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codeName="ThisWorkbook"/>
  <xr:revisionPtr revIDLastSave="0" documentId="13_ncr:1_{6BB0FD67-288D-4AD5-9D70-7D2DD84376DF}" xr6:coauthVersionLast="47" xr6:coauthVersionMax="47" xr10:uidLastSave="{00000000-0000-0000-0000-000000000000}"/>
  <bookViews>
    <workbookView xWindow="-120" yWindow="-120" windowWidth="20730" windowHeight="11040" tabRatio="808"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X62" i="94"/>
  <c r="Z55" i="94"/>
  <c r="Y55" i="94"/>
  <c r="X55" i="94"/>
  <c r="W55" i="94"/>
  <c r="V55" i="94"/>
  <c r="U55" i="94"/>
  <c r="T55" i="94"/>
  <c r="S55" i="94"/>
  <c r="R55" i="94"/>
  <c r="Q55" i="94"/>
  <c r="P55" i="94"/>
  <c r="O55" i="94"/>
  <c r="N55" i="94"/>
  <c r="M55" i="94"/>
  <c r="L55" i="94"/>
  <c r="K55" i="94"/>
  <c r="J55" i="94"/>
  <c r="I55" i="94"/>
  <c r="H55" i="94"/>
  <c r="G55" i="94"/>
  <c r="AA55" i="94" s="1"/>
  <c r="Z54" i="94"/>
  <c r="Y54" i="94"/>
  <c r="X54" i="94"/>
  <c r="W54" i="94"/>
  <c r="V54" i="94"/>
  <c r="U54" i="94"/>
  <c r="T54" i="94"/>
  <c r="S54" i="94"/>
  <c r="R54" i="94"/>
  <c r="Q54" i="94"/>
  <c r="P54" i="94"/>
  <c r="O54" i="94"/>
  <c r="N54" i="94"/>
  <c r="M54" i="94"/>
  <c r="L54" i="94"/>
  <c r="K54" i="94"/>
  <c r="J54" i="94"/>
  <c r="I54" i="94"/>
  <c r="H54" i="94"/>
  <c r="AA54" i="94" s="1"/>
  <c r="G54" i="94"/>
  <c r="L53" i="94"/>
  <c r="AA53" i="94" s="1"/>
  <c r="L52" i="94"/>
  <c r="AA52" i="94" s="1"/>
  <c r="AA51" i="94"/>
  <c r="L51" i="94"/>
  <c r="L50" i="94"/>
  <c r="AA50" i="94" s="1"/>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J46" i="94"/>
  <c r="AA46" i="94" s="1"/>
  <c r="I46" i="94"/>
  <c r="H46" i="94"/>
  <c r="G46" i="94"/>
  <c r="Z45" i="94"/>
  <c r="Y45" i="94"/>
  <c r="X45" i="94"/>
  <c r="W45" i="94"/>
  <c r="V45" i="94"/>
  <c r="U45" i="94"/>
  <c r="T45" i="94"/>
  <c r="S45" i="94"/>
  <c r="R45" i="94"/>
  <c r="Q45" i="94"/>
  <c r="P45" i="94"/>
  <c r="O45" i="94"/>
  <c r="N45" i="94"/>
  <c r="M45" i="94"/>
  <c r="L45" i="94"/>
  <c r="K45" i="94"/>
  <c r="J45" i="94"/>
  <c r="I45" i="94"/>
  <c r="H45" i="94"/>
  <c r="G45" i="94"/>
  <c r="AA45" i="94" s="1"/>
  <c r="Z44" i="94"/>
  <c r="Y44" i="94"/>
  <c r="X44" i="94"/>
  <c r="W44" i="94"/>
  <c r="W42" i="94" s="1"/>
  <c r="W41" i="94" s="1"/>
  <c r="W19" i="94" s="1"/>
  <c r="V44" i="94"/>
  <c r="U44" i="94"/>
  <c r="U42" i="94" s="1"/>
  <c r="U41" i="94" s="1"/>
  <c r="U19" i="94" s="1"/>
  <c r="T44" i="94"/>
  <c r="S44" i="94"/>
  <c r="R44" i="94"/>
  <c r="Q44" i="94"/>
  <c r="P44" i="94"/>
  <c r="P42" i="94" s="1"/>
  <c r="P41" i="94" s="1"/>
  <c r="P19" i="94" s="1"/>
  <c r="O44" i="94"/>
  <c r="N44" i="94"/>
  <c r="M44" i="94"/>
  <c r="L44" i="94"/>
  <c r="K44" i="94"/>
  <c r="K42" i="94" s="1"/>
  <c r="K41" i="94" s="1"/>
  <c r="K19" i="94" s="1"/>
  <c r="J44" i="94"/>
  <c r="I44" i="94"/>
  <c r="I42" i="94" s="1"/>
  <c r="I41" i="94" s="1"/>
  <c r="I19" i="94" s="1"/>
  <c r="H44" i="94"/>
  <c r="G44" i="94"/>
  <c r="AA44" i="94" s="1"/>
  <c r="Z43" i="94"/>
  <c r="Z42" i="94" s="1"/>
  <c r="Z41" i="94" s="1"/>
  <c r="Z19" i="94" s="1"/>
  <c r="Y43" i="94"/>
  <c r="Y42" i="94" s="1"/>
  <c r="Y41" i="94" s="1"/>
  <c r="Y19" i="94" s="1"/>
  <c r="X43" i="94"/>
  <c r="W43" i="94"/>
  <c r="V43" i="94"/>
  <c r="U43" i="94"/>
  <c r="T43" i="94"/>
  <c r="T42" i="94" s="1"/>
  <c r="T41" i="94" s="1"/>
  <c r="T19" i="94" s="1"/>
  <c r="S43" i="94"/>
  <c r="S42" i="94" s="1"/>
  <c r="S41" i="94" s="1"/>
  <c r="S19" i="94" s="1"/>
  <c r="R43" i="94"/>
  <c r="R42" i="94" s="1"/>
  <c r="R41" i="94" s="1"/>
  <c r="R19" i="94" s="1"/>
  <c r="Q43" i="94"/>
  <c r="P43" i="94"/>
  <c r="O43" i="94"/>
  <c r="O42" i="94" s="1"/>
  <c r="O41" i="94" s="1"/>
  <c r="O19" i="94" s="1"/>
  <c r="N43" i="94"/>
  <c r="N42" i="94" s="1"/>
  <c r="N41" i="94" s="1"/>
  <c r="N19" i="94" s="1"/>
  <c r="M43" i="94"/>
  <c r="M42" i="94" s="1"/>
  <c r="M41" i="94" s="1"/>
  <c r="M19" i="94" s="1"/>
  <c r="L43" i="94"/>
  <c r="K43" i="94"/>
  <c r="J43" i="94"/>
  <c r="I43" i="94"/>
  <c r="H43" i="94"/>
  <c r="H42" i="94" s="1"/>
  <c r="H41" i="94" s="1"/>
  <c r="H19" i="94" s="1"/>
  <c r="G43" i="94"/>
  <c r="G42" i="94" s="1"/>
  <c r="X42" i="94"/>
  <c r="X41" i="94" s="1"/>
  <c r="X19" i="94" s="1"/>
  <c r="V42" i="94"/>
  <c r="V41" i="94" s="1"/>
  <c r="V19" i="94" s="1"/>
  <c r="Q42" i="94"/>
  <c r="Q41" i="94" s="1"/>
  <c r="Q19" i="94" s="1"/>
  <c r="L42" i="94"/>
  <c r="L41" i="94" s="1"/>
  <c r="L19" i="94" s="1"/>
  <c r="J42" i="94"/>
  <c r="J41" i="94" s="1"/>
  <c r="J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Q39" i="94"/>
  <c r="P39" i="94"/>
  <c r="O39" i="94"/>
  <c r="O36" i="94" s="1"/>
  <c r="O35" i="94" s="1"/>
  <c r="N39" i="94"/>
  <c r="M39" i="94"/>
  <c r="L39" i="94"/>
  <c r="K39" i="94"/>
  <c r="J39" i="94"/>
  <c r="I39" i="94"/>
  <c r="H39" i="94"/>
  <c r="G39" i="94"/>
  <c r="AA39" i="94" s="1"/>
  <c r="Z38" i="94"/>
  <c r="Y38" i="94"/>
  <c r="X38" i="94"/>
  <c r="X36" i="94" s="1"/>
  <c r="X35" i="94" s="1"/>
  <c r="W38" i="94"/>
  <c r="V38" i="94"/>
  <c r="V36" i="94" s="1"/>
  <c r="V35" i="94" s="1"/>
  <c r="U38" i="94"/>
  <c r="T38" i="94"/>
  <c r="S38" i="94"/>
  <c r="R38" i="94"/>
  <c r="Q38" i="94"/>
  <c r="Q36" i="94" s="1"/>
  <c r="Q35" i="94" s="1"/>
  <c r="P38" i="94"/>
  <c r="O38" i="94"/>
  <c r="N38" i="94"/>
  <c r="M38" i="94"/>
  <c r="L38" i="94"/>
  <c r="K38" i="94"/>
  <c r="J38" i="94"/>
  <c r="J36" i="94" s="1"/>
  <c r="J35" i="94" s="1"/>
  <c r="I38" i="94"/>
  <c r="H38" i="94"/>
  <c r="G38" i="94"/>
  <c r="AA38" i="94" s="1"/>
  <c r="Z37" i="94"/>
  <c r="Z36" i="94" s="1"/>
  <c r="Z35" i="94" s="1"/>
  <c r="Y37" i="94"/>
  <c r="Y36" i="94" s="1"/>
  <c r="Y35" i="94" s="1"/>
  <c r="Y26" i="94" s="1"/>
  <c r="X37" i="94"/>
  <c r="W37" i="94"/>
  <c r="V37" i="94"/>
  <c r="U37" i="94"/>
  <c r="U36" i="94" s="1"/>
  <c r="U35" i="94" s="1"/>
  <c r="U26" i="94" s="1"/>
  <c r="T37" i="94"/>
  <c r="T36" i="94" s="1"/>
  <c r="T35" i="94" s="1"/>
  <c r="S37" i="94"/>
  <c r="S36" i="94" s="1"/>
  <c r="S35" i="94" s="1"/>
  <c r="R37" i="94"/>
  <c r="Q37" i="94"/>
  <c r="P37" i="94"/>
  <c r="O37" i="94"/>
  <c r="N37" i="94"/>
  <c r="N36" i="94" s="1"/>
  <c r="N35" i="94" s="1"/>
  <c r="M37" i="94"/>
  <c r="M36" i="94" s="1"/>
  <c r="M35" i="94" s="1"/>
  <c r="M26" i="94" s="1"/>
  <c r="L37" i="94"/>
  <c r="L36" i="94" s="1"/>
  <c r="L35" i="94" s="1"/>
  <c r="K37" i="94"/>
  <c r="J37" i="94"/>
  <c r="I37" i="94"/>
  <c r="I36" i="94" s="1"/>
  <c r="I35" i="94" s="1"/>
  <c r="I26" i="94" s="1"/>
  <c r="H37" i="94"/>
  <c r="H36" i="94" s="1"/>
  <c r="H35" i="94" s="1"/>
  <c r="G37" i="94"/>
  <c r="AA37" i="94" s="1"/>
  <c r="W36" i="94"/>
  <c r="W35" i="94" s="1"/>
  <c r="R36" i="94"/>
  <c r="R35" i="94" s="1"/>
  <c r="R26" i="94" s="1"/>
  <c r="P36" i="94"/>
  <c r="P35" i="94" s="1"/>
  <c r="K36" i="94"/>
  <c r="K35" i="94" s="1"/>
  <c r="Z34" i="94"/>
  <c r="Y34" i="94"/>
  <c r="X34" i="94"/>
  <c r="W34" i="94"/>
  <c r="V34" i="94"/>
  <c r="U34" i="94"/>
  <c r="T34" i="94"/>
  <c r="S34" i="94"/>
  <c r="R34" i="94"/>
  <c r="Q34" i="94"/>
  <c r="P34" i="94"/>
  <c r="P26" i="94" s="1"/>
  <c r="O34" i="94"/>
  <c r="N34" i="94"/>
  <c r="M34" i="94"/>
  <c r="L34" i="94"/>
  <c r="K34" i="94"/>
  <c r="J34" i="94"/>
  <c r="I34" i="94"/>
  <c r="H34" i="94"/>
  <c r="G34" i="94"/>
  <c r="AA34" i="94" s="1"/>
  <c r="Z33" i="94"/>
  <c r="Y33" i="94"/>
  <c r="X33" i="94"/>
  <c r="W33" i="94"/>
  <c r="V33" i="94"/>
  <c r="V26" i="94" s="1"/>
  <c r="U33" i="94"/>
  <c r="T33" i="94"/>
  <c r="S33" i="94"/>
  <c r="R33" i="94"/>
  <c r="Q33" i="94"/>
  <c r="P33" i="94"/>
  <c r="O33" i="94"/>
  <c r="N33" i="94"/>
  <c r="M33" i="94"/>
  <c r="L33" i="94"/>
  <c r="K33" i="94"/>
  <c r="J33" i="94"/>
  <c r="J26" i="94" s="1"/>
  <c r="I33" i="94"/>
  <c r="H33" i="94"/>
  <c r="G33" i="94"/>
  <c r="AA33" i="94" s="1"/>
  <c r="L32" i="94"/>
  <c r="AA32" i="94" s="1"/>
  <c r="AA31" i="94"/>
  <c r="L31" i="94"/>
  <c r="AA30" i="94"/>
  <c r="L30" i="94"/>
  <c r="L29" i="94"/>
  <c r="AA29" i="94" s="1"/>
  <c r="Z28" i="94"/>
  <c r="Y28" i="94"/>
  <c r="X28" i="94"/>
  <c r="X26" i="94" s="1"/>
  <c r="W28" i="94"/>
  <c r="V28" i="94"/>
  <c r="U28" i="94"/>
  <c r="T28" i="94"/>
  <c r="S28" i="94"/>
  <c r="S26" i="94" s="1"/>
  <c r="R28" i="94"/>
  <c r="Q28" i="94"/>
  <c r="P28" i="94"/>
  <c r="O28" i="94"/>
  <c r="O26" i="94" s="1"/>
  <c r="N28" i="94"/>
  <c r="M28" i="94"/>
  <c r="L28" i="94"/>
  <c r="L26" i="94" s="1"/>
  <c r="K28" i="94"/>
  <c r="J28" i="94"/>
  <c r="I28" i="94"/>
  <c r="H28" i="94"/>
  <c r="G28" i="94"/>
  <c r="AA28" i="94" s="1"/>
  <c r="Z25" i="94"/>
  <c r="Y25" i="94"/>
  <c r="X25" i="94"/>
  <c r="W25" i="94"/>
  <c r="V25" i="94"/>
  <c r="U25" i="94"/>
  <c r="T25" i="94"/>
  <c r="S25" i="94"/>
  <c r="R25" i="94"/>
  <c r="Q25" i="94"/>
  <c r="P25" i="94"/>
  <c r="O25" i="94"/>
  <c r="AA25" i="94" s="1"/>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AA24" i="94" s="1"/>
  <c r="Z23" i="94"/>
  <c r="Y23" i="94"/>
  <c r="X23" i="94"/>
  <c r="X27" i="94" s="1"/>
  <c r="W23" i="94"/>
  <c r="V23" i="94"/>
  <c r="U23" i="94"/>
  <c r="U27" i="94" s="1"/>
  <c r="T23" i="94"/>
  <c r="S23" i="94"/>
  <c r="S27" i="94" s="1"/>
  <c r="R23" i="94"/>
  <c r="R27" i="94" s="1"/>
  <c r="Q23" i="94"/>
  <c r="P23" i="94"/>
  <c r="P27" i="94" s="1"/>
  <c r="O23" i="94"/>
  <c r="O27" i="94" s="1"/>
  <c r="N23" i="94"/>
  <c r="M23" i="94"/>
  <c r="L23" i="94"/>
  <c r="L27" i="94" s="1"/>
  <c r="K23" i="94"/>
  <c r="J23" i="94"/>
  <c r="I23" i="94"/>
  <c r="AA23" i="94" s="1"/>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AA21" i="94" s="1"/>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AA20" i="94" s="1"/>
  <c r="Z16" i="94"/>
  <c r="V16" i="94"/>
  <c r="T16" i="94"/>
  <c r="S16" i="94"/>
  <c r="O16" i="94"/>
  <c r="N16" i="94"/>
  <c r="L16" i="94"/>
  <c r="I16" i="94"/>
  <c r="Z15" i="94"/>
  <c r="V15" i="94"/>
  <c r="T15" i="94"/>
  <c r="S15" i="94"/>
  <c r="O15" i="94"/>
  <c r="N15" i="94"/>
  <c r="L15" i="94"/>
  <c r="I15" i="94"/>
  <c r="Z14" i="94"/>
  <c r="V14" i="94"/>
  <c r="T14" i="94"/>
  <c r="S14" i="94"/>
  <c r="O14" i="94"/>
  <c r="N14" i="94"/>
  <c r="L14" i="94"/>
  <c r="I14" i="94"/>
  <c r="Z9" i="94"/>
  <c r="V9" i="94"/>
  <c r="T9" i="94"/>
  <c r="T63" i="94" s="1"/>
  <c r="S9" i="94"/>
  <c r="O9" i="94"/>
  <c r="O63" i="94" s="1"/>
  <c r="N9" i="94"/>
  <c r="N63" i="94" s="1"/>
  <c r="L9" i="94"/>
  <c r="L63" i="94" s="1"/>
  <c r="I9" i="94"/>
  <c r="I63" i="94" s="1"/>
  <c r="P6" i="94"/>
  <c r="AA5" i="94"/>
  <c r="Z5" i="94"/>
  <c r="C37" i="92"/>
  <c r="C36" i="92"/>
  <c r="C35" i="92"/>
  <c r="C34" i="92"/>
  <c r="H33" i="92"/>
  <c r="AS32" i="92"/>
  <c r="Z62" i="94" s="1"/>
  <c r="H32" i="92"/>
  <c r="R30" i="92"/>
  <c r="P27" i="92" s="1"/>
  <c r="F12" i="92" s="1"/>
  <c r="H24" i="92" s="1"/>
  <c r="H30" i="92"/>
  <c r="AS28" i="92"/>
  <c r="Z61" i="94" s="1"/>
  <c r="H28" i="92"/>
  <c r="H26" i="92"/>
  <c r="H25" i="92"/>
  <c r="AS24" i="92"/>
  <c r="Z49" i="94" s="1"/>
  <c r="P22" i="92"/>
  <c r="Z59" i="94" s="1"/>
  <c r="AO18" i="92"/>
  <c r="AH18" i="92"/>
  <c r="Y18" i="92" s="1"/>
  <c r="AF5" i="92"/>
  <c r="AU4" i="92"/>
  <c r="AS4" i="92"/>
  <c r="C37" i="83"/>
  <c r="C36" i="83"/>
  <c r="C35" i="83"/>
  <c r="C34" i="83"/>
  <c r="H33" i="83"/>
  <c r="AS32" i="83"/>
  <c r="Y62" i="94" s="1"/>
  <c r="H32" i="83"/>
  <c r="AL31" i="83"/>
  <c r="Y60" i="94" s="1"/>
  <c r="R30" i="83"/>
  <c r="H30" i="83"/>
  <c r="AS28" i="83"/>
  <c r="Y61" i="94" s="1"/>
  <c r="H28" i="83"/>
  <c r="P27" i="83"/>
  <c r="H26" i="83"/>
  <c r="H25" i="83"/>
  <c r="AS24" i="83"/>
  <c r="H31" i="83" s="1"/>
  <c r="P22" i="83"/>
  <c r="Y59" i="94" s="1"/>
  <c r="AO18" i="83"/>
  <c r="AH18" i="83" s="1"/>
  <c r="F12" i="83"/>
  <c r="H24" i="83" s="1"/>
  <c r="AF5" i="83"/>
  <c r="AU4" i="83"/>
  <c r="AS4" i="83"/>
  <c r="C37" i="91"/>
  <c r="C36" i="91"/>
  <c r="C35" i="91"/>
  <c r="C34" i="91"/>
  <c r="H33" i="91"/>
  <c r="AS32" i="91"/>
  <c r="H32" i="91"/>
  <c r="AL31" i="91"/>
  <c r="X60" i="94" s="1"/>
  <c r="H31" i="91"/>
  <c r="R30" i="91"/>
  <c r="P27" i="91" s="1"/>
  <c r="F12" i="91" s="1"/>
  <c r="H24" i="91" s="1"/>
  <c r="H30" i="91"/>
  <c r="AS28" i="91"/>
  <c r="X61" i="94" s="1"/>
  <c r="H28" i="91"/>
  <c r="H26" i="91"/>
  <c r="H25" i="91"/>
  <c r="AS24" i="91"/>
  <c r="X49" i="94" s="1"/>
  <c r="P22" i="91"/>
  <c r="X59" i="94" s="1"/>
  <c r="AO18" i="91"/>
  <c r="AH18" i="91"/>
  <c r="Y18" i="91" s="1"/>
  <c r="AF5" i="91"/>
  <c r="AU4" i="91"/>
  <c r="AS4" i="91"/>
  <c r="C37" i="90"/>
  <c r="C36" i="90"/>
  <c r="C35" i="90"/>
  <c r="C34" i="90"/>
  <c r="H33" i="90"/>
  <c r="AS32" i="90"/>
  <c r="W62" i="94" s="1"/>
  <c r="H32" i="90"/>
  <c r="AL31" i="90"/>
  <c r="W60" i="94" s="1"/>
  <c r="R30" i="90"/>
  <c r="H30" i="90"/>
  <c r="AS28" i="90"/>
  <c r="W61" i="94" s="1"/>
  <c r="H28" i="90"/>
  <c r="P27" i="90"/>
  <c r="H26" i="90"/>
  <c r="H25" i="90"/>
  <c r="AS24" i="90"/>
  <c r="H31" i="90" s="1"/>
  <c r="P22" i="90"/>
  <c r="W59" i="94" s="1"/>
  <c r="AO18" i="90"/>
  <c r="AH18" i="90"/>
  <c r="Y18" i="90" s="1"/>
  <c r="F12" i="90"/>
  <c r="H24" i="90" s="1"/>
  <c r="AF5" i="90"/>
  <c r="AU4" i="90"/>
  <c r="AS4" i="90"/>
  <c r="C37" i="80"/>
  <c r="C36" i="80"/>
  <c r="C35" i="80"/>
  <c r="C34" i="80"/>
  <c r="H33" i="80"/>
  <c r="AS32" i="80"/>
  <c r="V62" i="94" s="1"/>
  <c r="H32" i="80"/>
  <c r="H31" i="80"/>
  <c r="R30" i="80"/>
  <c r="H30" i="80"/>
  <c r="AS28" i="80"/>
  <c r="V61" i="94" s="1"/>
  <c r="H28" i="80"/>
  <c r="P27" i="80"/>
  <c r="H26" i="80"/>
  <c r="H25" i="80"/>
  <c r="AS24" i="80"/>
  <c r="V49" i="94" s="1"/>
  <c r="H24" i="80"/>
  <c r="P22" i="80"/>
  <c r="V59" i="94" s="1"/>
  <c r="AO18" i="80"/>
  <c r="AH18" i="80"/>
  <c r="Y18" i="80" s="1"/>
  <c r="F12" i="80"/>
  <c r="AF5" i="80"/>
  <c r="AU4" i="80"/>
  <c r="AS4" i="80"/>
  <c r="C37" i="82"/>
  <c r="C36" i="82"/>
  <c r="C35" i="82"/>
  <c r="C34" i="82"/>
  <c r="H33" i="82"/>
  <c r="AS32" i="82"/>
  <c r="U62" i="94" s="1"/>
  <c r="H32" i="82"/>
  <c r="AL31" i="82"/>
  <c r="U60" i="94" s="1"/>
  <c r="H31" i="82"/>
  <c r="R30" i="82"/>
  <c r="H30" i="82"/>
  <c r="AS28" i="82"/>
  <c r="U61" i="94" s="1"/>
  <c r="H28" i="82"/>
  <c r="P27" i="82"/>
  <c r="H26" i="82"/>
  <c r="H25" i="82"/>
  <c r="AS24" i="82"/>
  <c r="U49" i="94" s="1"/>
  <c r="P22" i="82"/>
  <c r="U59" i="94" s="1"/>
  <c r="AO18" i="82"/>
  <c r="AH18" i="82"/>
  <c r="AL27" i="82" s="1"/>
  <c r="Y18" i="82"/>
  <c r="P16" i="82" s="1"/>
  <c r="U58" i="94" s="1"/>
  <c r="F12" i="82"/>
  <c r="H24" i="82" s="1"/>
  <c r="AF5" i="82"/>
  <c r="AU4" i="82"/>
  <c r="AS4" i="82"/>
  <c r="C37" i="84"/>
  <c r="C36" i="84"/>
  <c r="C35" i="84"/>
  <c r="C34" i="84"/>
  <c r="H33" i="84"/>
  <c r="AS32" i="84"/>
  <c r="T62" i="94" s="1"/>
  <c r="H32" i="84"/>
  <c r="H31" i="84"/>
  <c r="R30" i="84"/>
  <c r="H30" i="84"/>
  <c r="AS28" i="84"/>
  <c r="T61" i="94" s="1"/>
  <c r="H28" i="84"/>
  <c r="AL27" i="84"/>
  <c r="AL31" i="84" s="1"/>
  <c r="T60" i="94" s="1"/>
  <c r="P27" i="84"/>
  <c r="H26" i="84"/>
  <c r="H25" i="84"/>
  <c r="AS24" i="84"/>
  <c r="T49" i="94" s="1"/>
  <c r="H24" i="84"/>
  <c r="P22" i="84"/>
  <c r="T59" i="94" s="1"/>
  <c r="Y21" i="84"/>
  <c r="H27" i="84" s="1"/>
  <c r="AO18" i="84"/>
  <c r="AH18" i="84"/>
  <c r="Y18" i="84"/>
  <c r="P16" i="84"/>
  <c r="T58" i="94" s="1"/>
  <c r="F12" i="84"/>
  <c r="AF5" i="84"/>
  <c r="AU4" i="84"/>
  <c r="AS4" i="84"/>
  <c r="C37" i="81"/>
  <c r="C36" i="81"/>
  <c r="C35" i="81"/>
  <c r="C34" i="81"/>
  <c r="H33" i="81"/>
  <c r="AS32" i="81"/>
  <c r="S62" i="94" s="1"/>
  <c r="H32" i="81"/>
  <c r="AL31" i="81"/>
  <c r="S60" i="94" s="1"/>
  <c r="H31" i="81"/>
  <c r="R30" i="81"/>
  <c r="H30" i="81"/>
  <c r="AS28" i="81"/>
  <c r="S61" i="94" s="1"/>
  <c r="H28" i="81"/>
  <c r="P27" i="81"/>
  <c r="H26" i="81"/>
  <c r="H25" i="81"/>
  <c r="AS24" i="81"/>
  <c r="S49" i="94" s="1"/>
  <c r="H24" i="81"/>
  <c r="P22" i="81"/>
  <c r="S59" i="94" s="1"/>
  <c r="AO18" i="81"/>
  <c r="AH18" i="81" s="1"/>
  <c r="F12" i="81"/>
  <c r="AF5" i="81"/>
  <c r="AU4" i="81"/>
  <c r="AS4" i="81"/>
  <c r="C37" i="79"/>
  <c r="C36" i="79"/>
  <c r="C35" i="79"/>
  <c r="C34" i="79"/>
  <c r="H33" i="79"/>
  <c r="AS32" i="79"/>
  <c r="R62" i="94" s="1"/>
  <c r="H32" i="79"/>
  <c r="AL31" i="79"/>
  <c r="R60" i="94" s="1"/>
  <c r="H31" i="79"/>
  <c r="R30" i="79"/>
  <c r="H30" i="79"/>
  <c r="AS28" i="79"/>
  <c r="R61" i="94" s="1"/>
  <c r="H28" i="79"/>
  <c r="P27" i="79"/>
  <c r="H26" i="79"/>
  <c r="H25" i="79"/>
  <c r="AS24" i="79"/>
  <c r="R49" i="94" s="1"/>
  <c r="H24" i="79"/>
  <c r="P22" i="79"/>
  <c r="R59" i="94" s="1"/>
  <c r="AO18" i="79"/>
  <c r="AH18" i="79"/>
  <c r="Y18" i="79" s="1"/>
  <c r="F12" i="79"/>
  <c r="AF5" i="79"/>
  <c r="AU4" i="79"/>
  <c r="AS4" i="79"/>
  <c r="C37" i="89"/>
  <c r="C36" i="89"/>
  <c r="C35" i="89"/>
  <c r="C34" i="89"/>
  <c r="H33" i="89"/>
  <c r="AS32" i="89"/>
  <c r="Q62" i="94" s="1"/>
  <c r="H32" i="89"/>
  <c r="AL31" i="89"/>
  <c r="Q60" i="94" s="1"/>
  <c r="H31" i="89"/>
  <c r="R30" i="89"/>
  <c r="P27" i="89" s="1"/>
  <c r="F12" i="89" s="1"/>
  <c r="H24" i="89" s="1"/>
  <c r="H30" i="89"/>
  <c r="AS28" i="89"/>
  <c r="Q61" i="94" s="1"/>
  <c r="H28" i="89"/>
  <c r="H26" i="89"/>
  <c r="H25" i="89"/>
  <c r="AS24" i="89"/>
  <c r="Q49" i="94" s="1"/>
  <c r="P22" i="89"/>
  <c r="Q59" i="94" s="1"/>
  <c r="AO18" i="89"/>
  <c r="AH18" i="89" s="1"/>
  <c r="AF5" i="89"/>
  <c r="AU4" i="89"/>
  <c r="AS4" i="89"/>
  <c r="C37" i="88"/>
  <c r="C36" i="88"/>
  <c r="C35" i="88"/>
  <c r="C34" i="88"/>
  <c r="H33" i="88"/>
  <c r="AS32" i="88"/>
  <c r="P62" i="94" s="1"/>
  <c r="H32" i="88"/>
  <c r="AL31" i="88"/>
  <c r="P60" i="94" s="1"/>
  <c r="R30" i="88"/>
  <c r="H30" i="88"/>
  <c r="AS28" i="88"/>
  <c r="P61" i="94" s="1"/>
  <c r="H28" i="88"/>
  <c r="P27" i="88"/>
  <c r="H26" i="88"/>
  <c r="H25" i="88"/>
  <c r="AS24" i="88"/>
  <c r="P49" i="94" s="1"/>
  <c r="P22" i="88"/>
  <c r="P59" i="94" s="1"/>
  <c r="AO18" i="88"/>
  <c r="AH18" i="88" s="1"/>
  <c r="F12" i="88"/>
  <c r="H24" i="88" s="1"/>
  <c r="AF5" i="88"/>
  <c r="AU4" i="88"/>
  <c r="AS4" i="88"/>
  <c r="C37" i="87"/>
  <c r="C36" i="87"/>
  <c r="C35" i="87"/>
  <c r="C34" i="87"/>
  <c r="H33" i="87"/>
  <c r="AS32" i="87"/>
  <c r="O62" i="94" s="1"/>
  <c r="H32" i="87"/>
  <c r="AL31" i="87"/>
  <c r="O60" i="94" s="1"/>
  <c r="R30" i="87"/>
  <c r="P27" i="87" s="1"/>
  <c r="F12" i="87" s="1"/>
  <c r="H24" i="87" s="1"/>
  <c r="H30" i="87"/>
  <c r="AS28" i="87"/>
  <c r="O61" i="94" s="1"/>
  <c r="H28" i="87"/>
  <c r="H26" i="87"/>
  <c r="H25" i="87"/>
  <c r="AS24" i="87"/>
  <c r="H31" i="87" s="1"/>
  <c r="P22" i="87"/>
  <c r="O59" i="94" s="1"/>
  <c r="AO18" i="87"/>
  <c r="AH18" i="87" s="1"/>
  <c r="AF5" i="87"/>
  <c r="AU4" i="87"/>
  <c r="AS4" i="87"/>
  <c r="C37" i="86"/>
  <c r="C36" i="86"/>
  <c r="C35" i="86"/>
  <c r="C34" i="86"/>
  <c r="H33" i="86"/>
  <c r="AS32" i="86"/>
  <c r="N62" i="94" s="1"/>
  <c r="H32" i="86"/>
  <c r="H31" i="86"/>
  <c r="R30" i="86"/>
  <c r="P27" i="86" s="1"/>
  <c r="H30" i="86"/>
  <c r="AS28" i="86"/>
  <c r="N61" i="94" s="1"/>
  <c r="H28" i="86"/>
  <c r="H26" i="86"/>
  <c r="H25" i="86"/>
  <c r="AS24" i="86"/>
  <c r="N49" i="94" s="1"/>
  <c r="P22" i="86"/>
  <c r="N59" i="94" s="1"/>
  <c r="AO18" i="86"/>
  <c r="AH18" i="86"/>
  <c r="Y18" i="86" s="1"/>
  <c r="AF5" i="86"/>
  <c r="AU4" i="86"/>
  <c r="AS4" i="86"/>
  <c r="C37" i="85"/>
  <c r="C36" i="85"/>
  <c r="C35" i="85"/>
  <c r="C34" i="85"/>
  <c r="H33" i="85"/>
  <c r="AS32" i="85"/>
  <c r="M62" i="94" s="1"/>
  <c r="H32" i="85"/>
  <c r="R30" i="85"/>
  <c r="P27" i="85" s="1"/>
  <c r="H30" i="85"/>
  <c r="AS28" i="85"/>
  <c r="M61" i="94" s="1"/>
  <c r="H28" i="85"/>
  <c r="H26" i="85"/>
  <c r="H25" i="85"/>
  <c r="AS24" i="85"/>
  <c r="H31" i="85" s="1"/>
  <c r="P22" i="85"/>
  <c r="M59" i="94" s="1"/>
  <c r="AO18" i="85"/>
  <c r="AH18" i="85"/>
  <c r="Y18" i="85"/>
  <c r="Y21" i="85" s="1"/>
  <c r="H27" i="85" s="1"/>
  <c r="P16" i="85"/>
  <c r="M58" i="94" s="1"/>
  <c r="AF5" i="85"/>
  <c r="AU4" i="85"/>
  <c r="AS4" i="85"/>
  <c r="C42" i="78"/>
  <c r="C41" i="78"/>
  <c r="C40" i="78"/>
  <c r="C39" i="78"/>
  <c r="H33" i="78"/>
  <c r="AS32" i="78"/>
  <c r="L62" i="94" s="1"/>
  <c r="H32" i="78"/>
  <c r="H31" i="78"/>
  <c r="R30" i="78"/>
  <c r="P27" i="78" s="1"/>
  <c r="F12" i="78" s="1"/>
  <c r="H30" i="78"/>
  <c r="AS28" i="78"/>
  <c r="L61" i="94" s="1"/>
  <c r="H28" i="78"/>
  <c r="H26" i="78"/>
  <c r="H25" i="78"/>
  <c r="AS24" i="78"/>
  <c r="AS17" i="78" s="1"/>
  <c r="P22" i="78"/>
  <c r="L59" i="94" s="1"/>
  <c r="AO18" i="78"/>
  <c r="AH18" i="78"/>
  <c r="Y18" i="78" s="1"/>
  <c r="AR6" i="78"/>
  <c r="AF5" i="78"/>
  <c r="AU4" i="78"/>
  <c r="AS4" i="78"/>
  <c r="C37" i="77"/>
  <c r="C36" i="77"/>
  <c r="C35" i="77"/>
  <c r="C34" i="77"/>
  <c r="H33" i="77"/>
  <c r="AS32" i="77"/>
  <c r="K62" i="94" s="1"/>
  <c r="H32" i="77"/>
  <c r="AL31" i="77"/>
  <c r="K60" i="94" s="1"/>
  <c r="H31" i="77"/>
  <c r="R30" i="77"/>
  <c r="H30" i="77"/>
  <c r="AS28" i="77"/>
  <c r="K61" i="94" s="1"/>
  <c r="H28" i="77"/>
  <c r="P27" i="77"/>
  <c r="H26" i="77"/>
  <c r="H25" i="77"/>
  <c r="AS24" i="77"/>
  <c r="K49" i="94" s="1"/>
  <c r="P22" i="77"/>
  <c r="K59" i="94" s="1"/>
  <c r="AO18" i="77"/>
  <c r="AH18" i="77" s="1"/>
  <c r="F12" i="77"/>
  <c r="H24" i="77" s="1"/>
  <c r="AF5" i="77"/>
  <c r="AU4" i="77"/>
  <c r="AS4" i="77"/>
  <c r="C37" i="76"/>
  <c r="C36" i="76"/>
  <c r="C35" i="76"/>
  <c r="C34" i="76"/>
  <c r="H33" i="76"/>
  <c r="AS32" i="76"/>
  <c r="J62" i="94" s="1"/>
  <c r="H32" i="76"/>
  <c r="AL31" i="76"/>
  <c r="J60" i="94" s="1"/>
  <c r="H31" i="76"/>
  <c r="R30" i="76"/>
  <c r="H30" i="76"/>
  <c r="AS28" i="76"/>
  <c r="J61" i="94" s="1"/>
  <c r="H28" i="76"/>
  <c r="P27" i="76"/>
  <c r="H27" i="76"/>
  <c r="H26" i="76"/>
  <c r="H25" i="76"/>
  <c r="AS24" i="76"/>
  <c r="J49" i="94" s="1"/>
  <c r="P22" i="76"/>
  <c r="J59" i="94" s="1"/>
  <c r="Y21" i="76"/>
  <c r="AO18" i="76"/>
  <c r="AH18" i="76"/>
  <c r="AL27" i="76" s="1"/>
  <c r="Y18" i="76"/>
  <c r="P16" i="76" s="1"/>
  <c r="J58" i="94" s="1"/>
  <c r="F12" i="76"/>
  <c r="H24" i="76" s="1"/>
  <c r="AF5" i="76"/>
  <c r="AU4" i="76"/>
  <c r="AS4" i="76"/>
  <c r="C37" i="75"/>
  <c r="C36" i="75"/>
  <c r="C35" i="75"/>
  <c r="C34" i="75"/>
  <c r="H33" i="75"/>
  <c r="AS32" i="75"/>
  <c r="I62" i="94" s="1"/>
  <c r="H32" i="75"/>
  <c r="AL31" i="75"/>
  <c r="I60" i="94" s="1"/>
  <c r="H31" i="75"/>
  <c r="R30" i="75"/>
  <c r="P27" i="75" s="1"/>
  <c r="F12" i="75" s="1"/>
  <c r="H24" i="75" s="1"/>
  <c r="H30" i="75"/>
  <c r="AS28" i="75"/>
  <c r="I61" i="94" s="1"/>
  <c r="H28" i="75"/>
  <c r="H26" i="75"/>
  <c r="H25" i="75"/>
  <c r="AS24" i="75"/>
  <c r="I49" i="94" s="1"/>
  <c r="P22" i="75"/>
  <c r="I59" i="94" s="1"/>
  <c r="AO18" i="75"/>
  <c r="AH18" i="75" s="1"/>
  <c r="AF5" i="75"/>
  <c r="AU4" i="75"/>
  <c r="AS4" i="75"/>
  <c r="C37" i="74"/>
  <c r="C36" i="74"/>
  <c r="C35" i="74"/>
  <c r="C34" i="74"/>
  <c r="H33" i="74"/>
  <c r="AS32" i="74"/>
  <c r="H62" i="94" s="1"/>
  <c r="H32" i="74"/>
  <c r="AL31" i="74"/>
  <c r="H60" i="94" s="1"/>
  <c r="H31" i="74"/>
  <c r="R30" i="74"/>
  <c r="H30" i="74"/>
  <c r="AS28" i="74"/>
  <c r="H61" i="94" s="1"/>
  <c r="H28" i="74"/>
  <c r="P27" i="74"/>
  <c r="H26" i="74"/>
  <c r="H25" i="74"/>
  <c r="AS24" i="74"/>
  <c r="H49" i="94" s="1"/>
  <c r="H24" i="74"/>
  <c r="P22" i="74"/>
  <c r="H59" i="94" s="1"/>
  <c r="AO18" i="74"/>
  <c r="AH18" i="74" s="1"/>
  <c r="F12" i="74"/>
  <c r="AF5" i="74"/>
  <c r="AU4" i="74"/>
  <c r="AS4" i="74"/>
  <c r="C37" i="2"/>
  <c r="C36" i="2"/>
  <c r="C35" i="2"/>
  <c r="C34" i="2"/>
  <c r="H33" i="2"/>
  <c r="AS32" i="2"/>
  <c r="G62" i="94" s="1"/>
  <c r="H32" i="2"/>
  <c r="AL31" i="2"/>
  <c r="G60" i="94" s="1"/>
  <c r="R30" i="2"/>
  <c r="P27" i="2" s="1"/>
  <c r="F12" i="2" s="1"/>
  <c r="H24" i="2" s="1"/>
  <c r="H30" i="2"/>
  <c r="AS28" i="2"/>
  <c r="G61" i="94" s="1"/>
  <c r="H28" i="2"/>
  <c r="H26" i="2"/>
  <c r="H25" i="2"/>
  <c r="AS24" i="2"/>
  <c r="H31" i="2" s="1"/>
  <c r="P22" i="2"/>
  <c r="G59" i="94" s="1"/>
  <c r="AO18" i="2"/>
  <c r="AH18" i="2" s="1"/>
  <c r="AF5" i="2"/>
  <c r="AU4" i="2"/>
  <c r="AS4" i="2"/>
  <c r="A28" i="95"/>
  <c r="Y17" i="94" l="1"/>
  <c r="Y13" i="94"/>
  <c r="Y9" i="94"/>
  <c r="Y63" i="94" s="1"/>
  <c r="Y18" i="94"/>
  <c r="Y14" i="94"/>
  <c r="Y10" i="94"/>
  <c r="Y15" i="94"/>
  <c r="Y11" i="94"/>
  <c r="Y16" i="94"/>
  <c r="Y12" i="94"/>
  <c r="M27" i="94"/>
  <c r="Y27" i="94"/>
  <c r="J16" i="94"/>
  <c r="J12" i="94"/>
  <c r="J17" i="94"/>
  <c r="J13" i="94"/>
  <c r="J9" i="94"/>
  <c r="J63" i="94" s="1"/>
  <c r="J18" i="94"/>
  <c r="J14" i="94"/>
  <c r="J10" i="94"/>
  <c r="J15" i="94"/>
  <c r="J11" i="94"/>
  <c r="N17" i="94"/>
  <c r="N13" i="94"/>
  <c r="N18" i="94"/>
  <c r="N10" i="94"/>
  <c r="N11" i="94"/>
  <c r="N12" i="94"/>
  <c r="Z17" i="94"/>
  <c r="Z13" i="94"/>
  <c r="Z18" i="94"/>
  <c r="Z10" i="94"/>
  <c r="Z11" i="94"/>
  <c r="Z12" i="94"/>
  <c r="P16" i="86"/>
  <c r="N58" i="94" s="1"/>
  <c r="Y21" i="86"/>
  <c r="H27" i="86" s="1"/>
  <c r="Z27" i="94"/>
  <c r="N26" i="94"/>
  <c r="N27" i="94" s="1"/>
  <c r="Z26" i="94"/>
  <c r="L17" i="94"/>
  <c r="L13" i="94"/>
  <c r="L18" i="94"/>
  <c r="L10" i="94"/>
  <c r="L11" i="94"/>
  <c r="L12" i="94"/>
  <c r="O18" i="94"/>
  <c r="O10" i="94"/>
  <c r="O11" i="94"/>
  <c r="O12" i="94"/>
  <c r="O17" i="94"/>
  <c r="O13" i="94"/>
  <c r="AL27" i="85"/>
  <c r="F12" i="85"/>
  <c r="H24" i="85" s="1"/>
  <c r="Y21" i="79"/>
  <c r="H27" i="79" s="1"/>
  <c r="P16" i="79"/>
  <c r="R58" i="94" s="1"/>
  <c r="P16" i="92"/>
  <c r="Z58" i="94" s="1"/>
  <c r="Y21" i="92"/>
  <c r="H27" i="92" s="1"/>
  <c r="S63" i="94"/>
  <c r="Q26" i="94"/>
  <c r="Q27" i="94" s="1"/>
  <c r="Q18" i="94"/>
  <c r="Q14" i="94"/>
  <c r="Q10" i="94"/>
  <c r="Q15" i="94"/>
  <c r="Q11" i="94"/>
  <c r="Q16" i="94"/>
  <c r="Q12" i="94"/>
  <c r="Q17" i="94"/>
  <c r="Q13" i="94"/>
  <c r="Q9" i="94"/>
  <c r="Q63" i="94" s="1"/>
  <c r="H37" i="78"/>
  <c r="H36" i="78"/>
  <c r="H24" i="78"/>
  <c r="Y18" i="81"/>
  <c r="AL27" i="81"/>
  <c r="V12" i="94"/>
  <c r="V17" i="94"/>
  <c r="V13" i="94"/>
  <c r="V18" i="94"/>
  <c r="V10" i="94"/>
  <c r="V11" i="94"/>
  <c r="I12" i="94"/>
  <c r="I17" i="94"/>
  <c r="I13" i="94"/>
  <c r="I18" i="94"/>
  <c r="I10" i="94"/>
  <c r="I11" i="94"/>
  <c r="U16" i="94"/>
  <c r="U12" i="94"/>
  <c r="U17" i="94"/>
  <c r="U13" i="94"/>
  <c r="U9" i="94"/>
  <c r="U63" i="94" s="1"/>
  <c r="U18" i="94"/>
  <c r="U14" i="94"/>
  <c r="U10" i="94"/>
  <c r="U15" i="94"/>
  <c r="U11" i="94"/>
  <c r="F12" i="86"/>
  <c r="H24" i="86" s="1"/>
  <c r="AL27" i="86"/>
  <c r="Y18" i="89"/>
  <c r="AL27" i="89"/>
  <c r="V63" i="94"/>
  <c r="X17" i="94"/>
  <c r="X13" i="94"/>
  <c r="X9" i="94"/>
  <c r="X63" i="94" s="1"/>
  <c r="X18" i="94"/>
  <c r="X14" i="94"/>
  <c r="X10" i="94"/>
  <c r="X15" i="94"/>
  <c r="X11" i="94"/>
  <c r="X16" i="94"/>
  <c r="X12" i="94"/>
  <c r="R15" i="94"/>
  <c r="R11" i="94"/>
  <c r="R16" i="94"/>
  <c r="R12" i="94"/>
  <c r="R17" i="94"/>
  <c r="R13" i="94"/>
  <c r="R9" i="94"/>
  <c r="R63" i="94" s="1"/>
  <c r="R18" i="94"/>
  <c r="R14" i="94"/>
  <c r="R10" i="94"/>
  <c r="J47" i="94"/>
  <c r="H29" i="76"/>
  <c r="Y18" i="83"/>
  <c r="AL27" i="83"/>
  <c r="Z63" i="94"/>
  <c r="AA42" i="94"/>
  <c r="G41" i="94"/>
  <c r="S11" i="94"/>
  <c r="S12" i="94"/>
  <c r="S17" i="94"/>
  <c r="S13" i="94"/>
  <c r="S18" i="94"/>
  <c r="S10" i="94"/>
  <c r="K16" i="94"/>
  <c r="K12" i="94"/>
  <c r="K17" i="94"/>
  <c r="K13" i="94"/>
  <c r="K9" i="94"/>
  <c r="K63" i="94" s="1"/>
  <c r="K18" i="94"/>
  <c r="K14" i="94"/>
  <c r="K10" i="94"/>
  <c r="K15" i="94"/>
  <c r="K11" i="94"/>
  <c r="W16" i="94"/>
  <c r="W12" i="94"/>
  <c r="W17" i="94"/>
  <c r="W13" i="94"/>
  <c r="W9" i="94"/>
  <c r="W63" i="94" s="1"/>
  <c r="W18" i="94"/>
  <c r="W14" i="94"/>
  <c r="W10" i="94"/>
  <c r="W15" i="94"/>
  <c r="W11" i="94"/>
  <c r="Y18" i="75"/>
  <c r="AL27" i="75"/>
  <c r="P16" i="78"/>
  <c r="L58" i="94" s="1"/>
  <c r="Y21" i="78"/>
  <c r="H27" i="78" s="1"/>
  <c r="P16" i="91"/>
  <c r="X58" i="94" s="1"/>
  <c r="Y21" i="91"/>
  <c r="H27" i="91" s="1"/>
  <c r="H15" i="94"/>
  <c r="H11" i="94"/>
  <c r="H16" i="94"/>
  <c r="H12" i="94"/>
  <c r="H17" i="94"/>
  <c r="H13" i="94"/>
  <c r="H9" i="94"/>
  <c r="H63" i="94" s="1"/>
  <c r="H18" i="94"/>
  <c r="H14" i="94"/>
  <c r="H10" i="94"/>
  <c r="T11" i="94"/>
  <c r="T12" i="94"/>
  <c r="T17" i="94"/>
  <c r="T13" i="94"/>
  <c r="T18" i="94"/>
  <c r="T10" i="94"/>
  <c r="Y18" i="87"/>
  <c r="AL27" i="87"/>
  <c r="AL27" i="74"/>
  <c r="Y18" i="74"/>
  <c r="AL27" i="77"/>
  <c r="Y18" i="77"/>
  <c r="Y18" i="88"/>
  <c r="AL27" i="88"/>
  <c r="U47" i="94"/>
  <c r="H29" i="82"/>
  <c r="Y21" i="80"/>
  <c r="H27" i="80" s="1"/>
  <c r="P16" i="80"/>
  <c r="V58" i="94" s="1"/>
  <c r="Y21" i="90"/>
  <c r="H27" i="90" s="1"/>
  <c r="P16" i="90"/>
  <c r="W58" i="94" s="1"/>
  <c r="K26" i="94"/>
  <c r="W26" i="94"/>
  <c r="W27" i="94" s="1"/>
  <c r="Y18" i="2"/>
  <c r="AL27" i="2"/>
  <c r="K27" i="94"/>
  <c r="P18" i="94"/>
  <c r="P14" i="94"/>
  <c r="P10" i="94"/>
  <c r="P15" i="94"/>
  <c r="P11" i="94"/>
  <c r="P16" i="94"/>
  <c r="P12" i="94"/>
  <c r="P17" i="94"/>
  <c r="P13" i="94"/>
  <c r="P9" i="94"/>
  <c r="P63" i="94" s="1"/>
  <c r="M17" i="94"/>
  <c r="M13" i="94"/>
  <c r="M9" i="94"/>
  <c r="M63" i="94" s="1"/>
  <c r="M18" i="94"/>
  <c r="M14" i="94"/>
  <c r="M10" i="94"/>
  <c r="M15" i="94"/>
  <c r="M11" i="94"/>
  <c r="M16" i="94"/>
  <c r="M12" i="94"/>
  <c r="J27" i="94"/>
  <c r="V27" i="94"/>
  <c r="H26" i="94"/>
  <c r="H27" i="94" s="1"/>
  <c r="T26" i="94"/>
  <c r="T27" i="94" s="1"/>
  <c r="I27" i="94"/>
  <c r="G49" i="94"/>
  <c r="AL27" i="90"/>
  <c r="AL27" i="79"/>
  <c r="AA43" i="94"/>
  <c r="Y21" i="82"/>
  <c r="H27" i="82" s="1"/>
  <c r="G36" i="94"/>
  <c r="H31" i="92"/>
  <c r="W49" i="94"/>
  <c r="L49" i="94"/>
  <c r="H31" i="88"/>
  <c r="AL27" i="80"/>
  <c r="M49" i="94"/>
  <c r="Y49" i="94"/>
  <c r="AL27" i="78"/>
  <c r="H29" i="84"/>
  <c r="T47" i="94"/>
  <c r="AL27" i="91"/>
  <c r="O49" i="94"/>
  <c r="AL27" i="92"/>
  <c r="G19" i="94" l="1"/>
  <c r="AA41" i="94"/>
  <c r="Y21" i="87"/>
  <c r="H27" i="87" s="1"/>
  <c r="P16" i="87"/>
  <c r="O58" i="94" s="1"/>
  <c r="V47" i="94"/>
  <c r="H29" i="80"/>
  <c r="AL31" i="80"/>
  <c r="V60" i="94" s="1"/>
  <c r="H29" i="2"/>
  <c r="G47" i="94"/>
  <c r="P47" i="94"/>
  <c r="H29" i="88"/>
  <c r="H29" i="83"/>
  <c r="Y47" i="94"/>
  <c r="AL31" i="92"/>
  <c r="Z60" i="94" s="1"/>
  <c r="Z47" i="94"/>
  <c r="H29" i="92"/>
  <c r="Y21" i="2"/>
  <c r="H27" i="2" s="1"/>
  <c r="P16" i="2"/>
  <c r="G58" i="94" s="1"/>
  <c r="Y21" i="88"/>
  <c r="H27" i="88" s="1"/>
  <c r="P16" i="88"/>
  <c r="P58" i="94" s="1"/>
  <c r="Y21" i="83"/>
  <c r="H27" i="83" s="1"/>
  <c r="P16" i="83"/>
  <c r="Y58" i="94" s="1"/>
  <c r="R47" i="94"/>
  <c r="H29" i="79"/>
  <c r="P16" i="77"/>
  <c r="K58" i="94" s="1"/>
  <c r="Y21" i="77"/>
  <c r="H27" i="77" s="1"/>
  <c r="H29" i="89"/>
  <c r="Q47" i="94"/>
  <c r="AL31" i="85"/>
  <c r="M60" i="94" s="1"/>
  <c r="H29" i="85"/>
  <c r="M47" i="94"/>
  <c r="W47" i="94"/>
  <c r="H29" i="90"/>
  <c r="AA36" i="94"/>
  <c r="G35" i="94"/>
  <c r="X47" i="94"/>
  <c r="H29" i="91"/>
  <c r="K47" i="94"/>
  <c r="H29" i="77"/>
  <c r="Y21" i="89"/>
  <c r="H27" i="89" s="1"/>
  <c r="P16" i="89"/>
  <c r="Q58" i="94" s="1"/>
  <c r="AA49" i="94"/>
  <c r="P16" i="74"/>
  <c r="H58" i="94" s="1"/>
  <c r="Y21" i="74"/>
  <c r="H27" i="74" s="1"/>
  <c r="AL31" i="86"/>
  <c r="N60" i="94" s="1"/>
  <c r="N47" i="94"/>
  <c r="H29" i="86"/>
  <c r="S47" i="94"/>
  <c r="H29" i="81"/>
  <c r="H47" i="94"/>
  <c r="H29" i="74"/>
  <c r="I47" i="94"/>
  <c r="H29" i="75"/>
  <c r="P16" i="81"/>
  <c r="S58" i="94" s="1"/>
  <c r="Y21" i="81"/>
  <c r="H27" i="81" s="1"/>
  <c r="L47" i="94"/>
  <c r="H29" i="78"/>
  <c r="AL31" i="78"/>
  <c r="L60" i="94" s="1"/>
  <c r="H29" i="87"/>
  <c r="O47" i="94"/>
  <c r="Y21" i="75"/>
  <c r="H27" i="75" s="1"/>
  <c r="P16" i="75"/>
  <c r="I58" i="94" s="1"/>
  <c r="AA47" i="94" l="1"/>
  <c r="AA35" i="94"/>
  <c r="G26" i="94"/>
  <c r="G15" i="94"/>
  <c r="AA15" i="94" s="1"/>
  <c r="M64" i="95" s="1"/>
  <c r="M41" i="98" s="1"/>
  <c r="G11" i="94"/>
  <c r="AA11" i="94" s="1"/>
  <c r="H65" i="95" s="1"/>
  <c r="H42" i="98" s="1"/>
  <c r="G16" i="94"/>
  <c r="AA16" i="94" s="1"/>
  <c r="M65" i="95" s="1"/>
  <c r="M42" i="98" s="1"/>
  <c r="G12" i="94"/>
  <c r="AA12" i="94" s="1"/>
  <c r="H66" i="95" s="1"/>
  <c r="H43" i="98" s="1"/>
  <c r="AA19" i="94"/>
  <c r="G17" i="94"/>
  <c r="AA17" i="94" s="1"/>
  <c r="M66" i="95" s="1"/>
  <c r="M43" i="98" s="1"/>
  <c r="G13" i="94"/>
  <c r="AA13" i="94" s="1"/>
  <c r="H67" i="95" s="1"/>
  <c r="H44" i="98" s="1"/>
  <c r="G9" i="94"/>
  <c r="G18" i="94"/>
  <c r="AA18" i="94" s="1"/>
  <c r="M67" i="95" s="1"/>
  <c r="M44" i="98" s="1"/>
  <c r="G14" i="94"/>
  <c r="AA14" i="94" s="1"/>
  <c r="M63" i="95" s="1"/>
  <c r="M40" i="98" s="1"/>
  <c r="G10" i="94"/>
  <c r="AA10" i="94" s="1"/>
  <c r="H64" i="95" s="1"/>
  <c r="H41" i="98" s="1"/>
  <c r="G63" i="94" l="1"/>
  <c r="AA9" i="94"/>
  <c r="AA26" i="94"/>
  <c r="G27" i="94"/>
  <c r="AA27" i="94"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<sst xmlns="http://schemas.openxmlformats.org/spreadsheetml/2006/main" count="3305" uniqueCount="451">
  <si>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</si>
  <si>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</si>
  <si>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</si>
  <si>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</si>
  <si>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</si>
  <si>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</si>
  <si>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</si>
  <si>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</si>
  <si>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</si>
  <si>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</si>
  <si>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</si>
  <si>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</si>
  <si>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</si>
  <si>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</si>
  <si>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</si>
  <si>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</si>
  <si>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</si>
  <si>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</si>
  <si>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</si>
  <si>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</si>
  <si>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</si>
  <si>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</si>
  <si>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</si>
  <si>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</si>
  <si>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</si>
  <si>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</si>
  <si>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</si>
  <si>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</si>
  <si>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</si>
  <si>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</si>
  <si>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</si>
  <si>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</si>
  <si>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</si>
  <si>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</si>
  <si>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</si>
  <si>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</si>
  <si>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</si>
  <si>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</si>
  <si>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</si>
  <si>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</si>
  <si>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</si>
  <si>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</si>
  <si>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</si>
  <si>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</si>
  <si>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</si>
  <si>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</si>
  <si>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</si>
  <si>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</si>
  <si>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</si>
  <si>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</si>
  <si>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</si>
  <si>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</si>
  <si>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</si>
  <si>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</si>
  <si>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</si>
  <si>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</si>
  <si>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</si>
  <si>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</si>
  <si>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</si>
  <si>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</si>
  <si>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</si>
  <si>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</si>
  <si>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</si>
  <si>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</si>
  <si>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</si>
  <si>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</si>
  <si>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</si>
  <si>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</si>
  <si>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</si>
  <si>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</si>
  <si>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</si>
  <si>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</si>
  <si>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</si>
  <si>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</si>
  <si>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</si>
  <si>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</si>
  <si>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</si>
  <si>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</si>
  <si>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</si>
  <si>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</si>
  <si>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</si>
  <si>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</si>
  <si>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</si>
  <si>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</si>
  <si>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</si>
  <si>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</si>
  <si>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</si>
  <si>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</si>
  <si>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</si>
  <si>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</si>
  <si>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</si>
  <si>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</si>
  <si>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</si>
  <si>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</si>
  <si>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</si>
  <si>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</si>
  <si>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</si>
  <si>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</si>
  <si>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</si>
  <si>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</si>
  <si>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</si>
  <si>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</si>
  <si>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</si>
  <si>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</si>
  <si>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</si>
  <si>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</si>
  <si>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</si>
  <si>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</si>
  <si>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</si>
  <si>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</si>
  <si>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</si>
  <si>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</si>
  <si>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</si>
  <si>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</si>
  <si>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</si>
  <si>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</si>
  <si>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</si>
  <si>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</si>
  <si>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</si>
  <si>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</si>
  <si>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</si>
  <si>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</si>
  <si>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</si>
  <si>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</si>
  <si>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</si>
  <si>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</si>
  <si>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</si>
  <si>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</si>
  <si>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</si>
  <si>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</si>
  <si>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</si>
  <si>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</si>
  <si>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</si>
  <si>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</si>
  <si>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</si>
  <si>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</si>
  <si>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</si>
  <si>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</si>
  <si>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</si>
  <si>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</si>
  <si>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</si>
  <si>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</si>
  <si>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</si>
  <si>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</si>
  <si>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</si>
  <si>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</si>
  <si>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</si>
  <si>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</si>
  <si>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</si>
  <si>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</si>
  <si>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</si>
  <si>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</si>
  <si>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</si>
  <si>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</si>
  <si>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</si>
  <si>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</si>
  <si>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</si>
  <si>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</si>
  <si>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</si>
  <si>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</si>
  <si>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</si>
  <si>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</si>
  <si>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</si>
  <si>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</si>
  <si>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</si>
  <si>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</si>
  <si>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</si>
  <si>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</si>
  <si>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</si>
  <si>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</si>
  <si>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</si>
  <si>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</si>
  <si>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</si>
  <si>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</si>
  <si>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</si>
  <si>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</si>
  <si>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</si>
  <si>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</si>
  <si>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</si>
  <si>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</si>
  <si>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</si>
  <si>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</si>
  <si>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</si>
  <si>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</si>
  <si>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</si>
  <si>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</si>
  <si>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</si>
  <si>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</si>
  <si>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</si>
  <si>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</si>
  <si>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</si>
  <si>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</si>
  <si>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</si>
  <si>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</si>
  <si>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</si>
  <si>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</si>
  <si>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</si>
  <si>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</si>
  <si>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</si>
  <si>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</si>
  <si>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</si>
  <si>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</si>
  <si>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</si>
  <si>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</si>
  <si>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</si>
  <si>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</si>
  <si>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</si>
  <si>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</si>
  <si>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</si>
  <si>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</si>
  <si>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</si>
  <si>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</si>
  <si>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</si>
  <si>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</si>
  <si>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</si>
  <si>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</si>
  <si>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</si>
  <si>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</si>
  <si>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</si>
  <si>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</si>
  <si>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</si>
  <si>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</si>
  <si>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</si>
  <si>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</si>
  <si>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</si>
  <si>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</si>
  <si>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</si>
  <si>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</si>
  <si>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</si>
  <si>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</si>
  <si>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</si>
  <si>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</si>
  <si>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</si>
  <si>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</si>
  <si>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</si>
  <si>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</si>
  <si>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</si>
  <si>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</si>
  <si>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</si>
  <si>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</si>
  <si>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</si>
  <si>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</si>
  <si>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</si>
  <si>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</si>
  <si>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</si>
  <si>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</si>
  <si>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</si>
  <si>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</si>
  <si>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</si>
  <si>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</si>
  <si>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</si>
  <si>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</si>
  <si>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</si>
  <si>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</si>
  <si>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</si>
  <si>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</si>
  <si>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</si>
  <si>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</si>
  <si>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</si>
  <si>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</si>
  <si>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</si>
  <si>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</si>
  <si>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</si>
  <si>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</si>
  <si>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</si>
  <si>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</si>
  <si>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</si>
  <si>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</si>
  <si>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</si>
  <si>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</si>
  <si>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</si>
  <si>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</si>
  <si>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</si>
  <si>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</si>
  <si>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</si>
  <si>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</si>
  <si>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</si>
  <si>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</si>
  <si>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</si>
  <si>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</si>
  <si>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</si>
  <si>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</si>
  <si>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</si>
  <si>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</si>
  <si>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</si>
  <si>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</si>
  <si>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</si>
  <si>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</si>
  <si>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</si>
  <si>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</si>
  <si>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</si>
  <si>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</si>
  <si>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</si>
  <si>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</si>
  <si>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</si>
  <si>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</si>
  <si>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</si>
  <si>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</si>
  <si>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</si>
  <si>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</si>
  <si>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</si>
  <si>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</si>
  <si>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</si>
  <si>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</si>
  <si>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</si>
  <si>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</si>
  <si>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</si>
  <si>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</si>
  <si>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</si>
  <si>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</si>
  <si>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</si>
  <si>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</si>
  <si>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</si>
  <si>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</si>
  <si>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</si>
  <si>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</si>
  <si>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</si>
  <si>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</si>
  <si>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</si>
  <si>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</si>
  <si>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</si>
  <si>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</si>
  <si>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</si>
  <si>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</si>
  <si>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</si>
  <si>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</si>
  <si>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</si>
  <si>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</si>
  <si>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</si>
  <si>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</si>
  <si>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</si>
  <si>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</si>
  <si>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</si>
  <si>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</si>
  <si>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</si>
  <si>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</si>
  <si>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</si>
  <si>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</si>
  <si>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</si>
  <si>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</si>
  <si>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</si>
  <si>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</si>
  <si>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</si>
  <si>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</si>
  <si>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</si>
  <si>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</si>
  <si>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</si>
  <si>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</si>
  <si>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</si>
  <si>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</si>
  <si>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</si>
  <si>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</si>
  <si>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</si>
  <si>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</si>
  <si>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</si>
  <si>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</si>
  <si>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</si>
  <si>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</si>
  <si>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</si>
  <si>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</si>
  <si>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</si>
  <si>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</si>
  <si>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</si>
  <si>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</si>
  <si>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</si>
  <si>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</si>
  <si>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</si>
  <si>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</si>
  <si>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</si>
  <si>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</si>
  <si>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</si>
  <si>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</si>
  <si>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</si>
  <si>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</si>
  <si>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</si>
  <si>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</si>
  <si>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</si>
  <si>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</si>
  <si>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</si>
  <si>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</si>
  <si>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</si>
  <si>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</si>
  <si>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</si>
  <si>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</si>
  <si>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</si>
  <si>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</si>
  <si>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</si>
  <si>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</si>
  <si>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</si>
  <si>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</si>
  <si>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</si>
  <si>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</si>
  <si>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</si>
  <si>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</si>
  <si>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</si>
  <si>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</si>
  <si>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</si>
  <si>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</si>
  <si>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</si>
  <si>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</si>
  <si>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</si>
  <si>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</si>
  <si>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</si>
  <si>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</si>
  <si>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</si>
  <si>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</si>
  <si>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</si>
  <si>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</si>
  <si>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</si>
  <si>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</si>
  <si>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</si>
  <si>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</si>
  <si>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</si>
  <si>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</si>
  <si>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</si>
  <si>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</si>
  <si>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</si>
  <si>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</si>
  <si>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</si>
  <si>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</si>
  <si>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</si>
  <si>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</si>
  <si>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</si>
  <si>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</si>
  <si>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</si>
  <si>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</si>
  <si>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</si>
  <si>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</si>
  <si>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</si>
  <si>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</si>
  <si>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</si>
  <si>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</si>
  <si>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</si>
  <si>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</si>
  <si>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</si>
  <si>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</si>
  <si>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</si>
  <si>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</si>
  <si>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</si>
  <si>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</si>
  <si>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</si>
  <si>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</si>
  <si>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</si>
  <si>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東京都港区芝浦２丁目１５番６号　オアーゼ芝浦ＭＪビル</t>
  </si>
  <si>
    <t>株式会社　淺沼組　東京本店
執行役員　本店長　小田嶋　勝利</t>
  </si>
  <si>
    <t>０３－５２３２－５８７９</t>
  </si>
  <si>
    <t>株式会社　淺沼組　東京本店</t>
  </si>
  <si>
    <t>東京都港区芝浦２丁目１５番６号</t>
  </si>
  <si>
    <t>０６　総合建設業</t>
  </si>
  <si>
    <t>３０人</t>
    <phoneticPr fontId="3"/>
  </si>
  <si>
    <t>令和8年6月3日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</si>
</sst>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0" fillId="0" borderId="14"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0" fillId="0" borderId="155" xfId="0" applyFont="1" applyBorder="1">
      <alignment vertical="center"/>
    </xf>
    <xf numFmtId="0" fontId="20" fillId="0" borderId="60" xfId="4" applyFont="1" applyBorder="1" applyAlignment="1">
      <alignment horizontal="center" vertical="top" wrapText="1"/>
    </xf>
    <xf numFmtId="0" fontId="20" fillId="0" borderId="0" xfId="4" applyFont="1" applyAlignment="1">
      <alignment horizontal="center" vertical="top" wrapText="1"/>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79"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140" xfId="1" applyFont="1" applyBorder="1" applyAlignment="1">
      <alignment vertical="center" wrapText="1"/>
    </xf>
    <xf numFmtId="38" fontId="4" fillId="0" borderId="141"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0" fontId="0" fillId="0" borderId="128"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5"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1"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148"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3832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880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880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880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880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880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880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880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880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880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880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16" zoomScaleNormal="100" zoomScaleSheetLayoutView="100" workbookViewId="0">
      <selection activeCell="T20" sqref="T20"/>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35" t="s">
        <v>13</v>
      </c>
      <c r="D17" s="536"/>
      <c r="E17" s="536"/>
      <c r="F17" s="536"/>
      <c r="G17" s="536"/>
      <c r="H17" s="536"/>
      <c r="I17" s="536"/>
      <c r="J17" s="536"/>
      <c r="K17" s="536"/>
      <c r="L17" s="536"/>
      <c r="M17" s="536"/>
      <c r="N17" s="536"/>
      <c r="O17" s="536"/>
      <c r="P17" s="536"/>
      <c r="Q17" s="536"/>
      <c r="R17" s="536"/>
      <c r="S17" s="269"/>
      <c r="T17" s="269"/>
      <c r="U17" s="269"/>
      <c r="V17" s="269"/>
      <c r="W17" s="269"/>
      <c r="X17" s="269"/>
      <c r="Y17" s="264"/>
    </row>
    <row r="19" spans="1:25" ht="13.5">
      <c r="C19" s="20" t="s">
        <v>14</v>
      </c>
      <c r="Q19" s="20"/>
      <c r="R19" s="20"/>
      <c r="S19" s="88"/>
    </row>
    <row r="20" spans="1:25" ht="13.5">
      <c r="C20" s="533"/>
      <c r="D20" s="534"/>
      <c r="E20" s="20" t="s">
        <v>15</v>
      </c>
      <c r="Q20" s="20"/>
      <c r="R20" s="88"/>
      <c r="S20" s="88"/>
    </row>
    <row r="21" spans="1:25" ht="13.5">
      <c r="C21" s="537" t="s">
        <v>16</v>
      </c>
      <c r="D21" s="538"/>
      <c r="E21" s="20" t="s">
        <v>17</v>
      </c>
      <c r="Q21" s="20"/>
      <c r="R21" s="88"/>
      <c r="S21" s="88"/>
    </row>
    <row r="22" spans="1:25" ht="13.5">
      <c r="C22" s="551" t="s">
        <v>18</v>
      </c>
      <c r="D22" s="552"/>
      <c r="E22" s="20" t="s">
        <v>19</v>
      </c>
      <c r="Q22" s="20"/>
      <c r="R22" s="88"/>
      <c r="S22" s="88"/>
    </row>
    <row r="23" spans="1:25" ht="13.5">
      <c r="C23" s="553" t="s">
        <v>20</v>
      </c>
      <c r="D23" s="554"/>
      <c r="E23" s="20" t="s">
        <v>21</v>
      </c>
      <c r="Q23" s="20"/>
      <c r="R23" s="20"/>
      <c r="S23" s="88"/>
    </row>
    <row r="24" spans="1:25" ht="13.5">
      <c r="C24" s="555" t="s">
        <v>22</v>
      </c>
      <c r="D24" s="556"/>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539" t="s">
        <v>26</v>
      </c>
      <c r="N27" s="96" t="s">
        <v>27</v>
      </c>
      <c r="O27" s="97" t="s">
        <v>28</v>
      </c>
      <c r="Q27" s="20"/>
      <c r="R27" s="20"/>
      <c r="S27" s="88"/>
    </row>
    <row r="28" spans="1:25" ht="20.100000000000001" customHeight="1" thickBot="1">
      <c r="A28" s="22">
        <f>+R86</f>
        <v>0</v>
      </c>
      <c r="C28" s="21" t="s">
        <v>29</v>
      </c>
      <c r="M28" s="540"/>
      <c r="N28" s="235" t="s">
        <v>173</v>
      </c>
      <c r="O28" s="236" t="s">
        <v>442</v>
      </c>
      <c r="Q28" s="20"/>
      <c r="R28" s="20"/>
      <c r="S28" s="88"/>
    </row>
    <row r="29" spans="1:25" ht="13.5">
      <c r="C29" s="487" t="s">
        <v>30</v>
      </c>
      <c r="D29" s="488"/>
      <c r="E29" s="488"/>
      <c r="F29" s="488"/>
      <c r="G29" s="488"/>
      <c r="H29" s="488"/>
      <c r="I29" s="488"/>
      <c r="J29" s="488"/>
      <c r="K29" s="488"/>
      <c r="L29" s="488"/>
      <c r="M29" s="488"/>
      <c r="N29" s="488"/>
      <c r="O29" s="488"/>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510" t="s">
        <v>31</v>
      </c>
      <c r="D31" s="511"/>
      <c r="E31" s="511"/>
      <c r="F31" s="511"/>
      <c r="G31" s="511"/>
      <c r="H31" s="511"/>
      <c r="I31" s="511"/>
      <c r="J31" s="511"/>
      <c r="K31" s="511"/>
      <c r="L31" s="511"/>
      <c r="M31" s="511"/>
      <c r="N31" s="511"/>
      <c r="O31" s="512"/>
      <c r="P31" s="20"/>
      <c r="Q31" s="20"/>
      <c r="S31" s="20"/>
      <c r="T31" s="20"/>
      <c r="U31" s="264"/>
    </row>
    <row r="32" spans="1:25" ht="12" customHeight="1">
      <c r="C32" s="513"/>
      <c r="D32" s="514"/>
      <c r="E32" s="514"/>
      <c r="F32" s="514"/>
      <c r="G32" s="514"/>
      <c r="H32" s="514"/>
      <c r="I32" s="514"/>
      <c r="J32" s="514"/>
      <c r="K32" s="514"/>
      <c r="L32" s="514"/>
      <c r="M32" s="514"/>
      <c r="N32" s="514"/>
      <c r="O32" s="515"/>
      <c r="Q32" s="20"/>
      <c r="R32" s="20"/>
      <c r="S32" s="88"/>
    </row>
    <row r="33" spans="1:19" ht="10.15" customHeight="1">
      <c r="C33" s="78"/>
      <c r="O33" s="79"/>
      <c r="Q33" s="20"/>
      <c r="R33" s="20"/>
      <c r="S33" s="20"/>
    </row>
    <row r="34" spans="1:19" ht="14.25">
      <c r="C34" s="78"/>
      <c r="L34" s="557" t="s">
        <v>450</v>
      </c>
      <c r="M34" s="558"/>
      <c r="N34" s="558"/>
      <c r="O34" s="559"/>
      <c r="Q34" s="20"/>
      <c r="R34" s="20"/>
      <c r="S34" s="20"/>
    </row>
    <row r="35" spans="1:19" ht="11.25" customHeight="1">
      <c r="C35" s="78"/>
      <c r="O35" s="80"/>
      <c r="Q35" s="20"/>
      <c r="R35" s="20"/>
      <c r="S35" s="20"/>
    </row>
    <row r="36" spans="1:19" ht="13.5">
      <c r="C36" s="549" t="s">
        <v>97</v>
      </c>
      <c r="D36" s="550"/>
      <c r="E36" s="550"/>
      <c r="F36" s="550"/>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560" t="s">
        <v>443</v>
      </c>
      <c r="K39" s="560"/>
      <c r="L39" s="561"/>
      <c r="M39" s="561"/>
      <c r="N39" s="561"/>
      <c r="O39" s="562"/>
      <c r="Q39" s="20"/>
      <c r="R39" s="20"/>
    </row>
    <row r="40" spans="1:19" ht="26.25" customHeight="1">
      <c r="C40" s="78"/>
      <c r="H40" s="23" t="s">
        <v>35</v>
      </c>
      <c r="I40" s="23"/>
      <c r="J40" s="560" t="s">
        <v>444</v>
      </c>
      <c r="K40" s="560"/>
      <c r="L40" s="561"/>
      <c r="M40" s="561"/>
      <c r="N40" s="561"/>
      <c r="O40" s="562"/>
    </row>
    <row r="41" spans="1:19">
      <c r="C41" s="78"/>
      <c r="J41" s="21" t="s">
        <v>36</v>
      </c>
      <c r="O41" s="79"/>
    </row>
    <row r="42" spans="1:19">
      <c r="C42" s="78"/>
      <c r="J42" s="24" t="s">
        <v>37</v>
      </c>
      <c r="K42" s="24"/>
      <c r="L42" s="563" t="s">
        <v>445</v>
      </c>
      <c r="M42" s="563"/>
      <c r="N42" s="563"/>
      <c r="O42" s="564"/>
    </row>
    <row r="43" spans="1:19">
      <c r="C43" s="78"/>
      <c r="J43" s="24"/>
      <c r="K43" s="24"/>
      <c r="O43" s="79"/>
    </row>
    <row r="44" spans="1:19" ht="8.25" customHeight="1">
      <c r="C44" s="78"/>
      <c r="O44" s="79"/>
    </row>
    <row r="45" spans="1:19" ht="30" customHeight="1">
      <c r="A45" s="22">
        <v>4</v>
      </c>
      <c r="C45" s="516" t="s">
        <v>38</v>
      </c>
      <c r="D45" s="517"/>
      <c r="E45" s="517"/>
      <c r="F45" s="517"/>
      <c r="G45" s="517"/>
      <c r="H45" s="517"/>
      <c r="I45" s="517"/>
      <c r="J45" s="517"/>
      <c r="K45" s="517"/>
      <c r="L45" s="517"/>
      <c r="M45" s="517"/>
      <c r="N45" s="517"/>
      <c r="O45" s="518"/>
    </row>
    <row r="46" spans="1:19">
      <c r="C46" s="81"/>
      <c r="D46" s="25"/>
      <c r="E46" s="25"/>
      <c r="F46" s="25"/>
      <c r="G46" s="25"/>
      <c r="H46" s="25"/>
      <c r="I46" s="25"/>
      <c r="J46" s="25"/>
      <c r="K46" s="25"/>
      <c r="L46" s="25"/>
      <c r="M46" s="25"/>
      <c r="N46" s="25"/>
      <c r="O46" s="82"/>
    </row>
    <row r="47" spans="1:19" ht="18" customHeight="1">
      <c r="C47" s="504" t="s">
        <v>39</v>
      </c>
      <c r="D47" s="544"/>
      <c r="E47" s="545"/>
      <c r="F47" s="522" t="s">
        <v>446</v>
      </c>
      <c r="G47" s="523"/>
      <c r="H47" s="524"/>
      <c r="I47" s="524"/>
      <c r="J47" s="524"/>
      <c r="K47" s="524"/>
      <c r="L47" s="524"/>
      <c r="M47" s="541" t="s">
        <v>40</v>
      </c>
      <c r="N47" s="542"/>
      <c r="O47" s="543"/>
    </row>
    <row r="48" spans="1:19" ht="18" customHeight="1">
      <c r="C48" s="546"/>
      <c r="D48" s="547"/>
      <c r="E48" s="548"/>
      <c r="F48" s="525"/>
      <c r="G48" s="526"/>
      <c r="H48" s="526"/>
      <c r="I48" s="526"/>
      <c r="J48" s="526"/>
      <c r="K48" s="526"/>
      <c r="L48" s="526"/>
      <c r="M48" s="519">
        <v>1748</v>
      </c>
      <c r="N48" s="520"/>
      <c r="O48" s="521"/>
    </row>
    <row r="49" spans="3:21" ht="18" customHeight="1">
      <c r="C49" s="504" t="s">
        <v>41</v>
      </c>
      <c r="D49" s="505"/>
      <c r="E49" s="506"/>
      <c r="F49" s="527" t="s">
        <v>447</v>
      </c>
      <c r="G49" s="528"/>
      <c r="H49" s="528"/>
      <c r="I49" s="528"/>
      <c r="J49" s="528"/>
      <c r="K49" s="528"/>
      <c r="L49" s="124" t="s">
        <v>42</v>
      </c>
      <c r="M49" s="375"/>
      <c r="N49" s="531" t="s">
        <v>445</v>
      </c>
      <c r="O49" s="532"/>
    </row>
    <row r="50" spans="3:21" ht="18" customHeight="1">
      <c r="C50" s="507"/>
      <c r="D50" s="508"/>
      <c r="E50" s="509"/>
      <c r="F50" s="529"/>
      <c r="G50" s="530"/>
      <c r="H50" s="530"/>
      <c r="I50" s="530"/>
      <c r="J50" s="530"/>
      <c r="K50" s="530"/>
      <c r="L50" s="376"/>
      <c r="M50" s="502"/>
      <c r="N50" s="503"/>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463" t="s">
        <v>132</v>
      </c>
      <c r="G52" s="464"/>
      <c r="H52" s="464"/>
      <c r="I52" s="464"/>
      <c r="J52" s="30" t="s">
        <v>46</v>
      </c>
      <c r="K52" s="30"/>
      <c r="L52" s="473" t="s">
        <v>448</v>
      </c>
      <c r="M52" s="473"/>
      <c r="N52" s="474"/>
      <c r="O52" s="475"/>
    </row>
    <row r="53" spans="3:21" ht="22.5" customHeight="1">
      <c r="C53" s="284"/>
      <c r="D53" s="295" t="s">
        <v>47</v>
      </c>
      <c r="E53" s="296" t="s">
        <v>48</v>
      </c>
      <c r="F53" s="456" t="s">
        <v>49</v>
      </c>
      <c r="G53" s="457"/>
      <c r="H53" s="458"/>
      <c r="I53" s="456" t="s">
        <v>50</v>
      </c>
      <c r="J53" s="460"/>
      <c r="K53" s="465"/>
      <c r="L53" s="461"/>
      <c r="M53" s="462"/>
      <c r="N53" s="378" t="s">
        <v>51</v>
      </c>
      <c r="O53" s="379"/>
    </row>
    <row r="54" spans="3:21" ht="22.5" customHeight="1">
      <c r="C54" s="284"/>
      <c r="D54" s="283"/>
      <c r="E54" s="299"/>
      <c r="F54" s="456" t="s">
        <v>52</v>
      </c>
      <c r="G54" s="457"/>
      <c r="H54" s="458"/>
      <c r="I54" s="459" t="s">
        <v>53</v>
      </c>
      <c r="J54" s="460"/>
      <c r="K54" s="460"/>
      <c r="L54" s="461">
        <v>1300</v>
      </c>
      <c r="M54" s="462"/>
      <c r="N54" s="378" t="s">
        <v>51</v>
      </c>
      <c r="O54" s="379"/>
    </row>
    <row r="55" spans="3:21" ht="22.5" customHeight="1">
      <c r="C55" s="284"/>
      <c r="D55" s="454" t="s">
        <v>54</v>
      </c>
      <c r="E55" s="455"/>
      <c r="F55" s="456" t="s">
        <v>55</v>
      </c>
      <c r="G55" s="457"/>
      <c r="H55" s="458"/>
      <c r="I55" s="459" t="s">
        <v>56</v>
      </c>
      <c r="J55" s="460"/>
      <c r="K55" s="460"/>
      <c r="L55" s="461"/>
      <c r="M55" s="462"/>
      <c r="N55" s="378" t="s">
        <v>57</v>
      </c>
      <c r="O55" s="379"/>
    </row>
    <row r="56" spans="3:21" ht="22.5" customHeight="1">
      <c r="C56" s="284"/>
      <c r="D56" s="454"/>
      <c r="E56" s="455"/>
      <c r="F56" s="456" t="s">
        <v>58</v>
      </c>
      <c r="G56" s="457"/>
      <c r="H56" s="458"/>
      <c r="I56" s="459" t="s">
        <v>59</v>
      </c>
      <c r="J56" s="460"/>
      <c r="K56" s="460"/>
      <c r="L56" s="461"/>
      <c r="M56" s="462"/>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476"/>
      <c r="G58" s="477"/>
      <c r="H58" s="477"/>
      <c r="I58" s="477"/>
      <c r="J58" s="477"/>
      <c r="K58" s="477"/>
      <c r="L58" s="477"/>
      <c r="M58" s="477"/>
      <c r="N58" s="477"/>
      <c r="O58" s="478"/>
    </row>
    <row r="59" spans="3:21" ht="26.25" customHeight="1">
      <c r="C59" s="289"/>
      <c r="D59" s="306" t="s">
        <v>61</v>
      </c>
      <c r="E59" s="307" t="s">
        <v>62</v>
      </c>
      <c r="F59" s="479" t="s">
        <v>449</v>
      </c>
      <c r="G59" s="480"/>
      <c r="H59" s="480"/>
      <c r="I59" s="480"/>
      <c r="J59" s="480"/>
      <c r="K59" s="480"/>
      <c r="L59" s="480"/>
      <c r="M59" s="480"/>
      <c r="N59" s="480"/>
      <c r="O59" s="481"/>
    </row>
    <row r="60" spans="3:21" ht="30" customHeight="1">
      <c r="C60" s="492" t="s">
        <v>63</v>
      </c>
      <c r="D60" s="493"/>
      <c r="E60" s="494"/>
      <c r="F60" s="495" t="s">
        <v>64</v>
      </c>
      <c r="G60" s="496"/>
      <c r="H60" s="496"/>
      <c r="I60" s="496"/>
      <c r="J60" s="496"/>
      <c r="K60" s="496"/>
      <c r="L60" s="496"/>
      <c r="M60" s="496"/>
      <c r="N60" s="496"/>
      <c r="O60" s="497"/>
      <c r="Q60" s="26"/>
    </row>
    <row r="61" spans="3:21" ht="18" customHeight="1">
      <c r="C61" s="174" t="s">
        <v>65</v>
      </c>
      <c r="D61" s="173"/>
      <c r="E61" s="175"/>
      <c r="F61" s="27"/>
      <c r="G61" s="27"/>
      <c r="H61" s="28"/>
      <c r="I61" s="28"/>
      <c r="J61" s="29"/>
      <c r="K61" s="29"/>
      <c r="L61" s="30"/>
      <c r="M61" s="30"/>
      <c r="N61" s="30"/>
      <c r="O61" s="31"/>
      <c r="Q61" s="26"/>
    </row>
    <row r="62" spans="3:21" ht="24.75" customHeight="1">
      <c r="C62" s="501"/>
      <c r="D62" s="498" t="s">
        <v>66</v>
      </c>
      <c r="E62" s="500"/>
      <c r="F62" s="500"/>
      <c r="G62" s="499"/>
      <c r="H62" s="498" t="s">
        <v>67</v>
      </c>
      <c r="I62" s="499"/>
      <c r="J62" s="498" t="s">
        <v>68</v>
      </c>
      <c r="K62" s="500"/>
      <c r="L62" s="499"/>
      <c r="M62" s="498" t="s">
        <v>69</v>
      </c>
      <c r="N62" s="500"/>
      <c r="O62" s="499"/>
      <c r="Q62" s="26"/>
    </row>
    <row r="63" spans="3:21" ht="24.75" customHeight="1">
      <c r="C63" s="501"/>
      <c r="D63" s="484" t="s">
        <v>70</v>
      </c>
      <c r="E63" s="485"/>
      <c r="F63" s="485"/>
      <c r="G63" s="486"/>
      <c r="H63" s="368">
        <f>+別紙!AA9</f>
        <v>6498.9</v>
      </c>
      <c r="I63" s="232" t="s">
        <v>71</v>
      </c>
      <c r="J63" s="470" t="s">
        <v>72</v>
      </c>
      <c r="K63" s="471"/>
      <c r="L63" s="472"/>
      <c r="M63" s="468">
        <f>+別紙!AA14</f>
        <v>6498.9</v>
      </c>
      <c r="N63" s="469"/>
      <c r="O63" s="380" t="s">
        <v>71</v>
      </c>
      <c r="P63" s="159"/>
      <c r="Q63" s="125"/>
      <c r="R63" s="125"/>
      <c r="S63" s="125"/>
      <c r="T63" s="125"/>
      <c r="U63" s="125"/>
    </row>
    <row r="64" spans="3:21" ht="24.75" customHeight="1">
      <c r="C64" s="501"/>
      <c r="D64" s="484" t="s">
        <v>73</v>
      </c>
      <c r="E64" s="485"/>
      <c r="F64" s="485"/>
      <c r="G64" s="486"/>
      <c r="H64" s="368" t="str">
        <f>+別紙!AA10</f>
        <v>0</v>
      </c>
      <c r="I64" s="232" t="s">
        <v>71</v>
      </c>
      <c r="J64" s="470" t="s">
        <v>74</v>
      </c>
      <c r="K64" s="471"/>
      <c r="L64" s="472"/>
      <c r="M64" s="468">
        <f>+別紙!AA15</f>
        <v>913</v>
      </c>
      <c r="N64" s="469"/>
      <c r="O64" s="31" t="s">
        <v>71</v>
      </c>
      <c r="P64" s="466"/>
      <c r="Q64" s="467"/>
      <c r="R64" s="467"/>
      <c r="S64" s="467"/>
    </row>
    <row r="65" spans="1:22" ht="24.75" customHeight="1">
      <c r="C65" s="501"/>
      <c r="D65" s="484" t="s">
        <v>75</v>
      </c>
      <c r="E65" s="485"/>
      <c r="F65" s="485"/>
      <c r="G65" s="486"/>
      <c r="H65" s="368" t="str">
        <f>+別紙!AA11</f>
        <v>0</v>
      </c>
      <c r="I65" s="232" t="s">
        <v>71</v>
      </c>
      <c r="J65" s="484" t="s">
        <v>76</v>
      </c>
      <c r="K65" s="485"/>
      <c r="L65" s="486"/>
      <c r="M65" s="468">
        <f>+別紙!AA16</f>
        <v>6078.9999999999991</v>
      </c>
      <c r="N65" s="469"/>
      <c r="O65" s="367" t="s">
        <v>71</v>
      </c>
      <c r="P65" s="157"/>
      <c r="Q65" s="158"/>
      <c r="R65" s="158"/>
      <c r="S65" s="158"/>
    </row>
    <row r="66" spans="1:22" ht="24.75" customHeight="1">
      <c r="C66" s="381"/>
      <c r="D66" s="484" t="s">
        <v>77</v>
      </c>
      <c r="E66" s="485"/>
      <c r="F66" s="485"/>
      <c r="G66" s="486"/>
      <c r="H66" s="368" t="str">
        <f>+別紙!AA12</f>
        <v>0</v>
      </c>
      <c r="I66" s="232" t="s">
        <v>71</v>
      </c>
      <c r="J66" s="484" t="s">
        <v>78</v>
      </c>
      <c r="K66" s="485"/>
      <c r="L66" s="486"/>
      <c r="M66" s="468" t="str">
        <f>+別紙!AA17</f>
        <v>0</v>
      </c>
      <c r="N66" s="469"/>
      <c r="O66" s="367" t="s">
        <v>71</v>
      </c>
      <c r="P66" s="157"/>
      <c r="Q66" s="158"/>
      <c r="R66" s="158"/>
      <c r="S66" s="158"/>
    </row>
    <row r="67" spans="1:22" ht="24.75" customHeight="1">
      <c r="C67" s="382"/>
      <c r="D67" s="484" t="s">
        <v>79</v>
      </c>
      <c r="E67" s="485"/>
      <c r="F67" s="485"/>
      <c r="G67" s="486"/>
      <c r="H67" s="368" t="str">
        <f>+別紙!AA13</f>
        <v>0</v>
      </c>
      <c r="I67" s="232" t="s">
        <v>71</v>
      </c>
      <c r="J67" s="484" t="s">
        <v>80</v>
      </c>
      <c r="K67" s="485"/>
      <c r="L67" s="486"/>
      <c r="M67" s="468" t="str">
        <f>+別紙!AA18</f>
        <v>0</v>
      </c>
      <c r="N67" s="469"/>
      <c r="O67" s="367" t="s">
        <v>71</v>
      </c>
      <c r="P67" s="157"/>
      <c r="Q67" s="158"/>
      <c r="R67" s="158"/>
      <c r="S67" s="158"/>
    </row>
    <row r="68" spans="1:22" ht="24" customHeight="1">
      <c r="C68" s="489" t="s">
        <v>81</v>
      </c>
      <c r="D68" s="490"/>
      <c r="E68" s="49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87" t="s">
        <v>82</v>
      </c>
      <c r="D70" s="488"/>
      <c r="E70" s="488"/>
      <c r="F70" s="488"/>
      <c r="G70" s="488"/>
      <c r="H70" s="488"/>
      <c r="I70" s="488"/>
      <c r="J70" s="488"/>
      <c r="K70" s="488"/>
      <c r="L70" s="488"/>
      <c r="M70" s="488"/>
      <c r="N70" s="488"/>
      <c r="O70" s="488"/>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482" t="s">
        <v>84</v>
      </c>
      <c r="E73" s="482"/>
      <c r="F73" s="482"/>
      <c r="G73" s="482"/>
      <c r="H73" s="482"/>
      <c r="I73" s="482"/>
      <c r="J73" s="482"/>
      <c r="K73" s="482"/>
      <c r="L73" s="482"/>
      <c r="M73" s="482"/>
      <c r="N73" s="482"/>
      <c r="O73" s="483"/>
    </row>
    <row r="74" spans="1:22" ht="15" customHeight="1">
      <c r="C74" s="178">
        <v>2</v>
      </c>
      <c r="D74" s="482" t="s">
        <v>85</v>
      </c>
      <c r="E74" s="482"/>
      <c r="F74" s="482"/>
      <c r="G74" s="482"/>
      <c r="H74" s="482"/>
      <c r="I74" s="482"/>
      <c r="J74" s="482"/>
      <c r="K74" s="482"/>
      <c r="L74" s="482"/>
      <c r="M74" s="482"/>
      <c r="N74" s="482"/>
      <c r="O74" s="483"/>
    </row>
    <row r="75" spans="1:22" ht="15" customHeight="1">
      <c r="C75" s="178"/>
      <c r="D75" s="482" t="s">
        <v>86</v>
      </c>
      <c r="E75" s="482"/>
      <c r="F75" s="482"/>
      <c r="G75" s="482"/>
      <c r="H75" s="482"/>
      <c r="I75" s="482"/>
      <c r="J75" s="482"/>
      <c r="K75" s="482"/>
      <c r="L75" s="482"/>
      <c r="M75" s="482"/>
      <c r="N75" s="482"/>
      <c r="O75" s="483"/>
    </row>
    <row r="76" spans="1:22" ht="41.25" customHeight="1">
      <c r="C76" s="178"/>
      <c r="D76" s="482" t="s">
        <v>87</v>
      </c>
      <c r="E76" s="482"/>
      <c r="F76" s="482"/>
      <c r="G76" s="482"/>
      <c r="H76" s="482"/>
      <c r="I76" s="482"/>
      <c r="J76" s="482"/>
      <c r="K76" s="482"/>
      <c r="L76" s="482"/>
      <c r="M76" s="482"/>
      <c r="N76" s="482"/>
      <c r="O76" s="483"/>
    </row>
    <row r="77" spans="1:22" ht="28.15" customHeight="1">
      <c r="A77" s="21"/>
      <c r="B77" s="21"/>
      <c r="C77" s="178">
        <v>3</v>
      </c>
      <c r="D77" s="482" t="s">
        <v>88</v>
      </c>
      <c r="E77" s="482"/>
      <c r="F77" s="482"/>
      <c r="G77" s="482"/>
      <c r="H77" s="482"/>
      <c r="I77" s="482"/>
      <c r="J77" s="482"/>
      <c r="K77" s="482"/>
      <c r="L77" s="482"/>
      <c r="M77" s="482"/>
      <c r="N77" s="482"/>
      <c r="O77" s="483"/>
    </row>
    <row r="78" spans="1:22" ht="28.15" customHeight="1">
      <c r="A78" s="21"/>
      <c r="B78" s="21"/>
      <c r="C78" s="178">
        <v>4</v>
      </c>
      <c r="D78" s="482" t="s">
        <v>89</v>
      </c>
      <c r="E78" s="482"/>
      <c r="F78" s="482"/>
      <c r="G78" s="482"/>
      <c r="H78" s="482"/>
      <c r="I78" s="482"/>
      <c r="J78" s="482"/>
      <c r="K78" s="482"/>
      <c r="L78" s="482"/>
      <c r="M78" s="482"/>
      <c r="N78" s="482"/>
      <c r="O78" s="483"/>
    </row>
    <row r="79" spans="1:22" ht="15" customHeight="1">
      <c r="A79" s="21"/>
      <c r="B79" s="21"/>
      <c r="C79" s="178"/>
      <c r="D79" s="179" t="s">
        <v>90</v>
      </c>
      <c r="E79" s="482" t="s">
        <v>91</v>
      </c>
      <c r="F79" s="482"/>
      <c r="G79" s="482"/>
      <c r="H79" s="482"/>
      <c r="I79" s="482"/>
      <c r="J79" s="482"/>
      <c r="K79" s="482"/>
      <c r="L79" s="482"/>
      <c r="M79" s="482"/>
      <c r="N79" s="482"/>
      <c r="O79" s="483"/>
    </row>
    <row r="80" spans="1:22" ht="15" customHeight="1">
      <c r="A80" s="21"/>
      <c r="B80" s="21"/>
      <c r="C80" s="178"/>
      <c r="D80" s="179" t="s">
        <v>92</v>
      </c>
      <c r="E80" s="482" t="s">
        <v>93</v>
      </c>
      <c r="F80" s="482"/>
      <c r="G80" s="482"/>
      <c r="H80" s="482"/>
      <c r="I80" s="482"/>
      <c r="J80" s="482"/>
      <c r="K80" s="482"/>
      <c r="L80" s="482"/>
      <c r="M80" s="482"/>
      <c r="N80" s="482"/>
      <c r="O80" s="483"/>
      <c r="Q80" s="250" t="s">
        <v>94</v>
      </c>
      <c r="U80"/>
      <c r="V80"/>
    </row>
    <row r="81" spans="1:28" ht="15" customHeight="1">
      <c r="A81" s="21"/>
      <c r="B81" s="21"/>
      <c r="C81" s="178"/>
      <c r="D81" s="179" t="s">
        <v>95</v>
      </c>
      <c r="E81" s="482" t="s">
        <v>96</v>
      </c>
      <c r="F81" s="482"/>
      <c r="G81" s="482"/>
      <c r="H81" s="482"/>
      <c r="I81" s="482"/>
      <c r="J81" s="482"/>
      <c r="K81" s="482"/>
      <c r="L81" s="482"/>
      <c r="M81" s="482"/>
      <c r="N81" s="482"/>
      <c r="O81" s="483"/>
      <c r="Q81" s="250" t="s">
        <v>97</v>
      </c>
      <c r="R81" s="1"/>
      <c r="T81" s="2"/>
      <c r="U81" s="2"/>
    </row>
    <row r="82" spans="1:28" ht="15" customHeight="1">
      <c r="A82" s="21"/>
      <c r="B82" s="21"/>
      <c r="C82" s="178"/>
      <c r="D82" s="179" t="s">
        <v>98</v>
      </c>
      <c r="E82" s="482" t="s">
        <v>99</v>
      </c>
      <c r="F82" s="482"/>
      <c r="G82" s="482"/>
      <c r="H82" s="482"/>
      <c r="I82" s="482"/>
      <c r="J82" s="482"/>
      <c r="K82" s="482"/>
      <c r="L82" s="482"/>
      <c r="M82" s="482"/>
      <c r="N82" s="482"/>
      <c r="O82" s="483"/>
      <c r="Q82" s="250" t="s">
        <v>100</v>
      </c>
      <c r="R82" s="1"/>
      <c r="T82" s="2"/>
      <c r="U82" s="2"/>
    </row>
    <row r="83" spans="1:28" ht="15" customHeight="1">
      <c r="A83" s="21"/>
      <c r="B83" s="21"/>
      <c r="C83" s="178"/>
      <c r="D83" s="179" t="s">
        <v>101</v>
      </c>
      <c r="E83" s="482" t="s">
        <v>102</v>
      </c>
      <c r="F83" s="482"/>
      <c r="G83" s="482"/>
      <c r="H83" s="482"/>
      <c r="I83" s="482"/>
      <c r="J83" s="482"/>
      <c r="K83" s="482"/>
      <c r="L83" s="482"/>
      <c r="M83" s="482"/>
      <c r="N83" s="482"/>
      <c r="O83" s="483"/>
      <c r="Q83" s="250" t="s">
        <v>103</v>
      </c>
      <c r="T83" s="2"/>
      <c r="U83" s="2"/>
    </row>
    <row r="84" spans="1:28" ht="15" customHeight="1">
      <c r="A84" s="21"/>
      <c r="B84" s="21"/>
      <c r="C84" s="178"/>
      <c r="D84" s="179" t="s">
        <v>104</v>
      </c>
      <c r="E84" s="482" t="s">
        <v>105</v>
      </c>
      <c r="F84" s="482"/>
      <c r="G84" s="482"/>
      <c r="H84" s="482"/>
      <c r="I84" s="482"/>
      <c r="J84" s="482"/>
      <c r="K84" s="482"/>
      <c r="L84" s="482"/>
      <c r="M84" s="482"/>
      <c r="N84" s="482"/>
      <c r="O84" s="483"/>
      <c r="Q84" s="250" t="s">
        <v>106</v>
      </c>
      <c r="T84" s="2"/>
      <c r="U84" s="2"/>
    </row>
    <row r="85" spans="1:28" ht="15" customHeight="1">
      <c r="A85" s="21"/>
      <c r="B85" s="21"/>
      <c r="C85" s="178"/>
      <c r="D85" s="179" t="s">
        <v>107</v>
      </c>
      <c r="E85" s="482" t="s">
        <v>108</v>
      </c>
      <c r="F85" s="482"/>
      <c r="G85" s="482"/>
      <c r="H85" s="482"/>
      <c r="I85" s="482"/>
      <c r="J85" s="482"/>
      <c r="K85" s="482"/>
      <c r="L85" s="482"/>
      <c r="M85" s="482"/>
      <c r="N85" s="482"/>
      <c r="O85" s="483"/>
      <c r="R85" s="38"/>
      <c r="T85" s="2"/>
      <c r="U85" s="2"/>
    </row>
    <row r="86" spans="1:28" ht="15" customHeight="1">
      <c r="A86" s="21"/>
      <c r="B86" s="21"/>
      <c r="C86" s="178"/>
      <c r="D86" s="179" t="s">
        <v>109</v>
      </c>
      <c r="E86" s="482" t="s">
        <v>110</v>
      </c>
      <c r="F86" s="482"/>
      <c r="G86" s="482"/>
      <c r="H86" s="482"/>
      <c r="I86" s="482"/>
      <c r="J86" s="482"/>
      <c r="K86" s="482"/>
      <c r="L86" s="482"/>
      <c r="M86" s="482"/>
      <c r="N86" s="482"/>
      <c r="O86" s="483"/>
      <c r="Q86" s="24"/>
      <c r="R86" s="24"/>
      <c r="S86" s="24"/>
      <c r="T86" s="24"/>
      <c r="U86" s="24"/>
      <c r="V86" s="24"/>
      <c r="W86" s="24"/>
      <c r="X86" s="24"/>
      <c r="Y86" s="24"/>
      <c r="Z86" s="24"/>
    </row>
    <row r="87" spans="1:28" ht="15" customHeight="1">
      <c r="A87" s="21"/>
      <c r="B87" s="21"/>
      <c r="C87" s="178"/>
      <c r="D87" s="179" t="s">
        <v>111</v>
      </c>
      <c r="E87" s="482" t="s">
        <v>112</v>
      </c>
      <c r="F87" s="482"/>
      <c r="G87" s="482"/>
      <c r="H87" s="482"/>
      <c r="I87" s="482"/>
      <c r="J87" s="482"/>
      <c r="K87" s="482"/>
      <c r="L87" s="482"/>
      <c r="M87" s="482"/>
      <c r="N87" s="482"/>
      <c r="O87" s="483"/>
      <c r="Q87" s="227"/>
      <c r="R87" s="227"/>
      <c r="S87" s="227"/>
      <c r="T87" s="227"/>
      <c r="U87" s="227"/>
      <c r="V87" s="227"/>
      <c r="W87" s="227"/>
      <c r="X87" s="227"/>
      <c r="Y87" s="227"/>
      <c r="Z87" s="227"/>
      <c r="AA87"/>
    </row>
    <row r="88" spans="1:28" ht="15" customHeight="1">
      <c r="A88" s="21"/>
      <c r="B88" s="21"/>
      <c r="C88" s="178"/>
      <c r="D88" s="179" t="s">
        <v>113</v>
      </c>
      <c r="E88" s="482" t="s">
        <v>114</v>
      </c>
      <c r="F88" s="482"/>
      <c r="G88" s="482"/>
      <c r="H88" s="482"/>
      <c r="I88" s="482"/>
      <c r="J88" s="482"/>
      <c r="K88" s="482"/>
      <c r="L88" s="482"/>
      <c r="M88" s="482"/>
      <c r="N88" s="482"/>
      <c r="O88" s="483"/>
      <c r="Q88" s="3"/>
      <c r="R88" s="3"/>
      <c r="S88" s="3"/>
      <c r="T88" s="3"/>
      <c r="U88" s="3"/>
      <c r="V88" s="3"/>
      <c r="W88" s="3"/>
      <c r="X88" s="3"/>
      <c r="Y88" s="3"/>
      <c r="AA88" s="91"/>
    </row>
    <row r="89" spans="1:28" ht="28.15" customHeight="1">
      <c r="A89" s="21"/>
      <c r="B89" s="21"/>
      <c r="C89" s="178"/>
      <c r="D89" s="179" t="s">
        <v>115</v>
      </c>
      <c r="E89" s="482" t="s">
        <v>116</v>
      </c>
      <c r="F89" s="482"/>
      <c r="G89" s="482"/>
      <c r="H89" s="482"/>
      <c r="I89" s="482"/>
      <c r="J89" s="482"/>
      <c r="K89" s="482"/>
      <c r="L89" s="482"/>
      <c r="M89" s="482"/>
      <c r="N89" s="482"/>
      <c r="O89" s="483"/>
      <c r="Q89" s="3"/>
      <c r="R89" s="3"/>
      <c r="S89" s="3"/>
      <c r="T89" s="3"/>
      <c r="U89" s="91"/>
      <c r="V89" s="3"/>
      <c r="W89" s="3"/>
      <c r="X89" s="3"/>
      <c r="Y89" s="3"/>
      <c r="AA89" s="91"/>
    </row>
    <row r="90" spans="1:28" ht="15" customHeight="1">
      <c r="A90" s="21"/>
      <c r="B90" s="21"/>
      <c r="C90" s="178"/>
      <c r="D90" s="179" t="s">
        <v>117</v>
      </c>
      <c r="E90" s="482" t="s">
        <v>118</v>
      </c>
      <c r="F90" s="482"/>
      <c r="G90" s="482"/>
      <c r="H90" s="482"/>
      <c r="I90" s="482"/>
      <c r="J90" s="482"/>
      <c r="K90" s="482"/>
      <c r="L90" s="482"/>
      <c r="M90" s="482"/>
      <c r="N90" s="482"/>
      <c r="O90" s="483"/>
      <c r="Q90" s="91"/>
      <c r="R90" s="3"/>
      <c r="S90" s="3"/>
      <c r="T90" s="3"/>
      <c r="U90" s="3"/>
      <c r="V90" s="3"/>
      <c r="W90" s="3"/>
      <c r="X90" s="3"/>
      <c r="Y90" s="3"/>
      <c r="AA90" s="91"/>
      <c r="AB90" s="228"/>
    </row>
    <row r="91" spans="1:28" ht="28.15" customHeight="1">
      <c r="A91" s="21"/>
      <c r="B91" s="21"/>
      <c r="C91" s="178"/>
      <c r="D91" s="179" t="s">
        <v>119</v>
      </c>
      <c r="E91" s="482" t="s">
        <v>120</v>
      </c>
      <c r="F91" s="482"/>
      <c r="G91" s="482"/>
      <c r="H91" s="482"/>
      <c r="I91" s="482"/>
      <c r="J91" s="482"/>
      <c r="K91" s="482"/>
      <c r="L91" s="482"/>
      <c r="M91" s="482"/>
      <c r="N91" s="482"/>
      <c r="O91" s="483"/>
      <c r="Q91" s="3"/>
      <c r="R91" s="3"/>
      <c r="S91" s="3"/>
      <c r="T91" s="3"/>
      <c r="U91" s="91"/>
      <c r="V91" s="3"/>
      <c r="W91" s="3"/>
      <c r="X91" s="3"/>
      <c r="Y91" s="3"/>
      <c r="Z91" s="3"/>
      <c r="AA91" s="91"/>
    </row>
    <row r="92" spans="1:28" ht="28.15" customHeight="1">
      <c r="A92" s="21"/>
      <c r="B92" s="21"/>
      <c r="C92" s="178"/>
      <c r="D92" s="179" t="s">
        <v>121</v>
      </c>
      <c r="E92" s="482" t="s">
        <v>122</v>
      </c>
      <c r="F92" s="482"/>
      <c r="G92" s="482"/>
      <c r="H92" s="482"/>
      <c r="I92" s="482"/>
      <c r="J92" s="482"/>
      <c r="K92" s="482"/>
      <c r="L92" s="482"/>
      <c r="M92" s="482"/>
      <c r="N92" s="482"/>
      <c r="O92" s="483"/>
      <c r="Q92" s="3"/>
      <c r="R92" s="3"/>
      <c r="S92" s="3"/>
      <c r="T92" s="3"/>
      <c r="U92" s="3"/>
      <c r="V92" s="3"/>
      <c r="W92" s="3"/>
      <c r="X92" s="3"/>
      <c r="Y92" s="3"/>
      <c r="Z92" s="3"/>
      <c r="AA92" s="3"/>
    </row>
    <row r="93" spans="1:28" ht="28.15" customHeight="1">
      <c r="A93" s="21"/>
      <c r="B93" s="21"/>
      <c r="C93" s="178">
        <v>5</v>
      </c>
      <c r="D93" s="482" t="s">
        <v>123</v>
      </c>
      <c r="E93" s="482"/>
      <c r="F93" s="482"/>
      <c r="G93" s="482"/>
      <c r="H93" s="482"/>
      <c r="I93" s="482"/>
      <c r="J93" s="482"/>
      <c r="K93" s="482"/>
      <c r="L93" s="482"/>
      <c r="M93" s="482"/>
      <c r="N93" s="482"/>
      <c r="O93" s="483"/>
      <c r="Q93" s="3"/>
      <c r="R93" s="3"/>
      <c r="S93" s="3"/>
      <c r="T93" s="3"/>
      <c r="U93" s="3"/>
      <c r="V93" s="3"/>
      <c r="W93" s="3"/>
      <c r="X93" s="3"/>
      <c r="Y93" s="3"/>
      <c r="Z93" s="3"/>
      <c r="AA93" s="3"/>
    </row>
    <row r="94" spans="1:28" ht="15" customHeight="1">
      <c r="A94" s="21"/>
      <c r="B94" s="21"/>
      <c r="C94" s="178">
        <v>6</v>
      </c>
      <c r="D94" s="482" t="s">
        <v>124</v>
      </c>
      <c r="E94" s="482"/>
      <c r="F94" s="482"/>
      <c r="G94" s="482"/>
      <c r="H94" s="482"/>
      <c r="I94" s="482"/>
      <c r="J94" s="482"/>
      <c r="K94" s="482"/>
      <c r="L94" s="482"/>
      <c r="M94" s="482"/>
      <c r="N94" s="482"/>
      <c r="O94" s="48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 ref="M50:N50"/>
    <mergeCell ref="C29:O29"/>
    <mergeCell ref="C49:E50"/>
    <mergeCell ref="C31:O32"/>
    <mergeCell ref="C45:O45"/>
    <mergeCell ref="M48:O48"/>
    <mergeCell ref="F47:L48"/>
    <mergeCell ref="F49:K50"/>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D73:O73"/>
    <mergeCell ref="E80:O80"/>
    <mergeCell ref="D76:O76"/>
    <mergeCell ref="M65:N65"/>
    <mergeCell ref="M66:N66"/>
    <mergeCell ref="J66:L66"/>
    <mergeCell ref="D65:G65"/>
    <mergeCell ref="D66:G66"/>
    <mergeCell ref="D67:G67"/>
    <mergeCell ref="J67:L67"/>
    <mergeCell ref="F52:I52"/>
    <mergeCell ref="F53:H53"/>
    <mergeCell ref="I53:K53"/>
    <mergeCell ref="L53:M53"/>
    <mergeCell ref="P64:S64"/>
    <mergeCell ref="M64:N64"/>
    <mergeCell ref="J64:L64"/>
    <mergeCell ref="L52:O52"/>
    <mergeCell ref="F58:O58"/>
    <mergeCell ref="F59:O59"/>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656"/>
      <c r="C3" s="656"/>
      <c r="D3" s="656"/>
      <c r="E3" s="656"/>
      <c r="F3" s="656"/>
      <c r="G3" s="656"/>
      <c r="H3" s="656"/>
      <c r="I3"/>
      <c r="J3"/>
      <c r="K3"/>
      <c r="L3"/>
      <c r="M3"/>
      <c r="N3"/>
      <c r="O3"/>
      <c r="P3"/>
      <c r="Q3"/>
      <c r="R3"/>
      <c r="S3"/>
      <c r="T3"/>
      <c r="U3"/>
      <c r="V3"/>
      <c r="W3"/>
      <c r="X3"/>
      <c r="Y3"/>
      <c r="Z3" s="42"/>
      <c r="AA3" s="42"/>
      <c r="AB3" s="625"/>
      <c r="AC3" s="626"/>
      <c r="AD3" s="626"/>
      <c r="AE3" s="86"/>
      <c r="AF3" s="108"/>
      <c r="AG3" s="108"/>
      <c r="AH3" s="108"/>
      <c r="AI3" s="108"/>
      <c r="AJ3" s="108"/>
      <c r="AK3" s="108"/>
      <c r="AL3" s="108"/>
      <c r="AM3" s="108"/>
      <c r="AN3" s="108"/>
      <c r="AO3" s="108"/>
      <c r="AP3" s="627" t="s">
        <v>178</v>
      </c>
      <c r="AQ3" s="628"/>
      <c r="AR3" s="629"/>
      <c r="AS3" s="633" t="s">
        <v>179</v>
      </c>
      <c r="AT3" s="634"/>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0"/>
      <c r="AQ4" s="631"/>
      <c r="AR4" s="632"/>
      <c r="AS4" s="635" t="str">
        <f>+表紙!N28</f>
        <v>○</v>
      </c>
      <c r="AT4" s="636"/>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44" t="s">
        <v>181</v>
      </c>
      <c r="AA5" s="644"/>
      <c r="AB5" s="645"/>
      <c r="AC5" s="645"/>
      <c r="AD5" s="645"/>
      <c r="AE5" s="86" t="s">
        <v>182</v>
      </c>
      <c r="AF5" s="666" t="str">
        <f>+表紙!F47</f>
        <v>株式会社　淺沼組　東京本店</v>
      </c>
      <c r="AG5" s="666"/>
      <c r="AH5" s="666"/>
      <c r="AI5" s="666"/>
      <c r="AJ5" s="666"/>
      <c r="AK5" s="666"/>
      <c r="AL5" s="666"/>
      <c r="AM5" s="666"/>
      <c r="AN5" s="666"/>
      <c r="AO5" s="666"/>
      <c r="AP5" s="666"/>
      <c r="AQ5" s="666"/>
      <c r="AR5" s="666"/>
      <c r="AS5" s="666"/>
      <c r="AT5" s="666"/>
      <c r="AU5" s="666"/>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74" t="s">
        <v>184</v>
      </c>
      <c r="C7" s="575"/>
      <c r="D7" s="647" t="s">
        <v>185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3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01"/>
      <c r="AF10" s="56"/>
      <c r="AN10" s="53"/>
      <c r="AO10" s="53"/>
      <c r="AP10" s="53"/>
      <c r="AQ10" s="53"/>
      <c r="AR10" s="53"/>
      <c r="AS10"/>
      <c r="AT10"/>
      <c r="AU10"/>
      <c r="AV10"/>
      <c r="AW10" s="43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3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3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594" t="s">
        <v>201</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3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3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206</v>
      </c>
      <c r="AT16" s="566"/>
      <c r="AU16" s="95"/>
      <c r="AV16" s="44" t="s">
        <v>193</v>
      </c>
      <c r="AW16" s="43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3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8"/>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3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52" t="s">
        <v>217</v>
      </c>
    </row>
    <row r="20" spans="2:49" ht="27" customHeight="1" thickTop="1" thickBot="1">
      <c r="K20" s="56"/>
      <c r="L20" s="53"/>
      <c r="M20" s="592"/>
      <c r="N20" s="56"/>
      <c r="P20" s="45" t="s">
        <v>218</v>
      </c>
      <c r="Q20" s="568" t="s">
        <v>219</v>
      </c>
      <c r="R20" s="568"/>
      <c r="S20" s="568"/>
      <c r="T20" s="569"/>
      <c r="U20" s="131"/>
      <c r="V20" s="240"/>
      <c r="W20" s="242"/>
      <c r="X20" s="243"/>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53"/>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31"/>
      <c r="V21" s="131"/>
      <c r="W21" s="131"/>
      <c r="X21" s="131"/>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3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3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3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3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3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3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3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3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3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3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2</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2</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2</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2</v>
      </c>
      <c r="Q27" s="622"/>
      <c r="R27" s="622"/>
      <c r="S27" s="622"/>
      <c r="T27" s="44" t="s">
        <v>193</v>
      </c>
      <c r="U27" s="64"/>
      <c r="V27" s="64"/>
      <c r="Y27" s="62" t="s">
        <v>205</v>
      </c>
      <c r="Z27" s="65"/>
      <c r="AH27" s="53"/>
      <c r="AI27" s="53"/>
      <c r="AJ27" s="53"/>
      <c r="AK27" s="53"/>
      <c r="AL27" s="586">
        <f>+AH18+P27</f>
        <v>2</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2</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2</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2</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2</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267</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0.2</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0.2</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0.2</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0.2</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topLeftCell="S15" zoomScaleNormal="100" workbookViewId="0">
      <selection activeCell="AZ21" sqref="AZ21"/>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74" t="s">
        <v>184</v>
      </c>
      <c r="C7" s="575"/>
      <c r="D7" s="647" t="s">
        <v>270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134"/>
      <c r="AQ7" s="429"/>
      <c r="AR7" s="682" t="s">
        <v>271</v>
      </c>
      <c r="AS7" s="682"/>
      <c r="AT7" s="682"/>
      <c r="AU7" s="95"/>
      <c r="AV7" s="422" t="s">
        <v>232</v>
      </c>
      <c r="AW7" s="444"/>
      <c r="AX7" s="423"/>
    </row>
    <row r="8" spans="2:50"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140"/>
      <c r="AQ8" s="66"/>
      <c r="AR8" s="682" t="s">
        <v>272</v>
      </c>
      <c r="AS8" s="682"/>
      <c r="AT8" s="682"/>
      <c r="AU8" s="95"/>
      <c r="AV8" s="422" t="s">
        <v>232</v>
      </c>
      <c r="AW8" s="444"/>
    </row>
    <row r="9" spans="2:50"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428"/>
      <c r="AP9" s="140"/>
      <c r="AQ9" s="66"/>
      <c r="AR9" s="682" t="s">
        <v>273</v>
      </c>
      <c r="AS9" s="682"/>
      <c r="AT9" s="682"/>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141"/>
      <c r="AQ10" s="246"/>
      <c r="AR10" s="682" t="s">
        <v>274</v>
      </c>
      <c r="AS10" s="682"/>
      <c r="AT10" s="682"/>
      <c r="AU10" s="95"/>
      <c r="AV10" s="422" t="s">
        <v>232</v>
      </c>
      <c r="AW10" s="444"/>
    </row>
    <row r="11" spans="2:50"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W11" s="444"/>
    </row>
    <row r="12" spans="2:50" ht="24.75" customHeight="1" thickTop="1" thickBot="1">
      <c r="F12" s="586">
        <f>+ROUND(P12,1)+ROUND(P15,1)+ROUND(P18,1)+ROUND(P24,1)+P27-ROUND(F15,1)</f>
        <v>10.3</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s="62" t="s">
        <v>205</v>
      </c>
      <c r="AT12" s="63"/>
      <c r="AW12" s="444"/>
    </row>
    <row r="13" spans="2:50"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32"/>
      <c r="AR13" s="433"/>
      <c r="AS13" s="565" t="s">
        <v>244</v>
      </c>
      <c r="AT13" s="566"/>
      <c r="AU13" s="95">
        <v>0</v>
      </c>
      <c r="AV13" s="44" t="s">
        <v>193</v>
      </c>
      <c r="AW13" s="444"/>
    </row>
    <row r="14" spans="2:50"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Q14" s="140"/>
      <c r="AR14" s="53"/>
      <c r="AS14" s="565" t="s">
        <v>215</v>
      </c>
      <c r="AT14" s="566"/>
      <c r="AU14" s="95">
        <v>0</v>
      </c>
      <c r="AV14" s="44" t="s">
        <v>193</v>
      </c>
      <c r="AW14" s="444"/>
    </row>
    <row r="15" spans="2:50"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Q15" s="141"/>
      <c r="AR15" s="246"/>
      <c r="AS15" s="565" t="s">
        <v>216</v>
      </c>
      <c r="AT15" s="566"/>
      <c r="AU15" s="95"/>
      <c r="AV15" s="44" t="s">
        <v>193</v>
      </c>
      <c r="AW15" s="444"/>
    </row>
    <row r="16" spans="2:50"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140"/>
      <c r="AR16" s="53"/>
      <c r="AW16" s="444"/>
    </row>
    <row r="17" spans="2:51"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R17" s="424"/>
      <c r="AS17" s="425" t="str">
        <f>IF(SUM(AU18:AU21)&gt;AS24,"下の表は、⑫の内数であるア～エの量が⑫を超えています","")</f>
        <v/>
      </c>
      <c r="AW17" s="444"/>
    </row>
    <row r="18" spans="2:51"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+ROUND(AU13,1)+ROUND(AU14,1)+ROUND(AU15,1)</f>
        <v>0</v>
      </c>
      <c r="AP18" s="44" t="s">
        <v>193</v>
      </c>
      <c r="AR18" s="682" t="s">
        <v>271</v>
      </c>
      <c r="AS18" s="682"/>
      <c r="AT18" s="682"/>
      <c r="AU18" s="95">
        <v>2</v>
      </c>
      <c r="AV18" s="422" t="s">
        <v>232</v>
      </c>
      <c r="AW18" s="445"/>
      <c r="AY18" s="423"/>
    </row>
    <row r="19" spans="2:51"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R19" s="682" t="s">
        <v>272</v>
      </c>
      <c r="AS19" s="682"/>
      <c r="AT19" s="682"/>
      <c r="AU19" s="95">
        <v>5</v>
      </c>
      <c r="AV19" s="422" t="s">
        <v>232</v>
      </c>
      <c r="AW19" s="683"/>
      <c r="AX19" s="672" t="s">
        <v>217</v>
      </c>
    </row>
    <row r="20" spans="2:51"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682" t="s">
        <v>273</v>
      </c>
      <c r="AS20" s="682"/>
      <c r="AT20" s="682"/>
      <c r="AU20" s="95">
        <v>3</v>
      </c>
      <c r="AV20" s="422" t="s">
        <v>232</v>
      </c>
      <c r="AW20" s="683"/>
      <c r="AX20" s="672"/>
    </row>
    <row r="21" spans="2:51"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682" t="s">
        <v>274</v>
      </c>
      <c r="AS21" s="682"/>
      <c r="AT21" s="682"/>
      <c r="AU21" s="95">
        <v>0.3</v>
      </c>
      <c r="AV21" s="422" t="s">
        <v>232</v>
      </c>
      <c r="AW21" s="446"/>
    </row>
    <row r="22" spans="2:51"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8"/>
    </row>
    <row r="24" spans="2:51" ht="27" customHeight="1" thickTop="1" thickBot="1">
      <c r="B24" s="650" t="s">
        <v>231</v>
      </c>
      <c r="C24" s="651"/>
      <c r="D24" s="639">
        <v>72.599999999999994</v>
      </c>
      <c r="E24" s="639"/>
      <c r="F24" s="639"/>
      <c r="G24" s="188" t="s">
        <v>232</v>
      </c>
      <c r="H24" s="617">
        <f>+F12</f>
        <v>10.3</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+ROUND(AU13,1)+ROUND(AA28,1)</f>
        <v>10.3</v>
      </c>
      <c r="AT24" s="587"/>
      <c r="AU24" s="587"/>
      <c r="AV24" s="52" t="s">
        <v>193</v>
      </c>
      <c r="AW24" s="449"/>
    </row>
    <row r="25" spans="2:51"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51" ht="27" customHeight="1" thickBot="1">
      <c r="B27" s="650" t="s">
        <v>242</v>
      </c>
      <c r="C27" s="651"/>
      <c r="D27" s="639">
        <v>0</v>
      </c>
      <c r="E27" s="639"/>
      <c r="F27" s="639"/>
      <c r="G27" s="188" t="s">
        <v>232</v>
      </c>
      <c r="H27" s="617">
        <f>+Y21</f>
        <v>0</v>
      </c>
      <c r="I27" s="618"/>
      <c r="J27" s="188" t="s">
        <v>232</v>
      </c>
      <c r="M27" s="592"/>
      <c r="P27" s="621">
        <f>+R30+ROUND(R33,1)</f>
        <v>10.3</v>
      </c>
      <c r="Q27" s="622"/>
      <c r="R27" s="622"/>
      <c r="S27" s="622"/>
      <c r="T27" s="44" t="s">
        <v>193</v>
      </c>
      <c r="U27" s="64"/>
      <c r="V27" s="64"/>
      <c r="Y27" s="62" t="s">
        <v>205</v>
      </c>
      <c r="Z27" s="65"/>
      <c r="AH27" s="53"/>
      <c r="AI27" s="53"/>
      <c r="AJ27" s="53"/>
      <c r="AK27" s="53"/>
      <c r="AL27" s="586">
        <f>+AH18+P27</f>
        <v>10.3</v>
      </c>
      <c r="AM27" s="587"/>
      <c r="AN27" s="587"/>
      <c r="AO27" s="587"/>
      <c r="AP27" s="52" t="s">
        <v>193</v>
      </c>
      <c r="AQ27" s="257"/>
      <c r="AR27" s="126"/>
      <c r="AS27" s="572">
        <v>0</v>
      </c>
      <c r="AT27" s="573"/>
      <c r="AU27" s="573"/>
      <c r="AV27" s="52" t="s">
        <v>193</v>
      </c>
      <c r="AW27" s="444"/>
    </row>
    <row r="28" spans="2:51" ht="27" customHeight="1" thickTop="1" thickBot="1">
      <c r="B28" s="667" t="s">
        <v>243</v>
      </c>
      <c r="C28" s="668"/>
      <c r="D28" s="639">
        <v>0</v>
      </c>
      <c r="E28" s="639"/>
      <c r="F28" s="639"/>
      <c r="G28" s="188" t="s">
        <v>232</v>
      </c>
      <c r="H28" s="617">
        <f>+P15+AH12</f>
        <v>0</v>
      </c>
      <c r="I28" s="618"/>
      <c r="J28" s="188" t="s">
        <v>232</v>
      </c>
      <c r="M28" s="592"/>
      <c r="P28" s="56"/>
      <c r="U28" s="53"/>
      <c r="V28" s="53"/>
      <c r="X28" s="430"/>
      <c r="Y28" s="623" t="s">
        <v>244</v>
      </c>
      <c r="Z28" s="624"/>
      <c r="AA28" s="580">
        <v>10.3</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650" t="s">
        <v>245</v>
      </c>
      <c r="C29" s="651"/>
      <c r="D29" s="639">
        <v>72.599999999999994</v>
      </c>
      <c r="E29" s="639"/>
      <c r="F29" s="639"/>
      <c r="G29" s="188" t="s">
        <v>232</v>
      </c>
      <c r="H29" s="617">
        <f>+AL27</f>
        <v>10.3</v>
      </c>
      <c r="I29" s="618"/>
      <c r="J29" s="188" t="s">
        <v>232</v>
      </c>
      <c r="M29" s="592"/>
      <c r="P29" s="56"/>
      <c r="Q29" s="141"/>
      <c r="R29" s="51" t="s">
        <v>246</v>
      </c>
      <c r="S29" s="594" t="s">
        <v>247</v>
      </c>
      <c r="T29" s="607"/>
      <c r="U29" s="607"/>
      <c r="V29" s="608"/>
      <c r="W29" s="48"/>
      <c r="X29" s="431"/>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51" ht="27" customHeight="1" thickBot="1">
      <c r="B30" s="650" t="s">
        <v>253</v>
      </c>
      <c r="C30" s="651"/>
      <c r="D30" s="639">
        <v>72.599999999999994</v>
      </c>
      <c r="E30" s="639"/>
      <c r="F30" s="639"/>
      <c r="G30" s="188" t="s">
        <v>232</v>
      </c>
      <c r="H30" s="617">
        <f>+AL30</f>
        <v>10.3</v>
      </c>
      <c r="I30" s="618"/>
      <c r="J30" s="188" t="s">
        <v>232</v>
      </c>
      <c r="M30" s="592"/>
      <c r="P30" s="56"/>
      <c r="R30" s="621">
        <f>+ROUND(AA28,1)+ROUND(AA29,1)+ROUND(AA30,1)</f>
        <v>10.3</v>
      </c>
      <c r="S30" s="622"/>
      <c r="T30" s="622"/>
      <c r="U30" s="622"/>
      <c r="V30" s="44" t="s">
        <v>193</v>
      </c>
      <c r="X30" s="247"/>
      <c r="Y30" s="623" t="s">
        <v>254</v>
      </c>
      <c r="Z30" s="624"/>
      <c r="AA30" s="580"/>
      <c r="AB30" s="581"/>
      <c r="AC30" s="581"/>
      <c r="AD30" s="581"/>
      <c r="AE30" s="581"/>
      <c r="AF30" s="44" t="s">
        <v>193</v>
      </c>
      <c r="AL30" s="572">
        <v>10.3</v>
      </c>
      <c r="AM30" s="573"/>
      <c r="AN30" s="573"/>
      <c r="AO30" s="573"/>
      <c r="AP30" s="52" t="s">
        <v>193</v>
      </c>
      <c r="AS30" s="616"/>
      <c r="AT30" s="613"/>
      <c r="AU30" s="613"/>
      <c r="AV30" s="614"/>
      <c r="AW30" s="444"/>
    </row>
    <row r="31" spans="2:51" ht="27" customHeight="1" thickBot="1">
      <c r="B31" s="650" t="s">
        <v>255</v>
      </c>
      <c r="C31" s="651"/>
      <c r="D31" s="639">
        <v>72.599999999999994</v>
      </c>
      <c r="E31" s="639"/>
      <c r="F31" s="639"/>
      <c r="G31" s="188" t="s">
        <v>232</v>
      </c>
      <c r="H31" s="617">
        <f>+AS24</f>
        <v>10.3</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51"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AA34" s="661"/>
      <c r="AB34" s="662"/>
      <c r="AC34" s="662"/>
      <c r="AD34" s="662"/>
      <c r="AE34" s="662"/>
      <c r="AF34" s="662"/>
      <c r="AG34" s="662"/>
      <c r="AH34" s="662"/>
      <c r="AI34" s="662"/>
      <c r="AJ34" s="662"/>
      <c r="AK34" s="662"/>
      <c r="AL34" s="662"/>
      <c r="AM34" s="662"/>
      <c r="AN34" s="662"/>
      <c r="AO34" s="665"/>
      <c r="AP34" s="184"/>
      <c r="AW34" s="444"/>
    </row>
    <row r="35" spans="2:62" ht="24.6" customHeight="1" thickBot="1">
      <c r="B35" s="677" t="s">
        <v>275</v>
      </c>
      <c r="C35" s="677"/>
      <c r="D35" s="677"/>
      <c r="E35" s="677"/>
      <c r="F35" s="677"/>
      <c r="G35" s="677"/>
      <c r="H35" s="677"/>
      <c r="I35" s="677"/>
      <c r="J35" s="677"/>
      <c r="AF35" s="64"/>
      <c r="AG35" s="64"/>
      <c r="AH35" s="64"/>
      <c r="AI35" s="64"/>
      <c r="AJ35" s="64"/>
      <c r="AK35" s="64"/>
      <c r="AL35" s="53"/>
      <c r="AM35" s="53"/>
      <c r="AN35" s="53"/>
      <c r="AO35" s="53"/>
      <c r="AP35" s="53"/>
      <c r="AQ35" s="53"/>
      <c r="AR35" s="53"/>
    </row>
    <row r="36" spans="2:62" ht="27" customHeight="1">
      <c r="B36" s="673" t="s">
        <v>276</v>
      </c>
      <c r="C36" s="674"/>
      <c r="D36" s="674"/>
      <c r="E36" s="674"/>
      <c r="F36" s="674"/>
      <c r="G36" s="674"/>
      <c r="H36" s="678">
        <f>IF(SUM(F12,F15)&gt;0,SUM(P12,P21,AH9,AS24,AS27,AS31)/SUM(F12,F15)*100,"")</f>
        <v>100</v>
      </c>
      <c r="I36" s="679"/>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5" t="s">
        <v>278</v>
      </c>
      <c r="D37" s="676"/>
      <c r="E37" s="676"/>
      <c r="F37" s="676"/>
      <c r="G37" s="676"/>
      <c r="H37" s="680">
        <f>IF(SUM(F12,F15)&gt;0,SUM(P21,AS27,AS31,AU9,AU20)/SUM(F12,F15)*100,"")</f>
        <v>29.126213592233007</v>
      </c>
      <c r="I37" s="681"/>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74" t="s">
        <v>184</v>
      </c>
      <c r="C7" s="575"/>
      <c r="D7" s="647" t="s">
        <v>279</v>
      </c>
      <c r="E7" s="648"/>
      <c r="F7" s="648"/>
      <c r="G7" s="648"/>
      <c r="H7" s="648"/>
      <c r="I7" s="649"/>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0.3</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0.3</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0.3</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0.3</v>
      </c>
      <c r="Q27" s="622"/>
      <c r="R27" s="622"/>
      <c r="S27" s="622"/>
      <c r="T27" s="44" t="s">
        <v>193</v>
      </c>
      <c r="U27" s="64"/>
      <c r="V27" s="64"/>
      <c r="Y27" s="62" t="s">
        <v>205</v>
      </c>
      <c r="Z27" s="65"/>
      <c r="AH27" s="53"/>
      <c r="AI27" s="53"/>
      <c r="AJ27" s="53"/>
      <c r="AK27" s="53"/>
      <c r="AL27" s="586">
        <f>+AH18+P27</f>
        <v>0.3</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0.3</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0.3</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0.3</v>
      </c>
      <c r="I30" s="618"/>
      <c r="J30" s="188" t="s">
        <v>232</v>
      </c>
      <c r="M30" s="592"/>
      <c r="P30" s="56"/>
      <c r="R30" s="621">
        <f>+ROUND(AA28,1)+ROUND(AA29,1)+ROUND(AA30,1)</f>
        <v>0.3</v>
      </c>
      <c r="S30" s="622"/>
      <c r="T30" s="622"/>
      <c r="U30" s="622"/>
      <c r="V30" s="44" t="s">
        <v>193</v>
      </c>
      <c r="Y30" s="623" t="s">
        <v>254</v>
      </c>
      <c r="Z30" s="624"/>
      <c r="AA30" s="580"/>
      <c r="AB30" s="581"/>
      <c r="AC30" s="581"/>
      <c r="AD30" s="581"/>
      <c r="AE30" s="581"/>
      <c r="AF30" s="44" t="s">
        <v>193</v>
      </c>
      <c r="AL30" s="572">
        <v>0.3</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0.3</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74" t="s">
        <v>184</v>
      </c>
      <c r="C7" s="575"/>
      <c r="D7" s="647" t="s">
        <v>281</v>
      </c>
      <c r="E7" s="648"/>
      <c r="F7" s="648"/>
      <c r="G7" s="648"/>
      <c r="H7" s="648"/>
      <c r="I7" s="649"/>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95"/>
      <c r="N8" s="696"/>
      <c r="O8" s="696"/>
      <c r="P8" s="696"/>
      <c r="Q8" s="696"/>
      <c r="R8" s="696"/>
      <c r="S8" s="696"/>
      <c r="T8" s="696"/>
      <c r="U8" s="696"/>
      <c r="V8" s="696"/>
      <c r="W8" s="696"/>
      <c r="X8" s="696"/>
      <c r="Y8" s="696"/>
      <c r="Z8" s="696"/>
      <c r="AA8" s="696"/>
      <c r="AB8" s="697"/>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178.9</v>
      </c>
      <c r="E24" s="639"/>
      <c r="F24" s="639"/>
      <c r="G24" s="188" t="s">
        <v>232</v>
      </c>
      <c r="H24" s="617">
        <f>+F12</f>
        <v>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8</v>
      </c>
      <c r="Q27" s="622"/>
      <c r="R27" s="622"/>
      <c r="S27" s="622"/>
      <c r="T27" s="44" t="s">
        <v>193</v>
      </c>
      <c r="U27" s="64"/>
      <c r="V27" s="64"/>
      <c r="Y27" s="62" t="s">
        <v>205</v>
      </c>
      <c r="Z27" s="65"/>
      <c r="AH27" s="53"/>
      <c r="AI27" s="53"/>
      <c r="AJ27" s="53"/>
      <c r="AK27" s="53"/>
      <c r="AL27" s="586">
        <f>+AH18+P27</f>
        <v>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178.9</v>
      </c>
      <c r="E29" s="639"/>
      <c r="F29" s="639"/>
      <c r="G29" s="188" t="s">
        <v>232</v>
      </c>
      <c r="H29" s="617">
        <f>+AL27</f>
        <v>8</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178.9</v>
      </c>
      <c r="E30" s="639"/>
      <c r="F30" s="639"/>
      <c r="G30" s="188" t="s">
        <v>232</v>
      </c>
      <c r="H30" s="617">
        <f>+AL30</f>
        <v>8</v>
      </c>
      <c r="I30" s="618"/>
      <c r="J30" s="188" t="s">
        <v>232</v>
      </c>
      <c r="M30" s="592"/>
      <c r="P30" s="56"/>
      <c r="R30" s="621">
        <f>+ROUND(AA28,1)+ROUND(AA29,1)+ROUND(AA30,1)</f>
        <v>8</v>
      </c>
      <c r="S30" s="622"/>
      <c r="T30" s="622"/>
      <c r="U30" s="622"/>
      <c r="V30" s="44" t="s">
        <v>193</v>
      </c>
      <c r="Y30" s="623" t="s">
        <v>254</v>
      </c>
      <c r="Z30" s="624"/>
      <c r="AA30" s="580"/>
      <c r="AB30" s="581"/>
      <c r="AC30" s="581"/>
      <c r="AD30" s="581"/>
      <c r="AE30" s="581"/>
      <c r="AF30" s="44" t="s">
        <v>193</v>
      </c>
      <c r="AL30" s="572">
        <v>8</v>
      </c>
      <c r="AM30" s="573"/>
      <c r="AN30" s="573"/>
      <c r="AO30" s="573"/>
      <c r="AP30" s="52" t="s">
        <v>193</v>
      </c>
      <c r="AS30" s="616"/>
      <c r="AT30" s="613"/>
      <c r="AU30" s="613"/>
      <c r="AV30" s="614"/>
      <c r="AW30" s="444"/>
    </row>
    <row r="31" spans="2:49" ht="27" customHeight="1" thickTop="1" thickBot="1">
      <c r="B31" s="650" t="s">
        <v>255</v>
      </c>
      <c r="C31" s="651"/>
      <c r="D31" s="639">
        <v>178.9</v>
      </c>
      <c r="E31" s="639"/>
      <c r="F31" s="639"/>
      <c r="G31" s="188" t="s">
        <v>232</v>
      </c>
      <c r="H31" s="617">
        <f>+AS24</f>
        <v>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283</v>
      </c>
      <c r="E7" s="648"/>
      <c r="F7" s="648"/>
      <c r="G7" s="648"/>
      <c r="H7" s="648"/>
      <c r="I7" s="649"/>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0.9</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0.9</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0.9</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0.9</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285</v>
      </c>
      <c r="E7" s="648"/>
      <c r="F7" s="648"/>
      <c r="G7" s="648"/>
      <c r="H7" s="648"/>
      <c r="I7" s="649"/>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287</v>
      </c>
      <c r="E7" s="648"/>
      <c r="F7" s="648"/>
      <c r="G7" s="648"/>
      <c r="H7" s="648"/>
      <c r="I7" s="649"/>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289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0.3</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0.3</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0.3</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0.3</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291</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2.4</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175.2</v>
      </c>
      <c r="E24" s="639"/>
      <c r="F24" s="639"/>
      <c r="G24" s="188" t="s">
        <v>232</v>
      </c>
      <c r="H24" s="617">
        <f>+F12</f>
        <v>2.4</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2.4</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2.4</v>
      </c>
      <c r="Q27" s="622"/>
      <c r="R27" s="622"/>
      <c r="S27" s="622"/>
      <c r="T27" s="44" t="s">
        <v>193</v>
      </c>
      <c r="U27" s="64"/>
      <c r="V27" s="64"/>
      <c r="Y27" s="62" t="s">
        <v>205</v>
      </c>
      <c r="Z27" s="65"/>
      <c r="AH27" s="53"/>
      <c r="AI27" s="53"/>
      <c r="AJ27" s="53"/>
      <c r="AK27" s="53"/>
      <c r="AL27" s="586">
        <f>+AH18+P27</f>
        <v>2.4</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2.4</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175.2</v>
      </c>
      <c r="E29" s="639"/>
      <c r="F29" s="639"/>
      <c r="G29" s="188" t="s">
        <v>232</v>
      </c>
      <c r="H29" s="617">
        <f>+AL27</f>
        <v>2.4</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175.2</v>
      </c>
      <c r="E30" s="639"/>
      <c r="F30" s="639"/>
      <c r="G30" s="188" t="s">
        <v>232</v>
      </c>
      <c r="H30" s="617">
        <f>+AL30</f>
        <v>2.4</v>
      </c>
      <c r="I30" s="618"/>
      <c r="J30" s="188" t="s">
        <v>232</v>
      </c>
      <c r="M30" s="592"/>
      <c r="P30" s="56"/>
      <c r="R30" s="621">
        <f>+ROUND(AA28,1)+ROUND(AA29,1)+ROUND(AA30,1)</f>
        <v>2.4</v>
      </c>
      <c r="S30" s="622"/>
      <c r="T30" s="622"/>
      <c r="U30" s="622"/>
      <c r="V30" s="44" t="s">
        <v>193</v>
      </c>
      <c r="Y30" s="623" t="s">
        <v>254</v>
      </c>
      <c r="Z30" s="624"/>
      <c r="AA30" s="580"/>
      <c r="AB30" s="581"/>
      <c r="AC30" s="581"/>
      <c r="AD30" s="581"/>
      <c r="AE30" s="581"/>
      <c r="AF30" s="44" t="s">
        <v>193</v>
      </c>
      <c r="AL30" s="572">
        <v>2.4</v>
      </c>
      <c r="AM30" s="573"/>
      <c r="AN30" s="573"/>
      <c r="AO30" s="573"/>
      <c r="AP30" s="52" t="s">
        <v>193</v>
      </c>
      <c r="AS30" s="616"/>
      <c r="AT30" s="613"/>
      <c r="AU30" s="613"/>
      <c r="AV30" s="614"/>
      <c r="AW30" s="444"/>
    </row>
    <row r="31" spans="2:49" ht="27" customHeight="1" thickTop="1" thickBot="1">
      <c r="B31" s="650" t="s">
        <v>255</v>
      </c>
      <c r="C31" s="651"/>
      <c r="D31" s="639">
        <v>159</v>
      </c>
      <c r="E31" s="639"/>
      <c r="F31" s="639"/>
      <c r="G31" s="188" t="s">
        <v>232</v>
      </c>
      <c r="H31" s="617">
        <f>+AS24</f>
        <v>2.4</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292</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293</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6566</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6011.9</v>
      </c>
      <c r="E24" s="639"/>
      <c r="F24" s="639"/>
      <c r="G24" s="188" t="s">
        <v>232</v>
      </c>
      <c r="H24" s="617">
        <f>+F12</f>
        <v>6566</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6277.4</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6566</v>
      </c>
      <c r="Q27" s="622"/>
      <c r="R27" s="622"/>
      <c r="S27" s="622"/>
      <c r="T27" s="44" t="s">
        <v>193</v>
      </c>
      <c r="U27" s="64"/>
      <c r="V27" s="64"/>
      <c r="Y27" s="62" t="s">
        <v>205</v>
      </c>
      <c r="Z27" s="65"/>
      <c r="AH27" s="53"/>
      <c r="AI27" s="53"/>
      <c r="AJ27" s="53"/>
      <c r="AK27" s="53"/>
      <c r="AL27" s="586">
        <f>+AH18+P27</f>
        <v>6566</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6277.4</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6011.9</v>
      </c>
      <c r="E29" s="639"/>
      <c r="F29" s="639"/>
      <c r="G29" s="188" t="s">
        <v>232</v>
      </c>
      <c r="H29" s="617">
        <f>+AL27</f>
        <v>6566</v>
      </c>
      <c r="I29" s="618"/>
      <c r="J29" s="188" t="s">
        <v>232</v>
      </c>
      <c r="M29" s="592"/>
      <c r="P29" s="56"/>
      <c r="Q29" s="141"/>
      <c r="R29" s="51" t="s">
        <v>246</v>
      </c>
      <c r="S29" s="594" t="s">
        <v>247</v>
      </c>
      <c r="T29" s="607"/>
      <c r="U29" s="607"/>
      <c r="V29" s="608"/>
      <c r="W29" s="48"/>
      <c r="X29" s="66"/>
      <c r="Y29" s="623" t="s">
        <v>248</v>
      </c>
      <c r="Z29" s="624"/>
      <c r="AA29" s="580">
        <v>288.60000000000002</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426</v>
      </c>
      <c r="E30" s="639"/>
      <c r="F30" s="639"/>
      <c r="G30" s="188" t="s">
        <v>232</v>
      </c>
      <c r="H30" s="617">
        <f>+AL30</f>
        <v>339.2</v>
      </c>
      <c r="I30" s="618"/>
      <c r="J30" s="188" t="s">
        <v>232</v>
      </c>
      <c r="M30" s="592"/>
      <c r="P30" s="56"/>
      <c r="R30" s="621">
        <f>+ROUND(AA28,1)+ROUND(AA29,1)+ROUND(AA30,1)</f>
        <v>6566</v>
      </c>
      <c r="S30" s="622"/>
      <c r="T30" s="622"/>
      <c r="U30" s="622"/>
      <c r="V30" s="44" t="s">
        <v>193</v>
      </c>
      <c r="Y30" s="623" t="s">
        <v>254</v>
      </c>
      <c r="Z30" s="624"/>
      <c r="AA30" s="580"/>
      <c r="AB30" s="581"/>
      <c r="AC30" s="581"/>
      <c r="AD30" s="581"/>
      <c r="AE30" s="581"/>
      <c r="AF30" s="44" t="s">
        <v>193</v>
      </c>
      <c r="AL30" s="572">
        <v>339.2</v>
      </c>
      <c r="AM30" s="573"/>
      <c r="AN30" s="573"/>
      <c r="AO30" s="573"/>
      <c r="AP30" s="52" t="s">
        <v>193</v>
      </c>
      <c r="AS30" s="616"/>
      <c r="AT30" s="613"/>
      <c r="AU30" s="613"/>
      <c r="AV30" s="614"/>
      <c r="AW30" s="444"/>
    </row>
    <row r="31" spans="2:49" ht="27" customHeight="1" thickTop="1" thickBot="1">
      <c r="B31" s="650" t="s">
        <v>255</v>
      </c>
      <c r="C31" s="651"/>
      <c r="D31" s="639">
        <v>5625.2</v>
      </c>
      <c r="E31" s="639"/>
      <c r="F31" s="639"/>
      <c r="G31" s="188" t="s">
        <v>232</v>
      </c>
      <c r="H31" s="617">
        <f>+AS24</f>
        <v>6277.4</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294</v>
      </c>
      <c r="E7" s="648"/>
      <c r="F7" s="648"/>
      <c r="G7" s="648"/>
      <c r="H7" s="648"/>
      <c r="I7" s="649"/>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296</v>
      </c>
      <c r="E7" s="648"/>
      <c r="F7" s="648"/>
      <c r="G7" s="648"/>
      <c r="H7" s="648"/>
      <c r="I7" s="649"/>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淺沼組　東京本店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49.1</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64"/>
      <c r="AP23" s="53"/>
      <c r="AR23" s="49"/>
      <c r="AS23" s="133" t="s">
        <v>229</v>
      </c>
      <c r="AT23" s="568" t="s">
        <v>230</v>
      </c>
      <c r="AU23" s="568"/>
      <c r="AV23" s="569"/>
      <c r="AW23" s="444"/>
    </row>
    <row r="24" spans="2:49" ht="27" customHeight="1" thickBot="1">
      <c r="B24" s="650" t="s">
        <v>231</v>
      </c>
      <c r="C24" s="651"/>
      <c r="D24" s="639">
        <v>58.9</v>
      </c>
      <c r="E24" s="639"/>
      <c r="F24" s="639"/>
      <c r="G24" s="188" t="s">
        <v>232</v>
      </c>
      <c r="H24" s="617">
        <f>+F12</f>
        <v>49.1</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29.1</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49.1</v>
      </c>
      <c r="Q27" s="622"/>
      <c r="R27" s="622"/>
      <c r="S27" s="622"/>
      <c r="T27" s="44" t="s">
        <v>193</v>
      </c>
      <c r="U27" s="64"/>
      <c r="V27" s="64"/>
      <c r="Y27" s="62" t="s">
        <v>205</v>
      </c>
      <c r="Z27" s="65"/>
      <c r="AH27" s="53"/>
      <c r="AI27" s="53"/>
      <c r="AJ27" s="53"/>
      <c r="AK27" s="53"/>
      <c r="AL27" s="586">
        <f>+AH18+P27</f>
        <v>49.1</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29.1</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58.9</v>
      </c>
      <c r="E29" s="639"/>
      <c r="F29" s="639"/>
      <c r="G29" s="188" t="s">
        <v>232</v>
      </c>
      <c r="H29" s="617">
        <f>+AL27</f>
        <v>49.1</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58.9</v>
      </c>
      <c r="E30" s="639"/>
      <c r="F30" s="639"/>
      <c r="G30" s="188" t="s">
        <v>232</v>
      </c>
      <c r="H30" s="617">
        <f>+AL30</f>
        <v>49.1</v>
      </c>
      <c r="I30" s="618"/>
      <c r="J30" s="188" t="s">
        <v>232</v>
      </c>
      <c r="M30" s="592"/>
      <c r="P30" s="56"/>
      <c r="R30" s="621">
        <f>+ROUND(AA28,1)+ROUND(AA29,1)+ROUND(AA30,1)</f>
        <v>29.1</v>
      </c>
      <c r="S30" s="622"/>
      <c r="T30" s="622"/>
      <c r="U30" s="622"/>
      <c r="V30" s="44" t="s">
        <v>193</v>
      </c>
      <c r="Y30" s="623" t="s">
        <v>254</v>
      </c>
      <c r="Z30" s="624"/>
      <c r="AA30" s="580"/>
      <c r="AB30" s="581"/>
      <c r="AC30" s="581"/>
      <c r="AD30" s="581"/>
      <c r="AE30" s="581"/>
      <c r="AF30" s="44" t="s">
        <v>193</v>
      </c>
      <c r="AL30" s="572">
        <v>49.1</v>
      </c>
      <c r="AM30" s="573"/>
      <c r="AN30" s="573"/>
      <c r="AO30" s="573"/>
      <c r="AP30" s="52" t="s">
        <v>193</v>
      </c>
      <c r="AS30" s="616"/>
      <c r="AT30" s="613"/>
      <c r="AU30" s="613"/>
      <c r="AV30" s="614"/>
      <c r="AW30" s="444"/>
    </row>
    <row r="31" spans="2:49" ht="27" customHeight="1" thickTop="1" thickBot="1">
      <c r="B31" s="650" t="s">
        <v>255</v>
      </c>
      <c r="C31" s="651"/>
      <c r="D31" s="639">
        <v>41.9</v>
      </c>
      <c r="E31" s="639"/>
      <c r="F31" s="639"/>
      <c r="G31" s="188" t="s">
        <v>232</v>
      </c>
      <c r="H31" s="617">
        <f>+AS24</f>
        <v>29.1</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20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3"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739" t="s">
        <v>177</v>
      </c>
      <c r="C3" s="739"/>
      <c r="D3" s="739"/>
      <c r="E3" s="739"/>
      <c r="F3" s="739"/>
      <c r="G3" s="110"/>
      <c r="H3" s="110"/>
      <c r="I3" s="110"/>
      <c r="J3" s="110"/>
      <c r="K3" s="110"/>
      <c r="Y3"/>
      <c r="Z3"/>
      <c r="AA3" s="111"/>
    </row>
    <row r="4" spans="2:27" ht="14.1" customHeight="1">
      <c r="B4" s="739"/>
      <c r="C4" s="739"/>
      <c r="D4" s="739"/>
      <c r="E4" s="739"/>
      <c r="F4" s="739"/>
      <c r="G4" s="110"/>
      <c r="H4" s="110"/>
      <c r="I4" s="110"/>
      <c r="J4" s="110"/>
      <c r="K4" s="110"/>
      <c r="Y4" s="743" t="s">
        <v>302</v>
      </c>
      <c r="Z4" s="112" t="s">
        <v>27</v>
      </c>
      <c r="AA4" s="113" t="s">
        <v>28</v>
      </c>
    </row>
    <row r="5" spans="2:27" ht="14.1" customHeight="1" thickBot="1">
      <c r="C5" s="110"/>
      <c r="D5" s="110"/>
      <c r="E5" s="110"/>
      <c r="F5" s="110"/>
      <c r="G5" s="110"/>
      <c r="H5" s="110"/>
      <c r="I5" s="110"/>
      <c r="J5" s="110"/>
      <c r="K5" s="110"/>
      <c r="Y5" s="744"/>
      <c r="Z5" s="114" t="str">
        <f>+表紙!N28</f>
        <v>○</v>
      </c>
      <c r="AA5" s="114" t="str">
        <f>+表紙!O28</f>
        <v/>
      </c>
    </row>
    <row r="6" spans="2:27" ht="15" customHeight="1" thickBot="1">
      <c r="B6" s="162" t="s">
        <v>303</v>
      </c>
      <c r="C6" s="162"/>
      <c r="D6" s="162"/>
      <c r="E6" s="162"/>
      <c r="F6" s="162"/>
      <c r="G6" s="162"/>
      <c r="H6" s="162"/>
      <c r="I6" s="162"/>
      <c r="J6" s="162"/>
      <c r="K6" s="162"/>
      <c r="L6" s="87"/>
      <c r="M6" s="740"/>
      <c r="N6" s="740"/>
      <c r="O6" s="87" t="s">
        <v>304</v>
      </c>
      <c r="P6" s="745" t="str">
        <f>+表紙!F47</f>
        <v>株式会社　淺沼組　東京本店</v>
      </c>
      <c r="Q6" s="745"/>
      <c r="R6" s="745"/>
      <c r="S6" s="745"/>
      <c r="T6" s="745"/>
      <c r="U6" s="745"/>
      <c r="V6" s="740"/>
      <c r="W6" s="740"/>
      <c r="X6" s="740"/>
      <c r="Y6" s="740"/>
      <c r="Z6" s="740"/>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41" t="s">
        <v>347</v>
      </c>
      <c r="D9" s="741"/>
      <c r="E9" s="741"/>
      <c r="F9" s="742"/>
      <c r="G9" s="308">
        <f>IF(OR(ｱ.燃え殻!D24&gt;0,ｱ.燃え殻!D24&lt;0),ｱ.燃え殻!D24,IF(G$19&gt;0,"0",0))</f>
        <v>0</v>
      </c>
      <c r="H9" s="308" t="str">
        <f>IF(OR(ｲ.汚泥!D24&gt;0,ｲ.汚泥!D24&lt;0),ｲ.汚泥!D24,IF(H$19&gt;0,"0",0))</f>
        <v>0</v>
      </c>
      <c r="I9" s="308">
        <f>IF(OR(ｳ.廃油!D24&gt;0,ｳ.廃油!D24&lt;0),ｳ.廃油!D24,IF(I$19&gt;0,"0",0))</f>
        <v>0.2</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72.599999999999994</v>
      </c>
      <c r="M9" s="308" t="str">
        <f>IF(OR(ｷ.紙くず!D24&gt;0,ｷ.紙くず!D24&lt;0),ｷ.紙くず!D24,IF(M$19&gt;0,"0",0))</f>
        <v>0</v>
      </c>
      <c r="N9" s="308">
        <f>IF(OR(ｸ.木くず!D24&gt;0,ｸ.木くず!D24&lt;0),ｸ.木くず!D24,IF(N$19&gt;0,"0",0))</f>
        <v>178.9</v>
      </c>
      <c r="O9" s="308">
        <f>IF(OR(ｹ.繊維くず!D24&gt;0,ｹ.繊維くず!D24&lt;0),ｹ.繊維くず!D24,IF(O$19&gt;0,"0",0))</f>
        <v>0.9</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0.3</v>
      </c>
      <c r="T9" s="308">
        <f>IF(OR(ｾ.ｶﾞﾗｽ･ｺﾝｸﾘ･陶磁器くず!D24&gt;0,ｾ.ｶﾞﾗｽ･ｺﾝｸﾘ･陶磁器くず!D24&lt;0),ｾ.ｶﾞﾗｽ･ｺﾝｸﾘ･陶磁器くず!D24,IF(T$19&gt;0,"0",0))</f>
        <v>175.2</v>
      </c>
      <c r="U9" s="308">
        <f>IF(OR(ｿ.鉱さい!D24&gt;0,ｿ.鉱さい!D24&lt;0),ｿ.鉱さい!D24,IF(U$19&gt;0,"0",0))</f>
        <v>0</v>
      </c>
      <c r="V9" s="308">
        <f>IF(OR(ﾀ.がれき類!D24&gt;0,ﾀ.がれき類!D24&lt;0),ﾀ.がれき類!D24,IF(V$19&gt;0,"0",0))</f>
        <v>6011.9</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58.9</v>
      </c>
      <c r="AA9" s="310">
        <f t="shared" ref="AA9:AA18" si="0">IF(SUM(G9:Z9)&gt;0,SUM(G9:Z9),IF(AA$19&gt;0,"0",0))</f>
        <v>6498.9</v>
      </c>
    </row>
    <row r="10" spans="2:27" ht="20.45" customHeight="1">
      <c r="B10" s="166" t="s">
        <v>348</v>
      </c>
      <c r="C10" s="733" t="s">
        <v>349</v>
      </c>
      <c r="D10" s="733"/>
      <c r="E10" s="733"/>
      <c r="F10" s="734"/>
      <c r="G10" s="311">
        <f>IF(OR(ｱ.燃え殻!D25&gt;0,ｱ.燃え殻!D25&lt;0),ｱ.燃え殻!D25,IF(G$19&gt;0,"0",0))</f>
        <v>0</v>
      </c>
      <c r="H10" s="311" t="str">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350</v>
      </c>
      <c r="C11" s="735" t="s">
        <v>351</v>
      </c>
      <c r="D11" s="735"/>
      <c r="E11" s="735"/>
      <c r="F11" s="716"/>
      <c r="G11" s="314">
        <f>IF(OR(ｱ.燃え殻!D26&gt;0,ｱ.燃え殻!D26&lt;0),ｱ.燃え殻!D26,IF(G$19&gt;0,"0",0))</f>
        <v>0</v>
      </c>
      <c r="H11" s="314" t="str">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35" t="s">
        <v>352</v>
      </c>
      <c r="D12" s="735"/>
      <c r="E12" s="735"/>
      <c r="F12" s="716"/>
      <c r="G12" s="314">
        <f>IF(OR(ｱ.燃え殻!D27&gt;0,ｱ.燃え殻!D27&lt;0),ｱ.燃え殻!D27,IF(G$19&gt;0,"0",0))</f>
        <v>0</v>
      </c>
      <c r="H12" s="314" t="str">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353</v>
      </c>
      <c r="C13" s="736" t="s">
        <v>354</v>
      </c>
      <c r="D13" s="737"/>
      <c r="E13" s="737"/>
      <c r="F13" s="738"/>
      <c r="G13" s="314">
        <f>IF(OR(ｱ.燃え殻!D28&gt;0,ｱ.燃え殻!D28&lt;0),ｱ.燃え殻!D28,IF(G$19&gt;0,"0",0))</f>
        <v>0</v>
      </c>
      <c r="H13" s="314" t="str">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355</v>
      </c>
      <c r="C14" s="735" t="s">
        <v>245</v>
      </c>
      <c r="D14" s="735"/>
      <c r="E14" s="735"/>
      <c r="F14" s="716"/>
      <c r="G14" s="314">
        <f>IF(OR(ｱ.燃え殻!D29&gt;0,ｱ.燃え殻!D29&lt;0),ｱ.燃え殻!D29,IF(G$19&gt;0,"0",0))</f>
        <v>0</v>
      </c>
      <c r="H14" s="314" t="str">
        <f>IF(OR(ｲ.汚泥!D29&gt;0,ｲ.汚泥!D29&lt;0),ｲ.汚泥!D29,IF(H$19&gt;0,"0",0))</f>
        <v>0</v>
      </c>
      <c r="I14" s="314">
        <f>IF(OR(ｳ.廃油!D29&gt;0,ｳ.廃油!D29&lt;0),ｳ.廃油!D29,IF(I$19&gt;0,"0",0))</f>
        <v>0.2</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72.599999999999994</v>
      </c>
      <c r="M14" s="314" t="str">
        <f>IF(OR(ｷ.紙くず!D29&gt;0,ｷ.紙くず!D29&lt;0),ｷ.紙くず!D29,IF(M$19&gt;0,"0",0))</f>
        <v>0</v>
      </c>
      <c r="N14" s="314">
        <f>IF(OR(ｸ.木くず!D29&gt;0,ｸ.木くず!D29&lt;0),ｸ.木くず!D29,IF(N$19&gt;0,"0",0))</f>
        <v>178.9</v>
      </c>
      <c r="O14" s="314">
        <f>IF(OR(ｹ.繊維くず!D29&gt;0,ｹ.繊維くず!D29&lt;0),ｹ.繊維くず!D29,IF(O$19&gt;0,"0",0))</f>
        <v>0.9</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0.3</v>
      </c>
      <c r="T14" s="314">
        <f>IF(OR(ｾ.ｶﾞﾗｽ･ｺﾝｸﾘ･陶磁器くず!D29&gt;0,ｾ.ｶﾞﾗｽ･ｺﾝｸﾘ･陶磁器くず!D29&lt;0),ｾ.ｶﾞﾗｽ･ｺﾝｸﾘ･陶磁器くず!D29,IF(T$19&gt;0,"0",0))</f>
        <v>175.2</v>
      </c>
      <c r="U14" s="314">
        <f>IF(OR(ｿ.鉱さい!D29&gt;0,ｿ.鉱さい!D29&lt;0),ｿ.鉱さい!D29,IF(U$19&gt;0,"0",0))</f>
        <v>0</v>
      </c>
      <c r="V14" s="314">
        <f>IF(OR(ﾀ.がれき類!D29&gt;0,ﾀ.がれき類!D29&lt;0),ﾀ.がれき類!D29,IF(V$19&gt;0,"0",0))</f>
        <v>6011.9</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58.9</v>
      </c>
      <c r="AA14" s="316">
        <f t="shared" si="0"/>
        <v>6498.9</v>
      </c>
    </row>
    <row r="15" spans="2:27" ht="20.45" customHeight="1">
      <c r="B15" s="166" t="s">
        <v>356</v>
      </c>
      <c r="C15" s="735" t="s">
        <v>253</v>
      </c>
      <c r="D15" s="735"/>
      <c r="E15" s="735"/>
      <c r="F15" s="716"/>
      <c r="G15" s="314">
        <f>IF(OR(ｱ.燃え殻!D30&gt;0,ｱ.燃え殻!D30&lt;0),ｱ.燃え殻!D30,IF(G$19&gt;0,"0",0))</f>
        <v>0</v>
      </c>
      <c r="H15" s="314" t="str">
        <f>IF(OR(ｲ.汚泥!D30&gt;0,ｲ.汚泥!D30&lt;0),ｲ.汚泥!D30,IF(H$19&gt;0,"0",0))</f>
        <v>0</v>
      </c>
      <c r="I15" s="314">
        <f>IF(OR(ｳ.廃油!D30&gt;0,ｳ.廃油!D30&lt;0),ｳ.廃油!D30,IF(I$19&gt;0,"0",0))</f>
        <v>0.2</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72.599999999999994</v>
      </c>
      <c r="M15" s="314" t="str">
        <f>IF(OR(ｷ.紙くず!D30&gt;0,ｷ.紙くず!D30&lt;0),ｷ.紙くず!D30,IF(M$19&gt;0,"0",0))</f>
        <v>0</v>
      </c>
      <c r="N15" s="314">
        <f>IF(OR(ｸ.木くず!D30&gt;0,ｸ.木くず!D30&lt;0),ｸ.木くず!D30,IF(N$19&gt;0,"0",0))</f>
        <v>178.9</v>
      </c>
      <c r="O15" s="314">
        <f>IF(OR(ｹ.繊維くず!D30&gt;0,ｹ.繊維くず!D30&lt;0),ｹ.繊維くず!D30,IF(O$19&gt;0,"0",0))</f>
        <v>0.9</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0.3</v>
      </c>
      <c r="T15" s="314">
        <f>IF(OR(ｾ.ｶﾞﾗｽ･ｺﾝｸﾘ･陶磁器くず!D30&gt;0,ｾ.ｶﾞﾗｽ･ｺﾝｸﾘ･陶磁器くず!D30&lt;0),ｾ.ｶﾞﾗｽ･ｺﾝｸﾘ･陶磁器くず!D30,IF(T$19&gt;0,"0",0))</f>
        <v>175.2</v>
      </c>
      <c r="U15" s="314">
        <f>IF(OR(ｿ.鉱さい!D30&gt;0,ｿ.鉱さい!D30&lt;0),ｿ.鉱さい!D30,IF(U$19&gt;0,"0",0))</f>
        <v>0</v>
      </c>
      <c r="V15" s="314">
        <f>IF(OR(ﾀ.がれき類!D30&gt;0,ﾀ.がれき類!D30&lt;0),ﾀ.がれき類!D30,IF(V$19&gt;0,"0",0))</f>
        <v>426</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58.9</v>
      </c>
      <c r="AA15" s="316">
        <f t="shared" si="0"/>
        <v>913</v>
      </c>
    </row>
    <row r="16" spans="2:27" ht="20.45" customHeight="1">
      <c r="B16" s="166" t="s">
        <v>357</v>
      </c>
      <c r="C16" s="735" t="s">
        <v>255</v>
      </c>
      <c r="D16" s="735"/>
      <c r="E16" s="735"/>
      <c r="F16" s="716"/>
      <c r="G16" s="314">
        <f>IF(OR(ｱ.燃え殻!D31&gt;0,ｱ.燃え殻!D31&lt;0),ｱ.燃え殻!D31,IF(G$19&gt;0,"0",0))</f>
        <v>0</v>
      </c>
      <c r="H16" s="314" t="str">
        <f>IF(OR(ｲ.汚泥!D31&gt;0,ｲ.汚泥!D31&lt;0),ｲ.汚泥!D31,IF(H$19&gt;0,"0",0))</f>
        <v>0</v>
      </c>
      <c r="I16" s="314">
        <f>IF(OR(ｳ.廃油!D31&gt;0,ｳ.廃油!D31&lt;0),ｳ.廃油!D31,IF(I$19&gt;0,"0",0))</f>
        <v>0.2</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72.599999999999994</v>
      </c>
      <c r="M16" s="314" t="str">
        <f>IF(OR(ｷ.紙くず!D31&gt;0,ｷ.紙くず!D31&lt;0),ｷ.紙くず!D31,IF(M$19&gt;0,"0",0))</f>
        <v>0</v>
      </c>
      <c r="N16" s="314">
        <f>IF(OR(ｸ.木くず!D31&gt;0,ｸ.木くず!D31&lt;0),ｸ.木くず!D31,IF(N$19&gt;0,"0",0))</f>
        <v>178.9</v>
      </c>
      <c r="O16" s="314">
        <f>IF(OR(ｹ.繊維くず!D31&gt;0,ｹ.繊維くず!D31&lt;0),ｹ.繊維くず!D31,IF(O$19&gt;0,"0",0))</f>
        <v>0.9</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0.3</v>
      </c>
      <c r="T16" s="314">
        <f>IF(OR(ｾ.ｶﾞﾗｽ･ｺﾝｸﾘ･陶磁器くず!D31&gt;0,ｾ.ｶﾞﾗｽ･ｺﾝｸﾘ･陶磁器くず!D31&lt;0),ｾ.ｶﾞﾗｽ･ｺﾝｸﾘ･陶磁器くず!D31,IF(T$19&gt;0,"0",0))</f>
        <v>159</v>
      </c>
      <c r="U16" s="314">
        <f>IF(OR(ｿ.鉱さい!D31&gt;0,ｿ.鉱さい!D31&lt;0),ｿ.鉱さい!D31,IF(U$19&gt;0,"0",0))</f>
        <v>0</v>
      </c>
      <c r="V16" s="314">
        <f>IF(OR(ﾀ.がれき類!D31&gt;0,ﾀ.がれき類!D31&lt;0),ﾀ.がれき類!D31,IF(V$19&gt;0,"0",0))</f>
        <v>5625.2</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41.9</v>
      </c>
      <c r="AA16" s="316">
        <f t="shared" si="0"/>
        <v>6078.9999999999991</v>
      </c>
    </row>
    <row r="17" spans="2:27" ht="20.45" customHeight="1">
      <c r="B17" s="166"/>
      <c r="C17" s="735" t="s">
        <v>257</v>
      </c>
      <c r="D17" s="735"/>
      <c r="E17" s="735"/>
      <c r="F17" s="716"/>
      <c r="G17" s="314">
        <f>IF(OR(ｱ.燃え殻!D32&gt;0,ｱ.燃え殻!D32&lt;0),ｱ.燃え殻!D32,IF(G$19&gt;0,"0",0))</f>
        <v>0</v>
      </c>
      <c r="H17" s="314" t="str">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251</v>
      </c>
      <c r="D18" s="731" t="s">
        <v>80</v>
      </c>
      <c r="E18" s="731"/>
      <c r="F18" s="732"/>
      <c r="G18" s="317">
        <f>IF(OR(ｱ.燃え殻!D33&gt;0,ｱ.燃え殻!D33&lt;0),ｱ.燃え殻!D33,IF(G$19&gt;0,"0",0))</f>
        <v>0</v>
      </c>
      <c r="H18" s="317" t="str">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44</v>
      </c>
      <c r="D19" s="721" t="s">
        <v>358</v>
      </c>
      <c r="E19" s="721"/>
      <c r="F19" s="722"/>
      <c r="G19" s="320">
        <f t="shared" ref="G19:Z19" si="1">+G41+G25+G23+G22+G21-G20</f>
        <v>0</v>
      </c>
      <c r="H19" s="320">
        <f t="shared" si="1"/>
        <v>2</v>
      </c>
      <c r="I19" s="320">
        <f t="shared" si="1"/>
        <v>0</v>
      </c>
      <c r="J19" s="320">
        <f t="shared" si="1"/>
        <v>0</v>
      </c>
      <c r="K19" s="320">
        <f t="shared" si="1"/>
        <v>0</v>
      </c>
      <c r="L19" s="320">
        <f t="shared" si="1"/>
        <v>10.3</v>
      </c>
      <c r="M19" s="320">
        <f t="shared" si="1"/>
        <v>0.3</v>
      </c>
      <c r="N19" s="320">
        <f t="shared" si="1"/>
        <v>8</v>
      </c>
      <c r="O19" s="320">
        <f t="shared" si="1"/>
        <v>0</v>
      </c>
      <c r="P19" s="320">
        <f t="shared" si="1"/>
        <v>0</v>
      </c>
      <c r="Q19" s="320">
        <f t="shared" si="1"/>
        <v>0</v>
      </c>
      <c r="R19" s="320">
        <f t="shared" si="1"/>
        <v>0</v>
      </c>
      <c r="S19" s="320">
        <f t="shared" si="1"/>
        <v>0</v>
      </c>
      <c r="T19" s="320">
        <f t="shared" si="1"/>
        <v>2.4</v>
      </c>
      <c r="U19" s="320">
        <f t="shared" si="1"/>
        <v>0</v>
      </c>
      <c r="V19" s="320">
        <f t="shared" si="1"/>
        <v>6566</v>
      </c>
      <c r="W19" s="320">
        <f t="shared" si="1"/>
        <v>0</v>
      </c>
      <c r="X19" s="320">
        <f t="shared" si="1"/>
        <v>0</v>
      </c>
      <c r="Y19" s="320">
        <f t="shared" si="1"/>
        <v>0</v>
      </c>
      <c r="Z19" s="321">
        <f t="shared" si="1"/>
        <v>49.1</v>
      </c>
      <c r="AA19" s="322">
        <f t="shared" ref="AA19:AA55" si="2">SUM(G19:Z19)</f>
        <v>6638.1</v>
      </c>
    </row>
    <row r="20" spans="2:27" ht="20.45" customHeight="1" thickBot="1">
      <c r="B20" s="164"/>
      <c r="C20" s="211" t="s">
        <v>359</v>
      </c>
      <c r="D20" s="723" t="s">
        <v>266</v>
      </c>
      <c r="E20" s="723"/>
      <c r="F20" s="724"/>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5" t="s">
        <v>361</v>
      </c>
      <c r="F21" s="726"/>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9" t="s">
        <v>363</v>
      </c>
      <c r="F22" s="730"/>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11" t="s">
        <v>365</v>
      </c>
      <c r="F23" s="712"/>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7" t="s">
        <v>368</v>
      </c>
      <c r="F25" s="728"/>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9" t="s">
        <v>369</v>
      </c>
      <c r="D26" s="373" t="s">
        <v>209</v>
      </c>
      <c r="E26" s="698" t="s">
        <v>370</v>
      </c>
      <c r="F26" s="699"/>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9"/>
      <c r="D27" s="169" t="s">
        <v>220</v>
      </c>
      <c r="E27" s="698" t="s">
        <v>371</v>
      </c>
      <c r="F27" s="699"/>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20"/>
      <c r="D28" s="70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20"/>
      <c r="D29" s="70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20"/>
      <c r="D30" s="70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20"/>
      <c r="D31" s="70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20"/>
      <c r="D32" s="70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20"/>
      <c r="D33" s="70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20"/>
      <c r="D34" s="70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20"/>
      <c r="D35" s="121" t="s">
        <v>212</v>
      </c>
      <c r="E35" s="698" t="s">
        <v>381</v>
      </c>
      <c r="F35" s="699"/>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02" t="s">
        <v>389</v>
      </c>
      <c r="D41" s="121" t="s">
        <v>236</v>
      </c>
      <c r="E41" s="709" t="s">
        <v>390</v>
      </c>
      <c r="F41" s="710"/>
      <c r="G41" s="356">
        <f t="shared" ref="G41:Z41" si="7">+G42+G46</f>
        <v>0</v>
      </c>
      <c r="H41" s="356">
        <f t="shared" si="7"/>
        <v>2</v>
      </c>
      <c r="I41" s="356">
        <f t="shared" si="7"/>
        <v>0</v>
      </c>
      <c r="J41" s="356">
        <f t="shared" si="7"/>
        <v>0</v>
      </c>
      <c r="K41" s="356">
        <f t="shared" si="7"/>
        <v>0</v>
      </c>
      <c r="L41" s="356">
        <f t="shared" si="7"/>
        <v>10.3</v>
      </c>
      <c r="M41" s="356">
        <f t="shared" si="7"/>
        <v>0.3</v>
      </c>
      <c r="N41" s="356">
        <f t="shared" si="7"/>
        <v>8</v>
      </c>
      <c r="O41" s="356">
        <f t="shared" si="7"/>
        <v>0</v>
      </c>
      <c r="P41" s="356">
        <f t="shared" si="7"/>
        <v>0</v>
      </c>
      <c r="Q41" s="356">
        <f t="shared" si="7"/>
        <v>0</v>
      </c>
      <c r="R41" s="356">
        <f t="shared" si="7"/>
        <v>0</v>
      </c>
      <c r="S41" s="356">
        <f t="shared" si="7"/>
        <v>0</v>
      </c>
      <c r="T41" s="356">
        <f t="shared" si="7"/>
        <v>2.4</v>
      </c>
      <c r="U41" s="356">
        <f t="shared" si="7"/>
        <v>0</v>
      </c>
      <c r="V41" s="356">
        <f t="shared" si="7"/>
        <v>6566</v>
      </c>
      <c r="W41" s="356">
        <f t="shared" si="7"/>
        <v>0</v>
      </c>
      <c r="X41" s="356">
        <f t="shared" si="7"/>
        <v>0</v>
      </c>
      <c r="Y41" s="356">
        <f t="shared" si="7"/>
        <v>0</v>
      </c>
      <c r="Z41" s="357">
        <f t="shared" si="7"/>
        <v>49.1</v>
      </c>
      <c r="AA41" s="358">
        <f t="shared" si="2"/>
        <v>6638.1</v>
      </c>
    </row>
    <row r="42" spans="2:27" ht="20.45" customHeight="1">
      <c r="B42" s="164"/>
      <c r="C42" s="702"/>
      <c r="D42" s="201"/>
      <c r="E42" s="199" t="s">
        <v>391</v>
      </c>
      <c r="F42" s="372"/>
      <c r="G42" s="347">
        <f t="shared" ref="G42:Z42" si="8">SUM(G43:G45)</f>
        <v>0</v>
      </c>
      <c r="H42" s="347">
        <f t="shared" si="8"/>
        <v>2</v>
      </c>
      <c r="I42" s="347">
        <f t="shared" si="8"/>
        <v>0</v>
      </c>
      <c r="J42" s="347">
        <f t="shared" si="8"/>
        <v>0</v>
      </c>
      <c r="K42" s="347">
        <f t="shared" si="8"/>
        <v>0</v>
      </c>
      <c r="L42" s="347">
        <f t="shared" si="8"/>
        <v>10.3</v>
      </c>
      <c r="M42" s="347">
        <f t="shared" si="8"/>
        <v>0.3</v>
      </c>
      <c r="N42" s="347">
        <f t="shared" si="8"/>
        <v>8</v>
      </c>
      <c r="O42" s="347">
        <f t="shared" si="8"/>
        <v>0</v>
      </c>
      <c r="P42" s="347">
        <f t="shared" si="8"/>
        <v>0</v>
      </c>
      <c r="Q42" s="347">
        <f t="shared" si="8"/>
        <v>0</v>
      </c>
      <c r="R42" s="347">
        <f t="shared" si="8"/>
        <v>0</v>
      </c>
      <c r="S42" s="347">
        <f t="shared" si="8"/>
        <v>0</v>
      </c>
      <c r="T42" s="347">
        <f t="shared" si="8"/>
        <v>2.4</v>
      </c>
      <c r="U42" s="347">
        <f t="shared" si="8"/>
        <v>0</v>
      </c>
      <c r="V42" s="347">
        <f t="shared" si="8"/>
        <v>6566</v>
      </c>
      <c r="W42" s="347">
        <f t="shared" si="8"/>
        <v>0</v>
      </c>
      <c r="X42" s="347">
        <f t="shared" si="8"/>
        <v>0</v>
      </c>
      <c r="Y42" s="347">
        <f t="shared" si="8"/>
        <v>0</v>
      </c>
      <c r="Z42" s="348">
        <f t="shared" si="8"/>
        <v>29.1</v>
      </c>
      <c r="AA42" s="349">
        <f t="shared" si="2"/>
        <v>6618.1</v>
      </c>
    </row>
    <row r="43" spans="2:27" ht="20.45" customHeight="1">
      <c r="B43" s="164"/>
      <c r="C43" s="702"/>
      <c r="D43" s="202"/>
      <c r="E43" s="197"/>
      <c r="F43" s="195" t="s">
        <v>383</v>
      </c>
      <c r="G43" s="350">
        <f>+ｱ.燃え殻!$AA$28</f>
        <v>0</v>
      </c>
      <c r="H43" s="350">
        <f>+ｲ.汚泥!$AA$28</f>
        <v>2</v>
      </c>
      <c r="I43" s="350">
        <f>+ｳ.廃油!$AA$28</f>
        <v>0</v>
      </c>
      <c r="J43" s="350">
        <f>+ｴ.廃酸!$AA$28</f>
        <v>0</v>
      </c>
      <c r="K43" s="350">
        <f>+ｵ.廃ｱﾙｶﾘ!$AA$28</f>
        <v>0</v>
      </c>
      <c r="L43" s="350">
        <f>+ｶ.廃ﾌﾟﾗ類!$AA$28</f>
        <v>10.3</v>
      </c>
      <c r="M43" s="350">
        <f>+ｷ.紙くず!$AA$28</f>
        <v>0.3</v>
      </c>
      <c r="N43" s="350">
        <f>+ｸ.木くず!$AA$28</f>
        <v>8</v>
      </c>
      <c r="O43" s="350">
        <f>+ｹ.繊維くず!$AA$28</f>
        <v>0</v>
      </c>
      <c r="P43" s="350">
        <f>+ｺ.動植物性残さ!$AA$28</f>
        <v>0</v>
      </c>
      <c r="Q43" s="350">
        <f>+ｻ.動物系固形不要物!$AA$28</f>
        <v>0</v>
      </c>
      <c r="R43" s="350">
        <f>+ｼ.ｺﾞﾑくず!$AA$28</f>
        <v>0</v>
      </c>
      <c r="S43" s="350">
        <f>+ｽ.金属くず!$AA$28</f>
        <v>0</v>
      </c>
      <c r="T43" s="350">
        <f>+ｾ.ｶﾞﾗｽ･ｺﾝｸﾘ･陶磁器くず!$AA$28</f>
        <v>2.4</v>
      </c>
      <c r="U43" s="350">
        <f>+ｿ.鉱さい!$AA$28</f>
        <v>0</v>
      </c>
      <c r="V43" s="350">
        <f>+ﾀ.がれき類!$AA$28</f>
        <v>6277.4</v>
      </c>
      <c r="W43" s="350">
        <f>+ﾁ.動物のふん尿!$AA$28</f>
        <v>0</v>
      </c>
      <c r="X43" s="350">
        <f>+ﾂ.動物の死体!$AA$28</f>
        <v>0</v>
      </c>
      <c r="Y43" s="350">
        <f>+ﾃ.ばいじん!$AA$28</f>
        <v>0</v>
      </c>
      <c r="Z43" s="351">
        <f>+ﾄ.混合廃棄物その他!$AA$28</f>
        <v>29.1</v>
      </c>
      <c r="AA43" s="352">
        <f t="shared" si="2"/>
        <v>6329.5</v>
      </c>
    </row>
    <row r="44" spans="2:27" ht="20.45" customHeight="1">
      <c r="B44" s="164"/>
      <c r="C44" s="70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288.60000000000002</v>
      </c>
      <c r="W44" s="350">
        <f>+ﾁ.動物のふん尿!$AA$29</f>
        <v>0</v>
      </c>
      <c r="X44" s="350">
        <f>+ﾂ.動物の死体!$AA$29</f>
        <v>0</v>
      </c>
      <c r="Y44" s="350">
        <f>+ﾃ.ばいじん!$AA$29</f>
        <v>0</v>
      </c>
      <c r="Z44" s="351">
        <f>+ﾄ.混合廃棄物その他!$AA$29</f>
        <v>0</v>
      </c>
      <c r="AA44" s="352">
        <f t="shared" si="2"/>
        <v>288.60000000000002</v>
      </c>
    </row>
    <row r="45" spans="2:27" ht="20.45" customHeight="1">
      <c r="B45" s="164"/>
      <c r="C45" s="70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0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20</v>
      </c>
      <c r="AA46" s="355">
        <f t="shared" si="2"/>
        <v>20</v>
      </c>
    </row>
    <row r="47" spans="2:27" ht="20.45" customHeight="1">
      <c r="B47" s="164"/>
      <c r="C47" s="451" t="s">
        <v>238</v>
      </c>
      <c r="D47" s="707" t="s">
        <v>393</v>
      </c>
      <c r="E47" s="707"/>
      <c r="F47" s="708"/>
      <c r="G47" s="359">
        <f>+ｱ.燃え殻!$AL$27</f>
        <v>0</v>
      </c>
      <c r="H47" s="359">
        <f>+ｲ.汚泥!$AL$27</f>
        <v>2</v>
      </c>
      <c r="I47" s="359">
        <f>+ｳ.廃油!$AL$27</f>
        <v>0</v>
      </c>
      <c r="J47" s="359">
        <f>+ｴ.廃酸!$AL$27</f>
        <v>0</v>
      </c>
      <c r="K47" s="359">
        <f>+ｵ.廃ｱﾙｶﾘ!$AL$27</f>
        <v>0</v>
      </c>
      <c r="L47" s="359">
        <f>+ｶ.廃ﾌﾟﾗ類!$AL$27</f>
        <v>10.3</v>
      </c>
      <c r="M47" s="359">
        <f>+ｷ.紙くず!$AL$27</f>
        <v>0.3</v>
      </c>
      <c r="N47" s="359">
        <f>+ｸ.木くず!$AL$27</f>
        <v>8</v>
      </c>
      <c r="O47" s="359">
        <f>+ｹ.繊維くず!$AL$27</f>
        <v>0</v>
      </c>
      <c r="P47" s="359">
        <f>+ｺ.動植物性残さ!$AL$27</f>
        <v>0</v>
      </c>
      <c r="Q47" s="359">
        <f>+ｻ.動物系固形不要物!$AL$27</f>
        <v>0</v>
      </c>
      <c r="R47" s="359">
        <f>+ｼ.ｺﾞﾑくず!$AL$27</f>
        <v>0</v>
      </c>
      <c r="S47" s="359">
        <f>+ｽ.金属くず!$AL$27</f>
        <v>0</v>
      </c>
      <c r="T47" s="359">
        <f>+ｾ.ｶﾞﾗｽ･ｺﾝｸﾘ･陶磁器くず!$AL$27</f>
        <v>2.4</v>
      </c>
      <c r="U47" s="359">
        <f>+ｿ.鉱さい!$AL$27</f>
        <v>0</v>
      </c>
      <c r="V47" s="359">
        <f>+ﾀ.がれき類!$AL$27</f>
        <v>6566</v>
      </c>
      <c r="W47" s="359">
        <f>+ﾁ.動物のふん尿!$AL$27</f>
        <v>0</v>
      </c>
      <c r="X47" s="359">
        <f>+ﾂ.動物の死体!$AL$27</f>
        <v>0</v>
      </c>
      <c r="Y47" s="359">
        <f>+ﾃ.ばいじん!$AL$27</f>
        <v>0</v>
      </c>
      <c r="Z47" s="360">
        <f>+ﾄ.混合廃棄物その他!$AL$27</f>
        <v>49.1</v>
      </c>
      <c r="AA47" s="361">
        <f t="shared" si="2"/>
        <v>6638.1</v>
      </c>
    </row>
    <row r="48" spans="2:27" ht="20.45" customHeight="1">
      <c r="B48" s="164"/>
      <c r="C48" s="170"/>
      <c r="D48" s="169" t="s">
        <v>249</v>
      </c>
      <c r="E48" s="698" t="s">
        <v>394</v>
      </c>
      <c r="F48" s="699"/>
      <c r="G48" s="362">
        <f>+ｱ.燃え殻!$AL$30</f>
        <v>0</v>
      </c>
      <c r="H48" s="362">
        <f>+ｲ.汚泥!$AL$30</f>
        <v>0</v>
      </c>
      <c r="I48" s="362">
        <f>+ｳ.廃油!$AL$30</f>
        <v>0</v>
      </c>
      <c r="J48" s="362">
        <f>+ｴ.廃酸!$AL$30</f>
        <v>0</v>
      </c>
      <c r="K48" s="362">
        <f>+ｵ.廃ｱﾙｶﾘ!$AL$30</f>
        <v>0</v>
      </c>
      <c r="L48" s="362">
        <f>+ｶ.廃ﾌﾟﾗ類!$AL$30</f>
        <v>10.3</v>
      </c>
      <c r="M48" s="362">
        <f>+ｷ.紙くず!$AL$30</f>
        <v>0.3</v>
      </c>
      <c r="N48" s="362">
        <f>+ｸ.木くず!$AL$30</f>
        <v>8</v>
      </c>
      <c r="O48" s="362">
        <f>+ｹ.繊維くず!$AL$30</f>
        <v>0</v>
      </c>
      <c r="P48" s="362">
        <f>+ｺ.動植物性残さ!$AL$30</f>
        <v>0</v>
      </c>
      <c r="Q48" s="362">
        <f>+ｻ.動物系固形不要物!$AL$30</f>
        <v>0</v>
      </c>
      <c r="R48" s="362">
        <f>+ｼ.ｺﾞﾑくず!$AL$30</f>
        <v>0</v>
      </c>
      <c r="S48" s="362">
        <f>+ｽ.金属くず!$AL$30</f>
        <v>0</v>
      </c>
      <c r="T48" s="362">
        <f>+ｾ.ｶﾞﾗｽ･ｺﾝｸﾘ･陶磁器くず!$AL$30</f>
        <v>2.4</v>
      </c>
      <c r="U48" s="362">
        <f>+ｿ.鉱さい!$AL$30</f>
        <v>0</v>
      </c>
      <c r="V48" s="362">
        <f>+ﾀ.がれき類!$AL$30</f>
        <v>339.2</v>
      </c>
      <c r="W48" s="362">
        <f>+ﾁ.動物のふん尿!$AL$30</f>
        <v>0</v>
      </c>
      <c r="X48" s="362">
        <f>+ﾂ.動物の死体!$AL$30</f>
        <v>0</v>
      </c>
      <c r="Y48" s="362">
        <f>+ﾃ.ばいじん!$AL$30</f>
        <v>0</v>
      </c>
      <c r="Z48" s="363">
        <f>+ﾄ.混合廃棄物その他!$AL$30</f>
        <v>49.1</v>
      </c>
      <c r="AA48" s="364">
        <f t="shared" si="2"/>
        <v>409.3</v>
      </c>
    </row>
    <row r="49" spans="2:27" ht="20.45" customHeight="1">
      <c r="B49" s="164"/>
      <c r="C49" s="170"/>
      <c r="D49" s="394" t="s">
        <v>229</v>
      </c>
      <c r="E49" s="711" t="s">
        <v>395</v>
      </c>
      <c r="F49" s="712"/>
      <c r="G49" s="407">
        <f>+ｱ.燃え殻!$AS$24</f>
        <v>0</v>
      </c>
      <c r="H49" s="407">
        <f>+ｲ.汚泥!$AS$24</f>
        <v>2</v>
      </c>
      <c r="I49" s="407">
        <f>+ｳ.廃油!$AS$24</f>
        <v>0</v>
      </c>
      <c r="J49" s="407">
        <f>+ｴ.廃酸!$AS$24</f>
        <v>0</v>
      </c>
      <c r="K49" s="407">
        <f>+ｵ.廃ｱﾙｶﾘ!$AS$24</f>
        <v>0</v>
      </c>
      <c r="L49" s="407">
        <f>+ｶ.廃ﾌﾟﾗ類!$AS$24</f>
        <v>10.3</v>
      </c>
      <c r="M49" s="407">
        <f>+ｷ.紙くず!$AS$24</f>
        <v>0.3</v>
      </c>
      <c r="N49" s="407">
        <f>+ｸ.木くず!$AS$24</f>
        <v>8</v>
      </c>
      <c r="O49" s="407">
        <f>+ｹ.繊維くず!$AS$24</f>
        <v>0</v>
      </c>
      <c r="P49" s="407">
        <f>+ｺ.動植物性残さ!$AS$24</f>
        <v>0</v>
      </c>
      <c r="Q49" s="407">
        <f>+ｻ.動物系固形不要物!$AS$24</f>
        <v>0</v>
      </c>
      <c r="R49" s="407">
        <f>+ｼ.ｺﾞﾑくず!$AS$24</f>
        <v>0</v>
      </c>
      <c r="S49" s="407">
        <f>+ｽ.金属くず!$AS$24</f>
        <v>0</v>
      </c>
      <c r="T49" s="407">
        <f>+ｾ.ｶﾞﾗｽ･ｺﾝｸﾘ･陶磁器くず!$AS$24</f>
        <v>2.4</v>
      </c>
      <c r="U49" s="407">
        <f>+ｿ.鉱さい!$AS$24</f>
        <v>0</v>
      </c>
      <c r="V49" s="407">
        <f>+ﾀ.がれき類!$AS$24</f>
        <v>6277.4</v>
      </c>
      <c r="W49" s="407">
        <f>+ﾁ.動物のふん尿!$AS$24</f>
        <v>0</v>
      </c>
      <c r="X49" s="407">
        <f>+ﾂ.動物の死体!$AS$24</f>
        <v>0</v>
      </c>
      <c r="Y49" s="407">
        <f>+ﾃ.ばいじん!$AS$24</f>
        <v>0</v>
      </c>
      <c r="Z49" s="408">
        <f>+ﾄ.混合廃棄物その他!$AS$24</f>
        <v>29.1</v>
      </c>
      <c r="AA49" s="409">
        <f t="shared" si="2"/>
        <v>6329.5</v>
      </c>
    </row>
    <row r="50" spans="2:27" ht="20.45" customHeight="1">
      <c r="B50" s="164"/>
      <c r="C50" s="170"/>
      <c r="D50" s="395"/>
      <c r="E50" s="713" t="s">
        <v>374</v>
      </c>
      <c r="F50" s="714"/>
      <c r="G50" s="396"/>
      <c r="H50" s="396"/>
      <c r="I50" s="396"/>
      <c r="J50" s="396"/>
      <c r="K50" s="396"/>
      <c r="L50" s="365">
        <f>ｶ.廃ﾌﾟﾗ類!AU18</f>
        <v>2</v>
      </c>
      <c r="M50" s="396"/>
      <c r="N50" s="396"/>
      <c r="O50" s="396"/>
      <c r="P50" s="396"/>
      <c r="Q50" s="396"/>
      <c r="R50" s="396"/>
      <c r="S50" s="396"/>
      <c r="T50" s="396"/>
      <c r="U50" s="396"/>
      <c r="V50" s="396"/>
      <c r="W50" s="396"/>
      <c r="X50" s="396"/>
      <c r="Y50" s="396"/>
      <c r="Z50" s="418"/>
      <c r="AA50" s="366">
        <f t="shared" si="2"/>
        <v>2</v>
      </c>
    </row>
    <row r="51" spans="2:27" ht="20.45" customHeight="1">
      <c r="B51" s="164"/>
      <c r="C51" s="170"/>
      <c r="D51" s="395"/>
      <c r="E51" s="715" t="s">
        <v>375</v>
      </c>
      <c r="F51" s="716"/>
      <c r="G51" s="400"/>
      <c r="H51" s="400"/>
      <c r="I51" s="400"/>
      <c r="J51" s="400"/>
      <c r="K51" s="400"/>
      <c r="L51" s="365">
        <f>ｶ.廃ﾌﾟﾗ類!AU19</f>
        <v>5</v>
      </c>
      <c r="M51" s="400"/>
      <c r="N51" s="400"/>
      <c r="O51" s="400"/>
      <c r="P51" s="400"/>
      <c r="Q51" s="400"/>
      <c r="R51" s="400"/>
      <c r="S51" s="400"/>
      <c r="T51" s="400"/>
      <c r="U51" s="400"/>
      <c r="V51" s="400"/>
      <c r="W51" s="400"/>
      <c r="X51" s="400"/>
      <c r="Y51" s="400"/>
      <c r="Z51" s="418"/>
      <c r="AA51" s="366">
        <f t="shared" si="2"/>
        <v>5</v>
      </c>
    </row>
    <row r="52" spans="2:27" ht="20.45" customHeight="1">
      <c r="B52" s="164"/>
      <c r="C52" s="170"/>
      <c r="D52" s="395"/>
      <c r="E52" s="713" t="s">
        <v>376</v>
      </c>
      <c r="F52" s="714"/>
      <c r="G52" s="400"/>
      <c r="H52" s="400"/>
      <c r="I52" s="400"/>
      <c r="J52" s="400"/>
      <c r="K52" s="400"/>
      <c r="L52" s="365">
        <f>ｶ.廃ﾌﾟﾗ類!AU20</f>
        <v>3</v>
      </c>
      <c r="M52" s="400"/>
      <c r="N52" s="400"/>
      <c r="O52" s="400"/>
      <c r="P52" s="400"/>
      <c r="Q52" s="400"/>
      <c r="R52" s="400"/>
      <c r="S52" s="400"/>
      <c r="T52" s="400"/>
      <c r="U52" s="400"/>
      <c r="V52" s="400"/>
      <c r="W52" s="400"/>
      <c r="X52" s="400"/>
      <c r="Y52" s="400"/>
      <c r="Z52" s="418"/>
      <c r="AA52" s="366">
        <f t="shared" si="2"/>
        <v>3</v>
      </c>
    </row>
    <row r="53" spans="2:27" ht="20.45" customHeight="1">
      <c r="B53" s="164"/>
      <c r="C53" s="170"/>
      <c r="D53" s="210"/>
      <c r="E53" s="717" t="s">
        <v>377</v>
      </c>
      <c r="F53" s="718"/>
      <c r="G53" s="404"/>
      <c r="H53" s="404"/>
      <c r="I53" s="404"/>
      <c r="J53" s="404"/>
      <c r="K53" s="404"/>
      <c r="L53" s="410">
        <f>ｶ.廃ﾌﾟﾗ類!AU21</f>
        <v>0.3</v>
      </c>
      <c r="M53" s="404"/>
      <c r="N53" s="404"/>
      <c r="O53" s="404"/>
      <c r="P53" s="404"/>
      <c r="Q53" s="404"/>
      <c r="R53" s="404"/>
      <c r="S53" s="404"/>
      <c r="T53" s="404"/>
      <c r="U53" s="404"/>
      <c r="V53" s="404"/>
      <c r="W53" s="404"/>
      <c r="X53" s="404"/>
      <c r="Y53" s="404"/>
      <c r="Z53" s="419"/>
      <c r="AA53" s="411">
        <f t="shared" si="2"/>
        <v>0.3</v>
      </c>
    </row>
    <row r="54" spans="2:27" ht="20.45" customHeight="1">
      <c r="B54" s="164"/>
      <c r="C54" s="170"/>
      <c r="D54" s="395" t="s">
        <v>240</v>
      </c>
      <c r="E54" s="698" t="s">
        <v>396</v>
      </c>
      <c r="F54" s="699"/>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00" t="s">
        <v>397</v>
      </c>
      <c r="F55" s="70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2</v>
      </c>
      <c r="I63" s="391">
        <f t="shared" si="9"/>
        <v>0.2</v>
      </c>
      <c r="J63" s="391">
        <f t="shared" si="9"/>
        <v>0</v>
      </c>
      <c r="K63" s="391">
        <f t="shared" si="9"/>
        <v>0</v>
      </c>
      <c r="L63" s="391">
        <f t="shared" si="9"/>
        <v>82.899999999999991</v>
      </c>
      <c r="M63" s="391">
        <f t="shared" si="9"/>
        <v>0.3</v>
      </c>
      <c r="N63" s="391">
        <f t="shared" si="9"/>
        <v>186.9</v>
      </c>
      <c r="O63" s="391">
        <f t="shared" si="9"/>
        <v>0.9</v>
      </c>
      <c r="P63" s="391">
        <f t="shared" si="9"/>
        <v>0</v>
      </c>
      <c r="Q63" s="391">
        <f t="shared" si="9"/>
        <v>0</v>
      </c>
      <c r="R63" s="391">
        <f t="shared" si="9"/>
        <v>0</v>
      </c>
      <c r="S63" s="391">
        <f t="shared" si="9"/>
        <v>0.3</v>
      </c>
      <c r="T63" s="391">
        <f t="shared" si="9"/>
        <v>177.6</v>
      </c>
      <c r="U63" s="391">
        <f t="shared" si="9"/>
        <v>0</v>
      </c>
      <c r="V63" s="391">
        <f t="shared" si="9"/>
        <v>12577.9</v>
      </c>
      <c r="W63" s="391">
        <f t="shared" si="9"/>
        <v>0</v>
      </c>
      <c r="X63" s="391">
        <f t="shared" si="9"/>
        <v>0</v>
      </c>
      <c r="Y63" s="391">
        <f t="shared" si="9"/>
        <v>0</v>
      </c>
      <c r="Z63" s="391">
        <f t="shared" si="9"/>
        <v>108</v>
      </c>
      <c r="AA63" s="392">
        <f>+AA9+AA19+AA20</f>
        <v>13137</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539" t="s">
        <v>26</v>
      </c>
      <c r="N4" s="96" t="s">
        <v>27</v>
      </c>
      <c r="O4" s="97" t="s">
        <v>28</v>
      </c>
    </row>
    <row r="5" spans="1:16" ht="20.100000000000001" customHeight="1" thickBot="1">
      <c r="A5" s="22" t="e">
        <f>+#REF!</f>
        <v>#REF!</v>
      </c>
      <c r="C5" s="21" t="s">
        <v>29</v>
      </c>
      <c r="M5" s="744"/>
      <c r="N5" s="225" t="str">
        <f>+表紙!N28</f>
        <v>○</v>
      </c>
      <c r="O5" s="226" t="str">
        <f>+表紙!O28</f>
        <v/>
      </c>
    </row>
    <row r="6" spans="1:16" ht="13.5">
      <c r="C6" s="487" t="s">
        <v>30</v>
      </c>
      <c r="D6" s="488"/>
      <c r="E6" s="488"/>
      <c r="F6" s="488"/>
      <c r="G6" s="488"/>
      <c r="H6" s="488"/>
      <c r="I6" s="488"/>
      <c r="J6" s="488"/>
      <c r="K6" s="488"/>
      <c r="L6" s="488"/>
      <c r="M6" s="488"/>
      <c r="N6" s="488"/>
      <c r="O6" s="488"/>
    </row>
    <row r="7" spans="1:16" ht="7.5" customHeight="1">
      <c r="C7" s="75"/>
      <c r="D7" s="76"/>
      <c r="E7" s="76"/>
      <c r="F7" s="76"/>
      <c r="G7" s="76"/>
      <c r="H7" s="76"/>
      <c r="I7" s="76"/>
      <c r="J7" s="76"/>
      <c r="K7" s="76"/>
      <c r="L7" s="76"/>
      <c r="M7" s="76"/>
      <c r="N7" s="76"/>
      <c r="O7" s="77"/>
    </row>
    <row r="8" spans="1:16" ht="12" customHeight="1">
      <c r="C8" s="510" t="s">
        <v>31</v>
      </c>
      <c r="D8" s="760"/>
      <c r="E8" s="760"/>
      <c r="F8" s="760"/>
      <c r="G8" s="760"/>
      <c r="H8" s="760"/>
      <c r="I8" s="760"/>
      <c r="J8" s="760"/>
      <c r="K8" s="760"/>
      <c r="L8" s="760"/>
      <c r="M8" s="760"/>
      <c r="N8" s="760"/>
      <c r="O8" s="761"/>
      <c r="P8" s="20"/>
    </row>
    <row r="9" spans="1:16" ht="12" customHeight="1">
      <c r="C9" s="762"/>
      <c r="D9" s="763"/>
      <c r="E9" s="763"/>
      <c r="F9" s="763"/>
      <c r="G9" s="763"/>
      <c r="H9" s="763"/>
      <c r="I9" s="763"/>
      <c r="J9" s="763"/>
      <c r="K9" s="763"/>
      <c r="L9" s="763"/>
      <c r="M9" s="763"/>
      <c r="N9" s="763"/>
      <c r="O9" s="764"/>
    </row>
    <row r="10" spans="1:16" ht="10.15" customHeight="1">
      <c r="C10" s="78"/>
      <c r="O10" s="79"/>
    </row>
    <row r="11" spans="1:16" ht="13.5">
      <c r="C11" s="78"/>
      <c r="L11" s="765" t="str">
        <f>+表紙!L34</f>
        <v>令和8年6月3日</v>
      </c>
      <c r="M11" s="766"/>
      <c r="N11" s="766"/>
      <c r="O11" s="767"/>
    </row>
    <row r="12" spans="1:16" ht="13.15" customHeight="1">
      <c r="C12" s="78"/>
      <c r="O12" s="80"/>
    </row>
    <row r="13" spans="1:16" ht="13.5">
      <c r="C13" s="768" t="str">
        <f>+表紙!C36</f>
        <v>横浜市長</v>
      </c>
      <c r="D13" s="769"/>
      <c r="E13" s="769"/>
      <c r="F13" s="769"/>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57" t="str">
        <f>+表紙!J39</f>
        <v>東京都港区芝浦２丁目１５番６号　オアーゼ芝浦ＭＪビル</v>
      </c>
      <c r="K16" s="757"/>
      <c r="L16" s="758"/>
      <c r="M16" s="758"/>
      <c r="N16" s="758"/>
      <c r="O16" s="759"/>
    </row>
    <row r="17" spans="1:15" ht="26.25" customHeight="1">
      <c r="C17" s="78"/>
      <c r="H17" s="23" t="s">
        <v>35</v>
      </c>
      <c r="I17" s="23"/>
      <c r="J17" s="757" t="str">
        <f>+表紙!J40</f>
        <v>株式会社　淺沼組　東京本店
執行役員　本店長　小田嶋　勝利</v>
      </c>
      <c r="K17" s="757"/>
      <c r="L17" s="758"/>
      <c r="M17" s="758"/>
      <c r="N17" s="758"/>
      <c r="O17" s="759"/>
    </row>
    <row r="18" spans="1:15">
      <c r="C18" s="78"/>
      <c r="J18" s="21" t="s">
        <v>36</v>
      </c>
      <c r="O18" s="79"/>
    </row>
    <row r="19" spans="1:15">
      <c r="C19" s="78"/>
      <c r="J19" s="24" t="s">
        <v>37</v>
      </c>
      <c r="K19" s="24"/>
      <c r="L19" s="770" t="str">
        <f>IF(+表紙!L42="","",+表紙!L42)</f>
        <v>０３－５２３２－５８７９</v>
      </c>
      <c r="M19" s="770"/>
      <c r="N19" s="770"/>
      <c r="O19" s="771"/>
    </row>
    <row r="20" spans="1:15">
      <c r="C20" s="78"/>
      <c r="J20" s="24"/>
      <c r="K20" s="24"/>
      <c r="O20" s="79"/>
    </row>
    <row r="21" spans="1:15" ht="6" customHeight="1">
      <c r="C21" s="78"/>
      <c r="O21" s="79"/>
    </row>
    <row r="22" spans="1:15" ht="30" customHeight="1">
      <c r="A22" s="22">
        <v>4</v>
      </c>
      <c r="C22" s="516" t="s">
        <v>401</v>
      </c>
      <c r="D22" s="778"/>
      <c r="E22" s="778"/>
      <c r="F22" s="778"/>
      <c r="G22" s="778"/>
      <c r="H22" s="778"/>
      <c r="I22" s="778"/>
      <c r="J22" s="778"/>
      <c r="K22" s="778"/>
      <c r="L22" s="778"/>
      <c r="M22" s="778"/>
      <c r="N22" s="778"/>
      <c r="O22" s="779"/>
    </row>
    <row r="23" spans="1:15">
      <c r="C23" s="81"/>
      <c r="D23" s="25"/>
      <c r="E23" s="25"/>
      <c r="F23" s="25"/>
      <c r="G23" s="25"/>
      <c r="H23" s="25"/>
      <c r="I23" s="25"/>
      <c r="J23" s="25"/>
      <c r="K23" s="25"/>
      <c r="L23" s="25"/>
      <c r="M23" s="25"/>
      <c r="N23" s="25"/>
      <c r="O23" s="82"/>
    </row>
    <row r="24" spans="1:15" ht="18" customHeight="1">
      <c r="C24" s="504" t="s">
        <v>39</v>
      </c>
      <c r="D24" s="544"/>
      <c r="E24" s="545"/>
      <c r="F24" s="786" t="str">
        <f>+表紙!F47</f>
        <v>株式会社　淺沼組　東京本店</v>
      </c>
      <c r="G24" s="787"/>
      <c r="H24" s="788"/>
      <c r="I24" s="788"/>
      <c r="J24" s="788"/>
      <c r="K24" s="788"/>
      <c r="L24" s="788"/>
      <c r="M24" s="541" t="s">
        <v>402</v>
      </c>
      <c r="N24" s="791"/>
      <c r="O24" s="792"/>
    </row>
    <row r="25" spans="1:15" ht="18" customHeight="1">
      <c r="C25" s="546"/>
      <c r="D25" s="547"/>
      <c r="E25" s="548"/>
      <c r="F25" s="789"/>
      <c r="G25" s="790"/>
      <c r="H25" s="790"/>
      <c r="I25" s="790"/>
      <c r="J25" s="790"/>
      <c r="K25" s="790"/>
      <c r="L25" s="790"/>
      <c r="M25" s="793">
        <f>表紙!M48</f>
        <v>1748</v>
      </c>
      <c r="N25" s="794"/>
      <c r="O25" s="795"/>
    </row>
    <row r="26" spans="1:15" ht="18" customHeight="1">
      <c r="C26" s="504" t="s">
        <v>41</v>
      </c>
      <c r="D26" s="505"/>
      <c r="E26" s="506"/>
      <c r="F26" s="780" t="str">
        <f>+表紙!F49</f>
        <v>東京都港区芝浦２丁目１５番６号</v>
      </c>
      <c r="G26" s="781"/>
      <c r="H26" s="781"/>
      <c r="I26" s="781"/>
      <c r="J26" s="781"/>
      <c r="K26" s="781"/>
      <c r="L26" s="124" t="s">
        <v>42</v>
      </c>
      <c r="M26" s="215"/>
      <c r="N26" s="784" t="str">
        <f>IF(+表紙!N49="","",+表紙!N49)</f>
        <v>０３－５２３２－５８７９</v>
      </c>
      <c r="O26" s="785"/>
    </row>
    <row r="27" spans="1:15" ht="18" customHeight="1">
      <c r="C27" s="507"/>
      <c r="D27" s="508"/>
      <c r="E27" s="509"/>
      <c r="F27" s="782"/>
      <c r="G27" s="783"/>
      <c r="H27" s="783"/>
      <c r="I27" s="783"/>
      <c r="J27" s="783"/>
      <c r="K27" s="783"/>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46" t="str">
        <f>+表紙!F52</f>
        <v>Ｄ－建設業</v>
      </c>
      <c r="G29" s="748"/>
      <c r="H29" s="748"/>
      <c r="I29" s="748"/>
      <c r="J29" s="30" t="s">
        <v>46</v>
      </c>
      <c r="K29" s="30"/>
      <c r="L29" s="796" t="str">
        <f>+表紙!L52</f>
        <v>０６　総合建設業</v>
      </c>
      <c r="M29" s="796"/>
      <c r="N29" s="755"/>
      <c r="O29" s="756"/>
    </row>
    <row r="30" spans="1:15" ht="22.5" customHeight="1">
      <c r="C30" s="284"/>
      <c r="D30" s="295" t="s">
        <v>47</v>
      </c>
      <c r="E30" s="296" t="s">
        <v>48</v>
      </c>
      <c r="F30" s="746" t="s">
        <v>49</v>
      </c>
      <c r="G30" s="457"/>
      <c r="H30" s="747"/>
      <c r="I30" s="746" t="s">
        <v>50</v>
      </c>
      <c r="J30" s="460"/>
      <c r="K30" s="465"/>
      <c r="L30" s="749">
        <f>+表紙!L53</f>
        <v>0</v>
      </c>
      <c r="M30" s="750"/>
      <c r="N30" s="297" t="s">
        <v>51</v>
      </c>
      <c r="O30" s="298"/>
    </row>
    <row r="31" spans="1:15" ht="22.5" customHeight="1">
      <c r="C31" s="284"/>
      <c r="D31" s="283"/>
      <c r="E31" s="299"/>
      <c r="F31" s="746" t="s">
        <v>52</v>
      </c>
      <c r="G31" s="457"/>
      <c r="H31" s="747"/>
      <c r="I31" s="748" t="s">
        <v>53</v>
      </c>
      <c r="J31" s="460"/>
      <c r="K31" s="460"/>
      <c r="L31" s="749">
        <f>+表紙!L54</f>
        <v>1300</v>
      </c>
      <c r="M31" s="750"/>
      <c r="N31" s="297" t="s">
        <v>51</v>
      </c>
      <c r="O31" s="298"/>
    </row>
    <row r="32" spans="1:15" ht="22.5" customHeight="1">
      <c r="C32" s="284"/>
      <c r="D32" s="454" t="s">
        <v>54</v>
      </c>
      <c r="E32" s="455"/>
      <c r="F32" s="746" t="s">
        <v>55</v>
      </c>
      <c r="G32" s="457"/>
      <c r="H32" s="747"/>
      <c r="I32" s="748" t="s">
        <v>56</v>
      </c>
      <c r="J32" s="460"/>
      <c r="K32" s="460"/>
      <c r="L32" s="749">
        <f>+表紙!L55</f>
        <v>0</v>
      </c>
      <c r="M32" s="750"/>
      <c r="N32" s="297" t="s">
        <v>57</v>
      </c>
      <c r="O32" s="298"/>
    </row>
    <row r="33" spans="3:15" ht="22.5" customHeight="1">
      <c r="C33" s="284"/>
      <c r="D33" s="454"/>
      <c r="E33" s="455"/>
      <c r="F33" s="746" t="s">
        <v>58</v>
      </c>
      <c r="G33" s="457"/>
      <c r="H33" s="747"/>
      <c r="I33" s="748" t="s">
        <v>59</v>
      </c>
      <c r="J33" s="460"/>
      <c r="K33" s="460"/>
      <c r="L33" s="749">
        <f>+表紙!L56</f>
        <v>0</v>
      </c>
      <c r="M33" s="750"/>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751">
        <f>+表紙!F58</f>
        <v>0</v>
      </c>
      <c r="G35" s="752"/>
      <c r="H35" s="752"/>
      <c r="I35" s="752"/>
      <c r="J35" s="752"/>
      <c r="K35" s="752"/>
      <c r="L35" s="752"/>
      <c r="M35" s="752"/>
      <c r="N35" s="752"/>
      <c r="O35" s="753"/>
    </row>
    <row r="36" spans="3:15" ht="23.25" customHeight="1">
      <c r="C36" s="289"/>
      <c r="D36" s="306" t="s">
        <v>61</v>
      </c>
      <c r="E36" s="307" t="s">
        <v>62</v>
      </c>
      <c r="F36" s="754" t="str">
        <f>+表紙!F59</f>
        <v>３０人</v>
      </c>
      <c r="G36" s="755"/>
      <c r="H36" s="755"/>
      <c r="I36" s="755"/>
      <c r="J36" s="755"/>
      <c r="K36" s="755"/>
      <c r="L36" s="755"/>
      <c r="M36" s="755"/>
      <c r="N36" s="755"/>
      <c r="O36" s="756"/>
    </row>
    <row r="37" spans="3:15" ht="23.25" customHeight="1">
      <c r="C37" s="772" t="s">
        <v>63</v>
      </c>
      <c r="D37" s="773"/>
      <c r="E37" s="774"/>
      <c r="F37" s="775" t="str">
        <f>+表紙!F60</f>
        <v>令和 ７ 年 ４ 月 １ 日 ～ 令和 ８ 年 ３ 月 31 日（ １ 年間）</v>
      </c>
      <c r="G37" s="776"/>
      <c r="H37" s="776"/>
      <c r="I37" s="776"/>
      <c r="J37" s="776"/>
      <c r="K37" s="776"/>
      <c r="L37" s="776"/>
      <c r="M37" s="776"/>
      <c r="N37" s="776"/>
      <c r="O37" s="777"/>
    </row>
    <row r="38" spans="3:15" ht="30" customHeight="1">
      <c r="C38" s="174" t="s">
        <v>65</v>
      </c>
      <c r="D38" s="173"/>
      <c r="E38" s="175"/>
      <c r="F38" s="27"/>
      <c r="G38" s="27"/>
      <c r="H38" s="28"/>
      <c r="I38" s="28"/>
      <c r="J38" s="29"/>
      <c r="K38" s="29"/>
      <c r="L38" s="30"/>
      <c r="M38" s="30"/>
      <c r="N38" s="30"/>
      <c r="O38" s="31"/>
    </row>
    <row r="39" spans="3:15" ht="24.75" customHeight="1">
      <c r="C39" s="802"/>
      <c r="D39" s="498" t="s">
        <v>66</v>
      </c>
      <c r="E39" s="500"/>
      <c r="F39" s="500"/>
      <c r="G39" s="499"/>
      <c r="H39" s="498" t="s">
        <v>67</v>
      </c>
      <c r="I39" s="499"/>
      <c r="J39" s="498" t="s">
        <v>68</v>
      </c>
      <c r="K39" s="500"/>
      <c r="L39" s="499"/>
      <c r="M39" s="498" t="s">
        <v>69</v>
      </c>
      <c r="N39" s="500"/>
      <c r="O39" s="499"/>
    </row>
    <row r="40" spans="3:15" ht="24.75" customHeight="1">
      <c r="C40" s="803"/>
      <c r="D40" s="484" t="s">
        <v>70</v>
      </c>
      <c r="E40" s="485"/>
      <c r="F40" s="485"/>
      <c r="G40" s="486"/>
      <c r="H40" s="237">
        <f>+表紙!H63</f>
        <v>6498.9</v>
      </c>
      <c r="I40" s="232" t="s">
        <v>71</v>
      </c>
      <c r="J40" s="470" t="s">
        <v>72</v>
      </c>
      <c r="K40" s="471"/>
      <c r="L40" s="472"/>
      <c r="M40" s="797">
        <f>+表紙!M63</f>
        <v>6498.9</v>
      </c>
      <c r="N40" s="798">
        <f>+表紙!N63</f>
        <v>0</v>
      </c>
      <c r="O40" s="294" t="s">
        <v>71</v>
      </c>
    </row>
    <row r="41" spans="3:15" ht="24.75" customHeight="1">
      <c r="C41" s="803"/>
      <c r="D41" s="484" t="s">
        <v>73</v>
      </c>
      <c r="E41" s="485"/>
      <c r="F41" s="485"/>
      <c r="G41" s="486"/>
      <c r="H41" s="237" t="str">
        <f>+表紙!H64</f>
        <v>0</v>
      </c>
      <c r="I41" s="232" t="s">
        <v>71</v>
      </c>
      <c r="J41" s="470" t="s">
        <v>74</v>
      </c>
      <c r="K41" s="471"/>
      <c r="L41" s="472"/>
      <c r="M41" s="797">
        <f>+表紙!M64</f>
        <v>913</v>
      </c>
      <c r="N41" s="798">
        <f>+表紙!N64</f>
        <v>0</v>
      </c>
      <c r="O41" s="31" t="s">
        <v>71</v>
      </c>
    </row>
    <row r="42" spans="3:15" ht="24.75" customHeight="1">
      <c r="C42" s="803"/>
      <c r="D42" s="484" t="s">
        <v>75</v>
      </c>
      <c r="E42" s="485"/>
      <c r="F42" s="485"/>
      <c r="G42" s="486"/>
      <c r="H42" s="237" t="str">
        <f>+表紙!H65</f>
        <v>0</v>
      </c>
      <c r="I42" s="232" t="s">
        <v>71</v>
      </c>
      <c r="J42" s="799" t="s">
        <v>76</v>
      </c>
      <c r="K42" s="800"/>
      <c r="L42" s="801"/>
      <c r="M42" s="797">
        <f>+表紙!M65</f>
        <v>6078.9999999999991</v>
      </c>
      <c r="N42" s="798">
        <f>+表紙!N65</f>
        <v>0</v>
      </c>
      <c r="O42" s="177" t="s">
        <v>71</v>
      </c>
    </row>
    <row r="43" spans="3:15" ht="24.75" customHeight="1">
      <c r="C43" s="172"/>
      <c r="D43" s="484" t="s">
        <v>77</v>
      </c>
      <c r="E43" s="485"/>
      <c r="F43" s="485"/>
      <c r="G43" s="486"/>
      <c r="H43" s="237" t="str">
        <f>+表紙!H66</f>
        <v>0</v>
      </c>
      <c r="I43" s="232" t="s">
        <v>71</v>
      </c>
      <c r="J43" s="799" t="s">
        <v>78</v>
      </c>
      <c r="K43" s="800"/>
      <c r="L43" s="801"/>
      <c r="M43" s="797" t="str">
        <f>+表紙!M66</f>
        <v>0</v>
      </c>
      <c r="N43" s="798">
        <f>+表紙!N66</f>
        <v>0</v>
      </c>
      <c r="O43" s="177" t="s">
        <v>71</v>
      </c>
    </row>
    <row r="44" spans="3:15" ht="24.75" customHeight="1">
      <c r="C44" s="231"/>
      <c r="D44" s="484" t="s">
        <v>79</v>
      </c>
      <c r="E44" s="485"/>
      <c r="F44" s="485"/>
      <c r="G44" s="486"/>
      <c r="H44" s="237" t="str">
        <f>+表紙!H67</f>
        <v>0</v>
      </c>
      <c r="I44" s="232" t="s">
        <v>71</v>
      </c>
      <c r="J44" s="799" t="s">
        <v>80</v>
      </c>
      <c r="K44" s="800"/>
      <c r="L44" s="801"/>
      <c r="M44" s="797" t="str">
        <f>+表紙!M67</f>
        <v>0</v>
      </c>
      <c r="N44" s="798">
        <f>+表紙!N67</f>
        <v>0</v>
      </c>
      <c r="O44" s="177" t="s">
        <v>71</v>
      </c>
    </row>
    <row r="45" spans="3:15" ht="31.9" customHeight="1">
      <c r="C45" s="804" t="s">
        <v>81</v>
      </c>
      <c r="D45" s="490"/>
      <c r="E45" s="49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87" t="s">
        <v>82</v>
      </c>
      <c r="D47" s="805"/>
      <c r="E47" s="805"/>
      <c r="F47" s="805"/>
      <c r="G47" s="805"/>
      <c r="H47" s="805"/>
      <c r="I47" s="805"/>
      <c r="J47" s="805"/>
      <c r="K47" s="805"/>
      <c r="L47" s="805"/>
      <c r="M47" s="805"/>
      <c r="N47" s="805"/>
      <c r="O47" s="805"/>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482" t="s">
        <v>403</v>
      </c>
      <c r="E50" s="482"/>
      <c r="F50" s="482"/>
      <c r="G50" s="482"/>
      <c r="H50" s="482"/>
      <c r="I50" s="482"/>
      <c r="J50" s="482"/>
      <c r="K50" s="482"/>
      <c r="L50" s="482"/>
      <c r="M50" s="482"/>
      <c r="N50" s="482"/>
      <c r="O50" s="483"/>
    </row>
    <row r="51" spans="1:15" ht="15" customHeight="1">
      <c r="C51" s="178">
        <v>2</v>
      </c>
      <c r="D51" s="482" t="s">
        <v>85</v>
      </c>
      <c r="E51" s="482"/>
      <c r="F51" s="482"/>
      <c r="G51" s="482"/>
      <c r="H51" s="482"/>
      <c r="I51" s="482"/>
      <c r="J51" s="482"/>
      <c r="K51" s="482"/>
      <c r="L51" s="482"/>
      <c r="M51" s="482"/>
      <c r="N51" s="482"/>
      <c r="O51" s="483"/>
    </row>
    <row r="52" spans="1:15" ht="15" customHeight="1">
      <c r="C52" s="178"/>
      <c r="D52" s="482" t="s">
        <v>86</v>
      </c>
      <c r="E52" s="482"/>
      <c r="F52" s="482"/>
      <c r="G52" s="482"/>
      <c r="H52" s="482"/>
      <c r="I52" s="482"/>
      <c r="J52" s="482"/>
      <c r="K52" s="482"/>
      <c r="L52" s="482"/>
      <c r="M52" s="482"/>
      <c r="N52" s="482"/>
      <c r="O52" s="483"/>
    </row>
    <row r="53" spans="1:15" ht="39" customHeight="1">
      <c r="C53" s="178"/>
      <c r="D53" s="482" t="s">
        <v>87</v>
      </c>
      <c r="E53" s="482"/>
      <c r="F53" s="482"/>
      <c r="G53" s="482"/>
      <c r="H53" s="482"/>
      <c r="I53" s="482"/>
      <c r="J53" s="482"/>
      <c r="K53" s="482"/>
      <c r="L53" s="482"/>
      <c r="M53" s="482"/>
      <c r="N53" s="482"/>
      <c r="O53" s="483"/>
    </row>
    <row r="54" spans="1:15" ht="28.15" customHeight="1">
      <c r="A54" s="21"/>
      <c r="B54" s="21"/>
      <c r="C54" s="178">
        <v>3</v>
      </c>
      <c r="D54" s="482" t="s">
        <v>404</v>
      </c>
      <c r="E54" s="482"/>
      <c r="F54" s="482"/>
      <c r="G54" s="482"/>
      <c r="H54" s="482"/>
      <c r="I54" s="482"/>
      <c r="J54" s="482"/>
      <c r="K54" s="482"/>
      <c r="L54" s="482"/>
      <c r="M54" s="482"/>
      <c r="N54" s="482"/>
      <c r="O54" s="483"/>
    </row>
    <row r="55" spans="1:15" ht="28.15" customHeight="1">
      <c r="A55" s="21"/>
      <c r="B55" s="21"/>
      <c r="C55" s="178">
        <v>4</v>
      </c>
      <c r="D55" s="482" t="s">
        <v>405</v>
      </c>
      <c r="E55" s="482"/>
      <c r="F55" s="482"/>
      <c r="G55" s="482"/>
      <c r="H55" s="482"/>
      <c r="I55" s="482"/>
      <c r="J55" s="482"/>
      <c r="K55" s="482"/>
      <c r="L55" s="482"/>
      <c r="M55" s="482"/>
      <c r="N55" s="482"/>
      <c r="O55" s="483"/>
    </row>
    <row r="56" spans="1:15" ht="15" customHeight="1">
      <c r="A56" s="21"/>
      <c r="B56" s="21"/>
      <c r="C56" s="178"/>
      <c r="D56" s="179" t="s">
        <v>406</v>
      </c>
      <c r="E56" s="482" t="s">
        <v>91</v>
      </c>
      <c r="F56" s="482"/>
      <c r="G56" s="482"/>
      <c r="H56" s="482"/>
      <c r="I56" s="482"/>
      <c r="J56" s="482"/>
      <c r="K56" s="482"/>
      <c r="L56" s="482"/>
      <c r="M56" s="482"/>
      <c r="N56" s="482"/>
      <c r="O56" s="483"/>
    </row>
    <row r="57" spans="1:15" ht="15" customHeight="1">
      <c r="A57" s="21"/>
      <c r="B57" s="21"/>
      <c r="C57" s="178"/>
      <c r="D57" s="179" t="s">
        <v>407</v>
      </c>
      <c r="E57" s="482" t="s">
        <v>408</v>
      </c>
      <c r="F57" s="482"/>
      <c r="G57" s="482"/>
      <c r="H57" s="482"/>
      <c r="I57" s="482"/>
      <c r="J57" s="482"/>
      <c r="K57" s="482"/>
      <c r="L57" s="482"/>
      <c r="M57" s="482"/>
      <c r="N57" s="482"/>
      <c r="O57" s="483"/>
    </row>
    <row r="58" spans="1:15" ht="15" customHeight="1">
      <c r="A58" s="21"/>
      <c r="B58" s="21"/>
      <c r="C58" s="178"/>
      <c r="D58" s="179" t="s">
        <v>409</v>
      </c>
      <c r="E58" s="482" t="s">
        <v>410</v>
      </c>
      <c r="F58" s="482"/>
      <c r="G58" s="482"/>
      <c r="H58" s="482"/>
      <c r="I58" s="482"/>
      <c r="J58" s="482"/>
      <c r="K58" s="482"/>
      <c r="L58" s="482"/>
      <c r="M58" s="482"/>
      <c r="N58" s="482"/>
      <c r="O58" s="483"/>
    </row>
    <row r="59" spans="1:15" ht="15" customHeight="1">
      <c r="A59" s="21"/>
      <c r="B59" s="21"/>
      <c r="C59" s="178"/>
      <c r="D59" s="179" t="s">
        <v>411</v>
      </c>
      <c r="E59" s="482" t="s">
        <v>412</v>
      </c>
      <c r="F59" s="482"/>
      <c r="G59" s="482"/>
      <c r="H59" s="482"/>
      <c r="I59" s="482"/>
      <c r="J59" s="482"/>
      <c r="K59" s="482"/>
      <c r="L59" s="482"/>
      <c r="M59" s="482"/>
      <c r="N59" s="482"/>
      <c r="O59" s="483"/>
    </row>
    <row r="60" spans="1:15" ht="15" customHeight="1">
      <c r="A60" s="21"/>
      <c r="B60" s="21"/>
      <c r="C60" s="178"/>
      <c r="D60" s="179" t="s">
        <v>413</v>
      </c>
      <c r="E60" s="482" t="s">
        <v>414</v>
      </c>
      <c r="F60" s="482"/>
      <c r="G60" s="482"/>
      <c r="H60" s="482"/>
      <c r="I60" s="482"/>
      <c r="J60" s="482"/>
      <c r="K60" s="482"/>
      <c r="L60" s="482"/>
      <c r="M60" s="482"/>
      <c r="N60" s="482"/>
      <c r="O60" s="483"/>
    </row>
    <row r="61" spans="1:15" ht="15" customHeight="1">
      <c r="A61" s="21"/>
      <c r="B61" s="21"/>
      <c r="C61" s="178"/>
      <c r="D61" s="179" t="s">
        <v>415</v>
      </c>
      <c r="E61" s="482" t="s">
        <v>105</v>
      </c>
      <c r="F61" s="482"/>
      <c r="G61" s="482"/>
      <c r="H61" s="482"/>
      <c r="I61" s="482"/>
      <c r="J61" s="482"/>
      <c r="K61" s="482"/>
      <c r="L61" s="482"/>
      <c r="M61" s="482"/>
      <c r="N61" s="482"/>
      <c r="O61" s="483"/>
    </row>
    <row r="62" spans="1:15" ht="15" customHeight="1">
      <c r="A62" s="21"/>
      <c r="B62" s="21"/>
      <c r="C62" s="178"/>
      <c r="D62" s="179" t="s">
        <v>416</v>
      </c>
      <c r="E62" s="482" t="s">
        <v>417</v>
      </c>
      <c r="F62" s="482"/>
      <c r="G62" s="482"/>
      <c r="H62" s="482"/>
      <c r="I62" s="482"/>
      <c r="J62" s="482"/>
      <c r="K62" s="482"/>
      <c r="L62" s="482"/>
      <c r="M62" s="482"/>
      <c r="N62" s="482"/>
      <c r="O62" s="483"/>
    </row>
    <row r="63" spans="1:15" ht="15" customHeight="1">
      <c r="A63" s="21"/>
      <c r="B63" s="21"/>
      <c r="C63" s="178"/>
      <c r="D63" s="179" t="s">
        <v>418</v>
      </c>
      <c r="E63" s="482" t="s">
        <v>419</v>
      </c>
      <c r="F63" s="482"/>
      <c r="G63" s="482"/>
      <c r="H63" s="482"/>
      <c r="I63" s="482"/>
      <c r="J63" s="482"/>
      <c r="K63" s="482"/>
      <c r="L63" s="482"/>
      <c r="M63" s="482"/>
      <c r="N63" s="482"/>
      <c r="O63" s="483"/>
    </row>
    <row r="64" spans="1:15" ht="15" customHeight="1">
      <c r="A64" s="21"/>
      <c r="B64" s="21"/>
      <c r="C64" s="178"/>
      <c r="D64" s="179" t="s">
        <v>420</v>
      </c>
      <c r="E64" s="482" t="s">
        <v>421</v>
      </c>
      <c r="F64" s="482"/>
      <c r="G64" s="482"/>
      <c r="H64" s="482"/>
      <c r="I64" s="482"/>
      <c r="J64" s="482"/>
      <c r="K64" s="482"/>
      <c r="L64" s="482"/>
      <c r="M64" s="482"/>
      <c r="N64" s="482"/>
      <c r="O64" s="483"/>
    </row>
    <row r="65" spans="1:15" ht="15" customHeight="1">
      <c r="A65" s="21"/>
      <c r="B65" s="21"/>
      <c r="C65" s="178"/>
      <c r="D65" s="179" t="s">
        <v>422</v>
      </c>
      <c r="E65" s="482" t="s">
        <v>114</v>
      </c>
      <c r="F65" s="482"/>
      <c r="G65" s="482"/>
      <c r="H65" s="482"/>
      <c r="I65" s="482"/>
      <c r="J65" s="482"/>
      <c r="K65" s="482"/>
      <c r="L65" s="482"/>
      <c r="M65" s="482"/>
      <c r="N65" s="482"/>
      <c r="O65" s="483"/>
    </row>
    <row r="66" spans="1:15" ht="28.15" customHeight="1">
      <c r="A66" s="21"/>
      <c r="B66" s="21"/>
      <c r="C66" s="178"/>
      <c r="D66" s="179" t="s">
        <v>115</v>
      </c>
      <c r="E66" s="482" t="s">
        <v>116</v>
      </c>
      <c r="F66" s="482"/>
      <c r="G66" s="482"/>
      <c r="H66" s="482"/>
      <c r="I66" s="482"/>
      <c r="J66" s="482"/>
      <c r="K66" s="482"/>
      <c r="L66" s="482"/>
      <c r="M66" s="482"/>
      <c r="N66" s="482"/>
      <c r="O66" s="483"/>
    </row>
    <row r="67" spans="1:15" ht="15" customHeight="1">
      <c r="A67" s="21"/>
      <c r="B67" s="21"/>
      <c r="C67" s="178"/>
      <c r="D67" s="179" t="s">
        <v>117</v>
      </c>
      <c r="E67" s="482" t="s">
        <v>118</v>
      </c>
      <c r="F67" s="482"/>
      <c r="G67" s="482"/>
      <c r="H67" s="482"/>
      <c r="I67" s="482"/>
      <c r="J67" s="482"/>
      <c r="K67" s="482"/>
      <c r="L67" s="482"/>
      <c r="M67" s="482"/>
      <c r="N67" s="482"/>
      <c r="O67" s="483"/>
    </row>
    <row r="68" spans="1:15" ht="28.15" customHeight="1">
      <c r="A68" s="21"/>
      <c r="B68" s="21"/>
      <c r="C68" s="178"/>
      <c r="D68" s="179" t="s">
        <v>119</v>
      </c>
      <c r="E68" s="482" t="s">
        <v>120</v>
      </c>
      <c r="F68" s="482"/>
      <c r="G68" s="482"/>
      <c r="H68" s="482"/>
      <c r="I68" s="482"/>
      <c r="J68" s="482"/>
      <c r="K68" s="482"/>
      <c r="L68" s="482"/>
      <c r="M68" s="482"/>
      <c r="N68" s="482"/>
      <c r="O68" s="483"/>
    </row>
    <row r="69" spans="1:15" ht="28.15" customHeight="1">
      <c r="A69" s="21"/>
      <c r="B69" s="21"/>
      <c r="C69" s="178"/>
      <c r="D69" s="179" t="s">
        <v>121</v>
      </c>
      <c r="E69" s="482" t="s">
        <v>122</v>
      </c>
      <c r="F69" s="482"/>
      <c r="G69" s="482"/>
      <c r="H69" s="482"/>
      <c r="I69" s="482"/>
      <c r="J69" s="482"/>
      <c r="K69" s="482"/>
      <c r="L69" s="482"/>
      <c r="M69" s="482"/>
      <c r="N69" s="482"/>
      <c r="O69" s="483"/>
    </row>
    <row r="70" spans="1:15" ht="28.15" customHeight="1">
      <c r="A70" s="21"/>
      <c r="B70" s="21"/>
      <c r="C70" s="178">
        <v>5</v>
      </c>
      <c r="D70" s="482" t="s">
        <v>123</v>
      </c>
      <c r="E70" s="482"/>
      <c r="F70" s="482"/>
      <c r="G70" s="482"/>
      <c r="H70" s="482"/>
      <c r="I70" s="482"/>
      <c r="J70" s="482"/>
      <c r="K70" s="482"/>
      <c r="L70" s="482"/>
      <c r="M70" s="482"/>
      <c r="N70" s="482"/>
      <c r="O70" s="483"/>
    </row>
    <row r="71" spans="1:15" ht="15" customHeight="1">
      <c r="A71" s="21"/>
      <c r="B71" s="21"/>
      <c r="C71" s="178">
        <v>6</v>
      </c>
      <c r="D71" s="482" t="s">
        <v>124</v>
      </c>
      <c r="E71" s="482"/>
      <c r="F71" s="482"/>
      <c r="G71" s="482"/>
      <c r="H71" s="482"/>
      <c r="I71" s="482"/>
      <c r="J71" s="482"/>
      <c r="K71" s="482"/>
      <c r="L71" s="482"/>
      <c r="M71" s="482"/>
      <c r="N71" s="482"/>
      <c r="O71" s="48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4.9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39.950000000000003"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FBD176-0D11-4C9E-931F-992B220CC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2026-05-25T02:23:59Z</cp:lastPrinted>
  <dcterms:created xsi:type="dcterms:W3CDTF">2011-02-09T09:36:10Z</dcterms:created>
  <dcterms:modified xsi:type="dcterms:W3CDTF">2026-06-10T06:05:37Z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