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FAAD6775-DB83-41CA-AF7C-39F392D48D1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<sst xmlns="http://schemas.openxmlformats.org/spreadsheetml/2006/main" count="3181" uniqueCount="463">
  <si>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</si>
  <si>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</si>
  <si>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</si>
  <si>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</si>
  <si>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</si>
  <si>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</si>
  <si>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</si>
  <si>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</si>
  <si>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</si>
  <si>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</si>
  <si>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</si>
  <si>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</si>
  <si>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</si>
  <si>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</si>
  <si>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</si>
  <si>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</si>
  <si>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</si>
  <si>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</si>
  <si>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</si>
  <si>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</si>
  <si>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</si>
  <si>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</si>
  <si>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</si>
  <si>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</si>
  <si>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</si>
  <si>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</si>
  <si>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</si>
  <si>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</si>
  <si>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</si>
  <si>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</si>
  <si>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</si>
  <si>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</si>
  <si>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</si>
  <si>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</si>
  <si>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</si>
  <si>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</si>
  <si>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</si>
  <si>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</si>
  <si>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</si>
  <si>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</si>
  <si>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</si>
  <si>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</si>
  <si>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</si>
  <si>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</si>
  <si>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</si>
  <si>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</si>
  <si>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</si>
  <si>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</si>
  <si>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</si>
  <si>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</si>
  <si>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</si>
  <si>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</si>
  <si>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</si>
  <si>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</si>
  <si>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</si>
  <si>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</si>
  <si>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</si>
  <si>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</si>
  <si>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</si>
  <si>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</si>
  <si>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</si>
  <si>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</si>
  <si>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</si>
  <si>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</si>
  <si>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</si>
  <si>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</si>
  <si>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</si>
  <si>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</si>
  <si>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</si>
  <si>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</si>
  <si>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</si>
  <si>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</si>
  <si>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</si>
  <si>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</si>
  <si>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</si>
  <si>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</si>
  <si>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</si>
  <si>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</si>
  <si>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</si>
  <si>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</si>
  <si>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</si>
  <si>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</si>
  <si>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</si>
  <si>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</si>
  <si>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</si>
  <si>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</si>
  <si>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</si>
  <si>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</si>
  <si>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</si>
  <si>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</si>
  <si>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</si>
  <si>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</si>
  <si>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</si>
  <si>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</si>
  <si>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</si>
  <si>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</si>
  <si>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</si>
  <si>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</si>
  <si>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</si>
  <si>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</si>
  <si>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</si>
  <si>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</si>
  <si>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</si>
  <si>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</si>
  <si>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</si>
  <si>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</si>
  <si>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</si>
  <si>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</si>
  <si>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</si>
  <si>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</si>
  <si>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</si>
  <si>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</si>
  <si>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</si>
  <si>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</si>
  <si>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</si>
  <si>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</si>
  <si>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</si>
  <si>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</si>
  <si>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</si>
  <si>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</si>
  <si>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</si>
  <si>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</si>
  <si>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</si>
  <si>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</si>
  <si>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</si>
  <si>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</si>
  <si>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</si>
  <si>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</si>
  <si>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</si>
  <si>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</si>
  <si>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</si>
  <si>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</si>
  <si>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</si>
  <si>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</si>
  <si>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</si>
  <si>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</si>
  <si>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</si>
  <si>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</si>
  <si>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</si>
  <si>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</si>
  <si>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</si>
  <si>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</si>
  <si>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</si>
  <si>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</si>
  <si>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</si>
  <si>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</si>
  <si>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</si>
  <si>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</si>
  <si>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</si>
  <si>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</si>
  <si>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</si>
  <si>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</si>
  <si>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</si>
  <si>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</si>
  <si>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</si>
  <si>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</si>
  <si>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</si>
  <si>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</si>
  <si>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</si>
  <si>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</si>
  <si>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</si>
  <si>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</si>
  <si>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</si>
  <si>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</si>
  <si>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</si>
  <si>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</si>
  <si>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</si>
  <si>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</si>
  <si>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</si>
  <si>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</si>
  <si>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</si>
  <si>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</si>
  <si>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</si>
  <si>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</si>
  <si>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</si>
  <si>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</si>
  <si>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</si>
  <si>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</si>
  <si>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</si>
  <si>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</si>
  <si>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</si>
  <si>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</si>
  <si>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</si>
  <si>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</si>
  <si>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</si>
  <si>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</si>
  <si>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</si>
  <si>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</si>
  <si>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</si>
  <si>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</si>
  <si>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</si>
  <si>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</si>
  <si>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</si>
  <si>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</si>
  <si>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</si>
  <si>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</si>
  <si>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</si>
  <si>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</si>
  <si>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</si>
  <si>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</si>
  <si>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</si>
  <si>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</si>
  <si>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</si>
  <si>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</si>
  <si>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</si>
  <si>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</si>
  <si>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</si>
  <si>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</si>
  <si>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</si>
  <si>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</si>
  <si>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</si>
  <si>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</si>
  <si>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</si>
  <si>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</si>
  <si>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</si>
  <si>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</si>
  <si>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</si>
  <si>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</si>
  <si>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</si>
  <si>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</si>
  <si>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</si>
  <si>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</si>
  <si>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</si>
  <si>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</si>
  <si>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</si>
  <si>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</si>
  <si>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</si>
  <si>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</si>
  <si>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</si>
  <si>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</si>
  <si>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</si>
  <si>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</si>
  <si>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</si>
  <si>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</si>
  <si>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</si>
  <si>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</si>
  <si>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</si>
  <si>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</si>
  <si>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</si>
  <si>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</si>
  <si>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</si>
  <si>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</si>
  <si>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</si>
  <si>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</si>
  <si>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</si>
  <si>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</si>
  <si>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</si>
  <si>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</si>
  <si>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</si>
  <si>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</si>
  <si>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</si>
  <si>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</si>
  <si>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</si>
  <si>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</si>
  <si>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</si>
  <si>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</si>
  <si>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</si>
  <si>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</si>
  <si>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</si>
  <si>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</si>
  <si>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</si>
  <si>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</si>
  <si>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</si>
  <si>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</si>
  <si>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</si>
  <si>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</si>
  <si>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</si>
  <si>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</si>
  <si>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</si>
  <si>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</si>
  <si>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</si>
  <si>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</si>
  <si>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</si>
  <si>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</si>
  <si>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</si>
  <si>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</si>
  <si>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</si>
  <si>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</si>
  <si>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</si>
  <si>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</si>
  <si>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</si>
  <si>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</si>
  <si>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</si>
  <si>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</si>
  <si>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</si>
  <si>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</si>
  <si>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</si>
  <si>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</si>
  <si>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</si>
  <si>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</si>
  <si>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</si>
  <si>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</si>
  <si>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</si>
  <si>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</si>
  <si>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</si>
  <si>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</si>
  <si>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</si>
  <si>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</si>
  <si>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</si>
  <si>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</si>
  <si>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</si>
  <si>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</si>
  <si>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</si>
  <si>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</si>
  <si>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</si>
  <si>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</si>
  <si>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</si>
  <si>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</si>
  <si>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</si>
  <si>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</si>
  <si>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</si>
  <si>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</si>
  <si>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</si>
  <si>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</si>
  <si>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</si>
  <si>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</si>
  <si>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</si>
  <si>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</si>
  <si>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</si>
  <si>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</si>
  <si>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</si>
  <si>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</si>
  <si>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</si>
  <si>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</si>
  <si>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</si>
  <si>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</si>
  <si>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</si>
  <si>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</si>
  <si>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</si>
  <si>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</si>
  <si>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</si>
  <si>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</si>
  <si>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</si>
  <si>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</si>
  <si>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</si>
  <si>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</si>
  <si>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</si>
  <si>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</si>
  <si>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</si>
  <si>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</si>
  <si>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</si>
  <si>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</si>
  <si>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</si>
  <si>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</si>
  <si>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</si>
  <si>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</si>
  <si>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</si>
  <si>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</si>
  <si>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</si>
  <si>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</si>
  <si>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</si>
  <si>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</si>
  <si>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</si>
  <si>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</si>
  <si>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</si>
  <si>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</si>
  <si>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</si>
  <si>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</si>
  <si>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</si>
  <si>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</si>
  <si>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</si>
  <si>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</si>
  <si>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</si>
  <si>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</si>
  <si>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</si>
  <si>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</si>
  <si>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</si>
  <si>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</si>
  <si>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</si>
  <si>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</si>
  <si>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</si>
  <si>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</si>
  <si>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</si>
  <si>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</si>
  <si>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</si>
  <si>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</si>
  <si>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</si>
  <si>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</si>
  <si>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</si>
  <si>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</si>
  <si>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</si>
  <si>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</si>
  <si>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</si>
  <si>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</si>
  <si>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</si>
  <si>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</si>
  <si>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</si>
  <si>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</si>
  <si>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</si>
  <si>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</si>
  <si>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</si>
  <si>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</si>
  <si>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</si>
  <si>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</si>
  <si>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</si>
  <si>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</si>
  <si>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</si>
  <si>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</si>
  <si>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</si>
  <si>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</si>
  <si>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</si>
  <si>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</si>
  <si>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</si>
  <si>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</si>
  <si>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</si>
  <si>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</si>
  <si>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</si>
  <si>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</si>
  <si>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</si>
  <si>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</si>
  <si>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</si>
  <si>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</si>
  <si>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</si>
  <si>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</si>
  <si>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</si>
  <si>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</si>
  <si>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</si>
  <si>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</si>
  <si>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</si>
  <si>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</si>
  <si>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</si>
  <si>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</si>
  <si>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</si>
  <si>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</si>
  <si>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</si>
  <si>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</si>
  <si>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</si>
  <si>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</si>
  <si>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</si>
  <si>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</si>
  <si>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</si>
  <si>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</si>
  <si>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</si>
  <si>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</si>
  <si>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</si>
  <si>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</si>
  <si>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</si>
  <si>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</si>
  <si>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</si>
  <si>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</si>
  <si>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</si>
  <si>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</si>
  <si>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</si>
  <si>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</si>
  <si>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</si>
  <si>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</si>
  <si>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神奈川県藤沢市湘南台4-10-25　アース湘南台ビル</t>
    <phoneticPr fontId="3"/>
  </si>
  <si>
    <t>株式会社　金沢工業　代表取締役　金沢　一基</t>
    <phoneticPr fontId="3"/>
  </si>
  <si>
    <t>0466-42-6550</t>
    <phoneticPr fontId="3"/>
  </si>
  <si>
    <t>横浜市長</t>
    <phoneticPr fontId="3"/>
  </si>
  <si>
    <t>Ｄ－建設業</t>
    <phoneticPr fontId="3"/>
  </si>
  <si>
    <t>廃プラスチック類　→　破砕　→　燃料原料・固形燃料
紙くず　→　破砕・圧縮　→　固形燃料
木くず　→　破砕　→　燃料チップ　等
繊維くず　→　破砕　→　燃料原料
ガラス陶磁器くず　→　破砕　→　再生砕石・再生砂材
がれき類→　破砕・選別　→　路盤材・埋め戻し材
混合廃棄物　→　破砕・選別　→　再生原料</t>
    <rPh sb="0" eb="1">
      <t>ハイ</t>
    </rPh>
    <rPh sb="7" eb="8">
      <t>ルイ</t>
    </rPh>
    <rPh sb="11" eb="13">
      <t>ハサイ</t>
    </rPh>
    <rPh sb="16" eb="18">
      <t>ネンリョウ</t>
    </rPh>
    <rPh sb="18" eb="20">
      <t>ゲンリョウ</t>
    </rPh>
    <rPh sb="21" eb="25">
      <t>コケイネンリョウ</t>
    </rPh>
    <rPh sb="26" eb="27">
      <t>カミ</t>
    </rPh>
    <rPh sb="32" eb="34">
      <t>ハサイ</t>
    </rPh>
    <rPh sb="35" eb="37">
      <t>アッシュク</t>
    </rPh>
    <rPh sb="40" eb="42">
      <t>コケイ</t>
    </rPh>
    <rPh sb="42" eb="44">
      <t>ネンリョウ</t>
    </rPh>
    <rPh sb="45" eb="46">
      <t>キ</t>
    </rPh>
    <rPh sb="51" eb="53">
      <t>ハサイ</t>
    </rPh>
    <rPh sb="56" eb="58">
      <t>ネンリョウ</t>
    </rPh>
    <rPh sb="62" eb="63">
      <t>トウ</t>
    </rPh>
    <rPh sb="64" eb="66">
      <t>センイ</t>
    </rPh>
    <rPh sb="71" eb="73">
      <t>ハサイ</t>
    </rPh>
    <rPh sb="76" eb="78">
      <t>ネンリョウ</t>
    </rPh>
    <rPh sb="78" eb="80">
      <t>ゲンリョウ</t>
    </rPh>
    <rPh sb="84" eb="87">
      <t>トウジキ</t>
    </rPh>
    <rPh sb="92" eb="94">
      <t>ハサイ</t>
    </rPh>
    <rPh sb="97" eb="99">
      <t>サイセイ</t>
    </rPh>
    <rPh sb="99" eb="101">
      <t>サイセキ</t>
    </rPh>
    <rPh sb="102" eb="104">
      <t>サイセイ</t>
    </rPh>
    <rPh sb="104" eb="105">
      <t>スナ</t>
    </rPh>
    <rPh sb="105" eb="106">
      <t>ザイ</t>
    </rPh>
    <rPh sb="110" eb="111">
      <t>ルイ</t>
    </rPh>
    <rPh sb="116" eb="118">
      <t>センベツ</t>
    </rPh>
    <rPh sb="121" eb="124">
      <t>ロバンザイ</t>
    </rPh>
    <rPh sb="125" eb="126">
      <t>ウ</t>
    </rPh>
    <rPh sb="127" eb="128">
      <t>モド</t>
    </rPh>
    <rPh sb="129" eb="130">
      <t>ザイ</t>
    </rPh>
    <rPh sb="131" eb="133">
      <t>コンゴウ</t>
    </rPh>
    <rPh sb="133" eb="136">
      <t>ハイキブツ</t>
    </rPh>
    <rPh sb="139" eb="141">
      <t>ハサイ</t>
    </rPh>
    <rPh sb="142" eb="144">
      <t>センベツ</t>
    </rPh>
    <rPh sb="147" eb="149">
      <t>サイセイ</t>
    </rPh>
    <rPh sb="149" eb="151">
      <t>ゲンリョウ</t>
    </rPh>
    <phoneticPr fontId="4"/>
  </si>
  <si>
    <t>　　　　　　　　営業部長　→
　代表　→　　　　　　　　　　　　　総務部（処理）
　　　　　　　　工事部長　→</t>
    <rPh sb="8" eb="10">
      <t>エイギョウ</t>
    </rPh>
    <rPh sb="10" eb="12">
      <t>ブチョウ</t>
    </rPh>
    <rPh sb="16" eb="18">
      <t>ダイヒョウ</t>
    </rPh>
    <rPh sb="33" eb="35">
      <t>ソウム</t>
    </rPh>
    <rPh sb="35" eb="36">
      <t>ブ</t>
    </rPh>
    <rPh sb="37" eb="39">
      <t>ショリ</t>
    </rPh>
    <rPh sb="49" eb="51">
      <t>コウジ</t>
    </rPh>
    <rPh sb="51" eb="53">
      <t>ブチョウ</t>
    </rPh>
    <phoneticPr fontId="4"/>
  </si>
  <si>
    <t>・適切な分別解体を行い廃棄物を排出する。　　　　　　　　　　　　　　　　　　　　　　　　　　　　　　　　　　　　　　　　　　　　・廃棄物の適正処理を徹底するため社内喚起を行う。</t>
    <rPh sb="65" eb="68">
      <t>ハイキブツ</t>
    </rPh>
    <rPh sb="69" eb="73">
      <t>テキセイショリ</t>
    </rPh>
    <rPh sb="74" eb="76">
      <t>テッテイ</t>
    </rPh>
    <rPh sb="80" eb="84">
      <t>シャナイカンキ</t>
    </rPh>
    <rPh sb="85" eb="86">
      <t>オコナ</t>
    </rPh>
    <phoneticPr fontId="3"/>
  </si>
  <si>
    <t>コンクリートガラ・アスファルトコンクリートガラ・ガラスくず・コンクリートくず及び陶磁器くず、廃プラスチック類、繊維くず、混合廃棄物、廃石膏ボード、紙くず、木くず、蛍光灯で分別。</t>
    <rPh sb="38" eb="39">
      <t>オヨ</t>
    </rPh>
    <rPh sb="40" eb="43">
      <t>トウジキ</t>
    </rPh>
    <rPh sb="46" eb="47">
      <t>ハイ</t>
    </rPh>
    <rPh sb="53" eb="54">
      <t>ルイ</t>
    </rPh>
    <rPh sb="55" eb="57">
      <t>センイ</t>
    </rPh>
    <rPh sb="60" eb="65">
      <t>コンゴウハイキブツ</t>
    </rPh>
    <rPh sb="66" eb="69">
      <t>ハイセッコウ</t>
    </rPh>
    <rPh sb="73" eb="74">
      <t>カミ</t>
    </rPh>
    <rPh sb="77" eb="78">
      <t>キ</t>
    </rPh>
    <rPh sb="81" eb="84">
      <t>ケイコウトウ</t>
    </rPh>
    <rPh sb="85" eb="87">
      <t>ブンベツ</t>
    </rPh>
    <phoneticPr fontId="3"/>
  </si>
  <si>
    <t>再資源化できる処分業者への委託処理。</t>
    <rPh sb="0" eb="4">
      <t>サイシゲンカ</t>
    </rPh>
    <rPh sb="7" eb="11">
      <t>ショブンギョウシャ</t>
    </rPh>
    <rPh sb="13" eb="15">
      <t>イタク</t>
    </rPh>
    <rPh sb="15" eb="17">
      <t>ショリ</t>
    </rPh>
    <phoneticPr fontId="3"/>
  </si>
  <si>
    <t xml:space="preserve"> -</t>
    <phoneticPr fontId="3"/>
  </si>
  <si>
    <t>・適正な廃棄物運搬・処分を行う。　　　　　　　　　　　　　　　　　　　　　　　　　　　　　　　　　　　　　　　　　　　　　　・分別解体を徹底し迅速な処理を行う。</t>
    <rPh sb="1" eb="3">
      <t>テキセイ</t>
    </rPh>
    <rPh sb="4" eb="9">
      <t>ハイキブツウンパン</t>
    </rPh>
    <rPh sb="10" eb="12">
      <t>ショブン</t>
    </rPh>
    <rPh sb="13" eb="14">
      <t>オコナ</t>
    </rPh>
    <phoneticPr fontId="3"/>
  </si>
  <si>
    <t>・適正かつ迅速な処理。</t>
    <rPh sb="1" eb="3">
      <t>テキセイ</t>
    </rPh>
    <rPh sb="5" eb="7">
      <t>ジンソク</t>
    </rPh>
    <rPh sb="8" eb="10">
      <t>ショリ</t>
    </rPh>
    <phoneticPr fontId="3"/>
  </si>
  <si>
    <t>令和    7年    6月   5 日</t>
    <phoneticPr fontId="3"/>
  </si>
  <si>
    <t>建造物解体工事</t>
    <phoneticPr fontId="3"/>
  </si>
  <si>
    <t>株式会社　金沢工業</t>
    <rPh sb="0" eb="4">
      <t>カブシキカイシャ</t>
    </rPh>
    <rPh sb="5" eb="9">
      <t>カナザワコウギョウ</t>
    </rPh>
    <phoneticPr fontId="3"/>
  </si>
  <si>
    <t>神奈川県藤沢市湘南台4-10-25アース湘南台ビル</t>
    <rPh sb="0" eb="4">
      <t>カナガワケン</t>
    </rPh>
    <rPh sb="4" eb="7">
      <t>フジサワシ</t>
    </rPh>
    <rPh sb="7" eb="10">
      <t>ショウナンダイ</t>
    </rPh>
    <rPh sb="20" eb="23">
      <t>ショウナンダイ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</si>
</sst>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16" zoomScale="115" zoomScaleNormal="115" zoomScaleSheetLayoutView="115" workbookViewId="0">
      <selection activeCell="X50" sqref="X5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459</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449</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461</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1666</v>
      </c>
      <c r="Q49" s="567"/>
      <c r="R49" s="567"/>
      <c r="S49" s="567"/>
      <c r="T49" s="567"/>
      <c r="U49" s="568"/>
    </row>
    <row r="50" spans="3:23" ht="26.25" customHeight="1" x14ac:dyDescent="0.15">
      <c r="C50" s="538" t="s">
        <v>11</v>
      </c>
      <c r="D50" s="539"/>
      <c r="E50" s="540"/>
      <c r="F50" s="549" t="s">
        <v>462</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450</v>
      </c>
      <c r="G54" s="631"/>
      <c r="H54" s="631"/>
      <c r="I54" s="631"/>
      <c r="J54" s="631"/>
      <c r="K54" s="631"/>
      <c r="L54" s="32" t="s">
        <v>48</v>
      </c>
      <c r="M54" s="32"/>
      <c r="N54" s="635" t="s">
        <v>460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30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41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451</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1109.8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453</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1018.6</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453</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456</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456</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456</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456</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456</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1109.8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290.90000000000003</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1109.8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1018.6</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246.5</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1018.6</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H18" sqref="H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2.8</v>
      </c>
      <c r="P27" s="718"/>
      <c r="Q27" s="718"/>
      <c r="R27" s="718"/>
      <c r="S27" s="49" t="s">
        <v>38</v>
      </c>
      <c r="T27" s="70"/>
      <c r="U27" s="70"/>
      <c r="X27" s="68" t="s">
        <v>39</v>
      </c>
      <c r="Y27" s="71"/>
      <c r="AG27" s="58"/>
      <c r="AH27" s="58"/>
      <c r="AI27" s="58"/>
      <c r="AJ27" s="58"/>
      <c r="AK27" s="668">
        <f>+AG18+O27</f>
        <v>2.8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3.5</v>
      </c>
      <c r="G30" s="674"/>
      <c r="H30" s="214" t="s">
        <v>198</v>
      </c>
      <c r="L30" s="682"/>
      <c r="O30" s="61"/>
      <c r="Q30" s="684">
        <f>+ROUND(Z28,1)+ROUND(Z29,1)+ROUND(Z30,1)</f>
        <v>2.8</v>
      </c>
      <c r="R30" s="718"/>
      <c r="S30" s="718"/>
      <c r="T30" s="718"/>
      <c r="U30" s="49" t="s">
        <v>16</v>
      </c>
      <c r="X30" s="726" t="s">
        <v>186</v>
      </c>
      <c r="Y30" s="727"/>
      <c r="Z30" s="670"/>
      <c r="AA30" s="671"/>
      <c r="AB30" s="671"/>
      <c r="AC30" s="671"/>
      <c r="AD30" s="671"/>
      <c r="AE30" s="49" t="s">
        <v>13</v>
      </c>
      <c r="AK30" s="655">
        <v>2.2999999999999998</v>
      </c>
      <c r="AL30" s="656"/>
      <c r="AM30" s="656"/>
      <c r="AN30" s="656"/>
      <c r="AO30" s="57" t="s">
        <v>13</v>
      </c>
      <c r="AR30" s="667"/>
      <c r="AS30" s="664"/>
      <c r="AT30" s="664"/>
      <c r="AU30" s="665"/>
    </row>
    <row r="31" spans="2:48" ht="27" customHeight="1" thickTop="1" thickBot="1" x14ac:dyDescent="0.2">
      <c r="B31" s="690" t="s">
        <v>375</v>
      </c>
      <c r="C31" s="679"/>
      <c r="D31" s="679"/>
      <c r="E31" s="680"/>
      <c r="F31" s="673">
        <v>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O8" sqref="O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56.4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56.4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27.9</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v>25</v>
      </c>
      <c r="AL30" s="656"/>
      <c r="AM30" s="656"/>
      <c r="AN30" s="656"/>
      <c r="AO30" s="57" t="s">
        <v>13</v>
      </c>
      <c r="AR30" s="667"/>
      <c r="AS30" s="664"/>
      <c r="AT30" s="664"/>
      <c r="AU30" s="665"/>
    </row>
    <row r="31" spans="2:48" ht="27" customHeight="1" thickTop="1" thickBot="1" x14ac:dyDescent="0.2">
      <c r="B31" s="690" t="s">
        <v>375</v>
      </c>
      <c r="C31" s="679"/>
      <c r="D31" s="679"/>
      <c r="E31" s="680"/>
      <c r="F31" s="673">
        <v>56.4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L9" sqref="L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807.1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750</v>
      </c>
      <c r="P27" s="718"/>
      <c r="Q27" s="718"/>
      <c r="R27" s="718"/>
      <c r="S27" s="49" t="s">
        <v>38</v>
      </c>
      <c r="T27" s="70"/>
      <c r="U27" s="70"/>
      <c r="X27" s="68" t="s">
        <v>39</v>
      </c>
      <c r="Y27" s="71"/>
      <c r="AG27" s="58"/>
      <c r="AH27" s="58"/>
      <c r="AI27" s="58"/>
      <c r="AJ27" s="58"/>
      <c r="AK27" s="668">
        <f>+AG18+O27</f>
        <v>750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807.1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31.7</v>
      </c>
      <c r="G30" s="674"/>
      <c r="H30" s="214" t="s">
        <v>198</v>
      </c>
      <c r="L30" s="682"/>
      <c r="O30" s="61"/>
      <c r="Q30" s="684">
        <f>+ROUND(Z28,1)+ROUND(Z29,1)+ROUND(Z30,1)</f>
        <v>750</v>
      </c>
      <c r="R30" s="718"/>
      <c r="S30" s="718"/>
      <c r="T30" s="718"/>
      <c r="U30" s="49" t="s">
        <v>16</v>
      </c>
      <c r="X30" s="726" t="s">
        <v>186</v>
      </c>
      <c r="Y30" s="727"/>
      <c r="Z30" s="670"/>
      <c r="AA30" s="671"/>
      <c r="AB30" s="671"/>
      <c r="AC30" s="671"/>
      <c r="AD30" s="671"/>
      <c r="AE30" s="49" t="s">
        <v>13</v>
      </c>
      <c r="AK30" s="655">
        <v>30</v>
      </c>
      <c r="AL30" s="656"/>
      <c r="AM30" s="656"/>
      <c r="AN30" s="656"/>
      <c r="AO30" s="57" t="s">
        <v>13</v>
      </c>
      <c r="AR30" s="667"/>
      <c r="AS30" s="664"/>
      <c r="AT30" s="664"/>
      <c r="AU30" s="665"/>
    </row>
    <row r="31" spans="2:48" ht="27" customHeight="1" thickTop="1" thickBot="1" x14ac:dyDescent="0.2">
      <c r="B31" s="690" t="s">
        <v>375</v>
      </c>
      <c r="C31" s="679"/>
      <c r="D31" s="679"/>
      <c r="E31" s="680"/>
      <c r="F31" s="673">
        <v>807.1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G19" sqref="G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金沢工業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AH27" sqref="AH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32.6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19.5</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v>15</v>
      </c>
      <c r="AL30" s="656"/>
      <c r="AM30" s="656"/>
      <c r="AN30" s="656"/>
      <c r="AO30" s="57" t="s">
        <v>13</v>
      </c>
      <c r="AR30" s="667"/>
      <c r="AS30" s="664"/>
      <c r="AT30" s="664"/>
      <c r="AU30" s="665"/>
    </row>
    <row r="31" spans="2:48" ht="27" customHeight="1" thickTop="1" thickBot="1" x14ac:dyDescent="0.2">
      <c r="B31" s="690" t="s">
        <v>375</v>
      </c>
      <c r="C31" s="679"/>
      <c r="D31" s="679"/>
      <c r="E31" s="680"/>
      <c r="F31" s="673">
        <v>32.6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5"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金沢工業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6.8</v>
      </c>
      <c r="M9" s="377">
        <f>IF(OR(ｷ.紙くず!F24&gt;0,ｷ.紙くず!F24&lt;0),ｷ.紙くず!F24,IF(M$19&gt;0,"0",0))</f>
        <v>0.4</v>
      </c>
      <c r="N9" s="377">
        <f>IF(OR(ｸ.木くず!F24&gt;0,ｸ.木くず!F24&lt;0),ｸ.木くず!F24,IF(N$19&gt;0,"0",0))</f>
        <v>203</v>
      </c>
      <c r="O9" s="377">
        <f>IF(OR(ｹ.繊維くず!F24&gt;0,ｹ.繊維くず!F24&lt;0),ｹ.繊維くず!F24,IF(O$19&gt;0,"0",0))</f>
        <v>3.5</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56.4</v>
      </c>
      <c r="U9" s="377">
        <f>IF(OR(ｿ.鉱さい!F24&gt;0,ｿ.鉱さい!F24&lt;0),ｿ.鉱さい!F24,IF(U$19&gt;0,"0",0))</f>
        <v>0</v>
      </c>
      <c r="V9" s="377">
        <f>IF(OR(ﾀ.がれき類!F24&gt;0,ﾀ.がれき類!F24&lt;0),ﾀ.がれき類!F24,IF(V$19&gt;0,"0",0))</f>
        <v>807.1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32.6</v>
      </c>
      <c r="AA9" s="379">
        <f>IF(SUM(G9:Z9)&gt;0,SUM(G9:Z9),IF(AA$19&gt;0,"0",0))</f>
        <v>1109.8</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6.8</v>
      </c>
      <c r="M14" s="383">
        <f>IF(OR(ｷ.紙くず!F29&gt;0,ｷ.紙くず!F29&lt;0),ｷ.紙くず!F29,IF(M$19&gt;0,"0",0))</f>
        <v>0.4</v>
      </c>
      <c r="N14" s="383">
        <f>IF(OR(ｸ.木くず!F29&gt;0,ｸ.木くず!F29&lt;0),ｸ.木くず!F29,IF(N$19&gt;0,"0",0))</f>
        <v>203</v>
      </c>
      <c r="O14" s="383">
        <f>IF(OR(ｹ.繊維くず!F29&gt;0,ｹ.繊維くず!F29&lt;0),ｹ.繊維くず!F29,IF(O$19&gt;0,"0",0))</f>
        <v>3.5</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56.4</v>
      </c>
      <c r="U14" s="383">
        <f>IF(OR(ｿ.鉱さい!F29&gt;0,ｿ.鉱さい!F29&lt;0),ｿ.鉱さい!F29,IF(U$19&gt;0,"0",0))</f>
        <v>0</v>
      </c>
      <c r="V14" s="383">
        <f>IF(OR(ﾀ.がれき類!F29&gt;0,ﾀ.がれき類!F29&lt;0),ﾀ.がれき類!F29,IF(V$19&gt;0,"0",0))</f>
        <v>807.1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32.6</v>
      </c>
      <c r="AA14" s="385">
        <f t="shared" si="0"/>
        <v>1109.8</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6</v>
      </c>
      <c r="M15" s="383">
        <f>IF(OR(ｷ.紙くず!F30&gt;0,ｷ.紙くず!F30&lt;0),ｷ.紙くず!F30,IF(M$19&gt;0,"0",0))</f>
        <v>0.3</v>
      </c>
      <c r="N15" s="383">
        <f>IF(OR(ｸ.木くず!F30&gt;0,ｸ.木くず!F30&lt;0),ｸ.木くず!F30,IF(N$19&gt;0,"0",0))</f>
        <v>202</v>
      </c>
      <c r="O15" s="383">
        <f>IF(OR(ｹ.繊維くず!F30&gt;0,ｹ.繊維くず!F30&lt;0),ｹ.繊維くず!F30,IF(O$19&gt;0,"0",0))</f>
        <v>3.5</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27.9</v>
      </c>
      <c r="U15" s="383">
        <f>IF(OR(ｿ.鉱さい!F30&gt;0,ｿ.鉱さい!F30&lt;0),ｿ.鉱さい!F30,IF(U$19&gt;0,"0",0))</f>
        <v>0</v>
      </c>
      <c r="V15" s="383">
        <f>IF(OR(ﾀ.がれき類!F30&gt;0,ﾀ.がれき類!F30&lt;0),ﾀ.がれき類!F30,IF(V$19&gt;0,"0",0))</f>
        <v>31.7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19.5</v>
      </c>
      <c r="AA15" s="385">
        <f t="shared" si="0"/>
        <v>290.90000000000003</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6.8</v>
      </c>
      <c r="M16" s="383">
        <f>IF(OR(ｷ.紙くず!F31&gt;0,ｷ.紙くず!F31&lt;0),ｷ.紙くず!F31,IF(M$19&gt;0,"0",0))</f>
        <v>0.4</v>
      </c>
      <c r="N16" s="383">
        <f>IF(OR(ｸ.木くず!F31&gt;0,ｸ.木くず!F31&lt;0),ｸ.木くず!F31,IF(N$19&gt;0,"0",0))</f>
        <v>203</v>
      </c>
      <c r="O16" s="383">
        <f>IF(OR(ｹ.繊維くず!F31&gt;0,ｹ.繊維くず!F31&lt;0),ｹ.繊維くず!F31,IF(O$19&gt;0,"0",0))</f>
        <v>3.5</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56.4</v>
      </c>
      <c r="U16" s="383">
        <f>IF(OR(ｿ.鉱さい!F31&gt;0,ｿ.鉱さい!F31&lt;0),ｿ.鉱さい!F31,IF(U$19&gt;0,"0",0))</f>
        <v>0</v>
      </c>
      <c r="V16" s="383">
        <f>IF(OR(ﾀ.がれき類!F31&gt;0,ﾀ.がれき類!F31&lt;0),ﾀ.がれき類!F31,IF(V$19&gt;0,"0",0))</f>
        <v>807.1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32.6</v>
      </c>
      <c r="AA16" s="385">
        <f t="shared" si="0"/>
        <v>1109.8</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5.5</v>
      </c>
      <c r="M19" s="389">
        <f t="shared" si="1"/>
        <v>0.3</v>
      </c>
      <c r="N19" s="389">
        <f t="shared" si="1"/>
        <v>180</v>
      </c>
      <c r="O19" s="389">
        <f t="shared" si="1"/>
        <v>2.8</v>
      </c>
      <c r="P19" s="389">
        <f t="shared" si="1"/>
        <v>0</v>
      </c>
      <c r="Q19" s="389">
        <f t="shared" si="1"/>
        <v>0</v>
      </c>
      <c r="R19" s="389">
        <f t="shared" si="1"/>
        <v>0</v>
      </c>
      <c r="S19" s="389">
        <f t="shared" si="1"/>
        <v>0</v>
      </c>
      <c r="T19" s="389">
        <f t="shared" si="1"/>
        <v>50</v>
      </c>
      <c r="U19" s="389">
        <f t="shared" si="1"/>
        <v>0</v>
      </c>
      <c r="V19" s="389">
        <f t="shared" si="1"/>
        <v>750</v>
      </c>
      <c r="W19" s="389">
        <f t="shared" si="1"/>
        <v>0</v>
      </c>
      <c r="X19" s="389">
        <f t="shared" si="1"/>
        <v>0</v>
      </c>
      <c r="Y19" s="389">
        <f t="shared" si="1"/>
        <v>0</v>
      </c>
      <c r="Z19" s="390">
        <f t="shared" si="1"/>
        <v>30</v>
      </c>
      <c r="AA19" s="391">
        <f t="shared" ref="AA19:AA25" si="2">SUM(G19:Z19)</f>
        <v>1018.6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5.5</v>
      </c>
      <c r="M37" s="424">
        <f t="shared" si="8"/>
        <v>0.3</v>
      </c>
      <c r="N37" s="424">
        <f t="shared" si="8"/>
        <v>180</v>
      </c>
      <c r="O37" s="424">
        <f t="shared" si="8"/>
        <v>2.8</v>
      </c>
      <c r="P37" s="424">
        <f t="shared" si="8"/>
        <v>0</v>
      </c>
      <c r="Q37" s="424">
        <f t="shared" si="8"/>
        <v>0</v>
      </c>
      <c r="R37" s="424">
        <f t="shared" si="8"/>
        <v>0</v>
      </c>
      <c r="S37" s="424">
        <f t="shared" si="8"/>
        <v>0</v>
      </c>
      <c r="T37" s="424">
        <f t="shared" si="8"/>
        <v>50</v>
      </c>
      <c r="U37" s="424">
        <f t="shared" si="8"/>
        <v>0</v>
      </c>
      <c r="V37" s="424">
        <f t="shared" si="8"/>
        <v>750</v>
      </c>
      <c r="W37" s="424">
        <f t="shared" si="8"/>
        <v>0</v>
      </c>
      <c r="X37" s="424">
        <f t="shared" si="8"/>
        <v>0</v>
      </c>
      <c r="Y37" s="424">
        <f t="shared" si="8"/>
        <v>0</v>
      </c>
      <c r="Z37" s="425">
        <f t="shared" si="8"/>
        <v>30</v>
      </c>
      <c r="AA37" s="426">
        <f t="shared" si="4"/>
        <v>1018.6</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5.5</v>
      </c>
      <c r="M38" s="415">
        <f t="shared" si="9"/>
        <v>0.3</v>
      </c>
      <c r="N38" s="415">
        <f t="shared" si="9"/>
        <v>180</v>
      </c>
      <c r="O38" s="415">
        <f t="shared" si="9"/>
        <v>2.8</v>
      </c>
      <c r="P38" s="415">
        <f t="shared" si="9"/>
        <v>0</v>
      </c>
      <c r="Q38" s="415">
        <f t="shared" si="9"/>
        <v>0</v>
      </c>
      <c r="R38" s="415">
        <f t="shared" si="9"/>
        <v>0</v>
      </c>
      <c r="S38" s="415">
        <f t="shared" si="9"/>
        <v>0</v>
      </c>
      <c r="T38" s="415">
        <f t="shared" si="9"/>
        <v>50</v>
      </c>
      <c r="U38" s="415">
        <f t="shared" si="9"/>
        <v>0</v>
      </c>
      <c r="V38" s="415">
        <f t="shared" si="9"/>
        <v>750</v>
      </c>
      <c r="W38" s="415">
        <f t="shared" si="9"/>
        <v>0</v>
      </c>
      <c r="X38" s="415">
        <f t="shared" si="9"/>
        <v>0</v>
      </c>
      <c r="Y38" s="415">
        <f t="shared" si="9"/>
        <v>0</v>
      </c>
      <c r="Z38" s="416">
        <f t="shared" si="9"/>
        <v>30</v>
      </c>
      <c r="AA38" s="417">
        <f t="shared" si="4"/>
        <v>1018.6</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5.5</v>
      </c>
      <c r="M39" s="418">
        <f>+ｷ.紙くず!$Z$28</f>
        <v>0.3</v>
      </c>
      <c r="N39" s="418">
        <f>+ｸ.木くず!$Z$28</f>
        <v>180</v>
      </c>
      <c r="O39" s="418">
        <f>+ｹ.繊維くず!$Z$28</f>
        <v>2.8</v>
      </c>
      <c r="P39" s="418">
        <f>+ｺ.動植物性残さ!$Z$28</f>
        <v>0</v>
      </c>
      <c r="Q39" s="418">
        <f>+ｻ.動物系固形不要物!$Z$28</f>
        <v>0</v>
      </c>
      <c r="R39" s="418">
        <f>+ｼ.ｺﾞﾑくず!$Z$28</f>
        <v>0</v>
      </c>
      <c r="S39" s="418">
        <f>+ｽ.金属くず!$Z$28</f>
        <v>0</v>
      </c>
      <c r="T39" s="418">
        <f>+ｾ.ｶﾞﾗｽ･ｺﾝｸﾘ･陶磁器くず!$Z$28</f>
        <v>50</v>
      </c>
      <c r="U39" s="418">
        <f>+ｿ.鉱さい!$Z$28</f>
        <v>0</v>
      </c>
      <c r="V39" s="418">
        <f>+ﾀ.がれき類!$Z$28</f>
        <v>750</v>
      </c>
      <c r="W39" s="418">
        <f>+ﾁ.動物のふん尿!$Z$28</f>
        <v>0</v>
      </c>
      <c r="X39" s="418">
        <f>+ﾂ.動物の死体!$Z$28</f>
        <v>0</v>
      </c>
      <c r="Y39" s="418">
        <f>+ﾃ.ばいじん!$Z$28</f>
        <v>0</v>
      </c>
      <c r="Z39" s="419">
        <f>+ﾄ.混合廃棄物その他!$Z$28</f>
        <v>30</v>
      </c>
      <c r="AA39" s="420">
        <f t="shared" si="4"/>
        <v>1018.6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5.5</v>
      </c>
      <c r="M43" s="427">
        <f>+ｷ.紙くず!$AK$27</f>
        <v>0.3</v>
      </c>
      <c r="N43" s="427">
        <f>+ｸ.木くず!$AK$27</f>
        <v>180</v>
      </c>
      <c r="O43" s="427">
        <f>+ｹ.繊維くず!$AK$27</f>
        <v>2.8</v>
      </c>
      <c r="P43" s="427">
        <f>+ｺ.動植物性残さ!$AK$27</f>
        <v>0</v>
      </c>
      <c r="Q43" s="427">
        <f>+ｻ.動物系固形不要物!$AK$27</f>
        <v>0</v>
      </c>
      <c r="R43" s="427">
        <f>+ｼ.ｺﾞﾑくず!$AK$27</f>
        <v>0</v>
      </c>
      <c r="S43" s="427">
        <f>+ｽ.金属くず!$AK$27</f>
        <v>0</v>
      </c>
      <c r="T43" s="427">
        <f>+ｾ.ｶﾞﾗｽ･ｺﾝｸﾘ･陶磁器くず!$AK$27</f>
        <v>50</v>
      </c>
      <c r="U43" s="427">
        <f>+ｿ.鉱さい!$AK$27</f>
        <v>0</v>
      </c>
      <c r="V43" s="427">
        <f>+ﾀ.がれき類!$AK$27</f>
        <v>750</v>
      </c>
      <c r="W43" s="427">
        <f>+ﾁ.動物のふん尿!$AK$27</f>
        <v>0</v>
      </c>
      <c r="X43" s="427">
        <f>+ﾂ.動物の死体!$AK$27</f>
        <v>0</v>
      </c>
      <c r="Y43" s="427">
        <f>+ﾃ.ばいじん!$AK$27</f>
        <v>0</v>
      </c>
      <c r="Z43" s="428">
        <f>+ﾄ.混合廃棄物その他!$AK$27</f>
        <v>30</v>
      </c>
      <c r="AA43" s="429">
        <f t="shared" si="4"/>
        <v>1018.6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4</v>
      </c>
      <c r="M44" s="430">
        <f>+ｷ.紙くず!$AK$30</f>
        <v>0.2</v>
      </c>
      <c r="N44" s="430">
        <f>+ｸ.木くず!$AK$30</f>
        <v>170</v>
      </c>
      <c r="O44" s="430">
        <f>+ｹ.繊維くず!$AK$30</f>
        <v>2.2999999999999998</v>
      </c>
      <c r="P44" s="430">
        <f>+ｺ.動植物性残さ!$AK$30</f>
        <v>0</v>
      </c>
      <c r="Q44" s="430">
        <f>+ｻ.動物系固形不要物!$AK$30</f>
        <v>0</v>
      </c>
      <c r="R44" s="430">
        <f>+ｼ.ｺﾞﾑくず!$AK$30</f>
        <v>0</v>
      </c>
      <c r="S44" s="430">
        <f>+ｽ.金属くず!$AK$30</f>
        <v>0</v>
      </c>
      <c r="T44" s="430">
        <f>+ｾ.ｶﾞﾗｽ･ｺﾝｸﾘ･陶磁器くず!$AK$30</f>
        <v>25</v>
      </c>
      <c r="U44" s="430">
        <f>+ｿ.鉱さい!$AK$30</f>
        <v>0</v>
      </c>
      <c r="V44" s="430">
        <f>+ﾀ.がれき類!$AK$30</f>
        <v>30</v>
      </c>
      <c r="W44" s="430">
        <f>+ﾁ.動物のふん尿!$AK$30</f>
        <v>0</v>
      </c>
      <c r="X44" s="430">
        <f>+ﾂ.動物の死体!$AK$30</f>
        <v>0</v>
      </c>
      <c r="Y44" s="430">
        <f>+ﾃ.ばいじん!$AK$30</f>
        <v>0</v>
      </c>
      <c r="Z44" s="431">
        <f>+ﾄ.混合廃棄物その他!$AK$30</f>
        <v>15</v>
      </c>
      <c r="AA44" s="432">
        <f t="shared" si="4"/>
        <v>246.5</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5.5</v>
      </c>
      <c r="M45" s="433">
        <f>+ｷ.紙くず!$AR$24</f>
        <v>0.3</v>
      </c>
      <c r="N45" s="433">
        <f>+ｸ.木くず!$AR$24</f>
        <v>180</v>
      </c>
      <c r="O45" s="433">
        <f>+ｹ.繊維くず!$AR$24</f>
        <v>2.8</v>
      </c>
      <c r="P45" s="433">
        <f>+ｺ.動植物性残さ!$AR$24</f>
        <v>0</v>
      </c>
      <c r="Q45" s="433">
        <f>+ｻ.動物系固形不要物!$AR$24</f>
        <v>0</v>
      </c>
      <c r="R45" s="433">
        <f>+ｼ.ｺﾞﾑくず!$AR$24</f>
        <v>0</v>
      </c>
      <c r="S45" s="433">
        <f>+ｽ.金属くず!$AR$24</f>
        <v>0</v>
      </c>
      <c r="T45" s="433">
        <f>+ｾ.ｶﾞﾗｽ･ｺﾝｸﾘ･陶磁器くず!$AR$24</f>
        <v>50</v>
      </c>
      <c r="U45" s="433">
        <f>+ｿ.鉱さい!$AR$24</f>
        <v>0</v>
      </c>
      <c r="V45" s="433">
        <f>+ﾀ.がれき類!$AR$24</f>
        <v>750</v>
      </c>
      <c r="W45" s="433">
        <f>+ﾁ.動物のふん尿!$AR$24</f>
        <v>0</v>
      </c>
      <c r="X45" s="433">
        <f>+ﾂ.動物の死体!$AR$24</f>
        <v>0</v>
      </c>
      <c r="Y45" s="433">
        <f>+ﾃ.ばいじん!$AR$24</f>
        <v>0</v>
      </c>
      <c r="Z45" s="434">
        <f>+ﾄ.混合廃棄物その他!$AR$24</f>
        <v>30</v>
      </c>
      <c r="AA45" s="435">
        <f t="shared" si="4"/>
        <v>1018.6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12.3</v>
      </c>
      <c r="M55" s="480">
        <f t="shared" si="10"/>
        <v>0.7</v>
      </c>
      <c r="N55" s="480">
        <f t="shared" si="10"/>
        <v>383</v>
      </c>
      <c r="O55" s="480">
        <f t="shared" si="10"/>
        <v>6.3</v>
      </c>
      <c r="P55" s="480">
        <f t="shared" si="10"/>
        <v>0</v>
      </c>
      <c r="Q55" s="480">
        <f t="shared" si="10"/>
        <v>0</v>
      </c>
      <c r="R55" s="480">
        <f t="shared" si="10"/>
        <v>0</v>
      </c>
      <c r="S55" s="480">
        <f t="shared" si="10"/>
        <v>0</v>
      </c>
      <c r="T55" s="480">
        <f t="shared" si="10"/>
        <v>106.4</v>
      </c>
      <c r="U55" s="480">
        <f t="shared" si="10"/>
        <v>0</v>
      </c>
      <c r="V55" s="480">
        <f t="shared" si="10"/>
        <v>1557.1</v>
      </c>
      <c r="W55" s="480">
        <f t="shared" si="10"/>
        <v>0</v>
      </c>
      <c r="X55" s="480">
        <f t="shared" si="10"/>
        <v>0</v>
      </c>
      <c r="Y55" s="480">
        <f t="shared" si="10"/>
        <v>0</v>
      </c>
      <c r="Z55" s="480">
        <f t="shared" si="10"/>
        <v>62.6</v>
      </c>
      <c r="AA55" s="481">
        <f>+AA9+AA19+AA20</f>
        <v>2128.4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5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神奈川県藤沢市湘南台4-10-25　アース湘南台ビル</v>
      </c>
      <c r="M16" s="884"/>
      <c r="N16" s="884"/>
      <c r="O16" s="884"/>
      <c r="P16" s="884"/>
      <c r="Q16" s="884"/>
      <c r="R16" s="884"/>
      <c r="S16" s="884"/>
      <c r="T16" s="884"/>
      <c r="U16" s="282"/>
    </row>
    <row r="17" spans="1:21" ht="26.25" customHeight="1" x14ac:dyDescent="0.15">
      <c r="C17" s="86"/>
      <c r="I17" s="25"/>
      <c r="J17" s="25" t="s">
        <v>7</v>
      </c>
      <c r="K17" s="25"/>
      <c r="L17" s="884" t="str">
        <f>+表紙!L41</f>
        <v>株式会社　金沢工業　代表取締役　金沢　一基</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0466-42-6550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金沢工業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1666</v>
      </c>
      <c r="Q25" s="891"/>
      <c r="R25" s="891"/>
      <c r="S25" s="891"/>
      <c r="T25" s="891"/>
      <c r="U25" s="892"/>
    </row>
    <row r="26" spans="1:21" ht="26.25" customHeight="1" x14ac:dyDescent="0.15">
      <c r="C26" s="538" t="s">
        <v>11</v>
      </c>
      <c r="D26" s="539"/>
      <c r="E26" s="540"/>
      <c r="F26" s="906" t="str">
        <f>+表紙!F50</f>
        <v>神奈川県藤沢市湘南台4-10-25アース湘南台ビル</v>
      </c>
      <c r="G26" s="907"/>
      <c r="H26" s="907"/>
      <c r="I26" s="907"/>
      <c r="J26" s="907"/>
      <c r="K26" s="907"/>
      <c r="L26" s="907"/>
      <c r="M26" s="907"/>
      <c r="N26" s="341" t="s">
        <v>172</v>
      </c>
      <c r="O26"/>
      <c r="P26"/>
      <c r="Q26" s="901" t="str">
        <f>IF(+表紙!Q50="","",+表紙!Q50)</f>
        <v>0466-42-6550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建造物解体工事</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30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41</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1109.8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・適切な分別解体を行い廃棄物を排出する。　　　　　　　　　　　　　　　　　　　　　　　　　　　　　　　　　　　　　　　　　　　　・廃棄物の適正処理を徹底するため社内喚起を行う。</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1018.6</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・適切な分別解体を行い廃棄物を排出する。　　　　　　　　　　　　　　　　　　　　　　　　　　　　　　　　　　　　　　　　　　　　・廃棄物の適正処理を徹底するため社内喚起を行う。</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コンクリートガラ・アスファルトコンクリートガラ・ガラスくず・コンクリートくず及び陶磁器くず、廃プラスチック類、繊維くず、混合廃棄物、廃石膏ボード、紙くず、木くず、蛍光灯で分別。</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再資源化できる処分業者への委託処理。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xml:space="preserve">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xml:space="preserve">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xml:space="preserve">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xml:space="preserve">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xml:space="preserve">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xml:space="preserve">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1109.8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290.90000000000003</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1109.8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・適正な廃棄物運搬・処分を行う。　　　　　　　　　　　　　　　　　　　　　　　　　　　　　　　　　　　　　　　　　　　　　　・分別解体を徹底し迅速な処理を行う。</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1018.6</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246.5</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1018.6</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・適正かつ迅速な処理。</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G18" sqref="G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5.5</v>
      </c>
      <c r="P27" s="718"/>
      <c r="Q27" s="718"/>
      <c r="R27" s="718"/>
      <c r="S27" s="49" t="s">
        <v>38</v>
      </c>
      <c r="T27" s="70"/>
      <c r="U27" s="70"/>
      <c r="X27" s="68" t="s">
        <v>39</v>
      </c>
      <c r="Y27" s="71"/>
      <c r="AG27" s="58"/>
      <c r="AH27" s="58"/>
      <c r="AI27" s="58"/>
      <c r="AJ27" s="58"/>
      <c r="AK27" s="668">
        <f>+AG18+O27</f>
        <v>5.5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v>
      </c>
      <c r="G30" s="674"/>
      <c r="H30" s="214" t="s">
        <v>198</v>
      </c>
      <c r="L30" s="682"/>
      <c r="O30" s="61"/>
      <c r="Q30" s="684">
        <f>+ROUND(Z28,1)+ROUND(Z29,1)+ROUND(Z30,1)</f>
        <v>5.5</v>
      </c>
      <c r="R30" s="718"/>
      <c r="S30" s="718"/>
      <c r="T30" s="718"/>
      <c r="U30" s="49" t="s">
        <v>16</v>
      </c>
      <c r="X30" s="726" t="s">
        <v>186</v>
      </c>
      <c r="Y30" s="727"/>
      <c r="Z30" s="670"/>
      <c r="AA30" s="671"/>
      <c r="AB30" s="671"/>
      <c r="AC30" s="671"/>
      <c r="AD30" s="671"/>
      <c r="AE30" s="49" t="s">
        <v>13</v>
      </c>
      <c r="AK30" s="655">
        <v>4</v>
      </c>
      <c r="AL30" s="656"/>
      <c r="AM30" s="656"/>
      <c r="AN30" s="656"/>
      <c r="AO30" s="57" t="s">
        <v>13</v>
      </c>
      <c r="AR30" s="667"/>
      <c r="AS30" s="664"/>
      <c r="AT30" s="664"/>
      <c r="AU30" s="665"/>
    </row>
    <row r="31" spans="2:48" ht="27" customHeight="1" thickTop="1" thickBot="1" x14ac:dyDescent="0.2">
      <c r="B31" s="690" t="s">
        <v>375</v>
      </c>
      <c r="C31" s="679"/>
      <c r="D31" s="679"/>
      <c r="E31" s="680"/>
      <c r="F31" s="673">
        <v>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0.3</v>
      </c>
      <c r="P27" s="718"/>
      <c r="Q27" s="718"/>
      <c r="R27" s="718"/>
      <c r="S27" s="49" t="s">
        <v>38</v>
      </c>
      <c r="T27" s="70"/>
      <c r="U27" s="70"/>
      <c r="X27" s="68" t="s">
        <v>39</v>
      </c>
      <c r="Y27" s="71"/>
      <c r="AG27" s="58"/>
      <c r="AH27" s="58"/>
      <c r="AI27" s="58"/>
      <c r="AJ27" s="58"/>
      <c r="AK27" s="668">
        <f>+AG18+O27</f>
        <v>0.3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0.3</v>
      </c>
      <c r="G30" s="674"/>
      <c r="H30" s="214" t="s">
        <v>198</v>
      </c>
      <c r="L30" s="682"/>
      <c r="O30" s="61"/>
      <c r="Q30" s="684">
        <f>+ROUND(Z28,1)+ROUND(Z29,1)+ROUND(Z30,1)</f>
        <v>0.3</v>
      </c>
      <c r="R30" s="718"/>
      <c r="S30" s="718"/>
      <c r="T30" s="718"/>
      <c r="U30" s="49" t="s">
        <v>16</v>
      </c>
      <c r="X30" s="726" t="s">
        <v>186</v>
      </c>
      <c r="Y30" s="727"/>
      <c r="Z30" s="670"/>
      <c r="AA30" s="671"/>
      <c r="AB30" s="671"/>
      <c r="AC30" s="671"/>
      <c r="AD30" s="671"/>
      <c r="AE30" s="49" t="s">
        <v>13</v>
      </c>
      <c r="AK30" s="655">
        <v>0.2</v>
      </c>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K5" sqref="K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金沢工業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180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180</v>
      </c>
      <c r="P27" s="718"/>
      <c r="Q27" s="718"/>
      <c r="R27" s="718"/>
      <c r="S27" s="49" t="s">
        <v>38</v>
      </c>
      <c r="T27" s="70"/>
      <c r="U27" s="70"/>
      <c r="X27" s="68" t="s">
        <v>39</v>
      </c>
      <c r="Y27" s="71"/>
      <c r="AG27" s="58"/>
      <c r="AH27" s="58"/>
      <c r="AI27" s="58"/>
      <c r="AJ27" s="58"/>
      <c r="AK27" s="668">
        <f>+AG18+O27</f>
        <v>180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202</v>
      </c>
      <c r="G30" s="674"/>
      <c r="H30" s="214" t="s">
        <v>198</v>
      </c>
      <c r="L30" s="682"/>
      <c r="O30" s="61"/>
      <c r="Q30" s="684">
        <f>+ROUND(Z28,1)+ROUND(Z29,1)+ROUND(Z30,1)</f>
        <v>180</v>
      </c>
      <c r="R30" s="718"/>
      <c r="S30" s="718"/>
      <c r="T30" s="718"/>
      <c r="U30" s="49" t="s">
        <v>16</v>
      </c>
      <c r="X30" s="726" t="s">
        <v>186</v>
      </c>
      <c r="Y30" s="727"/>
      <c r="Z30" s="670"/>
      <c r="AA30" s="671"/>
      <c r="AB30" s="671"/>
      <c r="AC30" s="671"/>
      <c r="AD30" s="671"/>
      <c r="AE30" s="49" t="s">
        <v>13</v>
      </c>
      <c r="AK30" s="655">
        <v>170</v>
      </c>
      <c r="AL30" s="656"/>
      <c r="AM30" s="656"/>
      <c r="AN30" s="656"/>
      <c r="AO30" s="57" t="s">
        <v>13</v>
      </c>
      <c r="AR30" s="667"/>
      <c r="AS30" s="664"/>
      <c r="AT30" s="664"/>
      <c r="AU30" s="665"/>
    </row>
    <row r="31" spans="2:48" ht="27" customHeight="1" thickTop="1" thickBot="1" x14ac:dyDescent="0.2">
      <c r="B31" s="690" t="s">
        <v>375</v>
      </c>
      <c r="C31" s="679"/>
      <c r="D31" s="679"/>
      <c r="E31" s="680"/>
      <c r="F31" s="673">
        <v>203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2025-06-06T02:37:44Z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