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defaultThemeVersion="124226"/>
  <xr:revisionPtr revIDLastSave="0" documentId="13_ncr:1_{B3713A45-E1BE-49DD-83A6-F996BE0C5431}"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AK31" i="78" s="1"/>
  <c r="L52" i="94" s="1"/>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<sst xmlns="http://schemas.openxmlformats.org/spreadsheetml/2006/main" count="3176" uniqueCount="460">
  <si>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</si>
  <si>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</si>
  <si>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</si>
  <si>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</si>
  <si>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</si>
  <si>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</si>
  <si>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</si>
  <si>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</si>
  <si>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</si>
  <si>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</si>
  <si>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</si>
  <si>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</si>
  <si>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</si>
  <si>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</si>
  <si>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</si>
  <si>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</si>
  <si>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</si>
  <si>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</si>
  <si>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</si>
  <si>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</si>
  <si>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</si>
  <si>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</si>
  <si>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</si>
  <si>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</si>
  <si>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</si>
  <si>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</si>
  <si>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</si>
  <si>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</si>
  <si>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</si>
  <si>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</si>
  <si>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</si>
  <si>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</si>
  <si>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</si>
  <si>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</si>
  <si>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</si>
  <si>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</si>
  <si>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</si>
  <si>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</si>
  <si>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</si>
  <si>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</si>
  <si>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</si>
  <si>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</si>
  <si>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</si>
  <si>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</si>
  <si>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</si>
  <si>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</si>
  <si>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</si>
  <si>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</si>
  <si>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</si>
  <si>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</si>
  <si>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</si>
  <si>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</si>
  <si>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</si>
  <si>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</si>
  <si>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</si>
  <si>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</si>
  <si>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</si>
  <si>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</si>
  <si>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</si>
  <si>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</si>
  <si>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</si>
  <si>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</si>
  <si>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</si>
  <si>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</si>
  <si>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</si>
  <si>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</si>
  <si>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</si>
  <si>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</si>
  <si>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</si>
  <si>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</si>
  <si>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</si>
  <si>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</si>
  <si>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</si>
  <si>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</si>
  <si>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</si>
  <si>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</si>
  <si>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</si>
  <si>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</si>
  <si>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</si>
  <si>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</si>
  <si>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</si>
  <si>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</si>
  <si>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</si>
  <si>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</si>
  <si>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</si>
  <si>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</si>
  <si>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</si>
  <si>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</si>
  <si>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</si>
  <si>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</si>
  <si>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</si>
  <si>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</si>
  <si>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</si>
  <si>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</si>
  <si>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</si>
  <si>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</si>
  <si>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</si>
  <si>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</si>
  <si>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</si>
  <si>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</si>
  <si>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</si>
  <si>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</si>
  <si>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</si>
  <si>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</si>
  <si>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</si>
  <si>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</si>
  <si>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</si>
  <si>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</si>
  <si>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</si>
  <si>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</si>
  <si>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</si>
  <si>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</si>
  <si>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</si>
  <si>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</si>
  <si>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</si>
  <si>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</si>
  <si>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</si>
  <si>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</si>
  <si>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</si>
  <si>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</si>
  <si>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</si>
  <si>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</si>
  <si>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</si>
  <si>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</si>
  <si>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</si>
  <si>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</si>
  <si>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</si>
  <si>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</si>
  <si>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</si>
  <si>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</si>
  <si>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</si>
  <si>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</si>
  <si>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</si>
  <si>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</si>
  <si>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</si>
  <si>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</si>
  <si>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</si>
  <si>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</si>
  <si>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</si>
  <si>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</si>
  <si>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</si>
  <si>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</si>
  <si>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</si>
  <si>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</si>
  <si>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</si>
  <si>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</si>
  <si>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</si>
  <si>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</si>
  <si>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</si>
  <si>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</si>
  <si>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</si>
  <si>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</si>
  <si>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</si>
  <si>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</si>
  <si>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</si>
  <si>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</si>
  <si>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</si>
  <si>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</si>
  <si>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</si>
  <si>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</si>
  <si>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</si>
  <si>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</si>
  <si>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</si>
  <si>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</si>
  <si>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</si>
  <si>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</si>
  <si>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</si>
  <si>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</si>
  <si>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</si>
  <si>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</si>
  <si>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</si>
  <si>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</si>
  <si>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</si>
  <si>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</si>
  <si>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</si>
  <si>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</si>
  <si>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</si>
  <si>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</si>
  <si>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</si>
  <si>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</si>
  <si>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</si>
  <si>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</si>
  <si>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</si>
  <si>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</si>
  <si>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</si>
  <si>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</si>
  <si>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</si>
  <si>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</si>
  <si>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</si>
  <si>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</si>
  <si>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</si>
  <si>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</si>
  <si>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</si>
  <si>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</si>
  <si>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</si>
  <si>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</si>
  <si>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</si>
  <si>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</si>
  <si>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</si>
  <si>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</si>
  <si>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</si>
  <si>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</si>
  <si>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</si>
  <si>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</si>
  <si>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</si>
  <si>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</si>
  <si>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</si>
  <si>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</si>
  <si>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</si>
  <si>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</si>
  <si>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</si>
  <si>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</si>
  <si>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</si>
  <si>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</si>
  <si>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</si>
  <si>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</si>
  <si>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</si>
  <si>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</si>
  <si>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</si>
  <si>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</si>
  <si>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</si>
  <si>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</si>
  <si>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</si>
  <si>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</si>
  <si>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</si>
  <si>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</si>
  <si>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</si>
  <si>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</si>
  <si>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</si>
  <si>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</si>
  <si>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</si>
  <si>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</si>
  <si>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</si>
  <si>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</si>
  <si>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</si>
  <si>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</si>
  <si>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</si>
  <si>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</si>
  <si>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</si>
  <si>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</si>
  <si>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</si>
  <si>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</si>
  <si>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</si>
  <si>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</si>
  <si>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</si>
  <si>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</si>
  <si>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</si>
  <si>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</si>
  <si>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</si>
  <si>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</si>
  <si>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</si>
  <si>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</si>
  <si>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</si>
  <si>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</si>
  <si>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</si>
  <si>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</si>
  <si>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</si>
  <si>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</si>
  <si>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</si>
  <si>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</si>
  <si>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</si>
  <si>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</si>
  <si>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</si>
  <si>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</si>
  <si>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</si>
  <si>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</si>
  <si>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</si>
  <si>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</si>
  <si>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</si>
  <si>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</si>
  <si>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</si>
  <si>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</si>
  <si>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</si>
  <si>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</si>
  <si>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</si>
  <si>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</si>
  <si>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</si>
  <si>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</si>
  <si>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</si>
  <si>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</si>
  <si>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</si>
  <si>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</si>
  <si>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</si>
  <si>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</si>
  <si>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</si>
  <si>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</si>
  <si>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</si>
  <si>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</si>
  <si>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</si>
  <si>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</si>
  <si>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</si>
  <si>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</si>
  <si>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</si>
  <si>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</si>
  <si>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</si>
  <si>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</si>
  <si>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</si>
  <si>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</si>
  <si>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</si>
  <si>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</si>
  <si>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</si>
  <si>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</si>
  <si>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</si>
  <si>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</si>
  <si>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</si>
  <si>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</si>
  <si>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</si>
  <si>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</si>
  <si>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</si>
  <si>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</si>
  <si>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</si>
  <si>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</si>
  <si>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</si>
  <si>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</si>
  <si>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</si>
  <si>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</si>
  <si>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</si>
  <si>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</si>
  <si>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</si>
  <si>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</si>
  <si>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</si>
  <si>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</si>
  <si>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</si>
  <si>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</si>
  <si>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</si>
  <si>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</si>
  <si>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</si>
  <si>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</si>
  <si>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</si>
  <si>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</si>
  <si>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</si>
  <si>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</si>
  <si>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</si>
  <si>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</si>
  <si>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</si>
  <si>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</si>
  <si>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</si>
  <si>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</si>
  <si>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</si>
  <si>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</si>
  <si>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</si>
  <si>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</si>
  <si>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</si>
  <si>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</si>
  <si>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</si>
  <si>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</si>
  <si>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</si>
  <si>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</si>
  <si>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</si>
  <si>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</si>
  <si>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</si>
  <si>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</si>
  <si>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</si>
  <si>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</si>
  <si>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</si>
  <si>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</si>
  <si>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</si>
  <si>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</si>
  <si>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</si>
  <si>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</si>
  <si>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</si>
  <si>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</si>
  <si>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</si>
  <si>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</si>
  <si>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</si>
  <si>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</si>
  <si>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</si>
  <si>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</si>
  <si>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</si>
  <si>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</si>
  <si>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</si>
  <si>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</si>
  <si>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</si>
  <si>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</si>
  <si>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</si>
  <si>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</si>
  <si>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</si>
  <si>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</si>
  <si>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</si>
  <si>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</si>
  <si>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</si>
  <si>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</si>
  <si>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</si>
  <si>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</si>
  <si>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</si>
  <si>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</si>
  <si>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</si>
  <si>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</si>
  <si>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</si>
  <si>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</si>
  <si>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</si>
  <si>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</si>
  <si>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</si>
  <si>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</si>
  <si>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</si>
  <si>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</si>
  <si>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</si>
  <si>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</si>
  <si>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</si>
  <si>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</si>
  <si>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</si>
  <si>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</si>
  <si>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</si>
  <si>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</si>
  <si>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</si>
  <si>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</si>
  <si>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</si>
  <si>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</si>
  <si>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</si>
  <si>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</si>
  <si>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</si>
  <si>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</si>
  <si>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</si>
  <si>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</si>
  <si>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</si>
  <si>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</si>
  <si>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</si>
  <si>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</si>
  <si>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</si>
  <si>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</si>
  <si>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</si>
  <si>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</si>
  <si>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</si>
  <si>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</si>
  <si>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</si>
  <si>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</si>
  <si>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</si>
  <si>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</si>
  <si>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</si>
  <si>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</si>
  <si>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</si>
  <si>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</si>
  <si>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</si>
  <si>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</si>
  <si>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</si>
  <si>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</si>
  <si>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</si>
  <si>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</si>
  <si>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</si>
  <si>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</si>
  <si>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</si>
  <si>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</si>
  <si>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</si>
  <si>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</si>
  <si>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</si>
  <si>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</si>
  <si>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神奈川県厚木市酒井3120番地</t>
    <phoneticPr fontId="3"/>
  </si>
  <si>
    <t>大和ハウス工業株式会社　神奈川西支店
　支店長　齋藤　英樹</t>
    <phoneticPr fontId="3"/>
  </si>
  <si>
    <t>046-226-7500</t>
    <phoneticPr fontId="3"/>
  </si>
  <si>
    <t>大和ハウス工業株式会社　神奈川西支店</t>
    <phoneticPr fontId="3"/>
  </si>
  <si>
    <t>総合建設業</t>
    <phoneticPr fontId="3"/>
  </si>
  <si>
    <t>279人</t>
    <rPh sb="3" eb="4">
      <t>ニン</t>
    </rPh>
    <phoneticPr fontId="3"/>
  </si>
  <si>
    <t>別紙１のとおり</t>
    <phoneticPr fontId="3"/>
  </si>
  <si>
    <t>別紙２のとおり</t>
    <phoneticPr fontId="3"/>
  </si>
  <si>
    <t>別紙３のとおり</t>
    <phoneticPr fontId="3"/>
  </si>
  <si>
    <t>別紙４のとおり</t>
    <phoneticPr fontId="3"/>
  </si>
  <si>
    <t>・当社独自の委託基準に従って認定された業者に委託する
・定期に適正処理が行なっているか処理委託先の現地審査を実施している
・委託基本契約書の定期見直し
・委託先　処理系統の見直し
・収集運搬許可書、車両一覧表、処分業許可書の有効期限を点検
・処理後発生する廃棄物や製品の処理委託（売買）契約を適切に行っているか。
・マニフェストの回収・返送を適切に行っているか。
・処理施設の管理状況　（施設・車両の点検状況）
・従業員の教育状況
・周辺の地域社会との交流の取り込み</t>
    <phoneticPr fontId="3"/>
  </si>
  <si>
    <t>継続していく</t>
    <rPh sb="0" eb="2">
      <t>ケイゾク</t>
    </rPh>
    <phoneticPr fontId="3"/>
  </si>
  <si>
    <t>令和   7年   6月    27日</t>
    <phoneticPr fontId="3"/>
  </si>
  <si>
    <t>横浜市内各現場</t>
    <rPh sb="0" eb="3">
      <t>ヨコハマシ</t>
    </rPh>
    <rPh sb="3" eb="4">
      <t>ナイ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</si>
</sst>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A20" zoomScaleNormal="115" zoomScaleSheetLayoutView="100" workbookViewId="0">
      <selection activeCell="AA49" sqref="AA49"/>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458</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41</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446</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447</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448</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449</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1643</v>
      </c>
      <c r="Q49" s="726"/>
      <c r="R49" s="726"/>
      <c r="S49" s="726"/>
      <c r="T49" s="726"/>
      <c r="U49" s="727"/>
    </row>
    <row r="50" spans="3:54" ht="26.25" customHeight="1" x14ac:dyDescent="0.15">
      <c r="C50" s="697" t="s">
        <v>11</v>
      </c>
      <c r="D50" s="698"/>
      <c r="E50" s="699"/>
      <c r="F50" s="708" t="s">
        <v>459</v>
      </c>
      <c r="G50" s="709"/>
      <c r="H50" s="709"/>
      <c r="I50" s="709"/>
      <c r="J50" s="709"/>
      <c r="K50" s="709"/>
      <c r="L50" s="709"/>
      <c r="M50" s="709"/>
      <c r="N50" s="592" t="s">
        <v>172</v>
      </c>
      <c r="O50" s="595"/>
      <c r="P50" s="596"/>
      <c r="Q50" s="712" t="s">
        <v>448</v>
      </c>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119</v>
      </c>
      <c r="G54" s="793"/>
      <c r="H54" s="793"/>
      <c r="I54" s="793"/>
      <c r="J54" s="793"/>
      <c r="K54" s="793"/>
      <c r="L54" s="38" t="s">
        <v>48</v>
      </c>
      <c r="M54" s="38"/>
      <c r="N54" s="797" t="s">
        <v>450</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v>32189</v>
      </c>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t="s">
        <v>451</v>
      </c>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452</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453</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8</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1307.2000000000003</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t="s">
        <v>454</v>
      </c>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8</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1176.5999999999999</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t="s">
        <v>454</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t="s">
        <v>455</v>
      </c>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t="s">
        <v>455</v>
      </c>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1307.2000000000003</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f>+別紙!AA15</f>
        <v>328.7</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1285.5</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f>+別紙!AA18</f>
        <v>20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t="s">
        <v>456</v>
      </c>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1176.5999999999999</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295.89999999999998</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1157</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18</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t="s">
        <v>457</v>
      </c>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oddFooter>&amp;C_x000D_&amp;1#&amp;"Calibri"&amp;10&amp;K000000 Confidential</oddFooter>
  </headerFooter>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4"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大和ハウス工業株式会社　神奈川西支店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大和ハウス工業株式会社　神奈川西支店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大和ハウス工業株式会社　神奈川西支店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大和ハウス工業株式会社　神奈川西支店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4" workbookViewId="0">
      <selection activeCell="AK23" sqref="AK2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大和ハウス工業株式会社　神奈川西支店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1.2</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1.3</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1.2</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1.2</v>
      </c>
      <c r="P27" s="881"/>
      <c r="Q27" s="881"/>
      <c r="R27" s="881"/>
      <c r="S27" s="59" t="s">
        <v>38</v>
      </c>
      <c r="T27" s="80"/>
      <c r="U27" s="80"/>
      <c r="X27" s="78" t="s">
        <v>39</v>
      </c>
      <c r="Y27" s="81"/>
      <c r="AG27" s="68"/>
      <c r="AH27" s="68"/>
      <c r="AI27" s="68"/>
      <c r="AJ27" s="68"/>
      <c r="AK27" s="831">
        <f>+AG18+O27</f>
        <v>1.2</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1.2</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1.3</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1.3</v>
      </c>
      <c r="G30" s="837"/>
      <c r="H30" s="234" t="s">
        <v>198</v>
      </c>
      <c r="L30" s="845"/>
      <c r="O30" s="71"/>
      <c r="Q30" s="847">
        <f>+ROUND(Z28,1)+ROUND(Z29,1)+ROUND(Z30,1)</f>
        <v>1.2</v>
      </c>
      <c r="R30" s="881"/>
      <c r="S30" s="881"/>
      <c r="T30" s="881"/>
      <c r="U30" s="59" t="s">
        <v>16</v>
      </c>
      <c r="X30" s="889" t="s">
        <v>186</v>
      </c>
      <c r="Y30" s="890"/>
      <c r="Z30" s="833"/>
      <c r="AA30" s="834"/>
      <c r="AB30" s="834"/>
      <c r="AC30" s="834"/>
      <c r="AD30" s="834"/>
      <c r="AE30" s="59" t="s">
        <v>13</v>
      </c>
      <c r="AK30" s="818">
        <v>1.2</v>
      </c>
      <c r="AL30" s="819"/>
      <c r="AM30" s="819"/>
      <c r="AN30" s="819"/>
      <c r="AO30" s="67" t="s">
        <v>13</v>
      </c>
      <c r="AR30" s="830"/>
      <c r="AS30" s="827"/>
      <c r="AT30" s="827"/>
      <c r="AU30" s="828"/>
    </row>
    <row r="31" spans="2:48" ht="27" customHeight="1" thickTop="1" thickBot="1" x14ac:dyDescent="0.2">
      <c r="B31" s="853" t="s">
        <v>375</v>
      </c>
      <c r="C31" s="842"/>
      <c r="D31" s="842"/>
      <c r="E31" s="843"/>
      <c r="F31" s="836">
        <v>1.3</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4" workbookViewId="0">
      <selection activeCell="AX28" sqref="AX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大和ハウス工業株式会社　神奈川西支店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93.600000000000009</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103.9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92.2</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93.600000000000009</v>
      </c>
      <c r="P27" s="881"/>
      <c r="Q27" s="881"/>
      <c r="R27" s="881"/>
      <c r="S27" s="59" t="s">
        <v>38</v>
      </c>
      <c r="T27" s="80"/>
      <c r="U27" s="80"/>
      <c r="X27" s="78" t="s">
        <v>39</v>
      </c>
      <c r="Y27" s="81"/>
      <c r="AG27" s="68"/>
      <c r="AH27" s="68"/>
      <c r="AI27" s="68"/>
      <c r="AJ27" s="68"/>
      <c r="AK27" s="831">
        <f>+AG18+O27</f>
        <v>93.600000000000009</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92.2</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103.9</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99.2</v>
      </c>
      <c r="G30" s="837"/>
      <c r="H30" s="234" t="s">
        <v>198</v>
      </c>
      <c r="L30" s="845"/>
      <c r="O30" s="71"/>
      <c r="Q30" s="847">
        <f>+ROUND(Z28,1)+ROUND(Z29,1)+ROUND(Z30,1)</f>
        <v>92.2</v>
      </c>
      <c r="R30" s="881"/>
      <c r="S30" s="881"/>
      <c r="T30" s="881"/>
      <c r="U30" s="59" t="s">
        <v>16</v>
      </c>
      <c r="X30" s="889" t="s">
        <v>186</v>
      </c>
      <c r="Y30" s="890"/>
      <c r="Z30" s="833"/>
      <c r="AA30" s="834"/>
      <c r="AB30" s="834"/>
      <c r="AC30" s="834"/>
      <c r="AD30" s="834"/>
      <c r="AE30" s="59" t="s">
        <v>13</v>
      </c>
      <c r="AK30" s="818">
        <v>89.3</v>
      </c>
      <c r="AL30" s="819"/>
      <c r="AM30" s="819"/>
      <c r="AN30" s="819"/>
      <c r="AO30" s="67" t="s">
        <v>13</v>
      </c>
      <c r="AR30" s="830"/>
      <c r="AS30" s="827"/>
      <c r="AT30" s="827"/>
      <c r="AU30" s="828"/>
    </row>
    <row r="31" spans="2:48" ht="27" customHeight="1" thickTop="1" thickBot="1" x14ac:dyDescent="0.2">
      <c r="B31" s="853" t="s">
        <v>375</v>
      </c>
      <c r="C31" s="842"/>
      <c r="D31" s="842"/>
      <c r="E31" s="843"/>
      <c r="F31" s="836">
        <v>102.4</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v>1.4</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大和ハウス工業株式会社　神奈川西支店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4" workbookViewId="0">
      <selection activeCell="AX29" sqref="AX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大和ハウス工業株式会社　神奈川西支店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140.6</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156.19999999999999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140.6</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140.6</v>
      </c>
      <c r="P27" s="881"/>
      <c r="Q27" s="881"/>
      <c r="R27" s="881"/>
      <c r="S27" s="59" t="s">
        <v>38</v>
      </c>
      <c r="T27" s="80"/>
      <c r="U27" s="80"/>
      <c r="X27" s="78" t="s">
        <v>39</v>
      </c>
      <c r="Y27" s="81"/>
      <c r="AG27" s="68"/>
      <c r="AH27" s="68"/>
      <c r="AI27" s="68"/>
      <c r="AJ27" s="68"/>
      <c r="AK27" s="831">
        <f>+AG18+O27</f>
        <v>140.6</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140.6</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156.19999999999999</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116.2</v>
      </c>
      <c r="G30" s="837"/>
      <c r="H30" s="234" t="s">
        <v>198</v>
      </c>
      <c r="L30" s="845"/>
      <c r="O30" s="71"/>
      <c r="Q30" s="847">
        <f>+ROUND(Z28,1)+ROUND(Z29,1)+ROUND(Z30,1)</f>
        <v>140.6</v>
      </c>
      <c r="R30" s="881"/>
      <c r="S30" s="881"/>
      <c r="T30" s="881"/>
      <c r="U30" s="59" t="s">
        <v>16</v>
      </c>
      <c r="X30" s="889" t="s">
        <v>186</v>
      </c>
      <c r="Y30" s="890"/>
      <c r="Z30" s="833"/>
      <c r="AA30" s="834"/>
      <c r="AB30" s="834"/>
      <c r="AC30" s="834"/>
      <c r="AD30" s="834"/>
      <c r="AE30" s="59" t="s">
        <v>13</v>
      </c>
      <c r="AK30" s="818">
        <v>104.6</v>
      </c>
      <c r="AL30" s="819"/>
      <c r="AM30" s="819"/>
      <c r="AN30" s="819"/>
      <c r="AO30" s="67" t="s">
        <v>13</v>
      </c>
      <c r="AR30" s="830"/>
      <c r="AS30" s="827"/>
      <c r="AT30" s="827"/>
      <c r="AU30" s="828"/>
    </row>
    <row r="31" spans="2:48" ht="27" customHeight="1" thickTop="1" thickBot="1" x14ac:dyDescent="0.2">
      <c r="B31" s="853" t="s">
        <v>375</v>
      </c>
      <c r="C31" s="842"/>
      <c r="D31" s="842"/>
      <c r="E31" s="843"/>
      <c r="F31" s="836">
        <v>156.19999999999999</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大和ハウス工業株式会社　神奈川西支店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大和ハウス工業株式会社　神奈川西支店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大和ハウス工業株式会社　神奈川西支店</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大和ハウス工業株式会社　神奈川西支店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2"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大和ハウス工業株式会社　神奈川西支店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10.8</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12</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10.8</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10.8</v>
      </c>
      <c r="P27" s="881"/>
      <c r="Q27" s="881"/>
      <c r="R27" s="881"/>
      <c r="S27" s="59" t="s">
        <v>38</v>
      </c>
      <c r="T27" s="80"/>
      <c r="U27" s="80"/>
      <c r="X27" s="78" t="s">
        <v>39</v>
      </c>
      <c r="Y27" s="81"/>
      <c r="AG27" s="68"/>
      <c r="AH27" s="68"/>
      <c r="AI27" s="68"/>
      <c r="AJ27" s="68"/>
      <c r="AK27" s="831">
        <f>+AG18+O27</f>
        <v>10.8</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10.8</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12</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10.8</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12</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AC22" sqref="AC22"/>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大和ハウス工業株式会社　神奈川西支店</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0</v>
      </c>
      <c r="H9" s="507">
        <f>IF(OR(ｲ.汚泥!F24&gt;0,ｲ.汚泥!F24&lt;0),ｲ.汚泥!F24,IF(H$19&gt;0,"0",0))</f>
        <v>885.6</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22.2</v>
      </c>
      <c r="M9" s="507">
        <f>IF(OR(ｷ.紙くず!F24&gt;0,ｷ.紙くず!F24&lt;0),ｷ.紙くず!F24,IF(M$19&gt;0,"0",0))</f>
        <v>25</v>
      </c>
      <c r="N9" s="507">
        <f>IF(OR(ｸ.木くず!F24&gt;0,ｸ.木くず!F24&lt;0),ｸ.木くず!F24,IF(N$19&gt;0,"0",0))</f>
        <v>101</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1.3</v>
      </c>
      <c r="T9" s="507">
        <f>IF(OR(ｾ.ｶﾞﾗｽ･ｺﾝｸﾘ･陶磁器くず!F24&gt;0,ｾ.ｶﾞﾗｽ･ｺﾝｸﾘ･陶磁器くず!F24&lt;0),ｾ.ｶﾞﾗｽ･ｺﾝｸﾘ･陶磁器くず!F24,IF(T$19&gt;0,"0",0))</f>
        <v>103.9</v>
      </c>
      <c r="U9" s="507">
        <f>IF(OR(ｿ.鉱さい!F24&gt;0,ｿ.鉱さい!F24&lt;0),ｿ.鉱さい!F24,IF(U$19&gt;0,"0",0))</f>
        <v>0</v>
      </c>
      <c r="V9" s="507">
        <f>IF(OR(ﾀ.がれき類!F24&gt;0,ﾀ.がれき類!F24&lt;0),ﾀ.がれき類!F24,IF(V$19&gt;0,"0",0))</f>
        <v>156.19999999999999</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12</v>
      </c>
      <c r="AA9" s="509">
        <f>IF(SUM(G9:Z9)&gt;0,SUM(G9:Z9),IF(AA$19&gt;0,"0",0))</f>
        <v>1307.2000000000003</v>
      </c>
    </row>
    <row r="10" spans="2:27" ht="24" customHeight="1" x14ac:dyDescent="0.15">
      <c r="B10" s="188" t="s">
        <v>393</v>
      </c>
      <c r="C10" s="939" t="s">
        <v>294</v>
      </c>
      <c r="D10" s="939"/>
      <c r="E10" s="939"/>
      <c r="F10" s="940"/>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1" t="s">
        <v>295</v>
      </c>
      <c r="D11" s="941"/>
      <c r="E11" s="941"/>
      <c r="F11" s="942"/>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0</v>
      </c>
      <c r="H14" s="513">
        <f>IF(OR(ｲ.汚泥!F29&gt;0,ｲ.汚泥!F29&lt;0),ｲ.汚泥!F29,IF(H$19&gt;0,"0",0))</f>
        <v>885.6</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22.2</v>
      </c>
      <c r="M14" s="513">
        <f>IF(OR(ｷ.紙くず!F29&gt;0,ｷ.紙くず!F29&lt;0),ｷ.紙くず!F29,IF(M$19&gt;0,"0",0))</f>
        <v>25</v>
      </c>
      <c r="N14" s="513">
        <f>IF(OR(ｸ.木くず!F29&gt;0,ｸ.木くず!F29&lt;0),ｸ.木くず!F29,IF(N$19&gt;0,"0",0))</f>
        <v>101</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1.3</v>
      </c>
      <c r="T14" s="513">
        <f>IF(OR(ｾ.ｶﾞﾗｽ･ｺﾝｸﾘ･陶磁器くず!F29&gt;0,ｾ.ｶﾞﾗｽ･ｺﾝｸﾘ･陶磁器くず!F29&lt;0),ｾ.ｶﾞﾗｽ･ｺﾝｸﾘ･陶磁器くず!F29,IF(T$19&gt;0,"0",0))</f>
        <v>103.9</v>
      </c>
      <c r="U14" s="513">
        <f>IF(OR(ｿ.鉱さい!F29&gt;0,ｿ.鉱さい!F29&lt;0),ｿ.鉱さい!F29,IF(U$19&gt;0,"0",0))</f>
        <v>0</v>
      </c>
      <c r="V14" s="513">
        <f>IF(OR(ﾀ.がれき類!F29&gt;0,ﾀ.がれき類!F29&lt;0),ﾀ.がれき類!F29,IF(V$19&gt;0,"0",0))</f>
        <v>156.19999999999999</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12</v>
      </c>
      <c r="AA14" s="515">
        <f t="shared" si="0"/>
        <v>1307.2000000000003</v>
      </c>
    </row>
    <row r="15" spans="2:27" ht="24" customHeight="1" x14ac:dyDescent="0.15">
      <c r="B15" s="188" t="s">
        <v>228</v>
      </c>
      <c r="C15" s="941" t="s">
        <v>299</v>
      </c>
      <c r="D15" s="941"/>
      <c r="E15" s="941"/>
      <c r="F15" s="942"/>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22</v>
      </c>
      <c r="M15" s="513">
        <f>IF(OR(ｷ.紙くず!F30&gt;0,ｷ.紙くず!F30&lt;0),ｷ.紙くず!F30,IF(M$19&gt;0,"0",0))</f>
        <v>25</v>
      </c>
      <c r="N15" s="513">
        <f>IF(OR(ｸ.木くず!F30&gt;0,ｸ.木くず!F30&lt;0),ｸ.木くず!F30,IF(N$19&gt;0,"0",0))</f>
        <v>65</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1.3</v>
      </c>
      <c r="T15" s="513">
        <f>IF(OR(ｾ.ｶﾞﾗｽ･ｺﾝｸﾘ･陶磁器くず!F30&gt;0,ｾ.ｶﾞﾗｽ･ｺﾝｸﾘ･陶磁器くず!F30&lt;0),ｾ.ｶﾞﾗｽ･ｺﾝｸﾘ･陶磁器くず!F30,IF(T$19&gt;0,"0",0))</f>
        <v>99.2</v>
      </c>
      <c r="U15" s="513">
        <f>IF(OR(ｿ.鉱さい!F30&gt;0,ｿ.鉱さい!F30&lt;0),ｿ.鉱さい!F30,IF(U$19&gt;0,"0",0))</f>
        <v>0</v>
      </c>
      <c r="V15" s="513">
        <f>IF(OR(ﾀ.がれき類!F30&gt;0,ﾀ.がれき類!F30&lt;0),ﾀ.がれき類!F30,IF(V$19&gt;0,"0",0))</f>
        <v>116.2</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f t="shared" si="0"/>
        <v>328.7</v>
      </c>
    </row>
    <row r="16" spans="2:27" ht="24" customHeight="1" x14ac:dyDescent="0.15">
      <c r="B16" s="188" t="s">
        <v>229</v>
      </c>
      <c r="C16" s="941" t="s">
        <v>300</v>
      </c>
      <c r="D16" s="941"/>
      <c r="E16" s="941"/>
      <c r="F16" s="942"/>
      <c r="G16" s="513">
        <f>IF(OR(ｱ.燃え殻!F31&gt;0,ｱ.燃え殻!F31&lt;0),ｱ.燃え殻!F31,IF(G$19&gt;0,"0",0))</f>
        <v>0</v>
      </c>
      <c r="H16" s="513">
        <f>IF(OR(ｲ.汚泥!F31&gt;0,ｲ.汚泥!F31&lt;0),ｲ.汚泥!F31,IF(H$19&gt;0,"0",0))</f>
        <v>885.6</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2</v>
      </c>
      <c r="M16" s="513">
        <f>IF(OR(ｷ.紙くず!F31&gt;0,ｷ.紙くず!F31&lt;0),ｷ.紙くず!F31,IF(M$19&gt;0,"0",0))</f>
        <v>25</v>
      </c>
      <c r="N16" s="513">
        <f>IF(OR(ｸ.木くず!F31&gt;0,ｸ.木くず!F31&lt;0),ｸ.木くず!F31,IF(N$19&gt;0,"0",0))</f>
        <v>101</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1.3</v>
      </c>
      <c r="T16" s="513">
        <f>IF(OR(ｾ.ｶﾞﾗｽ･ｺﾝｸﾘ･陶磁器くず!F31&gt;0,ｾ.ｶﾞﾗｽ･ｺﾝｸﾘ･陶磁器くず!F31&lt;0),ｾ.ｶﾞﾗｽ･ｺﾝｸﾘ･陶磁器くず!F31,IF(T$19&gt;0,"0",0))</f>
        <v>102.4</v>
      </c>
      <c r="U16" s="513">
        <f>IF(OR(ｿ.鉱さい!F31&gt;0,ｿ.鉱さい!F31&lt;0),ｿ.鉱さい!F31,IF(U$19&gt;0,"0",0))</f>
        <v>0</v>
      </c>
      <c r="V16" s="513">
        <f>IF(OR(ﾀ.がれき類!F31&gt;0,ﾀ.がれき類!F31&lt;0),ﾀ.がれき類!F31,IF(V$19&gt;0,"0",0))</f>
        <v>156.19999999999999</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12</v>
      </c>
      <c r="AA16" s="515">
        <f t="shared" si="0"/>
        <v>1285.5</v>
      </c>
    </row>
    <row r="17" spans="2:27" ht="24" customHeight="1" x14ac:dyDescent="0.15">
      <c r="B17" s="188"/>
      <c r="C17" s="941" t="s">
        <v>408</v>
      </c>
      <c r="D17" s="941"/>
      <c r="E17" s="941"/>
      <c r="F17" s="942"/>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f>IF(OR(ｶ.廃ﾌﾟﾗ類!F33&gt;0,ｶ.廃ﾌﾟﾗ類!F33&lt;0),ｶ.廃ﾌﾟﾗ類!F33,IF(L$19&gt;0,"0",0))</f>
        <v>20</v>
      </c>
      <c r="M18" s="516" t="str">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f t="shared" si="0"/>
        <v>20</v>
      </c>
    </row>
    <row r="19" spans="2:27" ht="24" customHeight="1" thickTop="1" x14ac:dyDescent="0.15">
      <c r="B19" s="185"/>
      <c r="C19" s="190" t="s">
        <v>376</v>
      </c>
      <c r="D19" s="956" t="s">
        <v>377</v>
      </c>
      <c r="E19" s="956"/>
      <c r="F19" s="957"/>
      <c r="G19" s="519">
        <f>+G37+G25+G23+G22+G21-G20</f>
        <v>0</v>
      </c>
      <c r="H19" s="519">
        <f t="shared" ref="H19:Z19" si="1">+H37+H25+H23+H22+H21-H20</f>
        <v>797</v>
      </c>
      <c r="I19" s="519">
        <f t="shared" si="1"/>
        <v>0</v>
      </c>
      <c r="J19" s="519">
        <f t="shared" si="1"/>
        <v>0</v>
      </c>
      <c r="K19" s="519">
        <f t="shared" si="1"/>
        <v>0</v>
      </c>
      <c r="L19" s="519">
        <f t="shared" si="1"/>
        <v>20</v>
      </c>
      <c r="M19" s="519">
        <f t="shared" si="1"/>
        <v>22.5</v>
      </c>
      <c r="N19" s="519">
        <f t="shared" si="1"/>
        <v>90.9</v>
      </c>
      <c r="O19" s="519">
        <f t="shared" si="1"/>
        <v>0</v>
      </c>
      <c r="P19" s="519">
        <f t="shared" si="1"/>
        <v>0</v>
      </c>
      <c r="Q19" s="519">
        <f t="shared" si="1"/>
        <v>0</v>
      </c>
      <c r="R19" s="519">
        <f t="shared" si="1"/>
        <v>0</v>
      </c>
      <c r="S19" s="519">
        <f t="shared" si="1"/>
        <v>1.2</v>
      </c>
      <c r="T19" s="519">
        <f t="shared" si="1"/>
        <v>93.600000000000009</v>
      </c>
      <c r="U19" s="519">
        <f t="shared" si="1"/>
        <v>0</v>
      </c>
      <c r="V19" s="519">
        <f t="shared" si="1"/>
        <v>140.6</v>
      </c>
      <c r="W19" s="519">
        <f t="shared" si="1"/>
        <v>0</v>
      </c>
      <c r="X19" s="519">
        <f t="shared" si="1"/>
        <v>0</v>
      </c>
      <c r="Y19" s="519">
        <f t="shared" si="1"/>
        <v>0</v>
      </c>
      <c r="Z19" s="520">
        <f t="shared" si="1"/>
        <v>10.8</v>
      </c>
      <c r="AA19" s="521">
        <f t="shared" ref="AA19:AA25" si="2">SUM(G19:Z19)</f>
        <v>1176.5999999999999</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0</v>
      </c>
      <c r="H37" s="554">
        <f t="shared" si="8"/>
        <v>797</v>
      </c>
      <c r="I37" s="554">
        <f t="shared" si="8"/>
        <v>0</v>
      </c>
      <c r="J37" s="554">
        <f t="shared" si="8"/>
        <v>0</v>
      </c>
      <c r="K37" s="554">
        <f t="shared" si="8"/>
        <v>0</v>
      </c>
      <c r="L37" s="554">
        <f t="shared" si="8"/>
        <v>20</v>
      </c>
      <c r="M37" s="554">
        <f t="shared" si="8"/>
        <v>22.5</v>
      </c>
      <c r="N37" s="554">
        <f t="shared" si="8"/>
        <v>90.9</v>
      </c>
      <c r="O37" s="554">
        <f t="shared" si="8"/>
        <v>0</v>
      </c>
      <c r="P37" s="554">
        <f t="shared" si="8"/>
        <v>0</v>
      </c>
      <c r="Q37" s="554">
        <f t="shared" si="8"/>
        <v>0</v>
      </c>
      <c r="R37" s="554">
        <f t="shared" si="8"/>
        <v>0</v>
      </c>
      <c r="S37" s="554">
        <f t="shared" si="8"/>
        <v>1.2</v>
      </c>
      <c r="T37" s="554">
        <f t="shared" si="8"/>
        <v>93.600000000000009</v>
      </c>
      <c r="U37" s="554">
        <f t="shared" si="8"/>
        <v>0</v>
      </c>
      <c r="V37" s="554">
        <f t="shared" si="8"/>
        <v>140.6</v>
      </c>
      <c r="W37" s="554">
        <f t="shared" si="8"/>
        <v>0</v>
      </c>
      <c r="X37" s="554">
        <f t="shared" si="8"/>
        <v>0</v>
      </c>
      <c r="Y37" s="554">
        <f t="shared" si="8"/>
        <v>0</v>
      </c>
      <c r="Z37" s="555">
        <f t="shared" si="8"/>
        <v>10.8</v>
      </c>
      <c r="AA37" s="556">
        <f t="shared" si="4"/>
        <v>1176.5999999999999</v>
      </c>
    </row>
    <row r="38" spans="2:27" ht="24" customHeight="1" x14ac:dyDescent="0.15">
      <c r="B38" s="186"/>
      <c r="C38" s="972"/>
      <c r="D38" s="247"/>
      <c r="E38" s="245" t="s">
        <v>319</v>
      </c>
      <c r="F38" s="585"/>
      <c r="G38" s="545">
        <f t="shared" ref="G38:Z38" si="9">SUM(G39:G41)</f>
        <v>0</v>
      </c>
      <c r="H38" s="545">
        <f t="shared" si="9"/>
        <v>797</v>
      </c>
      <c r="I38" s="545">
        <f t="shared" si="9"/>
        <v>0</v>
      </c>
      <c r="J38" s="545">
        <f t="shared" si="9"/>
        <v>0</v>
      </c>
      <c r="K38" s="545">
        <f t="shared" si="9"/>
        <v>0</v>
      </c>
      <c r="L38" s="545">
        <f t="shared" si="9"/>
        <v>19.8</v>
      </c>
      <c r="M38" s="545">
        <f t="shared" si="9"/>
        <v>22.5</v>
      </c>
      <c r="N38" s="545">
        <f t="shared" si="9"/>
        <v>90.9</v>
      </c>
      <c r="O38" s="545">
        <f t="shared" si="9"/>
        <v>0</v>
      </c>
      <c r="P38" s="545">
        <f t="shared" si="9"/>
        <v>0</v>
      </c>
      <c r="Q38" s="545">
        <f t="shared" si="9"/>
        <v>0</v>
      </c>
      <c r="R38" s="545">
        <f t="shared" si="9"/>
        <v>0</v>
      </c>
      <c r="S38" s="545">
        <f t="shared" si="9"/>
        <v>1.2</v>
      </c>
      <c r="T38" s="545">
        <f t="shared" si="9"/>
        <v>92.2</v>
      </c>
      <c r="U38" s="545">
        <f t="shared" si="9"/>
        <v>0</v>
      </c>
      <c r="V38" s="545">
        <f t="shared" si="9"/>
        <v>140.6</v>
      </c>
      <c r="W38" s="545">
        <f t="shared" si="9"/>
        <v>0</v>
      </c>
      <c r="X38" s="545">
        <f t="shared" si="9"/>
        <v>0</v>
      </c>
      <c r="Y38" s="545">
        <f t="shared" si="9"/>
        <v>0</v>
      </c>
      <c r="Z38" s="546">
        <f t="shared" si="9"/>
        <v>10.8</v>
      </c>
      <c r="AA38" s="547">
        <f t="shared" si="4"/>
        <v>1175</v>
      </c>
    </row>
    <row r="39" spans="2:27" ht="24" customHeight="1" x14ac:dyDescent="0.15">
      <c r="B39" s="186"/>
      <c r="C39" s="972"/>
      <c r="D39" s="248"/>
      <c r="E39" s="243"/>
      <c r="F39" s="241" t="s">
        <v>233</v>
      </c>
      <c r="G39" s="548">
        <f>+ｱ.燃え殻!$Z$28</f>
        <v>0</v>
      </c>
      <c r="H39" s="548">
        <f>+ｲ.汚泥!$Z$28</f>
        <v>797</v>
      </c>
      <c r="I39" s="548">
        <f>+ｳ.廃油!$Z$28</f>
        <v>0</v>
      </c>
      <c r="J39" s="548">
        <f>+ｴ.廃酸!$Z$28</f>
        <v>0</v>
      </c>
      <c r="K39" s="548">
        <f>+ｵ.廃ｱﾙｶﾘ!$Z$28</f>
        <v>0</v>
      </c>
      <c r="L39" s="548">
        <f>+ｶ.廃ﾌﾟﾗ類!$Z$28</f>
        <v>1.8</v>
      </c>
      <c r="M39" s="548">
        <f>+ｷ.紙くず!$Z$28</f>
        <v>22.5</v>
      </c>
      <c r="N39" s="548">
        <f>+ｸ.木くず!$Z$28</f>
        <v>90.9</v>
      </c>
      <c r="O39" s="548">
        <f>+ｹ.繊維くず!$Z$28</f>
        <v>0</v>
      </c>
      <c r="P39" s="548">
        <f>+ｺ.動植物性残さ!$Z$28</f>
        <v>0</v>
      </c>
      <c r="Q39" s="548">
        <f>+ｻ.動物系固形不要物!$Z$28</f>
        <v>0</v>
      </c>
      <c r="R39" s="548">
        <f>+ｼ.ｺﾞﾑくず!$Z$28</f>
        <v>0</v>
      </c>
      <c r="S39" s="548">
        <f>+ｽ.金属くず!$Z$28</f>
        <v>1.2</v>
      </c>
      <c r="T39" s="548">
        <f>+ｾ.ｶﾞﾗｽ･ｺﾝｸﾘ･陶磁器くず!$Z$28</f>
        <v>92.2</v>
      </c>
      <c r="U39" s="548">
        <f>+ｿ.鉱さい!$Z$28</f>
        <v>0</v>
      </c>
      <c r="V39" s="548">
        <f>+ﾀ.がれき類!$Z$28</f>
        <v>140.6</v>
      </c>
      <c r="W39" s="548">
        <f>+ﾁ.動物のふん尿!$Z$28</f>
        <v>0</v>
      </c>
      <c r="X39" s="548">
        <f>+ﾂ.動物の死体!$Z$28</f>
        <v>0</v>
      </c>
      <c r="Y39" s="548">
        <f>+ﾃ.ばいじん!$Z$28</f>
        <v>0</v>
      </c>
      <c r="Z39" s="549">
        <f>+ﾄ.混合廃棄物その他!$Z$28</f>
        <v>10.8</v>
      </c>
      <c r="AA39" s="550">
        <f t="shared" si="4"/>
        <v>1157</v>
      </c>
    </row>
    <row r="40" spans="2:27" ht="24" customHeight="1" x14ac:dyDescent="0.1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18</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18</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0.2</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1.4</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1.5999999999999999</v>
      </c>
    </row>
    <row r="43" spans="2:27" ht="24" customHeight="1" x14ac:dyDescent="0.15">
      <c r="B43" s="186"/>
      <c r="C43" s="142" t="s">
        <v>235</v>
      </c>
      <c r="D43" s="952" t="s">
        <v>349</v>
      </c>
      <c r="E43" s="952"/>
      <c r="F43" s="953"/>
      <c r="G43" s="557">
        <f>+ｱ.燃え殻!$AK$27</f>
        <v>0</v>
      </c>
      <c r="H43" s="557">
        <f>+ｲ.汚泥!$AK$27</f>
        <v>797</v>
      </c>
      <c r="I43" s="557">
        <f>+ｳ.廃油!$AK$27</f>
        <v>0</v>
      </c>
      <c r="J43" s="557">
        <f>+ｴ.廃酸!$AK$27</f>
        <v>0</v>
      </c>
      <c r="K43" s="557">
        <f>+ｵ.廃ｱﾙｶﾘ!$AK$27</f>
        <v>0</v>
      </c>
      <c r="L43" s="557">
        <f>+ｶ.廃ﾌﾟﾗ類!$AK$27</f>
        <v>20</v>
      </c>
      <c r="M43" s="557">
        <f>+ｷ.紙くず!$AK$27</f>
        <v>22.5</v>
      </c>
      <c r="N43" s="557">
        <f>+ｸ.木くず!$AK$27</f>
        <v>90.9</v>
      </c>
      <c r="O43" s="557">
        <f>+ｹ.繊維くず!$AK$27</f>
        <v>0</v>
      </c>
      <c r="P43" s="557">
        <f>+ｺ.動植物性残さ!$AK$27</f>
        <v>0</v>
      </c>
      <c r="Q43" s="557">
        <f>+ｻ.動物系固形不要物!$AK$27</f>
        <v>0</v>
      </c>
      <c r="R43" s="557">
        <f>+ｼ.ｺﾞﾑくず!$AK$27</f>
        <v>0</v>
      </c>
      <c r="S43" s="557">
        <f>+ｽ.金属くず!$AK$27</f>
        <v>1.2</v>
      </c>
      <c r="T43" s="557">
        <f>+ｾ.ｶﾞﾗｽ･ｺﾝｸﾘ･陶磁器くず!$AK$27</f>
        <v>93.600000000000009</v>
      </c>
      <c r="U43" s="557">
        <f>+ｿ.鉱さい!$AK$27</f>
        <v>0</v>
      </c>
      <c r="V43" s="557">
        <f>+ﾀ.がれき類!$AK$27</f>
        <v>140.6</v>
      </c>
      <c r="W43" s="557">
        <f>+ﾁ.動物のふん尿!$AK$27</f>
        <v>0</v>
      </c>
      <c r="X43" s="557">
        <f>+ﾂ.動物の死体!$AK$27</f>
        <v>0</v>
      </c>
      <c r="Y43" s="557">
        <f>+ﾃ.ばいじん!$AK$27</f>
        <v>0</v>
      </c>
      <c r="Z43" s="558">
        <f>+ﾄ.混合廃棄物その他!$AK$27</f>
        <v>10.8</v>
      </c>
      <c r="AA43" s="559">
        <f t="shared" si="4"/>
        <v>1176.5999999999999</v>
      </c>
    </row>
    <row r="44" spans="2:27" ht="24" customHeight="1" x14ac:dyDescent="0.15">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19.8</v>
      </c>
      <c r="M44" s="560">
        <f>+ｷ.紙くず!$AK$30</f>
        <v>22.5</v>
      </c>
      <c r="N44" s="560">
        <f>+ｸ.木くず!$AK$30</f>
        <v>58.5</v>
      </c>
      <c r="O44" s="560">
        <f>+ｹ.繊維くず!$AK$30</f>
        <v>0</v>
      </c>
      <c r="P44" s="560">
        <f>+ｺ.動植物性残さ!$AK$30</f>
        <v>0</v>
      </c>
      <c r="Q44" s="560">
        <f>+ｻ.動物系固形不要物!$AK$30</f>
        <v>0</v>
      </c>
      <c r="R44" s="560">
        <f>+ｼ.ｺﾞﾑくず!$AK$30</f>
        <v>0</v>
      </c>
      <c r="S44" s="560">
        <f>+ｽ.金属くず!$AK$30</f>
        <v>1.2</v>
      </c>
      <c r="T44" s="560">
        <f>+ｾ.ｶﾞﾗｽ･ｺﾝｸﾘ･陶磁器くず!$AK$30</f>
        <v>89.3</v>
      </c>
      <c r="U44" s="560">
        <f>+ｿ.鉱さい!$AK$30</f>
        <v>0</v>
      </c>
      <c r="V44" s="560">
        <f>+ﾀ.がれき類!$AK$30</f>
        <v>104.6</v>
      </c>
      <c r="W44" s="560">
        <f>+ﾁ.動物のふん尿!$AK$30</f>
        <v>0</v>
      </c>
      <c r="X44" s="560">
        <f>+ﾂ.動物の死体!$AK$30</f>
        <v>0</v>
      </c>
      <c r="Y44" s="560">
        <f>+ﾃ.ばいじん!$AK$30</f>
        <v>0</v>
      </c>
      <c r="Z44" s="561">
        <f>+ﾄ.混合廃棄物その他!$AK$30</f>
        <v>0</v>
      </c>
      <c r="AA44" s="562">
        <f t="shared" si="4"/>
        <v>295.89999999999998</v>
      </c>
    </row>
    <row r="45" spans="2:27" ht="24" customHeight="1" x14ac:dyDescent="0.15">
      <c r="B45" s="186"/>
      <c r="C45" s="193"/>
      <c r="D45" s="584" t="s">
        <v>190</v>
      </c>
      <c r="E45" s="962" t="s">
        <v>237</v>
      </c>
      <c r="F45" s="963"/>
      <c r="G45" s="563">
        <f>+ｱ.燃え殻!$AR$24</f>
        <v>0</v>
      </c>
      <c r="H45" s="563">
        <f>+ｲ.汚泥!$AR$24</f>
        <v>797</v>
      </c>
      <c r="I45" s="563">
        <f>+ｳ.廃油!$AR$24</f>
        <v>0</v>
      </c>
      <c r="J45" s="563">
        <f>+ｴ.廃酸!$AR$24</f>
        <v>0</v>
      </c>
      <c r="K45" s="563">
        <f>+ｵ.廃ｱﾙｶﾘ!$AR$24</f>
        <v>0</v>
      </c>
      <c r="L45" s="563">
        <f>+ｶ.廃ﾌﾟﾗ類!$AR$24</f>
        <v>1.8</v>
      </c>
      <c r="M45" s="563">
        <f>+ｷ.紙くず!$AR$24</f>
        <v>22.5</v>
      </c>
      <c r="N45" s="563">
        <f>+ｸ.木くず!$AR$24</f>
        <v>90.9</v>
      </c>
      <c r="O45" s="563">
        <f>+ｹ.繊維くず!$AR$24</f>
        <v>0</v>
      </c>
      <c r="P45" s="563">
        <f>+ｺ.動植物性残さ!$AR$24</f>
        <v>0</v>
      </c>
      <c r="Q45" s="563">
        <f>+ｻ.動物系固形不要物!$AR$24</f>
        <v>0</v>
      </c>
      <c r="R45" s="563">
        <f>+ｼ.ｺﾞﾑくず!$AR$24</f>
        <v>0</v>
      </c>
      <c r="S45" s="563">
        <f>+ｽ.金属くず!$AR$24</f>
        <v>1.2</v>
      </c>
      <c r="T45" s="563">
        <f>+ｾ.ｶﾞﾗｽ･ｺﾝｸﾘ･陶磁器くず!$AR$24</f>
        <v>92.2</v>
      </c>
      <c r="U45" s="563">
        <f>+ｿ.鉱さい!$AR$24</f>
        <v>0</v>
      </c>
      <c r="V45" s="563">
        <f>+ﾀ.がれき類!$AR$24</f>
        <v>140.6</v>
      </c>
      <c r="W45" s="563">
        <f>+ﾁ.動物のふん尿!$AR$24</f>
        <v>0</v>
      </c>
      <c r="X45" s="563">
        <f>+ﾂ.動物の死体!$AR$24</f>
        <v>0</v>
      </c>
      <c r="Y45" s="563">
        <f>+ﾃ.ばいじん!$AR$24</f>
        <v>0</v>
      </c>
      <c r="Z45" s="564">
        <f>+ﾄ.混合廃棄物その他!$AR$24</f>
        <v>10.8</v>
      </c>
      <c r="AA45" s="565">
        <f t="shared" si="4"/>
        <v>1157</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18</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18</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1682.6</v>
      </c>
      <c r="I55" s="634">
        <f t="shared" si="10"/>
        <v>0</v>
      </c>
      <c r="J55" s="634">
        <f t="shared" si="10"/>
        <v>0</v>
      </c>
      <c r="K55" s="634">
        <f t="shared" si="10"/>
        <v>0</v>
      </c>
      <c r="L55" s="634">
        <f t="shared" si="10"/>
        <v>42.2</v>
      </c>
      <c r="M55" s="634">
        <f t="shared" si="10"/>
        <v>47.5</v>
      </c>
      <c r="N55" s="634">
        <f t="shared" si="10"/>
        <v>191.9</v>
      </c>
      <c r="O55" s="634">
        <f t="shared" si="10"/>
        <v>0</v>
      </c>
      <c r="P55" s="634">
        <f t="shared" si="10"/>
        <v>0</v>
      </c>
      <c r="Q55" s="634">
        <f t="shared" si="10"/>
        <v>0</v>
      </c>
      <c r="R55" s="634">
        <f t="shared" si="10"/>
        <v>0</v>
      </c>
      <c r="S55" s="634">
        <f t="shared" si="10"/>
        <v>2.5</v>
      </c>
      <c r="T55" s="634">
        <f t="shared" si="10"/>
        <v>197.5</v>
      </c>
      <c r="U55" s="634">
        <f t="shared" si="10"/>
        <v>0</v>
      </c>
      <c r="V55" s="634">
        <f t="shared" si="10"/>
        <v>296.79999999999995</v>
      </c>
      <c r="W55" s="634">
        <f t="shared" si="10"/>
        <v>0</v>
      </c>
      <c r="X55" s="634">
        <f t="shared" si="10"/>
        <v>0</v>
      </c>
      <c r="Y55" s="634">
        <f t="shared" si="10"/>
        <v>0</v>
      </c>
      <c r="Z55" s="634">
        <f t="shared" si="10"/>
        <v>22.8</v>
      </c>
      <c r="AA55" s="633">
        <f>+AA9+AA19+AA20</f>
        <v>2483.8000000000002</v>
      </c>
    </row>
    <row r="56" spans="6:27" ht="13.5" x14ac:dyDescent="0.15">
      <c r="F56" s="86"/>
    </row>
    <row r="57" spans="6:27" ht="13.5" x14ac:dyDescent="0.15">
      <c r="F57" s="86"/>
    </row>
    <row r="58" spans="6:27" ht="13.5" x14ac:dyDescent="0.15">
      <c r="F58" s="86"/>
    </row>
    <row r="59" spans="6:27" ht="13.5" x14ac:dyDescent="0.15">
      <c r="F59" s="86"/>
    </row>
    <row r="65" s="12" customFormat="1" x14ac:dyDescent="0.15"/>
    <row r="66" s="12" customFormat="1" x14ac:dyDescent="0.15"/>
    <row r="67" s="12" customFormat="1" x14ac:dyDescent="0.15"/>
    <row r="68" s="12" customFormat="1" x14ac:dyDescent="0.15"/>
    <row r="69" s="12" customFormat="1" x14ac:dyDescent="0.15"/>
    <row r="70" s="12" customFormat="1" x14ac:dyDescent="0.15"/>
    <row r="71" s="12" customFormat="1" x14ac:dyDescent="0.15"/>
    <row r="72" s="12" customFormat="1" x14ac:dyDescent="0.15"/>
    <row r="73" s="12" customFormat="1" x14ac:dyDescent="0.15"/>
    <row r="74" s="12" customFormat="1" x14ac:dyDescent="0.15"/>
    <row r="75" s="12" customFormat="1" x14ac:dyDescent="0.15"/>
    <row r="76" s="12" customFormat="1" x14ac:dyDescent="0.15"/>
    <row r="77" s="12" customFormat="1" x14ac:dyDescent="0.15"/>
    <row r="78" s="12" customFormat="1" x14ac:dyDescent="0.15"/>
    <row r="79" s="12" customFormat="1" x14ac:dyDescent="0.15"/>
    <row r="80" s="12" customFormat="1" x14ac:dyDescent="0.15"/>
    <row r="81" s="12"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oddFooter>&amp;C_x000D_&amp;1#&amp;"Calibri"&amp;10&amp;K000000 Confidential</oddFooter>
  </headerFooter>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1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   7年   6月    27日</v>
      </c>
      <c r="Q11" s="1065"/>
      <c r="R11" s="1065"/>
      <c r="S11" s="1065"/>
      <c r="T11" s="1066"/>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神奈川県厚木市酒井3120番地</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大和ハウス工業株式会社　神奈川西支店
　支店長　齋藤　英樹</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046-226-7500</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大和ハウス工業株式会社　神奈川西支店</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1643</v>
      </c>
      <c r="Q25" s="1086"/>
      <c r="R25" s="1086"/>
      <c r="S25" s="1086"/>
      <c r="T25" s="1086"/>
      <c r="U25" s="1087"/>
    </row>
    <row r="26" spans="1:22" ht="26.25" customHeight="1" x14ac:dyDescent="0.15">
      <c r="C26" s="1099" t="s">
        <v>11</v>
      </c>
      <c r="D26" s="1100"/>
      <c r="E26" s="1101"/>
      <c r="F26" s="1118" t="str">
        <f>+表紙!F50</f>
        <v>横浜市内各現場</v>
      </c>
      <c r="G26" s="1119"/>
      <c r="H26" s="1119"/>
      <c r="I26" s="1119"/>
      <c r="J26" s="1119"/>
      <c r="K26" s="1119"/>
      <c r="L26" s="1119"/>
      <c r="M26" s="1119"/>
      <c r="N26" s="454" t="s">
        <v>172</v>
      </c>
      <c r="O26" s="383"/>
      <c r="P26" s="383"/>
      <c r="Q26" s="1113" t="str">
        <f>IF(+表紙!Q50="","",+表紙!Q50)</f>
        <v>046-226-7500</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Ｄ－建設業</v>
      </c>
      <c r="G30" s="1089"/>
      <c r="H30" s="1089"/>
      <c r="I30" s="1089"/>
      <c r="J30" s="1089"/>
      <c r="K30" s="1089"/>
      <c r="L30" s="282" t="s">
        <v>48</v>
      </c>
      <c r="M30" s="282"/>
      <c r="N30" s="1090" t="str">
        <f>IF(COUNTA(表紙!N54)=1,+表紙!N54,"")</f>
        <v>総合建設業</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f>IF(+表紙!N56="","",+表紙!N56)</f>
        <v>32189</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t="str">
        <f>IF(+表紙!F61="","",+表紙!F61)</f>
        <v>279人</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8</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1307.2000000000003</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別紙３のとおり</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8</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1176.5999999999999</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別紙３のとおり</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別紙４のとおり</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別紙４のとおり</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1307.2000000000003</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f>+表紙!K209</f>
        <v>328.7</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1285.5</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f>+表紙!K212</f>
        <v>20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・当社独自の委託基準に従って認定された業者に委託する
・定期に適正処理が行なっているか処理委託先の現地審査を実施している
・委託基本契約書の定期見直し
・委託先　処理系統の見直し
・収集運搬許可書、車両一覧表、処分業許可書の有効期限を点検
・処理後発生する廃棄物や製品の処理委託（売買）契約を適切に行っているか。
・マニフェストの回収・返送を適切に行っているか。
・処理施設の管理状況　（施設・車両の点検状況）
・従業員の教育状況
・周辺の地域社会との交流の取り込み</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1176.5999999999999</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295.89999999999998</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1157</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18</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継続していく</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oddFooter>&amp;C_x000D_&amp;1#&amp;"Calibri"&amp;10&amp;K000000 Confidential</oddFooter>
  </headerFooter>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&amp;C_x000D_&amp;1#&amp;"Calibri"&amp;10&amp;K000000 Confidential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6" zoomScaleNormal="100" workbookViewId="0">
      <selection activeCell="Y36" sqref="Y36"/>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大和ハウス工業株式会社　神奈川西支店</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797</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885.6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797</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797</v>
      </c>
      <c r="P27" s="881"/>
      <c r="Q27" s="881"/>
      <c r="R27" s="881"/>
      <c r="S27" s="59" t="s">
        <v>38</v>
      </c>
      <c r="T27" s="80"/>
      <c r="U27" s="80"/>
      <c r="X27" s="78" t="s">
        <v>39</v>
      </c>
      <c r="Y27" s="81"/>
      <c r="AG27" s="68"/>
      <c r="AH27" s="68"/>
      <c r="AI27" s="68"/>
      <c r="AJ27" s="68"/>
      <c r="AK27" s="831">
        <f>+AG18+O27</f>
        <v>797</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797</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885.6</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797</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885.6</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大和ハウス工業株式会社　神奈川西支店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大和ハウス工業株式会社　神奈川西支店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大和ハウス工業株式会社　神奈川西支店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1" workbookViewId="0">
      <selection activeCell="AW27" sqref="AW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大和ハウス工業株式会社　神奈川西支店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20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22.2</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1.8</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20</v>
      </c>
      <c r="P27" s="881"/>
      <c r="Q27" s="881"/>
      <c r="R27" s="881"/>
      <c r="S27" s="59" t="s">
        <v>38</v>
      </c>
      <c r="T27" s="80"/>
      <c r="U27" s="80"/>
      <c r="X27" s="78" t="s">
        <v>39</v>
      </c>
      <c r="Y27" s="81"/>
      <c r="AG27" s="68"/>
      <c r="AH27" s="68"/>
      <c r="AI27" s="68"/>
      <c r="AJ27" s="68"/>
      <c r="AK27" s="831">
        <f>+AG18+O27</f>
        <v>20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1.8</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22.2</v>
      </c>
      <c r="G29" s="837"/>
      <c r="H29" s="234" t="s">
        <v>198</v>
      </c>
      <c r="L29" s="845"/>
      <c r="O29" s="71"/>
      <c r="P29" s="163"/>
      <c r="Q29" s="66" t="s">
        <v>183</v>
      </c>
      <c r="R29" s="842" t="s">
        <v>33</v>
      </c>
      <c r="S29" s="884"/>
      <c r="T29" s="884"/>
      <c r="U29" s="885"/>
      <c r="V29" s="63"/>
      <c r="W29" s="82"/>
      <c r="X29" s="889" t="s">
        <v>315</v>
      </c>
      <c r="Y29" s="890"/>
      <c r="Z29" s="833">
        <v>18</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22</v>
      </c>
      <c r="G30" s="837"/>
      <c r="H30" s="234" t="s">
        <v>198</v>
      </c>
      <c r="L30" s="845"/>
      <c r="O30" s="71"/>
      <c r="Q30" s="847">
        <f>+ROUND(Z28,1)+ROUND(Z29,1)+ROUND(Z30,1)</f>
        <v>19.8</v>
      </c>
      <c r="R30" s="881"/>
      <c r="S30" s="881"/>
      <c r="T30" s="881"/>
      <c r="U30" s="59" t="s">
        <v>16</v>
      </c>
      <c r="X30" s="889" t="s">
        <v>186</v>
      </c>
      <c r="Y30" s="890"/>
      <c r="Z30" s="833"/>
      <c r="AA30" s="834"/>
      <c r="AB30" s="834"/>
      <c r="AC30" s="834"/>
      <c r="AD30" s="834"/>
      <c r="AE30" s="59" t="s">
        <v>13</v>
      </c>
      <c r="AK30" s="818">
        <v>19.8</v>
      </c>
      <c r="AL30" s="819"/>
      <c r="AM30" s="819"/>
      <c r="AN30" s="819"/>
      <c r="AO30" s="67" t="s">
        <v>13</v>
      </c>
      <c r="AR30" s="830"/>
      <c r="AS30" s="827"/>
      <c r="AT30" s="827"/>
      <c r="AU30" s="828"/>
    </row>
    <row r="31" spans="2:48" ht="27" customHeight="1" thickTop="1" thickBot="1" x14ac:dyDescent="0.2">
      <c r="B31" s="853" t="s">
        <v>375</v>
      </c>
      <c r="C31" s="842"/>
      <c r="D31" s="842"/>
      <c r="E31" s="843"/>
      <c r="F31" s="836">
        <v>2</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18</v>
      </c>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20</v>
      </c>
      <c r="G33" s="867"/>
      <c r="H33" s="235" t="s">
        <v>198</v>
      </c>
      <c r="L33" s="846"/>
      <c r="Q33" s="833">
        <v>0.2</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4" workbookViewId="0">
      <selection activeCell="AN24" sqref="AN2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大和ハウス工業株式会社　神奈川西支店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22.5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22.5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22.5</v>
      </c>
      <c r="P27" s="881"/>
      <c r="Q27" s="881"/>
      <c r="R27" s="881"/>
      <c r="S27" s="59" t="s">
        <v>38</v>
      </c>
      <c r="T27" s="80"/>
      <c r="U27" s="80"/>
      <c r="X27" s="78" t="s">
        <v>39</v>
      </c>
      <c r="Y27" s="81"/>
      <c r="AG27" s="68"/>
      <c r="AH27" s="68"/>
      <c r="AI27" s="68"/>
      <c r="AJ27" s="68"/>
      <c r="AK27" s="831">
        <f>+AG18+O27</f>
        <v>22.5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22.5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25</v>
      </c>
      <c r="G30" s="837"/>
      <c r="H30" s="234" t="s">
        <v>198</v>
      </c>
      <c r="L30" s="845"/>
      <c r="O30" s="71"/>
      <c r="Q30" s="847">
        <f>+ROUND(Z28,1)+ROUND(Z29,1)+ROUND(Z30,1)</f>
        <v>22.5</v>
      </c>
      <c r="R30" s="881"/>
      <c r="S30" s="881"/>
      <c r="T30" s="881"/>
      <c r="U30" s="59" t="s">
        <v>16</v>
      </c>
      <c r="X30" s="889" t="s">
        <v>186</v>
      </c>
      <c r="Y30" s="890"/>
      <c r="Z30" s="833"/>
      <c r="AA30" s="834"/>
      <c r="AB30" s="834"/>
      <c r="AC30" s="834"/>
      <c r="AD30" s="834"/>
      <c r="AE30" s="59" t="s">
        <v>13</v>
      </c>
      <c r="AK30" s="818">
        <v>22.5</v>
      </c>
      <c r="AL30" s="819"/>
      <c r="AM30" s="819"/>
      <c r="AN30" s="819"/>
      <c r="AO30" s="67" t="s">
        <v>13</v>
      </c>
      <c r="AR30" s="830"/>
      <c r="AS30" s="827"/>
      <c r="AT30" s="827"/>
      <c r="AU30" s="828"/>
    </row>
    <row r="31" spans="2:48" ht="27" customHeight="1" thickTop="1" thickBot="1" x14ac:dyDescent="0.2">
      <c r="B31" s="853" t="s">
        <v>375</v>
      </c>
      <c r="C31" s="842"/>
      <c r="D31" s="842"/>
      <c r="E31" s="843"/>
      <c r="F31" s="836">
        <v>25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6" workbookViewId="0">
      <selection activeCell="AK23" sqref="AK2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大和ハウス工業株式会社　神奈川西支店</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90.9</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101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90.9</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90.9</v>
      </c>
      <c r="P27" s="881"/>
      <c r="Q27" s="881"/>
      <c r="R27" s="881"/>
      <c r="S27" s="59" t="s">
        <v>38</v>
      </c>
      <c r="T27" s="80"/>
      <c r="U27" s="80"/>
      <c r="X27" s="78" t="s">
        <v>39</v>
      </c>
      <c r="Y27" s="81"/>
      <c r="AG27" s="68"/>
      <c r="AH27" s="68"/>
      <c r="AI27" s="68"/>
      <c r="AJ27" s="68"/>
      <c r="AK27" s="831">
        <f>+AG18+O27</f>
        <v>90.9</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90.9</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101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65</v>
      </c>
      <c r="G30" s="837"/>
      <c r="H30" s="234" t="s">
        <v>198</v>
      </c>
      <c r="L30" s="845"/>
      <c r="O30" s="71"/>
      <c r="Q30" s="847">
        <f>+ROUND(Z28,1)+ROUND(Z29,1)+ROUND(Z30,1)</f>
        <v>90.9</v>
      </c>
      <c r="R30" s="881"/>
      <c r="S30" s="881"/>
      <c r="T30" s="881"/>
      <c r="U30" s="59" t="s">
        <v>16</v>
      </c>
      <c r="X30" s="889" t="s">
        <v>186</v>
      </c>
      <c r="Y30" s="890"/>
      <c r="Z30" s="833"/>
      <c r="AA30" s="834"/>
      <c r="AB30" s="834"/>
      <c r="AC30" s="834"/>
      <c r="AD30" s="834"/>
      <c r="AE30" s="59" t="s">
        <v>13</v>
      </c>
      <c r="AK30" s="818">
        <v>58.5</v>
      </c>
      <c r="AL30" s="819"/>
      <c r="AM30" s="819"/>
      <c r="AN30" s="819"/>
      <c r="AO30" s="67" t="s">
        <v>13</v>
      </c>
      <c r="AR30" s="830"/>
      <c r="AS30" s="827"/>
      <c r="AT30" s="827"/>
      <c r="AU30" s="828"/>
    </row>
    <row r="31" spans="2:48" ht="27" customHeight="1" thickTop="1" thickBot="1" x14ac:dyDescent="0.2">
      <c r="B31" s="853" t="s">
        <v>375</v>
      </c>
      <c r="C31" s="842"/>
      <c r="D31" s="842"/>
      <c r="E31" s="843"/>
      <c r="F31" s="836">
        <v>101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&amp;C_x000D_&amp;1#&amp;"Calibri"&amp;10&amp;K000000 Confidential</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2025-06-30T05:13:59Z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MSIP_Label_340bcb0f-5b51-4b6e-b1dd-058f2ad3bb86_Enabled">
    <vt:lpwstr>true</vt:lpwstr>
  </property>
  <property fmtid="{D5CDD505-2E9C-101B-9397-08002B2CF9AE}" pid="10" name="MSIP_Label_340bcb0f-5b51-4b6e-b1dd-058f2ad3bb86_SetDate">
    <vt:lpwstr>2025-06-27T05:59:19Z</vt:lpwstr>
  </property>
  <property fmtid="{D5CDD505-2E9C-101B-9397-08002B2CF9AE}" pid="11" name="MSIP_Label_340bcb0f-5b51-4b6e-b1dd-058f2ad3bb86_Method">
    <vt:lpwstr>Standard</vt:lpwstr>
  </property>
  <property fmtid="{D5CDD505-2E9C-101B-9397-08002B2CF9AE}" pid="12" name="MSIP_Label_340bcb0f-5b51-4b6e-b1dd-058f2ad3bb86_Name">
    <vt:lpwstr>社内情報利用</vt:lpwstr>
  </property>
  <property fmtid="{D5CDD505-2E9C-101B-9397-08002B2CF9AE}" pid="13" name="MSIP_Label_340bcb0f-5b51-4b6e-b1dd-058f2ad3bb86_SiteId">
    <vt:lpwstr>e7b9c1d5-0d8a-4ce9-84f5-a3b79615e52e</vt:lpwstr>
  </property>
  <property fmtid="{D5CDD505-2E9C-101B-9397-08002B2CF9AE}" pid="14" name="MSIP_Label_340bcb0f-5b51-4b6e-b1dd-058f2ad3bb86_ActionId">
    <vt:lpwstr>d9efe7ab-0e61-4893-a1b7-d2b2682d1826</vt:lpwstr>
  </property>
  <property fmtid="{D5CDD505-2E9C-101B-9397-08002B2CF9AE}" pid="15" name="MSIP_Label_340bcb0f-5b51-4b6e-b1dd-058f2ad3bb86_ContentBits">
    <vt:lpwstr>2</vt:lpwstr>
  </property>
</Properties>
</file>