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<sst xmlns="http://schemas.openxmlformats.org/spreadsheetml/2006/main" count="3177" uniqueCount="466">
  <si>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</si>
  <si>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</si>
  <si>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</si>
  <si>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</si>
  <si>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</si>
  <si>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</si>
  <si>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</si>
  <si>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</si>
  <si>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</si>
  <si>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</si>
  <si>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</si>
  <si>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</si>
  <si>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</si>
  <si>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</si>
  <si>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</si>
  <si>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</si>
  <si>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</si>
  <si>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</si>
  <si>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</si>
  <si>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</si>
  <si>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</si>
  <si>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</si>
  <si>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</si>
  <si>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</si>
  <si>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</si>
  <si>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</si>
  <si>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</si>
  <si>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</si>
  <si>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</si>
  <si>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</si>
  <si>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</si>
  <si>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</si>
  <si>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</si>
  <si>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</si>
  <si>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</si>
  <si>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</si>
  <si>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</si>
  <si>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</si>
  <si>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</si>
  <si>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</si>
  <si>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</si>
  <si>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</si>
  <si>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</si>
  <si>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</si>
  <si>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</si>
  <si>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</si>
  <si>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</si>
  <si>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</si>
  <si>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</si>
  <si>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</si>
  <si>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</si>
  <si>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</si>
  <si>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</si>
  <si>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</si>
  <si>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</si>
  <si>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</si>
  <si>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</si>
  <si>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</si>
  <si>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</si>
  <si>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</si>
  <si>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</si>
  <si>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</si>
  <si>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</si>
  <si>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</si>
  <si>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</si>
  <si>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</si>
  <si>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</si>
  <si>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</si>
  <si>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</si>
  <si>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</si>
  <si>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</si>
  <si>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</si>
  <si>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</si>
  <si>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</si>
  <si>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</si>
  <si>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</si>
  <si>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</si>
  <si>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</si>
  <si>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</si>
  <si>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</si>
  <si>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</si>
  <si>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</si>
  <si>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</si>
  <si>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</si>
  <si>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</si>
  <si>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</si>
  <si>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</si>
  <si>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</si>
  <si>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</si>
  <si>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</si>
  <si>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</si>
  <si>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</si>
  <si>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</si>
  <si>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</si>
  <si>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</si>
  <si>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</si>
  <si>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</si>
  <si>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</si>
  <si>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</si>
  <si>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</si>
  <si>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</si>
  <si>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</si>
  <si>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</si>
  <si>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</si>
  <si>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</si>
  <si>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</si>
  <si>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</si>
  <si>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</si>
  <si>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</si>
  <si>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</si>
  <si>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</si>
  <si>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</si>
  <si>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</si>
  <si>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</si>
  <si>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</si>
  <si>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</si>
  <si>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</si>
  <si>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</si>
  <si>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</si>
  <si>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</si>
  <si>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</si>
  <si>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</si>
  <si>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</si>
  <si>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</si>
  <si>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</si>
  <si>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</si>
  <si>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</si>
  <si>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</si>
  <si>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</si>
  <si>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</si>
  <si>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</si>
  <si>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</si>
  <si>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</si>
  <si>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</si>
  <si>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</si>
  <si>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</si>
  <si>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</si>
  <si>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</si>
  <si>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</si>
  <si>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</si>
  <si>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</si>
  <si>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</si>
  <si>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</si>
  <si>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</si>
  <si>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</si>
  <si>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</si>
  <si>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</si>
  <si>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</si>
  <si>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</si>
  <si>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</si>
  <si>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</si>
  <si>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</si>
  <si>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</si>
  <si>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</si>
  <si>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</si>
  <si>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</si>
  <si>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</si>
  <si>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</si>
  <si>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</si>
  <si>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</si>
  <si>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</si>
  <si>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</si>
  <si>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</si>
  <si>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</si>
  <si>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</si>
  <si>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</si>
  <si>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</si>
  <si>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</si>
  <si>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</si>
  <si>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</si>
  <si>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</si>
  <si>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</si>
  <si>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</si>
  <si>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</si>
  <si>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</si>
  <si>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</si>
  <si>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</si>
  <si>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</si>
  <si>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</si>
  <si>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</si>
  <si>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</si>
  <si>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</si>
  <si>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</si>
  <si>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</si>
  <si>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</si>
  <si>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</si>
  <si>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</si>
  <si>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</si>
  <si>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</si>
  <si>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</si>
  <si>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</si>
  <si>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</si>
  <si>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</si>
  <si>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</si>
  <si>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</si>
  <si>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</si>
  <si>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</si>
  <si>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</si>
  <si>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</si>
  <si>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</si>
  <si>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</si>
  <si>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</si>
  <si>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</si>
  <si>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</si>
  <si>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</si>
  <si>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</si>
  <si>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</si>
  <si>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</si>
  <si>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</si>
  <si>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</si>
  <si>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</si>
  <si>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</si>
  <si>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</si>
  <si>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</si>
  <si>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</si>
  <si>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</si>
  <si>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</si>
  <si>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</si>
  <si>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</si>
  <si>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</si>
  <si>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</si>
  <si>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</si>
  <si>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</si>
  <si>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</si>
  <si>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</si>
  <si>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</si>
  <si>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</si>
  <si>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</si>
  <si>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</si>
  <si>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</si>
  <si>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</si>
  <si>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</si>
  <si>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</si>
  <si>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</si>
  <si>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</si>
  <si>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</si>
  <si>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</si>
  <si>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</si>
  <si>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</si>
  <si>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</si>
  <si>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</si>
  <si>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</si>
  <si>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</si>
  <si>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</si>
  <si>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</si>
  <si>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</si>
  <si>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</si>
  <si>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</si>
  <si>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</si>
  <si>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</si>
  <si>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</si>
  <si>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</si>
  <si>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</si>
  <si>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</si>
  <si>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</si>
  <si>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</si>
  <si>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</si>
  <si>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</si>
  <si>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</si>
  <si>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</si>
  <si>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</si>
  <si>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</si>
  <si>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</si>
  <si>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</si>
  <si>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</si>
  <si>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</si>
  <si>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</si>
  <si>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</si>
  <si>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</si>
  <si>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</si>
  <si>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</si>
  <si>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</si>
  <si>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</si>
  <si>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</si>
  <si>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</si>
  <si>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</si>
  <si>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</si>
  <si>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</si>
  <si>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</si>
  <si>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</si>
  <si>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</si>
  <si>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</si>
  <si>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</si>
  <si>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</si>
  <si>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</si>
  <si>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</si>
  <si>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</si>
  <si>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</si>
  <si>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</si>
  <si>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</si>
  <si>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</si>
  <si>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</si>
  <si>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</si>
  <si>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</si>
  <si>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</si>
  <si>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</si>
  <si>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</si>
  <si>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</si>
  <si>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</si>
  <si>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</si>
  <si>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</si>
  <si>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</si>
  <si>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</si>
  <si>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</si>
  <si>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</si>
  <si>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</si>
  <si>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</si>
  <si>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</si>
  <si>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</si>
  <si>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</si>
  <si>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</si>
  <si>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</si>
  <si>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</si>
  <si>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</si>
  <si>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</si>
  <si>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</si>
  <si>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</si>
  <si>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</si>
  <si>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</si>
  <si>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</si>
  <si>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</si>
  <si>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</si>
  <si>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</si>
  <si>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</si>
  <si>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</si>
  <si>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</si>
  <si>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</si>
  <si>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</si>
  <si>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</si>
  <si>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</si>
  <si>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</si>
  <si>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</si>
  <si>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</si>
  <si>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</si>
  <si>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</si>
  <si>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</si>
  <si>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</si>
  <si>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</si>
  <si>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</si>
  <si>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</si>
  <si>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</si>
  <si>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</si>
  <si>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</si>
  <si>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</si>
  <si>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</si>
  <si>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</si>
  <si>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</si>
  <si>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</si>
  <si>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</si>
  <si>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</si>
  <si>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</si>
  <si>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</si>
  <si>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</si>
  <si>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</si>
  <si>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</si>
  <si>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</si>
  <si>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</si>
  <si>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</si>
  <si>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</si>
  <si>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</si>
  <si>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</si>
  <si>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</si>
  <si>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</si>
  <si>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</si>
  <si>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</si>
  <si>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</si>
  <si>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</si>
  <si>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</si>
  <si>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</si>
  <si>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</si>
  <si>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</si>
  <si>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</si>
  <si>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</si>
  <si>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</si>
  <si>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</si>
  <si>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</si>
  <si>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</si>
  <si>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</si>
  <si>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</si>
  <si>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</si>
  <si>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</si>
  <si>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</si>
  <si>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</si>
  <si>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</si>
  <si>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</si>
  <si>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</si>
  <si>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</si>
  <si>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</si>
  <si>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</si>
  <si>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</si>
  <si>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</si>
  <si>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</si>
  <si>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</si>
  <si>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</si>
  <si>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</si>
  <si>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</si>
  <si>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</si>
  <si>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</si>
  <si>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</si>
  <si>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</si>
  <si>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</si>
  <si>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</si>
  <si>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</si>
  <si>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</si>
  <si>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</si>
  <si>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</si>
  <si>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</si>
  <si>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</si>
  <si>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</si>
  <si>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</si>
  <si>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</si>
  <si>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</si>
  <si>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</si>
  <si>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</si>
  <si>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</si>
  <si>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</si>
  <si>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</si>
  <si>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</si>
  <si>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</si>
  <si>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</si>
  <si>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</si>
  <si>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</si>
  <si>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</si>
  <si>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</si>
  <si>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</si>
  <si>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</si>
  <si>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</si>
  <si>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</si>
  <si>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</si>
  <si>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</si>
  <si>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</si>
  <si>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</si>
  <si>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</si>
  <si>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</si>
  <si>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</si>
  <si>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</si>
  <si>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</si>
  <si>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</si>
  <si>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</si>
  <si>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</si>
  <si>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</si>
  <si>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</si>
  <si>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</si>
  <si>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</si>
  <si>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</si>
  <si>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</si>
  <si>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・汚泥：焼却→埋立
・廃プラスチック類：破砕・圧縮→再資源化
・紙くず：破砕→再資源化
・木くず：破砕→再資源化
・金属くず：破砕→再資源化
・ガラス・コンクリート・陶磁器くず：破砕→再資源化
・がれき類：破砕→再資源化
・混廃：分別・破砕→再資源化（再資源化出来ないものは埋立）</t>
    <phoneticPr fontId="3"/>
  </si>
  <si>
    <t>別添記載のとおり</t>
    <phoneticPr fontId="3"/>
  </si>
  <si>
    <t>資源再利用を目的として技術、工法、建設資材の開発を行っている。</t>
    <phoneticPr fontId="3"/>
  </si>
  <si>
    <t>工事施工前に再生資源の使用について検討し再生資材の使用を積極的に実施。</t>
    <phoneticPr fontId="3"/>
  </si>
  <si>
    <t>分別処分については作業に従事する者全員に周知を実施。</t>
    <phoneticPr fontId="3"/>
  </si>
  <si>
    <t>継続的に啓蒙活動を行い、分別意識の向上と維持を図っていく。</t>
    <phoneticPr fontId="3"/>
  </si>
  <si>
    <t>工事施工現場で発生する資材の再利用についての提案。</t>
    <rPh sb="0" eb="6">
      <t>コウジセコウゲンバ</t>
    </rPh>
    <rPh sb="7" eb="9">
      <t>ハッセイ</t>
    </rPh>
    <rPh sb="11" eb="13">
      <t>シザイ</t>
    </rPh>
    <rPh sb="14" eb="17">
      <t>サイリヨウ</t>
    </rPh>
    <rPh sb="22" eb="24">
      <t>テイアン</t>
    </rPh>
    <phoneticPr fontId="3"/>
  </si>
  <si>
    <t>コスト削減、資源枯渇化防止をアピールし、成果を上げていく。</t>
    <rPh sb="3" eb="5">
      <t>サクゲン</t>
    </rPh>
    <rPh sb="6" eb="8">
      <t>シゲン</t>
    </rPh>
    <rPh sb="8" eb="13">
      <t>コカツカボウシ</t>
    </rPh>
    <rPh sb="20" eb="22">
      <t>セイカ</t>
    </rPh>
    <rPh sb="23" eb="24">
      <t>ア</t>
    </rPh>
    <phoneticPr fontId="3"/>
  </si>
  <si>
    <t>再生資材の生産能力を有する業者を選定し利用。</t>
    <phoneticPr fontId="3"/>
  </si>
  <si>
    <t>再生利用を前提に建設廃材の処分を引き続き行っていく。</t>
    <phoneticPr fontId="3"/>
  </si>
  <si>
    <t>横浜市長</t>
    <phoneticPr fontId="3"/>
  </si>
  <si>
    <t>舗装工事、土木工事</t>
    <phoneticPr fontId="3"/>
  </si>
  <si>
    <t>令和 7  年 6  月 30  日</t>
    <phoneticPr fontId="3"/>
  </si>
  <si>
    <t>横浜市神奈川区守屋町3-9-13ＴＶＰビル2Ｆ</t>
    <phoneticPr fontId="3"/>
  </si>
  <si>
    <t>日本道路株式会社　横浜営業所
所長　鷹城　正浩</t>
    <phoneticPr fontId="3"/>
  </si>
  <si>
    <t>日本道路株式会社　横浜営業所</t>
    <phoneticPr fontId="3"/>
  </si>
  <si>
    <t>神奈川県横浜市神奈川区守屋町3-9-13　ＴＶＰビル2Ｆ</t>
    <phoneticPr fontId="3"/>
  </si>
  <si>
    <t>045-277-0014</t>
    <phoneticPr fontId="3"/>
  </si>
  <si>
    <t>Ｄ－建設業</t>
    <phoneticPr fontId="3"/>
  </si>
  <si>
    <t>045-277-0014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</si>
</sst>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35" zoomScaleNormal="115" zoomScaleSheetLayoutView="100" workbookViewId="0">
      <selection activeCell="F50" sqref="F50:M5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458</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456</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459</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460</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463</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461</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1524</v>
      </c>
      <c r="Q49" s="726"/>
      <c r="R49" s="726"/>
      <c r="S49" s="726"/>
      <c r="T49" s="726"/>
      <c r="U49" s="727"/>
    </row>
    <row r="50" spans="3:54" ht="26.25" customHeight="1" x14ac:dyDescent="0.15">
      <c r="C50" s="697" t="s">
        <v>11</v>
      </c>
      <c r="D50" s="698"/>
      <c r="E50" s="699"/>
      <c r="F50" s="708" t="s">
        <v>462</v>
      </c>
      <c r="G50" s="709"/>
      <c r="H50" s="709"/>
      <c r="I50" s="709"/>
      <c r="J50" s="709"/>
      <c r="K50" s="709"/>
      <c r="L50" s="709"/>
      <c r="M50" s="709"/>
      <c r="N50" s="592" t="s">
        <v>172</v>
      </c>
      <c r="O50" s="595"/>
      <c r="P50" s="596"/>
      <c r="Q50" s="712" t="s">
        <v>465</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464</v>
      </c>
      <c r="G54" s="793"/>
      <c r="H54" s="793"/>
      <c r="I54" s="793"/>
      <c r="J54" s="793"/>
      <c r="K54" s="793"/>
      <c r="L54" s="38" t="s">
        <v>48</v>
      </c>
      <c r="M54" s="38"/>
      <c r="N54" s="797" t="s">
        <v>457</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676</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446</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447</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7</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2564.4</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448</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2415</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449</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450</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451</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452</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453</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2564.4</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2564.4</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454</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2415</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2415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455</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8"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1.1000000000000001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v>
      </c>
      <c r="P27" s="881"/>
      <c r="Q27" s="881"/>
      <c r="R27" s="881"/>
      <c r="S27" s="59" t="s">
        <v>38</v>
      </c>
      <c r="T27" s="80"/>
      <c r="U27" s="80"/>
      <c r="X27" s="78" t="s">
        <v>39</v>
      </c>
      <c r="Y27" s="81"/>
      <c r="AG27" s="68"/>
      <c r="AH27" s="68"/>
      <c r="AI27" s="68"/>
      <c r="AJ27" s="68"/>
      <c r="AK27" s="831">
        <f>+AG18+O27</f>
        <v>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1.1000000000000001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1.1000000000000001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2300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2449.1999999999998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2300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2300</v>
      </c>
      <c r="P27" s="881"/>
      <c r="Q27" s="881"/>
      <c r="R27" s="881"/>
      <c r="S27" s="59" t="s">
        <v>38</v>
      </c>
      <c r="T27" s="80"/>
      <c r="U27" s="80"/>
      <c r="X27" s="78" t="s">
        <v>39</v>
      </c>
      <c r="Y27" s="81"/>
      <c r="AG27" s="68"/>
      <c r="AH27" s="68"/>
      <c r="AI27" s="68"/>
      <c r="AJ27" s="68"/>
      <c r="AK27" s="831">
        <f>+AG18+O27</f>
        <v>2300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2300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2449.1999999999998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2300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2449.1999999999998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4" zoomScaleNormal="100" workbookViewId="0">
      <selection activeCell="F26" sqref="F26:G2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日本道路株式会社　横浜営業所</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4" workbookViewId="0">
      <selection activeCell="Z25" sqref="Z2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13.4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v>
      </c>
      <c r="P27" s="881"/>
      <c r="Q27" s="881"/>
      <c r="R27" s="881"/>
      <c r="S27" s="59" t="s">
        <v>38</v>
      </c>
      <c r="T27" s="80"/>
      <c r="U27" s="80"/>
      <c r="X27" s="78" t="s">
        <v>39</v>
      </c>
      <c r="Y27" s="81"/>
      <c r="AG27" s="68"/>
      <c r="AH27" s="68"/>
      <c r="AI27" s="68"/>
      <c r="AJ27" s="68"/>
      <c r="AK27" s="831">
        <f>+AG18+O27</f>
        <v>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13.4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日本道路株式会社　横浜営業所</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16.3</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18.399999999999999</v>
      </c>
      <c r="M9" s="507">
        <f>IF(OR(ｷ.紙くず!F24&gt;0,ｷ.紙くず!F24&lt;0),ｷ.紙くず!F24,IF(M$19&gt;0,"0",0))</f>
        <v>4.0999999999999996</v>
      </c>
      <c r="N9" s="507">
        <f>IF(OR(ｸ.木くず!F24&gt;0,ｸ.木くず!F24&lt;0),ｸ.木くず!F24,IF(N$19&gt;0,"0",0))</f>
        <v>61.9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1.1000000000000001</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2449.1999999999998</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13.4</v>
      </c>
      <c r="AA9" s="509">
        <f>IF(SUM(G9:Z9)&gt;0,SUM(G9:Z9),IF(AA$19&gt;0,"0",0))</f>
        <v>2564.4</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16.3</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18.399999999999999</v>
      </c>
      <c r="M14" s="513">
        <f>IF(OR(ｷ.紙くず!F29&gt;0,ｷ.紙くず!F29&lt;0),ｷ.紙くず!F29,IF(M$19&gt;0,"0",0))</f>
        <v>4.0999999999999996</v>
      </c>
      <c r="N14" s="513">
        <f>IF(OR(ｸ.木くず!F29&gt;0,ｸ.木くず!F29&lt;0),ｸ.木くず!F29,IF(N$19&gt;0,"0",0))</f>
        <v>61.9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1.1000000000000001</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2449.1999999999998</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13.4</v>
      </c>
      <c r="AA14" s="515">
        <f t="shared" si="0"/>
        <v>2564.4</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16.3</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18.399999999999999</v>
      </c>
      <c r="M16" s="513">
        <f>IF(OR(ｷ.紙くず!F31&gt;0,ｷ.紙くず!F31&lt;0),ｷ.紙くず!F31,IF(M$19&gt;0,"0",0))</f>
        <v>4.0999999999999996</v>
      </c>
      <c r="N16" s="513">
        <f>IF(OR(ｸ.木くず!F31&gt;0,ｸ.木くず!F31&lt;0),ｸ.木くず!F31,IF(N$19&gt;0,"0",0))</f>
        <v>61.9</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1.1000000000000001</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2449.1999999999998</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13.4</v>
      </c>
      <c r="AA16" s="515">
        <f t="shared" si="0"/>
        <v>2564.4</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15</v>
      </c>
      <c r="I19" s="519">
        <f t="shared" si="1"/>
        <v>0</v>
      </c>
      <c r="J19" s="519">
        <f t="shared" si="1"/>
        <v>0</v>
      </c>
      <c r="K19" s="519">
        <f t="shared" si="1"/>
        <v>0</v>
      </c>
      <c r="L19" s="519">
        <f t="shared" si="1"/>
        <v>15</v>
      </c>
      <c r="M19" s="519">
        <f t="shared" si="1"/>
        <v>5</v>
      </c>
      <c r="N19" s="519">
        <f t="shared" si="1"/>
        <v>60</v>
      </c>
      <c r="O19" s="519">
        <f t="shared" si="1"/>
        <v>0</v>
      </c>
      <c r="P19" s="519">
        <f t="shared" si="1"/>
        <v>0</v>
      </c>
      <c r="Q19" s="519">
        <f t="shared" si="1"/>
        <v>0</v>
      </c>
      <c r="R19" s="519">
        <f t="shared" si="1"/>
        <v>0</v>
      </c>
      <c r="S19" s="519">
        <f t="shared" si="1"/>
        <v>5</v>
      </c>
      <c r="T19" s="519">
        <f t="shared" si="1"/>
        <v>0</v>
      </c>
      <c r="U19" s="519">
        <f t="shared" si="1"/>
        <v>0</v>
      </c>
      <c r="V19" s="519">
        <f t="shared" si="1"/>
        <v>2300</v>
      </c>
      <c r="W19" s="519">
        <f t="shared" si="1"/>
        <v>0</v>
      </c>
      <c r="X19" s="519">
        <f t="shared" si="1"/>
        <v>0</v>
      </c>
      <c r="Y19" s="519">
        <f t="shared" si="1"/>
        <v>0</v>
      </c>
      <c r="Z19" s="520">
        <f t="shared" si="1"/>
        <v>15</v>
      </c>
      <c r="AA19" s="521">
        <f t="shared" ref="AA19:AA25" si="2">SUM(G19:Z19)</f>
        <v>2415</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15</v>
      </c>
      <c r="I37" s="554">
        <f t="shared" si="8"/>
        <v>0</v>
      </c>
      <c r="J37" s="554">
        <f t="shared" si="8"/>
        <v>0</v>
      </c>
      <c r="K37" s="554">
        <f t="shared" si="8"/>
        <v>0</v>
      </c>
      <c r="L37" s="554">
        <f t="shared" si="8"/>
        <v>15</v>
      </c>
      <c r="M37" s="554">
        <f t="shared" si="8"/>
        <v>5</v>
      </c>
      <c r="N37" s="554">
        <f t="shared" si="8"/>
        <v>60</v>
      </c>
      <c r="O37" s="554">
        <f t="shared" si="8"/>
        <v>0</v>
      </c>
      <c r="P37" s="554">
        <f t="shared" si="8"/>
        <v>0</v>
      </c>
      <c r="Q37" s="554">
        <f t="shared" si="8"/>
        <v>0</v>
      </c>
      <c r="R37" s="554">
        <f t="shared" si="8"/>
        <v>0</v>
      </c>
      <c r="S37" s="554">
        <f t="shared" si="8"/>
        <v>5</v>
      </c>
      <c r="T37" s="554">
        <f t="shared" si="8"/>
        <v>0</v>
      </c>
      <c r="U37" s="554">
        <f t="shared" si="8"/>
        <v>0</v>
      </c>
      <c r="V37" s="554">
        <f t="shared" si="8"/>
        <v>2300</v>
      </c>
      <c r="W37" s="554">
        <f t="shared" si="8"/>
        <v>0</v>
      </c>
      <c r="X37" s="554">
        <f t="shared" si="8"/>
        <v>0</v>
      </c>
      <c r="Y37" s="554">
        <f t="shared" si="8"/>
        <v>0</v>
      </c>
      <c r="Z37" s="555">
        <f t="shared" si="8"/>
        <v>15</v>
      </c>
      <c r="AA37" s="556">
        <f t="shared" si="4"/>
        <v>2415</v>
      </c>
    </row>
    <row r="38" spans="2:27" ht="24" customHeight="1" x14ac:dyDescent="0.15">
      <c r="B38" s="186"/>
      <c r="C38" s="972"/>
      <c r="D38" s="247"/>
      <c r="E38" s="245" t="s">
        <v>319</v>
      </c>
      <c r="F38" s="585"/>
      <c r="G38" s="545">
        <f t="shared" ref="G38:Z38" si="9">SUM(G39:G41)</f>
        <v>0</v>
      </c>
      <c r="H38" s="545">
        <f t="shared" si="9"/>
        <v>15</v>
      </c>
      <c r="I38" s="545">
        <f t="shared" si="9"/>
        <v>0</v>
      </c>
      <c r="J38" s="545">
        <f t="shared" si="9"/>
        <v>0</v>
      </c>
      <c r="K38" s="545">
        <f t="shared" si="9"/>
        <v>0</v>
      </c>
      <c r="L38" s="545">
        <f t="shared" si="9"/>
        <v>15</v>
      </c>
      <c r="M38" s="545">
        <f t="shared" si="9"/>
        <v>5</v>
      </c>
      <c r="N38" s="545">
        <f t="shared" si="9"/>
        <v>60</v>
      </c>
      <c r="O38" s="545">
        <f t="shared" si="9"/>
        <v>0</v>
      </c>
      <c r="P38" s="545">
        <f t="shared" si="9"/>
        <v>0</v>
      </c>
      <c r="Q38" s="545">
        <f t="shared" si="9"/>
        <v>0</v>
      </c>
      <c r="R38" s="545">
        <f t="shared" si="9"/>
        <v>0</v>
      </c>
      <c r="S38" s="545">
        <f t="shared" si="9"/>
        <v>5</v>
      </c>
      <c r="T38" s="545">
        <f t="shared" si="9"/>
        <v>0</v>
      </c>
      <c r="U38" s="545">
        <f t="shared" si="9"/>
        <v>0</v>
      </c>
      <c r="V38" s="545">
        <f t="shared" si="9"/>
        <v>2300</v>
      </c>
      <c r="W38" s="545">
        <f t="shared" si="9"/>
        <v>0</v>
      </c>
      <c r="X38" s="545">
        <f t="shared" si="9"/>
        <v>0</v>
      </c>
      <c r="Y38" s="545">
        <f t="shared" si="9"/>
        <v>0</v>
      </c>
      <c r="Z38" s="546">
        <f t="shared" si="9"/>
        <v>15</v>
      </c>
      <c r="AA38" s="547">
        <f t="shared" si="4"/>
        <v>2415</v>
      </c>
    </row>
    <row r="39" spans="2:27" ht="24" customHeight="1" x14ac:dyDescent="0.15">
      <c r="B39" s="186"/>
      <c r="C39" s="972"/>
      <c r="D39" s="248"/>
      <c r="E39" s="243"/>
      <c r="F39" s="241" t="s">
        <v>233</v>
      </c>
      <c r="G39" s="548">
        <f>+ｱ.燃え殻!$Z$28</f>
        <v>0</v>
      </c>
      <c r="H39" s="548">
        <f>+ｲ.汚泥!$Z$28</f>
        <v>15</v>
      </c>
      <c r="I39" s="548">
        <f>+ｳ.廃油!$Z$28</f>
        <v>0</v>
      </c>
      <c r="J39" s="548">
        <f>+ｴ.廃酸!$Z$28</f>
        <v>0</v>
      </c>
      <c r="K39" s="548">
        <f>+ｵ.廃ｱﾙｶﾘ!$Z$28</f>
        <v>0</v>
      </c>
      <c r="L39" s="548">
        <f>+ｶ.廃ﾌﾟﾗ類!$Z$28</f>
        <v>15</v>
      </c>
      <c r="M39" s="548">
        <f>+ｷ.紙くず!$Z$28</f>
        <v>5</v>
      </c>
      <c r="N39" s="548">
        <f>+ｸ.木くず!$Z$28</f>
        <v>60</v>
      </c>
      <c r="O39" s="548">
        <f>+ｹ.繊維くず!$Z$28</f>
        <v>0</v>
      </c>
      <c r="P39" s="548">
        <f>+ｺ.動植物性残さ!$Z$28</f>
        <v>0</v>
      </c>
      <c r="Q39" s="548">
        <f>+ｻ.動物系固形不要物!$Z$28</f>
        <v>0</v>
      </c>
      <c r="R39" s="548">
        <f>+ｼ.ｺﾞﾑくず!$Z$28</f>
        <v>0</v>
      </c>
      <c r="S39" s="548">
        <f>+ｽ.金属くず!$Z$28</f>
        <v>5</v>
      </c>
      <c r="T39" s="548">
        <f>+ｾ.ｶﾞﾗｽ･ｺﾝｸﾘ･陶磁器くず!$Z$28</f>
        <v>0</v>
      </c>
      <c r="U39" s="548">
        <f>+ｿ.鉱さい!$Z$28</f>
        <v>0</v>
      </c>
      <c r="V39" s="548">
        <f>+ﾀ.がれき類!$Z$28</f>
        <v>2300</v>
      </c>
      <c r="W39" s="548">
        <f>+ﾁ.動物のふん尿!$Z$28</f>
        <v>0</v>
      </c>
      <c r="X39" s="548">
        <f>+ﾂ.動物の死体!$Z$28</f>
        <v>0</v>
      </c>
      <c r="Y39" s="548">
        <f>+ﾃ.ばいじん!$Z$28</f>
        <v>0</v>
      </c>
      <c r="Z39" s="549">
        <f>+ﾄ.混合廃棄物その他!$Z$28</f>
        <v>15</v>
      </c>
      <c r="AA39" s="550">
        <f t="shared" si="4"/>
        <v>2415</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15</v>
      </c>
      <c r="I43" s="557">
        <f>+ｳ.廃油!$AK$27</f>
        <v>0</v>
      </c>
      <c r="J43" s="557">
        <f>+ｴ.廃酸!$AK$27</f>
        <v>0</v>
      </c>
      <c r="K43" s="557">
        <f>+ｵ.廃ｱﾙｶﾘ!$AK$27</f>
        <v>0</v>
      </c>
      <c r="L43" s="557">
        <f>+ｶ.廃ﾌﾟﾗ類!$AK$27</f>
        <v>15</v>
      </c>
      <c r="M43" s="557">
        <f>+ｷ.紙くず!$AK$27</f>
        <v>5</v>
      </c>
      <c r="N43" s="557">
        <f>+ｸ.木くず!$AK$27</f>
        <v>60</v>
      </c>
      <c r="O43" s="557">
        <f>+ｹ.繊維くず!$AK$27</f>
        <v>0</v>
      </c>
      <c r="P43" s="557">
        <f>+ｺ.動植物性残さ!$AK$27</f>
        <v>0</v>
      </c>
      <c r="Q43" s="557">
        <f>+ｻ.動物系固形不要物!$AK$27</f>
        <v>0</v>
      </c>
      <c r="R43" s="557">
        <f>+ｼ.ｺﾞﾑくず!$AK$27</f>
        <v>0</v>
      </c>
      <c r="S43" s="557">
        <f>+ｽ.金属くず!$AK$27</f>
        <v>5</v>
      </c>
      <c r="T43" s="557">
        <f>+ｾ.ｶﾞﾗｽ･ｺﾝｸﾘ･陶磁器くず!$AK$27</f>
        <v>0</v>
      </c>
      <c r="U43" s="557">
        <f>+ｿ.鉱さい!$AK$27</f>
        <v>0</v>
      </c>
      <c r="V43" s="557">
        <f>+ﾀ.がれき類!$AK$27</f>
        <v>2300</v>
      </c>
      <c r="W43" s="557">
        <f>+ﾁ.動物のふん尿!$AK$27</f>
        <v>0</v>
      </c>
      <c r="X43" s="557">
        <f>+ﾂ.動物の死体!$AK$27</f>
        <v>0</v>
      </c>
      <c r="Y43" s="557">
        <f>+ﾃ.ばいじん!$AK$27</f>
        <v>0</v>
      </c>
      <c r="Z43" s="558">
        <f>+ﾄ.混合廃棄物その他!$AK$27</f>
        <v>15</v>
      </c>
      <c r="AA43" s="559">
        <f t="shared" si="4"/>
        <v>2415</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15</v>
      </c>
      <c r="I45" s="563">
        <f>+ｳ.廃油!$AR$24</f>
        <v>0</v>
      </c>
      <c r="J45" s="563">
        <f>+ｴ.廃酸!$AR$24</f>
        <v>0</v>
      </c>
      <c r="K45" s="563">
        <f>+ｵ.廃ｱﾙｶﾘ!$AR$24</f>
        <v>0</v>
      </c>
      <c r="L45" s="563">
        <f>+ｶ.廃ﾌﾟﾗ類!$AR$24</f>
        <v>15</v>
      </c>
      <c r="M45" s="563">
        <f>+ｷ.紙くず!$AR$24</f>
        <v>5</v>
      </c>
      <c r="N45" s="563">
        <f>+ｸ.木くず!$AR$24</f>
        <v>60</v>
      </c>
      <c r="O45" s="563">
        <f>+ｹ.繊維くず!$AR$24</f>
        <v>0</v>
      </c>
      <c r="P45" s="563">
        <f>+ｺ.動植物性残さ!$AR$24</f>
        <v>0</v>
      </c>
      <c r="Q45" s="563">
        <f>+ｻ.動物系固形不要物!$AR$24</f>
        <v>0</v>
      </c>
      <c r="R45" s="563">
        <f>+ｼ.ｺﾞﾑくず!$AR$24</f>
        <v>0</v>
      </c>
      <c r="S45" s="563">
        <f>+ｽ.金属くず!$AR$24</f>
        <v>5</v>
      </c>
      <c r="T45" s="563">
        <f>+ｾ.ｶﾞﾗｽ･ｺﾝｸﾘ･陶磁器くず!$AR$24</f>
        <v>0</v>
      </c>
      <c r="U45" s="563">
        <f>+ｿ.鉱さい!$AR$24</f>
        <v>0</v>
      </c>
      <c r="V45" s="563">
        <f>+ﾀ.がれき類!$AR$24</f>
        <v>2300</v>
      </c>
      <c r="W45" s="563">
        <f>+ﾁ.動物のふん尿!$AR$24</f>
        <v>0</v>
      </c>
      <c r="X45" s="563">
        <f>+ﾂ.動物の死体!$AR$24</f>
        <v>0</v>
      </c>
      <c r="Y45" s="563">
        <f>+ﾃ.ばいじん!$AR$24</f>
        <v>0</v>
      </c>
      <c r="Z45" s="564">
        <f>+ﾄ.混合廃棄物その他!$AR$24</f>
        <v>15</v>
      </c>
      <c r="AA45" s="565">
        <f t="shared" si="4"/>
        <v>2415</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31.3</v>
      </c>
      <c r="I55" s="634">
        <f t="shared" si="10"/>
        <v>0</v>
      </c>
      <c r="J55" s="634">
        <f t="shared" si="10"/>
        <v>0</v>
      </c>
      <c r="K55" s="634">
        <f t="shared" si="10"/>
        <v>0</v>
      </c>
      <c r="L55" s="634">
        <f t="shared" si="10"/>
        <v>33.4</v>
      </c>
      <c r="M55" s="634">
        <f t="shared" si="10"/>
        <v>9.1</v>
      </c>
      <c r="N55" s="634">
        <f t="shared" si="10"/>
        <v>121.9</v>
      </c>
      <c r="O55" s="634">
        <f t="shared" si="10"/>
        <v>0</v>
      </c>
      <c r="P55" s="634">
        <f t="shared" si="10"/>
        <v>0</v>
      </c>
      <c r="Q55" s="634">
        <f t="shared" si="10"/>
        <v>0</v>
      </c>
      <c r="R55" s="634">
        <f t="shared" si="10"/>
        <v>0</v>
      </c>
      <c r="S55" s="634">
        <f t="shared" si="10"/>
        <v>6.1</v>
      </c>
      <c r="T55" s="634">
        <f t="shared" si="10"/>
        <v>0</v>
      </c>
      <c r="U55" s="634">
        <f t="shared" si="10"/>
        <v>0</v>
      </c>
      <c r="V55" s="634">
        <f t="shared" si="10"/>
        <v>4749.2</v>
      </c>
      <c r="W55" s="634">
        <f t="shared" si="10"/>
        <v>0</v>
      </c>
      <c r="X55" s="634">
        <f t="shared" si="10"/>
        <v>0</v>
      </c>
      <c r="Y55" s="634">
        <f t="shared" si="10"/>
        <v>0</v>
      </c>
      <c r="Z55" s="634">
        <f t="shared" si="10"/>
        <v>28.4</v>
      </c>
      <c r="AA55" s="633">
        <f>+AA9+AA19+AA20</f>
        <v>4979.3999999999996</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  年 6  月 30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横浜市神奈川区守屋町3-9-13ＴＶＰビル2Ｆ</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日本道路株式会社　横浜営業所
所長　鷹城　正浩</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045-277-0014</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日本道路株式会社　横浜営業所</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1524</v>
      </c>
      <c r="Q25" s="1086"/>
      <c r="R25" s="1086"/>
      <c r="S25" s="1086"/>
      <c r="T25" s="1086"/>
      <c r="U25" s="1087"/>
    </row>
    <row r="26" spans="1:22" ht="26.25" customHeight="1" x14ac:dyDescent="0.15">
      <c r="C26" s="1099" t="s">
        <v>11</v>
      </c>
      <c r="D26" s="1100"/>
      <c r="E26" s="1101"/>
      <c r="F26" s="1118" t="str">
        <f>+表紙!F50</f>
        <v>神奈川県横浜市神奈川区守屋町3-9-13　ＴＶＰビル2Ｆ</v>
      </c>
      <c r="G26" s="1119"/>
      <c r="H26" s="1119"/>
      <c r="I26" s="1119"/>
      <c r="J26" s="1119"/>
      <c r="K26" s="1119"/>
      <c r="L26" s="1119"/>
      <c r="M26" s="1119"/>
      <c r="N26" s="454" t="s">
        <v>172</v>
      </c>
      <c r="O26" s="383"/>
      <c r="P26" s="383"/>
      <c r="Q26" s="1113" t="str">
        <f>IF(+表紙!Q50="","",+表紙!Q50)</f>
        <v>045-277-0014</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舗装工事、土木工事</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676</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7</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2564.4</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資源再利用を目的として技術、工法、建設資材の開発を行っている。</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2415</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工事施工前に再生資源の使用について検討し再生資材の使用を積極的に実施。</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分別処分については作業に従事する者全員に周知を実施。</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継続的に啓蒙活動を行い、分別意識の向上と維持を図っていく。</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工事施工現場で発生する資材の再利用についての提案。</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コスト削減、資源枯渇化防止をアピールし、成果を上げていく。</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2564.4</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2564.4</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再生資材の生産能力を有する業者を選定し利用。</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2415</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2415</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再生利用を前提に建設廃材の処分を引き続き行っていく。</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G19" sqref="G1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16.3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v>
      </c>
      <c r="P27" s="881"/>
      <c r="Q27" s="881"/>
      <c r="R27" s="881"/>
      <c r="S27" s="59" t="s">
        <v>38</v>
      </c>
      <c r="T27" s="80"/>
      <c r="U27" s="80"/>
      <c r="X27" s="78" t="s">
        <v>39</v>
      </c>
      <c r="Y27" s="81"/>
      <c r="AG27" s="68"/>
      <c r="AH27" s="68"/>
      <c r="AI27" s="68"/>
      <c r="AJ27" s="68"/>
      <c r="AK27" s="831">
        <f>+AG18+O27</f>
        <v>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16.3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16.3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18.399999999999999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v>
      </c>
      <c r="P27" s="881"/>
      <c r="Q27" s="881"/>
      <c r="R27" s="881"/>
      <c r="S27" s="59" t="s">
        <v>38</v>
      </c>
      <c r="T27" s="80"/>
      <c r="U27" s="80"/>
      <c r="X27" s="78" t="s">
        <v>39</v>
      </c>
      <c r="Y27" s="81"/>
      <c r="AG27" s="68"/>
      <c r="AH27" s="68"/>
      <c r="AI27" s="68"/>
      <c r="AJ27" s="68"/>
      <c r="AK27" s="831">
        <f>+AG18+O27</f>
        <v>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18.399999999999999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18.399999999999999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4.0999999999999996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v>
      </c>
      <c r="P27" s="881"/>
      <c r="Q27" s="881"/>
      <c r="R27" s="881"/>
      <c r="S27" s="59" t="s">
        <v>38</v>
      </c>
      <c r="T27" s="80"/>
      <c r="U27" s="80"/>
      <c r="X27" s="78" t="s">
        <v>39</v>
      </c>
      <c r="Y27" s="81"/>
      <c r="AG27" s="68"/>
      <c r="AH27" s="68"/>
      <c r="AI27" s="68"/>
      <c r="AJ27" s="68"/>
      <c r="AK27" s="831">
        <f>+AG18+O27</f>
        <v>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4.0999999999999996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4.0999999999999996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日本道路株式会社　横浜営業所</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60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61.9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60</v>
      </c>
      <c r="P27" s="881"/>
      <c r="Q27" s="881"/>
      <c r="R27" s="881"/>
      <c r="S27" s="59" t="s">
        <v>38</v>
      </c>
      <c r="T27" s="80"/>
      <c r="U27" s="80"/>
      <c r="X27" s="78" t="s">
        <v>39</v>
      </c>
      <c r="Y27" s="81"/>
      <c r="AG27" s="68"/>
      <c r="AH27" s="68"/>
      <c r="AI27" s="68"/>
      <c r="AJ27" s="68"/>
      <c r="AK27" s="831">
        <f>+AG18+O27</f>
        <v>60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60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61.9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60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61.9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2025-06-27T07:57:24Z</dcterms:created>
  <dcterms:modified xsi:type="dcterms:W3CDTF">2025-06-27T07:57:24Z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