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<sst xmlns="http://schemas.openxmlformats.org/spreadsheetml/2006/main" count="3303" uniqueCount="470">
  <si>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</si>
  <si>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</si>
  <si>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</si>
  <si>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</si>
  <si>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</si>
  <si>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</si>
  <si>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</si>
  <si>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</si>
  <si>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</si>
  <si>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</si>
  <si>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</si>
  <si>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</si>
  <si>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</si>
  <si>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</si>
  <si>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</si>
  <si>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</si>
  <si>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</si>
  <si>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</si>
  <si>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</si>
  <si>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</si>
  <si>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</si>
  <si>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</si>
  <si>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</si>
  <si>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</si>
  <si>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</si>
  <si>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</si>
  <si>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</si>
  <si>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</si>
  <si>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</si>
  <si>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</si>
  <si>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</si>
  <si>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</si>
  <si>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</si>
  <si>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</si>
  <si>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</si>
  <si>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</si>
  <si>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</si>
  <si>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</si>
  <si>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</si>
  <si>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</si>
  <si>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</si>
  <si>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</si>
  <si>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</si>
  <si>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</si>
  <si>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</si>
  <si>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</si>
  <si>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</si>
  <si>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</si>
  <si>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</si>
  <si>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</si>
  <si>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</si>
  <si>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</si>
  <si>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</si>
  <si>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</si>
  <si>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</si>
  <si>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</si>
  <si>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</si>
  <si>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</si>
  <si>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</si>
  <si>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</si>
  <si>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</si>
  <si>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</si>
  <si>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</si>
  <si>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</si>
  <si>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</si>
  <si>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</si>
  <si>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</si>
  <si>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</si>
  <si>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</si>
  <si>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</si>
  <si>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</si>
  <si>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</si>
  <si>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</si>
  <si>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</si>
  <si>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</si>
  <si>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</si>
  <si>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</si>
  <si>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</si>
  <si>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</si>
  <si>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</si>
  <si>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</si>
  <si>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</si>
  <si>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</si>
  <si>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</si>
  <si>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</si>
  <si>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</si>
  <si>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</si>
  <si>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</si>
  <si>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</si>
  <si>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</si>
  <si>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</si>
  <si>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</si>
  <si>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</si>
  <si>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</si>
  <si>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</si>
  <si>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</si>
  <si>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</si>
  <si>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</si>
  <si>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</si>
  <si>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</si>
  <si>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</si>
  <si>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</si>
  <si>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</si>
  <si>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</si>
  <si>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</si>
  <si>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</si>
  <si>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</si>
  <si>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</si>
  <si>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</si>
  <si>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</si>
  <si>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</si>
  <si>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</si>
  <si>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</si>
  <si>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</si>
  <si>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</si>
  <si>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</si>
  <si>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</si>
  <si>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</si>
  <si>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</si>
  <si>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</si>
  <si>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</si>
  <si>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</si>
  <si>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</si>
  <si>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</si>
  <si>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</si>
  <si>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</si>
  <si>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</si>
  <si>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</si>
  <si>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</si>
  <si>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</si>
  <si>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</si>
  <si>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</si>
  <si>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</si>
  <si>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</si>
  <si>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</si>
  <si>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</si>
  <si>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</si>
  <si>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</si>
  <si>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</si>
  <si>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</si>
  <si>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</si>
  <si>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</si>
  <si>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</si>
  <si>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</si>
  <si>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</si>
  <si>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</si>
  <si>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</si>
  <si>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</si>
  <si>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</si>
  <si>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</si>
  <si>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</si>
  <si>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</si>
  <si>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</si>
  <si>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</si>
  <si>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</si>
  <si>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</si>
  <si>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</si>
  <si>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</si>
  <si>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</si>
  <si>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</si>
  <si>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</si>
  <si>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</si>
  <si>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</si>
  <si>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</si>
  <si>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</si>
  <si>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</si>
  <si>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</si>
  <si>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</si>
  <si>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</si>
  <si>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</si>
  <si>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</si>
  <si>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</si>
  <si>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</si>
  <si>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</si>
  <si>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</si>
  <si>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</si>
  <si>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</si>
  <si>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</si>
  <si>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</si>
  <si>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</si>
  <si>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</si>
  <si>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</si>
  <si>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</si>
  <si>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</si>
  <si>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</si>
  <si>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</si>
  <si>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</si>
  <si>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</si>
  <si>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</si>
  <si>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</si>
  <si>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</si>
  <si>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</si>
  <si>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</si>
  <si>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</si>
  <si>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</si>
  <si>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</si>
  <si>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</si>
  <si>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</si>
  <si>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</si>
  <si>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</si>
  <si>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</si>
  <si>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</si>
  <si>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</si>
  <si>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</si>
  <si>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</si>
  <si>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</si>
  <si>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</si>
  <si>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</si>
  <si>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</si>
  <si>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</si>
  <si>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</si>
  <si>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</si>
  <si>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</si>
  <si>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</si>
  <si>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</si>
  <si>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</si>
  <si>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</si>
  <si>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</si>
  <si>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</si>
  <si>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</si>
  <si>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</si>
  <si>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</si>
  <si>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</si>
  <si>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</si>
  <si>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</si>
  <si>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</si>
  <si>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</si>
  <si>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</si>
  <si>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</si>
  <si>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</si>
  <si>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</si>
  <si>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</si>
  <si>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</si>
  <si>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</si>
  <si>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</si>
  <si>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</si>
  <si>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</si>
  <si>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</si>
  <si>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</si>
  <si>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</si>
  <si>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</si>
  <si>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</si>
  <si>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</si>
  <si>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</si>
  <si>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</si>
  <si>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</si>
  <si>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</si>
  <si>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</si>
  <si>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</si>
  <si>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</si>
  <si>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</si>
  <si>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</si>
  <si>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</si>
  <si>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</si>
  <si>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</si>
  <si>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</si>
  <si>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</si>
  <si>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</si>
  <si>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</si>
  <si>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</si>
  <si>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</si>
  <si>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</si>
  <si>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</si>
  <si>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</si>
  <si>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</si>
  <si>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</si>
  <si>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</si>
  <si>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</si>
  <si>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</si>
  <si>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</si>
  <si>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</si>
  <si>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</si>
  <si>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</si>
  <si>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</si>
  <si>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</si>
  <si>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</si>
  <si>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</si>
  <si>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</si>
  <si>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</si>
  <si>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</si>
  <si>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</si>
  <si>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</si>
  <si>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</si>
  <si>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</si>
  <si>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</si>
  <si>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</si>
  <si>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</si>
  <si>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</si>
  <si>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</si>
  <si>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</si>
  <si>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</si>
  <si>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</si>
  <si>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</si>
  <si>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</si>
  <si>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</si>
  <si>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</si>
  <si>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</si>
  <si>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</si>
  <si>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</si>
  <si>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</si>
  <si>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</si>
  <si>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</si>
  <si>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</si>
  <si>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</si>
  <si>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</si>
  <si>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</si>
  <si>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</si>
  <si>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</si>
  <si>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</si>
  <si>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</si>
  <si>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</si>
  <si>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</si>
  <si>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</si>
  <si>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</si>
  <si>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</si>
  <si>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</si>
  <si>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</si>
  <si>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</si>
  <si>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</si>
  <si>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</si>
  <si>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</si>
  <si>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</si>
  <si>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</si>
  <si>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</si>
  <si>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</si>
  <si>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</si>
  <si>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</si>
  <si>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</si>
  <si>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</si>
  <si>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</si>
  <si>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</si>
  <si>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</si>
  <si>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</si>
  <si>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</si>
  <si>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</si>
  <si>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</si>
  <si>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</si>
  <si>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</si>
  <si>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</si>
  <si>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</si>
  <si>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</si>
  <si>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</si>
  <si>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</si>
  <si>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</si>
  <si>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</si>
  <si>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</si>
  <si>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</si>
  <si>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</si>
  <si>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</si>
  <si>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</si>
  <si>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</si>
  <si>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</si>
  <si>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</si>
  <si>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</si>
  <si>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</si>
  <si>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</si>
  <si>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</si>
  <si>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</si>
  <si>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</si>
  <si>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</si>
  <si>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</si>
  <si>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</si>
  <si>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</si>
  <si>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</si>
  <si>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</si>
  <si>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</si>
  <si>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</si>
  <si>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</si>
  <si>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</si>
  <si>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</si>
  <si>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</si>
  <si>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</si>
  <si>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</si>
  <si>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</si>
  <si>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</si>
  <si>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</si>
  <si>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</si>
  <si>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</si>
  <si>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</si>
  <si>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</si>
  <si>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</si>
  <si>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</si>
  <si>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</si>
  <si>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</si>
  <si>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</si>
  <si>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</si>
  <si>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</si>
  <si>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</si>
  <si>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</si>
  <si>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</si>
  <si>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</si>
  <si>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</si>
  <si>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</si>
  <si>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</si>
  <si>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</si>
  <si>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</si>
  <si>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</si>
  <si>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</si>
  <si>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</si>
  <si>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</si>
  <si>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</si>
  <si>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</si>
  <si>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</si>
  <si>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</si>
  <si>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</si>
  <si>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</si>
  <si>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</si>
  <si>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</si>
  <si>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</si>
  <si>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</si>
  <si>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</si>
  <si>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</si>
  <si>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</si>
  <si>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</si>
  <si>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</si>
  <si>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</si>
  <si>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</si>
  <si>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</si>
  <si>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</si>
  <si>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</si>
  <si>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</si>
  <si>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</si>
  <si>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</si>
  <si>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</si>
  <si>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</si>
  <si>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</si>
  <si>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</si>
  <si>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</si>
  <si>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</si>
  <si>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</si>
  <si>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</si>
  <si>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</si>
  <si>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</si>
  <si>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</si>
  <si>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</si>
  <si>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</si>
  <si>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</si>
  <si>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</si>
  <si>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</si>
  <si>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</si>
  <si>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</si>
  <si>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</si>
  <si>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</si>
  <si>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</si>
  <si>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</si>
  <si>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</si>
  <si>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</si>
  <si>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</si>
  <si>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</si>
  <si>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</si>
  <si>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</si>
  <si>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</si>
  <si>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</si>
  <si>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</si>
  <si>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</si>
  <si>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</si>
  <si>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</si>
  <si>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</si>
  <si>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</si>
  <si>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</si>
  <si>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</si>
  <si>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</si>
  <si>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神奈川県茅ケ崎市香川四丁目29番1号</t>
  </si>
  <si>
    <t>株式会社永沢興業
代表取締役　永 沢　隆 行</t>
  </si>
  <si>
    <t>株式会社永沢興業（神奈川県内の工事現場）</t>
  </si>
  <si>
    <t>0467-57-6331</t>
  </si>
  <si>
    <t>解体工事業</t>
  </si>
  <si>
    <t>0467-57-6331</t>
    <phoneticPr fontId="3"/>
  </si>
  <si>
    <t>○</t>
  </si>
  <si>
    <t>令和 7 年  5 月  13日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</si>
</sst>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tabSelected="1" view="pageBreakPreview" topLeftCell="A56" zoomScaleNormal="100" zoomScaleSheetLayoutView="100" workbookViewId="0">
      <selection activeCell="L54" sqref="L54:M5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1" t="s">
        <v>342</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353</v>
      </c>
      <c r="D21" s="524"/>
      <c r="E21" s="20" t="s">
        <v>343</v>
      </c>
      <c r="Q21" s="20"/>
      <c r="R21" s="88"/>
      <c r="S21" s="88"/>
    </row>
    <row r="22" spans="1:25" ht="13.5">
      <c r="C22" s="542" t="s">
        <v>354</v>
      </c>
      <c r="D22" s="543"/>
      <c r="E22" s="20" t="s">
        <v>1</v>
      </c>
      <c r="Q22" s="20"/>
      <c r="R22" s="88"/>
      <c r="S22" s="88"/>
    </row>
    <row r="23" spans="1:25" ht="13.5">
      <c r="C23" s="544" t="s">
        <v>355</v>
      </c>
      <c r="D23" s="545"/>
      <c r="E23" s="20" t="s">
        <v>46</v>
      </c>
      <c r="Q23" s="20"/>
      <c r="R23" s="20"/>
      <c r="S23" s="88"/>
    </row>
    <row r="24" spans="1:25" ht="13.5">
      <c r="C24" s="546" t="s">
        <v>356</v>
      </c>
      <c r="D24" s="547"/>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5" t="s">
        <v>325</v>
      </c>
      <c r="N27" s="96" t="s">
        <v>112</v>
      </c>
      <c r="O27" s="97" t="s">
        <v>113</v>
      </c>
      <c r="Q27" s="20"/>
      <c r="R27" s="20"/>
      <c r="S27" s="88"/>
    </row>
    <row r="28" spans="1:25" ht="20.100000000000001" customHeight="1" thickBot="1">
      <c r="A28" s="22">
        <f>+R86</f>
        <v>0</v>
      </c>
      <c r="C28" s="21" t="s">
        <v>294</v>
      </c>
      <c r="M28" s="526"/>
      <c r="N28" s="243" t="s">
        <v>468</v>
      </c>
      <c r="O28" s="244"/>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295</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469</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99" t="s">
        <v>462</v>
      </c>
      <c r="K39" s="499"/>
      <c r="L39" s="500"/>
      <c r="M39" s="500"/>
      <c r="N39" s="500"/>
      <c r="O39" s="501"/>
      <c r="Q39" s="20"/>
      <c r="R39" s="20"/>
    </row>
    <row r="40" spans="1:19" ht="26.25" customHeight="1">
      <c r="C40" s="78"/>
      <c r="H40" s="23" t="s">
        <v>7</v>
      </c>
      <c r="I40" s="23"/>
      <c r="J40" s="499" t="s">
        <v>463</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439</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464</v>
      </c>
      <c r="G47" s="536"/>
      <c r="H47" s="537"/>
      <c r="I47" s="537"/>
      <c r="J47" s="537"/>
      <c r="K47" s="537"/>
      <c r="L47" s="537"/>
      <c r="M47" s="527" t="s">
        <v>434</v>
      </c>
      <c r="N47" s="528"/>
      <c r="O47" s="529"/>
    </row>
    <row r="48" spans="1:19" ht="18" customHeight="1">
      <c r="C48" s="532"/>
      <c r="D48" s="533"/>
      <c r="E48" s="534"/>
      <c r="F48" s="538"/>
      <c r="G48" s="539"/>
      <c r="H48" s="539"/>
      <c r="I48" s="539"/>
      <c r="J48" s="539"/>
      <c r="K48" s="539"/>
      <c r="L48" s="539"/>
      <c r="M48" s="514">
        <v>1200</v>
      </c>
      <c r="N48" s="515"/>
      <c r="O48" s="516"/>
    </row>
    <row r="49" spans="3:21" ht="18" customHeight="1">
      <c r="C49" s="493" t="s">
        <v>11</v>
      </c>
      <c r="D49" s="494"/>
      <c r="E49" s="495"/>
      <c r="F49" s="548" t="s">
        <v>462</v>
      </c>
      <c r="G49" s="549"/>
      <c r="H49" s="549"/>
      <c r="I49" s="549"/>
      <c r="J49" s="549"/>
      <c r="K49" s="549"/>
      <c r="L49" s="126" t="s">
        <v>171</v>
      </c>
      <c r="M49" s="386"/>
      <c r="N49" s="517" t="s">
        <v>467</v>
      </c>
      <c r="O49" s="518"/>
    </row>
    <row r="50" spans="3:21" ht="18" customHeight="1">
      <c r="C50" s="496"/>
      <c r="D50" s="497"/>
      <c r="E50" s="498"/>
      <c r="F50" s="550"/>
      <c r="G50" s="551"/>
      <c r="H50" s="551"/>
      <c r="I50" s="551"/>
      <c r="J50" s="551"/>
      <c r="K50" s="551"/>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466</v>
      </c>
      <c r="M52" s="454"/>
      <c r="N52" s="455"/>
      <c r="O52" s="456"/>
    </row>
    <row r="53" spans="3:21" ht="22.5" customHeight="1">
      <c r="C53" s="295"/>
      <c r="D53" s="306" t="s">
        <v>19</v>
      </c>
      <c r="E53" s="307" t="s">
        <v>364</v>
      </c>
      <c r="F53" s="443" t="s">
        <v>365</v>
      </c>
      <c r="G53" s="444"/>
      <c r="H53" s="445"/>
      <c r="I53" s="443" t="s">
        <v>366</v>
      </c>
      <c r="J53" s="447"/>
      <c r="K53" s="457"/>
      <c r="L53" s="448"/>
      <c r="M53" s="449"/>
      <c r="N53" s="389" t="s">
        <v>367</v>
      </c>
      <c r="O53" s="390"/>
    </row>
    <row r="54" spans="3:21" ht="22.5" customHeight="1">
      <c r="C54" s="295"/>
      <c r="D54" s="294"/>
      <c r="E54" s="310"/>
      <c r="F54" s="443" t="s">
        <v>368</v>
      </c>
      <c r="G54" s="444"/>
      <c r="H54" s="445"/>
      <c r="I54" s="446" t="s">
        <v>369</v>
      </c>
      <c r="J54" s="447"/>
      <c r="K54" s="447"/>
      <c r="L54" s="448">
        <v>21</v>
      </c>
      <c r="M54" s="449"/>
      <c r="N54" s="389" t="s">
        <v>367</v>
      </c>
      <c r="O54" s="390"/>
    </row>
    <row r="55" spans="3:21" ht="22.5" customHeight="1">
      <c r="C55" s="295"/>
      <c r="D55" s="450" t="s">
        <v>370</v>
      </c>
      <c r="E55" s="451"/>
      <c r="F55" s="443" t="s">
        <v>371</v>
      </c>
      <c r="G55" s="444"/>
      <c r="H55" s="445"/>
      <c r="I55" s="446" t="s">
        <v>372</v>
      </c>
      <c r="J55" s="447"/>
      <c r="K55" s="447"/>
      <c r="L55" s="448"/>
      <c r="M55" s="449"/>
      <c r="N55" s="389" t="s">
        <v>373</v>
      </c>
      <c r="O55" s="390"/>
    </row>
    <row r="56" spans="3:21" ht="22.5" customHeight="1">
      <c r="C56" s="295"/>
      <c r="D56" s="450"/>
      <c r="E56" s="451"/>
      <c r="F56" s="443" t="s">
        <v>374</v>
      </c>
      <c r="G56" s="444"/>
      <c r="H56" s="445"/>
      <c r="I56" s="446" t="s">
        <v>375</v>
      </c>
      <c r="J56" s="447"/>
      <c r="K56" s="447"/>
      <c r="L56" s="448"/>
      <c r="M56" s="44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377</v>
      </c>
      <c r="F59" s="465">
        <v>47</v>
      </c>
      <c r="G59" s="466"/>
      <c r="H59" s="466"/>
      <c r="I59" s="466"/>
      <c r="J59" s="466"/>
      <c r="K59" s="466"/>
      <c r="L59" s="466"/>
      <c r="M59" s="466"/>
      <c r="N59" s="466"/>
      <c r="O59" s="467"/>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0" t="s">
        <v>299</v>
      </c>
      <c r="E63" s="471"/>
      <c r="F63" s="471"/>
      <c r="G63" s="472"/>
      <c r="H63" s="379">
        <f>+別紙!AA9</f>
        <v>4979</v>
      </c>
      <c r="I63" s="240" t="s">
        <v>4</v>
      </c>
      <c r="J63" s="473" t="s">
        <v>323</v>
      </c>
      <c r="K63" s="474"/>
      <c r="L63" s="475"/>
      <c r="M63" s="468">
        <f>+別紙!AA14</f>
        <v>4979</v>
      </c>
      <c r="N63" s="469"/>
      <c r="O63" s="391" t="s">
        <v>4</v>
      </c>
      <c r="P63" s="162"/>
      <c r="Q63" s="127"/>
      <c r="R63" s="127"/>
      <c r="S63" s="127"/>
      <c r="T63" s="127"/>
      <c r="U63" s="127"/>
    </row>
    <row r="64" spans="3:21" ht="24.75" customHeight="1">
      <c r="C64" s="490"/>
      <c r="D64" s="470" t="s">
        <v>300</v>
      </c>
      <c r="E64" s="471"/>
      <c r="F64" s="471"/>
      <c r="G64" s="472"/>
      <c r="H64" s="379" t="str">
        <f>+別紙!AA10</f>
        <v>0</v>
      </c>
      <c r="I64" s="240" t="s">
        <v>4</v>
      </c>
      <c r="J64" s="473" t="s">
        <v>304</v>
      </c>
      <c r="K64" s="474"/>
      <c r="L64" s="475"/>
      <c r="M64" s="468" t="str">
        <f>+別紙!AA15</f>
        <v>0</v>
      </c>
      <c r="N64" s="469"/>
      <c r="O64" s="31" t="s">
        <v>4</v>
      </c>
      <c r="P64" s="458"/>
      <c r="Q64" s="459"/>
      <c r="R64" s="459"/>
      <c r="S64" s="459"/>
    </row>
    <row r="65" spans="1:22" ht="24.75" customHeight="1">
      <c r="C65" s="490"/>
      <c r="D65" s="470" t="s">
        <v>301</v>
      </c>
      <c r="E65" s="471"/>
      <c r="F65" s="471"/>
      <c r="G65" s="472"/>
      <c r="H65" s="379" t="str">
        <f>+別紙!AA11</f>
        <v>0</v>
      </c>
      <c r="I65" s="240" t="s">
        <v>4</v>
      </c>
      <c r="J65" s="470" t="s">
        <v>305</v>
      </c>
      <c r="K65" s="471"/>
      <c r="L65" s="472"/>
      <c r="M65" s="468">
        <f>+別紙!AA16</f>
        <v>4979</v>
      </c>
      <c r="N65" s="469"/>
      <c r="O65" s="378" t="s">
        <v>4</v>
      </c>
      <c r="P65" s="160"/>
      <c r="Q65" s="161"/>
      <c r="R65" s="161"/>
      <c r="S65" s="161"/>
    </row>
    <row r="66" spans="1:22" ht="24.75" customHeight="1">
      <c r="C66" s="392"/>
      <c r="D66" s="470" t="s">
        <v>302</v>
      </c>
      <c r="E66" s="471"/>
      <c r="F66" s="471"/>
      <c r="G66" s="472"/>
      <c r="H66" s="379" t="str">
        <f>+別紙!AA12</f>
        <v>0</v>
      </c>
      <c r="I66" s="240" t="s">
        <v>4</v>
      </c>
      <c r="J66" s="470" t="s">
        <v>386</v>
      </c>
      <c r="K66" s="471"/>
      <c r="L66" s="472"/>
      <c r="M66" s="468" t="str">
        <f>+別紙!AA17</f>
        <v>0</v>
      </c>
      <c r="N66" s="469"/>
      <c r="O66" s="378" t="s">
        <v>4</v>
      </c>
      <c r="P66" s="160"/>
      <c r="Q66" s="161"/>
      <c r="R66" s="161"/>
      <c r="S66" s="161"/>
    </row>
    <row r="67" spans="1:22" ht="24.75" customHeight="1">
      <c r="C67" s="393"/>
      <c r="D67" s="470" t="s">
        <v>303</v>
      </c>
      <c r="E67" s="471"/>
      <c r="F67" s="471"/>
      <c r="G67" s="472"/>
      <c r="H67" s="379" t="str">
        <f>+別紙!AA13</f>
        <v>0</v>
      </c>
      <c r="I67" s="240" t="s">
        <v>4</v>
      </c>
      <c r="J67" s="470" t="s">
        <v>387</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441</v>
      </c>
      <c r="E73" s="460"/>
      <c r="F73" s="460"/>
      <c r="G73" s="460"/>
      <c r="H73" s="460"/>
      <c r="I73" s="460"/>
      <c r="J73" s="460"/>
      <c r="K73" s="460"/>
      <c r="L73" s="460"/>
      <c r="M73" s="460"/>
      <c r="N73" s="460"/>
      <c r="O73" s="461"/>
    </row>
    <row r="74" spans="1:22" ht="15" customHeight="1">
      <c r="C74" s="181">
        <v>2</v>
      </c>
      <c r="D74" s="460" t="s">
        <v>361</v>
      </c>
      <c r="E74" s="460"/>
      <c r="F74" s="460"/>
      <c r="G74" s="460"/>
      <c r="H74" s="460"/>
      <c r="I74" s="460"/>
      <c r="J74" s="460"/>
      <c r="K74" s="460"/>
      <c r="L74" s="460"/>
      <c r="M74" s="460"/>
      <c r="N74" s="460"/>
      <c r="O74" s="461"/>
    </row>
    <row r="75" spans="1:22" ht="15" customHeight="1">
      <c r="C75" s="181"/>
      <c r="D75" s="460" t="s">
        <v>362</v>
      </c>
      <c r="E75" s="460"/>
      <c r="F75" s="460"/>
      <c r="G75" s="460"/>
      <c r="H75" s="460"/>
      <c r="I75" s="460"/>
      <c r="J75" s="460"/>
      <c r="K75" s="460"/>
      <c r="L75" s="460"/>
      <c r="M75" s="460"/>
      <c r="N75" s="460"/>
      <c r="O75" s="461"/>
    </row>
    <row r="76" spans="1:22" ht="41.25" customHeight="1">
      <c r="C76" s="181"/>
      <c r="D76" s="460" t="s">
        <v>378</v>
      </c>
      <c r="E76" s="460"/>
      <c r="F76" s="460"/>
      <c r="G76" s="460"/>
      <c r="H76" s="460"/>
      <c r="I76" s="460"/>
      <c r="J76" s="460"/>
      <c r="K76" s="460"/>
      <c r="L76" s="460"/>
      <c r="M76" s="460"/>
      <c r="N76" s="460"/>
      <c r="O76" s="461"/>
    </row>
    <row r="77" spans="1:22" ht="28.15" customHeight="1">
      <c r="A77" s="21"/>
      <c r="B77" s="21"/>
      <c r="C77" s="181">
        <v>3</v>
      </c>
      <c r="D77" s="460" t="s">
        <v>442</v>
      </c>
      <c r="E77" s="460"/>
      <c r="F77" s="460"/>
      <c r="G77" s="460"/>
      <c r="H77" s="460"/>
      <c r="I77" s="460"/>
      <c r="J77" s="460"/>
      <c r="K77" s="460"/>
      <c r="L77" s="460"/>
      <c r="M77" s="460"/>
      <c r="N77" s="460"/>
      <c r="O77" s="461"/>
    </row>
    <row r="78" spans="1:22" ht="28.15" customHeight="1">
      <c r="A78" s="21"/>
      <c r="B78" s="21"/>
      <c r="C78" s="181">
        <v>4</v>
      </c>
      <c r="D78" s="460" t="s">
        <v>443</v>
      </c>
      <c r="E78" s="460"/>
      <c r="F78" s="460"/>
      <c r="G78" s="460"/>
      <c r="H78" s="460"/>
      <c r="I78" s="460"/>
      <c r="J78" s="460"/>
      <c r="K78" s="460"/>
      <c r="L78" s="460"/>
      <c r="M78" s="460"/>
      <c r="N78" s="460"/>
      <c r="O78" s="461"/>
    </row>
    <row r="79" spans="1:22" ht="15" customHeight="1">
      <c r="A79" s="21"/>
      <c r="B79" s="21"/>
      <c r="C79" s="181"/>
      <c r="D79" s="182" t="s">
        <v>411</v>
      </c>
      <c r="E79" s="460" t="s">
        <v>311</v>
      </c>
      <c r="F79" s="460"/>
      <c r="G79" s="460"/>
      <c r="H79" s="460"/>
      <c r="I79" s="460"/>
      <c r="J79" s="460"/>
      <c r="K79" s="460"/>
      <c r="L79" s="460"/>
      <c r="M79" s="460"/>
      <c r="N79" s="460"/>
      <c r="O79" s="461"/>
    </row>
    <row r="80" spans="1:22" ht="15" customHeight="1">
      <c r="A80" s="21"/>
      <c r="B80" s="21"/>
      <c r="C80" s="181"/>
      <c r="D80" s="182" t="s">
        <v>412</v>
      </c>
      <c r="E80" s="460" t="s">
        <v>419</v>
      </c>
      <c r="F80" s="460"/>
      <c r="G80" s="460"/>
      <c r="H80" s="460"/>
      <c r="I80" s="460"/>
      <c r="J80" s="460"/>
      <c r="K80" s="460"/>
      <c r="L80" s="460"/>
      <c r="M80" s="460"/>
      <c r="N80" s="460"/>
      <c r="O80" s="461"/>
      <c r="Q80" s="260" t="s">
        <v>40</v>
      </c>
      <c r="U80"/>
      <c r="V80"/>
    </row>
    <row r="81" spans="1:28" ht="15" customHeight="1">
      <c r="A81" s="21"/>
      <c r="B81" s="21"/>
      <c r="C81" s="181"/>
      <c r="D81" s="182" t="s">
        <v>413</v>
      </c>
      <c r="E81" s="460" t="s">
        <v>420</v>
      </c>
      <c r="F81" s="460"/>
      <c r="G81" s="460"/>
      <c r="H81" s="460"/>
      <c r="I81" s="460"/>
      <c r="J81" s="460"/>
      <c r="K81" s="460"/>
      <c r="L81" s="460"/>
      <c r="M81" s="460"/>
      <c r="N81" s="460"/>
      <c r="O81" s="461"/>
      <c r="Q81" s="260" t="s">
        <v>41</v>
      </c>
      <c r="R81" s="1"/>
      <c r="T81" s="2"/>
      <c r="U81" s="2"/>
    </row>
    <row r="82" spans="1:28" ht="15" customHeight="1">
      <c r="A82" s="21"/>
      <c r="B82" s="21"/>
      <c r="C82" s="181"/>
      <c r="D82" s="182" t="s">
        <v>414</v>
      </c>
      <c r="E82" s="460" t="s">
        <v>421</v>
      </c>
      <c r="F82" s="460"/>
      <c r="G82" s="460"/>
      <c r="H82" s="460"/>
      <c r="I82" s="460"/>
      <c r="J82" s="460"/>
      <c r="K82" s="460"/>
      <c r="L82" s="460"/>
      <c r="M82" s="460"/>
      <c r="N82" s="460"/>
      <c r="O82" s="461"/>
      <c r="Q82" s="260" t="s">
        <v>42</v>
      </c>
      <c r="R82" s="1"/>
      <c r="T82" s="2"/>
      <c r="U82" s="2"/>
    </row>
    <row r="83" spans="1:28" ht="15" customHeight="1">
      <c r="A83" s="21"/>
      <c r="B83" s="21"/>
      <c r="C83" s="181"/>
      <c r="D83" s="182" t="s">
        <v>415</v>
      </c>
      <c r="E83" s="460" t="s">
        <v>422</v>
      </c>
      <c r="F83" s="460"/>
      <c r="G83" s="460"/>
      <c r="H83" s="460"/>
      <c r="I83" s="460"/>
      <c r="J83" s="460"/>
      <c r="K83" s="460"/>
      <c r="L83" s="460"/>
      <c r="M83" s="460"/>
      <c r="N83" s="460"/>
      <c r="O83" s="461"/>
      <c r="Q83" s="260" t="s">
        <v>44</v>
      </c>
      <c r="T83" s="2"/>
      <c r="U83" s="2"/>
    </row>
    <row r="84" spans="1:28" ht="15" customHeight="1">
      <c r="A84" s="21"/>
      <c r="B84" s="21"/>
      <c r="C84" s="181"/>
      <c r="D84" s="182" t="s">
        <v>416</v>
      </c>
      <c r="E84" s="460" t="s">
        <v>312</v>
      </c>
      <c r="F84" s="460"/>
      <c r="G84" s="460"/>
      <c r="H84" s="460"/>
      <c r="I84" s="460"/>
      <c r="J84" s="460"/>
      <c r="K84" s="460"/>
      <c r="L84" s="460"/>
      <c r="M84" s="460"/>
      <c r="N84" s="460"/>
      <c r="O84" s="461"/>
      <c r="Q84" s="260" t="s">
        <v>43</v>
      </c>
      <c r="T84" s="2"/>
      <c r="U84" s="2"/>
    </row>
    <row r="85" spans="1:28" ht="15" customHeight="1">
      <c r="A85" s="21"/>
      <c r="B85" s="21"/>
      <c r="C85" s="181"/>
      <c r="D85" s="182" t="s">
        <v>417</v>
      </c>
      <c r="E85" s="460" t="s">
        <v>423</v>
      </c>
      <c r="F85" s="460"/>
      <c r="G85" s="460"/>
      <c r="H85" s="460"/>
      <c r="I85" s="460"/>
      <c r="J85" s="460"/>
      <c r="K85" s="460"/>
      <c r="L85" s="460"/>
      <c r="M85" s="460"/>
      <c r="N85" s="460"/>
      <c r="O85" s="461"/>
      <c r="R85" s="38"/>
      <c r="T85" s="2"/>
      <c r="U85" s="2"/>
    </row>
    <row r="86" spans="1:28" ht="15" customHeight="1">
      <c r="A86" s="21"/>
      <c r="B86" s="21"/>
      <c r="C86" s="181"/>
      <c r="D86" s="182" t="s">
        <v>409</v>
      </c>
      <c r="E86" s="460" t="s">
        <v>424</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418</v>
      </c>
      <c r="E87" s="460" t="s">
        <v>425</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410</v>
      </c>
      <c r="E88" s="460" t="s">
        <v>313</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307</v>
      </c>
      <c r="E89" s="460" t="s">
        <v>406</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308</v>
      </c>
      <c r="E90" s="460" t="s">
        <v>314</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309</v>
      </c>
      <c r="E91" s="460" t="s">
        <v>407</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310</v>
      </c>
      <c r="E92" s="460" t="s">
        <v>315</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385</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384</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3"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90</v>
      </c>
      <c r="E24" s="629"/>
      <c r="F24" s="629"/>
      <c r="G24" s="194" t="s">
        <v>197</v>
      </c>
      <c r="H24" s="607">
        <f>+F12</f>
        <v>0.1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0.1</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0.1</v>
      </c>
      <c r="Q27" s="612"/>
      <c r="R27" s="612"/>
      <c r="S27" s="612"/>
      <c r="T27" s="44" t="s">
        <v>38</v>
      </c>
      <c r="U27" s="64"/>
      <c r="V27" s="64"/>
      <c r="Y27" s="62" t="s">
        <v>39</v>
      </c>
      <c r="Z27" s="65"/>
      <c r="AH27" s="53"/>
      <c r="AI27" s="53"/>
      <c r="AJ27" s="53"/>
      <c r="AK27" s="53"/>
      <c r="AL27" s="575">
        <f>+AH18+P27</f>
        <v>0.1</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90</v>
      </c>
      <c r="E29" s="629"/>
      <c r="F29" s="629"/>
      <c r="G29" s="194" t="s">
        <v>197</v>
      </c>
      <c r="H29" s="607">
        <f>+AL27</f>
        <v>0.1</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0.1</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90</v>
      </c>
      <c r="E31" s="629"/>
      <c r="F31" s="629"/>
      <c r="G31" s="194" t="s">
        <v>197</v>
      </c>
      <c r="H31" s="607">
        <f>+AS24</f>
        <v>0.1</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3"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764.9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4800</v>
      </c>
      <c r="E24" s="629"/>
      <c r="F24" s="629"/>
      <c r="G24" s="194" t="s">
        <v>197</v>
      </c>
      <c r="H24" s="607">
        <f>+F12</f>
        <v>764.9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764.9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764.9</v>
      </c>
      <c r="Q27" s="612"/>
      <c r="R27" s="612"/>
      <c r="S27" s="612"/>
      <c r="T27" s="44" t="s">
        <v>38</v>
      </c>
      <c r="U27" s="64"/>
      <c r="V27" s="64"/>
      <c r="Y27" s="62" t="s">
        <v>39</v>
      </c>
      <c r="Z27" s="65"/>
      <c r="AH27" s="53"/>
      <c r="AI27" s="53"/>
      <c r="AJ27" s="53"/>
      <c r="AK27" s="53"/>
      <c r="AL27" s="575">
        <f>+AH18+P27</f>
        <v>764.9</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764.9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4800</v>
      </c>
      <c r="E29" s="629"/>
      <c r="F29" s="629"/>
      <c r="G29" s="194" t="s">
        <v>197</v>
      </c>
      <c r="H29" s="607">
        <f>+AL27</f>
        <v>764.9</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764.9</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4800</v>
      </c>
      <c r="E31" s="629"/>
      <c r="F31" s="629"/>
      <c r="G31" s="194" t="s">
        <v>197</v>
      </c>
      <c r="H31" s="607">
        <f>+AS24</f>
        <v>764.9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9"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f>+表紙!O28</f>
        <v>0</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33</v>
      </c>
      <c r="E24" s="629"/>
      <c r="F24" s="629"/>
      <c r="G24" s="194" t="s">
        <v>197</v>
      </c>
      <c r="H24" s="607">
        <f>+F12</f>
        <v>3.9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3.9</v>
      </c>
      <c r="Q27" s="612"/>
      <c r="R27" s="612"/>
      <c r="S27" s="612"/>
      <c r="T27" s="44" t="s">
        <v>38</v>
      </c>
      <c r="U27" s="64"/>
      <c r="V27" s="64"/>
      <c r="Y27" s="62" t="s">
        <v>39</v>
      </c>
      <c r="Z27" s="65"/>
      <c r="AH27" s="53"/>
      <c r="AI27" s="53"/>
      <c r="AJ27" s="53"/>
      <c r="AK27" s="53"/>
      <c r="AL27" s="575">
        <f>+AH18+P27</f>
        <v>3.9</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3.9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33</v>
      </c>
      <c r="E29" s="629"/>
      <c r="F29" s="629"/>
      <c r="G29" s="194" t="s">
        <v>197</v>
      </c>
      <c r="H29" s="607">
        <f>+AL27</f>
        <v>3.9</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3.9</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33</v>
      </c>
      <c r="E31" s="629"/>
      <c r="F31" s="629"/>
      <c r="G31" s="194" t="s">
        <v>197</v>
      </c>
      <c r="H31" s="607">
        <f>+AS24</f>
        <v>3.9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G4"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f>+表紙!O28</f>
        <v>0</v>
      </c>
    </row>
    <row r="6" spans="2:27" ht="15" customHeight="1" thickBot="1">
      <c r="B6" s="165" t="s">
        <v>99</v>
      </c>
      <c r="C6" s="165"/>
      <c r="D6" s="165"/>
      <c r="E6" s="165"/>
      <c r="F6" s="165"/>
      <c r="G6" s="165"/>
      <c r="H6" s="165"/>
      <c r="I6" s="165"/>
      <c r="J6" s="165"/>
      <c r="K6" s="165"/>
      <c r="L6" s="87"/>
      <c r="M6" s="729"/>
      <c r="N6" s="729"/>
      <c r="O6" s="87" t="s">
        <v>97</v>
      </c>
      <c r="P6" s="734" t="str">
        <f>+表紙!F47</f>
        <v>株式会社永沢興業（神奈川県内の工事現場）</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t="str">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12</v>
      </c>
      <c r="M9" s="319">
        <f>IF(OR(ｷ.紙くず!D24&gt;0,ｷ.紙くず!D24&lt;0),ｷ.紙くず!D24,IF(M$19&gt;0,"0",0))</f>
        <v>0</v>
      </c>
      <c r="N9" s="319">
        <f>IF(OR(ｸ.木くず!D24&gt;0,ｸ.木くず!D24&lt;0),ｸ.木くず!D24,IF(N$19&gt;0,"0",0))</f>
        <v>44</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90</v>
      </c>
      <c r="U9" s="319">
        <f>IF(OR(ｿ.鉱さい!D24&gt;0,ｿ.鉱さい!D24&lt;0),ｿ.鉱さい!D24,IF(U$19&gt;0,"0",0))</f>
        <v>0</v>
      </c>
      <c r="V9" s="319">
        <f>IF(OR(ﾀ.がれき類!D24&gt;0,ﾀ.がれき類!D24&lt;0),ﾀ.がれき類!D24,IF(V$19&gt;0,"0",0))</f>
        <v>4800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33</v>
      </c>
      <c r="AA9" s="321">
        <f>IF(SUM(G9:Z9)&gt;0,SUM(G9:Z9),IF(AA$19&gt;0,"0",0))</f>
        <v>4979</v>
      </c>
    </row>
    <row r="10" spans="2:27" ht="20.45" customHeight="1">
      <c r="B10" s="169" t="s">
        <v>351</v>
      </c>
      <c r="C10" s="722" t="s">
        <v>319</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352</v>
      </c>
      <c r="C11" s="724" t="s">
        <v>320</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12</v>
      </c>
      <c r="M14" s="325">
        <f>IF(OR(ｷ.紙くず!D29&gt;0,ｷ.紙くず!D29&lt;0),ｷ.紙くず!D29,IF(M$19&gt;0,"0",0))</f>
        <v>0</v>
      </c>
      <c r="N14" s="325">
        <f>IF(OR(ｸ.木くず!D29&gt;0,ｸ.木くず!D29&lt;0),ｸ.木くず!D29,IF(N$19&gt;0,"0",0))</f>
        <v>44</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90</v>
      </c>
      <c r="U14" s="325">
        <f>IF(OR(ｿ.鉱さい!D29&gt;0,ｿ.鉱さい!D29&lt;0),ｿ.鉱さい!D29,IF(U$19&gt;0,"0",0))</f>
        <v>0</v>
      </c>
      <c r="V14" s="325">
        <f>IF(OR(ﾀ.がれき類!D29&gt;0,ﾀ.がれき類!D29&lt;0),ﾀ.がれき類!D29,IF(V$19&gt;0,"0",0))</f>
        <v>4800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33</v>
      </c>
      <c r="AA14" s="327">
        <f t="shared" si="0"/>
        <v>4979</v>
      </c>
    </row>
    <row r="15" spans="2:27" ht="20.45" customHeight="1">
      <c r="B15" s="169" t="s">
        <v>243</v>
      </c>
      <c r="C15" s="724" t="s">
        <v>241</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244</v>
      </c>
      <c r="C16" s="724" t="s">
        <v>242</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12</v>
      </c>
      <c r="M16" s="325">
        <f>IF(OR(ｷ.紙くず!D31&gt;0,ｷ.紙くず!D31&lt;0),ｷ.紙くず!D31,IF(M$19&gt;0,"0",0))</f>
        <v>0</v>
      </c>
      <c r="N16" s="325">
        <f>IF(OR(ｸ.木くず!D31&gt;0,ｸ.木くず!D31&lt;0),ｸ.木くず!D31,IF(N$19&gt;0,"0",0))</f>
        <v>44</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90</v>
      </c>
      <c r="U16" s="325">
        <f>IF(OR(ｿ.鉱さい!D31&gt;0,ｿ.鉱さい!D31&lt;0),ｿ.鉱さい!D31,IF(U$19&gt;0,"0",0))</f>
        <v>0</v>
      </c>
      <c r="V16" s="325">
        <f>IF(OR(ﾀ.がれき類!D31&gt;0,ﾀ.がれき類!D31&lt;0),ﾀ.がれき類!D31,IF(V$19&gt;0,"0",0))</f>
        <v>4800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33</v>
      </c>
      <c r="AA16" s="327">
        <f t="shared" si="0"/>
        <v>4979</v>
      </c>
    </row>
    <row r="17" spans="2:27" ht="20.45" customHeight="1">
      <c r="B17" s="169"/>
      <c r="C17" s="724" t="s">
        <v>427</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4.4000000000000004</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0.1</v>
      </c>
      <c r="U19" s="331">
        <f t="shared" si="1"/>
        <v>0</v>
      </c>
      <c r="V19" s="331">
        <f t="shared" si="1"/>
        <v>764.9</v>
      </c>
      <c r="W19" s="331">
        <f t="shared" si="1"/>
        <v>0</v>
      </c>
      <c r="X19" s="331">
        <f t="shared" si="1"/>
        <v>0</v>
      </c>
      <c r="Y19" s="331">
        <f t="shared" si="1"/>
        <v>0</v>
      </c>
      <c r="Z19" s="332">
        <f t="shared" si="1"/>
        <v>3.9</v>
      </c>
      <c r="AA19" s="333">
        <f t="shared" ref="AA19:AA25" si="2">SUM(G19:Z19)</f>
        <v>773.3</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288</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352</v>
      </c>
      <c r="C35" s="709"/>
      <c r="D35" s="123" t="s">
        <v>177</v>
      </c>
      <c r="E35" s="687" t="s">
        <v>292</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264</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172</v>
      </c>
      <c r="D41" s="123" t="s">
        <v>178</v>
      </c>
      <c r="E41" s="698" t="s">
        <v>235</v>
      </c>
      <c r="F41" s="699"/>
      <c r="G41" s="367">
        <f t="shared" ref="G41:Z41" si="8">+G42+G46</f>
        <v>0</v>
      </c>
      <c r="H41" s="367">
        <f t="shared" si="8"/>
        <v>4.4000000000000004</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0.1</v>
      </c>
      <c r="U41" s="367">
        <f t="shared" si="8"/>
        <v>0</v>
      </c>
      <c r="V41" s="367">
        <f t="shared" si="8"/>
        <v>764.9</v>
      </c>
      <c r="W41" s="367">
        <f t="shared" si="8"/>
        <v>0</v>
      </c>
      <c r="X41" s="367">
        <f t="shared" si="8"/>
        <v>0</v>
      </c>
      <c r="Y41" s="367">
        <f t="shared" si="8"/>
        <v>0</v>
      </c>
      <c r="Z41" s="368">
        <f t="shared" si="8"/>
        <v>3.9</v>
      </c>
      <c r="AA41" s="369">
        <f t="shared" si="4"/>
        <v>773.3</v>
      </c>
    </row>
    <row r="42" spans="2:27" ht="20.45" customHeight="1">
      <c r="B42" s="167"/>
      <c r="C42" s="691"/>
      <c r="D42" s="207"/>
      <c r="E42" s="205" t="s">
        <v>261</v>
      </c>
      <c r="F42" s="383"/>
      <c r="G42" s="358">
        <f t="shared" ref="G42:Z42" si="9">SUM(G43:G45)</f>
        <v>0</v>
      </c>
      <c r="H42" s="358">
        <f t="shared" si="9"/>
        <v>4.4000000000000004</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0.1</v>
      </c>
      <c r="U42" s="358">
        <f t="shared" si="9"/>
        <v>0</v>
      </c>
      <c r="V42" s="358">
        <f t="shared" si="9"/>
        <v>764.9</v>
      </c>
      <c r="W42" s="358">
        <f t="shared" si="9"/>
        <v>0</v>
      </c>
      <c r="X42" s="358">
        <f t="shared" si="9"/>
        <v>0</v>
      </c>
      <c r="Y42" s="358">
        <f t="shared" si="9"/>
        <v>0</v>
      </c>
      <c r="Z42" s="359">
        <f t="shared" si="9"/>
        <v>3.9</v>
      </c>
      <c r="AA42" s="360">
        <f t="shared" si="4"/>
        <v>773.3</v>
      </c>
    </row>
    <row r="43" spans="2:27" ht="20.45" customHeight="1">
      <c r="B43" s="167"/>
      <c r="C43" s="691"/>
      <c r="D43" s="208"/>
      <c r="E43" s="203"/>
      <c r="F43" s="201" t="s">
        <v>234</v>
      </c>
      <c r="G43" s="361">
        <f>+ｱ.燃え殻!$AA$28</f>
        <v>0</v>
      </c>
      <c r="H43" s="361">
        <f>+ｲ.汚泥!$AA$28</f>
        <v>4.4000000000000004</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0.1</v>
      </c>
      <c r="U43" s="361">
        <f>+ｿ.鉱さい!$AA$28</f>
        <v>0</v>
      </c>
      <c r="V43" s="361">
        <f>+ﾀ.がれき類!$AA$28</f>
        <v>764.9</v>
      </c>
      <c r="W43" s="361">
        <f>+ﾁ.動物のふん尿!$AA$28</f>
        <v>0</v>
      </c>
      <c r="X43" s="361">
        <f>+ﾂ.動物の死体!$AA$28</f>
        <v>0</v>
      </c>
      <c r="Y43" s="361">
        <f>+ﾃ.ばいじん!$AA$28</f>
        <v>0</v>
      </c>
      <c r="Z43" s="362">
        <f>+ﾄ.混合廃棄物その他!$AA$28</f>
        <v>3.9</v>
      </c>
      <c r="AA43" s="363">
        <f t="shared" si="4"/>
        <v>773.3</v>
      </c>
    </row>
    <row r="44" spans="2:27" ht="20.4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236</v>
      </c>
      <c r="D47" s="696" t="s">
        <v>293</v>
      </c>
      <c r="E47" s="696"/>
      <c r="F47" s="697"/>
      <c r="G47" s="370">
        <f>+ｱ.燃え殻!$AL$27</f>
        <v>0</v>
      </c>
      <c r="H47" s="370">
        <f>+ｲ.汚泥!$AL$27</f>
        <v>4.4000000000000004</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0.1</v>
      </c>
      <c r="U47" s="370">
        <f>+ｿ.鉱さい!$AL$27</f>
        <v>0</v>
      </c>
      <c r="V47" s="370">
        <f>+ﾀ.がれき類!$AL$27</f>
        <v>764.9</v>
      </c>
      <c r="W47" s="370">
        <f>+ﾁ.動物のふん尿!$AL$27</f>
        <v>0</v>
      </c>
      <c r="X47" s="370">
        <f>+ﾂ.動物の死体!$AL$27</f>
        <v>0</v>
      </c>
      <c r="Y47" s="370">
        <f>+ﾃ.ばいじん!$AL$27</f>
        <v>0</v>
      </c>
      <c r="Z47" s="371">
        <f>+ﾄ.混合廃棄物その他!$AL$27</f>
        <v>3.9</v>
      </c>
      <c r="AA47" s="372">
        <f t="shared" si="4"/>
        <v>773.3</v>
      </c>
    </row>
    <row r="48" spans="2:27" ht="20.45" customHeight="1">
      <c r="B48" s="167"/>
      <c r="C48" s="173"/>
      <c r="D48" s="172" t="s">
        <v>187</v>
      </c>
      <c r="E48" s="687" t="s">
        <v>237</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189</v>
      </c>
      <c r="E49" s="700" t="s">
        <v>238</v>
      </c>
      <c r="F49" s="701"/>
      <c r="G49" s="422">
        <f>+ｱ.燃え殻!$AS$24</f>
        <v>0</v>
      </c>
      <c r="H49" s="422">
        <f>+ｲ.汚泥!$AS$24</f>
        <v>4.4000000000000004</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0.1</v>
      </c>
      <c r="U49" s="422">
        <f>+ｿ.鉱さい!$AS$24</f>
        <v>0</v>
      </c>
      <c r="V49" s="422">
        <f>+ﾀ.がれき類!$AS$24</f>
        <v>764.9</v>
      </c>
      <c r="W49" s="422">
        <f>+ﾁ.動物のふん尿!$AS$24</f>
        <v>0</v>
      </c>
      <c r="X49" s="422">
        <f>+ﾂ.動物の死体!$AS$24</f>
        <v>0</v>
      </c>
      <c r="Y49" s="422">
        <f>+ﾃ.ばいじん!$AS$24</f>
        <v>0</v>
      </c>
      <c r="Z49" s="423">
        <f>+ﾄ.混合廃棄物その他!$AS$24</f>
        <v>3.9</v>
      </c>
      <c r="AA49" s="424">
        <f t="shared" si="4"/>
        <v>773.3</v>
      </c>
    </row>
    <row r="50" spans="2:27" ht="20.45" customHeight="1">
      <c r="B50" s="167"/>
      <c r="C50" s="173"/>
      <c r="D50" s="410"/>
      <c r="E50" s="702" t="s">
        <v>448</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450</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4.4000000000000004</v>
      </c>
      <c r="I63" s="406">
        <f t="shared" si="10"/>
        <v>0</v>
      </c>
      <c r="J63" s="406">
        <f t="shared" si="10"/>
        <v>0</v>
      </c>
      <c r="K63" s="406">
        <f t="shared" si="10"/>
        <v>0</v>
      </c>
      <c r="L63" s="406">
        <f t="shared" si="10"/>
        <v>12</v>
      </c>
      <c r="M63" s="406">
        <f t="shared" si="10"/>
        <v>0</v>
      </c>
      <c r="N63" s="406">
        <f t="shared" si="10"/>
        <v>44</v>
      </c>
      <c r="O63" s="406">
        <f t="shared" si="10"/>
        <v>0</v>
      </c>
      <c r="P63" s="406">
        <f t="shared" si="10"/>
        <v>0</v>
      </c>
      <c r="Q63" s="406">
        <f t="shared" si="10"/>
        <v>0</v>
      </c>
      <c r="R63" s="406">
        <f t="shared" si="10"/>
        <v>0</v>
      </c>
      <c r="S63" s="406">
        <f t="shared" si="10"/>
        <v>0</v>
      </c>
      <c r="T63" s="406">
        <f t="shared" si="10"/>
        <v>90.1</v>
      </c>
      <c r="U63" s="406">
        <f t="shared" si="10"/>
        <v>0</v>
      </c>
      <c r="V63" s="406">
        <f t="shared" si="10"/>
        <v>5564.9</v>
      </c>
      <c r="W63" s="406">
        <f t="shared" si="10"/>
        <v>0</v>
      </c>
      <c r="X63" s="406">
        <f t="shared" si="10"/>
        <v>0</v>
      </c>
      <c r="Y63" s="406">
        <f t="shared" si="10"/>
        <v>0</v>
      </c>
      <c r="Z63" s="406">
        <f t="shared" si="10"/>
        <v>36.9</v>
      </c>
      <c r="AA63" s="407">
        <f>+AA9+AA19+AA20</f>
        <v>5752.3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271</v>
      </c>
    </row>
    <row r="2" spans="1:16" ht="16.149999999999999" customHeight="1">
      <c r="C2" s="74"/>
    </row>
    <row r="3" spans="1:16" ht="13.9" customHeight="1" thickBot="1">
      <c r="O3" s="98" t="s">
        <v>157</v>
      </c>
    </row>
    <row r="4" spans="1:16" ht="13.5">
      <c r="A4" s="21">
        <v>14</v>
      </c>
      <c r="M4" s="525" t="s">
        <v>324</v>
      </c>
      <c r="N4" s="96" t="s">
        <v>112</v>
      </c>
      <c r="O4" s="97" t="s">
        <v>113</v>
      </c>
    </row>
    <row r="5" spans="1:16" ht="20.100000000000001" customHeight="1" thickBot="1">
      <c r="A5" s="22" t="e">
        <f>+#REF!</f>
        <v>#REF!</v>
      </c>
      <c r="C5" s="21" t="s">
        <v>294</v>
      </c>
      <c r="M5" s="733"/>
      <c r="N5" s="233" t="str">
        <f>+表紙!N28</f>
        <v>○</v>
      </c>
      <c r="O5" s="234">
        <f>+表紙!O28</f>
        <v>0</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5 月  13日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269</v>
      </c>
      <c r="I15" s="221"/>
      <c r="O15" s="79"/>
    </row>
    <row r="16" spans="1:16" ht="26.25" customHeight="1">
      <c r="C16" s="78"/>
      <c r="H16" s="23" t="s">
        <v>6</v>
      </c>
      <c r="I16" s="23"/>
      <c r="J16" s="746" t="str">
        <f>+表紙!J39</f>
        <v>神奈川県茅ケ崎市香川四丁目29番1号</v>
      </c>
      <c r="K16" s="746"/>
      <c r="L16" s="747"/>
      <c r="M16" s="747"/>
      <c r="N16" s="747"/>
      <c r="O16" s="748"/>
    </row>
    <row r="17" spans="1:15" ht="26.25" customHeight="1">
      <c r="C17" s="78"/>
      <c r="H17" s="23" t="s">
        <v>7</v>
      </c>
      <c r="I17" s="23"/>
      <c r="J17" s="746" t="str">
        <f>+表紙!J40</f>
        <v>株式会社永沢興業
代表取締役　永 沢　隆 行</v>
      </c>
      <c r="K17" s="746"/>
      <c r="L17" s="747"/>
      <c r="M17" s="747"/>
      <c r="N17" s="747"/>
      <c r="O17" s="748"/>
    </row>
    <row r="18" spans="1:15">
      <c r="C18" s="78"/>
      <c r="J18" s="21" t="s">
        <v>8</v>
      </c>
      <c r="O18" s="79"/>
    </row>
    <row r="19" spans="1:15">
      <c r="C19" s="78"/>
      <c r="J19" s="24" t="s">
        <v>9</v>
      </c>
      <c r="K19" s="24"/>
      <c r="L19" s="759" t="str">
        <f>IF(+表紙!L42="","",+表紙!L42)</f>
        <v>0467-57-6331</v>
      </c>
      <c r="M19" s="759"/>
      <c r="N19" s="759"/>
      <c r="O19" s="760"/>
    </row>
    <row r="20" spans="1:15">
      <c r="C20" s="78"/>
      <c r="J20" s="24"/>
      <c r="K20" s="24"/>
      <c r="O20" s="79"/>
    </row>
    <row r="21" spans="1:15" ht="6" customHeight="1">
      <c r="C21" s="78"/>
      <c r="O21" s="79"/>
    </row>
    <row r="22" spans="1:15" ht="30" customHeight="1">
      <c r="A22" s="22">
        <v>4</v>
      </c>
      <c r="C22" s="511"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株式会社永沢興業（神奈川県内の工事現場）</v>
      </c>
      <c r="G24" s="776"/>
      <c r="H24" s="777"/>
      <c r="I24" s="777"/>
      <c r="J24" s="777"/>
      <c r="K24" s="777"/>
      <c r="L24" s="777"/>
      <c r="M24" s="527" t="s">
        <v>435</v>
      </c>
      <c r="N24" s="780"/>
      <c r="O24" s="781"/>
    </row>
    <row r="25" spans="1:15" ht="18" customHeight="1">
      <c r="C25" s="532"/>
      <c r="D25" s="533"/>
      <c r="E25" s="534"/>
      <c r="F25" s="778"/>
      <c r="G25" s="779"/>
      <c r="H25" s="779"/>
      <c r="I25" s="779"/>
      <c r="J25" s="779"/>
      <c r="K25" s="779"/>
      <c r="L25" s="779"/>
      <c r="M25" s="782">
        <f>表紙!M48</f>
        <v>1200</v>
      </c>
      <c r="N25" s="783"/>
      <c r="O25" s="784"/>
    </row>
    <row r="26" spans="1:15" ht="18" customHeight="1">
      <c r="C26" s="493" t="s">
        <v>11</v>
      </c>
      <c r="D26" s="494"/>
      <c r="E26" s="495"/>
      <c r="F26" s="769" t="str">
        <f>+表紙!F49</f>
        <v>神奈川県茅ケ崎市香川四丁目29番1号</v>
      </c>
      <c r="G26" s="770"/>
      <c r="H26" s="770"/>
      <c r="I26" s="770"/>
      <c r="J26" s="770"/>
      <c r="K26" s="770"/>
      <c r="L26" s="126" t="s">
        <v>171</v>
      </c>
      <c r="M26" s="222"/>
      <c r="N26" s="773" t="str">
        <f>IF(+表紙!N49="","",+表紙!N49)</f>
        <v>0467-57-6331</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解体工事業</v>
      </c>
      <c r="M29" s="785"/>
      <c r="N29" s="744"/>
      <c r="O29" s="745"/>
    </row>
    <row r="30" spans="1:15" ht="22.5" customHeight="1">
      <c r="C30" s="295"/>
      <c r="D30" s="306" t="s">
        <v>19</v>
      </c>
      <c r="E30" s="307" t="s">
        <v>364</v>
      </c>
      <c r="F30" s="735" t="s">
        <v>365</v>
      </c>
      <c r="G30" s="444"/>
      <c r="H30" s="736"/>
      <c r="I30" s="735" t="s">
        <v>366</v>
      </c>
      <c r="J30" s="447"/>
      <c r="K30" s="457"/>
      <c r="L30" s="738">
        <f>+表紙!L53</f>
        <v>0</v>
      </c>
      <c r="M30" s="739"/>
      <c r="N30" s="308" t="s">
        <v>367</v>
      </c>
      <c r="O30" s="309"/>
    </row>
    <row r="31" spans="1:15" ht="22.5" customHeight="1">
      <c r="C31" s="295"/>
      <c r="D31" s="294"/>
      <c r="E31" s="310"/>
      <c r="F31" s="735" t="s">
        <v>368</v>
      </c>
      <c r="G31" s="444"/>
      <c r="H31" s="736"/>
      <c r="I31" s="737" t="s">
        <v>369</v>
      </c>
      <c r="J31" s="447"/>
      <c r="K31" s="447"/>
      <c r="L31" s="738">
        <f>+表紙!L54</f>
        <v>21</v>
      </c>
      <c r="M31" s="739"/>
      <c r="N31" s="308" t="s">
        <v>367</v>
      </c>
      <c r="O31" s="309"/>
    </row>
    <row r="32" spans="1:15" ht="22.5" customHeight="1">
      <c r="C32" s="295"/>
      <c r="D32" s="450" t="s">
        <v>370</v>
      </c>
      <c r="E32" s="451"/>
      <c r="F32" s="735" t="s">
        <v>371</v>
      </c>
      <c r="G32" s="444"/>
      <c r="H32" s="736"/>
      <c r="I32" s="737" t="s">
        <v>372</v>
      </c>
      <c r="J32" s="447"/>
      <c r="K32" s="447"/>
      <c r="L32" s="738">
        <f>+表紙!L55</f>
        <v>0</v>
      </c>
      <c r="M32" s="739"/>
      <c r="N32" s="308" t="s">
        <v>373</v>
      </c>
      <c r="O32" s="309"/>
    </row>
    <row r="33" spans="3:15" ht="22.5" customHeight="1">
      <c r="C33" s="295"/>
      <c r="D33" s="450"/>
      <c r="E33" s="451"/>
      <c r="F33" s="735" t="s">
        <v>374</v>
      </c>
      <c r="G33" s="444"/>
      <c r="H33" s="736"/>
      <c r="I33" s="737" t="s">
        <v>375</v>
      </c>
      <c r="J33" s="447"/>
      <c r="K33" s="447"/>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377</v>
      </c>
      <c r="F36" s="743">
        <f>+表紙!F59</f>
        <v>47</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0" t="s">
        <v>299</v>
      </c>
      <c r="E40" s="471"/>
      <c r="F40" s="471"/>
      <c r="G40" s="472"/>
      <c r="H40" s="245">
        <f>+表紙!H63</f>
        <v>4979</v>
      </c>
      <c r="I40" s="240" t="s">
        <v>4</v>
      </c>
      <c r="J40" s="473" t="s">
        <v>323</v>
      </c>
      <c r="K40" s="474"/>
      <c r="L40" s="475"/>
      <c r="M40" s="786">
        <f>+表紙!M63</f>
        <v>4979</v>
      </c>
      <c r="N40" s="787">
        <f>+表紙!N63</f>
        <v>0</v>
      </c>
      <c r="O40" s="305" t="s">
        <v>4</v>
      </c>
    </row>
    <row r="41" spans="3:15" ht="24.75" customHeight="1">
      <c r="C41" s="792"/>
      <c r="D41" s="470" t="s">
        <v>300</v>
      </c>
      <c r="E41" s="471"/>
      <c r="F41" s="471"/>
      <c r="G41" s="472"/>
      <c r="H41" s="245" t="str">
        <f>+表紙!H64</f>
        <v>0</v>
      </c>
      <c r="I41" s="240" t="s">
        <v>4</v>
      </c>
      <c r="J41" s="473" t="s">
        <v>304</v>
      </c>
      <c r="K41" s="474"/>
      <c r="L41" s="475"/>
      <c r="M41" s="786" t="str">
        <f>+表紙!M64</f>
        <v>0</v>
      </c>
      <c r="N41" s="787">
        <f>+表紙!N64</f>
        <v>0</v>
      </c>
      <c r="O41" s="31" t="s">
        <v>4</v>
      </c>
    </row>
    <row r="42" spans="3:15" ht="24.75" customHeight="1">
      <c r="C42" s="792"/>
      <c r="D42" s="470" t="s">
        <v>301</v>
      </c>
      <c r="E42" s="471"/>
      <c r="F42" s="471"/>
      <c r="G42" s="472"/>
      <c r="H42" s="245" t="str">
        <f>+表紙!H65</f>
        <v>0</v>
      </c>
      <c r="I42" s="240" t="s">
        <v>4</v>
      </c>
      <c r="J42" s="788" t="s">
        <v>305</v>
      </c>
      <c r="K42" s="789"/>
      <c r="L42" s="790"/>
      <c r="M42" s="786">
        <f>+表紙!M65</f>
        <v>4979</v>
      </c>
      <c r="N42" s="787">
        <f>+表紙!N65</f>
        <v>0</v>
      </c>
      <c r="O42" s="180" t="s">
        <v>4</v>
      </c>
    </row>
    <row r="43" spans="3:15" ht="24.75" customHeight="1">
      <c r="C43" s="175"/>
      <c r="D43" s="470" t="s">
        <v>302</v>
      </c>
      <c r="E43" s="471"/>
      <c r="F43" s="471"/>
      <c r="G43" s="472"/>
      <c r="H43" s="245" t="str">
        <f>+表紙!H66</f>
        <v>0</v>
      </c>
      <c r="I43" s="240" t="s">
        <v>4</v>
      </c>
      <c r="J43" s="788" t="s">
        <v>386</v>
      </c>
      <c r="K43" s="789"/>
      <c r="L43" s="790"/>
      <c r="M43" s="786" t="str">
        <f>+表紙!M66</f>
        <v>0</v>
      </c>
      <c r="N43" s="787">
        <f>+表紙!N66</f>
        <v>0</v>
      </c>
      <c r="O43" s="180" t="s">
        <v>4</v>
      </c>
    </row>
    <row r="44" spans="3:15" ht="24.75" customHeight="1">
      <c r="C44" s="239"/>
      <c r="D44" s="470" t="s">
        <v>303</v>
      </c>
      <c r="E44" s="471"/>
      <c r="F44" s="471"/>
      <c r="G44" s="472"/>
      <c r="H44" s="245" t="str">
        <f>+表紙!H67</f>
        <v>0</v>
      </c>
      <c r="I44" s="240" t="s">
        <v>4</v>
      </c>
      <c r="J44" s="788" t="s">
        <v>387</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441</v>
      </c>
      <c r="E50" s="460"/>
      <c r="F50" s="460"/>
      <c r="G50" s="460"/>
      <c r="H50" s="460"/>
      <c r="I50" s="460"/>
      <c r="J50" s="460"/>
      <c r="K50" s="460"/>
      <c r="L50" s="460"/>
      <c r="M50" s="460"/>
      <c r="N50" s="460"/>
      <c r="O50" s="461"/>
    </row>
    <row r="51" spans="1:15" ht="15" customHeight="1">
      <c r="C51" s="181">
        <v>2</v>
      </c>
      <c r="D51" s="460" t="s">
        <v>361</v>
      </c>
      <c r="E51" s="460"/>
      <c r="F51" s="460"/>
      <c r="G51" s="460"/>
      <c r="H51" s="460"/>
      <c r="I51" s="460"/>
      <c r="J51" s="460"/>
      <c r="K51" s="460"/>
      <c r="L51" s="460"/>
      <c r="M51" s="460"/>
      <c r="N51" s="460"/>
      <c r="O51" s="461"/>
    </row>
    <row r="52" spans="1:15" ht="15" customHeight="1">
      <c r="C52" s="181"/>
      <c r="D52" s="460" t="s">
        <v>362</v>
      </c>
      <c r="E52" s="460"/>
      <c r="F52" s="460"/>
      <c r="G52" s="460"/>
      <c r="H52" s="460"/>
      <c r="I52" s="460"/>
      <c r="J52" s="460"/>
      <c r="K52" s="460"/>
      <c r="L52" s="460"/>
      <c r="M52" s="460"/>
      <c r="N52" s="460"/>
      <c r="O52" s="461"/>
    </row>
    <row r="53" spans="1:15" ht="39" customHeight="1">
      <c r="C53" s="181"/>
      <c r="D53" s="460" t="s">
        <v>378</v>
      </c>
      <c r="E53" s="460"/>
      <c r="F53" s="460"/>
      <c r="G53" s="460"/>
      <c r="H53" s="460"/>
      <c r="I53" s="460"/>
      <c r="J53" s="460"/>
      <c r="K53" s="460"/>
      <c r="L53" s="460"/>
      <c r="M53" s="460"/>
      <c r="N53" s="460"/>
      <c r="O53" s="461"/>
    </row>
    <row r="54" spans="1:15" ht="28.15" customHeight="1">
      <c r="A54" s="21"/>
      <c r="B54" s="21"/>
      <c r="C54" s="181">
        <v>3</v>
      </c>
      <c r="D54" s="460" t="s">
        <v>442</v>
      </c>
      <c r="E54" s="460"/>
      <c r="F54" s="460"/>
      <c r="G54" s="460"/>
      <c r="H54" s="460"/>
      <c r="I54" s="460"/>
      <c r="J54" s="460"/>
      <c r="K54" s="460"/>
      <c r="L54" s="460"/>
      <c r="M54" s="460"/>
      <c r="N54" s="460"/>
      <c r="O54" s="461"/>
    </row>
    <row r="55" spans="1:15" ht="28.15" customHeight="1">
      <c r="A55" s="21"/>
      <c r="B55" s="21"/>
      <c r="C55" s="181">
        <v>4</v>
      </c>
      <c r="D55" s="460" t="s">
        <v>461</v>
      </c>
      <c r="E55" s="460"/>
      <c r="F55" s="460"/>
      <c r="G55" s="460"/>
      <c r="H55" s="460"/>
      <c r="I55" s="460"/>
      <c r="J55" s="460"/>
      <c r="K55" s="460"/>
      <c r="L55" s="460"/>
      <c r="M55" s="460"/>
      <c r="N55" s="460"/>
      <c r="O55" s="461"/>
    </row>
    <row r="56" spans="1:15" ht="15" customHeight="1">
      <c r="A56" s="21"/>
      <c r="B56" s="21"/>
      <c r="C56" s="181"/>
      <c r="D56" s="182" t="s">
        <v>390</v>
      </c>
      <c r="E56" s="460" t="s">
        <v>311</v>
      </c>
      <c r="F56" s="460"/>
      <c r="G56" s="460"/>
      <c r="H56" s="460"/>
      <c r="I56" s="460"/>
      <c r="J56" s="460"/>
      <c r="K56" s="460"/>
      <c r="L56" s="460"/>
      <c r="M56" s="460"/>
      <c r="N56" s="460"/>
      <c r="O56" s="461"/>
    </row>
    <row r="57" spans="1:15" ht="15" customHeight="1">
      <c r="A57" s="21"/>
      <c r="B57" s="21"/>
      <c r="C57" s="181"/>
      <c r="D57" s="182" t="s">
        <v>391</v>
      </c>
      <c r="E57" s="460" t="s">
        <v>392</v>
      </c>
      <c r="F57" s="460"/>
      <c r="G57" s="460"/>
      <c r="H57" s="460"/>
      <c r="I57" s="460"/>
      <c r="J57" s="460"/>
      <c r="K57" s="460"/>
      <c r="L57" s="460"/>
      <c r="M57" s="460"/>
      <c r="N57" s="460"/>
      <c r="O57" s="461"/>
    </row>
    <row r="58" spans="1:15" ht="15" customHeight="1">
      <c r="A58" s="21"/>
      <c r="B58" s="21"/>
      <c r="C58" s="181"/>
      <c r="D58" s="182" t="s">
        <v>393</v>
      </c>
      <c r="E58" s="460" t="s">
        <v>394</v>
      </c>
      <c r="F58" s="460"/>
      <c r="G58" s="460"/>
      <c r="H58" s="460"/>
      <c r="I58" s="460"/>
      <c r="J58" s="460"/>
      <c r="K58" s="460"/>
      <c r="L58" s="460"/>
      <c r="M58" s="460"/>
      <c r="N58" s="460"/>
      <c r="O58" s="461"/>
    </row>
    <row r="59" spans="1:15" ht="15" customHeight="1">
      <c r="A59" s="21"/>
      <c r="B59" s="21"/>
      <c r="C59" s="181"/>
      <c r="D59" s="182" t="s">
        <v>395</v>
      </c>
      <c r="E59" s="460" t="s">
        <v>396</v>
      </c>
      <c r="F59" s="460"/>
      <c r="G59" s="460"/>
      <c r="H59" s="460"/>
      <c r="I59" s="460"/>
      <c r="J59" s="460"/>
      <c r="K59" s="460"/>
      <c r="L59" s="460"/>
      <c r="M59" s="460"/>
      <c r="N59" s="460"/>
      <c r="O59" s="461"/>
    </row>
    <row r="60" spans="1:15" ht="15" customHeight="1">
      <c r="A60" s="21"/>
      <c r="B60" s="21"/>
      <c r="C60" s="181"/>
      <c r="D60" s="182" t="s">
        <v>397</v>
      </c>
      <c r="E60" s="460" t="s">
        <v>398</v>
      </c>
      <c r="F60" s="460"/>
      <c r="G60" s="460"/>
      <c r="H60" s="460"/>
      <c r="I60" s="460"/>
      <c r="J60" s="460"/>
      <c r="K60" s="460"/>
      <c r="L60" s="460"/>
      <c r="M60" s="460"/>
      <c r="N60" s="460"/>
      <c r="O60" s="461"/>
    </row>
    <row r="61" spans="1:15" ht="15" customHeight="1">
      <c r="A61" s="21"/>
      <c r="B61" s="21"/>
      <c r="C61" s="181"/>
      <c r="D61" s="182" t="s">
        <v>399</v>
      </c>
      <c r="E61" s="460" t="s">
        <v>312</v>
      </c>
      <c r="F61" s="460"/>
      <c r="G61" s="460"/>
      <c r="H61" s="460"/>
      <c r="I61" s="460"/>
      <c r="J61" s="460"/>
      <c r="K61" s="460"/>
      <c r="L61" s="460"/>
      <c r="M61" s="460"/>
      <c r="N61" s="460"/>
      <c r="O61" s="461"/>
    </row>
    <row r="62" spans="1:15" ht="15" customHeight="1">
      <c r="A62" s="21"/>
      <c r="B62" s="21"/>
      <c r="C62" s="181"/>
      <c r="D62" s="182" t="s">
        <v>400</v>
      </c>
      <c r="E62" s="460" t="s">
        <v>401</v>
      </c>
      <c r="F62" s="460"/>
      <c r="G62" s="460"/>
      <c r="H62" s="460"/>
      <c r="I62" s="460"/>
      <c r="J62" s="460"/>
      <c r="K62" s="460"/>
      <c r="L62" s="460"/>
      <c r="M62" s="460"/>
      <c r="N62" s="460"/>
      <c r="O62" s="461"/>
    </row>
    <row r="63" spans="1:15" ht="15" customHeight="1">
      <c r="A63" s="21"/>
      <c r="B63" s="21"/>
      <c r="C63" s="181"/>
      <c r="D63" s="182" t="s">
        <v>402</v>
      </c>
      <c r="E63" s="460" t="s">
        <v>403</v>
      </c>
      <c r="F63" s="460"/>
      <c r="G63" s="460"/>
      <c r="H63" s="460"/>
      <c r="I63" s="460"/>
      <c r="J63" s="460"/>
      <c r="K63" s="460"/>
      <c r="L63" s="460"/>
      <c r="M63" s="460"/>
      <c r="N63" s="460"/>
      <c r="O63" s="461"/>
    </row>
    <row r="64" spans="1:15" ht="15" customHeight="1">
      <c r="A64" s="21"/>
      <c r="B64" s="21"/>
      <c r="C64" s="181"/>
      <c r="D64" s="182" t="s">
        <v>404</v>
      </c>
      <c r="E64" s="460" t="s">
        <v>405</v>
      </c>
      <c r="F64" s="460"/>
      <c r="G64" s="460"/>
      <c r="H64" s="460"/>
      <c r="I64" s="460"/>
      <c r="J64" s="460"/>
      <c r="K64" s="460"/>
      <c r="L64" s="460"/>
      <c r="M64" s="460"/>
      <c r="N64" s="460"/>
      <c r="O64" s="461"/>
    </row>
    <row r="65" spans="1:15" ht="15" customHeight="1">
      <c r="A65" s="21"/>
      <c r="B65" s="21"/>
      <c r="C65" s="181"/>
      <c r="D65" s="182" t="s">
        <v>306</v>
      </c>
      <c r="E65" s="460" t="s">
        <v>313</v>
      </c>
      <c r="F65" s="460"/>
      <c r="G65" s="460"/>
      <c r="H65" s="460"/>
      <c r="I65" s="460"/>
      <c r="J65" s="460"/>
      <c r="K65" s="460"/>
      <c r="L65" s="460"/>
      <c r="M65" s="460"/>
      <c r="N65" s="460"/>
      <c r="O65" s="461"/>
    </row>
    <row r="66" spans="1:15" ht="28.15" customHeight="1">
      <c r="A66" s="21"/>
      <c r="B66" s="21"/>
      <c r="C66" s="181"/>
      <c r="D66" s="182" t="s">
        <v>307</v>
      </c>
      <c r="E66" s="460" t="s">
        <v>406</v>
      </c>
      <c r="F66" s="460"/>
      <c r="G66" s="460"/>
      <c r="H66" s="460"/>
      <c r="I66" s="460"/>
      <c r="J66" s="460"/>
      <c r="K66" s="460"/>
      <c r="L66" s="460"/>
      <c r="M66" s="460"/>
      <c r="N66" s="460"/>
      <c r="O66" s="461"/>
    </row>
    <row r="67" spans="1:15" ht="15" customHeight="1">
      <c r="A67" s="21"/>
      <c r="B67" s="21"/>
      <c r="C67" s="181"/>
      <c r="D67" s="182" t="s">
        <v>308</v>
      </c>
      <c r="E67" s="460" t="s">
        <v>314</v>
      </c>
      <c r="F67" s="460"/>
      <c r="G67" s="460"/>
      <c r="H67" s="460"/>
      <c r="I67" s="460"/>
      <c r="J67" s="460"/>
      <c r="K67" s="460"/>
      <c r="L67" s="460"/>
      <c r="M67" s="460"/>
      <c r="N67" s="460"/>
      <c r="O67" s="461"/>
    </row>
    <row r="68" spans="1:15" ht="28.15" customHeight="1">
      <c r="A68" s="21"/>
      <c r="B68" s="21"/>
      <c r="C68" s="181"/>
      <c r="D68" s="182" t="s">
        <v>309</v>
      </c>
      <c r="E68" s="460" t="s">
        <v>407</v>
      </c>
      <c r="F68" s="460"/>
      <c r="G68" s="460"/>
      <c r="H68" s="460"/>
      <c r="I68" s="460"/>
      <c r="J68" s="460"/>
      <c r="K68" s="460"/>
      <c r="L68" s="460"/>
      <c r="M68" s="460"/>
      <c r="N68" s="460"/>
      <c r="O68" s="461"/>
    </row>
    <row r="69" spans="1:15" ht="28.15" customHeight="1">
      <c r="A69" s="21"/>
      <c r="B69" s="21"/>
      <c r="C69" s="181"/>
      <c r="D69" s="182" t="s">
        <v>310</v>
      </c>
      <c r="E69" s="460" t="s">
        <v>315</v>
      </c>
      <c r="F69" s="460"/>
      <c r="G69" s="460"/>
      <c r="H69" s="460"/>
      <c r="I69" s="460"/>
      <c r="J69" s="460"/>
      <c r="K69" s="460"/>
      <c r="L69" s="460"/>
      <c r="M69" s="460"/>
      <c r="N69" s="460"/>
      <c r="O69" s="461"/>
    </row>
    <row r="70" spans="1:15" ht="28.15" customHeight="1">
      <c r="A70" s="21"/>
      <c r="B70" s="21"/>
      <c r="C70" s="181">
        <v>5</v>
      </c>
      <c r="D70" s="460" t="s">
        <v>385</v>
      </c>
      <c r="E70" s="460"/>
      <c r="F70" s="460"/>
      <c r="G70" s="460"/>
      <c r="H70" s="460"/>
      <c r="I70" s="460"/>
      <c r="J70" s="460"/>
      <c r="K70" s="460"/>
      <c r="L70" s="460"/>
      <c r="M70" s="460"/>
      <c r="N70" s="460"/>
      <c r="O70" s="461"/>
    </row>
    <row r="71" spans="1:15" ht="15" customHeight="1">
      <c r="A71" s="21"/>
      <c r="B71" s="21"/>
      <c r="C71" s="181">
        <v>6</v>
      </c>
      <c r="D71" s="460" t="s">
        <v>384</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4.4000000000000004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4.4000000000000004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4.4000000000000004</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4.4000000000000004</v>
      </c>
      <c r="Q27" s="612"/>
      <c r="R27" s="612"/>
      <c r="S27" s="612"/>
      <c r="T27" s="44" t="s">
        <v>38</v>
      </c>
      <c r="U27" s="64"/>
      <c r="V27" s="64"/>
      <c r="Y27" s="62" t="s">
        <v>39</v>
      </c>
      <c r="Z27" s="65"/>
      <c r="AH27" s="53"/>
      <c r="AI27" s="53"/>
      <c r="AJ27" s="53"/>
      <c r="AK27" s="53"/>
      <c r="AL27" s="575">
        <f>+AH18+P27</f>
        <v>4.4000000000000004</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4.4000000000000004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4.4000000000000004</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4.4000000000000004</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4.4000000000000004</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23"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c r="AV20" s="438" t="s">
        <v>197</v>
      </c>
      <c r="AW20" s="662"/>
      <c r="AX20" s="662"/>
    </row>
    <row r="21" spans="2:51"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459</v>
      </c>
      <c r="AS21" s="672"/>
      <c r="AT21" s="672"/>
      <c r="AU21" s="95"/>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12</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12</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225</v>
      </c>
      <c r="C31" s="641"/>
      <c r="D31" s="629">
        <v>12</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t="str">
        <f>IF(SUM(F12,F15)&gt;0,SUM(P12,P21,AH9,AS24,AS27,AS31)/SUM(F12,F15)*100,"")</f>
        <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t="str">
        <f>IF(SUM(F12,F15)&gt;0,SUM(P21,AS27,AS31,AU9,AU20)/SUM(F12,F15)*100,"")</f>
        <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23"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f>+表紙!O28</f>
        <v>0</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株式会社永沢興業（神奈川県内の工事現場）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1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44</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44</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44</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2025-05-16T08:19:40Z</dcterms:created>
  <dcterms:modified xsi:type="dcterms:W3CDTF">2025-05-16T08:19:41Z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