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8_{CF5DBE08-E353-49B6-AF8B-367A4F7233CB}"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6284" yWindow="-108" windowWidth="23256" windowHeight="12456"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<sst xmlns="http://schemas.openxmlformats.org/spreadsheetml/2006/main" count="3158" uniqueCount="462">
  <si>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</si>
  <si>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</si>
  <si>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</si>
  <si>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</si>
  <si>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</si>
  <si>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</si>
  <si>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</si>
  <si>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</si>
  <si>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</si>
  <si>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</si>
  <si>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</si>
  <si>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</si>
  <si>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</si>
  <si>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</si>
  <si>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</si>
  <si>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</si>
  <si>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</si>
  <si>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</si>
  <si>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</si>
  <si>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</si>
  <si>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</si>
  <si>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</si>
  <si>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</si>
  <si>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</si>
  <si>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</si>
  <si>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</si>
  <si>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</si>
  <si>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</si>
  <si>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</si>
  <si>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</si>
  <si>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</si>
  <si>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</si>
  <si>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</si>
  <si>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</si>
  <si>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</si>
  <si>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</si>
  <si>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</si>
  <si>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</si>
  <si>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</si>
  <si>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</si>
  <si>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</si>
  <si>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</si>
  <si>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</si>
  <si>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</si>
  <si>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</si>
  <si>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</si>
  <si>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</si>
  <si>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</si>
  <si>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</si>
  <si>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</si>
  <si>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</si>
  <si>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</si>
  <si>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</si>
  <si>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</si>
  <si>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</si>
  <si>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</si>
  <si>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</si>
  <si>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</si>
  <si>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</si>
  <si>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</si>
  <si>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</si>
  <si>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</si>
  <si>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</si>
  <si>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</si>
  <si>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</si>
  <si>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</si>
  <si>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</si>
  <si>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</si>
  <si>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</si>
  <si>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</si>
  <si>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</si>
  <si>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</si>
  <si>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</si>
  <si>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</si>
  <si>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</si>
  <si>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</si>
  <si>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</si>
  <si>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</si>
  <si>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</si>
  <si>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</si>
  <si>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</si>
  <si>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</si>
  <si>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</si>
  <si>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</si>
  <si>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</si>
  <si>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</si>
  <si>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</si>
  <si>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</si>
  <si>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</si>
  <si>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</si>
  <si>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</si>
  <si>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</si>
  <si>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</si>
  <si>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</si>
  <si>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</si>
  <si>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</si>
  <si>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</si>
  <si>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</si>
  <si>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</si>
  <si>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</si>
  <si>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</si>
  <si>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</si>
  <si>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</si>
  <si>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</si>
  <si>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</si>
  <si>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</si>
  <si>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</si>
  <si>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</si>
  <si>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</si>
  <si>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</si>
  <si>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</si>
  <si>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</si>
  <si>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</si>
  <si>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</si>
  <si>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</si>
  <si>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</si>
  <si>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</si>
  <si>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</si>
  <si>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</si>
  <si>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</si>
  <si>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</si>
  <si>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</si>
  <si>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</si>
  <si>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</si>
  <si>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</si>
  <si>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</si>
  <si>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</si>
  <si>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</si>
  <si>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</si>
  <si>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</si>
  <si>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</si>
  <si>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</si>
  <si>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</si>
  <si>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</si>
  <si>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</si>
  <si>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</si>
  <si>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</si>
  <si>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</si>
  <si>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</si>
  <si>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</si>
  <si>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</si>
  <si>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</si>
  <si>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</si>
  <si>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</si>
  <si>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</si>
  <si>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</si>
  <si>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</si>
  <si>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</si>
  <si>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</si>
  <si>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</si>
  <si>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</si>
  <si>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</si>
  <si>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</si>
  <si>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</si>
  <si>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</si>
  <si>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</si>
  <si>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</si>
  <si>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</si>
  <si>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</si>
  <si>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</si>
  <si>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</si>
  <si>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</si>
  <si>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</si>
  <si>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</si>
  <si>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</si>
  <si>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</si>
  <si>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</si>
  <si>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</si>
  <si>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</si>
  <si>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</si>
  <si>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</si>
  <si>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</si>
  <si>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</si>
  <si>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</si>
  <si>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</si>
  <si>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</si>
  <si>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</si>
  <si>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</si>
  <si>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</si>
  <si>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</si>
  <si>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</si>
  <si>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</si>
  <si>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</si>
  <si>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</si>
  <si>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</si>
  <si>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</si>
  <si>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</si>
  <si>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</si>
  <si>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</si>
  <si>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</si>
  <si>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</si>
  <si>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</si>
  <si>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</si>
  <si>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</si>
  <si>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</si>
  <si>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</si>
  <si>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</si>
  <si>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</si>
  <si>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</si>
  <si>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</si>
  <si>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</si>
  <si>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</si>
  <si>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</si>
  <si>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</si>
  <si>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</si>
  <si>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</si>
  <si>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</si>
  <si>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</si>
  <si>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</si>
  <si>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</si>
  <si>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</si>
  <si>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</si>
  <si>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</si>
  <si>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</si>
  <si>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</si>
  <si>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</si>
  <si>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</si>
  <si>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</si>
  <si>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</si>
  <si>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</si>
  <si>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</si>
  <si>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</si>
  <si>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</si>
  <si>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</si>
  <si>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</si>
  <si>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</si>
  <si>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</si>
  <si>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</si>
  <si>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</si>
  <si>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</si>
  <si>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</si>
  <si>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</si>
  <si>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</si>
  <si>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</si>
  <si>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</si>
  <si>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</si>
  <si>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</si>
  <si>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</si>
  <si>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</si>
  <si>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</si>
  <si>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</si>
  <si>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</si>
  <si>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</si>
  <si>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</si>
  <si>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</si>
  <si>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</si>
  <si>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</si>
  <si>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</si>
  <si>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</si>
  <si>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</si>
  <si>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</si>
  <si>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</si>
  <si>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</si>
  <si>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</si>
  <si>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</si>
  <si>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</si>
  <si>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</si>
  <si>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</si>
  <si>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</si>
  <si>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</si>
  <si>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</si>
  <si>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</si>
  <si>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</si>
  <si>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</si>
  <si>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</si>
  <si>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</si>
  <si>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</si>
  <si>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</si>
  <si>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</si>
  <si>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</si>
  <si>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</si>
  <si>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</si>
  <si>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</si>
  <si>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</si>
  <si>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</si>
  <si>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</si>
  <si>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</si>
  <si>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</si>
  <si>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</si>
  <si>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</si>
  <si>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</si>
  <si>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</si>
  <si>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</si>
  <si>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</si>
  <si>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</si>
  <si>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</si>
  <si>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</si>
  <si>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</si>
  <si>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</si>
  <si>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</si>
  <si>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</si>
  <si>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</si>
  <si>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</si>
  <si>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</si>
  <si>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</si>
  <si>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</si>
  <si>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</si>
  <si>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</si>
  <si>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</si>
  <si>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</si>
  <si>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</si>
  <si>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</si>
  <si>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</si>
  <si>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</si>
  <si>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</si>
  <si>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</si>
  <si>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</si>
  <si>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</si>
  <si>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</si>
  <si>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</si>
  <si>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</si>
  <si>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</si>
  <si>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</si>
  <si>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</si>
  <si>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</si>
  <si>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</si>
  <si>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</si>
  <si>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</si>
  <si>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</si>
  <si>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</si>
  <si>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</si>
  <si>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</si>
  <si>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</si>
  <si>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</si>
  <si>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</si>
  <si>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</si>
  <si>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</si>
  <si>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</si>
  <si>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</si>
  <si>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</si>
  <si>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</si>
  <si>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</si>
  <si>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</si>
  <si>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</si>
  <si>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</si>
  <si>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</si>
  <si>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</si>
  <si>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</si>
  <si>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</si>
  <si>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</si>
  <si>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</si>
  <si>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</si>
  <si>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</si>
  <si>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</si>
  <si>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</si>
  <si>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</si>
  <si>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</si>
  <si>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</si>
  <si>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</si>
  <si>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</si>
  <si>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</si>
  <si>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</si>
  <si>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</si>
  <si>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</si>
  <si>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</si>
  <si>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</si>
  <si>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</si>
  <si>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</si>
  <si>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</si>
  <si>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</si>
  <si>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</si>
  <si>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</si>
  <si>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</si>
  <si>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</si>
  <si>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</si>
  <si>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</si>
  <si>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</si>
  <si>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</si>
  <si>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</si>
  <si>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</si>
  <si>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</si>
  <si>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</si>
  <si>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</si>
  <si>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</si>
  <si>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</si>
  <si>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</si>
  <si>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</si>
  <si>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</si>
  <si>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</si>
  <si>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</si>
  <si>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</si>
  <si>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</si>
  <si>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</si>
  <si>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</si>
  <si>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</si>
  <si>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</si>
  <si>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</si>
  <si>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</si>
  <si>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</si>
  <si>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</si>
  <si>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</si>
  <si>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</si>
  <si>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</si>
  <si>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</si>
  <si>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</si>
  <si>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</si>
  <si>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</si>
  <si>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</si>
  <si>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</si>
  <si>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</si>
  <si>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</si>
  <si>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</si>
  <si>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</si>
  <si>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</si>
  <si>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</si>
  <si>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</si>
  <si>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</si>
  <si>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</si>
  <si>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</si>
  <si>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</si>
  <si>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</si>
  <si>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</si>
  <si>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</si>
  <si>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</si>
  <si>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</si>
  <si>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</si>
  <si>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</si>
  <si>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</si>
  <si>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</si>
  <si>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</si>
  <si>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</si>
  <si>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</si>
  <si>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</si>
  <si>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</si>
  <si>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</si>
  <si>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</si>
  <si>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</si>
  <si>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</si>
  <si>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</si>
  <si>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</si>
  <si>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</si>
  <si>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</si>
  <si>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</si>
  <si>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</si>
  <si>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</si>
  <si>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</si>
  <si>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</si>
  <si>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</si>
  <si>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</si>
  <si>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</si>
  <si>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</si>
  <si>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</si>
  <si>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</si>
  <si>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</si>
  <si>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</si>
  <si>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0467-57-6331</t>
    <phoneticPr fontId="3"/>
  </si>
  <si>
    <t xml:space="preserve">・廃プラスチック⇒破壊⇒溶解⇒圧縮⇒再資源化
・木くず⇒切断⇒再資源化
・繊維くず⇒破砕⇒高速堆肥化⇒堆肥
・ガラス・陶磁器・コンクリートくず⇒破砕⇒再資源化
・がれき類⇒破砕⇒再資源化
・混合廃棄物その他⇒選別⇒破砕⇒管理型埋立処分
・がれき類（石綿含有）⇒安定型埋立処分
</t>
    <phoneticPr fontId="3"/>
  </si>
  <si>
    <t>・産業廃棄物処理責任者設置済み
・廃棄物処理施設技術者は処理施設がないため未設定だが、解体現場には現場監督を設置して責任の所在を明確化
・産業廃棄物処理マニュアル作成済み
・管理組織図、従業員に対する廃棄物に係る教育・研修について順次進めるよう努める</t>
    <phoneticPr fontId="3"/>
  </si>
  <si>
    <t>令和  8 年 5 月 20 日</t>
    <phoneticPr fontId="3"/>
  </si>
  <si>
    <t>神奈川県茅ケ崎市香川四丁目29番1号</t>
    <phoneticPr fontId="3"/>
  </si>
  <si>
    <t>株式会社永沢興業
代表取締役　永 沢　隆 行</t>
    <phoneticPr fontId="3"/>
  </si>
  <si>
    <t>株式会社永沢興業（横浜市内の工事現場）</t>
    <phoneticPr fontId="3"/>
  </si>
  <si>
    <t>横浜市長</t>
    <phoneticPr fontId="3"/>
  </si>
  <si>
    <t>Ｄ－建設業</t>
    <phoneticPr fontId="3"/>
  </si>
  <si>
    <t>解体工事業</t>
    <phoneticPr fontId="3"/>
  </si>
  <si>
    <t>1）できる限り分別解体を行い、廃棄物を分別して排出するようにしている。
2）廃棄物処理法及び建設リサイクル法により廃棄物の適正処理が行われるよう打合せ・会議等行い、所要の事項を指示・伝達・進捗状況を報告させている。</t>
    <phoneticPr fontId="3"/>
  </si>
  <si>
    <t>特定建設資材に係るものは現状での推移となる。今後は混合廃棄物の仕分け・分別の細分化により、一層の３R拡大を図るよう努力するが、処理場やリサイクル業者との兼ね合いもあり、それぞれのネットワークのさらなる拡大を図りたい。</t>
    <phoneticPr fontId="3"/>
  </si>
  <si>
    <t>コンクリートがら、アスファルトコンクリートがら、ガラ陶磁器等、蛍光灯、廃プラスチック、繊維くず、畳、混合廃棄物（安定型品目のみ）、混合廃棄物（管理型品目を含む）、廃石膏ボード、紙くず、木くずで分別</t>
    <phoneticPr fontId="3"/>
  </si>
  <si>
    <t>今後も今まで通り分別解体をし、出来る限り再利用できるものについては再資源化できる処分業者へ処理を委託するようにする。</t>
    <phoneticPr fontId="3"/>
  </si>
  <si>
    <t>特になし</t>
    <phoneticPr fontId="3"/>
  </si>
  <si>
    <t>1）排出事業者として適正処理を行える業者を選別し、運搬・処分を委託するよう努力している。
２）解体現場から排出される産業廃棄物については、出来る限り早期に処分業者へ搬入し、迅速に処理を行う。また、解体時に方法を工夫し、再利用可能な発生材についてはできるだけ不要物が混合しないよう分別解体を行う。
３）コンクリートがら・アスファルトコンクリートがらは、ほぼ１００％再生している中間業者へ搬入。木くず・畳・廃プラスチック・廃石膏ボードについては、出来る限り再利用できる業者に委託する。
４）社内だけでなく関係業者との情報交換を密にし、再利用できる中間業者の情報をできる限り広く収集するよう努力している。</t>
    <phoneticPr fontId="3"/>
  </si>
  <si>
    <t>１）排出事業者として適正処理を行える業者を選別し、運搬・収集を委託するよう努力する。
２）再生処理を中心にした産業廃棄物処理業者の選定や委託契約書を締結する。
３）分別効果を含めた研修等により、従業員の意識改革を図る。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</si>
</sst>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23060" y="2194560"/>
          <a:ext cx="434340" cy="632460"/>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15440" y="2186940"/>
          <a:ext cx="434340" cy="632460"/>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15440" y="2194560"/>
          <a:ext cx="434340" cy="632460"/>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15440" y="2217420"/>
          <a:ext cx="43434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2612" y="2195008"/>
          <a:ext cx="437477" cy="642770"/>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15440" y="2186940"/>
          <a:ext cx="434340" cy="632460"/>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15440" y="2186940"/>
          <a:ext cx="434340" cy="632460"/>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15440" y="2179320"/>
          <a:ext cx="43434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18" zoomScale="115" zoomScaleNormal="115" zoomScaleSheetLayoutView="115" workbookViewId="0">
      <selection activeCell="C46" sqref="C46:U4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448</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452</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449</v>
      </c>
      <c r="M40" s="633"/>
      <c r="N40" s="633"/>
      <c r="O40" s="633"/>
      <c r="P40" s="633"/>
      <c r="Q40" s="633"/>
      <c r="R40" s="633"/>
      <c r="S40" s="633"/>
      <c r="T40" s="633"/>
      <c r="U40" s="634"/>
      <c r="W40" s="21"/>
      <c r="X40" s="21"/>
    </row>
    <row r="41" spans="1:25" ht="26.25" customHeight="1" x14ac:dyDescent="0.15">
      <c r="C41" s="86"/>
      <c r="I41" s="25"/>
      <c r="J41" s="25" t="s">
        <v>7</v>
      </c>
      <c r="K41" s="25"/>
      <c r="L41" s="633" t="s">
        <v>450</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445</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451</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1200</v>
      </c>
      <c r="Q49" s="613"/>
      <c r="R49" s="613"/>
      <c r="S49" s="613"/>
      <c r="T49" s="613"/>
      <c r="U49" s="614"/>
    </row>
    <row r="50" spans="3:23" ht="26.25" customHeight="1" x14ac:dyDescent="0.15">
      <c r="C50" s="585" t="s">
        <v>11</v>
      </c>
      <c r="D50" s="586"/>
      <c r="E50" s="587"/>
      <c r="F50" s="596" t="s">
        <v>449</v>
      </c>
      <c r="G50" s="597"/>
      <c r="H50" s="597"/>
      <c r="I50" s="597"/>
      <c r="J50" s="597"/>
      <c r="K50" s="597"/>
      <c r="L50" s="597"/>
      <c r="M50" s="597"/>
      <c r="N50" s="341" t="s">
        <v>171</v>
      </c>
      <c r="O50" s="449"/>
      <c r="P50" s="450"/>
      <c r="Q50" s="600" t="s">
        <v>445</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453</v>
      </c>
      <c r="G54" s="505"/>
      <c r="H54" s="505"/>
      <c r="I54" s="505"/>
      <c r="J54" s="505"/>
      <c r="K54" s="505"/>
      <c r="L54" s="32" t="s">
        <v>48</v>
      </c>
      <c r="M54" s="32"/>
      <c r="N54" s="511" t="s">
        <v>454</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47</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41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446</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447</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6</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7136.1999999999989</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455</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6</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7060.9</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456</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457</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458</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459</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459</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459</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459</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459</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459</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7136.1999999999989</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7087.5999999999995</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460</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7060.9</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7060.9</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461</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21"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株式会社永沢興業（横浜市内の工事現場）</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9"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8.3000000000000007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8</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8</v>
      </c>
      <c r="P27" s="715"/>
      <c r="Q27" s="715"/>
      <c r="R27" s="715"/>
      <c r="S27" s="49" t="s">
        <v>38</v>
      </c>
      <c r="T27" s="70"/>
      <c r="U27" s="70"/>
      <c r="X27" s="68" t="s">
        <v>39</v>
      </c>
      <c r="Y27" s="71"/>
      <c r="AG27" s="58"/>
      <c r="AH27" s="58"/>
      <c r="AI27" s="58"/>
      <c r="AJ27" s="58"/>
      <c r="AK27" s="760">
        <f>+AG18+O27</f>
        <v>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8</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8.3000000000000007</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8</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8.3000000000000007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24"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400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421.7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400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400</v>
      </c>
      <c r="P27" s="715"/>
      <c r="Q27" s="715"/>
      <c r="R27" s="715"/>
      <c r="S27" s="49" t="s">
        <v>38</v>
      </c>
      <c r="T27" s="70"/>
      <c r="U27" s="70"/>
      <c r="X27" s="68" t="s">
        <v>39</v>
      </c>
      <c r="Y27" s="71"/>
      <c r="AG27" s="58"/>
      <c r="AH27" s="58"/>
      <c r="AI27" s="58"/>
      <c r="AJ27" s="58"/>
      <c r="AK27" s="760">
        <f>+AG18+O27</f>
        <v>400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400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421.7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400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421.7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D2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15.5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15</v>
      </c>
      <c r="P27" s="715"/>
      <c r="Q27" s="715"/>
      <c r="R27" s="715"/>
      <c r="S27" s="49" t="s">
        <v>38</v>
      </c>
      <c r="T27" s="70"/>
      <c r="U27" s="70"/>
      <c r="X27" s="68" t="s">
        <v>39</v>
      </c>
      <c r="Y27" s="71"/>
      <c r="AG27" s="58"/>
      <c r="AH27" s="58"/>
      <c r="AI27" s="58"/>
      <c r="AJ27" s="58"/>
      <c r="AK27" s="760">
        <f>+AG18+O27</f>
        <v>15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15.5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15.5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9"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25" workbookViewId="0">
      <selection activeCell="Z28" sqref="Z28:AD28"/>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9.9</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9.9</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9.9</v>
      </c>
      <c r="P27" s="715"/>
      <c r="Q27" s="715"/>
      <c r="R27" s="715"/>
      <c r="S27" s="49" t="s">
        <v>38</v>
      </c>
      <c r="T27" s="70"/>
      <c r="U27" s="70"/>
      <c r="X27" s="68" t="s">
        <v>39</v>
      </c>
      <c r="Y27" s="71"/>
      <c r="AG27" s="58"/>
      <c r="AH27" s="58"/>
      <c r="AI27" s="58"/>
      <c r="AJ27" s="58"/>
      <c r="AK27" s="760">
        <f>+AG18+O27</f>
        <v>9.9</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9.9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9.9</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9.9</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9.9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29" workbookViewId="0">
      <selection activeCell="Q33" sqref="Q33:T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6600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6651.9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6600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6600</v>
      </c>
      <c r="P27" s="715"/>
      <c r="Q27" s="715"/>
      <c r="R27" s="715"/>
      <c r="S27" s="49" t="s">
        <v>38</v>
      </c>
      <c r="T27" s="70"/>
      <c r="U27" s="70"/>
      <c r="X27" s="68" t="s">
        <v>39</v>
      </c>
      <c r="Y27" s="71"/>
      <c r="AG27" s="58"/>
      <c r="AH27" s="58"/>
      <c r="AI27" s="58"/>
      <c r="AJ27" s="58"/>
      <c r="AK27" s="760">
        <f>+AG18+O27</f>
        <v>6600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6600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6651.9</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6600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6603.3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topLeftCell="A8"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4"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株式会社永沢興業（横浜市内の工事現場）</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28.9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28</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28</v>
      </c>
      <c r="P27" s="715"/>
      <c r="Q27" s="715"/>
      <c r="R27" s="715"/>
      <c r="S27" s="49" t="s">
        <v>38</v>
      </c>
      <c r="T27" s="70"/>
      <c r="U27" s="70"/>
      <c r="X27" s="68" t="s">
        <v>39</v>
      </c>
      <c r="Y27" s="71"/>
      <c r="AG27" s="58"/>
      <c r="AH27" s="58"/>
      <c r="AI27" s="58"/>
      <c r="AJ27" s="58"/>
      <c r="AK27" s="760">
        <f>+AG18+O27</f>
        <v>28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28</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28.9</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28</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28.9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F21" zoomScale="70" zoomScaleNormal="70" workbookViewId="0">
      <selection activeCell="AB41" sqref="AB41"/>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株式会社永沢興業（横浜市内の工事現場）</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8.3000000000000007</v>
      </c>
      <c r="M9" s="377">
        <f>IF(OR(ｷ.紙くず!F24&gt;0,ｷ.紙くず!F24&lt;0),ｷ.紙くず!F24,IF(M$19&gt;0,"0",0))</f>
        <v>0</v>
      </c>
      <c r="N9" s="377">
        <f>IF(OR(ｸ.木くず!F24&gt;0,ｸ.木くず!F24&lt;0),ｸ.木くず!F24,IF(N$19&gt;0,"0",0))</f>
        <v>421.7</v>
      </c>
      <c r="O9" s="377">
        <f>IF(OR(ｹ.繊維くず!F24&gt;0,ｹ.繊維くず!F24&lt;0),ｹ.繊維くず!F24,IF(O$19&gt;0,"0",0))</f>
        <v>15.5</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9.9</v>
      </c>
      <c r="U9" s="377">
        <f>IF(OR(ｿ.鉱さい!F24&gt;0,ｿ.鉱さい!F24&lt;0),ｿ.鉱さい!F24,IF(U$19&gt;0,"0",0))</f>
        <v>0</v>
      </c>
      <c r="V9" s="377">
        <f>IF(OR(ﾀ.がれき類!F24&gt;0,ﾀ.がれき類!F24&lt;0),ﾀ.がれき類!F24,IF(V$19&gt;0,"0",0))</f>
        <v>6651.9</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28.9</v>
      </c>
      <c r="AA9" s="379">
        <f>IF(SUM(G9:Z9)&gt;0,SUM(G9:Z9),IF(AA$19&gt;0,"0",0))</f>
        <v>7136.1999999999989</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8.3000000000000007</v>
      </c>
      <c r="M14" s="383">
        <f>IF(OR(ｷ.紙くず!F29&gt;0,ｷ.紙くず!F29&lt;0),ｷ.紙くず!F29,IF(M$19&gt;0,"0",0))</f>
        <v>0</v>
      </c>
      <c r="N14" s="383">
        <f>IF(OR(ｸ.木くず!F29&gt;0,ｸ.木くず!F29&lt;0),ｸ.木くず!F29,IF(N$19&gt;0,"0",0))</f>
        <v>421.7</v>
      </c>
      <c r="O14" s="383">
        <f>IF(OR(ｹ.繊維くず!F29&gt;0,ｹ.繊維くず!F29&lt;0),ｹ.繊維くず!F29,IF(O$19&gt;0,"0",0))</f>
        <v>15.5</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9.9</v>
      </c>
      <c r="U14" s="383">
        <f>IF(OR(ｿ.鉱さい!F29&gt;0,ｿ.鉱さい!F29&lt;0),ｿ.鉱さい!F29,IF(U$19&gt;0,"0",0))</f>
        <v>0</v>
      </c>
      <c r="V14" s="383">
        <f>IF(OR(ﾀ.がれき類!F29&gt;0,ﾀ.がれき類!F29&lt;0),ﾀ.がれき類!F29,IF(V$19&gt;0,"0",0))</f>
        <v>6651.9</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28.9</v>
      </c>
      <c r="AA14" s="385">
        <f t="shared" si="0"/>
        <v>7136.1999999999989</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t="str">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8.3000000000000007</v>
      </c>
      <c r="M16" s="383">
        <f>IF(OR(ｷ.紙くず!F31&gt;0,ｷ.紙くず!F31&lt;0),ｷ.紙くず!F31,IF(M$19&gt;0,"0",0))</f>
        <v>0</v>
      </c>
      <c r="N16" s="383">
        <f>IF(OR(ｸ.木くず!F31&gt;0,ｸ.木くず!F31&lt;0),ｸ.木くず!F31,IF(N$19&gt;0,"0",0))</f>
        <v>421.7</v>
      </c>
      <c r="O16" s="383">
        <f>IF(OR(ｹ.繊維くず!F31&gt;0,ｹ.繊維くず!F31&lt;0),ｹ.繊維くず!F31,IF(O$19&gt;0,"0",0))</f>
        <v>15.5</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9.9</v>
      </c>
      <c r="U16" s="383">
        <f>IF(OR(ｿ.鉱さい!F31&gt;0,ｿ.鉱さい!F31&lt;0),ｿ.鉱さい!F31,IF(U$19&gt;0,"0",0))</f>
        <v>0</v>
      </c>
      <c r="V16" s="383">
        <f>IF(OR(ﾀ.がれき類!F31&gt;0,ﾀ.がれき類!F31&lt;0),ﾀ.がれき類!F31,IF(V$19&gt;0,"0",0))</f>
        <v>6603.3</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28.9</v>
      </c>
      <c r="AA16" s="385">
        <f t="shared" si="0"/>
        <v>7087.5999999999995</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8</v>
      </c>
      <c r="M19" s="389">
        <f t="shared" si="1"/>
        <v>0</v>
      </c>
      <c r="N19" s="389">
        <f t="shared" si="1"/>
        <v>400</v>
      </c>
      <c r="O19" s="389">
        <f t="shared" si="1"/>
        <v>15</v>
      </c>
      <c r="P19" s="389">
        <f t="shared" si="1"/>
        <v>0</v>
      </c>
      <c r="Q19" s="389">
        <f t="shared" si="1"/>
        <v>0</v>
      </c>
      <c r="R19" s="389">
        <f t="shared" si="1"/>
        <v>0</v>
      </c>
      <c r="S19" s="389">
        <f t="shared" si="1"/>
        <v>0</v>
      </c>
      <c r="T19" s="389">
        <f t="shared" si="1"/>
        <v>9.9</v>
      </c>
      <c r="U19" s="389">
        <f t="shared" si="1"/>
        <v>0</v>
      </c>
      <c r="V19" s="389">
        <f t="shared" si="1"/>
        <v>6600</v>
      </c>
      <c r="W19" s="389">
        <f t="shared" si="1"/>
        <v>0</v>
      </c>
      <c r="X19" s="389">
        <f t="shared" si="1"/>
        <v>0</v>
      </c>
      <c r="Y19" s="389">
        <f t="shared" si="1"/>
        <v>0</v>
      </c>
      <c r="Z19" s="390">
        <f t="shared" si="1"/>
        <v>28</v>
      </c>
      <c r="AA19" s="391">
        <f t="shared" ref="AA19:AA25" si="2">SUM(G19:Z19)</f>
        <v>7060.9</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8</v>
      </c>
      <c r="M37" s="424">
        <f t="shared" si="8"/>
        <v>0</v>
      </c>
      <c r="N37" s="424">
        <f t="shared" si="8"/>
        <v>400</v>
      </c>
      <c r="O37" s="424">
        <f t="shared" si="8"/>
        <v>15</v>
      </c>
      <c r="P37" s="424">
        <f t="shared" si="8"/>
        <v>0</v>
      </c>
      <c r="Q37" s="424">
        <f t="shared" si="8"/>
        <v>0</v>
      </c>
      <c r="R37" s="424">
        <f t="shared" si="8"/>
        <v>0</v>
      </c>
      <c r="S37" s="424">
        <f t="shared" si="8"/>
        <v>0</v>
      </c>
      <c r="T37" s="424">
        <f t="shared" si="8"/>
        <v>9.9</v>
      </c>
      <c r="U37" s="424">
        <f t="shared" si="8"/>
        <v>0</v>
      </c>
      <c r="V37" s="424">
        <f t="shared" si="8"/>
        <v>6600</v>
      </c>
      <c r="W37" s="424">
        <f t="shared" si="8"/>
        <v>0</v>
      </c>
      <c r="X37" s="424">
        <f t="shared" si="8"/>
        <v>0</v>
      </c>
      <c r="Y37" s="424">
        <f t="shared" si="8"/>
        <v>0</v>
      </c>
      <c r="Z37" s="425">
        <f t="shared" si="8"/>
        <v>28</v>
      </c>
      <c r="AA37" s="426">
        <f t="shared" si="4"/>
        <v>7060.9</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8</v>
      </c>
      <c r="M38" s="415">
        <f t="shared" si="9"/>
        <v>0</v>
      </c>
      <c r="N38" s="415">
        <f t="shared" si="9"/>
        <v>400</v>
      </c>
      <c r="O38" s="415">
        <f t="shared" si="9"/>
        <v>15</v>
      </c>
      <c r="P38" s="415">
        <f t="shared" si="9"/>
        <v>0</v>
      </c>
      <c r="Q38" s="415">
        <f t="shared" si="9"/>
        <v>0</v>
      </c>
      <c r="R38" s="415">
        <f t="shared" si="9"/>
        <v>0</v>
      </c>
      <c r="S38" s="415">
        <f t="shared" si="9"/>
        <v>0</v>
      </c>
      <c r="T38" s="415">
        <f t="shared" si="9"/>
        <v>9.9</v>
      </c>
      <c r="U38" s="415">
        <f t="shared" si="9"/>
        <v>0</v>
      </c>
      <c r="V38" s="415">
        <f t="shared" si="9"/>
        <v>6600</v>
      </c>
      <c r="W38" s="415">
        <f t="shared" si="9"/>
        <v>0</v>
      </c>
      <c r="X38" s="415">
        <f t="shared" si="9"/>
        <v>0</v>
      </c>
      <c r="Y38" s="415">
        <f t="shared" si="9"/>
        <v>0</v>
      </c>
      <c r="Z38" s="416">
        <f t="shared" si="9"/>
        <v>28</v>
      </c>
      <c r="AA38" s="417">
        <f t="shared" si="4"/>
        <v>7060.9</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8</v>
      </c>
      <c r="M39" s="418">
        <f>+ｷ.紙くず!$Z$28</f>
        <v>0</v>
      </c>
      <c r="N39" s="418">
        <f>+ｸ.木くず!$Z$28</f>
        <v>400</v>
      </c>
      <c r="O39" s="418">
        <f>+ｹ.繊維くず!$Z$28</f>
        <v>15</v>
      </c>
      <c r="P39" s="418">
        <f>+ｺ.動植物性残さ!$Z$28</f>
        <v>0</v>
      </c>
      <c r="Q39" s="418">
        <f>+ｻ.動物系固形不要物!$Z$28</f>
        <v>0</v>
      </c>
      <c r="R39" s="418">
        <f>+ｼ.ｺﾞﾑくず!$Z$28</f>
        <v>0</v>
      </c>
      <c r="S39" s="418">
        <f>+ｽ.金属くず!$Z$28</f>
        <v>0</v>
      </c>
      <c r="T39" s="418">
        <f>+ｾ.ｶﾞﾗｽ･ｺﾝｸﾘ･陶磁器くず!$Z$28</f>
        <v>9.9</v>
      </c>
      <c r="U39" s="418">
        <f>+ｿ.鉱さい!$Z$28</f>
        <v>0</v>
      </c>
      <c r="V39" s="418">
        <f>+ﾀ.がれき類!$Z$28</f>
        <v>6600</v>
      </c>
      <c r="W39" s="418">
        <f>+ﾁ.動物のふん尿!$Z$28</f>
        <v>0</v>
      </c>
      <c r="X39" s="418">
        <f>+ﾂ.動物の死体!$Z$28</f>
        <v>0</v>
      </c>
      <c r="Y39" s="418">
        <f>+ﾃ.ばいじん!$Z$28</f>
        <v>0</v>
      </c>
      <c r="Z39" s="419">
        <f>+ﾄ.混合廃棄物その他!$Z$28</f>
        <v>28</v>
      </c>
      <c r="AA39" s="420">
        <f t="shared" si="4"/>
        <v>7060.9</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8</v>
      </c>
      <c r="M43" s="427">
        <f>+ｷ.紙くず!$AK$27</f>
        <v>0</v>
      </c>
      <c r="N43" s="427">
        <f>+ｸ.木くず!$AK$27</f>
        <v>400</v>
      </c>
      <c r="O43" s="427">
        <f>+ｹ.繊維くず!$AK$27</f>
        <v>15</v>
      </c>
      <c r="P43" s="427">
        <f>+ｺ.動植物性残さ!$AK$27</f>
        <v>0</v>
      </c>
      <c r="Q43" s="427">
        <f>+ｻ.動物系固形不要物!$AK$27</f>
        <v>0</v>
      </c>
      <c r="R43" s="427">
        <f>+ｼ.ｺﾞﾑくず!$AK$27</f>
        <v>0</v>
      </c>
      <c r="S43" s="427">
        <f>+ｽ.金属くず!$AK$27</f>
        <v>0</v>
      </c>
      <c r="T43" s="427">
        <f>+ｾ.ｶﾞﾗｽ･ｺﾝｸﾘ･陶磁器くず!$AK$27</f>
        <v>9.9</v>
      </c>
      <c r="U43" s="427">
        <f>+ｿ.鉱さい!$AK$27</f>
        <v>0</v>
      </c>
      <c r="V43" s="427">
        <f>+ﾀ.がれき類!$AK$27</f>
        <v>6600</v>
      </c>
      <c r="W43" s="427">
        <f>+ﾁ.動物のふん尿!$AK$27</f>
        <v>0</v>
      </c>
      <c r="X43" s="427">
        <f>+ﾂ.動物の死体!$AK$27</f>
        <v>0</v>
      </c>
      <c r="Y43" s="427">
        <f>+ﾃ.ばいじん!$AK$27</f>
        <v>0</v>
      </c>
      <c r="Z43" s="428">
        <f>+ﾄ.混合廃棄物その他!$AK$27</f>
        <v>28</v>
      </c>
      <c r="AA43" s="429">
        <f>SUM(G43:Z43)</f>
        <v>7060.9</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8</v>
      </c>
      <c r="M45" s="433">
        <f>+ｷ.紙くず!$AR$24</f>
        <v>0</v>
      </c>
      <c r="N45" s="433">
        <f>+ｸ.木くず!$AR$24</f>
        <v>400</v>
      </c>
      <c r="O45" s="433">
        <f>+ｹ.繊維くず!$AR$24</f>
        <v>15</v>
      </c>
      <c r="P45" s="433">
        <f>+ｺ.動植物性残さ!$AR$24</f>
        <v>0</v>
      </c>
      <c r="Q45" s="433">
        <f>+ｻ.動物系固形不要物!$AR$24</f>
        <v>0</v>
      </c>
      <c r="R45" s="433">
        <f>+ｼ.ｺﾞﾑくず!$AR$24</f>
        <v>0</v>
      </c>
      <c r="S45" s="433">
        <f>+ｽ.金属くず!$AR$24</f>
        <v>0</v>
      </c>
      <c r="T45" s="433">
        <f>+ｾ.ｶﾞﾗｽ･ｺﾝｸﾘ･陶磁器くず!$AR$24</f>
        <v>9.9</v>
      </c>
      <c r="U45" s="433">
        <f>+ｿ.鉱さい!$AR$24</f>
        <v>0</v>
      </c>
      <c r="V45" s="433">
        <f>+ﾀ.がれき類!$AR$24</f>
        <v>6600</v>
      </c>
      <c r="W45" s="433">
        <f>+ﾁ.動物のふん尿!$AR$24</f>
        <v>0</v>
      </c>
      <c r="X45" s="433">
        <f>+ﾂ.動物の死体!$AR$24</f>
        <v>0</v>
      </c>
      <c r="Y45" s="433">
        <f>+ﾃ.ばいじん!$AR$24</f>
        <v>0</v>
      </c>
      <c r="Z45" s="434">
        <f>+ﾄ.混合廃棄物その他!$AR$24</f>
        <v>28</v>
      </c>
      <c r="AA45" s="435">
        <f t="shared" si="4"/>
        <v>7060.9</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16.3</v>
      </c>
      <c r="M55" s="10">
        <f t="shared" si="10"/>
        <v>0</v>
      </c>
      <c r="N55" s="10"/>
      <c r="O55" s="10"/>
      <c r="P55" s="10"/>
      <c r="Q55" s="10"/>
      <c r="R55" s="10"/>
      <c r="S55" s="10">
        <f t="shared" si="10"/>
        <v>0</v>
      </c>
      <c r="T55" s="10">
        <f t="shared" si="10"/>
        <v>19.8</v>
      </c>
      <c r="U55" s="10">
        <f t="shared" si="10"/>
        <v>0</v>
      </c>
      <c r="V55" s="480">
        <f t="shared" si="10"/>
        <v>13251.9</v>
      </c>
      <c r="W55" s="480">
        <f t="shared" si="10"/>
        <v>0</v>
      </c>
      <c r="X55" s="480">
        <f t="shared" si="10"/>
        <v>0</v>
      </c>
      <c r="Y55" s="480">
        <f t="shared" si="10"/>
        <v>0</v>
      </c>
      <c r="Z55" s="480">
        <f t="shared" si="10"/>
        <v>56.9</v>
      </c>
      <c r="AA55" s="481">
        <f>+AA9+AA19+AA20</f>
        <v>14197.099999999999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40"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5 月 20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神奈川県茅ケ崎市香川四丁目29番1号</v>
      </c>
      <c r="M16" s="870"/>
      <c r="N16" s="870"/>
      <c r="O16" s="870"/>
      <c r="P16" s="870"/>
      <c r="Q16" s="870"/>
      <c r="R16" s="870"/>
      <c r="S16" s="870"/>
      <c r="T16" s="870"/>
      <c r="U16" s="282"/>
    </row>
    <row r="17" spans="1:21" ht="26.25" customHeight="1" x14ac:dyDescent="0.15">
      <c r="C17" s="86"/>
      <c r="I17" s="25"/>
      <c r="J17" s="25" t="s">
        <v>7</v>
      </c>
      <c r="K17" s="25"/>
      <c r="L17" s="870" t="str">
        <f>+表紙!L41</f>
        <v>株式会社永沢興業
代表取締役　永 沢　隆 行</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0467-57-6331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株式会社永沢興業（横浜市内の工事現場）</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1200</v>
      </c>
      <c r="Q25" s="842"/>
      <c r="R25" s="842"/>
      <c r="S25" s="842"/>
      <c r="T25" s="842"/>
      <c r="U25" s="843"/>
    </row>
    <row r="26" spans="1:21" ht="26.25" customHeight="1" x14ac:dyDescent="0.15">
      <c r="C26" s="585" t="s">
        <v>11</v>
      </c>
      <c r="D26" s="586"/>
      <c r="E26" s="587"/>
      <c r="F26" s="857" t="str">
        <f>+表紙!F50</f>
        <v>神奈川県茅ケ崎市香川四丁目29番1号</v>
      </c>
      <c r="G26" s="858"/>
      <c r="H26" s="858"/>
      <c r="I26" s="858"/>
      <c r="J26" s="858"/>
      <c r="K26" s="858"/>
      <c r="L26" s="858"/>
      <c r="M26" s="858"/>
      <c r="N26" s="341" t="s">
        <v>171</v>
      </c>
      <c r="O26"/>
      <c r="P26"/>
      <c r="Q26" s="852" t="str">
        <f>IF(+表紙!Q50="","",+表紙!Q50)</f>
        <v>0467-57-6331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解体工事業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47</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41</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 xml:space="preserve">・廃プラスチック⇒破壊⇒溶解⇒圧縮⇒再資源化
・木くず⇒切断⇒再資源化
・繊維くず⇒破砕⇒高速堆肥化⇒堆肥
・ガラス・陶磁器・コンクリートくず⇒破砕⇒再資源化
・がれき類⇒破砕⇒再資源化
・混合廃棄物その他⇒選別⇒破砕⇒管理型埋立処分
・がれき類（石綿含有）⇒安定型埋立処分
</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・産業廃棄物処理責任者設置済み
・廃棄物処理施設技術者は処理施設がないため未設定だが、解体現場には現場監督を設置して責任の所在を明確化
・産業廃棄物処理マニュアル作成済み
・管理組織図、従業員に対する廃棄物に係る教育・研修について順次進めるよう努める</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6</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7136.1999999999989</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1）できる限り分別解体を行い、廃棄物を分別して排出するようにしている。
2）廃棄物処理法及び建設リサイクル法により廃棄物の適正処理が行われるよう打合せ・会議等行い、所要の事項を指示・伝達・進捗状況を報告させている。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6</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7060.9</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特定建設資材に係るものは現状での推移となる。今後は混合廃棄物の仕分け・分別の細分化により、一層の３R拡大を図るよう努力するが、処理場やリサイクル業者との兼ね合いもあり、それぞれのネットワークのさらなる拡大を図りたい。</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コンクリートがら、アスファルトコンクリートがら、ガラ陶磁器等、蛍光灯、廃プラスチック、繊維くず、畳、混合廃棄物（安定型品目のみ）、混合廃棄物（管理型品目を含む）、廃石膏ボード、紙くず、木くずで分別</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今後も今まで通り分別解体をし、出来る限り再利用できるものについては再資源化できる処分業者へ処理を委託するようにする。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特になし</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特になし</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特になし</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特になし</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特になし</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特になし</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7136.1999999999989</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7087.5999999999995</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1）排出事業者として適正処理を行える業者を選別し、運搬・処分を委託するよう努力している。
２）解体現場から排出される産業廃棄物については、出来る限り早期に処分業者へ搬入し、迅速に処理を行う。また、解体時に方法を工夫し、再利用可能な発生材についてはできるだけ不要物が混合しないよう分別解体を行う。
３）コンクリートがら・アスファルトコンクリートがらは、ほぼ１００％再生している中間業者へ搬入。木くず・畳・廃プラスチック・廃石膏ボードについては、出来る限り再利用できる業者に委託する。
４）社内だけでなく関係業者との情報交換を密にし、再利用できる中間業者の情報をできる限り広く収集するよう努力している。</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7060.9</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7060.9</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１）排出事業者として適正処理を行える業者を選別し、運搬・収集を委託するよう努力する。
２）再生処理を中心にした産業廃棄物処理業者の選定や委託契約書を締結する。
３）分別効果を含めた研修等により、従業員の意識改革を図る。</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2026-05-20T09:16:24Z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