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c r="U50" i="94" s="1"/>
  <c r="I19" i="94" l="1"/>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W14" i="94" l="1"/>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<sst xmlns="http://schemas.openxmlformats.org/spreadsheetml/2006/main" count="2836" uniqueCount="433">
  <si>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</si>
  <si>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</si>
  <si>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</si>
  <si>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</si>
  <si>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</si>
  <si>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</si>
  <si>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</si>
  <si>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</si>
  <si>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</si>
  <si>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</si>
  <si>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</si>
  <si>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</si>
  <si>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</si>
  <si>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</si>
  <si>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</si>
  <si>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</si>
  <si>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</si>
  <si>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</si>
  <si>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</si>
  <si>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</si>
  <si>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</si>
  <si>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</si>
  <si>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</si>
  <si>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</si>
  <si>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</si>
  <si>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</si>
  <si>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</si>
  <si>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</si>
  <si>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</si>
  <si>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</si>
  <si>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</si>
  <si>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</si>
  <si>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</si>
  <si>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</si>
  <si>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</si>
  <si>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</si>
  <si>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</si>
  <si>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</si>
  <si>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</si>
  <si>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</si>
  <si>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</si>
  <si>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</si>
  <si>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</si>
  <si>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</si>
  <si>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</si>
  <si>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</si>
  <si>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</si>
  <si>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</si>
  <si>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</si>
  <si>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</si>
  <si>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</si>
  <si>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</si>
  <si>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</si>
  <si>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</si>
  <si>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</si>
  <si>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</si>
  <si>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</si>
  <si>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</si>
  <si>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</si>
  <si>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</si>
  <si>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</si>
  <si>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</si>
  <si>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</si>
  <si>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</si>
  <si>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</si>
  <si>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</si>
  <si>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</si>
  <si>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</si>
  <si>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</si>
  <si>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</si>
  <si>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</si>
  <si>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</si>
  <si>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</si>
  <si>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</si>
  <si>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</si>
  <si>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</si>
  <si>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</si>
  <si>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</si>
  <si>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</si>
  <si>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</si>
  <si>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</si>
  <si>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</si>
  <si>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</si>
  <si>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</si>
  <si>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</si>
  <si>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</si>
  <si>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</si>
  <si>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</si>
  <si>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</si>
  <si>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</si>
  <si>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</si>
  <si>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</si>
  <si>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</si>
  <si>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</si>
  <si>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</si>
  <si>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</si>
  <si>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</si>
  <si>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</si>
  <si>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</si>
  <si>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</si>
  <si>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</si>
  <si>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</si>
  <si>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</si>
  <si>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</si>
  <si>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</si>
  <si>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</si>
  <si>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</si>
  <si>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</si>
  <si>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</si>
  <si>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</si>
  <si>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</si>
  <si>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</si>
  <si>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</si>
  <si>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</si>
  <si>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</si>
  <si>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</si>
  <si>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</si>
  <si>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</si>
  <si>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</si>
  <si>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</si>
  <si>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</si>
  <si>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</si>
  <si>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</si>
  <si>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</si>
  <si>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</si>
  <si>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</si>
  <si>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</si>
  <si>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</si>
  <si>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</si>
  <si>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</si>
  <si>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</si>
  <si>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</si>
  <si>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</si>
  <si>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</si>
  <si>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</si>
  <si>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</si>
  <si>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</si>
  <si>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</si>
  <si>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</si>
  <si>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</si>
  <si>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</si>
  <si>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</si>
  <si>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</si>
  <si>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</si>
  <si>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</si>
  <si>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</si>
  <si>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</si>
  <si>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</si>
  <si>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</si>
  <si>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</si>
  <si>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</si>
  <si>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</si>
  <si>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</si>
  <si>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</si>
  <si>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</si>
  <si>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</si>
  <si>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</si>
  <si>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</si>
  <si>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</si>
  <si>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</si>
  <si>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</si>
  <si>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</si>
  <si>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</si>
  <si>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</si>
  <si>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</si>
  <si>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</si>
  <si>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</si>
  <si>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</si>
  <si>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</si>
  <si>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</si>
  <si>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</si>
  <si>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</si>
  <si>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</si>
  <si>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</si>
  <si>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</si>
  <si>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</si>
  <si>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</si>
  <si>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</si>
  <si>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</si>
  <si>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</si>
  <si>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</si>
  <si>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</si>
  <si>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</si>
  <si>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</si>
  <si>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</si>
  <si>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</si>
  <si>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</si>
  <si>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</si>
  <si>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</si>
  <si>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</si>
  <si>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</si>
  <si>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</si>
  <si>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</si>
  <si>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</si>
  <si>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</si>
  <si>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</si>
  <si>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</si>
  <si>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</si>
  <si>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</si>
  <si>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</si>
  <si>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</si>
  <si>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</si>
  <si>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</si>
  <si>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</si>
  <si>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</si>
  <si>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</si>
  <si>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</si>
  <si>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</si>
  <si>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</si>
  <si>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</si>
  <si>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</si>
  <si>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</si>
  <si>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</si>
  <si>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</si>
  <si>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</si>
  <si>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</si>
  <si>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</si>
  <si>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</si>
  <si>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</si>
  <si>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</si>
  <si>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</si>
  <si>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</si>
  <si>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</si>
  <si>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</si>
  <si>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</si>
  <si>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</si>
  <si>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</si>
  <si>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</si>
  <si>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</si>
  <si>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</si>
  <si>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</si>
  <si>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</si>
  <si>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</si>
  <si>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</si>
  <si>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</si>
  <si>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</si>
  <si>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</si>
  <si>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</si>
  <si>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</si>
  <si>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</si>
  <si>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</si>
  <si>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</si>
  <si>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</si>
  <si>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</si>
  <si>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</si>
  <si>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</si>
  <si>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</si>
  <si>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</si>
  <si>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</si>
  <si>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</si>
  <si>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</si>
  <si>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</si>
  <si>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</si>
  <si>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</si>
  <si>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</si>
  <si>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</si>
  <si>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</si>
  <si>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</si>
  <si>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</si>
  <si>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</si>
  <si>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</si>
  <si>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</si>
  <si>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</si>
  <si>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</si>
  <si>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</si>
  <si>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</si>
  <si>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</si>
  <si>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</si>
  <si>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</si>
  <si>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</si>
  <si>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</si>
  <si>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</si>
  <si>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</si>
  <si>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</si>
  <si>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</si>
  <si>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</si>
  <si>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</si>
  <si>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</si>
  <si>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</si>
  <si>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</si>
  <si>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</si>
  <si>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</si>
  <si>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</si>
  <si>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</si>
  <si>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</si>
  <si>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</si>
  <si>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</si>
  <si>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</si>
  <si>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</si>
  <si>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</si>
  <si>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</si>
  <si>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</si>
  <si>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</si>
  <si>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</si>
  <si>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</si>
  <si>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</si>
  <si>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</si>
  <si>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</si>
  <si>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</si>
  <si>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</si>
  <si>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</si>
  <si>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</si>
  <si>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</si>
  <si>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</si>
  <si>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</si>
  <si>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</si>
  <si>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</si>
  <si>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</si>
  <si>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</si>
  <si>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</si>
  <si>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</si>
  <si>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</si>
  <si>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</si>
  <si>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</si>
  <si>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</si>
  <si>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</si>
  <si>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</si>
  <si>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</si>
  <si>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</si>
  <si>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</si>
  <si>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</si>
  <si>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</si>
  <si>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</si>
  <si>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</si>
  <si>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</si>
  <si>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</si>
  <si>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</si>
  <si>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</si>
  <si>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</si>
  <si>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</si>
  <si>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</si>
  <si>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</si>
  <si>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</si>
  <si>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</si>
  <si>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</si>
  <si>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</si>
  <si>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</si>
  <si>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</si>
  <si>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</si>
  <si>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</si>
  <si>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</si>
  <si>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</si>
  <si>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</si>
  <si>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</si>
  <si>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</si>
  <si>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</si>
  <si>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</si>
  <si>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</si>
  <si>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</si>
  <si>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</si>
  <si>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</si>
  <si>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</si>
  <si>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</si>
  <si>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</si>
  <si>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</si>
  <si>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</si>
  <si>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</si>
  <si>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</si>
  <si>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</si>
  <si>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</si>
  <si>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</si>
  <si>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</si>
  <si>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</si>
  <si>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</si>
  <si>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</si>
  <si>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</si>
  <si>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</si>
  <si>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</si>
  <si>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</si>
  <si>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</si>
  <si>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</si>
  <si>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</si>
  <si>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</si>
  <si>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</si>
  <si>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</si>
  <si>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</si>
  <si>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</si>
  <si>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</si>
  <si>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</si>
  <si>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</si>
  <si>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</si>
  <si>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</si>
  <si>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</si>
  <si>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</si>
  <si>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</si>
  <si>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</si>
  <si>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</si>
  <si>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</si>
  <si>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</si>
  <si>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</si>
  <si>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</si>
  <si>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</si>
  <si>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</si>
  <si>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</si>
  <si>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</si>
  <si>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</si>
  <si>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</si>
  <si>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</si>
  <si>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</si>
  <si>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</si>
  <si>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</si>
  <si>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</si>
  <si>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</si>
  <si>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</si>
  <si>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</si>
  <si>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</si>
  <si>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</si>
  <si>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</si>
  <si>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</si>
  <si>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</si>
  <si>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</si>
  <si>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</si>
  <si>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</si>
  <si>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</si>
  <si>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</si>
  <si>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</si>
  <si>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</si>
  <si>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</si>
  <si>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</si>
  <si>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</si>
  <si>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</si>
  <si>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</si>
  <si>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</si>
  <si>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</si>
  <si>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</si>
  <si>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</si>
  <si>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令和5年6月21日</t>
    <phoneticPr fontId="3"/>
  </si>
  <si>
    <t>横浜市鶴見区大黒町7番43号</t>
    <rPh sb="0" eb="9">
      <t>ヨコハマシツルミクダイコクチョウ</t>
    </rPh>
    <rPh sb="10" eb="11">
      <t>バン</t>
    </rPh>
    <rPh sb="13" eb="14">
      <t>ゴウ</t>
    </rPh>
    <phoneticPr fontId="3"/>
  </si>
  <si>
    <t>保土谷化学工業株式会社　横浜工場
工場長　長岡　誠</t>
    <rPh sb="0" eb="11">
      <t>ホツチヤカガクコウギョウカブシキガイシャ</t>
    </rPh>
    <rPh sb="12" eb="16">
      <t>ヨコハマコウジョウ</t>
    </rPh>
    <rPh sb="17" eb="20">
      <t>コウジョウチョウ</t>
    </rPh>
    <rPh sb="21" eb="23">
      <t>ナガオカ</t>
    </rPh>
    <rPh sb="24" eb="25">
      <t>マコト</t>
    </rPh>
    <phoneticPr fontId="3"/>
  </si>
  <si>
    <t>045（521）1321</t>
  </si>
  <si>
    <t>045（521）1321</t>
    <phoneticPr fontId="3"/>
  </si>
  <si>
    <t>保土谷化学工業株式会社　横浜工場</t>
    <rPh sb="0" eb="11">
      <t>ホツチヤカガクコウギョウカブシキガイシャ</t>
    </rPh>
    <rPh sb="12" eb="16">
      <t>ヨコハマコウジョウ</t>
    </rPh>
    <phoneticPr fontId="3"/>
  </si>
  <si>
    <t>合成染料製造</t>
    <rPh sb="0" eb="6">
      <t>ゴウセイセンリョウセイゾウ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</si>
</sst>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663065" y="2209800"/>
          <a:ext cx="584835" cy="63436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653540" y="2209800"/>
          <a:ext cx="590550" cy="63436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37" zoomScaleNormal="100" zoomScaleSheetLayoutView="100" workbookViewId="0">
      <selection activeCell="M69" sqref="M69"/>
    </sheetView>
  </sheetViews>
  <sheetFormatPr defaultColWidth="9" defaultRowHeight="12"/>
  <cols>
    <col min="1" max="1" width="1.109375" style="21" customWidth="1"/>
    <col min="2" max="2" width="3.33203125" style="21" customWidth="1"/>
    <col min="3" max="3" width="3.33203125" style="20" customWidth="1"/>
    <col min="4" max="4" width="3.77734375" style="20" customWidth="1"/>
    <col min="5" max="5" width="9.88671875" style="20" customWidth="1"/>
    <col min="6" max="6" width="2.77734375" style="20" customWidth="1"/>
    <col min="7" max="7" width="7.88671875" style="20" customWidth="1"/>
    <col min="8" max="8" width="13.77734375" style="20" customWidth="1"/>
    <col min="9" max="9" width="5.77734375" style="20" customWidth="1"/>
    <col min="10" max="10" width="3.77734375" style="20" customWidth="1"/>
    <col min="11" max="11" width="10.77734375" style="20" customWidth="1"/>
    <col min="12" max="12" width="9.33203125" style="20" customWidth="1"/>
    <col min="13" max="13" width="7.77734375" style="20" customWidth="1"/>
    <col min="14" max="14" width="6.77734375" style="20" customWidth="1"/>
    <col min="15" max="15" width="7.77734375" style="20" customWidth="1"/>
    <col min="16" max="16" width="2.21875" style="20" customWidth="1"/>
    <col min="17" max="17" width="9" style="20"/>
    <col min="18" max="18" width="9" style="46"/>
    <col min="19" max="19" width="10.77734375" style="46" customWidth="1"/>
    <col min="20" max="20" width="9" style="46"/>
    <col min="21" max="21" width="13.33203125" style="46" customWidth="1"/>
    <col min="22" max="27" width="9" style="46"/>
    <col min="28" max="28" width="33.77734375" style="46" customWidth="1"/>
    <col min="29" max="48" width="9" style="46"/>
    <col min="49" max="16384" width="9" style="20"/>
  </cols>
  <sheetData>
    <row r="2" spans="1:54" ht="13.2">
      <c r="C2" s="19" t="s">
        <v>50</v>
      </c>
    </row>
    <row r="3" spans="1:54" ht="13.2">
      <c r="C3" s="19" t="s">
        <v>286</v>
      </c>
    </row>
    <row r="4" spans="1:54" s="81" customFormat="1" ht="13.2">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2">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2">
      <c r="C6" s="19"/>
    </row>
    <row r="7" spans="1:54" ht="13.2">
      <c r="C7" s="19" t="s">
        <v>2</v>
      </c>
      <c r="Q7" s="19"/>
    </row>
    <row r="8" spans="1:54" s="331" customFormat="1" ht="13.2">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2">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2">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2">
      <c r="C11" s="337" t="s">
        <v>321</v>
      </c>
      <c r="R11" s="20"/>
      <c r="S11" s="20"/>
      <c r="T11" s="20"/>
      <c r="U11" s="20"/>
      <c r="V11" s="20"/>
      <c r="W11" s="19"/>
      <c r="X11" s="97"/>
      <c r="Y11" s="316"/>
      <c r="AW11" s="46"/>
      <c r="AX11" s="46"/>
      <c r="AY11" s="46"/>
      <c r="AZ11" s="46"/>
      <c r="BA11" s="46"/>
      <c r="BB11" s="46"/>
    </row>
    <row r="12" spans="1:54" ht="13.2">
      <c r="C12" s="337" t="s">
        <v>322</v>
      </c>
      <c r="Q12" s="19"/>
      <c r="R12" s="97"/>
      <c r="S12" s="98"/>
    </row>
    <row r="13" spans="1:54" ht="13.2">
      <c r="C13" s="337" t="s">
        <v>323</v>
      </c>
      <c r="R13" s="20"/>
      <c r="S13" s="20"/>
      <c r="T13" s="20"/>
      <c r="U13" s="20"/>
      <c r="V13" s="20"/>
      <c r="W13" s="20"/>
      <c r="X13" s="97"/>
      <c r="Y13" s="316"/>
      <c r="AW13" s="46"/>
      <c r="AX13" s="46"/>
      <c r="AY13" s="46"/>
      <c r="AZ13" s="46"/>
      <c r="BA13" s="46"/>
      <c r="BB13" s="46"/>
    </row>
    <row r="14" spans="1:54" ht="13.2">
      <c r="C14" s="19"/>
      <c r="R14" s="20"/>
      <c r="S14" s="20"/>
      <c r="T14" s="20"/>
      <c r="U14" s="20"/>
      <c r="V14" s="20"/>
      <c r="W14" s="20"/>
      <c r="X14" s="97"/>
      <c r="Y14" s="316"/>
      <c r="AW14" s="46"/>
      <c r="AX14" s="46"/>
      <c r="AY14" s="46"/>
      <c r="AZ14" s="46"/>
      <c r="BA14" s="46"/>
      <c r="BB14" s="46"/>
    </row>
    <row r="15" spans="1:54" ht="13.2">
      <c r="B15" s="80"/>
      <c r="C15" s="337" t="s">
        <v>341</v>
      </c>
      <c r="D15" s="81"/>
      <c r="E15" s="81"/>
      <c r="R15" s="20"/>
      <c r="S15" s="20"/>
      <c r="T15" s="20"/>
      <c r="U15" s="20"/>
      <c r="V15" s="20"/>
      <c r="W15" s="19"/>
      <c r="X15" s="97"/>
      <c r="Y15" s="316"/>
      <c r="AW15" s="46"/>
      <c r="AX15" s="46"/>
      <c r="AY15" s="46"/>
      <c r="AZ15" s="46"/>
      <c r="BA15" s="46"/>
      <c r="BB15" s="46"/>
    </row>
    <row r="16" spans="1:54" s="81" customFormat="1" ht="13.2">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2">
      <c r="C19" s="19" t="s">
        <v>3</v>
      </c>
      <c r="Q19" s="19"/>
      <c r="R19" s="97"/>
      <c r="S19" s="98"/>
    </row>
    <row r="20" spans="1:54" ht="13.2">
      <c r="C20" s="478"/>
      <c r="D20" s="479"/>
      <c r="E20" s="19" t="s">
        <v>49</v>
      </c>
      <c r="Q20" s="19"/>
      <c r="R20" s="98"/>
      <c r="S20" s="98"/>
    </row>
    <row r="21" spans="1:54" ht="13.2">
      <c r="C21" s="480" t="s">
        <v>332</v>
      </c>
      <c r="D21" s="481"/>
      <c r="E21" s="19" t="s">
        <v>316</v>
      </c>
      <c r="Q21" s="19"/>
      <c r="R21" s="98"/>
      <c r="S21" s="98"/>
    </row>
    <row r="22" spans="1:54" ht="13.2">
      <c r="C22" s="482" t="s">
        <v>333</v>
      </c>
      <c r="D22" s="482"/>
      <c r="E22" s="19" t="s">
        <v>1</v>
      </c>
      <c r="Q22" s="19"/>
      <c r="R22" s="98"/>
      <c r="S22" s="98"/>
    </row>
    <row r="23" spans="1:54" ht="13.2">
      <c r="C23" s="483" t="s">
        <v>334</v>
      </c>
      <c r="D23" s="484"/>
      <c r="E23" s="19" t="s">
        <v>46</v>
      </c>
      <c r="Q23" s="19"/>
      <c r="R23" s="97"/>
      <c r="S23" s="98"/>
    </row>
    <row r="24" spans="1:54" ht="13.2">
      <c r="C24" s="475" t="s">
        <v>335</v>
      </c>
      <c r="D24" s="475"/>
      <c r="E24" s="337" t="s">
        <v>318</v>
      </c>
      <c r="Q24" s="19"/>
      <c r="R24" s="97"/>
      <c r="S24" s="98"/>
    </row>
    <row r="25" spans="1:54" ht="13.2">
      <c r="C25"/>
      <c r="D25"/>
      <c r="E25" s="337" t="s">
        <v>319</v>
      </c>
      <c r="Q25" s="19"/>
      <c r="R25" s="97"/>
      <c r="S25" s="98"/>
    </row>
    <row r="26" spans="1:54" ht="13.8" thickBot="1">
      <c r="C26" s="22"/>
      <c r="D26" s="22"/>
      <c r="E26" s="449"/>
      <c r="F26" s="22"/>
      <c r="O26" s="107" t="s">
        <v>134</v>
      </c>
      <c r="Q26" s="19"/>
      <c r="R26" s="97"/>
      <c r="S26" s="98"/>
    </row>
    <row r="27" spans="1:54" ht="13.2">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425</v>
      </c>
      <c r="O28" s="277" t="s">
        <v>131</v>
      </c>
      <c r="Q28" s="19"/>
      <c r="R28" s="97"/>
      <c r="S28" s="316"/>
    </row>
    <row r="29" spans="1:54" ht="13.2">
      <c r="C29" s="584" t="s">
        <v>392</v>
      </c>
      <c r="D29" s="585"/>
      <c r="E29" s="585"/>
      <c r="F29" s="585"/>
      <c r="G29" s="585"/>
      <c r="H29" s="585"/>
      <c r="I29" s="585"/>
      <c r="J29" s="585"/>
      <c r="K29" s="585"/>
      <c r="L29" s="585"/>
      <c r="M29" s="585"/>
      <c r="N29" s="585"/>
      <c r="O29" s="585"/>
      <c r="Q29" s="19"/>
      <c r="R29" s="97"/>
      <c r="S29" s="316"/>
    </row>
    <row r="30" spans="1:54" ht="13.2">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99999999999999" customHeight="1">
      <c r="C33" s="86"/>
      <c r="D33" s="23"/>
      <c r="E33" s="23"/>
      <c r="F33" s="23"/>
      <c r="G33" s="23"/>
      <c r="H33" s="23"/>
      <c r="I33" s="23"/>
      <c r="J33" s="23"/>
      <c r="K33" s="23"/>
      <c r="L33" s="23"/>
      <c r="M33" s="23"/>
      <c r="N33" s="23"/>
      <c r="O33" s="87"/>
      <c r="Q33" s="19"/>
      <c r="R33" s="97"/>
      <c r="S33" s="97"/>
    </row>
    <row r="34" spans="1:19" ht="14.4">
      <c r="C34" s="86"/>
      <c r="D34" s="23"/>
      <c r="E34" s="23"/>
      <c r="F34" s="23"/>
      <c r="G34" s="23"/>
      <c r="H34" s="23"/>
      <c r="I34" s="23"/>
      <c r="J34" s="23"/>
      <c r="K34" s="23"/>
      <c r="L34" s="543" t="s">
        <v>426</v>
      </c>
      <c r="M34" s="544"/>
      <c r="N34" s="544"/>
      <c r="O34" s="545"/>
      <c r="Q34" s="19"/>
      <c r="R34" s="97"/>
      <c r="S34" s="97"/>
    </row>
    <row r="35" spans="1:19" ht="13.2">
      <c r="C35" s="86"/>
      <c r="D35" s="23"/>
      <c r="E35" s="23"/>
      <c r="F35" s="23"/>
      <c r="G35" s="23"/>
      <c r="H35" s="23"/>
      <c r="I35" s="23"/>
      <c r="J35" s="23"/>
      <c r="K35" s="23"/>
      <c r="L35" s="23"/>
      <c r="M35" s="23"/>
      <c r="N35" s="23"/>
      <c r="O35" s="88"/>
      <c r="Q35" s="19"/>
      <c r="R35" s="97"/>
      <c r="S35" s="97"/>
    </row>
    <row r="36" spans="1:19" ht="13.2">
      <c r="C36" s="563" t="s">
        <v>41</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2">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427</v>
      </c>
      <c r="K39" s="534"/>
      <c r="L39" s="535"/>
      <c r="M39" s="535"/>
      <c r="N39" s="535"/>
      <c r="O39" s="536"/>
      <c r="Q39" s="19"/>
      <c r="R39" s="97"/>
    </row>
    <row r="40" spans="1:19" ht="26.25" customHeight="1">
      <c r="C40" s="86"/>
      <c r="D40" s="23"/>
      <c r="E40" s="23"/>
      <c r="F40" s="23"/>
      <c r="G40" s="23"/>
      <c r="H40" s="24" t="s">
        <v>7</v>
      </c>
      <c r="I40" s="24"/>
      <c r="J40" s="534" t="s">
        <v>428</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430</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431</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2067</v>
      </c>
      <c r="N48" s="550"/>
      <c r="O48" s="551"/>
    </row>
    <row r="49" spans="3:48" ht="18.75" customHeight="1">
      <c r="C49" s="501" t="s">
        <v>11</v>
      </c>
      <c r="D49" s="529"/>
      <c r="E49" s="530"/>
      <c r="F49" s="559" t="s">
        <v>427</v>
      </c>
      <c r="G49" s="560"/>
      <c r="H49" s="560"/>
      <c r="I49" s="560"/>
      <c r="J49" s="560"/>
      <c r="K49" s="560"/>
      <c r="L49" s="448" t="s">
        <v>135</v>
      </c>
      <c r="M49" s="451"/>
      <c r="N49" s="552" t="s">
        <v>429</v>
      </c>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103</v>
      </c>
      <c r="G52" s="566"/>
      <c r="H52" s="566"/>
      <c r="I52" s="566"/>
      <c r="J52" s="31" t="s">
        <v>47</v>
      </c>
      <c r="K52" s="31"/>
      <c r="L52" s="567" t="s">
        <v>432</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v>1750</v>
      </c>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148</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200</v>
      </c>
      <c r="I63" s="273" t="s">
        <v>4</v>
      </c>
      <c r="J63" s="523" t="s">
        <v>230</v>
      </c>
      <c r="K63" s="524"/>
      <c r="L63" s="525"/>
      <c r="M63" s="521">
        <f>+別紙!X14</f>
        <v>200</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t="str">
        <f>+別紙!X15</f>
        <v>0</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f>+別紙!X16</f>
        <v>200</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184.35</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99999999999999"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2">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2"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2"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2"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2"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2"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2"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2"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2">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2">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2">
      <c r="C104" s="42"/>
      <c r="D104" s="42"/>
      <c r="E104" s="42"/>
      <c r="F104" s="42"/>
      <c r="G104" s="42"/>
      <c r="H104" s="42"/>
      <c r="I104" s="42"/>
      <c r="J104" s="42"/>
      <c r="K104" s="42"/>
      <c r="L104" s="42"/>
      <c r="M104" s="42"/>
      <c r="N104" s="42"/>
      <c r="O104" s="42"/>
      <c r="Q104" s="349" t="s">
        <v>90</v>
      </c>
      <c r="R104" s="1"/>
    </row>
    <row r="105" spans="1:27" ht="13.2">
      <c r="C105" s="42"/>
      <c r="D105" s="42"/>
      <c r="E105" s="42"/>
      <c r="F105" s="42"/>
      <c r="G105" s="42"/>
      <c r="H105" s="42"/>
      <c r="I105" s="42"/>
      <c r="J105" s="42"/>
      <c r="K105" s="42"/>
      <c r="L105" s="42"/>
      <c r="M105" s="42"/>
      <c r="N105" s="42"/>
      <c r="O105" s="42"/>
      <c r="Q105" s="349" t="s">
        <v>91</v>
      </c>
      <c r="R105" s="1"/>
    </row>
    <row r="106" spans="1:27" ht="13.2">
      <c r="C106" s="42"/>
      <c r="D106" s="42"/>
      <c r="E106" s="42"/>
      <c r="F106" s="42"/>
      <c r="G106" s="42"/>
      <c r="H106" s="42"/>
      <c r="I106" s="42"/>
      <c r="J106" s="42"/>
      <c r="K106" s="42"/>
      <c r="L106" s="42"/>
      <c r="M106" s="42"/>
      <c r="N106" s="42"/>
      <c r="O106" s="42"/>
      <c r="Q106" s="349" t="s">
        <v>92</v>
      </c>
      <c r="R106" s="1"/>
    </row>
    <row r="107" spans="1:27" ht="13.2">
      <c r="C107" s="42"/>
      <c r="D107" s="42"/>
      <c r="E107" s="42"/>
      <c r="F107" s="42"/>
      <c r="G107" s="42"/>
      <c r="H107" s="42"/>
      <c r="I107" s="42"/>
      <c r="J107" s="42"/>
      <c r="K107" s="42"/>
      <c r="L107" s="42"/>
      <c r="M107" s="42"/>
      <c r="N107" s="42"/>
      <c r="O107" s="42"/>
      <c r="Q107" s="349" t="s">
        <v>93</v>
      </c>
      <c r="R107" s="1"/>
    </row>
    <row r="108" spans="1:27" ht="13.2">
      <c r="C108" s="42"/>
      <c r="D108" s="42"/>
      <c r="E108" s="42"/>
      <c r="F108" s="42"/>
      <c r="G108" s="42"/>
      <c r="H108" s="42"/>
      <c r="I108" s="42"/>
      <c r="J108" s="42"/>
      <c r="K108" s="42"/>
      <c r="L108" s="42"/>
      <c r="M108" s="42"/>
      <c r="N108" s="42"/>
      <c r="O108" s="42"/>
      <c r="Q108" s="349" t="s">
        <v>94</v>
      </c>
      <c r="R108" s="1"/>
    </row>
    <row r="109" spans="1:27" ht="13.2">
      <c r="C109" s="42"/>
      <c r="D109" s="42"/>
      <c r="E109" s="42"/>
      <c r="F109" s="42"/>
      <c r="G109" s="42"/>
      <c r="H109" s="42"/>
      <c r="I109" s="42"/>
      <c r="J109" s="42"/>
      <c r="K109" s="42"/>
      <c r="L109" s="42"/>
      <c r="M109" s="42"/>
      <c r="N109" s="42"/>
      <c r="O109" s="42"/>
      <c r="Q109" s="349" t="s">
        <v>95</v>
      </c>
    </row>
    <row r="110" spans="1:27" ht="13.2">
      <c r="C110" s="42"/>
      <c r="D110" s="42"/>
      <c r="E110" s="42"/>
      <c r="F110" s="42"/>
      <c r="G110" s="42"/>
      <c r="H110" s="42"/>
      <c r="I110" s="42"/>
      <c r="J110" s="42"/>
      <c r="K110" s="42"/>
      <c r="L110" s="42"/>
      <c r="M110" s="42"/>
      <c r="N110" s="42"/>
      <c r="O110" s="42"/>
      <c r="Q110" s="349" t="s">
        <v>96</v>
      </c>
    </row>
    <row r="111" spans="1:27" ht="13.2">
      <c r="C111" s="42"/>
      <c r="D111" s="42"/>
      <c r="E111" s="42"/>
      <c r="F111" s="42"/>
      <c r="G111" s="42"/>
      <c r="H111" s="42"/>
      <c r="I111" s="42"/>
      <c r="J111" s="42"/>
      <c r="K111" s="42"/>
      <c r="L111" s="42"/>
      <c r="M111" s="42"/>
      <c r="N111" s="42"/>
      <c r="O111" s="42"/>
      <c r="Q111" s="349" t="s">
        <v>97</v>
      </c>
    </row>
    <row r="112" spans="1:27" ht="13.2">
      <c r="C112" s="42"/>
      <c r="D112" s="42"/>
      <c r="E112" s="42"/>
      <c r="F112" s="42"/>
      <c r="G112" s="42"/>
      <c r="H112" s="42"/>
      <c r="I112" s="42"/>
      <c r="J112" s="42"/>
      <c r="K112" s="42"/>
      <c r="L112" s="42"/>
      <c r="M112" s="42"/>
      <c r="N112" s="42"/>
      <c r="O112" s="42"/>
      <c r="Q112" s="349" t="s">
        <v>98</v>
      </c>
    </row>
    <row r="113" spans="3:17" ht="13.2">
      <c r="C113" s="44"/>
      <c r="D113" s="44"/>
      <c r="E113" s="44"/>
      <c r="F113" s="44"/>
      <c r="G113" s="44"/>
      <c r="H113" s="44"/>
      <c r="I113" s="44"/>
      <c r="J113" s="44"/>
      <c r="K113" s="44"/>
      <c r="L113" s="44"/>
      <c r="M113" s="44"/>
      <c r="N113" s="44"/>
      <c r="O113" s="44"/>
      <c r="Q113" s="349" t="s">
        <v>101</v>
      </c>
    </row>
    <row r="114" spans="3:17" ht="13.2">
      <c r="C114" s="44"/>
      <c r="D114" s="44"/>
      <c r="E114" s="44"/>
      <c r="F114" s="44"/>
      <c r="G114" s="44"/>
      <c r="H114" s="44"/>
      <c r="I114" s="44"/>
      <c r="J114" s="44"/>
      <c r="K114" s="44"/>
      <c r="L114" s="44"/>
      <c r="M114" s="44"/>
      <c r="N114" s="44"/>
      <c r="O114" s="44"/>
      <c r="Q114" s="349" t="s">
        <v>102</v>
      </c>
    </row>
    <row r="115" spans="3:17" ht="13.2">
      <c r="C115" s="44"/>
      <c r="D115" s="44"/>
      <c r="E115" s="44"/>
      <c r="F115" s="44"/>
      <c r="G115" s="44"/>
      <c r="H115" s="44"/>
      <c r="I115" s="44"/>
      <c r="J115" s="44"/>
      <c r="K115" s="44"/>
      <c r="L115" s="44"/>
      <c r="M115" s="44"/>
      <c r="N115" s="44"/>
      <c r="O115" s="44"/>
      <c r="Q115" s="349" t="s">
        <v>103</v>
      </c>
    </row>
    <row r="116" spans="3:17" ht="13.2">
      <c r="C116" s="44"/>
      <c r="D116" s="44"/>
      <c r="E116" s="44"/>
      <c r="F116" s="44"/>
      <c r="G116" s="44"/>
      <c r="H116" s="44"/>
      <c r="I116" s="44"/>
      <c r="J116" s="44"/>
      <c r="K116" s="44"/>
      <c r="L116" s="44"/>
      <c r="M116" s="44"/>
      <c r="N116" s="44"/>
      <c r="O116" s="44"/>
      <c r="Q116" s="349" t="s">
        <v>104</v>
      </c>
    </row>
    <row r="117" spans="3:17" ht="13.2">
      <c r="C117" s="44"/>
      <c r="D117" s="44"/>
      <c r="E117" s="44"/>
      <c r="F117" s="44"/>
      <c r="G117" s="44"/>
      <c r="H117" s="44"/>
      <c r="I117" s="44"/>
      <c r="J117" s="44"/>
      <c r="K117" s="44"/>
      <c r="L117" s="44"/>
      <c r="M117" s="44"/>
      <c r="N117" s="44"/>
      <c r="O117" s="44"/>
      <c r="Q117" s="349" t="s">
        <v>105</v>
      </c>
    </row>
    <row r="118" spans="3:17" ht="13.2">
      <c r="C118" s="44"/>
      <c r="D118" s="44"/>
      <c r="E118" s="44"/>
      <c r="F118" s="44"/>
      <c r="G118" s="44"/>
      <c r="H118" s="44"/>
      <c r="I118" s="44"/>
      <c r="J118" s="44"/>
      <c r="K118" s="44"/>
      <c r="L118" s="44"/>
      <c r="M118" s="44"/>
      <c r="N118" s="44"/>
      <c r="O118" s="44"/>
      <c r="Q118" s="349" t="s">
        <v>106</v>
      </c>
    </row>
    <row r="119" spans="3:17" ht="13.2">
      <c r="C119" s="44"/>
      <c r="D119" s="44"/>
      <c r="E119" s="44"/>
      <c r="F119" s="44"/>
      <c r="G119" s="44"/>
      <c r="H119" s="44"/>
      <c r="I119" s="44"/>
      <c r="J119" s="44"/>
      <c r="K119" s="44"/>
      <c r="L119" s="44"/>
      <c r="M119" s="44"/>
      <c r="N119" s="44"/>
      <c r="O119" s="44"/>
      <c r="Q119" s="349" t="s">
        <v>99</v>
      </c>
    </row>
    <row r="120" spans="3:17" ht="13.2">
      <c r="C120" s="46"/>
      <c r="D120" s="46"/>
      <c r="E120" s="46"/>
      <c r="F120" s="46"/>
      <c r="G120" s="46"/>
      <c r="H120" s="46"/>
      <c r="I120" s="46"/>
      <c r="J120" s="46"/>
      <c r="K120" s="46"/>
      <c r="L120" s="46"/>
      <c r="M120" s="46"/>
      <c r="N120" s="46"/>
      <c r="O120" s="46"/>
      <c r="Q120" s="349" t="s">
        <v>107</v>
      </c>
    </row>
    <row r="121" spans="3:17" ht="13.2">
      <c r="C121" s="46"/>
      <c r="D121" s="46"/>
      <c r="E121" s="46"/>
      <c r="F121" s="46"/>
      <c r="G121" s="46"/>
      <c r="H121" s="46"/>
      <c r="I121" s="46"/>
      <c r="J121" s="46"/>
      <c r="K121" s="46"/>
      <c r="L121" s="46"/>
      <c r="M121" s="46"/>
      <c r="N121" s="46"/>
      <c r="O121" s="46"/>
      <c r="Q121" s="349" t="s">
        <v>108</v>
      </c>
    </row>
    <row r="122" spans="3:17" ht="13.2">
      <c r="C122" s="46"/>
      <c r="D122" s="46"/>
      <c r="E122" s="46"/>
      <c r="F122" s="46"/>
      <c r="G122" s="46"/>
      <c r="H122" s="46"/>
      <c r="I122" s="46"/>
      <c r="J122" s="46"/>
      <c r="K122" s="46"/>
      <c r="L122" s="46"/>
      <c r="M122" s="46"/>
      <c r="N122" s="46"/>
      <c r="O122" s="46"/>
      <c r="Q122" s="349" t="s">
        <v>109</v>
      </c>
    </row>
    <row r="123" spans="3:17" ht="13.2">
      <c r="Q123" s="349" t="s">
        <v>110</v>
      </c>
    </row>
    <row r="124" spans="3:17" ht="13.2">
      <c r="Q124" s="349" t="s">
        <v>111</v>
      </c>
    </row>
    <row r="125" spans="3:17" ht="13.2">
      <c r="Q125" s="349" t="s">
        <v>112</v>
      </c>
    </row>
    <row r="126" spans="3:17" ht="13.2">
      <c r="Q126" s="349" t="s">
        <v>113</v>
      </c>
    </row>
    <row r="127" spans="3:17" ht="13.2">
      <c r="Q127" s="349" t="s">
        <v>114</v>
      </c>
    </row>
    <row r="128" spans="3:17" ht="13.2">
      <c r="Q128" s="349" t="s">
        <v>115</v>
      </c>
    </row>
    <row r="129" spans="17:17" ht="13.2">
      <c r="Q129" s="349" t="s">
        <v>116</v>
      </c>
    </row>
    <row r="130" spans="17:17" ht="13.2">
      <c r="Q130" s="349" t="s">
        <v>117</v>
      </c>
    </row>
    <row r="131" spans="17:17" ht="13.2">
      <c r="Q131" s="349" t="s">
        <v>100</v>
      </c>
    </row>
    <row r="132" spans="17:17" ht="13.2">
      <c r="Q132" s="349" t="s">
        <v>118</v>
      </c>
    </row>
    <row r="133" spans="17:17" ht="13.2">
      <c r="Q133" s="349" t="s">
        <v>119</v>
      </c>
    </row>
    <row r="134" spans="17:17" ht="13.2">
      <c r="Q134" s="349" t="s">
        <v>120</v>
      </c>
    </row>
    <row r="135" spans="17:17" ht="13.2">
      <c r="Q135" s="349" t="s">
        <v>121</v>
      </c>
    </row>
    <row r="136" spans="17:17" ht="13.2">
      <c r="Q136" s="349" t="s">
        <v>122</v>
      </c>
    </row>
    <row r="137" spans="17:17" ht="13.2">
      <c r="Q137" s="349" t="s">
        <v>123</v>
      </c>
    </row>
    <row r="138" spans="17:17" ht="13.2">
      <c r="Q138" s="305" t="s">
        <v>124</v>
      </c>
    </row>
    <row r="139" spans="17:17" ht="13.2">
      <c r="Q139" s="305" t="s">
        <v>125</v>
      </c>
    </row>
    <row r="140" spans="17:17" ht="13.2">
      <c r="Q140" s="305" t="s">
        <v>126</v>
      </c>
    </row>
    <row r="141" spans="17:17" ht="13.2">
      <c r="Q141" s="305" t="s">
        <v>127</v>
      </c>
    </row>
    <row r="142" spans="17:17" ht="13.2">
      <c r="Q142" s="305" t="s">
        <v>128</v>
      </c>
    </row>
    <row r="143" spans="17:17" ht="13.2">
      <c r="Q143" s="305" t="s">
        <v>129</v>
      </c>
    </row>
    <row r="144" spans="17:17" ht="13.2">
      <c r="Q144" s="305" t="s">
        <v>337</v>
      </c>
    </row>
    <row r="145" spans="17:17" ht="13.2">
      <c r="Q145" s="305" t="s">
        <v>338</v>
      </c>
    </row>
    <row r="146" spans="17:17" ht="13.2">
      <c r="Q146" s="305" t="s">
        <v>339</v>
      </c>
    </row>
    <row r="147" spans="17:17">
      <c r="Q147" s="306"/>
    </row>
    <row r="148" spans="17:17" ht="13.2">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2"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2"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2"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zoomScale="70" zoomScaleNormal="100" workbookViewId="0"/>
  </sheetViews>
  <sheetFormatPr defaultColWidth="9" defaultRowHeight="10.8"/>
  <cols>
    <col min="1" max="1" width="2.44140625" style="7" customWidth="1"/>
    <col min="2" max="3" width="3.77734375" style="7" customWidth="1"/>
    <col min="4" max="4" width="4.44140625" style="7" customWidth="1"/>
    <col min="5" max="5" width="3.77734375" style="7" customWidth="1"/>
    <col min="6" max="6" width="40.77734375" style="7" customWidth="1"/>
    <col min="7" max="23" width="12.33203125" style="7" customWidth="1"/>
    <col min="24" max="24" width="12.77734375" style="7" customWidth="1"/>
    <col min="25" max="27" width="9.77734375" style="7" customWidth="1"/>
    <col min="28" max="28" width="11.777343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保土谷化学工業株式会社　横浜工場</v>
      </c>
      <c r="Q6" s="717"/>
      <c r="R6" s="717"/>
      <c r="S6" s="717"/>
      <c r="T6" s="717"/>
      <c r="U6" s="717"/>
      <c r="V6" s="278"/>
      <c r="W6" s="278"/>
      <c r="X6" s="188" t="s">
        <v>76</v>
      </c>
    </row>
    <row r="7" spans="2:24" s="8" customFormat="1" ht="14.4">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5"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200</v>
      </c>
      <c r="H9" s="388">
        <f>IF(ｲ.特管廃酸!D24&gt;0,ｲ.特管廃酸!D24,IF(H$19&gt;0,"0",0))</f>
        <v>0</v>
      </c>
      <c r="I9" s="388" t="str">
        <f>IF(ｳ.特管廃ｱﾙｶﾘ!D24&gt;0,ｳ.特管廃ｱﾙｶﾘ!D24,IF(I$19&gt;0,"0",0))</f>
        <v>0</v>
      </c>
      <c r="J9" s="388">
        <f>IF(ｴ.感染性廃棄物!$D24&gt;0,ｴ.感染性廃棄物!D24,IF(J$19&gt;0,"0",0))</f>
        <v>0</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200</v>
      </c>
    </row>
    <row r="10" spans="2:24" ht="24" customHeight="1">
      <c r="B10" s="173" t="s">
        <v>329</v>
      </c>
      <c r="C10" s="720" t="s">
        <v>246</v>
      </c>
      <c r="D10" s="720"/>
      <c r="E10" s="720"/>
      <c r="F10" s="721"/>
      <c r="G10" s="390" t="str">
        <f>IF(ｱ.特管廃油!D25&gt;0,ｱ.特管廃油!D25,IF(G$19&gt;0,"0",0))</f>
        <v>0</v>
      </c>
      <c r="H10" s="390">
        <f>IF(ｲ.特管廃酸!D25&gt;0,ｲ.特管廃酸!D25,IF(H$19&gt;0,"0",0))</f>
        <v>0</v>
      </c>
      <c r="I10" s="390" t="str">
        <f>IF(ｳ.特管廃ｱﾙｶﾘ!D25&gt;0,ｳ.特管廃ｱﾙｶﾘ!D25,IF(I$19&gt;0,"0",0))</f>
        <v>0</v>
      </c>
      <c r="J10" s="390">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t="str">
        <f>IF(ｱ.特管廃油!D26&gt;0,ｱ.特管廃油!D26,IF(G$19&gt;0,"0",0))</f>
        <v>0</v>
      </c>
      <c r="H11" s="392">
        <f>IF(ｲ.特管廃酸!D26&gt;0,ｲ.特管廃酸!D26,IF(H$19&gt;0,"0",0))</f>
        <v>0</v>
      </c>
      <c r="I11" s="392" t="str">
        <f>IF(ｳ.特管廃ｱﾙｶﾘ!D26&gt;0,ｳ.特管廃ｱﾙｶﾘ!D26,IF(I$19&gt;0,"0",0))</f>
        <v>0</v>
      </c>
      <c r="J11" s="392">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t="str">
        <f>IF(ｱ.特管廃油!D27&gt;0,ｱ.特管廃油!D27,IF(G$19&gt;0,"0",0))</f>
        <v>0</v>
      </c>
      <c r="H12" s="392">
        <f>IF(ｲ.特管廃酸!D27&gt;0,ｲ.特管廃酸!D27,IF(H$19&gt;0,"0",0))</f>
        <v>0</v>
      </c>
      <c r="I12" s="392" t="str">
        <f>IF(ｳ.特管廃ｱﾙｶﾘ!D27&gt;0,ｳ.特管廃ｱﾙｶﾘ!D27,IF(I$19&gt;0,"0",0))</f>
        <v>0</v>
      </c>
      <c r="J12" s="392">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t="str">
        <f>IF(ｱ.特管廃油!D28&gt;0,ｱ.特管廃油!D28,IF(G$19&gt;0,"0",0))</f>
        <v>0</v>
      </c>
      <c r="H13" s="392">
        <f>IF(ｲ.特管廃酸!D28&gt;0,ｲ.特管廃酸!D28,IF(H$19&gt;0,"0",0))</f>
        <v>0</v>
      </c>
      <c r="I13" s="392" t="str">
        <f>IF(ｳ.特管廃ｱﾙｶﾘ!D28&gt;0,ｳ.特管廃ｱﾙｶﾘ!D28,IF(I$19&gt;0,"0",0))</f>
        <v>0</v>
      </c>
      <c r="J13" s="392">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200</v>
      </c>
      <c r="H14" s="392">
        <f>IF(ｲ.特管廃酸!D29&gt;0,ｲ.特管廃酸!D29,IF(H$19&gt;0,"0",0))</f>
        <v>0</v>
      </c>
      <c r="I14" s="392" t="str">
        <f>IF(ｳ.特管廃ｱﾙｶﾘ!D29&gt;0,ｳ.特管廃ｱﾙｶﾘ!D29,IF(I$19&gt;0,"0",0))</f>
        <v>0</v>
      </c>
      <c r="J14" s="392">
        <f>IF(ｴ.感染性廃棄物!$D29&gt;0,ｴ.感染性廃棄物!D29,IF(J$19&gt;0,"0",0))</f>
        <v>0</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200</v>
      </c>
    </row>
    <row r="15" spans="2:24" ht="24" customHeight="1">
      <c r="B15" s="173" t="s">
        <v>186</v>
      </c>
      <c r="C15" s="722" t="s">
        <v>184</v>
      </c>
      <c r="D15" s="722"/>
      <c r="E15" s="722"/>
      <c r="F15" s="723"/>
      <c r="G15" s="392" t="str">
        <f>IF(ｱ.特管廃油!D30&gt;0,ｱ.特管廃油!D30,IF(G$19&gt;0,"0",0))</f>
        <v>0</v>
      </c>
      <c r="H15" s="392">
        <f>IF(ｲ.特管廃酸!D30&gt;0,ｲ.特管廃酸!D30,IF(H$19&gt;0,"0",0))</f>
        <v>0</v>
      </c>
      <c r="I15" s="392" t="str">
        <f>IF(ｳ.特管廃ｱﾙｶﾘ!D30&gt;0,ｳ.特管廃ｱﾙｶﾘ!D30,IF(I$19&gt;0,"0",0))</f>
        <v>0</v>
      </c>
      <c r="J15" s="392">
        <f>IF(ｴ.感染性廃棄物!$D30&gt;0,ｴ.感染性廃棄物!D30,IF(J$19&gt;0,"0",0))</f>
        <v>0</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t="str">
        <f t="shared" si="0"/>
        <v>0</v>
      </c>
    </row>
    <row r="16" spans="2:24" ht="24" customHeight="1">
      <c r="B16" s="173" t="s">
        <v>187</v>
      </c>
      <c r="C16" s="722" t="s">
        <v>185</v>
      </c>
      <c r="D16" s="722"/>
      <c r="E16" s="722"/>
      <c r="F16" s="723"/>
      <c r="G16" s="392">
        <f>IF(ｱ.特管廃油!D31&gt;0,ｱ.特管廃油!D31,IF(G$19&gt;0,"0",0))</f>
        <v>200</v>
      </c>
      <c r="H16" s="392">
        <f>IF(ｲ.特管廃酸!D31&gt;0,ｲ.特管廃酸!D31,IF(H$19&gt;0,"0",0))</f>
        <v>0</v>
      </c>
      <c r="I16" s="392" t="str">
        <f>IF(ｳ.特管廃ｱﾙｶﾘ!D31&gt;0,ｳ.特管廃ｱﾙｶﾘ!D31,IF(I$19&gt;0,"0",0))</f>
        <v>0</v>
      </c>
      <c r="J16" s="392">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f t="shared" si="0"/>
        <v>200</v>
      </c>
    </row>
    <row r="17" spans="2:24" ht="24" customHeight="1">
      <c r="B17" s="173"/>
      <c r="C17" s="722" t="s">
        <v>419</v>
      </c>
      <c r="D17" s="722"/>
      <c r="E17" s="722"/>
      <c r="F17" s="723"/>
      <c r="G17" s="392" t="str">
        <f>IF(ｱ.特管廃油!D32&gt;0,ｱ.特管廃油!D32,IF(G$19&gt;0,"0",0))</f>
        <v>0</v>
      </c>
      <c r="H17" s="392">
        <f>IF(ｲ.特管廃酸!D32&gt;0,ｲ.特管廃酸!D32,IF(H$19&gt;0,"0",0))</f>
        <v>0</v>
      </c>
      <c r="I17" s="392" t="str">
        <f>IF(ｳ.特管廃ｱﾙｶﾘ!D32&gt;0,ｳ.特管廃ｱﾙｶﾘ!D32,IF(I$19&gt;0,"0",0))</f>
        <v>0</v>
      </c>
      <c r="J17" s="392">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t="str">
        <f>IF(ｱ.特管廃油!D33&gt;0,ｱ.特管廃油!D33,IF(G$19&gt;0,"0",0))</f>
        <v>0</v>
      </c>
      <c r="H18" s="395">
        <f>IF(ｲ.特管廃酸!D33&gt;0,ｲ.特管廃酸!D33,IF(H$19&gt;0,"0",0))</f>
        <v>0</v>
      </c>
      <c r="I18" s="395" t="str">
        <f>IF(ｳ.特管廃ｱﾙｶﾘ!D33&gt;0,ｳ.特管廃ｱﾙｶﾘ!D33,IF(I$19&gt;0,"0",0))</f>
        <v>0</v>
      </c>
      <c r="J18" s="395">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182.2</v>
      </c>
      <c r="H19" s="398">
        <f t="shared" si="1"/>
        <v>0</v>
      </c>
      <c r="I19" s="398">
        <f t="shared" si="1"/>
        <v>2.15</v>
      </c>
      <c r="J19" s="398">
        <f t="shared" si="1"/>
        <v>0</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184.35</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5"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182.2</v>
      </c>
      <c r="H37" s="422">
        <f t="shared" si="7"/>
        <v>0</v>
      </c>
      <c r="I37" s="422">
        <f t="shared" si="7"/>
        <v>2.15</v>
      </c>
      <c r="J37" s="422">
        <f t="shared" si="7"/>
        <v>0</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184.35</v>
      </c>
    </row>
    <row r="38" spans="2:24" ht="24" customHeight="1">
      <c r="B38" s="171"/>
      <c r="C38" s="744"/>
      <c r="D38" s="212"/>
      <c r="E38" s="210" t="s">
        <v>197</v>
      </c>
      <c r="F38" s="442"/>
      <c r="G38" s="416">
        <f t="shared" ref="G38:V38" si="8">SUM(G39:G41)</f>
        <v>182.2</v>
      </c>
      <c r="H38" s="416">
        <f t="shared" si="8"/>
        <v>0</v>
      </c>
      <c r="I38" s="416">
        <f t="shared" si="8"/>
        <v>2.15</v>
      </c>
      <c r="J38" s="416">
        <f t="shared" si="8"/>
        <v>0</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184.35</v>
      </c>
    </row>
    <row r="39" spans="2:24" ht="24" customHeight="1">
      <c r="B39" s="171"/>
      <c r="C39" s="744"/>
      <c r="D39" s="213"/>
      <c r="E39" s="208"/>
      <c r="F39" s="206" t="s">
        <v>176</v>
      </c>
      <c r="G39" s="418">
        <f>+ｱ.特管廃油!$AA$28</f>
        <v>182.2</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182.2</v>
      </c>
    </row>
    <row r="40" spans="2:24" ht="24" customHeight="1">
      <c r="B40" s="171"/>
      <c r="C40" s="744"/>
      <c r="D40" s="213"/>
      <c r="E40" s="208"/>
      <c r="F40" s="206" t="s">
        <v>196</v>
      </c>
      <c r="G40" s="418">
        <f>+ｱ.特管廃油!$AA$29</f>
        <v>0</v>
      </c>
      <c r="H40" s="418">
        <f>+ｲ.特管廃酸!$AA$29</f>
        <v>0</v>
      </c>
      <c r="I40" s="418">
        <f>+ｳ.特管廃ｱﾙｶﾘ!$AA$29</f>
        <v>2.15</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2.15</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182.2</v>
      </c>
      <c r="H43" s="424">
        <f>+ｲ.特管廃酸!$AL$27</f>
        <v>0</v>
      </c>
      <c r="I43" s="424">
        <f>+ｳ.特管廃ｱﾙｶﾘ!$AL$27</f>
        <v>2.15</v>
      </c>
      <c r="J43" s="424">
        <f>+ｴ.感染性廃棄物!$AL$27</f>
        <v>0</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184.35</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34" t="s">
        <v>180</v>
      </c>
      <c r="F45" s="735"/>
      <c r="G45" s="428">
        <f>+ｱ.特管廃油!$AS$24</f>
        <v>182.2</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182.2</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7"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95"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382.2</v>
      </c>
      <c r="H55" s="309">
        <f t="shared" ref="H55:V55" si="9">IF(H9="0",+H19+H20,+H9+H19+H20)</f>
        <v>0</v>
      </c>
      <c r="I55" s="309">
        <f t="shared" si="9"/>
        <v>2.15</v>
      </c>
      <c r="J55" s="309">
        <f t="shared" si="9"/>
        <v>0</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v>
      </c>
      <c r="V55" s="309">
        <f t="shared" si="9"/>
        <v>0</v>
      </c>
      <c r="W55" s="309">
        <f>IF(W9="0",+W19+W20,+W9+W19+W20)</f>
        <v>0</v>
      </c>
      <c r="X55" s="310">
        <f>+X9+X19+X20</f>
        <v>384.35</v>
      </c>
      <c r="Y55" s="311"/>
    </row>
    <row r="56" spans="6:25" ht="13.2">
      <c r="F56" s="77"/>
    </row>
    <row r="57" spans="6:25" ht="13.2">
      <c r="F57" s="77"/>
    </row>
    <row r="58" spans="6:25" ht="13.2">
      <c r="F58" s="77"/>
    </row>
    <row r="59" spans="6:25" ht="13.2">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22" zoomScaleNormal="100" workbookViewId="0">
      <selection activeCell="G31" sqref="G31"/>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0" width="9" style="48"/>
    <col min="51" max="51" width="49.77734375" style="48" bestFit="1" customWidth="1"/>
    <col min="52" max="53" width="9" style="48"/>
    <col min="54" max="54" width="54.44140625" style="48" bestFit="1" customWidth="1"/>
    <col min="55" max="55" width="13" style="48" bestFit="1" customWidth="1"/>
    <col min="56" max="56" width="24.33203125" style="48" bestFit="1" customWidth="1"/>
    <col min="57" max="58" width="9" style="48"/>
    <col min="59" max="59" width="16.2187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2"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3.8"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保土谷化学工業株式会社　横浜工場</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2"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182.2</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200</v>
      </c>
      <c r="E24" s="645"/>
      <c r="F24" s="645"/>
      <c r="G24" s="199" t="s">
        <v>159</v>
      </c>
      <c r="H24" s="617">
        <f>+F12</f>
        <v>182.2</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182.2</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182.2</v>
      </c>
      <c r="Q27" s="669"/>
      <c r="R27" s="669"/>
      <c r="S27" s="669"/>
      <c r="T27" s="52" t="s">
        <v>38</v>
      </c>
      <c r="U27" s="72"/>
      <c r="V27" s="72"/>
      <c r="Y27" s="70" t="s">
        <v>39</v>
      </c>
      <c r="Z27" s="73"/>
      <c r="AH27" s="61"/>
      <c r="AI27" s="61"/>
      <c r="AJ27" s="61"/>
      <c r="AK27" s="61"/>
      <c r="AL27" s="629">
        <f>+AH18+P27</f>
        <v>182.2</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182.2</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200</v>
      </c>
      <c r="E29" s="645"/>
      <c r="F29" s="645"/>
      <c r="G29" s="199" t="s">
        <v>159</v>
      </c>
      <c r="H29" s="617">
        <f>+AL27</f>
        <v>182.2</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182.2</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200</v>
      </c>
      <c r="E31" s="645"/>
      <c r="F31" s="645"/>
      <c r="G31" s="199" t="s">
        <v>159</v>
      </c>
      <c r="H31" s="617">
        <f>+AS24</f>
        <v>182.2</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2">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2">
      <c r="I45" s="76"/>
      <c r="J45" s="76"/>
      <c r="K45" s="76"/>
      <c r="R45" s="76"/>
      <c r="S45" s="76"/>
      <c r="T45" s="76"/>
      <c r="AY45" s="77"/>
      <c r="AZ45" s="77"/>
      <c r="BA45" s="77"/>
      <c r="BB45" s="77"/>
      <c r="BC45" s="77"/>
      <c r="BD45" s="77"/>
    </row>
    <row r="46" spans="2:62" ht="13.2">
      <c r="I46" s="76"/>
      <c r="J46" s="76"/>
      <c r="K46" s="76"/>
      <c r="R46" s="76"/>
      <c r="S46" s="76"/>
      <c r="T46" s="76"/>
      <c r="AY46" s="77"/>
      <c r="AZ46" s="77"/>
      <c r="BA46" s="77"/>
      <c r="BB46" s="77"/>
      <c r="BC46" s="77"/>
      <c r="BD46" s="77"/>
    </row>
    <row r="47" spans="2:62" ht="13.2">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8671875" style="21" hidden="1" customWidth="1"/>
    <col min="2" max="2" width="3.33203125" style="21" customWidth="1"/>
    <col min="3" max="3" width="3.33203125" style="223" customWidth="1"/>
    <col min="4" max="4" width="4.33203125" style="223" customWidth="1"/>
    <col min="5" max="5" width="11" style="223" customWidth="1"/>
    <col min="6" max="6" width="2.77734375" style="223" customWidth="1"/>
    <col min="7" max="7" width="7.44140625" style="223" customWidth="1"/>
    <col min="8" max="8" width="13.77734375" style="223" customWidth="1"/>
    <col min="9" max="9" width="5.77734375" style="223" customWidth="1"/>
    <col min="10" max="10" width="3.77734375" style="223" customWidth="1"/>
    <col min="11" max="11" width="10.77734375" style="223" customWidth="1"/>
    <col min="12" max="12" width="9.6640625" style="223" customWidth="1"/>
    <col min="13" max="13" width="7.77734375" style="223" customWidth="1"/>
    <col min="14" max="14" width="6.77734375" style="223" customWidth="1"/>
    <col min="15" max="15" width="7.77734375" style="223" customWidth="1"/>
    <col min="16" max="16" width="2.21875" style="42" customWidth="1"/>
    <col min="17" max="24" width="9" style="44"/>
    <col min="25" max="16384" width="9" style="42"/>
  </cols>
  <sheetData>
    <row r="1" spans="1:16" ht="16.2" customHeight="1">
      <c r="C1" s="82" t="s">
        <v>206</v>
      </c>
    </row>
    <row r="2" spans="1:16" ht="16.2" customHeight="1">
      <c r="C2" s="82"/>
    </row>
    <row r="3" spans="1:16" ht="13.95" customHeight="1" thickBot="1">
      <c r="O3" s="225" t="s">
        <v>134</v>
      </c>
    </row>
    <row r="4" spans="1:16" ht="13.2">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2">
      <c r="C6" s="762" t="s">
        <v>392</v>
      </c>
      <c r="D6" s="763"/>
      <c r="E6" s="763"/>
      <c r="F6" s="763"/>
      <c r="G6" s="763"/>
      <c r="H6" s="763"/>
      <c r="I6" s="763"/>
      <c r="J6" s="763"/>
      <c r="K6" s="763"/>
      <c r="L6" s="763"/>
      <c r="M6" s="763"/>
      <c r="N6" s="763"/>
      <c r="O6" s="763"/>
    </row>
    <row r="7" spans="1:16" ht="13.2"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99999999999999" customHeight="1">
      <c r="C10" s="233"/>
      <c r="D10" s="234"/>
      <c r="E10" s="234"/>
      <c r="F10" s="234"/>
      <c r="G10" s="234"/>
      <c r="H10" s="234"/>
      <c r="I10" s="234"/>
      <c r="J10" s="234"/>
      <c r="K10" s="234"/>
      <c r="L10" s="234"/>
      <c r="M10" s="234"/>
      <c r="N10" s="234"/>
      <c r="O10" s="235"/>
    </row>
    <row r="11" spans="1:16" ht="13.2">
      <c r="C11" s="233"/>
      <c r="D11" s="234"/>
      <c r="E11" s="234"/>
      <c r="F11" s="234"/>
      <c r="G11" s="234"/>
      <c r="H11" s="234"/>
      <c r="I11" s="234"/>
      <c r="J11" s="234"/>
      <c r="K11" s="234"/>
      <c r="L11" s="817" t="str">
        <f>+表紙!L34</f>
        <v>令和5年6月21日</v>
      </c>
      <c r="M11" s="818"/>
      <c r="N11" s="818"/>
      <c r="O11" s="819"/>
    </row>
    <row r="12" spans="1:16" ht="7.5" customHeight="1">
      <c r="C12" s="233"/>
      <c r="D12" s="234"/>
      <c r="E12" s="234"/>
      <c r="F12" s="234"/>
      <c r="G12" s="234"/>
      <c r="H12" s="234"/>
      <c r="I12" s="234"/>
      <c r="J12" s="234"/>
      <c r="K12" s="234"/>
      <c r="L12" s="234"/>
      <c r="M12" s="234"/>
      <c r="N12" s="234"/>
      <c r="O12" s="236"/>
    </row>
    <row r="13" spans="1:16" ht="13.2">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2"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横浜市鶴見区大黒町7番43号</v>
      </c>
      <c r="K16" s="771"/>
      <c r="L16" s="772"/>
      <c r="M16" s="772"/>
      <c r="N16" s="772"/>
      <c r="O16" s="773"/>
    </row>
    <row r="17" spans="1:17" ht="26.25" customHeight="1">
      <c r="C17" s="233"/>
      <c r="D17" s="234"/>
      <c r="E17" s="234"/>
      <c r="F17" s="234"/>
      <c r="G17" s="234"/>
      <c r="H17" s="238" t="s">
        <v>7</v>
      </c>
      <c r="I17" s="238"/>
      <c r="J17" s="771" t="str">
        <f>+表紙!J40</f>
        <v>保土谷化学工業株式会社　横浜工場
工場長　長岡　誠</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045（521）1321</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保土谷化学工業株式会社　横浜工場</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2067</v>
      </c>
      <c r="N25" s="801"/>
      <c r="O25" s="802"/>
    </row>
    <row r="26" spans="1:17" ht="21" customHeight="1">
      <c r="C26" s="774" t="s">
        <v>11</v>
      </c>
      <c r="D26" s="775"/>
      <c r="E26" s="776"/>
      <c r="F26" s="806" t="str">
        <f>+表紙!F49</f>
        <v>横浜市鶴見区大黒町7番43号</v>
      </c>
      <c r="G26" s="807"/>
      <c r="H26" s="807"/>
      <c r="I26" s="807"/>
      <c r="J26" s="807"/>
      <c r="K26" s="807"/>
      <c r="L26" s="128" t="s">
        <v>135</v>
      </c>
      <c r="M26" s="243"/>
      <c r="N26" s="829" t="str">
        <f>IF(+表紙!N49="","",+表紙!N49)</f>
        <v>045（521）1321</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Ｅ16－化学工業</v>
      </c>
      <c r="G29" s="825"/>
      <c r="H29" s="825"/>
      <c r="I29" s="825"/>
      <c r="J29" s="364" t="s">
        <v>47</v>
      </c>
      <c r="K29" s="364"/>
      <c r="L29" s="831" t="str">
        <f>IF(+表紙!L52="","",+表紙!L52)</f>
        <v>合成染料製造</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f>IF(+表紙!L53="","",+表紙!L53)</f>
        <v>1750</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t="str">
        <f>IF(+表紙!L55="","",+表紙!L55)</f>
        <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148</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200</v>
      </c>
      <c r="I40" s="273" t="s">
        <v>4</v>
      </c>
      <c r="J40" s="523" t="s">
        <v>295</v>
      </c>
      <c r="K40" s="524"/>
      <c r="L40" s="525"/>
      <c r="M40" s="767">
        <f>+表紙!M63</f>
        <v>200</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t="str">
        <f>+表紙!M64</f>
        <v>0</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f>+表紙!M65</f>
        <v>200</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t="str">
        <f>IF(表紙!M69="","",表紙!M69)</f>
        <v/>
      </c>
      <c r="N46" s="340" t="s">
        <v>331</v>
      </c>
      <c r="O46" s="341"/>
    </row>
    <row r="47" spans="1:17" ht="17.25" customHeight="1">
      <c r="C47" s="342"/>
      <c r="D47" s="472"/>
      <c r="E47" s="473"/>
      <c r="F47" s="473"/>
      <c r="G47" s="473"/>
      <c r="H47" s="473"/>
      <c r="I47" s="474"/>
      <c r="J47" s="595" t="s">
        <v>364</v>
      </c>
      <c r="K47" s="596"/>
      <c r="L47" s="596"/>
      <c r="M47" s="344">
        <f>IF(表紙!M70="","",表紙!M70)</f>
        <v>184.35</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2">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2" customHeight="1">
      <c r="A59" s="42"/>
      <c r="B59" s="42"/>
      <c r="C59" s="185">
        <v>3</v>
      </c>
      <c r="D59" s="509" t="s">
        <v>374</v>
      </c>
      <c r="E59" s="509"/>
      <c r="F59" s="509"/>
      <c r="G59" s="509"/>
      <c r="H59" s="509"/>
      <c r="I59" s="509"/>
      <c r="J59" s="509"/>
      <c r="K59" s="509"/>
      <c r="L59" s="509"/>
      <c r="M59" s="509"/>
      <c r="N59" s="509"/>
      <c r="O59" s="510"/>
    </row>
    <row r="60" spans="1:48" ht="28.2"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2"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2" customHeight="1">
      <c r="A73" s="42"/>
      <c r="B73" s="42"/>
      <c r="C73" s="185"/>
      <c r="D73" s="186" t="s">
        <v>238</v>
      </c>
      <c r="E73" s="509" t="s">
        <v>390</v>
      </c>
      <c r="F73" s="509"/>
      <c r="G73" s="509"/>
      <c r="H73" s="509"/>
      <c r="I73" s="509"/>
      <c r="J73" s="509"/>
      <c r="K73" s="509"/>
      <c r="L73" s="509"/>
      <c r="M73" s="509"/>
      <c r="N73" s="509"/>
      <c r="O73" s="510"/>
    </row>
    <row r="74" spans="1:15" ht="28.2" customHeight="1">
      <c r="A74" s="42"/>
      <c r="B74" s="42"/>
      <c r="C74" s="185"/>
      <c r="D74" s="186" t="s">
        <v>239</v>
      </c>
      <c r="E74" s="509" t="s">
        <v>243</v>
      </c>
      <c r="F74" s="509"/>
      <c r="G74" s="509"/>
      <c r="H74" s="509"/>
      <c r="I74" s="509"/>
      <c r="J74" s="509"/>
      <c r="K74" s="509"/>
      <c r="L74" s="509"/>
      <c r="M74" s="509"/>
      <c r="N74" s="509"/>
      <c r="O74" s="510"/>
    </row>
    <row r="75" spans="1:15" ht="28.2"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22" zoomScaleNormal="100" workbookViewId="0">
      <selection activeCell="AF29" sqref="AF29"/>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2.15</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2.15</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2.15</v>
      </c>
      <c r="Q27" s="669"/>
      <c r="R27" s="669"/>
      <c r="S27" s="669"/>
      <c r="T27" s="52" t="s">
        <v>38</v>
      </c>
      <c r="U27" s="72"/>
      <c r="V27" s="72"/>
      <c r="Y27" s="70" t="s">
        <v>39</v>
      </c>
      <c r="Z27" s="73"/>
      <c r="AH27" s="61"/>
      <c r="AI27" s="61"/>
      <c r="AJ27" s="61"/>
      <c r="AK27" s="61"/>
      <c r="AL27" s="629">
        <f>+AH18+P27</f>
        <v>2.15</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2.15</v>
      </c>
      <c r="I29" s="618"/>
      <c r="J29" s="199" t="s">
        <v>159</v>
      </c>
      <c r="M29" s="667"/>
      <c r="P29" s="64"/>
      <c r="Q29" s="147"/>
      <c r="R29" s="59" t="s">
        <v>146</v>
      </c>
      <c r="S29" s="644" t="s">
        <v>33</v>
      </c>
      <c r="T29" s="663"/>
      <c r="U29" s="663"/>
      <c r="V29" s="664"/>
      <c r="W29" s="56"/>
      <c r="X29" s="74"/>
      <c r="Y29" s="658" t="s">
        <v>193</v>
      </c>
      <c r="Z29" s="659"/>
      <c r="AA29" s="656">
        <v>2.15</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2.15</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2"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保土谷化学工業株式会社　横浜工場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2"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2013-03-13T16:51:42Z</cp:lastPrinted>
  <dcterms:created xsi:type="dcterms:W3CDTF">2011-02-09T09:36:10Z</dcterms:created>
  <dcterms:modified xsi:type="dcterms:W3CDTF">2024-01-26T02:20:05Z</dcterms:modified>
</cp:coreProperties>
</file>