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300" windowHeight="258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M45" i="94" s="1"/>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Y21" i="88"/>
  <c r="H27" i="88" s="1"/>
  <c r="F12" i="79"/>
  <c r="H24" i="79" s="1"/>
  <c r="N45" i="94"/>
  <c r="Y18" i="78"/>
  <c r="Y21" i="78" s="1"/>
  <c r="H27" i="78" s="1"/>
  <c r="F12" i="89"/>
  <c r="H24" i="89" s="1"/>
  <c r="S45" i="94"/>
  <c r="P16" i="89"/>
  <c r="Q50" i="94" s="1"/>
  <c r="Y18" i="91"/>
  <c r="P16" i="91" s="1"/>
  <c r="X50" i="94" s="1"/>
  <c r="AL27" i="91"/>
  <c r="X43" i="94" s="1"/>
  <c r="P16" i="78"/>
  <c r="L50" i="94" s="1"/>
  <c r="H31" i="85" l="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12" i="94" s="1"/>
  <c r="U38" i="94"/>
  <c r="U37" i="94" s="1"/>
  <c r="U19" i="94" s="1"/>
  <c r="U9" i="94" s="1"/>
  <c r="U55" i="94" s="1"/>
  <c r="M38" i="94"/>
  <c r="M37" i="94" s="1"/>
  <c r="M19" i="94" s="1"/>
  <c r="I38" i="94"/>
  <c r="I37" i="94" s="1"/>
  <c r="I19"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H29" i="84"/>
  <c r="T43" i="94"/>
  <c r="P16" i="85"/>
  <c r="M50" i="94" s="1"/>
  <c r="Y21" i="85"/>
  <c r="H27" i="85" s="1"/>
  <c r="S16" i="94"/>
  <c r="P19" i="94"/>
  <c r="J38" i="94"/>
  <c r="J37" i="94" s="1"/>
  <c r="J19" i="94" s="1"/>
  <c r="J11" i="94" s="1"/>
  <c r="X32" i="94"/>
  <c r="X31" i="94" s="1"/>
  <c r="X26" i="94" s="1"/>
  <c r="AA44" i="94"/>
  <c r="AA46" i="94"/>
  <c r="AA47" i="94"/>
  <c r="AA21" i="94"/>
  <c r="AL27" i="87"/>
  <c r="AA24" i="94"/>
  <c r="Y18" i="80"/>
  <c r="Y18" i="90"/>
  <c r="AL27" i="92"/>
  <c r="N11" i="94"/>
  <c r="N9" i="94"/>
  <c r="N55" i="94" s="1"/>
  <c r="AA23"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R38" i="94"/>
  <c r="R37" i="94" s="1"/>
  <c r="R19" i="94" s="1"/>
  <c r="R10" i="94" s="1"/>
  <c r="K38" i="94"/>
  <c r="K37" i="94" s="1"/>
  <c r="K19" i="94" s="1"/>
  <c r="K12"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AA41" i="94"/>
  <c r="W13" i="94"/>
  <c r="W14" i="94"/>
  <c r="U13" i="94"/>
  <c r="U17" i="94"/>
  <c r="U12" i="94"/>
  <c r="U16" i="94"/>
  <c r="U14" i="94"/>
  <c r="U15" i="94"/>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Y12" i="94"/>
  <c r="Q17" i="94"/>
  <c r="Z38" i="94"/>
  <c r="Z37" i="94" s="1"/>
  <c r="Z19" i="94" s="1"/>
  <c r="R11" i="94"/>
  <c r="O38" i="94"/>
  <c r="O37" i="94" s="1"/>
  <c r="O19" i="94" s="1"/>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S11" i="94" l="1"/>
  <c r="S13" i="94"/>
  <c r="S17" i="94"/>
  <c r="S10" i="94"/>
  <c r="S15" i="94"/>
  <c r="N10" i="94"/>
  <c r="N17" i="94"/>
  <c r="N15" i="94"/>
  <c r="M13" i="94"/>
  <c r="M16" i="94"/>
  <c r="M9" i="94"/>
  <c r="M55" i="94" s="1"/>
  <c r="L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<sst xmlns="http://schemas.openxmlformats.org/spreadsheetml/2006/main" count="3274" uniqueCount="460">
  <si>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</si>
  <si>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</si>
  <si>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</si>
  <si>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</si>
  <si>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</si>
  <si>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</si>
  <si>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</si>
  <si>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</si>
  <si>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</si>
  <si>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</si>
  <si>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</si>
  <si>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</si>
  <si>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</si>
  <si>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</si>
  <si>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</si>
  <si>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</si>
  <si>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</si>
  <si>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</si>
  <si>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</si>
  <si>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</si>
  <si>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</si>
  <si>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</si>
  <si>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</si>
  <si>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</si>
  <si>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</si>
  <si>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</si>
  <si>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</si>
  <si>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</si>
  <si>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</si>
  <si>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</si>
  <si>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</si>
  <si>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</si>
  <si>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</si>
  <si>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</si>
  <si>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</si>
  <si>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</si>
  <si>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</si>
  <si>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</si>
  <si>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</si>
  <si>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</si>
  <si>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</si>
  <si>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</si>
  <si>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</si>
  <si>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</si>
  <si>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</si>
  <si>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</si>
  <si>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</si>
  <si>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</si>
  <si>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</si>
  <si>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</si>
  <si>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</si>
  <si>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</si>
  <si>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</si>
  <si>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</si>
  <si>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</si>
  <si>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</si>
  <si>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</si>
  <si>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</si>
  <si>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</si>
  <si>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</si>
  <si>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</si>
  <si>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</si>
  <si>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</si>
  <si>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</si>
  <si>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</si>
  <si>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</si>
  <si>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</si>
  <si>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</si>
  <si>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</si>
  <si>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</si>
  <si>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</si>
  <si>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</si>
  <si>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</si>
  <si>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</si>
  <si>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</si>
  <si>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</si>
  <si>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</si>
  <si>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</si>
  <si>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</si>
  <si>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</si>
  <si>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</si>
  <si>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</si>
  <si>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</si>
  <si>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</si>
  <si>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</si>
  <si>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</si>
  <si>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</si>
  <si>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</si>
  <si>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</si>
  <si>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</si>
  <si>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</si>
  <si>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</si>
  <si>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</si>
  <si>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</si>
  <si>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</si>
  <si>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</si>
  <si>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</si>
  <si>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</si>
  <si>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</si>
  <si>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</si>
  <si>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</si>
  <si>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</si>
  <si>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</si>
  <si>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</si>
  <si>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</si>
  <si>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</si>
  <si>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</si>
  <si>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</si>
  <si>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</si>
  <si>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</si>
  <si>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</si>
  <si>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</si>
  <si>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</si>
  <si>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</si>
  <si>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</si>
  <si>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</si>
  <si>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</si>
  <si>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</si>
  <si>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</si>
  <si>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</si>
  <si>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</si>
  <si>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</si>
  <si>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</si>
  <si>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</si>
  <si>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</si>
  <si>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</si>
  <si>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</si>
  <si>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</si>
  <si>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</si>
  <si>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</si>
  <si>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</si>
  <si>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</si>
  <si>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</si>
  <si>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</si>
  <si>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</si>
  <si>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</si>
  <si>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</si>
  <si>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</si>
  <si>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</si>
  <si>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</si>
  <si>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</si>
  <si>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</si>
  <si>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</si>
  <si>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</si>
  <si>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</si>
  <si>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</si>
  <si>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</si>
  <si>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</si>
  <si>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</si>
  <si>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</si>
  <si>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</si>
  <si>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</si>
  <si>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</si>
  <si>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</si>
  <si>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</si>
  <si>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</si>
  <si>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</si>
  <si>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</si>
  <si>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</si>
  <si>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</si>
  <si>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</si>
  <si>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</si>
  <si>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</si>
  <si>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</si>
  <si>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</si>
  <si>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</si>
  <si>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</si>
  <si>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</si>
  <si>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</si>
  <si>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</si>
  <si>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</si>
  <si>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</si>
  <si>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</si>
  <si>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</si>
  <si>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</si>
  <si>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</si>
  <si>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</si>
  <si>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</si>
  <si>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</si>
  <si>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</si>
  <si>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</si>
  <si>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</si>
  <si>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</si>
  <si>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</si>
  <si>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</si>
  <si>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</si>
  <si>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</si>
  <si>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</si>
  <si>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</si>
  <si>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</si>
  <si>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</si>
  <si>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</si>
  <si>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</si>
  <si>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</si>
  <si>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</si>
  <si>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</si>
  <si>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</si>
  <si>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</si>
  <si>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</si>
  <si>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</si>
  <si>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</si>
  <si>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</si>
  <si>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</si>
  <si>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</si>
  <si>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</si>
  <si>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</si>
  <si>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</si>
  <si>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</si>
  <si>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</si>
  <si>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</si>
  <si>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</si>
  <si>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</si>
  <si>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</si>
  <si>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</si>
  <si>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</si>
  <si>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</si>
  <si>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</si>
  <si>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</si>
  <si>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</si>
  <si>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</si>
  <si>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</si>
  <si>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</si>
  <si>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</si>
  <si>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</si>
  <si>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</si>
  <si>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</si>
  <si>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</si>
  <si>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</si>
  <si>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</si>
  <si>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</si>
  <si>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</si>
  <si>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</si>
  <si>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</si>
  <si>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</si>
  <si>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</si>
  <si>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</si>
  <si>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</si>
  <si>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</si>
  <si>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</si>
  <si>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</si>
  <si>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</si>
  <si>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</si>
  <si>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</si>
  <si>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</si>
  <si>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</si>
  <si>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</si>
  <si>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</si>
  <si>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</si>
  <si>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</si>
  <si>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</si>
  <si>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</si>
  <si>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</si>
  <si>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</si>
  <si>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</si>
  <si>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</si>
  <si>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</si>
  <si>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</si>
  <si>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</si>
  <si>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</si>
  <si>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</si>
  <si>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</si>
  <si>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</si>
  <si>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</si>
  <si>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</si>
  <si>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</si>
  <si>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</si>
  <si>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</si>
  <si>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</si>
  <si>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</si>
  <si>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</si>
  <si>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</si>
  <si>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</si>
  <si>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</si>
  <si>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</si>
  <si>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</si>
  <si>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</si>
  <si>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</si>
  <si>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</si>
  <si>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</si>
  <si>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</si>
  <si>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</si>
  <si>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</si>
  <si>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</si>
  <si>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</si>
  <si>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</si>
  <si>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</si>
  <si>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</si>
  <si>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</si>
  <si>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</si>
  <si>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</si>
  <si>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</si>
  <si>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</si>
  <si>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</si>
  <si>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</si>
  <si>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</si>
  <si>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</si>
  <si>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</si>
  <si>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</si>
  <si>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</si>
  <si>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</si>
  <si>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</si>
  <si>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</si>
  <si>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</si>
  <si>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</si>
  <si>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</si>
  <si>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</si>
  <si>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</si>
  <si>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</si>
  <si>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</si>
  <si>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</si>
  <si>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</si>
  <si>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</si>
  <si>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</si>
  <si>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</si>
  <si>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</si>
  <si>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</si>
  <si>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</si>
  <si>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</si>
  <si>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</si>
  <si>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</si>
  <si>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</si>
  <si>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</si>
  <si>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</si>
  <si>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</si>
  <si>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</si>
  <si>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</si>
  <si>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</si>
  <si>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</si>
  <si>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</si>
  <si>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</si>
  <si>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</si>
  <si>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</si>
  <si>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</si>
  <si>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</si>
  <si>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</si>
  <si>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</si>
  <si>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</si>
  <si>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</si>
  <si>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</si>
  <si>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</si>
  <si>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</si>
  <si>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</si>
  <si>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</si>
  <si>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</si>
  <si>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</si>
  <si>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</si>
  <si>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</si>
  <si>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</si>
  <si>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</si>
  <si>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</si>
  <si>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</si>
  <si>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</si>
  <si>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</si>
  <si>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</si>
  <si>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</si>
  <si>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</si>
  <si>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</si>
  <si>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</si>
  <si>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</si>
  <si>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</si>
  <si>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</si>
  <si>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</si>
  <si>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</si>
  <si>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</si>
  <si>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</si>
  <si>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</si>
  <si>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</si>
  <si>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</si>
  <si>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</si>
  <si>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</si>
  <si>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</si>
  <si>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</si>
  <si>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</si>
  <si>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</si>
  <si>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</si>
  <si>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</si>
  <si>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</si>
  <si>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</si>
  <si>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</si>
  <si>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</si>
  <si>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</si>
  <si>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</si>
  <si>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</si>
  <si>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</si>
  <si>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</si>
  <si>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</si>
  <si>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</si>
  <si>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</si>
  <si>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</si>
  <si>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</si>
  <si>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</si>
  <si>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</si>
  <si>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</si>
  <si>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</si>
  <si>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</si>
  <si>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</si>
  <si>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</si>
  <si>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</si>
  <si>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</si>
  <si>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</si>
  <si>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</si>
  <si>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</si>
  <si>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</si>
  <si>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</si>
  <si>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</si>
  <si>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</si>
  <si>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</si>
  <si>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</si>
  <si>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</si>
  <si>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</si>
  <si>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</si>
  <si>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</si>
  <si>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</si>
  <si>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</si>
  <si>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</si>
  <si>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</si>
  <si>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</si>
  <si>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</si>
  <si>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</si>
  <si>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</si>
  <si>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</si>
  <si>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</si>
  <si>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</si>
  <si>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</si>
  <si>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</si>
  <si>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</si>
  <si>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</si>
  <si>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</si>
  <si>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</si>
  <si>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</si>
  <si>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</si>
  <si>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</si>
  <si>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</si>
  <si>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</si>
  <si>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</si>
  <si>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</si>
  <si>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</si>
  <si>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</si>
  <si>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</si>
  <si>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</si>
  <si>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</si>
  <si>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</si>
  <si>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</si>
  <si>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</si>
  <si>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</si>
  <si>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</si>
  <si>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</si>
  <si>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</si>
  <si>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</si>
  <si>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</si>
  <si>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</si>
  <si>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令和  5  年 6  月 20  日</t>
    <phoneticPr fontId="3"/>
  </si>
  <si>
    <t>横浜市戸塚区下倉田町296</t>
    <phoneticPr fontId="3"/>
  </si>
  <si>
    <t>BASFジャパン株式会社戸塚事業所
事業所長　篠田　大</t>
    <phoneticPr fontId="3"/>
  </si>
  <si>
    <t>BASFジャパン株式会社戸塚事業所</t>
    <phoneticPr fontId="3"/>
  </si>
  <si>
    <t>横浜市戸塚区下倉田町２９６</t>
    <phoneticPr fontId="3"/>
  </si>
  <si>
    <t>045-862-7500</t>
    <phoneticPr fontId="3"/>
  </si>
  <si>
    <t>横浜市長</t>
    <phoneticPr fontId="3"/>
  </si>
  <si>
    <t>Ｅ16－化学工業</t>
    <phoneticPr fontId="3"/>
  </si>
  <si>
    <t>045-862-7501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</si>
</sst>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1" fillId="0" borderId="84" xfId="4" applyFont="1" applyBorder="1" applyAlignment="1">
      <alignment horizontal="center"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lignment vertical="center"/>
    </xf>
    <xf numFmtId="0" fontId="47"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4"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7" fillId="0" borderId="14" xfId="0" applyFont="1" applyBorder="1" applyProtection="1">
      <alignment vertical="center"/>
    </xf>
    <xf numFmtId="0" fontId="47" fillId="0" borderId="161"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14" xfId="0" applyFont="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663065" y="2209800"/>
          <a:ext cx="584835" cy="63436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53540" y="2190750"/>
          <a:ext cx="590550" cy="62484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53540" y="2200275"/>
          <a:ext cx="590550" cy="63436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53540" y="2209800"/>
          <a:ext cx="590550" cy="63436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53540" y="2228850"/>
          <a:ext cx="590550" cy="62484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53540" y="2200275"/>
          <a:ext cx="590550" cy="63436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53540" y="2200275"/>
          <a:ext cx="590550" cy="63436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A40" zoomScaleNormal="100" zoomScaleSheetLayoutView="100" workbookViewId="0">
      <selection activeCell="M50" sqref="M50:N50"/>
    </sheetView>
  </sheetViews>
  <sheetFormatPr defaultColWidth="9" defaultRowHeight="12" x14ac:dyDescent="0.15"/>
  <cols>
    <col min="1" max="1" width="1" style="26" customWidth="1"/>
    <col min="2" max="2" width="3.375" style="26" customWidth="1"/>
    <col min="3" max="3" width="3.375" style="25" customWidth="1"/>
    <col min="4" max="4" width="3.875" style="25" customWidth="1"/>
    <col min="5" max="5" width="9.625" style="25" customWidth="1"/>
    <col min="6" max="6" width="2.75" style="25" customWidth="1"/>
    <col min="7" max="7" width="6.75" style="25" customWidth="1"/>
    <col min="8" max="8" width="13.75" style="25" customWidth="1"/>
    <col min="9" max="9" width="5.75" style="25" customWidth="1"/>
    <col min="10" max="10" width="3.75" style="25" customWidth="1"/>
    <col min="11" max="11" width="10.75" style="25" customWidth="1"/>
    <col min="12" max="12" width="6.75" style="25" customWidth="1"/>
    <col min="13" max="13" width="7.75" style="25" customWidth="1"/>
    <col min="14" max="14" width="6.75" style="25" customWidth="1"/>
    <col min="15" max="15" width="7.75" style="25" customWidth="1"/>
    <col min="16" max="16" width="2.25" style="25" customWidth="1"/>
    <col min="17" max="17" width="9" style="25"/>
    <col min="18" max="18" width="9" style="48"/>
    <col min="19" max="19" width="10.75" style="48" customWidth="1"/>
    <col min="20" max="20" width="9" style="48"/>
    <col min="21" max="21" width="13.375" style="48" customWidth="1"/>
    <col min="22" max="27" width="9" style="48"/>
    <col min="28" max="28" width="33.75" style="48" customWidth="1"/>
    <col min="29" max="48" width="9" style="48"/>
    <col min="49" max="16384" width="9" style="25"/>
  </cols>
  <sheetData>
    <row r="2" spans="1:54" ht="13.5" x14ac:dyDescent="0.15">
      <c r="C2" s="24" t="s">
        <v>50</v>
      </c>
    </row>
    <row r="3" spans="1:54" ht="13.5" x14ac:dyDescent="0.15">
      <c r="C3" s="24" t="s">
        <v>160</v>
      </c>
    </row>
    <row r="4" spans="1:54" s="83" customFormat="1" ht="13.5" x14ac:dyDescent="0.15">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5" x14ac:dyDescent="0.15">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5" x14ac:dyDescent="0.15">
      <c r="C6" s="24"/>
    </row>
    <row r="7" spans="1:54" ht="13.5" x14ac:dyDescent="0.15">
      <c r="C7" s="24" t="s">
        <v>2</v>
      </c>
      <c r="Q7" s="24"/>
    </row>
    <row r="8" spans="1:54" s="351" customFormat="1" ht="13.5" x14ac:dyDescent="0.15">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5" x14ac:dyDescent="0.15">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5" x14ac:dyDescent="0.15">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5" x14ac:dyDescent="0.15">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5" x14ac:dyDescent="0.15">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5" x14ac:dyDescent="0.15">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5" x14ac:dyDescent="0.15">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5" x14ac:dyDescent="0.15">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5" x14ac:dyDescent="0.15">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15">
      <c r="C17" s="504" t="s">
        <v>345</v>
      </c>
      <c r="D17" s="505"/>
      <c r="E17" s="505"/>
      <c r="F17" s="505"/>
      <c r="G17" s="505"/>
      <c r="H17" s="505"/>
      <c r="I17" s="505"/>
      <c r="J17" s="505"/>
      <c r="K17" s="505"/>
      <c r="L17" s="505"/>
      <c r="M17" s="505"/>
      <c r="N17" s="505"/>
      <c r="O17" s="505"/>
      <c r="P17" s="505"/>
      <c r="Q17" s="505"/>
      <c r="R17" s="505"/>
      <c r="S17" s="348"/>
      <c r="T17" s="348"/>
      <c r="U17" s="348"/>
      <c r="V17" s="348"/>
      <c r="W17" s="348"/>
      <c r="X17" s="348"/>
      <c r="Y17" s="335"/>
      <c r="AW17" s="48"/>
      <c r="AX17" s="48"/>
      <c r="AY17" s="48"/>
      <c r="AZ17" s="48"/>
      <c r="BA17" s="48"/>
      <c r="BB17" s="48"/>
    </row>
    <row r="19" spans="1:54" ht="13.5" x14ac:dyDescent="0.15">
      <c r="C19" s="24" t="s">
        <v>3</v>
      </c>
      <c r="Q19" s="24"/>
      <c r="R19" s="99"/>
      <c r="S19" s="100"/>
    </row>
    <row r="20" spans="1:54" ht="13.5" x14ac:dyDescent="0.15">
      <c r="C20" s="502"/>
      <c r="D20" s="503"/>
      <c r="E20" s="24" t="s">
        <v>49</v>
      </c>
      <c r="Q20" s="24"/>
      <c r="R20" s="100"/>
      <c r="S20" s="100"/>
    </row>
    <row r="21" spans="1:54" ht="13.5" x14ac:dyDescent="0.15">
      <c r="C21" s="506" t="s">
        <v>357</v>
      </c>
      <c r="D21" s="507"/>
      <c r="E21" s="24" t="s">
        <v>346</v>
      </c>
      <c r="Q21" s="24"/>
      <c r="R21" s="100"/>
      <c r="S21" s="100"/>
    </row>
    <row r="22" spans="1:54" ht="13.5" x14ac:dyDescent="0.15">
      <c r="C22" s="529" t="s">
        <v>358</v>
      </c>
      <c r="D22" s="530"/>
      <c r="E22" s="24" t="s">
        <v>1</v>
      </c>
      <c r="Q22" s="24"/>
      <c r="R22" s="100"/>
      <c r="S22" s="100"/>
    </row>
    <row r="23" spans="1:54" ht="13.5" x14ac:dyDescent="0.15">
      <c r="C23" s="531" t="s">
        <v>359</v>
      </c>
      <c r="D23" s="532"/>
      <c r="E23" s="24" t="s">
        <v>46</v>
      </c>
      <c r="Q23" s="24"/>
      <c r="R23" s="99"/>
      <c r="S23" s="100"/>
    </row>
    <row r="24" spans="1:54" ht="13.5" x14ac:dyDescent="0.15">
      <c r="C24" s="533" t="s">
        <v>360</v>
      </c>
      <c r="D24" s="534"/>
      <c r="E24" s="356" t="s">
        <v>348</v>
      </c>
      <c r="Q24" s="24"/>
      <c r="R24" s="99"/>
      <c r="S24" s="100"/>
    </row>
    <row r="25" spans="1:54" ht="13.5" x14ac:dyDescent="0.15">
      <c r="E25" s="356" t="s">
        <v>354</v>
      </c>
      <c r="Q25" s="24"/>
      <c r="R25" s="99"/>
      <c r="S25" s="100"/>
    </row>
    <row r="26" spans="1:54" ht="14.25" thickBot="1" x14ac:dyDescent="0.2">
      <c r="C26" s="27"/>
      <c r="D26" s="27"/>
      <c r="E26" s="477"/>
      <c r="F26" s="27"/>
      <c r="G26" s="27"/>
      <c r="H26" s="27"/>
      <c r="O26" s="110" t="s">
        <v>159</v>
      </c>
      <c r="Q26" s="24"/>
      <c r="R26" s="99"/>
      <c r="S26" s="100"/>
    </row>
    <row r="27" spans="1:54" ht="13.5" x14ac:dyDescent="0.15">
      <c r="A27" s="25">
        <v>14</v>
      </c>
      <c r="C27" s="27"/>
      <c r="D27" s="27"/>
      <c r="F27" s="27"/>
      <c r="G27" s="27"/>
      <c r="H27" s="27"/>
      <c r="M27" s="511" t="s">
        <v>328</v>
      </c>
      <c r="N27" s="108" t="s">
        <v>113</v>
      </c>
      <c r="O27" s="109" t="s">
        <v>114</v>
      </c>
      <c r="Q27" s="24"/>
      <c r="R27" s="99"/>
      <c r="S27" s="100"/>
    </row>
    <row r="28" spans="1:54" ht="20.100000000000001" customHeight="1" thickBot="1" x14ac:dyDescent="0.2">
      <c r="A28" s="26">
        <f>+R86</f>
        <v>0</v>
      </c>
      <c r="C28" s="27" t="s">
        <v>297</v>
      </c>
      <c r="D28" s="27"/>
      <c r="E28" s="27"/>
      <c r="F28" s="27"/>
      <c r="G28" s="27"/>
      <c r="M28" s="512"/>
      <c r="N28" s="297" t="s">
        <v>450</v>
      </c>
      <c r="O28" s="298" t="s">
        <v>156</v>
      </c>
      <c r="Q28" s="24"/>
      <c r="R28" s="99"/>
      <c r="S28" s="100"/>
    </row>
    <row r="29" spans="1:54" ht="13.5" x14ac:dyDescent="0.15">
      <c r="C29" s="546" t="s">
        <v>397</v>
      </c>
      <c r="D29" s="547"/>
      <c r="E29" s="547"/>
      <c r="F29" s="547"/>
      <c r="G29" s="547"/>
      <c r="H29" s="547"/>
      <c r="I29" s="547"/>
      <c r="J29" s="547"/>
      <c r="K29" s="547"/>
      <c r="L29" s="547"/>
      <c r="M29" s="547"/>
      <c r="N29" s="547"/>
      <c r="O29" s="547"/>
      <c r="Q29" s="24"/>
      <c r="R29" s="99"/>
      <c r="S29" s="335"/>
    </row>
    <row r="30" spans="1:54" ht="13.5" x14ac:dyDescent="0.15">
      <c r="C30" s="85"/>
      <c r="D30" s="86"/>
      <c r="E30" s="86"/>
      <c r="F30" s="86"/>
      <c r="G30" s="86"/>
      <c r="H30" s="86"/>
      <c r="I30" s="86"/>
      <c r="J30" s="86"/>
      <c r="K30" s="86"/>
      <c r="L30" s="86"/>
      <c r="M30" s="86"/>
      <c r="N30" s="86"/>
      <c r="O30" s="87"/>
      <c r="Q30" s="24"/>
      <c r="R30" s="99"/>
      <c r="S30" s="335"/>
      <c r="U30" s="101"/>
    </row>
    <row r="31" spans="1:54" ht="12" customHeight="1" x14ac:dyDescent="0.15">
      <c r="C31" s="553" t="s">
        <v>298</v>
      </c>
      <c r="D31" s="554"/>
      <c r="E31" s="554"/>
      <c r="F31" s="554"/>
      <c r="G31" s="554"/>
      <c r="H31" s="554"/>
      <c r="I31" s="554"/>
      <c r="J31" s="554"/>
      <c r="K31" s="554"/>
      <c r="L31" s="554"/>
      <c r="M31" s="554"/>
      <c r="N31" s="554"/>
      <c r="O31" s="555"/>
      <c r="P31" s="24"/>
      <c r="Q31" s="24"/>
      <c r="R31" s="25"/>
      <c r="S31" s="24"/>
      <c r="T31" s="99"/>
      <c r="U31" s="335"/>
    </row>
    <row r="32" spans="1:54" ht="12" customHeight="1" x14ac:dyDescent="0.15">
      <c r="C32" s="556"/>
      <c r="D32" s="557"/>
      <c r="E32" s="557"/>
      <c r="F32" s="557"/>
      <c r="G32" s="557"/>
      <c r="H32" s="557"/>
      <c r="I32" s="557"/>
      <c r="J32" s="557"/>
      <c r="K32" s="557"/>
      <c r="L32" s="557"/>
      <c r="M32" s="557"/>
      <c r="N32" s="557"/>
      <c r="O32" s="558"/>
      <c r="Q32" s="24"/>
      <c r="R32" s="99"/>
      <c r="S32" s="100"/>
    </row>
    <row r="33" spans="1:19" ht="10.15" customHeight="1" x14ac:dyDescent="0.15">
      <c r="C33" s="88"/>
      <c r="D33" s="28"/>
      <c r="E33" s="28"/>
      <c r="F33" s="28"/>
      <c r="G33" s="28"/>
      <c r="H33" s="28"/>
      <c r="I33" s="28"/>
      <c r="J33" s="28"/>
      <c r="K33" s="28"/>
      <c r="L33" s="28"/>
      <c r="M33" s="28"/>
      <c r="N33" s="28"/>
      <c r="O33" s="89"/>
      <c r="Q33" s="24"/>
      <c r="R33" s="99"/>
      <c r="S33" s="99"/>
    </row>
    <row r="34" spans="1:19" ht="14.25" x14ac:dyDescent="0.15">
      <c r="C34" s="88"/>
      <c r="D34" s="28"/>
      <c r="E34" s="28"/>
      <c r="F34" s="28"/>
      <c r="G34" s="28"/>
      <c r="H34" s="28"/>
      <c r="I34" s="28"/>
      <c r="J34" s="28"/>
      <c r="K34" s="28"/>
      <c r="L34" s="559" t="s">
        <v>451</v>
      </c>
      <c r="M34" s="560"/>
      <c r="N34" s="560"/>
      <c r="O34" s="561"/>
      <c r="Q34" s="24"/>
      <c r="R34" s="99"/>
      <c r="S34" s="99"/>
    </row>
    <row r="35" spans="1:19" ht="11.25" customHeight="1" x14ac:dyDescent="0.15">
      <c r="C35" s="88"/>
      <c r="D35" s="28"/>
      <c r="E35" s="28"/>
      <c r="F35" s="28"/>
      <c r="G35" s="28"/>
      <c r="H35" s="28"/>
      <c r="I35" s="28"/>
      <c r="J35" s="28"/>
      <c r="K35" s="28"/>
      <c r="L35" s="28"/>
      <c r="M35" s="28"/>
      <c r="N35" s="28"/>
      <c r="O35" s="90"/>
      <c r="Q35" s="24"/>
      <c r="R35" s="99"/>
      <c r="S35" s="99"/>
    </row>
    <row r="36" spans="1:19" ht="13.5" x14ac:dyDescent="0.15">
      <c r="C36" s="527" t="s">
        <v>457</v>
      </c>
      <c r="D36" s="528"/>
      <c r="E36" s="528"/>
      <c r="F36" s="528"/>
      <c r="G36" s="478" t="s">
        <v>5</v>
      </c>
      <c r="H36" s="28"/>
      <c r="I36" s="28"/>
      <c r="J36" s="28"/>
      <c r="K36" s="28"/>
      <c r="L36" s="28"/>
      <c r="M36" s="28"/>
      <c r="N36" s="28"/>
      <c r="O36" s="89"/>
      <c r="Q36" s="24"/>
      <c r="R36" s="99"/>
      <c r="S36" s="99"/>
    </row>
    <row r="37" spans="1:19" ht="13.5" x14ac:dyDescent="0.15">
      <c r="C37" s="88"/>
      <c r="D37" s="28"/>
      <c r="E37" s="28"/>
      <c r="F37" s="28"/>
      <c r="G37" s="28"/>
      <c r="H37" s="28"/>
      <c r="I37" s="28"/>
      <c r="J37" s="28"/>
      <c r="K37" s="28"/>
      <c r="L37" s="28"/>
      <c r="M37" s="28"/>
      <c r="N37" s="28"/>
      <c r="O37" s="89"/>
      <c r="Q37" s="24"/>
      <c r="R37" s="99"/>
      <c r="S37" s="100"/>
    </row>
    <row r="38" spans="1:19" ht="13.5" x14ac:dyDescent="0.15">
      <c r="A38" s="26">
        <v>3</v>
      </c>
      <c r="C38" s="88"/>
      <c r="D38" s="28"/>
      <c r="E38" s="28"/>
      <c r="F38" s="28"/>
      <c r="G38" s="28"/>
      <c r="H38" s="463" t="s">
        <v>343</v>
      </c>
      <c r="I38" s="463"/>
      <c r="J38" s="28"/>
      <c r="K38" s="28"/>
      <c r="L38" s="28"/>
      <c r="M38" s="28"/>
      <c r="N38" s="28"/>
      <c r="O38" s="89"/>
      <c r="Q38" s="24"/>
      <c r="R38" s="99"/>
      <c r="S38" s="100"/>
    </row>
    <row r="39" spans="1:19" ht="26.25" customHeight="1" x14ac:dyDescent="0.15">
      <c r="C39" s="88"/>
      <c r="D39" s="28"/>
      <c r="E39" s="28"/>
      <c r="F39" s="28"/>
      <c r="G39" s="28"/>
      <c r="H39" s="29" t="s">
        <v>6</v>
      </c>
      <c r="I39" s="29"/>
      <c r="J39" s="539" t="s">
        <v>452</v>
      </c>
      <c r="K39" s="539"/>
      <c r="L39" s="540"/>
      <c r="M39" s="540"/>
      <c r="N39" s="540"/>
      <c r="O39" s="541"/>
      <c r="Q39" s="24"/>
      <c r="R39" s="99"/>
    </row>
    <row r="40" spans="1:19" ht="26.25" customHeight="1" x14ac:dyDescent="0.15">
      <c r="C40" s="88"/>
      <c r="D40" s="28"/>
      <c r="E40" s="28"/>
      <c r="F40" s="28"/>
      <c r="G40" s="28"/>
      <c r="H40" s="29" t="s">
        <v>7</v>
      </c>
      <c r="I40" s="29"/>
      <c r="J40" s="539" t="s">
        <v>453</v>
      </c>
      <c r="K40" s="539"/>
      <c r="L40" s="540"/>
      <c r="M40" s="540"/>
      <c r="N40" s="540"/>
      <c r="O40" s="541"/>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542" t="s">
        <v>456</v>
      </c>
      <c r="M42" s="542"/>
      <c r="N42" s="542"/>
      <c r="O42" s="543"/>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62" t="s">
        <v>437</v>
      </c>
      <c r="D45" s="563"/>
      <c r="E45" s="563"/>
      <c r="F45" s="563"/>
      <c r="G45" s="563"/>
      <c r="H45" s="563"/>
      <c r="I45" s="563"/>
      <c r="J45" s="563"/>
      <c r="K45" s="563"/>
      <c r="L45" s="563"/>
      <c r="M45" s="563"/>
      <c r="N45" s="563"/>
      <c r="O45" s="564"/>
    </row>
    <row r="46" spans="1:19" x14ac:dyDescent="0.15">
      <c r="C46" s="91"/>
      <c r="D46" s="31"/>
      <c r="E46" s="31"/>
      <c r="F46" s="31"/>
      <c r="G46" s="31"/>
      <c r="H46" s="31"/>
      <c r="I46" s="31"/>
      <c r="J46" s="31"/>
      <c r="K46" s="31"/>
      <c r="L46" s="31"/>
      <c r="M46" s="31"/>
      <c r="N46" s="31"/>
      <c r="O46" s="92"/>
    </row>
    <row r="47" spans="1:19" ht="18" customHeight="1" x14ac:dyDescent="0.15">
      <c r="C47" s="516" t="s">
        <v>10</v>
      </c>
      <c r="D47" s="517"/>
      <c r="E47" s="518"/>
      <c r="F47" s="522" t="s">
        <v>454</v>
      </c>
      <c r="G47" s="523"/>
      <c r="H47" s="524"/>
      <c r="I47" s="524"/>
      <c r="J47" s="524"/>
      <c r="K47" s="524"/>
      <c r="L47" s="524"/>
      <c r="M47" s="513" t="s">
        <v>112</v>
      </c>
      <c r="N47" s="514"/>
      <c r="O47" s="515"/>
    </row>
    <row r="48" spans="1:19" ht="18" customHeight="1" x14ac:dyDescent="0.15">
      <c r="C48" s="519"/>
      <c r="D48" s="520"/>
      <c r="E48" s="521"/>
      <c r="F48" s="525"/>
      <c r="G48" s="526"/>
      <c r="H48" s="526"/>
      <c r="I48" s="526"/>
      <c r="J48" s="526"/>
      <c r="K48" s="526"/>
      <c r="L48" s="526"/>
      <c r="M48" s="565">
        <v>2034</v>
      </c>
      <c r="N48" s="566"/>
      <c r="O48" s="567"/>
    </row>
    <row r="49" spans="3:21" ht="18" customHeight="1" x14ac:dyDescent="0.15">
      <c r="C49" s="516" t="s">
        <v>11</v>
      </c>
      <c r="D49" s="548"/>
      <c r="E49" s="549"/>
      <c r="F49" s="535" t="s">
        <v>455</v>
      </c>
      <c r="G49" s="536"/>
      <c r="H49" s="536"/>
      <c r="I49" s="536"/>
      <c r="J49" s="536"/>
      <c r="K49" s="536"/>
      <c r="L49" s="476" t="s">
        <v>173</v>
      </c>
      <c r="M49" s="479"/>
      <c r="N49" s="568" t="s">
        <v>459</v>
      </c>
      <c r="O49" s="569"/>
    </row>
    <row r="50" spans="3:21" ht="18" customHeight="1" x14ac:dyDescent="0.15">
      <c r="C50" s="550"/>
      <c r="D50" s="551"/>
      <c r="E50" s="552"/>
      <c r="F50" s="537"/>
      <c r="G50" s="538"/>
      <c r="H50" s="538"/>
      <c r="I50" s="538"/>
      <c r="J50" s="538"/>
      <c r="K50" s="538"/>
      <c r="L50" s="480"/>
      <c r="M50" s="544"/>
      <c r="N50" s="545"/>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603" t="s">
        <v>458</v>
      </c>
      <c r="G52" s="604"/>
      <c r="H52" s="604"/>
      <c r="I52" s="604"/>
      <c r="J52" s="36" t="s">
        <v>47</v>
      </c>
      <c r="K52" s="36"/>
      <c r="L52" s="605">
        <v>1644</v>
      </c>
      <c r="M52" s="605"/>
      <c r="N52" s="606"/>
      <c r="O52" s="607"/>
    </row>
    <row r="53" spans="3:21" ht="22.5" customHeight="1" x14ac:dyDescent="0.15">
      <c r="C53" s="366"/>
      <c r="D53" s="462" t="s">
        <v>19</v>
      </c>
      <c r="E53" s="483" t="s">
        <v>370</v>
      </c>
      <c r="F53" s="608" t="s">
        <v>371</v>
      </c>
      <c r="G53" s="609"/>
      <c r="H53" s="610"/>
      <c r="I53" s="608" t="s">
        <v>372</v>
      </c>
      <c r="J53" s="611"/>
      <c r="K53" s="612"/>
      <c r="L53" s="613"/>
      <c r="M53" s="614"/>
      <c r="N53" s="484" t="s">
        <v>373</v>
      </c>
      <c r="O53" s="485"/>
    </row>
    <row r="54" spans="3:21" ht="22.5" customHeight="1" x14ac:dyDescent="0.15">
      <c r="C54" s="366"/>
      <c r="D54" s="365"/>
      <c r="E54" s="486"/>
      <c r="F54" s="608" t="s">
        <v>374</v>
      </c>
      <c r="G54" s="609"/>
      <c r="H54" s="610"/>
      <c r="I54" s="615" t="s">
        <v>375</v>
      </c>
      <c r="J54" s="611"/>
      <c r="K54" s="611"/>
      <c r="L54" s="613"/>
      <c r="M54" s="614"/>
      <c r="N54" s="484" t="s">
        <v>373</v>
      </c>
      <c r="O54" s="485"/>
    </row>
    <row r="55" spans="3:21" ht="22.5" customHeight="1" x14ac:dyDescent="0.15">
      <c r="C55" s="366"/>
      <c r="D55" s="616" t="s">
        <v>376</v>
      </c>
      <c r="E55" s="617"/>
      <c r="F55" s="608" t="s">
        <v>377</v>
      </c>
      <c r="G55" s="609"/>
      <c r="H55" s="610"/>
      <c r="I55" s="615" t="s">
        <v>378</v>
      </c>
      <c r="J55" s="611"/>
      <c r="K55" s="611"/>
      <c r="L55" s="613"/>
      <c r="M55" s="614"/>
      <c r="N55" s="484" t="s">
        <v>379</v>
      </c>
      <c r="O55" s="485"/>
    </row>
    <row r="56" spans="3:21" ht="22.5" customHeight="1" x14ac:dyDescent="0.15">
      <c r="C56" s="366"/>
      <c r="D56" s="616"/>
      <c r="E56" s="617"/>
      <c r="F56" s="608" t="s">
        <v>380</v>
      </c>
      <c r="G56" s="609"/>
      <c r="H56" s="610"/>
      <c r="I56" s="615" t="s">
        <v>381</v>
      </c>
      <c r="J56" s="611"/>
      <c r="K56" s="611"/>
      <c r="L56" s="613"/>
      <c r="M56" s="614"/>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97"/>
      <c r="G58" s="598"/>
      <c r="H58" s="598"/>
      <c r="I58" s="598"/>
      <c r="J58" s="598"/>
      <c r="K58" s="598"/>
      <c r="L58" s="598"/>
      <c r="M58" s="598"/>
      <c r="N58" s="598"/>
      <c r="O58" s="599"/>
    </row>
    <row r="59" spans="3:21" ht="26.25" customHeight="1" x14ac:dyDescent="0.15">
      <c r="C59" s="371"/>
      <c r="D59" s="490" t="s">
        <v>24</v>
      </c>
      <c r="E59" s="491" t="s">
        <v>383</v>
      </c>
      <c r="F59" s="600">
        <v>240</v>
      </c>
      <c r="G59" s="601"/>
      <c r="H59" s="601"/>
      <c r="I59" s="601"/>
      <c r="J59" s="601"/>
      <c r="K59" s="601"/>
      <c r="L59" s="601"/>
      <c r="M59" s="601"/>
      <c r="N59" s="601"/>
      <c r="O59" s="602"/>
    </row>
    <row r="60" spans="3:21" ht="30" customHeight="1" x14ac:dyDescent="0.15">
      <c r="C60" s="578" t="s">
        <v>299</v>
      </c>
      <c r="D60" s="579"/>
      <c r="E60" s="580"/>
      <c r="F60" s="581" t="s">
        <v>396</v>
      </c>
      <c r="G60" s="582"/>
      <c r="H60" s="582"/>
      <c r="I60" s="582"/>
      <c r="J60" s="582"/>
      <c r="K60" s="582"/>
      <c r="L60" s="582"/>
      <c r="M60" s="582"/>
      <c r="N60" s="582"/>
      <c r="O60" s="583"/>
      <c r="Q60" s="32"/>
    </row>
    <row r="61" spans="3:21" ht="18" customHeight="1" x14ac:dyDescent="0.15">
      <c r="C61" s="193" t="s">
        <v>319</v>
      </c>
      <c r="D61" s="464"/>
      <c r="E61" s="194"/>
      <c r="F61" s="33"/>
      <c r="G61" s="33"/>
      <c r="H61" s="34"/>
      <c r="I61" s="34"/>
      <c r="J61" s="35"/>
      <c r="K61" s="35"/>
      <c r="L61" s="36"/>
      <c r="M61" s="36"/>
      <c r="N61" s="36"/>
      <c r="O61" s="37"/>
      <c r="Q61" s="32"/>
    </row>
    <row r="62" spans="3:21" ht="24.75" customHeight="1" x14ac:dyDescent="0.15">
      <c r="C62" s="584"/>
      <c r="D62" s="508" t="s">
        <v>300</v>
      </c>
      <c r="E62" s="509"/>
      <c r="F62" s="509"/>
      <c r="G62" s="510"/>
      <c r="H62" s="508" t="s">
        <v>320</v>
      </c>
      <c r="I62" s="510"/>
      <c r="J62" s="508" t="s">
        <v>301</v>
      </c>
      <c r="K62" s="509"/>
      <c r="L62" s="510"/>
      <c r="M62" s="508" t="s">
        <v>321</v>
      </c>
      <c r="N62" s="509"/>
      <c r="O62" s="510"/>
      <c r="Q62" s="32"/>
    </row>
    <row r="63" spans="3:21" ht="24.75" customHeight="1" x14ac:dyDescent="0.15">
      <c r="C63" s="584"/>
      <c r="D63" s="572" t="s">
        <v>302</v>
      </c>
      <c r="E63" s="573"/>
      <c r="F63" s="573"/>
      <c r="G63" s="574"/>
      <c r="H63" s="467">
        <f>+別紙!AA9</f>
        <v>1457.5000000000002</v>
      </c>
      <c r="I63" s="294" t="s">
        <v>4</v>
      </c>
      <c r="J63" s="587" t="s">
        <v>326</v>
      </c>
      <c r="K63" s="588"/>
      <c r="L63" s="589"/>
      <c r="M63" s="585">
        <f>+別紙!AA14</f>
        <v>1457.5000000000002</v>
      </c>
      <c r="N63" s="586"/>
      <c r="O63" s="492" t="s">
        <v>4</v>
      </c>
      <c r="P63" s="177"/>
      <c r="Q63" s="140"/>
      <c r="R63" s="140"/>
      <c r="S63" s="140"/>
      <c r="T63" s="140"/>
      <c r="U63" s="140"/>
    </row>
    <row r="64" spans="3:21" ht="24.75" customHeight="1" x14ac:dyDescent="0.15">
      <c r="C64" s="584"/>
      <c r="D64" s="572" t="s">
        <v>303</v>
      </c>
      <c r="E64" s="573"/>
      <c r="F64" s="573"/>
      <c r="G64" s="574"/>
      <c r="H64" s="467" t="str">
        <f>+別紙!AA10</f>
        <v>0</v>
      </c>
      <c r="I64" s="294" t="s">
        <v>4</v>
      </c>
      <c r="J64" s="587" t="s">
        <v>307</v>
      </c>
      <c r="K64" s="588"/>
      <c r="L64" s="589"/>
      <c r="M64" s="585">
        <f>+別紙!AA15</f>
        <v>1067.7</v>
      </c>
      <c r="N64" s="586"/>
      <c r="O64" s="37" t="s">
        <v>4</v>
      </c>
      <c r="P64" s="595"/>
      <c r="Q64" s="596"/>
      <c r="R64" s="596"/>
      <c r="S64" s="596"/>
    </row>
    <row r="65" spans="1:48" ht="24.75" customHeight="1" x14ac:dyDescent="0.15">
      <c r="C65" s="584"/>
      <c r="D65" s="572" t="s">
        <v>304</v>
      </c>
      <c r="E65" s="573"/>
      <c r="F65" s="573"/>
      <c r="G65" s="574"/>
      <c r="H65" s="467" t="str">
        <f>+別紙!AA11</f>
        <v>0</v>
      </c>
      <c r="I65" s="294" t="s">
        <v>4</v>
      </c>
      <c r="J65" s="575" t="s">
        <v>308</v>
      </c>
      <c r="K65" s="576"/>
      <c r="L65" s="577"/>
      <c r="M65" s="585">
        <f>+別紙!AA16</f>
        <v>1311.1000000000001</v>
      </c>
      <c r="N65" s="586"/>
      <c r="O65" s="465" t="s">
        <v>4</v>
      </c>
      <c r="P65" s="175"/>
      <c r="Q65" s="176"/>
      <c r="R65" s="176"/>
      <c r="S65" s="176"/>
    </row>
    <row r="66" spans="1:48" ht="24.75" customHeight="1" x14ac:dyDescent="0.15">
      <c r="C66" s="493"/>
      <c r="D66" s="572" t="s">
        <v>305</v>
      </c>
      <c r="E66" s="573"/>
      <c r="F66" s="573"/>
      <c r="G66" s="574"/>
      <c r="H66" s="467" t="str">
        <f>+別紙!AA12</f>
        <v>0</v>
      </c>
      <c r="I66" s="294" t="s">
        <v>4</v>
      </c>
      <c r="J66" s="575" t="s">
        <v>393</v>
      </c>
      <c r="K66" s="576"/>
      <c r="L66" s="577"/>
      <c r="M66" s="585" t="str">
        <f>+別紙!AA17</f>
        <v>0</v>
      </c>
      <c r="N66" s="586"/>
      <c r="O66" s="465" t="s">
        <v>4</v>
      </c>
      <c r="P66" s="175"/>
      <c r="Q66" s="176"/>
      <c r="R66" s="176"/>
      <c r="S66" s="176"/>
    </row>
    <row r="67" spans="1:48" ht="24.75" customHeight="1" x14ac:dyDescent="0.15">
      <c r="C67" s="494"/>
      <c r="D67" s="572" t="s">
        <v>306</v>
      </c>
      <c r="E67" s="573"/>
      <c r="F67" s="573"/>
      <c r="G67" s="574"/>
      <c r="H67" s="467" t="str">
        <f>+別紙!AA13</f>
        <v>0</v>
      </c>
      <c r="I67" s="294" t="s">
        <v>4</v>
      </c>
      <c r="J67" s="575" t="s">
        <v>394</v>
      </c>
      <c r="K67" s="576"/>
      <c r="L67" s="577"/>
      <c r="M67" s="585" t="str">
        <f>+別紙!AA18</f>
        <v>0</v>
      </c>
      <c r="N67" s="586"/>
      <c r="O67" s="465" t="s">
        <v>4</v>
      </c>
      <c r="P67" s="175"/>
      <c r="Q67" s="176"/>
      <c r="R67" s="176"/>
      <c r="S67" s="176"/>
    </row>
    <row r="68" spans="1:48" ht="24" customHeight="1" x14ac:dyDescent="0.15">
      <c r="C68" s="592" t="s">
        <v>15</v>
      </c>
      <c r="D68" s="593"/>
      <c r="E68" s="594"/>
      <c r="F68" s="33"/>
      <c r="G68" s="33"/>
      <c r="H68" s="34"/>
      <c r="I68" s="34"/>
      <c r="J68" s="35"/>
      <c r="K68" s="35"/>
      <c r="L68" s="36"/>
      <c r="M68" s="36"/>
      <c r="N68" s="36"/>
      <c r="O68" s="37"/>
    </row>
    <row r="69" spans="1:48" ht="10.15" customHeight="1" x14ac:dyDescent="0.15">
      <c r="C69" s="495"/>
      <c r="D69" s="496"/>
      <c r="E69" s="496"/>
      <c r="F69" s="38"/>
      <c r="G69" s="38"/>
      <c r="H69" s="39"/>
      <c r="I69" s="39"/>
      <c r="J69" s="40"/>
      <c r="K69" s="40"/>
      <c r="L69" s="41"/>
      <c r="M69" s="41"/>
      <c r="N69" s="41"/>
      <c r="O69" s="39"/>
    </row>
    <row r="70" spans="1:48" ht="15" customHeight="1" x14ac:dyDescent="0.15">
      <c r="C70" s="590" t="s">
        <v>419</v>
      </c>
      <c r="D70" s="591"/>
      <c r="E70" s="591"/>
      <c r="F70" s="591"/>
      <c r="G70" s="591"/>
      <c r="H70" s="591"/>
      <c r="I70" s="591"/>
      <c r="J70" s="591"/>
      <c r="K70" s="591"/>
      <c r="L70" s="591"/>
      <c r="M70" s="591"/>
      <c r="N70" s="591"/>
      <c r="O70" s="591"/>
      <c r="P70" s="44"/>
    </row>
    <row r="71" spans="1:48" ht="13.5"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70" t="s">
        <v>390</v>
      </c>
      <c r="E73" s="570"/>
      <c r="F73" s="570"/>
      <c r="G73" s="570"/>
      <c r="H73" s="570"/>
      <c r="I73" s="570"/>
      <c r="J73" s="570"/>
      <c r="K73" s="570"/>
      <c r="L73" s="570"/>
      <c r="M73" s="570"/>
      <c r="N73" s="570"/>
      <c r="O73" s="571"/>
    </row>
    <row r="74" spans="1:48" ht="15" customHeight="1" x14ac:dyDescent="0.15">
      <c r="C74" s="198">
        <v>2</v>
      </c>
      <c r="D74" s="570" t="s">
        <v>367</v>
      </c>
      <c r="E74" s="570"/>
      <c r="F74" s="570"/>
      <c r="G74" s="570"/>
      <c r="H74" s="570"/>
      <c r="I74" s="570"/>
      <c r="J74" s="570"/>
      <c r="K74" s="570"/>
      <c r="L74" s="570"/>
      <c r="M74" s="570"/>
      <c r="N74" s="570"/>
      <c r="O74" s="571"/>
    </row>
    <row r="75" spans="1:48" ht="15" customHeight="1" x14ac:dyDescent="0.15">
      <c r="C75" s="198"/>
      <c r="D75" s="570" t="s">
        <v>368</v>
      </c>
      <c r="E75" s="570"/>
      <c r="F75" s="570"/>
      <c r="G75" s="570"/>
      <c r="H75" s="570"/>
      <c r="I75" s="570"/>
      <c r="J75" s="570"/>
      <c r="K75" s="570"/>
      <c r="L75" s="570"/>
      <c r="M75" s="570"/>
      <c r="N75" s="570"/>
      <c r="O75" s="571"/>
    </row>
    <row r="76" spans="1:48" ht="41.25" customHeight="1" x14ac:dyDescent="0.15">
      <c r="C76" s="198"/>
      <c r="D76" s="570" t="s">
        <v>384</v>
      </c>
      <c r="E76" s="570"/>
      <c r="F76" s="570"/>
      <c r="G76" s="570"/>
      <c r="H76" s="570"/>
      <c r="I76" s="570"/>
      <c r="J76" s="570"/>
      <c r="K76" s="570"/>
      <c r="L76" s="570"/>
      <c r="M76" s="570"/>
      <c r="N76" s="570"/>
      <c r="O76" s="571"/>
    </row>
    <row r="77" spans="1:48" s="44" customFormat="1" ht="28.15" customHeight="1" x14ac:dyDescent="0.15">
      <c r="C77" s="198">
        <v>3</v>
      </c>
      <c r="D77" s="570" t="s">
        <v>399</v>
      </c>
      <c r="E77" s="570"/>
      <c r="F77" s="570"/>
      <c r="G77" s="570"/>
      <c r="H77" s="570"/>
      <c r="I77" s="570"/>
      <c r="J77" s="570"/>
      <c r="K77" s="570"/>
      <c r="L77" s="570"/>
      <c r="M77" s="570"/>
      <c r="N77" s="570"/>
      <c r="O77" s="571"/>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15" customHeight="1" x14ac:dyDescent="0.15">
      <c r="C78" s="198">
        <v>4</v>
      </c>
      <c r="D78" s="570" t="s">
        <v>438</v>
      </c>
      <c r="E78" s="570"/>
      <c r="F78" s="570"/>
      <c r="G78" s="570"/>
      <c r="H78" s="570"/>
      <c r="I78" s="570"/>
      <c r="J78" s="570"/>
      <c r="K78" s="570"/>
      <c r="L78" s="570"/>
      <c r="M78" s="570"/>
      <c r="N78" s="570"/>
      <c r="O78" s="571"/>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70" t="s">
        <v>314</v>
      </c>
      <c r="F79" s="570"/>
      <c r="G79" s="570"/>
      <c r="H79" s="570"/>
      <c r="I79" s="570"/>
      <c r="J79" s="570"/>
      <c r="K79" s="570"/>
      <c r="L79" s="570"/>
      <c r="M79" s="570"/>
      <c r="N79" s="570"/>
      <c r="O79" s="571"/>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70" t="s">
        <v>430</v>
      </c>
      <c r="F80" s="570"/>
      <c r="G80" s="570"/>
      <c r="H80" s="570"/>
      <c r="I80" s="570"/>
      <c r="J80" s="570"/>
      <c r="K80" s="570"/>
      <c r="L80" s="570"/>
      <c r="M80" s="570"/>
      <c r="N80" s="570"/>
      <c r="O80" s="571"/>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70" t="s">
        <v>431</v>
      </c>
      <c r="F81" s="570"/>
      <c r="G81" s="570"/>
      <c r="H81" s="570"/>
      <c r="I81" s="570"/>
      <c r="J81" s="570"/>
      <c r="K81" s="570"/>
      <c r="L81" s="570"/>
      <c r="M81" s="570"/>
      <c r="N81" s="570"/>
      <c r="O81" s="571"/>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70" t="s">
        <v>432</v>
      </c>
      <c r="F82" s="570"/>
      <c r="G82" s="570"/>
      <c r="H82" s="570"/>
      <c r="I82" s="570"/>
      <c r="J82" s="570"/>
      <c r="K82" s="570"/>
      <c r="L82" s="570"/>
      <c r="M82" s="570"/>
      <c r="N82" s="570"/>
      <c r="O82" s="571"/>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70" t="s">
        <v>433</v>
      </c>
      <c r="F83" s="570"/>
      <c r="G83" s="570"/>
      <c r="H83" s="570"/>
      <c r="I83" s="570"/>
      <c r="J83" s="570"/>
      <c r="K83" s="570"/>
      <c r="L83" s="570"/>
      <c r="M83" s="570"/>
      <c r="N83" s="570"/>
      <c r="O83" s="571"/>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70" t="s">
        <v>315</v>
      </c>
      <c r="F84" s="570"/>
      <c r="G84" s="570"/>
      <c r="H84" s="570"/>
      <c r="I84" s="570"/>
      <c r="J84" s="570"/>
      <c r="K84" s="570"/>
      <c r="L84" s="570"/>
      <c r="M84" s="570"/>
      <c r="N84" s="570"/>
      <c r="O84" s="571"/>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70" t="s">
        <v>434</v>
      </c>
      <c r="F85" s="570"/>
      <c r="G85" s="570"/>
      <c r="H85" s="570"/>
      <c r="I85" s="570"/>
      <c r="J85" s="570"/>
      <c r="K85" s="570"/>
      <c r="L85" s="570"/>
      <c r="M85" s="570"/>
      <c r="N85" s="570"/>
      <c r="O85" s="571"/>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70" t="s">
        <v>435</v>
      </c>
      <c r="F86" s="570"/>
      <c r="G86" s="570"/>
      <c r="H86" s="570"/>
      <c r="I86" s="570"/>
      <c r="J86" s="570"/>
      <c r="K86" s="570"/>
      <c r="L86" s="570"/>
      <c r="M86" s="570"/>
      <c r="N86" s="570"/>
      <c r="O86" s="571"/>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70" t="s">
        <v>436</v>
      </c>
      <c r="F87" s="570"/>
      <c r="G87" s="570"/>
      <c r="H87" s="570"/>
      <c r="I87" s="570"/>
      <c r="J87" s="570"/>
      <c r="K87" s="570"/>
      <c r="L87" s="570"/>
      <c r="M87" s="570"/>
      <c r="N87" s="570"/>
      <c r="O87" s="571"/>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70" t="s">
        <v>316</v>
      </c>
      <c r="F88" s="570"/>
      <c r="G88" s="570"/>
      <c r="H88" s="570"/>
      <c r="I88" s="570"/>
      <c r="J88" s="570"/>
      <c r="K88" s="570"/>
      <c r="L88" s="570"/>
      <c r="M88" s="570"/>
      <c r="N88" s="570"/>
      <c r="O88" s="571"/>
      <c r="Q88" s="287"/>
      <c r="R88" s="287"/>
      <c r="S88" s="287"/>
      <c r="T88" s="287"/>
      <c r="U88" s="287"/>
      <c r="V88" s="287"/>
      <c r="W88" s="287"/>
      <c r="X88" s="287"/>
      <c r="Y88" s="287"/>
      <c r="Z88" s="284"/>
      <c r="AA88" s="288"/>
      <c r="AB88" s="284"/>
      <c r="AC88" s="284"/>
      <c r="AD88" s="284"/>
      <c r="AE88" s="284"/>
      <c r="AF88" s="284"/>
    </row>
    <row r="89" spans="1:48" s="46" customFormat="1" ht="28.15" customHeight="1" x14ac:dyDescent="0.15">
      <c r="C89" s="198"/>
      <c r="D89" s="199" t="s">
        <v>310</v>
      </c>
      <c r="E89" s="570" t="s">
        <v>417</v>
      </c>
      <c r="F89" s="570"/>
      <c r="G89" s="570"/>
      <c r="H89" s="570"/>
      <c r="I89" s="570"/>
      <c r="J89" s="570"/>
      <c r="K89" s="570"/>
      <c r="L89" s="570"/>
      <c r="M89" s="570"/>
      <c r="N89" s="570"/>
      <c r="O89" s="571"/>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70" t="s">
        <v>317</v>
      </c>
      <c r="F90" s="570"/>
      <c r="G90" s="570"/>
      <c r="H90" s="570"/>
      <c r="I90" s="570"/>
      <c r="J90" s="570"/>
      <c r="K90" s="570"/>
      <c r="L90" s="570"/>
      <c r="M90" s="570"/>
      <c r="N90" s="570"/>
      <c r="O90" s="571"/>
      <c r="Q90" s="288"/>
      <c r="R90" s="287"/>
      <c r="S90" s="287"/>
      <c r="T90" s="287"/>
      <c r="U90" s="287"/>
      <c r="V90" s="287"/>
      <c r="W90" s="287"/>
      <c r="X90" s="287"/>
      <c r="Y90" s="287"/>
      <c r="Z90" s="284"/>
      <c r="AA90" s="288"/>
      <c r="AB90" s="289"/>
      <c r="AC90" s="284"/>
      <c r="AD90" s="284"/>
      <c r="AE90" s="284"/>
      <c r="AF90" s="284"/>
    </row>
    <row r="91" spans="1:48" s="46" customFormat="1" ht="28.15" customHeight="1" x14ac:dyDescent="0.15">
      <c r="C91" s="198"/>
      <c r="D91" s="199" t="s">
        <v>312</v>
      </c>
      <c r="E91" s="570" t="s">
        <v>418</v>
      </c>
      <c r="F91" s="570"/>
      <c r="G91" s="570"/>
      <c r="H91" s="570"/>
      <c r="I91" s="570"/>
      <c r="J91" s="570"/>
      <c r="K91" s="570"/>
      <c r="L91" s="570"/>
      <c r="M91" s="570"/>
      <c r="N91" s="570"/>
      <c r="O91" s="571"/>
      <c r="Q91" s="5"/>
      <c r="R91" s="5"/>
      <c r="S91" s="5"/>
      <c r="T91" s="5"/>
      <c r="U91" s="103"/>
      <c r="V91" s="5"/>
      <c r="W91" s="5"/>
      <c r="X91" s="5"/>
      <c r="Y91" s="5"/>
      <c r="Z91" s="5"/>
      <c r="AA91" s="103"/>
    </row>
    <row r="92" spans="1:48" s="46" customFormat="1" ht="28.15" customHeight="1" x14ac:dyDescent="0.15">
      <c r="C92" s="198"/>
      <c r="D92" s="199" t="s">
        <v>313</v>
      </c>
      <c r="E92" s="570" t="s">
        <v>318</v>
      </c>
      <c r="F92" s="570"/>
      <c r="G92" s="570"/>
      <c r="H92" s="570"/>
      <c r="I92" s="570"/>
      <c r="J92" s="570"/>
      <c r="K92" s="570"/>
      <c r="L92" s="570"/>
      <c r="M92" s="570"/>
      <c r="N92" s="570"/>
      <c r="O92" s="571"/>
      <c r="Q92" s="5"/>
      <c r="R92" s="5"/>
      <c r="S92" s="5"/>
      <c r="T92" s="5"/>
      <c r="U92" s="5"/>
      <c r="V92" s="5"/>
      <c r="W92" s="5"/>
      <c r="X92" s="5"/>
      <c r="Y92" s="5"/>
      <c r="Z92" s="5"/>
      <c r="AA92" s="5"/>
    </row>
    <row r="93" spans="1:48" s="46" customFormat="1" ht="28.15" customHeight="1" x14ac:dyDescent="0.15">
      <c r="C93" s="198">
        <v>5</v>
      </c>
      <c r="D93" s="570" t="s">
        <v>392</v>
      </c>
      <c r="E93" s="570"/>
      <c r="F93" s="570"/>
      <c r="G93" s="570"/>
      <c r="H93" s="570"/>
      <c r="I93" s="570"/>
      <c r="J93" s="570"/>
      <c r="K93" s="570"/>
      <c r="L93" s="570"/>
      <c r="M93" s="570"/>
      <c r="N93" s="570"/>
      <c r="O93" s="571"/>
      <c r="Q93" s="5"/>
      <c r="R93" s="5"/>
      <c r="S93" s="5"/>
      <c r="T93" s="5"/>
      <c r="U93" s="5"/>
      <c r="V93" s="5"/>
      <c r="W93" s="5"/>
      <c r="X93" s="5"/>
      <c r="Y93" s="5"/>
      <c r="Z93" s="5"/>
      <c r="AA93" s="5"/>
    </row>
    <row r="94" spans="1:48" s="46" customFormat="1" ht="15" customHeight="1" x14ac:dyDescent="0.15">
      <c r="C94" s="198">
        <v>6</v>
      </c>
      <c r="D94" s="570" t="s">
        <v>391</v>
      </c>
      <c r="E94" s="570"/>
      <c r="F94" s="570"/>
      <c r="G94" s="570"/>
      <c r="H94" s="570"/>
      <c r="I94" s="570"/>
      <c r="J94" s="570"/>
      <c r="K94" s="570"/>
      <c r="L94" s="570"/>
      <c r="M94" s="570"/>
      <c r="N94" s="570"/>
      <c r="O94" s="571"/>
      <c r="Q94" s="2"/>
      <c r="R94" s="2"/>
      <c r="S94" s="2"/>
      <c r="T94" s="2"/>
      <c r="U94" s="2"/>
      <c r="V94" s="2"/>
      <c r="W94" s="2"/>
      <c r="X94" s="2"/>
      <c r="Y94" s="2"/>
      <c r="Z94" s="2"/>
    </row>
    <row r="95" spans="1:48" ht="13.15"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5"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5"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5" x14ac:dyDescent="0.15">
      <c r="C98" s="44"/>
      <c r="D98" s="44"/>
      <c r="E98" s="44"/>
      <c r="F98" s="44"/>
      <c r="G98" s="44"/>
      <c r="H98" s="44"/>
      <c r="I98" s="44"/>
      <c r="J98" s="44"/>
      <c r="K98" s="44"/>
      <c r="L98" s="44"/>
      <c r="M98" s="44"/>
      <c r="N98" s="44"/>
      <c r="O98" s="44"/>
      <c r="Q98" s="316" t="s">
        <v>115</v>
      </c>
      <c r="R98" s="1"/>
    </row>
    <row r="99" spans="1:26" ht="13.5" x14ac:dyDescent="0.15">
      <c r="C99" s="44"/>
      <c r="D99" s="44"/>
      <c r="E99" s="44"/>
      <c r="F99" s="44"/>
      <c r="G99" s="44"/>
      <c r="H99" s="44"/>
      <c r="I99" s="44"/>
      <c r="J99" s="44"/>
      <c r="K99" s="44"/>
      <c r="L99" s="44"/>
      <c r="M99" s="44"/>
      <c r="N99" s="44"/>
      <c r="O99" s="44"/>
      <c r="Q99" s="316" t="s">
        <v>116</v>
      </c>
      <c r="R99" s="1"/>
    </row>
    <row r="100" spans="1:26" ht="13.5" x14ac:dyDescent="0.15">
      <c r="C100" s="44"/>
      <c r="D100" s="44"/>
      <c r="E100" s="44"/>
      <c r="F100" s="44"/>
      <c r="G100" s="44"/>
      <c r="H100" s="44"/>
      <c r="I100" s="44"/>
      <c r="J100" s="44"/>
      <c r="K100" s="44"/>
      <c r="L100" s="44"/>
      <c r="M100" s="44"/>
      <c r="N100" s="44"/>
      <c r="O100" s="44"/>
      <c r="Q100" s="316" t="s">
        <v>117</v>
      </c>
      <c r="R100" s="1"/>
    </row>
    <row r="101" spans="1:26" ht="13.5" x14ac:dyDescent="0.15">
      <c r="C101" s="44"/>
      <c r="D101" s="44"/>
      <c r="E101" s="44"/>
      <c r="F101" s="44"/>
      <c r="G101" s="44"/>
      <c r="H101" s="44"/>
      <c r="I101" s="44"/>
      <c r="J101" s="44"/>
      <c r="K101" s="44"/>
      <c r="L101" s="44"/>
      <c r="M101" s="44"/>
      <c r="N101" s="44"/>
      <c r="O101" s="44"/>
      <c r="Q101" s="316" t="s">
        <v>118</v>
      </c>
      <c r="R101" s="1"/>
    </row>
    <row r="102" spans="1:26" ht="13.5" x14ac:dyDescent="0.15">
      <c r="C102" s="44"/>
      <c r="D102" s="44"/>
      <c r="E102" s="44"/>
      <c r="F102" s="44"/>
      <c r="G102" s="44"/>
      <c r="H102" s="44"/>
      <c r="I102" s="44"/>
      <c r="J102" s="44"/>
      <c r="K102" s="44"/>
      <c r="L102" s="44"/>
      <c r="M102" s="44"/>
      <c r="N102" s="44"/>
      <c r="O102" s="44"/>
      <c r="Q102" s="316" t="s">
        <v>119</v>
      </c>
      <c r="R102" s="1"/>
    </row>
    <row r="103" spans="1:26" ht="13.5" x14ac:dyDescent="0.15">
      <c r="C103" s="44"/>
      <c r="D103" s="44"/>
      <c r="E103" s="44"/>
      <c r="F103" s="44"/>
      <c r="G103" s="44"/>
      <c r="H103" s="44"/>
      <c r="I103" s="44"/>
      <c r="J103" s="44"/>
      <c r="K103" s="44"/>
      <c r="L103" s="44"/>
      <c r="M103" s="44"/>
      <c r="N103" s="44"/>
      <c r="O103" s="44"/>
      <c r="Q103" s="316" t="s">
        <v>120</v>
      </c>
    </row>
    <row r="104" spans="1:26" ht="13.5" x14ac:dyDescent="0.15">
      <c r="C104" s="44"/>
      <c r="D104" s="44"/>
      <c r="E104" s="44"/>
      <c r="F104" s="44"/>
      <c r="G104" s="44"/>
      <c r="H104" s="44"/>
      <c r="I104" s="44"/>
      <c r="J104" s="44"/>
      <c r="K104" s="44"/>
      <c r="L104" s="44"/>
      <c r="M104" s="44"/>
      <c r="N104" s="44"/>
      <c r="O104" s="44"/>
      <c r="Q104" s="316" t="s">
        <v>121</v>
      </c>
    </row>
    <row r="105" spans="1:26" ht="13.5" x14ac:dyDescent="0.15">
      <c r="C105" s="44"/>
      <c r="D105" s="44"/>
      <c r="E105" s="44"/>
      <c r="F105" s="44"/>
      <c r="G105" s="44"/>
      <c r="H105" s="44"/>
      <c r="I105" s="44"/>
      <c r="J105" s="44"/>
      <c r="K105" s="44"/>
      <c r="L105" s="44"/>
      <c r="M105" s="44"/>
      <c r="N105" s="44"/>
      <c r="O105" s="44"/>
      <c r="Q105" s="316" t="s">
        <v>122</v>
      </c>
    </row>
    <row r="106" spans="1:26" ht="13.5" x14ac:dyDescent="0.15">
      <c r="C106" s="44"/>
      <c r="D106" s="44"/>
      <c r="E106" s="44"/>
      <c r="F106" s="44"/>
      <c r="G106" s="44"/>
      <c r="H106" s="44"/>
      <c r="I106" s="44"/>
      <c r="J106" s="44"/>
      <c r="K106" s="44"/>
      <c r="L106" s="44"/>
      <c r="M106" s="44"/>
      <c r="N106" s="44"/>
      <c r="O106" s="44"/>
      <c r="Q106" s="316" t="s">
        <v>123</v>
      </c>
    </row>
    <row r="107" spans="1:26" ht="13.5" x14ac:dyDescent="0.15">
      <c r="C107" s="46"/>
      <c r="D107" s="46"/>
      <c r="E107" s="46"/>
      <c r="F107" s="46"/>
      <c r="G107" s="46"/>
      <c r="H107" s="46"/>
      <c r="I107" s="46"/>
      <c r="J107" s="46"/>
      <c r="K107" s="46"/>
      <c r="L107" s="46"/>
      <c r="M107" s="46"/>
      <c r="N107" s="46"/>
      <c r="O107" s="46"/>
      <c r="Q107" s="316" t="s">
        <v>126</v>
      </c>
    </row>
    <row r="108" spans="1:26" ht="13.5" x14ac:dyDescent="0.15">
      <c r="C108" s="46"/>
      <c r="D108" s="46"/>
      <c r="E108" s="46"/>
      <c r="F108" s="46"/>
      <c r="G108" s="46"/>
      <c r="H108" s="46"/>
      <c r="I108" s="46"/>
      <c r="J108" s="46"/>
      <c r="K108" s="46"/>
      <c r="L108" s="46"/>
      <c r="M108" s="46"/>
      <c r="N108" s="46"/>
      <c r="O108" s="46"/>
      <c r="Q108" s="316" t="s">
        <v>127</v>
      </c>
    </row>
    <row r="109" spans="1:26" ht="13.5" x14ac:dyDescent="0.15">
      <c r="C109" s="46"/>
      <c r="D109" s="46"/>
      <c r="E109" s="46"/>
      <c r="F109" s="46"/>
      <c r="G109" s="46"/>
      <c r="H109" s="46"/>
      <c r="I109" s="46"/>
      <c r="J109" s="46"/>
      <c r="K109" s="46"/>
      <c r="L109" s="46"/>
      <c r="M109" s="46"/>
      <c r="N109" s="46"/>
      <c r="O109" s="46"/>
      <c r="Q109" s="316" t="s">
        <v>128</v>
      </c>
    </row>
    <row r="110" spans="1:26" ht="13.5" x14ac:dyDescent="0.15">
      <c r="C110" s="46"/>
      <c r="D110" s="46"/>
      <c r="E110" s="46"/>
      <c r="F110" s="46"/>
      <c r="G110" s="46"/>
      <c r="H110" s="46"/>
      <c r="I110" s="46"/>
      <c r="J110" s="46"/>
      <c r="K110" s="46"/>
      <c r="L110" s="46"/>
      <c r="M110" s="46"/>
      <c r="N110" s="46"/>
      <c r="O110" s="46"/>
      <c r="Q110" s="316" t="s">
        <v>129</v>
      </c>
    </row>
    <row r="111" spans="1:26" ht="13.5" x14ac:dyDescent="0.15">
      <c r="C111" s="46"/>
      <c r="D111" s="46"/>
      <c r="E111" s="46"/>
      <c r="F111" s="46"/>
      <c r="G111" s="46"/>
      <c r="H111" s="46"/>
      <c r="I111" s="46"/>
      <c r="J111" s="46"/>
      <c r="K111" s="46"/>
      <c r="L111" s="46"/>
      <c r="M111" s="46"/>
      <c r="N111" s="46"/>
      <c r="O111" s="46"/>
      <c r="Q111" s="316" t="s">
        <v>130</v>
      </c>
    </row>
    <row r="112" spans="1:26" ht="13.5" x14ac:dyDescent="0.15">
      <c r="C112" s="46"/>
      <c r="D112" s="46"/>
      <c r="E112" s="46"/>
      <c r="F112" s="46"/>
      <c r="G112" s="46"/>
      <c r="H112" s="46"/>
      <c r="I112" s="46"/>
      <c r="J112" s="46"/>
      <c r="K112" s="46"/>
      <c r="L112" s="46"/>
      <c r="M112" s="46"/>
      <c r="N112" s="46"/>
      <c r="O112" s="46"/>
      <c r="Q112" s="316" t="s">
        <v>131</v>
      </c>
    </row>
    <row r="113" spans="3:17" ht="13.5" x14ac:dyDescent="0.15">
      <c r="C113" s="46"/>
      <c r="D113" s="46"/>
      <c r="E113" s="46"/>
      <c r="F113" s="46"/>
      <c r="G113" s="46"/>
      <c r="H113" s="46"/>
      <c r="I113" s="46"/>
      <c r="J113" s="46"/>
      <c r="K113" s="46"/>
      <c r="L113" s="46"/>
      <c r="M113" s="46"/>
      <c r="N113" s="46"/>
      <c r="O113" s="46"/>
      <c r="Q113" s="316" t="s">
        <v>124</v>
      </c>
    </row>
    <row r="114" spans="3:17" ht="13.5" x14ac:dyDescent="0.15">
      <c r="C114" s="48"/>
      <c r="D114" s="48"/>
      <c r="E114" s="48"/>
      <c r="F114" s="48"/>
      <c r="G114" s="48"/>
      <c r="H114" s="48"/>
      <c r="I114" s="48"/>
      <c r="J114" s="48"/>
      <c r="K114" s="48"/>
      <c r="L114" s="48"/>
      <c r="M114" s="48"/>
      <c r="N114" s="48"/>
      <c r="O114" s="48"/>
      <c r="Q114" s="316" t="s">
        <v>132</v>
      </c>
    </row>
    <row r="115" spans="3:17" ht="13.5" x14ac:dyDescent="0.15">
      <c r="C115" s="48"/>
      <c r="D115" s="48"/>
      <c r="E115" s="48"/>
      <c r="F115" s="48"/>
      <c r="G115" s="48"/>
      <c r="H115" s="48"/>
      <c r="I115" s="48"/>
      <c r="J115" s="48"/>
      <c r="K115" s="48"/>
      <c r="L115" s="48"/>
      <c r="M115" s="48"/>
      <c r="N115" s="48"/>
      <c r="O115" s="48"/>
      <c r="Q115" s="316" t="s">
        <v>133</v>
      </c>
    </row>
    <row r="116" spans="3:17" ht="13.5" x14ac:dyDescent="0.15">
      <c r="C116" s="48"/>
      <c r="D116" s="48"/>
      <c r="E116" s="48"/>
      <c r="F116" s="48"/>
      <c r="G116" s="48"/>
      <c r="H116" s="48"/>
      <c r="I116" s="48"/>
      <c r="J116" s="48"/>
      <c r="K116" s="48"/>
      <c r="L116" s="48"/>
      <c r="M116" s="48"/>
      <c r="N116" s="48"/>
      <c r="O116" s="48"/>
      <c r="Q116" s="316" t="s">
        <v>134</v>
      </c>
    </row>
    <row r="117" spans="3:17" ht="13.5" x14ac:dyDescent="0.15">
      <c r="Q117" s="316" t="s">
        <v>135</v>
      </c>
    </row>
    <row r="118" spans="3:17" ht="13.5" x14ac:dyDescent="0.15">
      <c r="Q118" s="316" t="s">
        <v>136</v>
      </c>
    </row>
    <row r="119" spans="3:17" ht="13.5" x14ac:dyDescent="0.15">
      <c r="Q119" s="316" t="s">
        <v>137</v>
      </c>
    </row>
    <row r="120" spans="3:17" ht="13.5" x14ac:dyDescent="0.15">
      <c r="Q120" s="316" t="s">
        <v>138</v>
      </c>
    </row>
    <row r="121" spans="3:17" ht="13.5" x14ac:dyDescent="0.15">
      <c r="Q121" s="316" t="s">
        <v>139</v>
      </c>
    </row>
    <row r="122" spans="3:17" ht="13.5" x14ac:dyDescent="0.15">
      <c r="Q122" s="316" t="s">
        <v>140</v>
      </c>
    </row>
    <row r="123" spans="3:17" ht="13.5" x14ac:dyDescent="0.15">
      <c r="Q123" s="316" t="s">
        <v>141</v>
      </c>
    </row>
    <row r="124" spans="3:17" ht="13.5" x14ac:dyDescent="0.15">
      <c r="Q124" s="316" t="s">
        <v>142</v>
      </c>
    </row>
    <row r="125" spans="3:17" ht="13.5" x14ac:dyDescent="0.15">
      <c r="Q125" s="316" t="s">
        <v>125</v>
      </c>
    </row>
    <row r="126" spans="3:17" ht="13.5" x14ac:dyDescent="0.15">
      <c r="Q126" s="316" t="s">
        <v>143</v>
      </c>
    </row>
    <row r="127" spans="3:17" ht="13.5" x14ac:dyDescent="0.15">
      <c r="Q127" s="316" t="s">
        <v>144</v>
      </c>
    </row>
    <row r="128" spans="3:17" ht="13.5" x14ac:dyDescent="0.15">
      <c r="Q128" s="316" t="s">
        <v>145</v>
      </c>
    </row>
    <row r="129" spans="17:17" ht="13.5" x14ac:dyDescent="0.15">
      <c r="Q129" s="316" t="s">
        <v>146</v>
      </c>
    </row>
    <row r="130" spans="17:17" ht="13.5" x14ac:dyDescent="0.15">
      <c r="Q130" s="316" t="s">
        <v>147</v>
      </c>
    </row>
    <row r="131" spans="17:17" ht="13.5" x14ac:dyDescent="0.15">
      <c r="Q131" s="316" t="s">
        <v>148</v>
      </c>
    </row>
    <row r="132" spans="17:17" ht="13.5" x14ac:dyDescent="0.15">
      <c r="Q132" s="317" t="s">
        <v>149</v>
      </c>
    </row>
    <row r="133" spans="17:17" ht="13.5" x14ac:dyDescent="0.15">
      <c r="Q133" s="317" t="s">
        <v>150</v>
      </c>
    </row>
    <row r="134" spans="17:17" ht="13.5" x14ac:dyDescent="0.15">
      <c r="Q134" s="317" t="s">
        <v>151</v>
      </c>
    </row>
    <row r="135" spans="17:17" ht="13.5" x14ac:dyDescent="0.15">
      <c r="Q135" s="317" t="s">
        <v>152</v>
      </c>
    </row>
    <row r="136" spans="17:17" ht="13.5" x14ac:dyDescent="0.15">
      <c r="Q136" s="317" t="s">
        <v>153</v>
      </c>
    </row>
    <row r="137" spans="17:17" ht="13.5" x14ac:dyDescent="0.15">
      <c r="Q137" s="317" t="s">
        <v>154</v>
      </c>
    </row>
    <row r="138" spans="17:17" ht="13.5" x14ac:dyDescent="0.15">
      <c r="Q138" s="317" t="s">
        <v>366</v>
      </c>
    </row>
    <row r="139" spans="17:17" ht="13.5" x14ac:dyDescent="0.15">
      <c r="Q139" s="317" t="s">
        <v>364</v>
      </c>
    </row>
    <row r="140" spans="17:17" ht="13.5" x14ac:dyDescent="0.15">
      <c r="Q140" s="317" t="s">
        <v>365</v>
      </c>
    </row>
    <row r="141" spans="17:17" x14ac:dyDescent="0.15">
      <c r="Q141" s="318"/>
    </row>
    <row r="142" spans="17:17" ht="13.5"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oddFooter>&amp;C&amp;1#&amp;"Arial"&amp;10&amp;K000000Internal</oddFooter>
  </headerFooter>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211</v>
      </c>
      <c r="E7" s="700"/>
      <c r="F7" s="700"/>
      <c r="G7" s="700"/>
      <c r="H7" s="700"/>
      <c r="I7" s="701"/>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212</v>
      </c>
      <c r="E7" s="700"/>
      <c r="F7" s="700"/>
      <c r="G7" s="700"/>
      <c r="H7" s="700"/>
      <c r="I7" s="701"/>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213</v>
      </c>
      <c r="E7" s="700"/>
      <c r="F7" s="700"/>
      <c r="G7" s="700"/>
      <c r="H7" s="700"/>
      <c r="I7" s="701"/>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214</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22"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215</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154.80000000000001</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228.2</v>
      </c>
      <c r="E24" s="646"/>
      <c r="F24" s="646"/>
      <c r="G24" s="212" t="s">
        <v>199</v>
      </c>
      <c r="H24" s="635">
        <f>+F12</f>
        <v>154.80000000000001</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154.80000000000001</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154.80000000000001</v>
      </c>
      <c r="Q27" s="698"/>
      <c r="R27" s="698"/>
      <c r="S27" s="698"/>
      <c r="T27" s="54" t="s">
        <v>38</v>
      </c>
      <c r="U27" s="74"/>
      <c r="V27" s="74"/>
      <c r="Y27" s="72" t="s">
        <v>39</v>
      </c>
      <c r="Z27" s="75"/>
      <c r="AH27" s="63"/>
      <c r="AI27" s="63"/>
      <c r="AJ27" s="63"/>
      <c r="AK27" s="63"/>
      <c r="AL27" s="647">
        <f>+AH18+P27</f>
        <v>154.80000000000001</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154.80000000000001</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228.2</v>
      </c>
      <c r="E29" s="646"/>
      <c r="F29" s="646"/>
      <c r="G29" s="212" t="s">
        <v>199</v>
      </c>
      <c r="H29" s="635">
        <f>+AL27</f>
        <v>154.80000000000001</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154.80000000000001</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228.2</v>
      </c>
      <c r="E31" s="646"/>
      <c r="F31" s="646"/>
      <c r="G31" s="212" t="s">
        <v>199</v>
      </c>
      <c r="H31" s="635">
        <f>+AS24</f>
        <v>154.80000000000001</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216</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217</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218</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219</v>
      </c>
      <c r="E7" s="700"/>
      <c r="F7" s="700"/>
      <c r="G7" s="700"/>
      <c r="H7" s="700"/>
      <c r="I7" s="701"/>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220</v>
      </c>
      <c r="E7" s="700"/>
      <c r="F7" s="700"/>
      <c r="G7" s="700"/>
      <c r="H7" s="700"/>
      <c r="I7" s="701"/>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0" width="9" style="50"/>
    <col min="51" max="51" width="49.75" style="50" bestFit="1" customWidth="1"/>
    <col min="52" max="53" width="9" style="50"/>
    <col min="54" max="54" width="54.5" style="50" bestFit="1" customWidth="1"/>
    <col min="55" max="55" width="13" style="50" bestFit="1" customWidth="1"/>
    <col min="56" max="56" width="24.375" style="50" bestFit="1" customWidth="1"/>
    <col min="57"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624" t="s">
        <v>275</v>
      </c>
      <c r="C2" s="624"/>
      <c r="D2" s="624"/>
      <c r="E2" s="624"/>
      <c r="F2" s="624"/>
      <c r="G2" s="624"/>
      <c r="H2" s="624"/>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79" t="s">
        <v>241</v>
      </c>
    </row>
    <row r="3" spans="2:49" ht="13.15" customHeight="1" x14ac:dyDescent="0.15">
      <c r="B3" s="624"/>
      <c r="C3" s="624"/>
      <c r="D3" s="624"/>
      <c r="E3" s="624"/>
      <c r="F3" s="624"/>
      <c r="G3" s="624"/>
      <c r="H3" s="624"/>
      <c r="I3" s="1"/>
      <c r="J3" s="1"/>
      <c r="K3" s="1"/>
      <c r="L3" s="1"/>
      <c r="M3" s="1"/>
      <c r="N3" s="1"/>
      <c r="O3" s="1"/>
      <c r="P3" s="1"/>
      <c r="Q3" s="1"/>
      <c r="R3" s="1"/>
      <c r="S3" s="1"/>
      <c r="T3" s="1"/>
      <c r="U3" s="1"/>
      <c r="V3" s="1"/>
      <c r="W3" s="1"/>
      <c r="X3" s="1"/>
      <c r="Y3"/>
      <c r="Z3" s="52"/>
      <c r="AA3" s="52"/>
      <c r="AB3" s="654"/>
      <c r="AC3" s="655"/>
      <c r="AD3" s="655"/>
      <c r="AE3" s="96"/>
      <c r="AF3" s="120"/>
      <c r="AG3" s="120"/>
      <c r="AH3" s="120"/>
      <c r="AI3" s="120"/>
      <c r="AJ3" s="120"/>
      <c r="AK3" s="120"/>
      <c r="AL3" s="120"/>
      <c r="AM3" s="120"/>
      <c r="AN3" s="120"/>
      <c r="AO3" s="120"/>
      <c r="AP3" s="656" t="s">
        <v>330</v>
      </c>
      <c r="AQ3" s="657"/>
      <c r="AR3" s="658"/>
      <c r="AS3" s="662" t="s">
        <v>0</v>
      </c>
      <c r="AT3" s="663"/>
      <c r="AU3" s="131" t="s">
        <v>114</v>
      </c>
      <c r="AV3" s="129"/>
      <c r="AW3" s="679"/>
    </row>
    <row r="4" spans="2:49" ht="14.25" thickBot="1" x14ac:dyDescent="0.2">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59"/>
      <c r="AQ4" s="660"/>
      <c r="AR4" s="661"/>
      <c r="AS4" s="664" t="str">
        <f>+表紙!N28</f>
        <v>○</v>
      </c>
      <c r="AT4" s="665"/>
      <c r="AU4" s="331" t="str">
        <f>+表紙!O28</f>
        <v>　</v>
      </c>
      <c r="AV4" s="129"/>
      <c r="AW4" s="679"/>
    </row>
    <row r="5" spans="2:49" ht="15" customHeight="1" x14ac:dyDescent="0.15">
      <c r="B5" s="167" t="s">
        <v>102</v>
      </c>
      <c r="C5" s="167"/>
      <c r="F5" s="167"/>
      <c r="G5" s="118"/>
      <c r="H5" s="118"/>
      <c r="I5" s="118"/>
      <c r="J5" s="118"/>
      <c r="K5" s="118"/>
      <c r="L5" s="118"/>
      <c r="M5" s="52"/>
      <c r="N5" s="52"/>
      <c r="O5" s="52"/>
      <c r="P5" s="52"/>
      <c r="Q5" s="52"/>
      <c r="R5" s="52"/>
      <c r="S5" s="52"/>
      <c r="T5" s="52"/>
      <c r="U5" s="52"/>
      <c r="V5" s="52"/>
      <c r="W5" s="52"/>
      <c r="X5" s="52"/>
      <c r="Y5" s="52"/>
      <c r="Z5" s="676" t="s">
        <v>101</v>
      </c>
      <c r="AA5" s="676"/>
      <c r="AB5" s="677"/>
      <c r="AC5" s="677"/>
      <c r="AD5" s="677"/>
      <c r="AE5" s="96" t="s">
        <v>95</v>
      </c>
      <c r="AF5" s="634" t="str">
        <f>+表紙!F47</f>
        <v>BASFジャパン株式会社戸塚事業所</v>
      </c>
      <c r="AG5" s="634"/>
      <c r="AH5" s="634"/>
      <c r="AI5" s="634"/>
      <c r="AJ5" s="634"/>
      <c r="AK5" s="634"/>
      <c r="AL5" s="634"/>
      <c r="AM5" s="634"/>
      <c r="AN5" s="634"/>
      <c r="AO5" s="634"/>
      <c r="AP5" s="634"/>
      <c r="AQ5" s="634"/>
      <c r="AR5" s="634"/>
      <c r="AS5" s="634"/>
      <c r="AT5" s="634"/>
      <c r="AU5" s="634"/>
      <c r="AV5" s="295"/>
      <c r="AW5" s="679"/>
    </row>
    <row r="6" spans="2:49" ht="24.75" customHeight="1" thickBot="1" x14ac:dyDescent="0.2">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79"/>
    </row>
    <row r="7" spans="2:49" ht="28.15" customHeight="1" thickBot="1" x14ac:dyDescent="0.2">
      <c r="B7" s="702" t="s">
        <v>89</v>
      </c>
      <c r="C7" s="703"/>
      <c r="D7" s="699" t="s">
        <v>331</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679"/>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679"/>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679"/>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718"/>
      <c r="AF10" s="66"/>
      <c r="AN10" s="63"/>
      <c r="AO10" s="63"/>
      <c r="AP10" s="63"/>
      <c r="AQ10" s="63"/>
      <c r="AR10" s="63"/>
      <c r="AS10" s="207"/>
      <c r="AT10" s="207"/>
      <c r="AU10"/>
      <c r="AV10"/>
      <c r="AW10" s="679"/>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679"/>
    </row>
    <row r="12" spans="2:49" ht="24.75" customHeight="1" thickTop="1" thickBot="1" x14ac:dyDescent="0.2">
      <c r="F12" s="647">
        <f>+ROUND(P12,1)+ROUND(P15,1)+ROUND(P18,1)+ROUND(P24,1)+P27-ROUND(F15,1)</f>
        <v>0</v>
      </c>
      <c r="G12" s="648"/>
      <c r="H12" s="648"/>
      <c r="I12" s="62" t="s">
        <v>258</v>
      </c>
      <c r="J12" s="63"/>
      <c r="K12" s="64"/>
      <c r="L12" s="63"/>
      <c r="M12" s="644"/>
      <c r="N12" s="65"/>
      <c r="P12" s="668"/>
      <c r="Q12" s="673"/>
      <c r="R12" s="673"/>
      <c r="S12" s="673"/>
      <c r="T12" s="62" t="s">
        <v>22</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679"/>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679"/>
    </row>
    <row r="14" spans="2:49" ht="27" customHeight="1" thickTop="1" thickBot="1" x14ac:dyDescent="0.2">
      <c r="F14" s="61" t="s">
        <v>440</v>
      </c>
      <c r="G14" s="682" t="s">
        <v>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679"/>
    </row>
    <row r="15" spans="2:49" ht="24.75" customHeight="1" thickBot="1" x14ac:dyDescent="0.2">
      <c r="F15" s="667"/>
      <c r="G15" s="646"/>
      <c r="H15" s="646"/>
      <c r="I15" s="54" t="s">
        <v>258</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679"/>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31</v>
      </c>
      <c r="AT16" s="650"/>
      <c r="AU16" s="107"/>
      <c r="AV16" s="54" t="s">
        <v>13</v>
      </c>
      <c r="AW16" s="679"/>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679"/>
    </row>
    <row r="18" spans="2:49" ht="24.75" customHeight="1" thickBot="1" x14ac:dyDescent="0.2">
      <c r="K18" s="66"/>
      <c r="L18" s="63"/>
      <c r="M18" s="644"/>
      <c r="N18" s="66"/>
      <c r="P18" s="668"/>
      <c r="Q18" s="673"/>
      <c r="R18" s="673"/>
      <c r="S18" s="673"/>
      <c r="T18" s="62" t="s">
        <v>14</v>
      </c>
      <c r="U18"/>
      <c r="V18" s="301"/>
      <c r="W18"/>
      <c r="X18" s="211"/>
      <c r="Y18" s="647">
        <f>+ROUND(AH9,1)+ROUND(AH12,1)+ROUND(AH15,1)+AH18</f>
        <v>0</v>
      </c>
      <c r="Z18" s="648"/>
      <c r="AA18" s="648"/>
      <c r="AB18" s="62" t="s">
        <v>4</v>
      </c>
      <c r="AC18" s="209"/>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679"/>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679"/>
    </row>
    <row r="20" spans="2:49" ht="27" customHeight="1" thickTop="1" thickBot="1" x14ac:dyDescent="0.2">
      <c r="K20" s="66"/>
      <c r="L20" s="63"/>
      <c r="M20" s="644"/>
      <c r="N20" s="66"/>
      <c r="P20" s="55" t="s">
        <v>48</v>
      </c>
      <c r="Q20" s="639" t="s">
        <v>279</v>
      </c>
      <c r="R20" s="639"/>
      <c r="S20" s="639"/>
      <c r="T20" s="640"/>
      <c r="U20" s="146"/>
      <c r="V20" s="302"/>
      <c r="W20" s="304"/>
      <c r="X20" s="305"/>
      <c r="Y20" s="150" t="s">
        <v>25</v>
      </c>
      <c r="Z20" s="639" t="s">
        <v>280</v>
      </c>
      <c r="AA20" s="639"/>
      <c r="AB20" s="640"/>
      <c r="AC20" s="63"/>
      <c r="AD20" s="63"/>
      <c r="AE20" s="644"/>
      <c r="AG20" s="63"/>
      <c r="AH20" s="63"/>
      <c r="AI20" s="66"/>
      <c r="AJ20" s="63"/>
      <c r="AK20" s="63"/>
      <c r="AL20" s="161"/>
      <c r="AM20" s="66"/>
      <c r="AN20" s="309"/>
      <c r="AO20" s="641" t="s">
        <v>256</v>
      </c>
      <c r="AP20" s="642"/>
      <c r="AQ20" s="208"/>
      <c r="AR20" s="63"/>
      <c r="AS20" s="68"/>
      <c r="AT20" s="68"/>
      <c r="AW20" s="679"/>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6"/>
      <c r="V21" s="146"/>
      <c r="W21" s="146"/>
      <c r="X21" s="146"/>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679"/>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679"/>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679"/>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34</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679"/>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679"/>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180</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679"/>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679"/>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679"/>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183</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679"/>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679"/>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679"/>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185</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679"/>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679"/>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679"/>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5" x14ac:dyDescent="0.15">
      <c r="H42" s="346"/>
      <c r="I42" s="78"/>
      <c r="J42" s="78"/>
      <c r="K42" s="78"/>
      <c r="R42" s="78"/>
      <c r="S42" s="78"/>
      <c r="T42" s="78"/>
      <c r="AQ42" s="63"/>
      <c r="AR42" s="63"/>
      <c r="AS42" s="141"/>
      <c r="AT42" s="74"/>
      <c r="AY42" s="141"/>
      <c r="AZ42" s="141"/>
      <c r="BA42" s="141"/>
      <c r="BB42" s="141"/>
      <c r="BC42" s="141"/>
      <c r="BD42" s="141"/>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ht="13.5" x14ac:dyDescent="0.15">
      <c r="H45" s="346"/>
      <c r="I45" s="78"/>
      <c r="J45" s="78"/>
      <c r="K45" s="78"/>
      <c r="R45" s="78"/>
      <c r="S45" s="78"/>
      <c r="T45" s="78"/>
      <c r="AY45" s="79"/>
      <c r="AZ45" s="79"/>
      <c r="BA45" s="79"/>
      <c r="BB45" s="79"/>
      <c r="BC45" s="79"/>
      <c r="BD45" s="79"/>
    </row>
    <row r="46" spans="2:62" ht="13.5" x14ac:dyDescent="0.15">
      <c r="H46" s="346"/>
      <c r="I46" s="78"/>
      <c r="J46" s="78"/>
      <c r="K46" s="78"/>
      <c r="R46" s="78"/>
      <c r="S46" s="78"/>
      <c r="T46" s="78"/>
      <c r="AY46" s="79"/>
      <c r="AZ46" s="79"/>
      <c r="BA46" s="79"/>
      <c r="BB46" s="79"/>
      <c r="BC46" s="79"/>
      <c r="BD46" s="79"/>
    </row>
    <row r="47" spans="2:62" ht="13.5"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221</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222</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74"/>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G1" zoomScale="70" zoomScaleNormal="70" workbookViewId="0">
      <selection activeCell="M50" sqref="M50:N50"/>
    </sheetView>
  </sheetViews>
  <sheetFormatPr defaultColWidth="9" defaultRowHeight="11.25" x14ac:dyDescent="0.15"/>
  <cols>
    <col min="1" max="1" width="2.5" style="11" customWidth="1"/>
    <col min="2" max="3" width="3.75" style="11" customWidth="1"/>
    <col min="4" max="4" width="4.5" style="11" customWidth="1"/>
    <col min="5" max="5" width="3.75" style="11" customWidth="1"/>
    <col min="6" max="6" width="40.75" style="11" customWidth="1"/>
    <col min="7" max="7" width="9.75" style="11" customWidth="1"/>
    <col min="8" max="8" width="10.375" style="11" customWidth="1"/>
    <col min="9" max="26" width="9.75" style="11" customWidth="1"/>
    <col min="27" max="27" width="11.75" style="11" customWidth="1"/>
    <col min="28" max="16384" width="9" style="11"/>
  </cols>
  <sheetData>
    <row r="1" spans="2:27" ht="21" x14ac:dyDescent="0.2">
      <c r="C1" s="22" t="s">
        <v>341</v>
      </c>
      <c r="D1" s="22"/>
      <c r="E1" s="22"/>
    </row>
    <row r="2" spans="2:27" ht="23.25" customHeight="1" x14ac:dyDescent="0.15">
      <c r="E2" s="334" t="s">
        <v>342</v>
      </c>
    </row>
    <row r="3" spans="2:27" ht="14.1" customHeight="1" thickBot="1" x14ac:dyDescent="0.2">
      <c r="B3" s="742" t="s">
        <v>275</v>
      </c>
      <c r="C3" s="742"/>
      <c r="D3" s="742"/>
      <c r="E3" s="742"/>
      <c r="F3" s="742"/>
      <c r="G3" s="122"/>
      <c r="H3" s="122"/>
      <c r="I3" s="122"/>
      <c r="J3" s="122"/>
      <c r="K3" s="122"/>
      <c r="Y3"/>
      <c r="Z3"/>
      <c r="AA3" s="123"/>
    </row>
    <row r="4" spans="2:27" ht="14.1" customHeight="1" x14ac:dyDescent="0.15">
      <c r="B4" s="742"/>
      <c r="C4" s="742"/>
      <c r="D4" s="742"/>
      <c r="E4" s="742"/>
      <c r="F4" s="742"/>
      <c r="G4" s="122"/>
      <c r="H4" s="122"/>
      <c r="I4" s="122"/>
      <c r="J4" s="122"/>
      <c r="K4" s="122"/>
      <c r="Y4" s="746" t="s">
        <v>329</v>
      </c>
      <c r="Z4" s="124" t="s">
        <v>113</v>
      </c>
      <c r="AA4" s="125" t="s">
        <v>114</v>
      </c>
    </row>
    <row r="5" spans="2:27" ht="14.1" customHeight="1" thickBot="1" x14ac:dyDescent="0.2">
      <c r="C5" s="122"/>
      <c r="D5" s="122"/>
      <c r="E5" s="122"/>
      <c r="F5" s="122"/>
      <c r="G5" s="122"/>
      <c r="H5" s="122"/>
      <c r="I5" s="122"/>
      <c r="J5" s="122"/>
      <c r="K5" s="122"/>
      <c r="Y5" s="747"/>
      <c r="Z5" s="126" t="str">
        <f>+表紙!N28</f>
        <v>○</v>
      </c>
      <c r="AA5" s="127" t="str">
        <f>+表紙!O28</f>
        <v>　</v>
      </c>
    </row>
    <row r="6" spans="2:27" s="23" customFormat="1" ht="15" customHeight="1" thickBot="1" x14ac:dyDescent="0.2">
      <c r="B6" s="180" t="s">
        <v>99</v>
      </c>
      <c r="C6" s="180"/>
      <c r="D6" s="180"/>
      <c r="E6" s="180"/>
      <c r="F6" s="180"/>
      <c r="G6" s="180"/>
      <c r="H6" s="180"/>
      <c r="I6" s="180"/>
      <c r="J6" s="180"/>
      <c r="K6" s="180"/>
      <c r="L6" s="97"/>
      <c r="M6" s="743"/>
      <c r="N6" s="743"/>
      <c r="O6" s="97" t="s">
        <v>97</v>
      </c>
      <c r="P6" s="748" t="str">
        <f>+表紙!F47</f>
        <v>BASFジャパン株式会社戸塚事業所</v>
      </c>
      <c r="Q6" s="748"/>
      <c r="R6" s="748"/>
      <c r="S6" s="748"/>
      <c r="T6" s="748"/>
      <c r="U6" s="748"/>
      <c r="V6" s="743"/>
      <c r="W6" s="743"/>
      <c r="X6" s="743"/>
      <c r="Y6" s="743"/>
      <c r="Z6" s="743"/>
      <c r="AA6" s="201" t="s">
        <v>96</v>
      </c>
    </row>
    <row r="7" spans="2:27" s="12" customFormat="1" ht="14.25" x14ac:dyDescent="0.15">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 customHeight="1" thickBot="1" x14ac:dyDescent="0.2">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15">
      <c r="B9" s="181"/>
      <c r="C9" s="744" t="s">
        <v>233</v>
      </c>
      <c r="D9" s="744"/>
      <c r="E9" s="744"/>
      <c r="F9" s="745"/>
      <c r="G9" s="398">
        <f>IF(ｱ.燃え殻!D24&gt;0,ｱ.燃え殻!D24,IF(G$19&gt;0,"0",0))</f>
        <v>0</v>
      </c>
      <c r="H9" s="398">
        <f>IF(ｲ.汚泥!D24&gt;0,ｲ.汚泥!D24,IF(H$19&gt;0,"0",0))</f>
        <v>145.6</v>
      </c>
      <c r="I9" s="398">
        <f>IF(ｳ.廃油!D24&gt;0,ｳ.廃油!D24,IF(I$19&gt;0,"0",0))</f>
        <v>763.2</v>
      </c>
      <c r="J9" s="398">
        <f>IF(ｴ.廃酸!$D24&gt;0,ｴ.廃酸!D24,IF(J$19&gt;0,"0",0))</f>
        <v>0</v>
      </c>
      <c r="K9" s="398" t="str">
        <f>IF(ｵ.廃ｱﾙｶﾘ!$D24&gt;0,ｵ.廃ｱﾙｶﾘ!D24,IF(K$19&gt;0,"0",0))</f>
        <v>0</v>
      </c>
      <c r="L9" s="398">
        <f>IF(ｶ.廃ﾌﾟﾗ類!D24&gt;0,ｶ.廃ﾌﾟﾗ類!D24,IF(L$19&gt;0,"0",0))</f>
        <v>303.60000000000002</v>
      </c>
      <c r="M9" s="398">
        <f>IF(ｷ.紙くず!D24&gt;0,ｷ.紙くず!D24,IF(M$19&gt;0,"0",0))</f>
        <v>0</v>
      </c>
      <c r="N9" s="398">
        <f>IF(ｸ.木くず!D24&gt;0,ｸ.木くず!D24,IF(N$19&gt;0,"0",0))</f>
        <v>16.899999999999999</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228.2</v>
      </c>
      <c r="T9" s="398">
        <f>IF(ｾ.ｶﾞﾗｽ･ｺﾝｸﾘ･陶磁器くず!D24&gt;0,ｾ.ｶﾞﾗｽ･ｺﾝｸﾘ･陶磁器くず!D24,IF(T$19&gt;0,"0",0))</f>
        <v>0</v>
      </c>
      <c r="U9" s="398">
        <f>IF(ｿ.鉱さい!D24&gt;0,ｿ.鉱さい!D24,IF(U$19&gt;0,"0",0))</f>
        <v>0</v>
      </c>
      <c r="V9" s="398">
        <f>IF(ﾀ.がれき類!D24&gt;0,ﾀ.がれき類!D24,IF(V$19&gt;0,"0",0))</f>
        <v>0</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0</v>
      </c>
      <c r="AA9" s="400">
        <f>IF(SUM(G9:Z9)&gt;0,SUM(G9:Z9),IF(AA$19&gt;0,"0",0))</f>
        <v>1457.5000000000002</v>
      </c>
    </row>
    <row r="10" spans="2:27" ht="24" customHeight="1" x14ac:dyDescent="0.15">
      <c r="B10" s="184" t="s">
        <v>355</v>
      </c>
      <c r="C10" s="751" t="s">
        <v>322</v>
      </c>
      <c r="D10" s="751"/>
      <c r="E10" s="751"/>
      <c r="F10" s="752"/>
      <c r="G10" s="401">
        <f>IF(ｱ.燃え殻!D25&gt;0,ｱ.燃え殻!D25,IF(G$19&gt;0,"0",0))</f>
        <v>0</v>
      </c>
      <c r="H10" s="401" t="str">
        <f>IF(ｲ.汚泥!D25&gt;0,ｲ.汚泥!D25,IF(H$19&gt;0,"0",0))</f>
        <v>0</v>
      </c>
      <c r="I10" s="401" t="str">
        <f>IF(ｳ.廃油!D25&gt;0,ｳ.廃油!D25,IF(I$19&gt;0,"0",0))</f>
        <v>0</v>
      </c>
      <c r="J10" s="401">
        <f>IF(ｴ.廃酸!$D25&gt;0,ｴ.廃酸!D25,IF(J$19&gt;0,"0",0))</f>
        <v>0</v>
      </c>
      <c r="K10" s="401" t="str">
        <f>IF(ｵ.廃ｱﾙｶﾘ!$D25&gt;0,ｵ.廃ｱﾙｶﾘ!D25,IF(K$19&gt;0,"0",0))</f>
        <v>0</v>
      </c>
      <c r="L10" s="401" t="str">
        <f>IF(ｶ.廃ﾌﾟﾗ類!D25&gt;0,ｶ.廃ﾌﾟﾗ類!D25,IF(L$19&gt;0,"0",0))</f>
        <v>0</v>
      </c>
      <c r="M10" s="401">
        <f>IF(ｷ.紙くず!D25&gt;0,ｷ.紙くず!D25,IF(M$19&gt;0,"0",0))</f>
        <v>0</v>
      </c>
      <c r="N10" s="401" t="str">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t="str">
        <f>IF(ｽ.金属くず!D25&gt;0,ｽ.金属くず!D25,IF(S$19&gt;0,"0",0))</f>
        <v>0</v>
      </c>
      <c r="T10" s="401">
        <f>IF(ｾ.ｶﾞﾗｽ･ｺﾝｸﾘ･陶磁器くず!D25&gt;0,ｾ.ｶﾞﾗｽ･ｺﾝｸﾘ･陶磁器くず!D25,IF(T$19&gt;0,"0",0))</f>
        <v>0</v>
      </c>
      <c r="U10" s="401">
        <f>IF(ｿ.鉱さい!D25&gt;0,ｿ.鉱さい!D25,IF(U$19&gt;0,"0",0))</f>
        <v>0</v>
      </c>
      <c r="V10" s="401">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f>IF(ﾄ.混合廃棄物その他!D25&gt;0,ﾄ.混合廃棄物その他!D25,IF(Z$19&gt;0,"0",0))</f>
        <v>0</v>
      </c>
      <c r="AA10" s="403" t="str">
        <f t="shared" ref="AA10:AA18" si="0">IF(SUM(G10:Z10)&gt;0,SUM(G10:Z10),IF(AA$19&gt;0,"0",0))</f>
        <v>0</v>
      </c>
    </row>
    <row r="11" spans="2:27" ht="24" customHeight="1" x14ac:dyDescent="0.15">
      <c r="B11" s="184" t="s">
        <v>356</v>
      </c>
      <c r="C11" s="753" t="s">
        <v>323</v>
      </c>
      <c r="D11" s="753"/>
      <c r="E11" s="753"/>
      <c r="F11" s="754"/>
      <c r="G11" s="404">
        <f>IF(ｱ.燃え殻!D26&gt;0,ｱ.燃え殻!D26,IF(G$19&gt;0,"0",0))</f>
        <v>0</v>
      </c>
      <c r="H11" s="404" t="str">
        <f>IF(ｲ.汚泥!D26&gt;0,ｲ.汚泥!D26,IF(H$19&gt;0,"0",0))</f>
        <v>0</v>
      </c>
      <c r="I11" s="404" t="str">
        <f>IF(ｳ.廃油!D26&gt;0,ｳ.廃油!D26,IF(I$19&gt;0,"0",0))</f>
        <v>0</v>
      </c>
      <c r="J11" s="404">
        <f>IF(ｴ.廃酸!$D26&gt;0,ｴ.廃酸!D26,IF(J$19&gt;0,"0",0))</f>
        <v>0</v>
      </c>
      <c r="K11" s="404" t="str">
        <f>IF(ｵ.廃ｱﾙｶﾘ!$D26&gt;0,ｵ.廃ｱﾙｶﾘ!D26,IF(K$19&gt;0,"0",0))</f>
        <v>0</v>
      </c>
      <c r="L11" s="404" t="str">
        <f>IF(ｶ.廃ﾌﾟﾗ類!D26&gt;0,ｶ.廃ﾌﾟﾗ類!D26,IF(L$19&gt;0,"0",0))</f>
        <v>0</v>
      </c>
      <c r="M11" s="404">
        <f>IF(ｷ.紙くず!D26&gt;0,ｷ.紙くず!D26,IF(M$19&gt;0,"0",0))</f>
        <v>0</v>
      </c>
      <c r="N11" s="404" t="str">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t="str">
        <f>IF(ｽ.金属くず!D26&gt;0,ｽ.金属くず!D26,IF(S$19&gt;0,"0",0))</f>
        <v>0</v>
      </c>
      <c r="T11" s="404">
        <f>IF(ｾ.ｶﾞﾗｽ･ｺﾝｸﾘ･陶磁器くず!D26&gt;0,ｾ.ｶﾞﾗｽ･ｺﾝｸﾘ･陶磁器くず!D26,IF(T$19&gt;0,"0",0))</f>
        <v>0</v>
      </c>
      <c r="U11" s="404">
        <f>IF(ｿ.鉱さい!D26&gt;0,ｿ.鉱さい!D26,IF(U$19&gt;0,"0",0))</f>
        <v>0</v>
      </c>
      <c r="V11" s="404">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f>IF(ﾄ.混合廃棄物その他!D26&gt;0,ﾄ.混合廃棄物その他!D26,IF(Z$19&gt;0,"0",0))</f>
        <v>0</v>
      </c>
      <c r="AA11" s="406" t="str">
        <f t="shared" si="0"/>
        <v>0</v>
      </c>
    </row>
    <row r="12" spans="2:27" ht="24" customHeight="1" x14ac:dyDescent="0.15">
      <c r="B12" s="184">
        <v>4</v>
      </c>
      <c r="C12" s="753" t="s">
        <v>324</v>
      </c>
      <c r="D12" s="753"/>
      <c r="E12" s="753"/>
      <c r="F12" s="754"/>
      <c r="G12" s="404">
        <f>IF(ｱ.燃え殻!D27&gt;0,ｱ.燃え殻!D27,IF(G$19&gt;0,"0",0))</f>
        <v>0</v>
      </c>
      <c r="H12" s="404" t="str">
        <f>IF(ｲ.汚泥!D27&gt;0,ｲ.汚泥!D27,IF(H$19&gt;0,"0",0))</f>
        <v>0</v>
      </c>
      <c r="I12" s="404" t="str">
        <f>IF(ｳ.廃油!D27&gt;0,ｳ.廃油!D27,IF(I$19&gt;0,"0",0))</f>
        <v>0</v>
      </c>
      <c r="J12" s="404">
        <f>IF(ｴ.廃酸!$D27&gt;0,ｴ.廃酸!D27,IF(J$19&gt;0,"0",0))</f>
        <v>0</v>
      </c>
      <c r="K12" s="404" t="str">
        <f>IF(ｵ.廃ｱﾙｶﾘ!$D27&gt;0,ｵ.廃ｱﾙｶﾘ!D27,IF(K$19&gt;0,"0",0))</f>
        <v>0</v>
      </c>
      <c r="L12" s="404" t="str">
        <f>IF(ｶ.廃ﾌﾟﾗ類!D27&gt;0,ｶ.廃ﾌﾟﾗ類!D27,IF(L$19&gt;0,"0",0))</f>
        <v>0</v>
      </c>
      <c r="M12" s="404">
        <f>IF(ｷ.紙くず!D27&gt;0,ｷ.紙くず!D27,IF(M$19&gt;0,"0",0))</f>
        <v>0</v>
      </c>
      <c r="N12" s="404" t="str">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t="str">
        <f>IF(ｽ.金属くず!D27&gt;0,ｽ.金属くず!D27,IF(S$19&gt;0,"0",0))</f>
        <v>0</v>
      </c>
      <c r="T12" s="404">
        <f>IF(ｾ.ｶﾞﾗｽ･ｺﾝｸﾘ･陶磁器くず!D27&gt;0,ｾ.ｶﾞﾗｽ･ｺﾝｸﾘ･陶磁器くず!D27,IF(T$19&gt;0,"0",0))</f>
        <v>0</v>
      </c>
      <c r="U12" s="404">
        <f>IF(ｿ.鉱さい!D27&gt;0,ｿ.鉱さい!D27,IF(U$19&gt;0,"0",0))</f>
        <v>0</v>
      </c>
      <c r="V12" s="404">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f>IF(ﾄ.混合廃棄物その他!D27&gt;0,ﾄ.混合廃棄物その他!D27,IF(Z$19&gt;0,"0",0))</f>
        <v>0</v>
      </c>
      <c r="AA12" s="406" t="str">
        <f t="shared" si="0"/>
        <v>0</v>
      </c>
    </row>
    <row r="13" spans="2:27" ht="24" customHeight="1" x14ac:dyDescent="0.15">
      <c r="B13" s="184" t="s">
        <v>229</v>
      </c>
      <c r="C13" s="755" t="s">
        <v>325</v>
      </c>
      <c r="D13" s="756"/>
      <c r="E13" s="756"/>
      <c r="F13" s="757"/>
      <c r="G13" s="404">
        <f>IF(ｱ.燃え殻!D28&gt;0,ｱ.燃え殻!D28,IF(G$19&gt;0,"0",0))</f>
        <v>0</v>
      </c>
      <c r="H13" s="404" t="str">
        <f>IF(ｲ.汚泥!D28&gt;0,ｲ.汚泥!D28,IF(H$19&gt;0,"0",0))</f>
        <v>0</v>
      </c>
      <c r="I13" s="404" t="str">
        <f>IF(ｳ.廃油!D28&gt;0,ｳ.廃油!D28,IF(I$19&gt;0,"0",0))</f>
        <v>0</v>
      </c>
      <c r="J13" s="404">
        <f>IF(ｴ.廃酸!$D28&gt;0,ｴ.廃酸!D28,IF(J$19&gt;0,"0",0))</f>
        <v>0</v>
      </c>
      <c r="K13" s="404" t="str">
        <f>IF(ｵ.廃ｱﾙｶﾘ!$D28&gt;0,ｵ.廃ｱﾙｶﾘ!D28,IF(K$19&gt;0,"0",0))</f>
        <v>0</v>
      </c>
      <c r="L13" s="404" t="str">
        <f>IF(ｶ.廃ﾌﾟﾗ類!D28&gt;0,ｶ.廃ﾌﾟﾗ類!D28,IF(L$19&gt;0,"0",0))</f>
        <v>0</v>
      </c>
      <c r="M13" s="404">
        <f>IF(ｷ.紙くず!D28&gt;0,ｷ.紙くず!D28,IF(M$19&gt;0,"0",0))</f>
        <v>0</v>
      </c>
      <c r="N13" s="404" t="str">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t="str">
        <f>IF(ｽ.金属くず!D28&gt;0,ｽ.金属くず!D28,IF(S$19&gt;0,"0",0))</f>
        <v>0</v>
      </c>
      <c r="T13" s="404">
        <f>IF(ｾ.ｶﾞﾗｽ･ｺﾝｸﾘ･陶磁器くず!D28&gt;0,ｾ.ｶﾞﾗｽ･ｺﾝｸﾘ･陶磁器くず!D28,IF(T$19&gt;0,"0",0))</f>
        <v>0</v>
      </c>
      <c r="U13" s="404">
        <f>IF(ｿ.鉱さい!D28&gt;0,ｿ.鉱さい!D28,IF(U$19&gt;0,"0",0))</f>
        <v>0</v>
      </c>
      <c r="V13" s="404">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f>IF(ﾄ.混合廃棄物その他!D28&gt;0,ﾄ.混合廃棄物その他!D28,IF(Z$19&gt;0,"0",0))</f>
        <v>0</v>
      </c>
      <c r="AA13" s="406" t="str">
        <f t="shared" si="0"/>
        <v>0</v>
      </c>
    </row>
    <row r="14" spans="2:27" ht="24" customHeight="1" x14ac:dyDescent="0.15">
      <c r="B14" s="184" t="s">
        <v>230</v>
      </c>
      <c r="C14" s="753" t="s">
        <v>243</v>
      </c>
      <c r="D14" s="753"/>
      <c r="E14" s="753"/>
      <c r="F14" s="754"/>
      <c r="G14" s="404">
        <f>IF(ｱ.燃え殻!D29&gt;0,ｱ.燃え殻!D29,IF(G$19&gt;0,"0",0))</f>
        <v>0</v>
      </c>
      <c r="H14" s="404">
        <f>IF(ｲ.汚泥!D29&gt;0,ｲ.汚泥!D29,IF(H$19&gt;0,"0",0))</f>
        <v>145.6</v>
      </c>
      <c r="I14" s="404">
        <f>IF(ｳ.廃油!D29&gt;0,ｳ.廃油!D29,IF(I$19&gt;0,"0",0))</f>
        <v>763.2</v>
      </c>
      <c r="J14" s="404">
        <f>IF(ｴ.廃酸!$D29&gt;0,ｴ.廃酸!D29,IF(J$19&gt;0,"0",0))</f>
        <v>0</v>
      </c>
      <c r="K14" s="404" t="str">
        <f>IF(ｵ.廃ｱﾙｶﾘ!$D29&gt;0,ｵ.廃ｱﾙｶﾘ!D29,IF(K$19&gt;0,"0",0))</f>
        <v>0</v>
      </c>
      <c r="L14" s="404">
        <f>IF(ｶ.廃ﾌﾟﾗ類!D29&gt;0,ｶ.廃ﾌﾟﾗ類!D29,IF(L$19&gt;0,"0",0))</f>
        <v>303.60000000000002</v>
      </c>
      <c r="M14" s="404">
        <f>IF(ｷ.紙くず!D29&gt;0,ｷ.紙くず!D29,IF(M$19&gt;0,"0",0))</f>
        <v>0</v>
      </c>
      <c r="N14" s="404">
        <f>IF(ｸ.木くず!D29&gt;0,ｸ.木くず!D29,IF(N$19&gt;0,"0",0))</f>
        <v>16.899999999999999</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228.2</v>
      </c>
      <c r="T14" s="404">
        <f>IF(ｾ.ｶﾞﾗｽ･ｺﾝｸﾘ･陶磁器くず!D29&gt;0,ｾ.ｶﾞﾗｽ･ｺﾝｸﾘ･陶磁器くず!D29,IF(T$19&gt;0,"0",0))</f>
        <v>0</v>
      </c>
      <c r="U14" s="404">
        <f>IF(ｿ.鉱さい!D29&gt;0,ｿ.鉱さい!D29,IF(U$19&gt;0,"0",0))</f>
        <v>0</v>
      </c>
      <c r="V14" s="404">
        <f>IF(ﾀ.がれき類!D29&gt;0,ﾀ.がれき類!D29,IF(V$19&gt;0,"0",0))</f>
        <v>0</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0</v>
      </c>
      <c r="AA14" s="406">
        <f t="shared" si="0"/>
        <v>1457.5000000000002</v>
      </c>
    </row>
    <row r="15" spans="2:27" ht="24" customHeight="1" x14ac:dyDescent="0.15">
      <c r="B15" s="184" t="s">
        <v>246</v>
      </c>
      <c r="C15" s="753" t="s">
        <v>244</v>
      </c>
      <c r="D15" s="753"/>
      <c r="E15" s="753"/>
      <c r="F15" s="754"/>
      <c r="G15" s="404">
        <f>IF(ｱ.燃え殻!D30&gt;0,ｱ.燃え殻!D30,IF(G$19&gt;0,"0",0))</f>
        <v>0</v>
      </c>
      <c r="H15" s="404">
        <f>IF(ｲ.汚泥!D30&gt;0,ｲ.汚泥!D30,IF(H$19&gt;0,"0",0))</f>
        <v>0.9</v>
      </c>
      <c r="I15" s="404">
        <f>IF(ｳ.廃油!D30&gt;0,ｳ.廃油!D30,IF(I$19&gt;0,"0",0))</f>
        <v>763.2</v>
      </c>
      <c r="J15" s="404">
        <f>IF(ｴ.廃酸!$D30&gt;0,ｴ.廃酸!D30,IF(J$19&gt;0,"0",0))</f>
        <v>0</v>
      </c>
      <c r="K15" s="404" t="str">
        <f>IF(ｵ.廃ｱﾙｶﾘ!$D30&gt;0,ｵ.廃ｱﾙｶﾘ!D30,IF(K$19&gt;0,"0",0))</f>
        <v>0</v>
      </c>
      <c r="L15" s="404">
        <f>IF(ｶ.廃ﾌﾟﾗ類!D30&gt;0,ｶ.廃ﾌﾟﾗ類!D30,IF(L$19&gt;0,"0",0))</f>
        <v>303.60000000000002</v>
      </c>
      <c r="M15" s="404">
        <f>IF(ｷ.紙くず!D30&gt;0,ｷ.紙くず!D30,IF(M$19&gt;0,"0",0))</f>
        <v>0</v>
      </c>
      <c r="N15" s="404" t="str">
        <f>IF(ｸ.木くず!D30&gt;0,ｸ.木くず!D30,IF(N$19&gt;0,"0",0))</f>
        <v>0</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t="str">
        <f>IF(ｽ.金属くず!D30&gt;0,ｽ.金属くず!D30,IF(S$19&gt;0,"0",0))</f>
        <v>0</v>
      </c>
      <c r="T15" s="404">
        <f>IF(ｾ.ｶﾞﾗｽ･ｺﾝｸﾘ･陶磁器くず!D30&gt;0,ｾ.ｶﾞﾗｽ･ｺﾝｸﾘ･陶磁器くず!D30,IF(T$19&gt;0,"0",0))</f>
        <v>0</v>
      </c>
      <c r="U15" s="404">
        <f>IF(ｿ.鉱さい!D30&gt;0,ｿ.鉱さい!D30,IF(U$19&gt;0,"0",0))</f>
        <v>0</v>
      </c>
      <c r="V15" s="404">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f>IF(ﾄ.混合廃棄物その他!D30&gt;0,ﾄ.混合廃棄物その他!D30,IF(Z$19&gt;0,"0",0))</f>
        <v>0</v>
      </c>
      <c r="AA15" s="406">
        <f t="shared" si="0"/>
        <v>1067.7</v>
      </c>
    </row>
    <row r="16" spans="2:27" ht="24" customHeight="1" x14ac:dyDescent="0.15">
      <c r="B16" s="184" t="s">
        <v>247</v>
      </c>
      <c r="C16" s="753" t="s">
        <v>245</v>
      </c>
      <c r="D16" s="753"/>
      <c r="E16" s="753"/>
      <c r="F16" s="754"/>
      <c r="G16" s="404">
        <f>IF(ｱ.燃え殻!D31&gt;0,ｱ.燃え殻!D31,IF(G$19&gt;0,"0",0))</f>
        <v>0</v>
      </c>
      <c r="H16" s="404">
        <f>IF(ｲ.汚泥!D31&gt;0,ｲ.汚泥!D31,IF(H$19&gt;0,"0",0))</f>
        <v>144.69999999999999</v>
      </c>
      <c r="I16" s="404">
        <f>IF(ｳ.廃油!D31&gt;0,ｳ.廃油!D31,IF(I$19&gt;0,"0",0))</f>
        <v>763.2</v>
      </c>
      <c r="J16" s="404">
        <f>IF(ｴ.廃酸!$D31&gt;0,ｴ.廃酸!D31,IF(J$19&gt;0,"0",0))</f>
        <v>0</v>
      </c>
      <c r="K16" s="404" t="str">
        <f>IF(ｵ.廃ｱﾙｶﾘ!$D31&gt;0,ｵ.廃ｱﾙｶﾘ!D31,IF(K$19&gt;0,"0",0))</f>
        <v>0</v>
      </c>
      <c r="L16" s="404">
        <f>IF(ｶ.廃ﾌﾟﾗ類!D31&gt;0,ｶ.廃ﾌﾟﾗ類!D31,IF(L$19&gt;0,"0",0))</f>
        <v>158.1</v>
      </c>
      <c r="M16" s="404">
        <f>IF(ｷ.紙くず!D31&gt;0,ｷ.紙くず!D31,IF(M$19&gt;0,"0",0))</f>
        <v>0</v>
      </c>
      <c r="N16" s="404">
        <f>IF(ｸ.木くず!D31&gt;0,ｸ.木くず!D31,IF(N$19&gt;0,"0",0))</f>
        <v>16.899999999999999</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228.2</v>
      </c>
      <c r="T16" s="404">
        <f>IF(ｾ.ｶﾞﾗｽ･ｺﾝｸﾘ･陶磁器くず!D31&gt;0,ｾ.ｶﾞﾗｽ･ｺﾝｸﾘ･陶磁器くず!D31,IF(T$19&gt;0,"0",0))</f>
        <v>0</v>
      </c>
      <c r="U16" s="404">
        <f>IF(ｿ.鉱さい!D31&gt;0,ｿ.鉱さい!D31,IF(U$19&gt;0,"0",0))</f>
        <v>0</v>
      </c>
      <c r="V16" s="404">
        <f>IF(ﾀ.がれき類!D31&gt;0,ﾀ.がれき類!D31,IF(V$19&gt;0,"0",0))</f>
        <v>0</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0</v>
      </c>
      <c r="AA16" s="406">
        <f t="shared" si="0"/>
        <v>1311.1000000000001</v>
      </c>
    </row>
    <row r="17" spans="2:27" ht="24" customHeight="1" x14ac:dyDescent="0.15">
      <c r="B17" s="184"/>
      <c r="C17" s="753" t="s">
        <v>444</v>
      </c>
      <c r="D17" s="753"/>
      <c r="E17" s="753"/>
      <c r="F17" s="754"/>
      <c r="G17" s="404">
        <f>IF(ｱ.燃え殻!D32&gt;0,ｱ.燃え殻!D32,IF(G$19&gt;0,"0",0))</f>
        <v>0</v>
      </c>
      <c r="H17" s="404" t="str">
        <f>IF(ｲ.汚泥!D32&gt;0,ｲ.汚泥!D32,IF(H$19&gt;0,"0",0))</f>
        <v>0</v>
      </c>
      <c r="I17" s="404" t="str">
        <f>IF(ｳ.廃油!D32&gt;0,ｳ.廃油!D32,IF(I$19&gt;0,"0",0))</f>
        <v>0</v>
      </c>
      <c r="J17" s="404">
        <f>IF(ｴ.廃酸!$D32&gt;0,ｴ.廃酸!D32,IF(J$19&gt;0,"0",0))</f>
        <v>0</v>
      </c>
      <c r="K17" s="404" t="str">
        <f>IF(ｵ.廃ｱﾙｶﾘ!$D32&gt;0,ｵ.廃ｱﾙｶﾘ!D32,IF(K$19&gt;0,"0",0))</f>
        <v>0</v>
      </c>
      <c r="L17" s="404" t="str">
        <f>IF(ｶ.廃ﾌﾟﾗ類!D32&gt;0,ｶ.廃ﾌﾟﾗ類!D32,IF(L$19&gt;0,"0",0))</f>
        <v>0</v>
      </c>
      <c r="M17" s="404">
        <f>IF(ｷ.紙くず!D32&gt;0,ｷ.紙くず!D32,IF(M$19&gt;0,"0",0))</f>
        <v>0</v>
      </c>
      <c r="N17" s="404" t="str">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t="str">
        <f>IF(ｽ.金属くず!D32&gt;0,ｽ.金属くず!D32,IF(S$19&gt;0,"0",0))</f>
        <v>0</v>
      </c>
      <c r="T17" s="404">
        <f>IF(ｾ.ｶﾞﾗｽ･ｺﾝｸﾘ･陶磁器くず!D32&gt;0,ｾ.ｶﾞﾗｽ･ｺﾝｸﾘ･陶磁器くず!D32,IF(T$19&gt;0,"0",0))</f>
        <v>0</v>
      </c>
      <c r="U17" s="404">
        <f>IF(ｿ.鉱さい!D32&gt;0,ｿ.鉱さい!D32,IF(U$19&gt;0,"0",0))</f>
        <v>0</v>
      </c>
      <c r="V17" s="404">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f>IF(ﾄ.混合廃棄物その他!D32&gt;0,ﾄ.混合廃棄物その他!D32,IF(Z$19&gt;0,"0",0))</f>
        <v>0</v>
      </c>
      <c r="AA17" s="406" t="str">
        <f t="shared" si="0"/>
        <v>0</v>
      </c>
    </row>
    <row r="18" spans="2:27" ht="24" customHeight="1" thickBot="1" x14ac:dyDescent="0.2">
      <c r="B18" s="185"/>
      <c r="C18" s="215" t="s">
        <v>271</v>
      </c>
      <c r="D18" s="749" t="s">
        <v>394</v>
      </c>
      <c r="E18" s="749"/>
      <c r="F18" s="750"/>
      <c r="G18" s="407">
        <f>IF(ｱ.燃え殻!D33&gt;0,ｱ.燃え殻!D33,IF(G$19&gt;0,"0",0))</f>
        <v>0</v>
      </c>
      <c r="H18" s="407" t="str">
        <f>IF(ｲ.汚泥!D33&gt;0,ｲ.汚泥!D33,IF(H$19&gt;0,"0",0))</f>
        <v>0</v>
      </c>
      <c r="I18" s="407" t="str">
        <f>IF(ｳ.廃油!D33&gt;0,ｳ.廃油!D33,IF(I$19&gt;0,"0",0))</f>
        <v>0</v>
      </c>
      <c r="J18" s="407">
        <f>IF(ｴ.廃酸!$D33&gt;0,ｴ.廃酸!D33,IF(J$19&gt;0,"0",0))</f>
        <v>0</v>
      </c>
      <c r="K18" s="407" t="str">
        <f>IF(ｵ.廃ｱﾙｶﾘ!$D33&gt;0,ｵ.廃ｱﾙｶﾘ!D33,IF(K$19&gt;0,"0",0))</f>
        <v>0</v>
      </c>
      <c r="L18" s="407" t="str">
        <f>IF(ｶ.廃ﾌﾟﾗ類!D33&gt;0,ｶ.廃ﾌﾟﾗ類!D33,IF(L$19&gt;0,"0",0))</f>
        <v>0</v>
      </c>
      <c r="M18" s="407">
        <f>IF(ｷ.紙くず!D33&gt;0,ｷ.紙くず!D33,IF(M$19&gt;0,"0",0))</f>
        <v>0</v>
      </c>
      <c r="N18" s="407" t="str">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t="str">
        <f>IF(ｽ.金属くず!D33&gt;0,ｽ.金属くず!D33,IF(S$19&gt;0,"0",0))</f>
        <v>0</v>
      </c>
      <c r="T18" s="407">
        <f>IF(ｾ.ｶﾞﾗｽ･ｺﾝｸﾘ･陶磁器くず!D33&gt;0,ｾ.ｶﾞﾗｽ･ｺﾝｸﾘ･陶磁器くず!D33,IF(T$19&gt;0,"0",0))</f>
        <v>0</v>
      </c>
      <c r="U18" s="407">
        <f>IF(ｿ.鉱さい!D33&gt;0,ｿ.鉱さい!D33,IF(U$19&gt;0,"0",0))</f>
        <v>0</v>
      </c>
      <c r="V18" s="407">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f>IF(ﾄ.混合廃棄物その他!D33&gt;0,ﾄ.混合廃棄物その他!D33,IF(Z$19&gt;0,"0",0))</f>
        <v>0</v>
      </c>
      <c r="AA18" s="409" t="str">
        <f t="shared" si="0"/>
        <v>0</v>
      </c>
    </row>
    <row r="19" spans="2:27" ht="24" customHeight="1" thickTop="1" x14ac:dyDescent="0.15">
      <c r="B19" s="181"/>
      <c r="C19" s="186" t="s">
        <v>336</v>
      </c>
      <c r="D19" s="762" t="s">
        <v>337</v>
      </c>
      <c r="E19" s="762"/>
      <c r="F19" s="763"/>
      <c r="G19" s="410">
        <f t="shared" ref="G19:Z19" si="1">+G37+G25+G23+G22+G21-G20</f>
        <v>0</v>
      </c>
      <c r="H19" s="410">
        <f t="shared" si="1"/>
        <v>196.3</v>
      </c>
      <c r="I19" s="410">
        <f t="shared" si="1"/>
        <v>708.3</v>
      </c>
      <c r="J19" s="410">
        <f t="shared" si="1"/>
        <v>0</v>
      </c>
      <c r="K19" s="410">
        <f t="shared" si="1"/>
        <v>11.4</v>
      </c>
      <c r="L19" s="410">
        <f t="shared" si="1"/>
        <v>262.3</v>
      </c>
      <c r="M19" s="410">
        <f t="shared" si="1"/>
        <v>0</v>
      </c>
      <c r="N19" s="410">
        <f t="shared" si="1"/>
        <v>15.3</v>
      </c>
      <c r="O19" s="410">
        <f t="shared" si="1"/>
        <v>0</v>
      </c>
      <c r="P19" s="410">
        <f t="shared" si="1"/>
        <v>0</v>
      </c>
      <c r="Q19" s="410">
        <f t="shared" si="1"/>
        <v>0</v>
      </c>
      <c r="R19" s="410">
        <f t="shared" si="1"/>
        <v>0</v>
      </c>
      <c r="S19" s="410">
        <f t="shared" si="1"/>
        <v>154.80000000000001</v>
      </c>
      <c r="T19" s="410">
        <f t="shared" si="1"/>
        <v>0</v>
      </c>
      <c r="U19" s="410">
        <f t="shared" si="1"/>
        <v>0</v>
      </c>
      <c r="V19" s="410">
        <f t="shared" si="1"/>
        <v>0</v>
      </c>
      <c r="W19" s="410">
        <f t="shared" si="1"/>
        <v>0</v>
      </c>
      <c r="X19" s="410">
        <f t="shared" si="1"/>
        <v>0</v>
      </c>
      <c r="Y19" s="410">
        <f t="shared" si="1"/>
        <v>0</v>
      </c>
      <c r="Z19" s="411">
        <f t="shared" si="1"/>
        <v>0</v>
      </c>
      <c r="AA19" s="412">
        <f t="shared" ref="AA19:AA25" si="2">SUM(G19:Z19)</f>
        <v>1348.3999999999999</v>
      </c>
    </row>
    <row r="20" spans="2:27" ht="24" customHeight="1" thickBot="1" x14ac:dyDescent="0.2">
      <c r="B20" s="182"/>
      <c r="C20" s="235" t="s">
        <v>234</v>
      </c>
      <c r="D20" s="764" t="s">
        <v>235</v>
      </c>
      <c r="E20" s="764"/>
      <c r="F20" s="765"/>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15">
      <c r="B21" s="182"/>
      <c r="C21" s="137"/>
      <c r="D21" s="234" t="s">
        <v>58</v>
      </c>
      <c r="E21" s="766" t="s">
        <v>286</v>
      </c>
      <c r="F21" s="767"/>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15">
      <c r="B22" s="182"/>
      <c r="C22" s="137"/>
      <c r="D22" s="136" t="s">
        <v>59</v>
      </c>
      <c r="E22" s="772" t="s">
        <v>287</v>
      </c>
      <c r="F22" s="773"/>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15">
      <c r="B23" s="182"/>
      <c r="C23" s="137"/>
      <c r="D23" s="473" t="s">
        <v>60</v>
      </c>
      <c r="E23" s="768" t="s">
        <v>288</v>
      </c>
      <c r="F23" s="769"/>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0</v>
      </c>
    </row>
    <row r="24" spans="2:27" ht="24" customHeight="1" x14ac:dyDescent="0.15">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15">
      <c r="B25" s="182"/>
      <c r="C25" s="137"/>
      <c r="D25" s="187" t="s">
        <v>88</v>
      </c>
      <c r="E25" s="770" t="s">
        <v>273</v>
      </c>
      <c r="F25" s="771"/>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15">
      <c r="B26" s="182"/>
      <c r="C26" s="760" t="s">
        <v>175</v>
      </c>
      <c r="D26" s="475" t="s">
        <v>21</v>
      </c>
      <c r="E26" s="758" t="s">
        <v>290</v>
      </c>
      <c r="F26" s="759"/>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0</v>
      </c>
    </row>
    <row r="27" spans="2:27" ht="24" customHeight="1" x14ac:dyDescent="0.15">
      <c r="B27" s="182"/>
      <c r="C27" s="760"/>
      <c r="D27" s="187" t="s">
        <v>25</v>
      </c>
      <c r="E27" s="758" t="s">
        <v>291</v>
      </c>
      <c r="F27" s="759"/>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0</v>
      </c>
    </row>
    <row r="28" spans="2:27" ht="25.5" customHeight="1" x14ac:dyDescent="0.15">
      <c r="B28" s="182"/>
      <c r="C28" s="761"/>
      <c r="D28" s="77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15">
      <c r="B29" s="182"/>
      <c r="C29" s="761"/>
      <c r="D29" s="77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 customHeight="1" x14ac:dyDescent="0.15">
      <c r="B30" s="184" t="s">
        <v>355</v>
      </c>
      <c r="C30" s="761"/>
      <c r="D30" s="78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15">
      <c r="B31" s="184" t="s">
        <v>356</v>
      </c>
      <c r="C31" s="761"/>
      <c r="D31" s="136" t="s">
        <v>179</v>
      </c>
      <c r="E31" s="758" t="s">
        <v>295</v>
      </c>
      <c r="F31" s="759"/>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0</v>
      </c>
    </row>
    <row r="32" spans="2:27" ht="24" customHeight="1" x14ac:dyDescent="0.15">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0</v>
      </c>
    </row>
    <row r="33" spans="2:27" ht="24" customHeight="1" x14ac:dyDescent="0.15">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0</v>
      </c>
    </row>
    <row r="34" spans="2:27" ht="24" customHeight="1" x14ac:dyDescent="0.15">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15">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15">
      <c r="B37" s="182"/>
      <c r="C37" s="776" t="s">
        <v>174</v>
      </c>
      <c r="D37" s="136" t="s">
        <v>180</v>
      </c>
      <c r="E37" s="783" t="s">
        <v>237</v>
      </c>
      <c r="F37" s="784"/>
      <c r="G37" s="446">
        <f t="shared" ref="G37:Z37" si="8">+G38+G42</f>
        <v>0</v>
      </c>
      <c r="H37" s="446">
        <f t="shared" si="8"/>
        <v>196.3</v>
      </c>
      <c r="I37" s="446">
        <f t="shared" si="8"/>
        <v>708.3</v>
      </c>
      <c r="J37" s="446">
        <f t="shared" si="8"/>
        <v>0</v>
      </c>
      <c r="K37" s="446">
        <f t="shared" si="8"/>
        <v>11.4</v>
      </c>
      <c r="L37" s="446">
        <f t="shared" si="8"/>
        <v>262.3</v>
      </c>
      <c r="M37" s="446">
        <f t="shared" si="8"/>
        <v>0</v>
      </c>
      <c r="N37" s="446">
        <f t="shared" si="8"/>
        <v>15.3</v>
      </c>
      <c r="O37" s="446">
        <f t="shared" si="8"/>
        <v>0</v>
      </c>
      <c r="P37" s="446">
        <f t="shared" si="8"/>
        <v>0</v>
      </c>
      <c r="Q37" s="446">
        <f t="shared" si="8"/>
        <v>0</v>
      </c>
      <c r="R37" s="446">
        <f t="shared" si="8"/>
        <v>0</v>
      </c>
      <c r="S37" s="446">
        <f t="shared" si="8"/>
        <v>154.80000000000001</v>
      </c>
      <c r="T37" s="446">
        <f t="shared" si="8"/>
        <v>0</v>
      </c>
      <c r="U37" s="446">
        <f t="shared" si="8"/>
        <v>0</v>
      </c>
      <c r="V37" s="446">
        <f t="shared" si="8"/>
        <v>0</v>
      </c>
      <c r="W37" s="446">
        <f t="shared" si="8"/>
        <v>0</v>
      </c>
      <c r="X37" s="446">
        <f t="shared" si="8"/>
        <v>0</v>
      </c>
      <c r="Y37" s="446">
        <f t="shared" si="8"/>
        <v>0</v>
      </c>
      <c r="Z37" s="447">
        <f t="shared" si="8"/>
        <v>0</v>
      </c>
      <c r="AA37" s="448">
        <f t="shared" si="4"/>
        <v>1348.3999999999999</v>
      </c>
    </row>
    <row r="38" spans="2:27" ht="24" customHeight="1" x14ac:dyDescent="0.15">
      <c r="B38" s="182"/>
      <c r="C38" s="776"/>
      <c r="D38" s="225"/>
      <c r="E38" s="223" t="s">
        <v>264</v>
      </c>
      <c r="F38" s="474"/>
      <c r="G38" s="437">
        <f t="shared" ref="G38:Z38" si="9">SUM(G39:G41)</f>
        <v>0</v>
      </c>
      <c r="H38" s="437">
        <f t="shared" si="9"/>
        <v>196.3</v>
      </c>
      <c r="I38" s="437">
        <f t="shared" si="9"/>
        <v>708.3</v>
      </c>
      <c r="J38" s="437">
        <f t="shared" si="9"/>
        <v>0</v>
      </c>
      <c r="K38" s="437">
        <f t="shared" si="9"/>
        <v>11.4</v>
      </c>
      <c r="L38" s="437">
        <f t="shared" si="9"/>
        <v>262.3</v>
      </c>
      <c r="M38" s="437">
        <f t="shared" si="9"/>
        <v>0</v>
      </c>
      <c r="N38" s="437">
        <f t="shared" si="9"/>
        <v>15.3</v>
      </c>
      <c r="O38" s="437">
        <f t="shared" si="9"/>
        <v>0</v>
      </c>
      <c r="P38" s="437">
        <f t="shared" si="9"/>
        <v>0</v>
      </c>
      <c r="Q38" s="437">
        <f t="shared" si="9"/>
        <v>0</v>
      </c>
      <c r="R38" s="437">
        <f t="shared" si="9"/>
        <v>0</v>
      </c>
      <c r="S38" s="437">
        <f t="shared" si="9"/>
        <v>154.80000000000001</v>
      </c>
      <c r="T38" s="437">
        <f t="shared" si="9"/>
        <v>0</v>
      </c>
      <c r="U38" s="437">
        <f t="shared" si="9"/>
        <v>0</v>
      </c>
      <c r="V38" s="437">
        <f t="shared" si="9"/>
        <v>0</v>
      </c>
      <c r="W38" s="437">
        <f t="shared" si="9"/>
        <v>0</v>
      </c>
      <c r="X38" s="437">
        <f t="shared" si="9"/>
        <v>0</v>
      </c>
      <c r="Y38" s="437">
        <f t="shared" si="9"/>
        <v>0</v>
      </c>
      <c r="Z38" s="438">
        <f t="shared" si="9"/>
        <v>0</v>
      </c>
      <c r="AA38" s="439">
        <f t="shared" si="4"/>
        <v>1348.3999999999999</v>
      </c>
    </row>
    <row r="39" spans="2:27" ht="24" customHeight="1" x14ac:dyDescent="0.15">
      <c r="B39" s="182"/>
      <c r="C39" s="776"/>
      <c r="D39" s="226"/>
      <c r="E39" s="221"/>
      <c r="F39" s="219" t="s">
        <v>236</v>
      </c>
      <c r="G39" s="440">
        <f>+ｱ.燃え殻!$AA$28</f>
        <v>0</v>
      </c>
      <c r="H39" s="440">
        <f>+ｲ.汚泥!$AA$28</f>
        <v>0</v>
      </c>
      <c r="I39" s="440">
        <f>+ｳ.廃油!$AA$28</f>
        <v>708.3</v>
      </c>
      <c r="J39" s="440">
        <f>+ｴ.廃酸!$AA$28</f>
        <v>0</v>
      </c>
      <c r="K39" s="440">
        <f>+ｵ.廃ｱﾙｶﾘ!$AA$28</f>
        <v>11.4</v>
      </c>
      <c r="L39" s="440">
        <f>+ｶ.廃ﾌﾟﾗ類!$AA$28</f>
        <v>163.4</v>
      </c>
      <c r="M39" s="440">
        <f>+ｷ.紙くず!$AA$28</f>
        <v>0</v>
      </c>
      <c r="N39" s="440">
        <f>+ｸ.木くず!$AA$28</f>
        <v>15.3</v>
      </c>
      <c r="O39" s="440">
        <f>+ｹ.繊維くず!$AA$28</f>
        <v>0</v>
      </c>
      <c r="P39" s="440">
        <f>+ｺ.動植物性残さ!$AA$28</f>
        <v>0</v>
      </c>
      <c r="Q39" s="440">
        <f>+ｻ.動物系固形不要物!$AA$28</f>
        <v>0</v>
      </c>
      <c r="R39" s="440">
        <f>+ｼ.ｺﾞﾑくず!$AA$28</f>
        <v>0</v>
      </c>
      <c r="S39" s="440">
        <f>+ｽ.金属くず!$AA$28</f>
        <v>154.80000000000001</v>
      </c>
      <c r="T39" s="440">
        <f>+ｾ.ｶﾞﾗｽ･ｺﾝｸﾘ･陶磁器くず!$AA$28</f>
        <v>0</v>
      </c>
      <c r="U39" s="440">
        <f>+ｿ.鉱さい!$AA$28</f>
        <v>0</v>
      </c>
      <c r="V39" s="440">
        <f>+ﾀ.がれき類!$AA$28</f>
        <v>0</v>
      </c>
      <c r="W39" s="440">
        <f>+ﾁ.動物のふん尿!$AA$28</f>
        <v>0</v>
      </c>
      <c r="X39" s="440">
        <f>+ﾂ.動物の死体!$AA$28</f>
        <v>0</v>
      </c>
      <c r="Y39" s="440">
        <f>+ﾃ.ばいじん!$AA$28</f>
        <v>0</v>
      </c>
      <c r="Z39" s="441">
        <f>+ﾄ.混合廃棄物その他!$AA$28</f>
        <v>0</v>
      </c>
      <c r="AA39" s="442">
        <f t="shared" si="4"/>
        <v>1053.1999999999998</v>
      </c>
    </row>
    <row r="40" spans="2:27" ht="24" customHeight="1" x14ac:dyDescent="0.15">
      <c r="B40" s="182"/>
      <c r="C40" s="776"/>
      <c r="D40" s="226"/>
      <c r="E40" s="221"/>
      <c r="F40" s="219" t="s">
        <v>263</v>
      </c>
      <c r="G40" s="440">
        <f>+ｱ.燃え殻!$AA$29</f>
        <v>0</v>
      </c>
      <c r="H40" s="440">
        <f>+ｲ.汚泥!$AA$29</f>
        <v>196.3</v>
      </c>
      <c r="I40" s="440">
        <f>+ｳ.廃油!$AA$29</f>
        <v>0</v>
      </c>
      <c r="J40" s="440">
        <f>+ｴ.廃酸!$AA$29</f>
        <v>0</v>
      </c>
      <c r="K40" s="440">
        <f>+ｵ.廃ｱﾙｶﾘ!$AA$29</f>
        <v>0</v>
      </c>
      <c r="L40" s="440">
        <f>+ｶ.廃ﾌﾟﾗ類!$AA$29</f>
        <v>98.9</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295.20000000000005</v>
      </c>
    </row>
    <row r="41" spans="2:27" ht="24" customHeight="1" x14ac:dyDescent="0.15">
      <c r="B41" s="182"/>
      <c r="C41" s="77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
      <c r="B42" s="182"/>
      <c r="C42" s="77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15">
      <c r="B43" s="182"/>
      <c r="C43" s="135" t="s">
        <v>238</v>
      </c>
      <c r="D43" s="781" t="s">
        <v>296</v>
      </c>
      <c r="E43" s="781"/>
      <c r="F43" s="782"/>
      <c r="G43" s="449">
        <f>+ｱ.燃え殻!$AL$27</f>
        <v>0</v>
      </c>
      <c r="H43" s="449">
        <f>+ｲ.汚泥!$AL$27</f>
        <v>196.3</v>
      </c>
      <c r="I43" s="449">
        <f>+ｳ.廃油!$AL$27</f>
        <v>708.3</v>
      </c>
      <c r="J43" s="449">
        <f>+ｴ.廃酸!$AL$27</f>
        <v>0</v>
      </c>
      <c r="K43" s="449">
        <f>+ｵ.廃ｱﾙｶﾘ!$AL$27</f>
        <v>11.4</v>
      </c>
      <c r="L43" s="449">
        <f>+ｶ.廃ﾌﾟﾗ類!$AL$27</f>
        <v>262.3</v>
      </c>
      <c r="M43" s="449">
        <f>+ｷ.紙くず!$AL$27</f>
        <v>0</v>
      </c>
      <c r="N43" s="449">
        <f>+ｸ.木くず!$AL$27</f>
        <v>15.3</v>
      </c>
      <c r="O43" s="449">
        <f>+ｹ.繊維くず!$AL$27</f>
        <v>0</v>
      </c>
      <c r="P43" s="449">
        <f>+ｺ.動植物性残さ!$AL$27</f>
        <v>0</v>
      </c>
      <c r="Q43" s="449">
        <f>+ｻ.動物系固形不要物!$AL$27</f>
        <v>0</v>
      </c>
      <c r="R43" s="449">
        <f>+ｼ.ｺﾞﾑくず!$AL$27</f>
        <v>0</v>
      </c>
      <c r="S43" s="449">
        <f>+ｽ.金属くず!$AL$27</f>
        <v>154.80000000000001</v>
      </c>
      <c r="T43" s="449">
        <f>+ｾ.ｶﾞﾗｽ･ｺﾝｸﾘ･陶磁器くず!$AL$27</f>
        <v>0</v>
      </c>
      <c r="U43" s="449">
        <f>+ｿ.鉱さい!$AL$27</f>
        <v>0</v>
      </c>
      <c r="V43" s="449">
        <f>+ﾀ.がれき類!$AL$27</f>
        <v>0</v>
      </c>
      <c r="W43" s="449">
        <f>+ﾁ.動物のふん尿!$AL$27</f>
        <v>0</v>
      </c>
      <c r="X43" s="449">
        <f>+ﾂ.動物の死体!$AL$27</f>
        <v>0</v>
      </c>
      <c r="Y43" s="449">
        <f>+ﾃ.ばいじん!$AL$27</f>
        <v>0</v>
      </c>
      <c r="Z43" s="450">
        <f>+ﾄ.混合廃棄物その他!$AL$27</f>
        <v>0</v>
      </c>
      <c r="AA43" s="451">
        <f t="shared" si="4"/>
        <v>1348.3999999999999</v>
      </c>
    </row>
    <row r="44" spans="2:27" ht="24" customHeight="1" x14ac:dyDescent="0.15">
      <c r="B44" s="182"/>
      <c r="C44" s="189"/>
      <c r="D44" s="187" t="s">
        <v>189</v>
      </c>
      <c r="E44" s="758" t="s">
        <v>239</v>
      </c>
      <c r="F44" s="759"/>
      <c r="G44" s="452">
        <f>+ｱ.燃え殻!$AL$30</f>
        <v>0</v>
      </c>
      <c r="H44" s="452">
        <f>+ｲ.汚泥!$AL$30</f>
        <v>0.3</v>
      </c>
      <c r="I44" s="452">
        <f>+ｳ.廃油!$AL$30</f>
        <v>708.3</v>
      </c>
      <c r="J44" s="452">
        <f>+ｴ.廃酸!$AL$30</f>
        <v>0</v>
      </c>
      <c r="K44" s="452">
        <f>+ｵ.廃ｱﾙｶﾘ!$AL$30</f>
        <v>11.4</v>
      </c>
      <c r="L44" s="452">
        <f>+ｶ.廃ﾌﾟﾗ類!$AL$30</f>
        <v>208</v>
      </c>
      <c r="M44" s="452">
        <f>+ｷ.紙くず!$AL$30</f>
        <v>0</v>
      </c>
      <c r="N44" s="452">
        <f>+ｸ.木くず!$AL$30</f>
        <v>0</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0</v>
      </c>
      <c r="W44" s="452">
        <f>+ﾁ.動物のふん尿!$AL$30</f>
        <v>0</v>
      </c>
      <c r="X44" s="452">
        <f>+ﾂ.動物の死体!$AL$30</f>
        <v>0</v>
      </c>
      <c r="Y44" s="452">
        <f>+ﾃ.ばいじん!$AL$30</f>
        <v>0</v>
      </c>
      <c r="Z44" s="453">
        <f>+ﾄ.混合廃棄物その他!$AL$30</f>
        <v>0</v>
      </c>
      <c r="AA44" s="454">
        <f t="shared" si="4"/>
        <v>927.99999999999989</v>
      </c>
    </row>
    <row r="45" spans="2:27" ht="24" customHeight="1" x14ac:dyDescent="0.15">
      <c r="B45" s="182"/>
      <c r="C45" s="189"/>
      <c r="D45" s="472" t="s">
        <v>191</v>
      </c>
      <c r="E45" s="772" t="s">
        <v>240</v>
      </c>
      <c r="F45" s="773"/>
      <c r="G45" s="455">
        <f>+ｱ.燃え殻!$AS$24</f>
        <v>0</v>
      </c>
      <c r="H45" s="455">
        <f>+ｲ.汚泥!$AS$24</f>
        <v>0</v>
      </c>
      <c r="I45" s="455">
        <f>+ｳ.廃油!$AS$24</f>
        <v>708.3</v>
      </c>
      <c r="J45" s="455">
        <f>+ｴ.廃酸!$AS$24</f>
        <v>0</v>
      </c>
      <c r="K45" s="455">
        <f>+ｵ.廃ｱﾙｶﾘ!$AS$24</f>
        <v>11.4</v>
      </c>
      <c r="L45" s="455">
        <f>+ｶ.廃ﾌﾟﾗ類!$AS$24</f>
        <v>163.4</v>
      </c>
      <c r="M45" s="455">
        <f>+ｷ.紙くず!$AS$24</f>
        <v>0</v>
      </c>
      <c r="N45" s="455">
        <f>+ｸ.木くず!$AS$24</f>
        <v>15.3</v>
      </c>
      <c r="O45" s="455">
        <f>+ｹ.繊維くず!$AS$24</f>
        <v>0</v>
      </c>
      <c r="P45" s="455">
        <f>+ｺ.動植物性残さ!$AS$24</f>
        <v>0</v>
      </c>
      <c r="Q45" s="455">
        <f>+ｻ.動物系固形不要物!$AS$24</f>
        <v>0</v>
      </c>
      <c r="R45" s="455">
        <f>+ｼ.ｺﾞﾑくず!$AS$24</f>
        <v>0</v>
      </c>
      <c r="S45" s="455">
        <f>+ｽ.金属くず!$AS$24</f>
        <v>154.80000000000001</v>
      </c>
      <c r="T45" s="455">
        <f>+ｾ.ｶﾞﾗｽ･ｺﾝｸﾘ･陶磁器くず!$AS$24</f>
        <v>0</v>
      </c>
      <c r="U45" s="455">
        <f>+ｿ.鉱さい!$AS$24</f>
        <v>0</v>
      </c>
      <c r="V45" s="455">
        <f>+ﾀ.がれき類!$AS$24</f>
        <v>0</v>
      </c>
      <c r="W45" s="455">
        <f>+ﾁ.動物のふん尿!$AS$24</f>
        <v>0</v>
      </c>
      <c r="X45" s="455">
        <f>+ﾂ.動物の死体!$AS$24</f>
        <v>0</v>
      </c>
      <c r="Y45" s="455">
        <f>+ﾃ.ばいじん!$AS$24</f>
        <v>0</v>
      </c>
      <c r="Z45" s="456">
        <f>+ﾄ.混合廃棄物その他!$AS$24</f>
        <v>0</v>
      </c>
      <c r="AA45" s="457">
        <f t="shared" si="4"/>
        <v>1053.1999999999998</v>
      </c>
    </row>
    <row r="46" spans="2:27" ht="24" customHeight="1" x14ac:dyDescent="0.15">
      <c r="B46" s="182"/>
      <c r="C46" s="189"/>
      <c r="D46" s="468" t="s">
        <v>193</v>
      </c>
      <c r="E46" s="756" t="s">
        <v>448</v>
      </c>
      <c r="F46" s="757"/>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65" customHeight="1" thickBot="1" x14ac:dyDescent="0.2">
      <c r="B47" s="183"/>
      <c r="C47" s="190"/>
      <c r="D47" s="188" t="s">
        <v>194</v>
      </c>
      <c r="E47" s="774" t="s">
        <v>449</v>
      </c>
      <c r="F47" s="77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899999999999999" customHeight="1" x14ac:dyDescent="0.15">
      <c r="G48" s="11" t="s">
        <v>104</v>
      </c>
    </row>
    <row r="50" spans="6:27" x14ac:dyDescent="0.15">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15">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15">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15">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15">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15">
      <c r="G55" s="321">
        <f>IF(G9="0",+G19+G20,+G9+G19+G20)</f>
        <v>0</v>
      </c>
      <c r="H55" s="321">
        <f t="shared" ref="H55:Z55" si="10">IF(H9="0",+H19+H20,+H9+H19+H20)</f>
        <v>341.9</v>
      </c>
      <c r="I55" s="321">
        <f t="shared" si="10"/>
        <v>1471.5</v>
      </c>
      <c r="J55" s="321">
        <f t="shared" si="10"/>
        <v>0</v>
      </c>
      <c r="K55" s="321">
        <f t="shared" si="10"/>
        <v>11.4</v>
      </c>
      <c r="L55" s="321">
        <f t="shared" si="10"/>
        <v>565.90000000000009</v>
      </c>
      <c r="M55" s="321">
        <f t="shared" si="10"/>
        <v>0</v>
      </c>
      <c r="N55" s="321">
        <f t="shared" si="10"/>
        <v>32.200000000000003</v>
      </c>
      <c r="O55" s="321">
        <f t="shared" si="10"/>
        <v>0</v>
      </c>
      <c r="P55" s="321">
        <f t="shared" si="10"/>
        <v>0</v>
      </c>
      <c r="Q55" s="321">
        <f t="shared" si="10"/>
        <v>0</v>
      </c>
      <c r="R55" s="321">
        <f t="shared" si="10"/>
        <v>0</v>
      </c>
      <c r="S55" s="321">
        <f t="shared" si="10"/>
        <v>383</v>
      </c>
      <c r="T55" s="321">
        <f t="shared" si="10"/>
        <v>0</v>
      </c>
      <c r="U55" s="321">
        <f t="shared" si="10"/>
        <v>0</v>
      </c>
      <c r="V55" s="321">
        <f t="shared" si="10"/>
        <v>0</v>
      </c>
      <c r="W55" s="321">
        <f t="shared" si="10"/>
        <v>0</v>
      </c>
      <c r="X55" s="321">
        <f t="shared" si="10"/>
        <v>0</v>
      </c>
      <c r="Y55" s="321">
        <f t="shared" si="10"/>
        <v>0</v>
      </c>
      <c r="Z55" s="321">
        <f t="shared" si="10"/>
        <v>0</v>
      </c>
      <c r="AA55" s="322">
        <f>+AA9+AA19+AA20</f>
        <v>2805.9</v>
      </c>
    </row>
    <row r="56" spans="6:27" ht="13.5" x14ac:dyDescent="0.15">
      <c r="F56" s="79"/>
    </row>
    <row r="57" spans="6:27" ht="13.5" x14ac:dyDescent="0.15">
      <c r="F57" s="79"/>
    </row>
    <row r="58" spans="6:27" ht="13.5" x14ac:dyDescent="0.15">
      <c r="F58" s="79"/>
    </row>
    <row r="59" spans="6:27" ht="13.5" x14ac:dyDescent="0.15">
      <c r="F59" s="79"/>
    </row>
  </sheetData>
  <sheetProtection algorithmName="SHA-512" hashValue="P5QxT/ITQ9KxsxNNpCXnTZQ8SZBnGVtA6MJZY7E2xj7B5CIQQR4spWe84U2I1OZkP8iTXIG0m1lnYkSv1/zyxA==" saltValue="cMcWVdQEEJJFNyKbEX4N/g==" spinCount="100000" sheet="1" objects="1" scenarios="1"/>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oddFooter>&amp;C&amp;1#&amp;"Arial"&amp;10&amp;K000000Internal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6" hidden="1" customWidth="1"/>
    <col min="2" max="2" width="3.375" style="26" customWidth="1"/>
    <col min="3" max="3" width="3.375" style="236" customWidth="1"/>
    <col min="4" max="4" width="2.625" style="236" customWidth="1"/>
    <col min="5" max="5" width="9.625" style="236" customWidth="1"/>
    <col min="6" max="6" width="2.75" style="236" customWidth="1"/>
    <col min="7" max="7" width="6.75" style="236" customWidth="1"/>
    <col min="8" max="8" width="13.75" style="236" customWidth="1"/>
    <col min="9" max="9" width="5.75" style="236" customWidth="1"/>
    <col min="10" max="10" width="3.75" style="236" customWidth="1"/>
    <col min="11" max="11" width="10.75" style="236" customWidth="1"/>
    <col min="12" max="12" width="6.75" style="236" customWidth="1"/>
    <col min="13" max="13" width="7.75" style="236" customWidth="1"/>
    <col min="14" max="14" width="6.75" style="236" customWidth="1"/>
    <col min="15" max="15" width="7.75" style="236" customWidth="1"/>
    <col min="16" max="16" width="2.25" style="44" customWidth="1"/>
    <col min="17" max="24" width="9" style="46"/>
    <col min="25" max="16384" width="9" style="44"/>
  </cols>
  <sheetData>
    <row r="1" spans="1:16" ht="16.149999999999999" customHeight="1" x14ac:dyDescent="0.15">
      <c r="C1" s="84" t="s">
        <v>274</v>
      </c>
    </row>
    <row r="2" spans="1:16" ht="16.149999999999999" customHeight="1" x14ac:dyDescent="0.15">
      <c r="C2" s="84"/>
    </row>
    <row r="3" spans="1:16" ht="13.9" customHeight="1" thickBot="1" x14ac:dyDescent="0.2">
      <c r="O3" s="241" t="s">
        <v>159</v>
      </c>
    </row>
    <row r="4" spans="1:16" ht="13.5" x14ac:dyDescent="0.15">
      <c r="A4" s="44">
        <v>14</v>
      </c>
      <c r="M4" s="850" t="s">
        <v>327</v>
      </c>
      <c r="N4" s="243" t="s">
        <v>113</v>
      </c>
      <c r="O4" s="244" t="s">
        <v>114</v>
      </c>
    </row>
    <row r="5" spans="1:16" ht="20.100000000000001" customHeight="1" thickBot="1" x14ac:dyDescent="0.2">
      <c r="A5" s="26" t="e">
        <f>+#REF!</f>
        <v>#REF!</v>
      </c>
      <c r="C5" s="236" t="s">
        <v>297</v>
      </c>
      <c r="M5" s="851"/>
      <c r="N5" s="281" t="str">
        <f>+表紙!N28</f>
        <v>○</v>
      </c>
      <c r="O5" s="282" t="str">
        <f>+表紙!O28</f>
        <v>　</v>
      </c>
    </row>
    <row r="6" spans="1:16" ht="13.5" x14ac:dyDescent="0.15">
      <c r="C6" s="590" t="s">
        <v>397</v>
      </c>
      <c r="D6" s="852"/>
      <c r="E6" s="852"/>
      <c r="F6" s="852"/>
      <c r="G6" s="852"/>
      <c r="H6" s="852"/>
      <c r="I6" s="852"/>
      <c r="J6" s="852"/>
      <c r="K6" s="852"/>
      <c r="L6" s="852"/>
      <c r="M6" s="852"/>
      <c r="N6" s="852"/>
      <c r="O6" s="852"/>
    </row>
    <row r="7" spans="1:16" ht="7.5" customHeight="1" x14ac:dyDescent="0.15">
      <c r="C7" s="246"/>
      <c r="D7" s="247"/>
      <c r="E7" s="247"/>
      <c r="F7" s="247"/>
      <c r="G7" s="247"/>
      <c r="H7" s="247"/>
      <c r="I7" s="247"/>
      <c r="J7" s="247"/>
      <c r="K7" s="247"/>
      <c r="L7" s="247"/>
      <c r="M7" s="247"/>
      <c r="N7" s="247"/>
      <c r="O7" s="248"/>
    </row>
    <row r="8" spans="1:16" ht="12" customHeight="1" x14ac:dyDescent="0.15">
      <c r="C8" s="553" t="s">
        <v>298</v>
      </c>
      <c r="D8" s="853"/>
      <c r="E8" s="853"/>
      <c r="F8" s="853"/>
      <c r="G8" s="853"/>
      <c r="H8" s="853"/>
      <c r="I8" s="853"/>
      <c r="J8" s="853"/>
      <c r="K8" s="853"/>
      <c r="L8" s="853"/>
      <c r="M8" s="853"/>
      <c r="N8" s="853"/>
      <c r="O8" s="854"/>
      <c r="P8" s="242"/>
    </row>
    <row r="9" spans="1:16" ht="12" customHeight="1" x14ac:dyDescent="0.15">
      <c r="C9" s="855"/>
      <c r="D9" s="856"/>
      <c r="E9" s="856"/>
      <c r="F9" s="856"/>
      <c r="G9" s="856"/>
      <c r="H9" s="856"/>
      <c r="I9" s="856"/>
      <c r="J9" s="856"/>
      <c r="K9" s="856"/>
      <c r="L9" s="856"/>
      <c r="M9" s="856"/>
      <c r="N9" s="856"/>
      <c r="O9" s="857"/>
    </row>
    <row r="10" spans="1:16" ht="10.15" customHeight="1" x14ac:dyDescent="0.15">
      <c r="C10" s="249"/>
      <c r="D10" s="250"/>
      <c r="E10" s="250"/>
      <c r="F10" s="250"/>
      <c r="G10" s="250"/>
      <c r="H10" s="250"/>
      <c r="I10" s="250"/>
      <c r="J10" s="250"/>
      <c r="K10" s="250"/>
      <c r="L10" s="250"/>
      <c r="M10" s="250"/>
      <c r="N10" s="250"/>
      <c r="O10" s="251"/>
    </row>
    <row r="11" spans="1:16" ht="13.5" x14ac:dyDescent="0.15">
      <c r="C11" s="249"/>
      <c r="D11" s="250"/>
      <c r="E11" s="250"/>
      <c r="F11" s="250"/>
      <c r="G11" s="250"/>
      <c r="H11" s="250"/>
      <c r="I11" s="250"/>
      <c r="J11" s="250"/>
      <c r="K11" s="250"/>
      <c r="L11" s="858" t="str">
        <f>+表紙!L34</f>
        <v>令和  5  年 6  月 20  日</v>
      </c>
      <c r="M11" s="859"/>
      <c r="N11" s="859"/>
      <c r="O11" s="860"/>
    </row>
    <row r="12" spans="1:16" ht="13.15" customHeight="1" x14ac:dyDescent="0.15">
      <c r="C12" s="249"/>
      <c r="D12" s="250"/>
      <c r="E12" s="250"/>
      <c r="F12" s="250"/>
      <c r="G12" s="250"/>
      <c r="H12" s="250"/>
      <c r="I12" s="250"/>
      <c r="J12" s="250"/>
      <c r="K12" s="250"/>
      <c r="L12" s="250"/>
      <c r="M12" s="250"/>
      <c r="N12" s="250"/>
      <c r="O12" s="252"/>
    </row>
    <row r="13" spans="1:16" ht="13.5" x14ac:dyDescent="0.15">
      <c r="C13" s="861" t="str">
        <f>+表紙!C36</f>
        <v>横浜市長</v>
      </c>
      <c r="D13" s="862"/>
      <c r="E13" s="862"/>
      <c r="F13" s="862"/>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15"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47" t="str">
        <f>+表紙!J39</f>
        <v>横浜市戸塚区下倉田町296</v>
      </c>
      <c r="K16" s="847"/>
      <c r="L16" s="848"/>
      <c r="M16" s="848"/>
      <c r="N16" s="848"/>
      <c r="O16" s="849"/>
    </row>
    <row r="17" spans="1:48" ht="26.25" customHeight="1" x14ac:dyDescent="0.15">
      <c r="C17" s="249"/>
      <c r="D17" s="250"/>
      <c r="E17" s="250"/>
      <c r="F17" s="250"/>
      <c r="G17" s="250"/>
      <c r="H17" s="254" t="s">
        <v>7</v>
      </c>
      <c r="I17" s="254"/>
      <c r="J17" s="847" t="str">
        <f>+表紙!J40</f>
        <v>BASFジャパン株式会社戸塚事業所
事業所長　篠田　大</v>
      </c>
      <c r="K17" s="847"/>
      <c r="L17" s="848"/>
      <c r="M17" s="848"/>
      <c r="N17" s="848"/>
      <c r="O17" s="849"/>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796" t="str">
        <f>IF(+表紙!L42="","",+表紙!L42)</f>
        <v>045-862-7500</v>
      </c>
      <c r="M19" s="796"/>
      <c r="N19" s="796"/>
      <c r="O19" s="79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04" t="s">
        <v>398</v>
      </c>
      <c r="D22" s="805"/>
      <c r="E22" s="805"/>
      <c r="F22" s="805"/>
      <c r="G22" s="805"/>
      <c r="H22" s="805"/>
      <c r="I22" s="805"/>
      <c r="J22" s="805"/>
      <c r="K22" s="805"/>
      <c r="L22" s="805"/>
      <c r="M22" s="805"/>
      <c r="N22" s="805"/>
      <c r="O22" s="806"/>
    </row>
    <row r="23" spans="1:48" x14ac:dyDescent="0.15">
      <c r="C23" s="256"/>
      <c r="D23" s="257"/>
      <c r="E23" s="257"/>
      <c r="F23" s="257"/>
      <c r="G23" s="257"/>
      <c r="H23" s="257"/>
      <c r="I23" s="257"/>
      <c r="J23" s="257"/>
      <c r="K23" s="257"/>
      <c r="L23" s="257"/>
      <c r="M23" s="257"/>
      <c r="N23" s="257"/>
      <c r="O23" s="258"/>
    </row>
    <row r="24" spans="1:48" ht="18" customHeight="1" x14ac:dyDescent="0.15">
      <c r="C24" s="813" t="s">
        <v>10</v>
      </c>
      <c r="D24" s="819"/>
      <c r="E24" s="820"/>
      <c r="F24" s="824" t="str">
        <f>+表紙!F47</f>
        <v>BASFジャパン株式会社戸塚事業所</v>
      </c>
      <c r="G24" s="825"/>
      <c r="H24" s="826"/>
      <c r="I24" s="826"/>
      <c r="J24" s="826"/>
      <c r="K24" s="826"/>
      <c r="L24" s="826"/>
      <c r="M24" s="829" t="s">
        <v>112</v>
      </c>
      <c r="N24" s="830"/>
      <c r="O24" s="831"/>
    </row>
    <row r="25" spans="1:48" ht="18" customHeight="1" x14ac:dyDescent="0.15">
      <c r="C25" s="821"/>
      <c r="D25" s="822"/>
      <c r="E25" s="823"/>
      <c r="F25" s="827"/>
      <c r="G25" s="828"/>
      <c r="H25" s="828"/>
      <c r="I25" s="828"/>
      <c r="J25" s="828"/>
      <c r="K25" s="828"/>
      <c r="L25" s="828"/>
      <c r="M25" s="832">
        <f>表紙!M48</f>
        <v>2034</v>
      </c>
      <c r="N25" s="833"/>
      <c r="O25" s="834"/>
    </row>
    <row r="26" spans="1:48" ht="18" customHeight="1" x14ac:dyDescent="0.15">
      <c r="C26" s="813" t="s">
        <v>11</v>
      </c>
      <c r="D26" s="814"/>
      <c r="E26" s="815"/>
      <c r="F26" s="807" t="str">
        <f>+表紙!F49</f>
        <v>横浜市戸塚区下倉田町２９６</v>
      </c>
      <c r="G26" s="808"/>
      <c r="H26" s="808"/>
      <c r="I26" s="808"/>
      <c r="J26" s="808"/>
      <c r="K26" s="808"/>
      <c r="L26" s="139" t="s">
        <v>173</v>
      </c>
      <c r="M26" s="259"/>
      <c r="N26" s="811" t="str">
        <f>IF(+表紙!N49="","",+表紙!N49)</f>
        <v>045-862-7501</v>
      </c>
      <c r="O26" s="812"/>
    </row>
    <row r="27" spans="1:48" ht="18" customHeight="1" x14ac:dyDescent="0.15">
      <c r="C27" s="816"/>
      <c r="D27" s="817"/>
      <c r="E27" s="818"/>
      <c r="F27" s="809"/>
      <c r="G27" s="810"/>
      <c r="H27" s="810"/>
      <c r="I27" s="810"/>
      <c r="J27" s="810"/>
      <c r="K27" s="81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35" t="str">
        <f>+表紙!F52</f>
        <v>Ｅ16－化学工業</v>
      </c>
      <c r="G29" s="836"/>
      <c r="H29" s="836"/>
      <c r="I29" s="836"/>
      <c r="J29" s="375" t="s">
        <v>47</v>
      </c>
      <c r="K29" s="375"/>
      <c r="L29" s="837">
        <f>+表紙!L52</f>
        <v>1644</v>
      </c>
      <c r="M29" s="837"/>
      <c r="N29" s="838"/>
      <c r="O29" s="83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840" t="s">
        <v>371</v>
      </c>
      <c r="G30" s="841"/>
      <c r="H30" s="842"/>
      <c r="I30" s="840" t="s">
        <v>372</v>
      </c>
      <c r="J30" s="843"/>
      <c r="K30" s="844"/>
      <c r="L30" s="845">
        <f>+表紙!L53</f>
        <v>0</v>
      </c>
      <c r="M30" s="846"/>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840" t="s">
        <v>374</v>
      </c>
      <c r="G31" s="841"/>
      <c r="H31" s="842"/>
      <c r="I31" s="863" t="s">
        <v>375</v>
      </c>
      <c r="J31" s="843"/>
      <c r="K31" s="843"/>
      <c r="L31" s="845">
        <f>+表紙!L54</f>
        <v>0</v>
      </c>
      <c r="M31" s="846"/>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868" t="s">
        <v>376</v>
      </c>
      <c r="E32" s="869"/>
      <c r="F32" s="840" t="s">
        <v>377</v>
      </c>
      <c r="G32" s="841"/>
      <c r="H32" s="842"/>
      <c r="I32" s="863" t="s">
        <v>378</v>
      </c>
      <c r="J32" s="843"/>
      <c r="K32" s="843"/>
      <c r="L32" s="845">
        <f>+表紙!L55</f>
        <v>0</v>
      </c>
      <c r="M32" s="846"/>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868"/>
      <c r="E33" s="869"/>
      <c r="F33" s="840" t="s">
        <v>380</v>
      </c>
      <c r="G33" s="841"/>
      <c r="H33" s="842"/>
      <c r="I33" s="863" t="s">
        <v>381</v>
      </c>
      <c r="J33" s="843"/>
      <c r="K33" s="843"/>
      <c r="L33" s="845">
        <f>+表紙!L56</f>
        <v>0</v>
      </c>
      <c r="M33" s="846"/>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864">
        <f>+表紙!F58</f>
        <v>0</v>
      </c>
      <c r="G35" s="865"/>
      <c r="H35" s="865"/>
      <c r="I35" s="865"/>
      <c r="J35" s="865"/>
      <c r="K35" s="865"/>
      <c r="L35" s="865"/>
      <c r="M35" s="865"/>
      <c r="N35" s="865"/>
      <c r="O35" s="86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867">
        <f>+表紙!F59</f>
        <v>240</v>
      </c>
      <c r="G36" s="838"/>
      <c r="H36" s="838"/>
      <c r="I36" s="838"/>
      <c r="J36" s="838"/>
      <c r="K36" s="838"/>
      <c r="L36" s="838"/>
      <c r="M36" s="838"/>
      <c r="N36" s="838"/>
      <c r="O36" s="83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798" t="s">
        <v>299</v>
      </c>
      <c r="D37" s="799"/>
      <c r="E37" s="800"/>
      <c r="F37" s="801" t="str">
        <f>+表紙!F60</f>
        <v>令和 ４ 年 ４ 月 １ 日 ～ 令和 ５ 年 ３ 月 31 日（ １ 年間）</v>
      </c>
      <c r="G37" s="802"/>
      <c r="H37" s="802"/>
      <c r="I37" s="802"/>
      <c r="J37" s="802"/>
      <c r="K37" s="802"/>
      <c r="L37" s="802"/>
      <c r="M37" s="802"/>
      <c r="N37" s="802"/>
      <c r="O37" s="80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785"/>
      <c r="D39" s="508" t="s">
        <v>300</v>
      </c>
      <c r="E39" s="509"/>
      <c r="F39" s="509"/>
      <c r="G39" s="510"/>
      <c r="H39" s="508" t="s">
        <v>320</v>
      </c>
      <c r="I39" s="510"/>
      <c r="J39" s="508" t="s">
        <v>301</v>
      </c>
      <c r="K39" s="509"/>
      <c r="L39" s="510"/>
      <c r="M39" s="508" t="s">
        <v>321</v>
      </c>
      <c r="N39" s="509"/>
      <c r="O39" s="510"/>
    </row>
    <row r="40" spans="1:48" ht="24.75" customHeight="1" x14ac:dyDescent="0.15">
      <c r="C40" s="786"/>
      <c r="D40" s="572" t="s">
        <v>302</v>
      </c>
      <c r="E40" s="573"/>
      <c r="F40" s="573"/>
      <c r="G40" s="574"/>
      <c r="H40" s="299">
        <f>+表紙!H63</f>
        <v>1457.5000000000002</v>
      </c>
      <c r="I40" s="294" t="s">
        <v>4</v>
      </c>
      <c r="J40" s="587" t="s">
        <v>326</v>
      </c>
      <c r="K40" s="588"/>
      <c r="L40" s="589"/>
      <c r="M40" s="791">
        <f>+表紙!M63</f>
        <v>1457.5000000000002</v>
      </c>
      <c r="N40" s="792">
        <f>+表紙!N63</f>
        <v>0</v>
      </c>
      <c r="O40" s="293" t="s">
        <v>4</v>
      </c>
    </row>
    <row r="41" spans="1:48" ht="24.75" customHeight="1" x14ac:dyDescent="0.15">
      <c r="C41" s="786"/>
      <c r="D41" s="572" t="s">
        <v>303</v>
      </c>
      <c r="E41" s="573"/>
      <c r="F41" s="573"/>
      <c r="G41" s="574"/>
      <c r="H41" s="299" t="str">
        <f>+表紙!H64</f>
        <v>0</v>
      </c>
      <c r="I41" s="294" t="s">
        <v>4</v>
      </c>
      <c r="J41" s="587" t="s">
        <v>307</v>
      </c>
      <c r="K41" s="588"/>
      <c r="L41" s="589"/>
      <c r="M41" s="791">
        <f>+表紙!M64</f>
        <v>1067.7</v>
      </c>
      <c r="N41" s="792">
        <f>+表紙!N64</f>
        <v>0</v>
      </c>
      <c r="O41" s="37" t="s">
        <v>4</v>
      </c>
    </row>
    <row r="42" spans="1:48" ht="24.75" customHeight="1" x14ac:dyDescent="0.15">
      <c r="C42" s="786"/>
      <c r="D42" s="572" t="s">
        <v>304</v>
      </c>
      <c r="E42" s="573"/>
      <c r="F42" s="573"/>
      <c r="G42" s="574"/>
      <c r="H42" s="299" t="str">
        <f>+表紙!H65</f>
        <v>0</v>
      </c>
      <c r="I42" s="294" t="s">
        <v>4</v>
      </c>
      <c r="J42" s="793" t="s">
        <v>308</v>
      </c>
      <c r="K42" s="794"/>
      <c r="L42" s="795"/>
      <c r="M42" s="791">
        <f>+表紙!M65</f>
        <v>1311.1000000000001</v>
      </c>
      <c r="N42" s="792">
        <f>+表紙!N65</f>
        <v>0</v>
      </c>
      <c r="O42" s="197" t="s">
        <v>4</v>
      </c>
    </row>
    <row r="43" spans="1:48" ht="24.75" customHeight="1" x14ac:dyDescent="0.15">
      <c r="C43" s="191"/>
      <c r="D43" s="572" t="s">
        <v>305</v>
      </c>
      <c r="E43" s="573"/>
      <c r="F43" s="573"/>
      <c r="G43" s="574"/>
      <c r="H43" s="299" t="str">
        <f>+表紙!H66</f>
        <v>0</v>
      </c>
      <c r="I43" s="294" t="s">
        <v>4</v>
      </c>
      <c r="J43" s="793" t="s">
        <v>393</v>
      </c>
      <c r="K43" s="794"/>
      <c r="L43" s="795"/>
      <c r="M43" s="791" t="str">
        <f>+表紙!M66</f>
        <v>0</v>
      </c>
      <c r="N43" s="792">
        <f>+表紙!N66</f>
        <v>0</v>
      </c>
      <c r="O43" s="197" t="s">
        <v>4</v>
      </c>
    </row>
    <row r="44" spans="1:48" ht="24.75" customHeight="1" x14ac:dyDescent="0.15">
      <c r="C44" s="292"/>
      <c r="D44" s="572" t="s">
        <v>306</v>
      </c>
      <c r="E44" s="573"/>
      <c r="F44" s="573"/>
      <c r="G44" s="574"/>
      <c r="H44" s="299" t="str">
        <f>+表紙!H67</f>
        <v>0</v>
      </c>
      <c r="I44" s="294" t="s">
        <v>4</v>
      </c>
      <c r="J44" s="793" t="s">
        <v>394</v>
      </c>
      <c r="K44" s="794"/>
      <c r="L44" s="795"/>
      <c r="M44" s="791" t="str">
        <f>+表紙!M67</f>
        <v>0</v>
      </c>
      <c r="N44" s="792">
        <f>+表紙!N67</f>
        <v>0</v>
      </c>
      <c r="O44" s="197" t="s">
        <v>4</v>
      </c>
    </row>
    <row r="45" spans="1:48" ht="31.9" customHeight="1" x14ac:dyDescent="0.15">
      <c r="C45" s="787" t="s">
        <v>15</v>
      </c>
      <c r="D45" s="788"/>
      <c r="E45" s="789"/>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15">
      <c r="C47" s="590" t="s">
        <v>419</v>
      </c>
      <c r="D47" s="790"/>
      <c r="E47" s="790"/>
      <c r="F47" s="790"/>
      <c r="G47" s="790"/>
      <c r="H47" s="790"/>
      <c r="I47" s="790"/>
      <c r="J47" s="790"/>
      <c r="K47" s="790"/>
      <c r="L47" s="790"/>
      <c r="M47" s="790"/>
      <c r="N47" s="790"/>
      <c r="O47" s="790"/>
    </row>
    <row r="48" spans="1:48" ht="13.5"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70" t="s">
        <v>390</v>
      </c>
      <c r="E50" s="570"/>
      <c r="F50" s="570"/>
      <c r="G50" s="570"/>
      <c r="H50" s="570"/>
      <c r="I50" s="570"/>
      <c r="J50" s="570"/>
      <c r="K50" s="570"/>
      <c r="L50" s="570"/>
      <c r="M50" s="570"/>
      <c r="N50" s="570"/>
      <c r="O50" s="571"/>
    </row>
    <row r="51" spans="1:48" s="25" customFormat="1" ht="15" customHeight="1" x14ac:dyDescent="0.15">
      <c r="A51" s="26"/>
      <c r="B51" s="26"/>
      <c r="C51" s="198">
        <v>2</v>
      </c>
      <c r="D51" s="570" t="s">
        <v>367</v>
      </c>
      <c r="E51" s="570"/>
      <c r="F51" s="570"/>
      <c r="G51" s="570"/>
      <c r="H51" s="570"/>
      <c r="I51" s="570"/>
      <c r="J51" s="570"/>
      <c r="K51" s="570"/>
      <c r="L51" s="570"/>
      <c r="M51" s="570"/>
      <c r="N51" s="570"/>
      <c r="O51" s="571"/>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70" t="s">
        <v>368</v>
      </c>
      <c r="E52" s="570"/>
      <c r="F52" s="570"/>
      <c r="G52" s="570"/>
      <c r="H52" s="570"/>
      <c r="I52" s="570"/>
      <c r="J52" s="570"/>
      <c r="K52" s="570"/>
      <c r="L52" s="570"/>
      <c r="M52" s="570"/>
      <c r="N52" s="570"/>
      <c r="O52" s="571"/>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70" t="s">
        <v>384</v>
      </c>
      <c r="E53" s="570"/>
      <c r="F53" s="570"/>
      <c r="G53" s="570"/>
      <c r="H53" s="570"/>
      <c r="I53" s="570"/>
      <c r="J53" s="570"/>
      <c r="K53" s="570"/>
      <c r="L53" s="570"/>
      <c r="M53" s="570"/>
      <c r="N53" s="570"/>
      <c r="O53" s="571"/>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15" customHeight="1" x14ac:dyDescent="0.15">
      <c r="A54" s="44"/>
      <c r="B54" s="44"/>
      <c r="C54" s="198">
        <v>3</v>
      </c>
      <c r="D54" s="570" t="s">
        <v>399</v>
      </c>
      <c r="E54" s="570"/>
      <c r="F54" s="570"/>
      <c r="G54" s="570"/>
      <c r="H54" s="570"/>
      <c r="I54" s="570"/>
      <c r="J54" s="570"/>
      <c r="K54" s="570"/>
      <c r="L54" s="570"/>
      <c r="M54" s="570"/>
      <c r="N54" s="570"/>
      <c r="O54" s="571"/>
    </row>
    <row r="55" spans="1:48" ht="28.15" customHeight="1" x14ac:dyDescent="0.15">
      <c r="A55" s="44"/>
      <c r="B55" s="44"/>
      <c r="C55" s="198">
        <v>4</v>
      </c>
      <c r="D55" s="570" t="s">
        <v>400</v>
      </c>
      <c r="E55" s="570"/>
      <c r="F55" s="570"/>
      <c r="G55" s="570"/>
      <c r="H55" s="570"/>
      <c r="I55" s="570"/>
      <c r="J55" s="570"/>
      <c r="K55" s="570"/>
      <c r="L55" s="570"/>
      <c r="M55" s="570"/>
      <c r="N55" s="570"/>
      <c r="O55" s="571"/>
    </row>
    <row r="56" spans="1:48" ht="15" customHeight="1" x14ac:dyDescent="0.15">
      <c r="A56" s="44"/>
      <c r="B56" s="44"/>
      <c r="C56" s="198"/>
      <c r="D56" s="199" t="s">
        <v>401</v>
      </c>
      <c r="E56" s="570" t="s">
        <v>314</v>
      </c>
      <c r="F56" s="570"/>
      <c r="G56" s="570"/>
      <c r="H56" s="570"/>
      <c r="I56" s="570"/>
      <c r="J56" s="570"/>
      <c r="K56" s="570"/>
      <c r="L56" s="570"/>
      <c r="M56" s="570"/>
      <c r="N56" s="570"/>
      <c r="O56" s="571"/>
    </row>
    <row r="57" spans="1:48" ht="15" customHeight="1" x14ac:dyDescent="0.15">
      <c r="A57" s="44"/>
      <c r="B57" s="44"/>
      <c r="C57" s="198"/>
      <c r="D57" s="199" t="s">
        <v>402</v>
      </c>
      <c r="E57" s="570" t="s">
        <v>403</v>
      </c>
      <c r="F57" s="570"/>
      <c r="G57" s="570"/>
      <c r="H57" s="570"/>
      <c r="I57" s="570"/>
      <c r="J57" s="570"/>
      <c r="K57" s="570"/>
      <c r="L57" s="570"/>
      <c r="M57" s="570"/>
      <c r="N57" s="570"/>
      <c r="O57" s="571"/>
    </row>
    <row r="58" spans="1:48" ht="15" customHeight="1" x14ac:dyDescent="0.15">
      <c r="A58" s="44"/>
      <c r="B58" s="44"/>
      <c r="C58" s="198"/>
      <c r="D58" s="199" t="s">
        <v>404</v>
      </c>
      <c r="E58" s="570" t="s">
        <v>405</v>
      </c>
      <c r="F58" s="570"/>
      <c r="G58" s="570"/>
      <c r="H58" s="570"/>
      <c r="I58" s="570"/>
      <c r="J58" s="570"/>
      <c r="K58" s="570"/>
      <c r="L58" s="570"/>
      <c r="M58" s="570"/>
      <c r="N58" s="570"/>
      <c r="O58" s="571"/>
    </row>
    <row r="59" spans="1:48" ht="15" customHeight="1" x14ac:dyDescent="0.15">
      <c r="A59" s="44"/>
      <c r="B59" s="44"/>
      <c r="C59" s="198"/>
      <c r="D59" s="199" t="s">
        <v>406</v>
      </c>
      <c r="E59" s="570" t="s">
        <v>407</v>
      </c>
      <c r="F59" s="570"/>
      <c r="G59" s="570"/>
      <c r="H59" s="570"/>
      <c r="I59" s="570"/>
      <c r="J59" s="570"/>
      <c r="K59" s="570"/>
      <c r="L59" s="570"/>
      <c r="M59" s="570"/>
      <c r="N59" s="570"/>
      <c r="O59" s="571"/>
    </row>
    <row r="60" spans="1:48" ht="15" customHeight="1" x14ac:dyDescent="0.15">
      <c r="A60" s="44"/>
      <c r="B60" s="44"/>
      <c r="C60" s="198"/>
      <c r="D60" s="199" t="s">
        <v>408</v>
      </c>
      <c r="E60" s="570" t="s">
        <v>409</v>
      </c>
      <c r="F60" s="570"/>
      <c r="G60" s="570"/>
      <c r="H60" s="570"/>
      <c r="I60" s="570"/>
      <c r="J60" s="570"/>
      <c r="K60" s="570"/>
      <c r="L60" s="570"/>
      <c r="M60" s="570"/>
      <c r="N60" s="570"/>
      <c r="O60" s="571"/>
    </row>
    <row r="61" spans="1:48" ht="15" customHeight="1" x14ac:dyDescent="0.15">
      <c r="A61" s="44"/>
      <c r="B61" s="44"/>
      <c r="C61" s="198"/>
      <c r="D61" s="199" t="s">
        <v>410</v>
      </c>
      <c r="E61" s="570" t="s">
        <v>315</v>
      </c>
      <c r="F61" s="570"/>
      <c r="G61" s="570"/>
      <c r="H61" s="570"/>
      <c r="I61" s="570"/>
      <c r="J61" s="570"/>
      <c r="K61" s="570"/>
      <c r="L61" s="570"/>
      <c r="M61" s="570"/>
      <c r="N61" s="570"/>
      <c r="O61" s="571"/>
    </row>
    <row r="62" spans="1:48" ht="15" customHeight="1" x14ac:dyDescent="0.15">
      <c r="A62" s="44"/>
      <c r="B62" s="44"/>
      <c r="C62" s="198"/>
      <c r="D62" s="199" t="s">
        <v>411</v>
      </c>
      <c r="E62" s="570" t="s">
        <v>412</v>
      </c>
      <c r="F62" s="570"/>
      <c r="G62" s="570"/>
      <c r="H62" s="570"/>
      <c r="I62" s="570"/>
      <c r="J62" s="570"/>
      <c r="K62" s="570"/>
      <c r="L62" s="570"/>
      <c r="M62" s="570"/>
      <c r="N62" s="570"/>
      <c r="O62" s="571"/>
    </row>
    <row r="63" spans="1:48" ht="15" customHeight="1" x14ac:dyDescent="0.15">
      <c r="A63" s="44"/>
      <c r="B63" s="44"/>
      <c r="C63" s="198"/>
      <c r="D63" s="199" t="s">
        <v>413</v>
      </c>
      <c r="E63" s="570" t="s">
        <v>414</v>
      </c>
      <c r="F63" s="570"/>
      <c r="G63" s="570"/>
      <c r="H63" s="570"/>
      <c r="I63" s="570"/>
      <c r="J63" s="570"/>
      <c r="K63" s="570"/>
      <c r="L63" s="570"/>
      <c r="M63" s="570"/>
      <c r="N63" s="570"/>
      <c r="O63" s="571"/>
    </row>
    <row r="64" spans="1:48" ht="15" customHeight="1" x14ac:dyDescent="0.15">
      <c r="A64" s="44"/>
      <c r="B64" s="44"/>
      <c r="C64" s="198"/>
      <c r="D64" s="199" t="s">
        <v>415</v>
      </c>
      <c r="E64" s="570" t="s">
        <v>416</v>
      </c>
      <c r="F64" s="570"/>
      <c r="G64" s="570"/>
      <c r="H64" s="570"/>
      <c r="I64" s="570"/>
      <c r="J64" s="570"/>
      <c r="K64" s="570"/>
      <c r="L64" s="570"/>
      <c r="M64" s="570"/>
      <c r="N64" s="570"/>
      <c r="O64" s="571"/>
    </row>
    <row r="65" spans="1:16" ht="15" customHeight="1" x14ac:dyDescent="0.15">
      <c r="A65" s="44"/>
      <c r="B65" s="44"/>
      <c r="C65" s="198"/>
      <c r="D65" s="199" t="s">
        <v>309</v>
      </c>
      <c r="E65" s="570" t="s">
        <v>316</v>
      </c>
      <c r="F65" s="570"/>
      <c r="G65" s="570"/>
      <c r="H65" s="570"/>
      <c r="I65" s="570"/>
      <c r="J65" s="570"/>
      <c r="K65" s="570"/>
      <c r="L65" s="570"/>
      <c r="M65" s="570"/>
      <c r="N65" s="570"/>
      <c r="O65" s="571"/>
    </row>
    <row r="66" spans="1:16" ht="28.15" customHeight="1" x14ac:dyDescent="0.15">
      <c r="A66" s="44"/>
      <c r="B66" s="44"/>
      <c r="C66" s="198"/>
      <c r="D66" s="199" t="s">
        <v>310</v>
      </c>
      <c r="E66" s="570" t="s">
        <v>417</v>
      </c>
      <c r="F66" s="570"/>
      <c r="G66" s="570"/>
      <c r="H66" s="570"/>
      <c r="I66" s="570"/>
      <c r="J66" s="570"/>
      <c r="K66" s="570"/>
      <c r="L66" s="570"/>
      <c r="M66" s="570"/>
      <c r="N66" s="570"/>
      <c r="O66" s="571"/>
    </row>
    <row r="67" spans="1:16" ht="15" customHeight="1" x14ac:dyDescent="0.15">
      <c r="A67" s="44"/>
      <c r="B67" s="44"/>
      <c r="C67" s="198"/>
      <c r="D67" s="199" t="s">
        <v>311</v>
      </c>
      <c r="E67" s="570" t="s">
        <v>317</v>
      </c>
      <c r="F67" s="570"/>
      <c r="G67" s="570"/>
      <c r="H67" s="570"/>
      <c r="I67" s="570"/>
      <c r="J67" s="570"/>
      <c r="K67" s="570"/>
      <c r="L67" s="570"/>
      <c r="M67" s="570"/>
      <c r="N67" s="570"/>
      <c r="O67" s="571"/>
    </row>
    <row r="68" spans="1:16" ht="28.15" customHeight="1" x14ac:dyDescent="0.15">
      <c r="A68" s="44"/>
      <c r="B68" s="44"/>
      <c r="C68" s="198"/>
      <c r="D68" s="199" t="s">
        <v>312</v>
      </c>
      <c r="E68" s="570" t="s">
        <v>418</v>
      </c>
      <c r="F68" s="570"/>
      <c r="G68" s="570"/>
      <c r="H68" s="570"/>
      <c r="I68" s="570"/>
      <c r="J68" s="570"/>
      <c r="K68" s="570"/>
      <c r="L68" s="570"/>
      <c r="M68" s="570"/>
      <c r="N68" s="570"/>
      <c r="O68" s="571"/>
    </row>
    <row r="69" spans="1:16" ht="28.15" customHeight="1" x14ac:dyDescent="0.15">
      <c r="A69" s="44"/>
      <c r="B69" s="44"/>
      <c r="C69" s="198"/>
      <c r="D69" s="199" t="s">
        <v>313</v>
      </c>
      <c r="E69" s="570" t="s">
        <v>318</v>
      </c>
      <c r="F69" s="570"/>
      <c r="G69" s="570"/>
      <c r="H69" s="570"/>
      <c r="I69" s="570"/>
      <c r="J69" s="570"/>
      <c r="K69" s="570"/>
      <c r="L69" s="570"/>
      <c r="M69" s="570"/>
      <c r="N69" s="570"/>
      <c r="O69" s="571"/>
    </row>
    <row r="70" spans="1:16" ht="28.15" customHeight="1" x14ac:dyDescent="0.15">
      <c r="A70" s="44"/>
      <c r="B70" s="44"/>
      <c r="C70" s="198">
        <v>5</v>
      </c>
      <c r="D70" s="570" t="s">
        <v>392</v>
      </c>
      <c r="E70" s="570"/>
      <c r="F70" s="570"/>
      <c r="G70" s="570"/>
      <c r="H70" s="570"/>
      <c r="I70" s="570"/>
      <c r="J70" s="570"/>
      <c r="K70" s="570"/>
      <c r="L70" s="570"/>
      <c r="M70" s="570"/>
      <c r="N70" s="570"/>
      <c r="O70" s="571"/>
    </row>
    <row r="71" spans="1:16" ht="15" customHeight="1" x14ac:dyDescent="0.15">
      <c r="A71" s="44"/>
      <c r="B71" s="44"/>
      <c r="C71" s="198">
        <v>6</v>
      </c>
      <c r="D71" s="570" t="s">
        <v>391</v>
      </c>
      <c r="E71" s="570"/>
      <c r="F71" s="570"/>
      <c r="G71" s="570"/>
      <c r="H71" s="570"/>
      <c r="I71" s="570"/>
      <c r="J71" s="570"/>
      <c r="K71" s="570"/>
      <c r="L71" s="570"/>
      <c r="M71" s="570"/>
      <c r="N71" s="570"/>
      <c r="O71" s="571"/>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oddFooter>&amp;C&amp;1#&amp;"Arial"&amp;10&amp;K000000Internal</oddFooter>
  </headerFooter>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870" t="s">
        <v>171</v>
      </c>
      <c r="C4" s="870"/>
    </row>
    <row r="5" spans="2:4" ht="14.25" thickBot="1" x14ac:dyDescent="0.2">
      <c r="B5" s="7"/>
    </row>
    <row r="6" spans="2:4" x14ac:dyDescent="0.15">
      <c r="B6" s="111" t="s">
        <v>161</v>
      </c>
      <c r="C6" s="8" t="s">
        <v>162</v>
      </c>
    </row>
    <row r="7" spans="2:4" ht="114.95" customHeight="1" x14ac:dyDescent="0.15">
      <c r="B7" s="112" t="s">
        <v>51</v>
      </c>
      <c r="C7" s="9" t="s">
        <v>164</v>
      </c>
    </row>
    <row r="8" spans="2:4" ht="125.1" customHeight="1" x14ac:dyDescent="0.15">
      <c r="B8" s="113" t="s">
        <v>52</v>
      </c>
      <c r="C8" s="9" t="s">
        <v>165</v>
      </c>
    </row>
    <row r="9" spans="2:4" ht="75" customHeight="1" x14ac:dyDescent="0.15">
      <c r="B9" s="114" t="s">
        <v>53</v>
      </c>
      <c r="C9" s="9" t="s">
        <v>166</v>
      </c>
    </row>
    <row r="10" spans="2:4" ht="65.099999999999994" customHeight="1" x14ac:dyDescent="0.15">
      <c r="B10" s="114" t="s">
        <v>54</v>
      </c>
      <c r="C10" s="9" t="s">
        <v>167</v>
      </c>
    </row>
    <row r="11" spans="2:4" ht="39.950000000000003" customHeight="1" x14ac:dyDescent="0.15">
      <c r="B11" s="114" t="s">
        <v>55</v>
      </c>
      <c r="C11" s="9" t="s">
        <v>168</v>
      </c>
    </row>
    <row r="12" spans="2:4" ht="30" customHeight="1" x14ac:dyDescent="0.15">
      <c r="B12" s="114" t="s">
        <v>56</v>
      </c>
      <c r="C12" s="9" t="s">
        <v>169</v>
      </c>
    </row>
    <row r="13" spans="2:4" ht="30" customHeight="1" thickBot="1" x14ac:dyDescent="0.2">
      <c r="B13" s="115" t="s">
        <v>57</v>
      </c>
      <c r="C13" s="10" t="s">
        <v>170</v>
      </c>
      <c r="D13" s="116"/>
    </row>
    <row r="14" spans="2:4" ht="60" customHeight="1" x14ac:dyDescent="0.15">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oddFooter>&amp;C&amp;1#&amp;"Arial"&amp;10&amp;K000000Internal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20"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204</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196.3</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145.6</v>
      </c>
      <c r="E24" s="646"/>
      <c r="F24" s="646"/>
      <c r="G24" s="212" t="s">
        <v>199</v>
      </c>
      <c r="H24" s="635">
        <f>+F12</f>
        <v>196.3</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196.3</v>
      </c>
      <c r="Q27" s="698"/>
      <c r="R27" s="698"/>
      <c r="S27" s="698"/>
      <c r="T27" s="54" t="s">
        <v>38</v>
      </c>
      <c r="U27" s="74"/>
      <c r="V27" s="74"/>
      <c r="Y27" s="72" t="s">
        <v>39</v>
      </c>
      <c r="Z27" s="75"/>
      <c r="AH27" s="63"/>
      <c r="AI27" s="63"/>
      <c r="AJ27" s="63"/>
      <c r="AK27" s="63"/>
      <c r="AL27" s="647">
        <f>+AH18+P27</f>
        <v>196.3</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145.6</v>
      </c>
      <c r="E29" s="646"/>
      <c r="F29" s="646"/>
      <c r="G29" s="212" t="s">
        <v>199</v>
      </c>
      <c r="H29" s="635">
        <f>+AL27</f>
        <v>196.3</v>
      </c>
      <c r="I29" s="636"/>
      <c r="J29" s="212" t="s">
        <v>199</v>
      </c>
      <c r="M29" s="644"/>
      <c r="P29" s="66"/>
      <c r="Q29" s="158"/>
      <c r="R29" s="61" t="s">
        <v>184</v>
      </c>
      <c r="S29" s="682" t="s">
        <v>33</v>
      </c>
      <c r="T29" s="683"/>
      <c r="U29" s="683"/>
      <c r="V29" s="684"/>
      <c r="W29" s="58"/>
      <c r="X29" s="76"/>
      <c r="Y29" s="652" t="s">
        <v>260</v>
      </c>
      <c r="Z29" s="653"/>
      <c r="AA29" s="686">
        <v>196.3</v>
      </c>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0.9</v>
      </c>
      <c r="E30" s="646"/>
      <c r="F30" s="646"/>
      <c r="G30" s="212" t="s">
        <v>199</v>
      </c>
      <c r="H30" s="635">
        <f>+AL30</f>
        <v>0.3</v>
      </c>
      <c r="I30" s="636"/>
      <c r="J30" s="212" t="s">
        <v>199</v>
      </c>
      <c r="M30" s="644"/>
      <c r="P30" s="66"/>
      <c r="R30" s="651">
        <f>+ROUND(AA28,1)+ROUND(AA29,1)+ROUND(AA30,1)</f>
        <v>196.3</v>
      </c>
      <c r="S30" s="698"/>
      <c r="T30" s="698"/>
      <c r="U30" s="698"/>
      <c r="V30" s="54" t="s">
        <v>16</v>
      </c>
      <c r="Y30" s="652" t="s">
        <v>187</v>
      </c>
      <c r="Z30" s="653"/>
      <c r="AA30" s="686"/>
      <c r="AB30" s="687"/>
      <c r="AC30" s="687"/>
      <c r="AD30" s="687"/>
      <c r="AE30" s="687"/>
      <c r="AF30" s="54" t="s">
        <v>13</v>
      </c>
      <c r="AL30" s="668">
        <v>0.3</v>
      </c>
      <c r="AM30" s="669"/>
      <c r="AN30" s="669"/>
      <c r="AO30" s="669"/>
      <c r="AP30" s="62" t="s">
        <v>13</v>
      </c>
      <c r="AS30" s="695"/>
      <c r="AT30" s="692"/>
      <c r="AU30" s="692"/>
      <c r="AV30" s="693"/>
      <c r="AW30" s="724"/>
    </row>
    <row r="31" spans="2:49" ht="27" customHeight="1" thickTop="1" thickBot="1" x14ac:dyDescent="0.2">
      <c r="B31" s="622" t="s">
        <v>227</v>
      </c>
      <c r="C31" s="623"/>
      <c r="D31" s="646">
        <v>144.69999999999999</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topLeftCell="A22"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205</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708.3</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763.2</v>
      </c>
      <c r="E24" s="646"/>
      <c r="F24" s="646"/>
      <c r="G24" s="212" t="s">
        <v>199</v>
      </c>
      <c r="H24" s="635">
        <f>+F12</f>
        <v>708.3</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708.3</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708.3</v>
      </c>
      <c r="Q27" s="698"/>
      <c r="R27" s="698"/>
      <c r="S27" s="698"/>
      <c r="T27" s="54" t="s">
        <v>38</v>
      </c>
      <c r="U27" s="74"/>
      <c r="V27" s="74"/>
      <c r="Y27" s="72" t="s">
        <v>39</v>
      </c>
      <c r="Z27" s="75"/>
      <c r="AH27" s="63"/>
      <c r="AI27" s="63"/>
      <c r="AJ27" s="63"/>
      <c r="AK27" s="63"/>
      <c r="AL27" s="647">
        <f>+AH18+P27</f>
        <v>708.3</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708.3</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763.2</v>
      </c>
      <c r="E29" s="646"/>
      <c r="F29" s="646"/>
      <c r="G29" s="212" t="s">
        <v>199</v>
      </c>
      <c r="H29" s="635">
        <f>+AL27</f>
        <v>708.3</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763.2</v>
      </c>
      <c r="E30" s="646"/>
      <c r="F30" s="646"/>
      <c r="G30" s="212" t="s">
        <v>199</v>
      </c>
      <c r="H30" s="635">
        <f>+AL30</f>
        <v>708.3</v>
      </c>
      <c r="I30" s="636"/>
      <c r="J30" s="212" t="s">
        <v>199</v>
      </c>
      <c r="M30" s="644"/>
      <c r="P30" s="66"/>
      <c r="R30" s="651">
        <f>+ROUND(AA28,1)+ROUND(AA29,1)+ROUND(AA30,1)</f>
        <v>708.3</v>
      </c>
      <c r="S30" s="698"/>
      <c r="T30" s="698"/>
      <c r="U30" s="698"/>
      <c r="V30" s="54" t="s">
        <v>16</v>
      </c>
      <c r="Y30" s="652" t="s">
        <v>187</v>
      </c>
      <c r="Z30" s="653"/>
      <c r="AA30" s="686"/>
      <c r="AB30" s="687"/>
      <c r="AC30" s="687"/>
      <c r="AD30" s="687"/>
      <c r="AE30" s="687"/>
      <c r="AF30" s="54" t="s">
        <v>13</v>
      </c>
      <c r="AL30" s="668">
        <v>708.3</v>
      </c>
      <c r="AM30" s="669"/>
      <c r="AN30" s="669"/>
      <c r="AO30" s="669"/>
      <c r="AP30" s="62" t="s">
        <v>13</v>
      </c>
      <c r="AS30" s="695"/>
      <c r="AT30" s="692"/>
      <c r="AU30" s="692"/>
      <c r="AV30" s="693"/>
      <c r="AW30" s="724"/>
    </row>
    <row r="31" spans="2:49" ht="27" customHeight="1" thickTop="1" thickBot="1" x14ac:dyDescent="0.2">
      <c r="B31" s="622" t="s">
        <v>227</v>
      </c>
      <c r="C31" s="623"/>
      <c r="D31" s="646">
        <v>763.2</v>
      </c>
      <c r="E31" s="646"/>
      <c r="F31" s="646"/>
      <c r="G31" s="212" t="s">
        <v>199</v>
      </c>
      <c r="H31" s="635">
        <f>+AS24</f>
        <v>708.3</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opLeftCell="A25"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206</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topLeftCell="A22"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207</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11.4</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11.4</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11.4</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11.4</v>
      </c>
      <c r="Q27" s="698"/>
      <c r="R27" s="698"/>
      <c r="S27" s="698"/>
      <c r="T27" s="54" t="s">
        <v>38</v>
      </c>
      <c r="U27" s="74"/>
      <c r="V27" s="74"/>
      <c r="Y27" s="72" t="s">
        <v>39</v>
      </c>
      <c r="Z27" s="75"/>
      <c r="AH27" s="63"/>
      <c r="AI27" s="63"/>
      <c r="AJ27" s="63"/>
      <c r="AK27" s="63"/>
      <c r="AL27" s="647">
        <f>+AH18+P27</f>
        <v>11.4</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11.4</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11.4</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11.4</v>
      </c>
      <c r="I30" s="636"/>
      <c r="J30" s="212" t="s">
        <v>199</v>
      </c>
      <c r="M30" s="644"/>
      <c r="P30" s="66"/>
      <c r="R30" s="651">
        <f>+ROUND(AA28,1)+ROUND(AA29,1)+ROUND(AA30,1)</f>
        <v>11.4</v>
      </c>
      <c r="S30" s="698"/>
      <c r="T30" s="698"/>
      <c r="U30" s="698"/>
      <c r="V30" s="54" t="s">
        <v>16</v>
      </c>
      <c r="Y30" s="652" t="s">
        <v>187</v>
      </c>
      <c r="Z30" s="653"/>
      <c r="AA30" s="686"/>
      <c r="AB30" s="687"/>
      <c r="AC30" s="687"/>
      <c r="AD30" s="687"/>
      <c r="AE30" s="687"/>
      <c r="AF30" s="54" t="s">
        <v>13</v>
      </c>
      <c r="AL30" s="668">
        <v>11.4</v>
      </c>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11.4</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22"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208</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262.3</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303.60000000000002</v>
      </c>
      <c r="E24" s="646"/>
      <c r="F24" s="646"/>
      <c r="G24" s="212" t="s">
        <v>199</v>
      </c>
      <c r="H24" s="635">
        <f>+F12</f>
        <v>262.3</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163.4</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262.3</v>
      </c>
      <c r="Q27" s="698"/>
      <c r="R27" s="698"/>
      <c r="S27" s="698"/>
      <c r="T27" s="54" t="s">
        <v>38</v>
      </c>
      <c r="U27" s="74"/>
      <c r="V27" s="74"/>
      <c r="Y27" s="72" t="s">
        <v>39</v>
      </c>
      <c r="Z27" s="75"/>
      <c r="AH27" s="63"/>
      <c r="AI27" s="63"/>
      <c r="AJ27" s="63"/>
      <c r="AK27" s="63"/>
      <c r="AL27" s="647">
        <f>+AH18+P27</f>
        <v>262.3</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163.4</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303.60000000000002</v>
      </c>
      <c r="E29" s="646"/>
      <c r="F29" s="646"/>
      <c r="G29" s="212" t="s">
        <v>199</v>
      </c>
      <c r="H29" s="635">
        <f>+AL27</f>
        <v>262.3</v>
      </c>
      <c r="I29" s="636"/>
      <c r="J29" s="212" t="s">
        <v>199</v>
      </c>
      <c r="M29" s="644"/>
      <c r="P29" s="66"/>
      <c r="Q29" s="158"/>
      <c r="R29" s="61" t="s">
        <v>184</v>
      </c>
      <c r="S29" s="682" t="s">
        <v>33</v>
      </c>
      <c r="T29" s="683"/>
      <c r="U29" s="683"/>
      <c r="V29" s="684"/>
      <c r="W29" s="58"/>
      <c r="X29" s="76"/>
      <c r="Y29" s="652" t="s">
        <v>260</v>
      </c>
      <c r="Z29" s="653"/>
      <c r="AA29" s="686">
        <v>98.9</v>
      </c>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303.60000000000002</v>
      </c>
      <c r="E30" s="646"/>
      <c r="F30" s="646"/>
      <c r="G30" s="212" t="s">
        <v>199</v>
      </c>
      <c r="H30" s="635">
        <f>+AL30</f>
        <v>208</v>
      </c>
      <c r="I30" s="636"/>
      <c r="J30" s="212" t="s">
        <v>199</v>
      </c>
      <c r="M30" s="644"/>
      <c r="P30" s="66"/>
      <c r="R30" s="651">
        <f>+ROUND(AA28,1)+ROUND(AA29,1)+ROUND(AA30,1)</f>
        <v>262.3</v>
      </c>
      <c r="S30" s="698"/>
      <c r="T30" s="698"/>
      <c r="U30" s="698"/>
      <c r="V30" s="54" t="s">
        <v>16</v>
      </c>
      <c r="Y30" s="652" t="s">
        <v>187</v>
      </c>
      <c r="Z30" s="653"/>
      <c r="AA30" s="686"/>
      <c r="AB30" s="687"/>
      <c r="AC30" s="687"/>
      <c r="AD30" s="687"/>
      <c r="AE30" s="687"/>
      <c r="AF30" s="54" t="s">
        <v>13</v>
      </c>
      <c r="AL30" s="668">
        <v>208</v>
      </c>
      <c r="AM30" s="669"/>
      <c r="AN30" s="669"/>
      <c r="AO30" s="669"/>
      <c r="AP30" s="62" t="s">
        <v>13</v>
      </c>
      <c r="AS30" s="695"/>
      <c r="AT30" s="692"/>
      <c r="AU30" s="692"/>
      <c r="AV30" s="693"/>
      <c r="AW30" s="724"/>
    </row>
    <row r="31" spans="2:49" ht="27" customHeight="1" thickTop="1" thickBot="1" x14ac:dyDescent="0.2">
      <c r="B31" s="622" t="s">
        <v>227</v>
      </c>
      <c r="C31" s="623"/>
      <c r="D31" s="646">
        <v>158.1</v>
      </c>
      <c r="E31" s="646"/>
      <c r="F31" s="646"/>
      <c r="G31" s="212" t="s">
        <v>199</v>
      </c>
      <c r="H31" s="635">
        <f>+AS24</f>
        <v>163.4</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opLeftCell="A22"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4"/>
    </row>
    <row r="7" spans="2:49" ht="28.15" customHeight="1" thickBot="1" x14ac:dyDescent="0.2">
      <c r="B7" s="702" t="s">
        <v>89</v>
      </c>
      <c r="C7" s="703"/>
      <c r="D7" s="699" t="s">
        <v>209</v>
      </c>
      <c r="E7" s="700"/>
      <c r="F7" s="700"/>
      <c r="G7" s="700"/>
      <c r="H7" s="700"/>
      <c r="I7" s="701"/>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22" zoomScaleNormal="100" workbookViewId="0">
      <selection activeCell="M50" sqref="M50:N5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BASFジャパン株式会社戸塚事業所</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4"/>
    </row>
    <row r="7" spans="2:49" ht="28.15" customHeight="1" thickBot="1" x14ac:dyDescent="0.2">
      <c r="B7" s="702" t="s">
        <v>89</v>
      </c>
      <c r="C7" s="703"/>
      <c r="D7" s="699" t="s">
        <v>210</v>
      </c>
      <c r="E7" s="700"/>
      <c r="F7" s="700"/>
      <c r="G7" s="700"/>
      <c r="H7" s="700"/>
      <c r="I7" s="701"/>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9"/>
      <c r="N8" s="740"/>
      <c r="O8" s="740"/>
      <c r="P8" s="740"/>
      <c r="Q8" s="740"/>
      <c r="R8" s="740"/>
      <c r="S8" s="740"/>
      <c r="T8" s="740"/>
      <c r="U8" s="740"/>
      <c r="V8" s="740"/>
      <c r="W8" s="740"/>
      <c r="X8" s="740"/>
      <c r="Y8" s="740"/>
      <c r="Z8" s="740"/>
      <c r="AA8" s="740"/>
      <c r="AB8" s="741"/>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15.3</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16.899999999999999</v>
      </c>
      <c r="E24" s="646"/>
      <c r="F24" s="646"/>
      <c r="G24" s="212" t="s">
        <v>199</v>
      </c>
      <c r="H24" s="635">
        <f>+F12</f>
        <v>15.3</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15.3</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15.3</v>
      </c>
      <c r="Q27" s="698"/>
      <c r="R27" s="698"/>
      <c r="S27" s="698"/>
      <c r="T27" s="54" t="s">
        <v>38</v>
      </c>
      <c r="U27" s="74"/>
      <c r="V27" s="74"/>
      <c r="Y27" s="72" t="s">
        <v>39</v>
      </c>
      <c r="Z27" s="75"/>
      <c r="AH27" s="63"/>
      <c r="AI27" s="63"/>
      <c r="AJ27" s="63"/>
      <c r="AK27" s="63"/>
      <c r="AL27" s="647">
        <f>+AH18+P27</f>
        <v>15.3</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15.3</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16.899999999999999</v>
      </c>
      <c r="E29" s="646"/>
      <c r="F29" s="646"/>
      <c r="G29" s="212" t="s">
        <v>199</v>
      </c>
      <c r="H29" s="635">
        <f>+AL27</f>
        <v>15.3</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15.3</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16.899999999999999</v>
      </c>
      <c r="E31" s="646"/>
      <c r="F31" s="646"/>
      <c r="G31" s="212" t="s">
        <v>199</v>
      </c>
      <c r="H31" s="635">
        <f>+AS24</f>
        <v>15.3</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2023-06-28T09:41:12Z</dcterms:created>
  <dcterms:modified xsi:type="dcterms:W3CDTF">2023-07-19T06:28:49Z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530cf4-8573-4c29-a912-bbcdac835909_Enabled">
    <vt:lpwstr>true</vt:lpwstr>
  </property>
  <property fmtid="{D5CDD505-2E9C-101B-9397-08002B2CF9AE}" pid="3" name="MSIP_Label_06530cf4-8573-4c29-a912-bbcdac835909_SetDate">
    <vt:lpwstr>2023-06-16T05:19:09Z</vt:lpwstr>
  </property>
  <property fmtid="{D5CDD505-2E9C-101B-9397-08002B2CF9AE}" pid="4" name="MSIP_Label_06530cf4-8573-4c29-a912-bbcdac835909_Method">
    <vt:lpwstr>Standard</vt:lpwstr>
  </property>
  <property fmtid="{D5CDD505-2E9C-101B-9397-08002B2CF9AE}" pid="5" name="MSIP_Label_06530cf4-8573-4c29-a912-bbcdac835909_Name">
    <vt:lpwstr>06530cf4-8573-4c29-a912-bbcdac835909</vt:lpwstr>
  </property>
  <property fmtid="{D5CDD505-2E9C-101B-9397-08002B2CF9AE}" pid="6" name="MSIP_Label_06530cf4-8573-4c29-a912-bbcdac835909_SiteId">
    <vt:lpwstr>ecaa386b-c8df-4ce0-ad01-740cbdb5ba55</vt:lpwstr>
  </property>
  <property fmtid="{D5CDD505-2E9C-101B-9397-08002B2CF9AE}" pid="7" name="MSIP_Label_06530cf4-8573-4c29-a912-bbcdac835909_ActionId">
    <vt:lpwstr>cb243a5d-d1e5-4fca-8f62-0fdb9ee291db</vt:lpwstr>
  </property>
  <property fmtid="{D5CDD505-2E9C-101B-9397-08002B2CF9AE}" pid="8" name="MSIP_Label_06530cf4-8573-4c29-a912-bbcdac835909_ContentBits">
    <vt:lpwstr>2</vt:lpwstr>
  </property>
</Properties>
</file>