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30" windowHeight="675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H31" i="85"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s="1"/>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H18" i="89" s="1"/>
  <c r="Y18" i="89" s="1"/>
  <c r="Y21" i="89" s="1"/>
  <c r="H27" i="89" s="1"/>
  <c r="AO18" i="79"/>
  <c r="AH18" i="79" s="1"/>
  <c r="Y18" i="79" s="1"/>
  <c r="AO18" i="81"/>
  <c r="AH18" i="81" s="1"/>
  <c r="Y18" i="81" s="1"/>
  <c r="AO18" i="84"/>
  <c r="AH18" i="84" s="1"/>
  <c r="Y18" i="84" s="1"/>
  <c r="AO18" i="82"/>
  <c r="AH18" i="82" s="1"/>
  <c r="Y18" i="82" s="1"/>
  <c r="AO18" i="80"/>
  <c r="AH18" i="80" s="1"/>
  <c r="AO18" i="90"/>
  <c r="AH18" i="90" s="1"/>
  <c r="AO18" i="91"/>
  <c r="AH18" i="91" s="1"/>
  <c r="Y18" i="91" s="1"/>
  <c r="P16" i="91" s="1"/>
  <c r="X50" i="94"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F12" i="89" s="1"/>
  <c r="H24" i="89" s="1"/>
  <c r="R30" i="79"/>
  <c r="P27" i="79" s="1"/>
  <c r="F12" i="79" s="1"/>
  <c r="H24"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9"/>
  <c r="H31" i="2"/>
  <c r="H45" i="94"/>
  <c r="H31" i="76"/>
  <c r="J45" i="94"/>
  <c r="W45" i="94"/>
  <c r="N45" i="94"/>
  <c r="Y18" i="78"/>
  <c r="Y21" i="78" s="1"/>
  <c r="H27" i="78" s="1"/>
  <c r="S45" i="94"/>
  <c r="H31" i="88" l="1"/>
  <c r="H31" i="87"/>
  <c r="N38" i="94"/>
  <c r="N37" i="94" s="1"/>
  <c r="N19" i="94" s="1"/>
  <c r="N18" i="94" s="1"/>
  <c r="M45" i="94"/>
  <c r="Y45" i="94"/>
  <c r="AL27" i="91"/>
  <c r="X43" i="94" s="1"/>
  <c r="AL27" i="80"/>
  <c r="P16" i="89"/>
  <c r="Q50" i="94" s="1"/>
  <c r="Y21" i="88"/>
  <c r="H27" i="88" s="1"/>
  <c r="G32" i="94"/>
  <c r="G31" i="94" s="1"/>
  <c r="G26" i="94" s="1"/>
  <c r="G27" i="94" s="1"/>
  <c r="P16" i="78"/>
  <c r="L50" i="94" s="1"/>
  <c r="AL27" i="75"/>
  <c r="H29" i="75" s="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1" i="94" s="1"/>
  <c r="U38" i="94"/>
  <c r="U37" i="94" s="1"/>
  <c r="U19" i="94" s="1"/>
  <c r="U9" i="94" s="1"/>
  <c r="U55" i="94" s="1"/>
  <c r="M38" i="94"/>
  <c r="I38" i="94"/>
  <c r="I37" i="94" s="1"/>
  <c r="I19" i="94" s="1"/>
  <c r="I15" i="94" s="1"/>
  <c r="AL27" i="84"/>
  <c r="T43" i="94" s="1"/>
  <c r="AA25" i="94"/>
  <c r="AL27" i="89"/>
  <c r="AL27" i="79"/>
  <c r="R43" i="94" s="1"/>
  <c r="AL27" i="85"/>
  <c r="Q31" i="94"/>
  <c r="Q26" i="94" s="1"/>
  <c r="Q27" i="94" s="1"/>
  <c r="N32" i="94"/>
  <c r="N31" i="94" s="1"/>
  <c r="N26" i="94" s="1"/>
  <c r="N27" i="94" s="1"/>
  <c r="Y21" i="91"/>
  <c r="H27" i="91" s="1"/>
  <c r="P16" i="92"/>
  <c r="Z50" i="94" s="1"/>
  <c r="AA22" i="94"/>
  <c r="AA28" i="94"/>
  <c r="AL27" i="90"/>
  <c r="W43" i="94" s="1"/>
  <c r="AL27" i="78"/>
  <c r="H29" i="78" s="1"/>
  <c r="G38" i="94"/>
  <c r="G37" i="94" s="1"/>
  <c r="G19" i="94" s="1"/>
  <c r="Y18" i="74"/>
  <c r="AL27" i="74"/>
  <c r="Y18" i="76"/>
  <c r="AL27" i="76"/>
  <c r="P16" i="81"/>
  <c r="S50" i="94" s="1"/>
  <c r="Y21" i="81"/>
  <c r="H27" i="81" s="1"/>
  <c r="P16" i="85"/>
  <c r="M50" i="94" s="1"/>
  <c r="Y21" i="85"/>
  <c r="H27" i="85" s="1"/>
  <c r="P19" i="94"/>
  <c r="P12" i="94" s="1"/>
  <c r="J38" i="94"/>
  <c r="J37" i="94" s="1"/>
  <c r="J19" i="94" s="1"/>
  <c r="J11" i="94" s="1"/>
  <c r="M37" i="94"/>
  <c r="M19" i="94" s="1"/>
  <c r="M9" i="94" s="1"/>
  <c r="M55" i="94" s="1"/>
  <c r="X32" i="94"/>
  <c r="X31" i="94" s="1"/>
  <c r="X26" i="94" s="1"/>
  <c r="X27" i="94" s="1"/>
  <c r="AA44" i="94"/>
  <c r="AA46" i="94"/>
  <c r="AA47" i="94"/>
  <c r="AA21" i="94"/>
  <c r="AL27" i="87"/>
  <c r="AA24" i="94"/>
  <c r="Y18" i="80"/>
  <c r="Y18" i="90"/>
  <c r="AL27" i="92"/>
  <c r="AA23" i="94"/>
  <c r="K45" i="94"/>
  <c r="V45" i="94"/>
  <c r="Q38" i="94"/>
  <c r="Q37" i="94" s="1"/>
  <c r="Q19" i="94" s="1"/>
  <c r="Q10" i="94" s="1"/>
  <c r="V38" i="94"/>
  <c r="V37" i="94" s="1"/>
  <c r="V19" i="94" s="1"/>
  <c r="V14" i="94" s="1"/>
  <c r="L38" i="94"/>
  <c r="L37" i="94" s="1"/>
  <c r="L19" i="94" s="1"/>
  <c r="L9" i="94" s="1"/>
  <c r="L55" i="94" s="1"/>
  <c r="W32" i="94"/>
  <c r="W31" i="94" s="1"/>
  <c r="W26" i="94" s="1"/>
  <c r="W27" i="94" s="1"/>
  <c r="S32" i="94"/>
  <c r="S31" i="94" s="1"/>
  <c r="S26" i="94" s="1"/>
  <c r="S27" i="94" s="1"/>
  <c r="W38" i="94"/>
  <c r="W37" i="94" s="1"/>
  <c r="W19" i="94" s="1"/>
  <c r="W13" i="94" s="1"/>
  <c r="U32" i="94"/>
  <c r="U31" i="94" s="1"/>
  <c r="U26" i="94" s="1"/>
  <c r="U27" i="94" s="1"/>
  <c r="Y38" i="94"/>
  <c r="Y37" i="94" s="1"/>
  <c r="Y19" i="94" s="1"/>
  <c r="Y14" i="94" s="1"/>
  <c r="J32" i="94"/>
  <c r="J31" i="94" s="1"/>
  <c r="J26" i="94" s="1"/>
  <c r="J27" i="94" s="1"/>
  <c r="AA34" i="94"/>
  <c r="AL27" i="81"/>
  <c r="R38" i="94"/>
  <c r="R37" i="94" s="1"/>
  <c r="R19" i="94" s="1"/>
  <c r="R10" i="94" s="1"/>
  <c r="K38" i="94"/>
  <c r="K37" i="94" s="1"/>
  <c r="K19" i="94" s="1"/>
  <c r="K14" i="94" s="1"/>
  <c r="Z32" i="94"/>
  <c r="Z31" i="94" s="1"/>
  <c r="Z26" i="94" s="1"/>
  <c r="Z27" i="94" s="1"/>
  <c r="V32" i="94"/>
  <c r="V31" i="94" s="1"/>
  <c r="V26" i="94" s="1"/>
  <c r="V27" i="94" s="1"/>
  <c r="O32" i="94"/>
  <c r="O31" i="94" s="1"/>
  <c r="O26" i="94" s="1"/>
  <c r="O27" i="94" s="1"/>
  <c r="P32" i="94"/>
  <c r="P31" i="94" s="1"/>
  <c r="P26" i="94" s="1"/>
  <c r="P27" i="94" s="1"/>
  <c r="AA29" i="94"/>
  <c r="AA36" i="94"/>
  <c r="M32" i="94"/>
  <c r="M31" i="94" s="1"/>
  <c r="M26" i="94" s="1"/>
  <c r="M27" i="94" s="1"/>
  <c r="T38" i="94"/>
  <c r="T37" i="94" s="1"/>
  <c r="T19" i="94" s="1"/>
  <c r="X38" i="94"/>
  <c r="X37" i="94" s="1"/>
  <c r="X19" i="94" s="1"/>
  <c r="H38" i="94"/>
  <c r="AA39" i="94"/>
  <c r="I32" i="94"/>
  <c r="I31" i="94" s="1"/>
  <c r="I26" i="94" s="1"/>
  <c r="I27" i="94" s="1"/>
  <c r="AL27" i="83"/>
  <c r="Y18" i="83"/>
  <c r="AL27" i="82"/>
  <c r="Y21" i="79"/>
  <c r="H27" i="79" s="1"/>
  <c r="P16" i="79"/>
  <c r="R50" i="94" s="1"/>
  <c r="Y21" i="77"/>
  <c r="H27" i="77" s="1"/>
  <c r="P16" i="77"/>
  <c r="K50" i="94" s="1"/>
  <c r="H31" i="92"/>
  <c r="Z45" i="94"/>
  <c r="V43" i="94"/>
  <c r="H29" i="80"/>
  <c r="Y21" i="84"/>
  <c r="H27" i="84" s="1"/>
  <c r="P16" i="84"/>
  <c r="T50" i="94" s="1"/>
  <c r="H31" i="79"/>
  <c r="AA41" i="94"/>
  <c r="H32" i="94"/>
  <c r="AA33" i="94"/>
  <c r="F12" i="88"/>
  <c r="H24" i="88" s="1"/>
  <c r="AL27" i="88"/>
  <c r="F12" i="77"/>
  <c r="H24" i="77" s="1"/>
  <c r="AL27" i="77"/>
  <c r="AA35" i="94"/>
  <c r="Y18" i="2"/>
  <c r="AL27" i="2"/>
  <c r="AA40" i="94"/>
  <c r="Z38" i="94"/>
  <c r="Z37" i="94" s="1"/>
  <c r="Z19" i="94" s="1"/>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H29" i="91" l="1"/>
  <c r="H29" i="90"/>
  <c r="H29" i="79"/>
  <c r="N15" i="94"/>
  <c r="N11" i="94"/>
  <c r="L43" i="94"/>
  <c r="AA45" i="94"/>
  <c r="Y10" i="94"/>
  <c r="Y15" i="94"/>
  <c r="Y13" i="94"/>
  <c r="Y9" i="94"/>
  <c r="Y55" i="94" s="1"/>
  <c r="Y17" i="94"/>
  <c r="Y12" i="94"/>
  <c r="Y11" i="94"/>
  <c r="Y18" i="94"/>
  <c r="Y16" i="94"/>
  <c r="W14" i="94"/>
  <c r="V11" i="94"/>
  <c r="V12" i="94"/>
  <c r="V9" i="94"/>
  <c r="V55" i="94" s="1"/>
  <c r="V18" i="94"/>
  <c r="V15" i="94"/>
  <c r="V16" i="94"/>
  <c r="U10" i="94"/>
  <c r="U13" i="94"/>
  <c r="U18" i="94"/>
  <c r="U12" i="94"/>
  <c r="U14" i="94"/>
  <c r="U16" i="94"/>
  <c r="U15" i="94"/>
  <c r="U17" i="94"/>
  <c r="U11" i="94"/>
  <c r="H29" i="84"/>
  <c r="S15" i="94"/>
  <c r="S12" i="94"/>
  <c r="S9" i="94"/>
  <c r="S55" i="94" s="1"/>
  <c r="S13" i="94"/>
  <c r="S16" i="94"/>
  <c r="S17" i="94"/>
  <c r="S10" i="94"/>
  <c r="R18" i="94"/>
  <c r="R11" i="94"/>
  <c r="R13" i="94"/>
  <c r="R15" i="94"/>
  <c r="R17" i="94"/>
  <c r="R16" i="94"/>
  <c r="R9" i="94"/>
  <c r="R55" i="94" s="1"/>
  <c r="R14" i="94"/>
  <c r="R12" i="94"/>
  <c r="Q14" i="94"/>
  <c r="Q17" i="94"/>
  <c r="Q16" i="94"/>
  <c r="Q15" i="94"/>
  <c r="Q12" i="94"/>
  <c r="Q18" i="94"/>
  <c r="P10" i="94"/>
  <c r="P9" i="94"/>
  <c r="P55" i="94" s="1"/>
  <c r="N10" i="94"/>
  <c r="N14" i="94"/>
  <c r="N12" i="94"/>
  <c r="N17" i="94"/>
  <c r="N16" i="94"/>
  <c r="N13" i="94"/>
  <c r="N9" i="94"/>
  <c r="N55" i="94" s="1"/>
  <c r="K15" i="94"/>
  <c r="K9" i="94"/>
  <c r="K55" i="94" s="1"/>
  <c r="K16" i="94"/>
  <c r="K10" i="94"/>
  <c r="K17" i="94"/>
  <c r="K18" i="94"/>
  <c r="K12" i="94"/>
  <c r="K11" i="94"/>
  <c r="K13" i="94"/>
  <c r="P16" i="75"/>
  <c r="I50" i="94" s="1"/>
  <c r="I17" i="94"/>
  <c r="I18" i="94"/>
  <c r="I10" i="94"/>
  <c r="I12" i="94"/>
  <c r="I43" i="94"/>
  <c r="I13" i="94"/>
  <c r="I9" i="94"/>
  <c r="I55" i="94" s="1"/>
  <c r="I16" i="94"/>
  <c r="I11" i="94"/>
  <c r="I14" i="94"/>
  <c r="M16" i="94"/>
  <c r="M13" i="94"/>
  <c r="L15" i="94"/>
  <c r="L18" i="94"/>
  <c r="L16"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4" i="94" l="1"/>
  <c r="M63" i="95" s="1"/>
  <c r="M40" i="98" s="1"/>
  <c r="AA15" i="94"/>
  <c r="M64" i="95" s="1"/>
  <c r="M41"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<sst xmlns="http://schemas.openxmlformats.org/spreadsheetml/2006/main" count="3276" uniqueCount="462">
  <si>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</si>
  <si>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</si>
  <si>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</si>
  <si>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</si>
  <si>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</si>
  <si>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</si>
  <si>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</si>
  <si>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</si>
  <si>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</si>
  <si>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</si>
  <si>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</si>
  <si>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</si>
  <si>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</si>
  <si>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</si>
  <si>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</si>
  <si>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</si>
  <si>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</si>
  <si>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</si>
  <si>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</si>
  <si>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</si>
  <si>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</si>
  <si>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</si>
  <si>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</si>
  <si>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</si>
  <si>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</si>
  <si>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</si>
  <si>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</si>
  <si>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</si>
  <si>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</si>
  <si>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</si>
  <si>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</si>
  <si>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</si>
  <si>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</si>
  <si>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</si>
  <si>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</si>
  <si>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</si>
  <si>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</si>
  <si>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</si>
  <si>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</si>
  <si>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</si>
  <si>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</si>
  <si>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</si>
  <si>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</si>
  <si>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</si>
  <si>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</si>
  <si>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</si>
  <si>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</si>
  <si>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</si>
  <si>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</si>
  <si>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</si>
  <si>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</si>
  <si>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</si>
  <si>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</si>
  <si>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</si>
  <si>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</si>
  <si>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</si>
  <si>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</si>
  <si>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</si>
  <si>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</si>
  <si>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</si>
  <si>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</si>
  <si>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</si>
  <si>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</si>
  <si>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</si>
  <si>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</si>
  <si>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</si>
  <si>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</si>
  <si>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</si>
  <si>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</si>
  <si>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</si>
  <si>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</si>
  <si>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</si>
  <si>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</si>
  <si>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</si>
  <si>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</si>
  <si>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</si>
  <si>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</si>
  <si>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</si>
  <si>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</si>
  <si>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</si>
  <si>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</si>
  <si>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</si>
  <si>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</si>
  <si>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</si>
  <si>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</si>
  <si>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</si>
  <si>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</si>
  <si>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</si>
  <si>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</si>
  <si>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</si>
  <si>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</si>
  <si>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</si>
  <si>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</si>
  <si>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</si>
  <si>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</si>
  <si>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</si>
  <si>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</si>
  <si>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</si>
  <si>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</si>
  <si>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</si>
  <si>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</si>
  <si>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</si>
  <si>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</si>
  <si>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</si>
  <si>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</si>
  <si>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</si>
  <si>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</si>
  <si>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</si>
  <si>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</si>
  <si>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</si>
  <si>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</si>
  <si>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</si>
  <si>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</si>
  <si>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</si>
  <si>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</si>
  <si>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</si>
  <si>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</si>
  <si>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</si>
  <si>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</si>
  <si>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</si>
  <si>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</si>
  <si>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</si>
  <si>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</si>
  <si>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</si>
  <si>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</si>
  <si>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</si>
  <si>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</si>
  <si>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</si>
  <si>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</si>
  <si>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</si>
  <si>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</si>
  <si>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</si>
  <si>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</si>
  <si>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</si>
  <si>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</si>
  <si>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</si>
  <si>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</si>
  <si>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</si>
  <si>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</si>
  <si>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</si>
  <si>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</si>
  <si>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</si>
  <si>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</si>
  <si>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</si>
  <si>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</si>
  <si>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</si>
  <si>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</si>
  <si>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</si>
  <si>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</si>
  <si>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</si>
  <si>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</si>
  <si>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</si>
  <si>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</si>
  <si>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</si>
  <si>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</si>
  <si>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</si>
  <si>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</si>
  <si>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</si>
  <si>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</si>
  <si>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</si>
  <si>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</si>
  <si>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</si>
  <si>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</si>
  <si>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</si>
  <si>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</si>
  <si>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</si>
  <si>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</si>
  <si>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</si>
  <si>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</si>
  <si>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</si>
  <si>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</si>
  <si>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</si>
  <si>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</si>
  <si>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</si>
  <si>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</si>
  <si>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</si>
  <si>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</si>
  <si>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</si>
  <si>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</si>
  <si>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</si>
  <si>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</si>
  <si>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</si>
  <si>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</si>
  <si>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</si>
  <si>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</si>
  <si>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</si>
  <si>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</si>
  <si>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</si>
  <si>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</si>
  <si>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</si>
  <si>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</si>
  <si>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</si>
  <si>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</si>
  <si>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</si>
  <si>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</si>
  <si>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</si>
  <si>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</si>
  <si>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</si>
  <si>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</si>
  <si>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</si>
  <si>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</si>
  <si>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</si>
  <si>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</si>
  <si>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</si>
  <si>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</si>
  <si>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</si>
  <si>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</si>
  <si>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</si>
  <si>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</si>
  <si>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</si>
  <si>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</si>
  <si>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</si>
  <si>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</si>
  <si>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</si>
  <si>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</si>
  <si>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</si>
  <si>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</si>
  <si>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</si>
  <si>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</si>
  <si>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</si>
  <si>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</si>
  <si>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</si>
  <si>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</si>
  <si>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</si>
  <si>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</si>
  <si>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</si>
  <si>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</si>
  <si>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</si>
  <si>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</si>
  <si>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</si>
  <si>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</si>
  <si>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</si>
  <si>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</si>
  <si>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</si>
  <si>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</si>
  <si>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</si>
  <si>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</si>
  <si>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</si>
  <si>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</si>
  <si>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</si>
  <si>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</si>
  <si>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</si>
  <si>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</si>
  <si>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</si>
  <si>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</si>
  <si>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</si>
  <si>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</si>
  <si>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</si>
  <si>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</si>
  <si>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</si>
  <si>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</si>
  <si>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</si>
  <si>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</si>
  <si>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</si>
  <si>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</si>
  <si>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</si>
  <si>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</si>
  <si>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</si>
  <si>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</si>
  <si>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</si>
  <si>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</si>
  <si>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</si>
  <si>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</si>
  <si>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</si>
  <si>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</si>
  <si>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</si>
  <si>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</si>
  <si>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</si>
  <si>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</si>
  <si>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</si>
  <si>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</si>
  <si>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</si>
  <si>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</si>
  <si>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</si>
  <si>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</si>
  <si>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</si>
  <si>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</si>
  <si>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</si>
  <si>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</si>
  <si>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</si>
  <si>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</si>
  <si>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</si>
  <si>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</si>
  <si>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</si>
  <si>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</si>
  <si>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</si>
  <si>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</si>
  <si>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</si>
  <si>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</si>
  <si>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</si>
  <si>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</si>
  <si>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</si>
  <si>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</si>
  <si>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</si>
  <si>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</si>
  <si>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</si>
  <si>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</si>
  <si>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</si>
  <si>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</si>
  <si>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</si>
  <si>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</si>
  <si>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</si>
  <si>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</si>
  <si>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</si>
  <si>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</si>
  <si>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</si>
  <si>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</si>
  <si>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</si>
  <si>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</si>
  <si>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</si>
  <si>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</si>
  <si>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</si>
  <si>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</si>
  <si>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</si>
  <si>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</si>
  <si>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</si>
  <si>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</si>
  <si>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</si>
  <si>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</si>
  <si>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</si>
  <si>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</si>
  <si>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</si>
  <si>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</si>
  <si>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</si>
  <si>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</si>
  <si>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</si>
  <si>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</si>
  <si>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</si>
  <si>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</si>
  <si>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</si>
  <si>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</si>
  <si>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</si>
  <si>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</si>
  <si>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</si>
  <si>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</si>
  <si>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</si>
  <si>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</si>
  <si>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</si>
  <si>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</si>
  <si>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</si>
  <si>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</si>
  <si>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</si>
  <si>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</si>
  <si>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</si>
  <si>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</si>
  <si>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</si>
  <si>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</si>
  <si>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</si>
  <si>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</si>
  <si>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</si>
  <si>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</si>
  <si>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</si>
  <si>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</si>
  <si>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</si>
  <si>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</si>
  <si>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</si>
  <si>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</si>
  <si>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</si>
  <si>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</si>
  <si>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</si>
  <si>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</si>
  <si>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</si>
  <si>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</si>
  <si>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</si>
  <si>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</si>
  <si>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</si>
  <si>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</si>
  <si>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</si>
  <si>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</si>
  <si>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</si>
  <si>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</si>
  <si>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</si>
  <si>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</si>
  <si>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</si>
  <si>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</si>
  <si>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</si>
  <si>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</si>
  <si>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</si>
  <si>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</si>
  <si>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</si>
  <si>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</si>
  <si>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</si>
  <si>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</si>
  <si>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</si>
  <si>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</si>
  <si>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</si>
  <si>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</si>
  <si>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</si>
  <si>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</si>
  <si>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</si>
  <si>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</si>
  <si>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</si>
  <si>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</si>
  <si>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</si>
  <si>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</si>
  <si>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</si>
  <si>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</si>
  <si>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</si>
  <si>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</si>
  <si>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</si>
  <si>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</si>
  <si>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</si>
  <si>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</si>
  <si>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</si>
  <si>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</si>
  <si>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</si>
  <si>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</si>
  <si>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</si>
  <si>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</si>
  <si>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</si>
  <si>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</si>
  <si>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</si>
  <si>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</si>
  <si>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</si>
  <si>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</si>
  <si>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</si>
  <si>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</si>
  <si>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</si>
  <si>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</si>
  <si>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</si>
  <si>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</si>
  <si>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</si>
  <si>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</si>
  <si>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</si>
  <si>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</si>
  <si>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</si>
  <si>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</si>
  <si>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</si>
  <si>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</si>
  <si>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</si>
  <si>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</si>
  <si>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</si>
  <si>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</si>
  <si>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</si>
  <si>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</si>
  <si>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</si>
  <si>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</si>
  <si>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</si>
  <si>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</si>
  <si>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</si>
  <si>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</si>
  <si>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</si>
  <si>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</si>
  <si>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</si>
  <si>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</si>
  <si>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</si>
  <si>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</si>
  <si>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</si>
  <si>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</si>
  <si>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</si>
  <si>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横浜市西区平沼1丁目3番13号</t>
    <phoneticPr fontId="3"/>
  </si>
  <si>
    <t>株式会社　大勝　　代表取締役　小勝 次郎</t>
    <phoneticPr fontId="3"/>
  </si>
  <si>
    <t>株式会社　大勝</t>
    <phoneticPr fontId="3"/>
  </si>
  <si>
    <t>横浜市西区平沼1丁目3番13号 大勝ビル6,7,8F</t>
    <phoneticPr fontId="3"/>
  </si>
  <si>
    <t>045-326-2727</t>
    <phoneticPr fontId="3"/>
  </si>
  <si>
    <t>横浜市長</t>
    <phoneticPr fontId="3"/>
  </si>
  <si>
    <t>Ｄ－建設業</t>
    <phoneticPr fontId="3"/>
  </si>
  <si>
    <t>総合工事業</t>
    <phoneticPr fontId="3"/>
  </si>
  <si>
    <t>○</t>
  </si>
  <si>
    <t>045-326-2727</t>
    <phoneticPr fontId="3"/>
  </si>
  <si>
    <t>　96人</t>
    <rPh sb="3" eb="4">
      <t>ヒト</t>
    </rPh>
    <phoneticPr fontId="3"/>
  </si>
  <si>
    <t>令和  5 年  5 月 31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</si>
</sst>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35" zoomScaleNormal="100" zoomScaleSheetLayoutView="100" workbookViewId="0">
      <selection activeCell="H40" sqref="H40"/>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458</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461</v>
      </c>
      <c r="M34" s="477"/>
      <c r="N34" s="477"/>
      <c r="O34" s="478"/>
      <c r="Q34" s="20"/>
      <c r="R34" s="20"/>
      <c r="S34" s="20"/>
    </row>
    <row r="35" spans="1:19" ht="11.25" customHeight="1" x14ac:dyDescent="0.15">
      <c r="C35" s="78"/>
      <c r="O35" s="80"/>
      <c r="Q35" s="20"/>
      <c r="R35" s="20"/>
      <c r="S35" s="20"/>
    </row>
    <row r="36" spans="1:19" ht="13.5" x14ac:dyDescent="0.15">
      <c r="C36" s="508" t="s">
        <v>455</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450</v>
      </c>
      <c r="K39" s="467"/>
      <c r="L39" s="468"/>
      <c r="M39" s="468"/>
      <c r="N39" s="468"/>
      <c r="O39" s="469"/>
      <c r="Q39" s="20"/>
      <c r="R39" s="20"/>
    </row>
    <row r="40" spans="1:19" ht="26.25" customHeight="1" x14ac:dyDescent="0.15">
      <c r="C40" s="78"/>
      <c r="H40" s="23" t="s">
        <v>7</v>
      </c>
      <c r="I40" s="23"/>
      <c r="J40" s="467" t="s">
        <v>451</v>
      </c>
      <c r="K40" s="467"/>
      <c r="L40" s="468"/>
      <c r="M40" s="468"/>
      <c r="N40" s="468"/>
      <c r="O40" s="469"/>
    </row>
    <row r="41" spans="1:19" x14ac:dyDescent="0.15">
      <c r="C41" s="78"/>
      <c r="J41" s="21" t="s">
        <v>8</v>
      </c>
      <c r="O41" s="79"/>
    </row>
    <row r="42" spans="1:19" x14ac:dyDescent="0.15">
      <c r="C42" s="78"/>
      <c r="J42" s="24" t="s">
        <v>9</v>
      </c>
      <c r="K42" s="24"/>
      <c r="L42" s="520" t="s">
        <v>454</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452</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2726</v>
      </c>
      <c r="N48" s="483"/>
      <c r="O48" s="484"/>
    </row>
    <row r="49" spans="3:21" ht="18" customHeight="1" x14ac:dyDescent="0.15">
      <c r="C49" s="461" t="s">
        <v>11</v>
      </c>
      <c r="D49" s="462"/>
      <c r="E49" s="463"/>
      <c r="F49" s="516" t="s">
        <v>453</v>
      </c>
      <c r="G49" s="517"/>
      <c r="H49" s="517"/>
      <c r="I49" s="517"/>
      <c r="J49" s="517"/>
      <c r="K49" s="517"/>
      <c r="L49" s="126" t="s">
        <v>173</v>
      </c>
      <c r="M49" s="397"/>
      <c r="N49" s="485" t="s">
        <v>459</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456</v>
      </c>
      <c r="G52" s="421"/>
      <c r="H52" s="421"/>
      <c r="I52" s="421"/>
      <c r="J52" s="30" t="s">
        <v>47</v>
      </c>
      <c r="K52" s="30"/>
      <c r="L52" s="422" t="s">
        <v>457</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v>12906</v>
      </c>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t="s">
        <v>460</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20243</v>
      </c>
      <c r="I63" s="242" t="s">
        <v>4</v>
      </c>
      <c r="J63" s="441" t="s">
        <v>326</v>
      </c>
      <c r="K63" s="442"/>
      <c r="L63" s="443"/>
      <c r="M63" s="436">
        <f>+別紙!AA14</f>
        <v>20243</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t="str">
        <f>+別紙!AA15</f>
        <v>0</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20243</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0.7</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0.7</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0.7</v>
      </c>
      <c r="Q27" s="588"/>
      <c r="R27" s="588"/>
      <c r="S27" s="588"/>
      <c r="T27" s="44" t="s">
        <v>38</v>
      </c>
      <c r="U27" s="64"/>
      <c r="V27" s="64"/>
      <c r="Y27" s="62" t="s">
        <v>39</v>
      </c>
      <c r="Z27" s="65"/>
      <c r="AH27" s="53"/>
      <c r="AI27" s="53"/>
      <c r="AJ27" s="53"/>
      <c r="AK27" s="53"/>
      <c r="AL27" s="553">
        <f>+AH18+P27</f>
        <v>0.7</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0.7</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0.7</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0.7</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121.9</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112.7</v>
      </c>
      <c r="E24" s="603"/>
      <c r="F24" s="603"/>
      <c r="G24" s="195" t="s">
        <v>199</v>
      </c>
      <c r="H24" s="583">
        <f>+F12</f>
        <v>121.9</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121.9</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121.9</v>
      </c>
      <c r="Q27" s="588"/>
      <c r="R27" s="588"/>
      <c r="S27" s="588"/>
      <c r="T27" s="44" t="s">
        <v>38</v>
      </c>
      <c r="U27" s="64"/>
      <c r="V27" s="64"/>
      <c r="Y27" s="62" t="s">
        <v>39</v>
      </c>
      <c r="Z27" s="65"/>
      <c r="AH27" s="53"/>
      <c r="AI27" s="53"/>
      <c r="AJ27" s="53"/>
      <c r="AK27" s="53"/>
      <c r="AL27" s="553">
        <f>+AH18+P27</f>
        <v>121.9</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121.9</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112.7</v>
      </c>
      <c r="E29" s="603"/>
      <c r="F29" s="603"/>
      <c r="G29" s="195" t="s">
        <v>199</v>
      </c>
      <c r="H29" s="583">
        <f>+AL27</f>
        <v>121.9</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121.9</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112.7</v>
      </c>
      <c r="E31" s="603"/>
      <c r="F31" s="603"/>
      <c r="G31" s="195" t="s">
        <v>199</v>
      </c>
      <c r="H31" s="583">
        <f>+AS24</f>
        <v>121.9</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186.9</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1058.5</v>
      </c>
      <c r="E24" s="603"/>
      <c r="F24" s="603"/>
      <c r="G24" s="195" t="s">
        <v>199</v>
      </c>
      <c r="H24" s="583">
        <f>+F12</f>
        <v>186.9</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186.9</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186.9</v>
      </c>
      <c r="Q27" s="588"/>
      <c r="R27" s="588"/>
      <c r="S27" s="588"/>
      <c r="T27" s="44" t="s">
        <v>38</v>
      </c>
      <c r="U27" s="64"/>
      <c r="V27" s="64"/>
      <c r="Y27" s="62" t="s">
        <v>39</v>
      </c>
      <c r="Z27" s="65"/>
      <c r="AH27" s="53"/>
      <c r="AI27" s="53"/>
      <c r="AJ27" s="53"/>
      <c r="AK27" s="53"/>
      <c r="AL27" s="553">
        <f>+AH18+P27</f>
        <v>186.9</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186.9</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1058.5</v>
      </c>
      <c r="E29" s="603"/>
      <c r="F29" s="603"/>
      <c r="G29" s="195" t="s">
        <v>199</v>
      </c>
      <c r="H29" s="583">
        <f>+AL27</f>
        <v>186.9</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186.9</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1058.5</v>
      </c>
      <c r="E31" s="603"/>
      <c r="F31" s="603"/>
      <c r="G31" s="195" t="s">
        <v>199</v>
      </c>
      <c r="H31" s="583">
        <f>+AS24</f>
        <v>186.9</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6242.2</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12168.9</v>
      </c>
      <c r="E24" s="603"/>
      <c r="F24" s="603"/>
      <c r="G24" s="195" t="s">
        <v>199</v>
      </c>
      <c r="H24" s="583">
        <f>+F12</f>
        <v>6242.2</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6242.2</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6242.2</v>
      </c>
      <c r="Q27" s="588"/>
      <c r="R27" s="588"/>
      <c r="S27" s="588"/>
      <c r="T27" s="44" t="s">
        <v>38</v>
      </c>
      <c r="U27" s="64"/>
      <c r="V27" s="64"/>
      <c r="Y27" s="62" t="s">
        <v>39</v>
      </c>
      <c r="Z27" s="65"/>
      <c r="AH27" s="53"/>
      <c r="AI27" s="53"/>
      <c r="AJ27" s="53"/>
      <c r="AK27" s="53"/>
      <c r="AL27" s="553">
        <f>+AH18+P27</f>
        <v>6242.2</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6242.2</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12168.9</v>
      </c>
      <c r="E29" s="603"/>
      <c r="F29" s="603"/>
      <c r="G29" s="195" t="s">
        <v>199</v>
      </c>
      <c r="H29" s="583">
        <f>+AL27</f>
        <v>6242.2</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6242.2</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12168.9</v>
      </c>
      <c r="E31" s="603"/>
      <c r="F31" s="603"/>
      <c r="G31" s="195" t="s">
        <v>199</v>
      </c>
      <c r="H31" s="583">
        <f>+AS24</f>
        <v>6242.2</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B31" sqref="B26:O3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株式会社　大勝</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v>0</v>
      </c>
      <c r="Q12" s="525"/>
      <c r="R12" s="525"/>
      <c r="S12" s="525"/>
      <c r="T12" s="52" t="s">
        <v>22</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v>0</v>
      </c>
      <c r="G15" s="603"/>
      <c r="H15" s="603"/>
      <c r="I15" s="44" t="s">
        <v>258</v>
      </c>
      <c r="J15" s="53"/>
      <c r="K15" s="56"/>
      <c r="L15" s="53"/>
      <c r="M15" s="558"/>
      <c r="N15" s="56"/>
      <c r="P15" s="524">
        <v>0</v>
      </c>
      <c r="Q15" s="525"/>
      <c r="R15" s="525"/>
      <c r="S15" s="525"/>
      <c r="T15" s="52" t="s">
        <v>13</v>
      </c>
      <c r="U15" s="53"/>
      <c r="V15" s="53"/>
      <c r="W15" s="53"/>
      <c r="X15" s="53"/>
      <c r="Y15"/>
      <c r="Z15"/>
      <c r="AA15"/>
      <c r="AB15"/>
      <c r="AC15" s="56"/>
      <c r="AH15" s="538">
        <v>0</v>
      </c>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v>0</v>
      </c>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569"/>
    </row>
    <row r="18" spans="2:49" ht="24.75" customHeight="1" thickBot="1" x14ac:dyDescent="0.2">
      <c r="K18" s="56"/>
      <c r="L18" s="53"/>
      <c r="M18" s="558"/>
      <c r="N18" s="56"/>
      <c r="P18" s="524">
        <v>0</v>
      </c>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v>0</v>
      </c>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v>0</v>
      </c>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v>0</v>
      </c>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v>0</v>
      </c>
      <c r="AB30" s="539"/>
      <c r="AC30" s="539"/>
      <c r="AD30" s="539"/>
      <c r="AE30" s="539"/>
      <c r="AF30" s="44" t="s">
        <v>13</v>
      </c>
      <c r="AL30" s="524">
        <v>0</v>
      </c>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59.8</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644.4</v>
      </c>
      <c r="E24" s="603"/>
      <c r="F24" s="603"/>
      <c r="G24" s="195" t="s">
        <v>199</v>
      </c>
      <c r="H24" s="583">
        <f>+F12</f>
        <v>59.8</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59.8</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59.8</v>
      </c>
      <c r="Q27" s="588"/>
      <c r="R27" s="588"/>
      <c r="S27" s="588"/>
      <c r="T27" s="44" t="s">
        <v>38</v>
      </c>
      <c r="U27" s="64"/>
      <c r="V27" s="64"/>
      <c r="Y27" s="62" t="s">
        <v>39</v>
      </c>
      <c r="Z27" s="65"/>
      <c r="AH27" s="53"/>
      <c r="AI27" s="53"/>
      <c r="AJ27" s="53"/>
      <c r="AK27" s="53"/>
      <c r="AL27" s="553">
        <f>+AH18+P27</f>
        <v>59.8</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59.8</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644.4</v>
      </c>
      <c r="E29" s="603"/>
      <c r="F29" s="603"/>
      <c r="G29" s="195" t="s">
        <v>199</v>
      </c>
      <c r="H29" s="583">
        <f>+AL27</f>
        <v>59.8</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59.8</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644.4</v>
      </c>
      <c r="E31" s="603"/>
      <c r="F31" s="603"/>
      <c r="G31" s="195" t="s">
        <v>199</v>
      </c>
      <c r="H31" s="583">
        <f>+AS24</f>
        <v>59.8</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13" zoomScale="70" zoomScaleNormal="70" workbookViewId="0">
      <selection activeCell="C26" sqref="C26:O32"/>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株式会社　大勝</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4696.2</v>
      </c>
      <c r="I9" s="323">
        <f>IF(ｳ.廃油!D24&gt;0,ｳ.廃油!D24,IF(I$19&gt;0,"0",0))</f>
        <v>0.1</v>
      </c>
      <c r="J9" s="323">
        <f>IF(ｴ.廃酸!$D24&gt;0,ｴ.廃酸!D24,IF(J$19&gt;0,"0",0))</f>
        <v>0</v>
      </c>
      <c r="K9" s="323">
        <f>IF(ｵ.廃ｱﾙｶﾘ!$D24&gt;0,ｵ.廃ｱﾙｶﾘ!D24,IF(K$19&gt;0,"0",0))</f>
        <v>0.2</v>
      </c>
      <c r="L9" s="323">
        <f>IF(ｶ.廃ﾌﾟﾗ類!D24&gt;0,ｶ.廃ﾌﾟﾗ類!D24,IF(L$19&gt;0,"0",0))</f>
        <v>797.4</v>
      </c>
      <c r="M9" s="323">
        <f>IF(ｷ.紙くず!D24&gt;0,ｷ.紙くず!D24,IF(M$19&gt;0,"0",0))</f>
        <v>65.099999999999994</v>
      </c>
      <c r="N9" s="323">
        <f>IF(ｸ.木くず!D24&gt;0,ｸ.木くず!D24,IF(N$19&gt;0,"0",0))</f>
        <v>699.5</v>
      </c>
      <c r="O9" s="323" t="str">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112.7</v>
      </c>
      <c r="T9" s="323">
        <f>IF(ｾ.ｶﾞﾗｽ･ｺﾝｸﾘ･陶磁器くず!D24&gt;0,ｾ.ｶﾞﾗｽ･ｺﾝｸﾘ･陶磁器くず!D24,IF(T$19&gt;0,"0",0))</f>
        <v>1058.5</v>
      </c>
      <c r="U9" s="323">
        <f>IF(ｿ.鉱さい!D24&gt;0,ｿ.鉱さい!D24,IF(U$19&gt;0,"0",0))</f>
        <v>0</v>
      </c>
      <c r="V9" s="323">
        <f>IF(ﾀ.がれき類!D24&gt;0,ﾀ.がれき類!D24,IF(V$19&gt;0,"0",0))</f>
        <v>12168.9</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644.4</v>
      </c>
      <c r="AA9" s="325">
        <f>IF(SUM(G9:Z9)&gt;0,SUM(G9:Z9),IF(AA$19&gt;0,"0",0))</f>
        <v>20243</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4696.2</v>
      </c>
      <c r="I14" s="329">
        <f>IF(ｳ.廃油!D29&gt;0,ｳ.廃油!D29,IF(I$19&gt;0,"0",0))</f>
        <v>0.1</v>
      </c>
      <c r="J14" s="329">
        <f>IF(ｴ.廃酸!$D29&gt;0,ｴ.廃酸!D29,IF(J$19&gt;0,"0",0))</f>
        <v>0</v>
      </c>
      <c r="K14" s="329">
        <f>IF(ｵ.廃ｱﾙｶﾘ!$D29&gt;0,ｵ.廃ｱﾙｶﾘ!D29,IF(K$19&gt;0,"0",0))</f>
        <v>0.2</v>
      </c>
      <c r="L14" s="329">
        <f>IF(ｶ.廃ﾌﾟﾗ類!D29&gt;0,ｶ.廃ﾌﾟﾗ類!D29,IF(L$19&gt;0,"0",0))</f>
        <v>797.4</v>
      </c>
      <c r="M14" s="329">
        <f>IF(ｷ.紙くず!D29&gt;0,ｷ.紙くず!D29,IF(M$19&gt;0,"0",0))</f>
        <v>65.099999999999994</v>
      </c>
      <c r="N14" s="329">
        <f>IF(ｸ.木くず!D29&gt;0,ｸ.木くず!D29,IF(N$19&gt;0,"0",0))</f>
        <v>699.5</v>
      </c>
      <c r="O14" s="329" t="str">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112.7</v>
      </c>
      <c r="T14" s="329">
        <f>IF(ｾ.ｶﾞﾗｽ･ｺﾝｸﾘ･陶磁器くず!D29&gt;0,ｾ.ｶﾞﾗｽ･ｺﾝｸﾘ･陶磁器くず!D29,IF(T$19&gt;0,"0",0))</f>
        <v>1058.5</v>
      </c>
      <c r="U14" s="329">
        <f>IF(ｿ.鉱さい!D29&gt;0,ｿ.鉱さい!D29,IF(U$19&gt;0,"0",0))</f>
        <v>0</v>
      </c>
      <c r="V14" s="329">
        <f>IF(ﾀ.がれき類!D29&gt;0,ﾀ.がれき類!D29,IF(V$19&gt;0,"0",0))</f>
        <v>12168.9</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644.4</v>
      </c>
      <c r="AA14" s="331">
        <f t="shared" si="0"/>
        <v>20243</v>
      </c>
    </row>
    <row r="15" spans="2:27" ht="24" customHeight="1" x14ac:dyDescent="0.15">
      <c r="B15" s="169" t="s">
        <v>246</v>
      </c>
      <c r="C15" s="679" t="s">
        <v>244</v>
      </c>
      <c r="D15" s="679"/>
      <c r="E15" s="679"/>
      <c r="F15" s="680"/>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t="str">
        <f>IF(ｷ.紙くず!D30&gt;0,ｷ.紙くず!D30,IF(M$19&gt;0,"0",0))</f>
        <v>0</v>
      </c>
      <c r="N15" s="329" t="str">
        <f>IF(ｸ.木くず!D30&gt;0,ｸ.木くず!D30,IF(N$19&gt;0,"0",0))</f>
        <v>0</v>
      </c>
      <c r="O15" s="329" t="str">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t="str">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79" t="s">
        <v>245</v>
      </c>
      <c r="D16" s="679"/>
      <c r="E16" s="679"/>
      <c r="F16" s="680"/>
      <c r="G16" s="329">
        <f>IF(ｱ.燃え殻!D31&gt;0,ｱ.燃え殻!D31,IF(G$19&gt;0,"0",0))</f>
        <v>0</v>
      </c>
      <c r="H16" s="329">
        <f>IF(ｲ.汚泥!D31&gt;0,ｲ.汚泥!D31,IF(H$19&gt;0,"0",0))</f>
        <v>4696.2</v>
      </c>
      <c r="I16" s="329">
        <f>IF(ｳ.廃油!D31&gt;0,ｳ.廃油!D31,IF(I$19&gt;0,"0",0))</f>
        <v>0.1</v>
      </c>
      <c r="J16" s="329">
        <f>IF(ｴ.廃酸!$D31&gt;0,ｴ.廃酸!D31,IF(J$19&gt;0,"0",0))</f>
        <v>0</v>
      </c>
      <c r="K16" s="329">
        <f>IF(ｵ.廃ｱﾙｶﾘ!$D31&gt;0,ｵ.廃ｱﾙｶﾘ!D31,IF(K$19&gt;0,"0",0))</f>
        <v>0.2</v>
      </c>
      <c r="L16" s="329">
        <f>IF(ｶ.廃ﾌﾟﾗ類!D31&gt;0,ｶ.廃ﾌﾟﾗ類!D31,IF(L$19&gt;0,"0",0))</f>
        <v>797.4</v>
      </c>
      <c r="M16" s="329">
        <f>IF(ｷ.紙くず!D31&gt;0,ｷ.紙くず!D31,IF(M$19&gt;0,"0",0))</f>
        <v>65.099999999999994</v>
      </c>
      <c r="N16" s="329">
        <f>IF(ｸ.木くず!D31&gt;0,ｸ.木くず!D31,IF(N$19&gt;0,"0",0))</f>
        <v>699.5</v>
      </c>
      <c r="O16" s="329" t="str">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112.7</v>
      </c>
      <c r="T16" s="329">
        <f>IF(ｾ.ｶﾞﾗｽ･ｺﾝｸﾘ･陶磁器くず!D31&gt;0,ｾ.ｶﾞﾗｽ･ｺﾝｸﾘ･陶磁器くず!D31,IF(T$19&gt;0,"0",0))</f>
        <v>1058.5</v>
      </c>
      <c r="U16" s="329">
        <f>IF(ｿ.鉱さい!D31&gt;0,ｿ.鉱さい!D31,IF(U$19&gt;0,"0",0))</f>
        <v>0</v>
      </c>
      <c r="V16" s="329">
        <f>IF(ﾀ.がれき類!D31&gt;0,ﾀ.がれき類!D31,IF(V$19&gt;0,"0",0))</f>
        <v>12168.9</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644.4</v>
      </c>
      <c r="AA16" s="331">
        <f t="shared" si="0"/>
        <v>20243</v>
      </c>
    </row>
    <row r="17" spans="2:27" ht="24" customHeight="1" x14ac:dyDescent="0.15">
      <c r="B17" s="169"/>
      <c r="C17" s="679" t="s">
        <v>444</v>
      </c>
      <c r="D17" s="679"/>
      <c r="E17" s="679"/>
      <c r="F17" s="680"/>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1665.3</v>
      </c>
      <c r="I19" s="335">
        <f t="shared" si="1"/>
        <v>0</v>
      </c>
      <c r="J19" s="335">
        <f t="shared" si="1"/>
        <v>0</v>
      </c>
      <c r="K19" s="335">
        <f t="shared" si="1"/>
        <v>0</v>
      </c>
      <c r="L19" s="335">
        <f t="shared" si="1"/>
        <v>741.4</v>
      </c>
      <c r="M19" s="335">
        <f t="shared" si="1"/>
        <v>74.599999999999994</v>
      </c>
      <c r="N19" s="335">
        <f t="shared" si="1"/>
        <v>522.6</v>
      </c>
      <c r="O19" s="335">
        <f t="shared" si="1"/>
        <v>0.7</v>
      </c>
      <c r="P19" s="335">
        <f t="shared" si="1"/>
        <v>0</v>
      </c>
      <c r="Q19" s="335">
        <f t="shared" si="1"/>
        <v>0</v>
      </c>
      <c r="R19" s="335">
        <f t="shared" si="1"/>
        <v>0</v>
      </c>
      <c r="S19" s="335">
        <f t="shared" si="1"/>
        <v>121.9</v>
      </c>
      <c r="T19" s="335">
        <f t="shared" si="1"/>
        <v>186.9</v>
      </c>
      <c r="U19" s="335">
        <f t="shared" si="1"/>
        <v>0</v>
      </c>
      <c r="V19" s="335">
        <f t="shared" si="1"/>
        <v>6242.2</v>
      </c>
      <c r="W19" s="335">
        <f t="shared" si="1"/>
        <v>0</v>
      </c>
      <c r="X19" s="335">
        <f t="shared" si="1"/>
        <v>0</v>
      </c>
      <c r="Y19" s="335">
        <f t="shared" si="1"/>
        <v>0</v>
      </c>
      <c r="Z19" s="336">
        <f t="shared" si="1"/>
        <v>59.8</v>
      </c>
      <c r="AA19" s="337">
        <f t="shared" ref="AA19:AA25" si="2">SUM(G19:Z19)</f>
        <v>9615.3999999999978</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1665.3</v>
      </c>
      <c r="I37" s="371">
        <f t="shared" si="8"/>
        <v>0</v>
      </c>
      <c r="J37" s="371">
        <f t="shared" si="8"/>
        <v>0</v>
      </c>
      <c r="K37" s="371">
        <f t="shared" si="8"/>
        <v>0</v>
      </c>
      <c r="L37" s="371">
        <f t="shared" si="8"/>
        <v>741.4</v>
      </c>
      <c r="M37" s="371">
        <f t="shared" si="8"/>
        <v>74.599999999999994</v>
      </c>
      <c r="N37" s="371">
        <f t="shared" si="8"/>
        <v>522.6</v>
      </c>
      <c r="O37" s="371">
        <f t="shared" si="8"/>
        <v>0.7</v>
      </c>
      <c r="P37" s="371">
        <f t="shared" si="8"/>
        <v>0</v>
      </c>
      <c r="Q37" s="371">
        <f t="shared" si="8"/>
        <v>0</v>
      </c>
      <c r="R37" s="371">
        <f t="shared" si="8"/>
        <v>0</v>
      </c>
      <c r="S37" s="371">
        <f t="shared" si="8"/>
        <v>121.9</v>
      </c>
      <c r="T37" s="371">
        <f t="shared" si="8"/>
        <v>186.9</v>
      </c>
      <c r="U37" s="371">
        <f t="shared" si="8"/>
        <v>0</v>
      </c>
      <c r="V37" s="371">
        <f t="shared" si="8"/>
        <v>6242.2</v>
      </c>
      <c r="W37" s="371">
        <f t="shared" si="8"/>
        <v>0</v>
      </c>
      <c r="X37" s="371">
        <f t="shared" si="8"/>
        <v>0</v>
      </c>
      <c r="Y37" s="371">
        <f t="shared" si="8"/>
        <v>0</v>
      </c>
      <c r="Z37" s="372">
        <f t="shared" si="8"/>
        <v>59.8</v>
      </c>
      <c r="AA37" s="373">
        <f t="shared" si="4"/>
        <v>9615.3999999999978</v>
      </c>
    </row>
    <row r="38" spans="2:27" ht="24" customHeight="1" x14ac:dyDescent="0.15">
      <c r="B38" s="167"/>
      <c r="C38" s="650"/>
      <c r="D38" s="208"/>
      <c r="E38" s="206" t="s">
        <v>264</v>
      </c>
      <c r="F38" s="394"/>
      <c r="G38" s="362">
        <f t="shared" ref="G38:Z38" si="9">SUM(G39:G41)</f>
        <v>0</v>
      </c>
      <c r="H38" s="362">
        <f t="shared" si="9"/>
        <v>1665.3</v>
      </c>
      <c r="I38" s="362">
        <f t="shared" si="9"/>
        <v>0</v>
      </c>
      <c r="J38" s="362">
        <f t="shared" si="9"/>
        <v>0</v>
      </c>
      <c r="K38" s="362">
        <f t="shared" si="9"/>
        <v>0</v>
      </c>
      <c r="L38" s="362">
        <f t="shared" si="9"/>
        <v>741.4</v>
      </c>
      <c r="M38" s="362">
        <f t="shared" si="9"/>
        <v>74.599999999999994</v>
      </c>
      <c r="N38" s="362">
        <f t="shared" si="9"/>
        <v>522.6</v>
      </c>
      <c r="O38" s="362">
        <f t="shared" si="9"/>
        <v>0.7</v>
      </c>
      <c r="P38" s="362">
        <f t="shared" si="9"/>
        <v>0</v>
      </c>
      <c r="Q38" s="362">
        <f t="shared" si="9"/>
        <v>0</v>
      </c>
      <c r="R38" s="362">
        <f t="shared" si="9"/>
        <v>0</v>
      </c>
      <c r="S38" s="362">
        <f t="shared" si="9"/>
        <v>121.9</v>
      </c>
      <c r="T38" s="362">
        <f t="shared" si="9"/>
        <v>186.9</v>
      </c>
      <c r="U38" s="362">
        <f t="shared" si="9"/>
        <v>0</v>
      </c>
      <c r="V38" s="362">
        <f t="shared" si="9"/>
        <v>6242.2</v>
      </c>
      <c r="W38" s="362">
        <f t="shared" si="9"/>
        <v>0</v>
      </c>
      <c r="X38" s="362">
        <f t="shared" si="9"/>
        <v>0</v>
      </c>
      <c r="Y38" s="362">
        <f t="shared" si="9"/>
        <v>0</v>
      </c>
      <c r="Z38" s="363">
        <f t="shared" si="9"/>
        <v>59.8</v>
      </c>
      <c r="AA38" s="364">
        <f t="shared" si="4"/>
        <v>9615.3999999999978</v>
      </c>
    </row>
    <row r="39" spans="2:27" ht="24" customHeight="1" x14ac:dyDescent="0.15">
      <c r="B39" s="167"/>
      <c r="C39" s="650"/>
      <c r="D39" s="209"/>
      <c r="E39" s="204"/>
      <c r="F39" s="202" t="s">
        <v>236</v>
      </c>
      <c r="G39" s="365">
        <f>+ｱ.燃え殻!$AA$28</f>
        <v>0</v>
      </c>
      <c r="H39" s="365">
        <f>+ｲ.汚泥!$AA$28</f>
        <v>1665.3</v>
      </c>
      <c r="I39" s="365">
        <f>+ｳ.廃油!$AA$28</f>
        <v>0</v>
      </c>
      <c r="J39" s="365">
        <f>+ｴ.廃酸!$AA$28</f>
        <v>0</v>
      </c>
      <c r="K39" s="365">
        <f>+ｵ.廃ｱﾙｶﾘ!$AA$28</f>
        <v>0</v>
      </c>
      <c r="L39" s="365">
        <f>+ｶ.廃ﾌﾟﾗ類!$AA$28</f>
        <v>741.4</v>
      </c>
      <c r="M39" s="365">
        <f>+ｷ.紙くず!$AA$28</f>
        <v>74.599999999999994</v>
      </c>
      <c r="N39" s="365">
        <f>+ｸ.木くず!$AA$28</f>
        <v>522.6</v>
      </c>
      <c r="O39" s="365">
        <f>+ｹ.繊維くず!$AA$28</f>
        <v>0.7</v>
      </c>
      <c r="P39" s="365">
        <f>+ｺ.動植物性残さ!$AA$28</f>
        <v>0</v>
      </c>
      <c r="Q39" s="365">
        <f>+ｻ.動物系固形不要物!$AA$28</f>
        <v>0</v>
      </c>
      <c r="R39" s="365">
        <f>+ｼ.ｺﾞﾑくず!$AA$28</f>
        <v>0</v>
      </c>
      <c r="S39" s="365">
        <f>+ｽ.金属くず!$AA$28</f>
        <v>121.9</v>
      </c>
      <c r="T39" s="365">
        <f>+ｾ.ｶﾞﾗｽ･ｺﾝｸﾘ･陶磁器くず!$AA$28</f>
        <v>186.9</v>
      </c>
      <c r="U39" s="365">
        <f>+ｿ.鉱さい!$AA$28</f>
        <v>0</v>
      </c>
      <c r="V39" s="365">
        <f>+ﾀ.がれき類!$AA$28</f>
        <v>6242.2</v>
      </c>
      <c r="W39" s="365">
        <f>+ﾁ.動物のふん尿!$AA$28</f>
        <v>0</v>
      </c>
      <c r="X39" s="365">
        <f>+ﾂ.動物の死体!$AA$28</f>
        <v>0</v>
      </c>
      <c r="Y39" s="365">
        <f>+ﾃ.ばいじん!$AA$28</f>
        <v>0</v>
      </c>
      <c r="Z39" s="366">
        <f>+ﾄ.混合廃棄物その他!$AA$28</f>
        <v>59.8</v>
      </c>
      <c r="AA39" s="367">
        <f t="shared" si="4"/>
        <v>9615.3999999999978</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55" t="s">
        <v>296</v>
      </c>
      <c r="E43" s="655"/>
      <c r="F43" s="656"/>
      <c r="G43" s="374">
        <f>+ｱ.燃え殻!$AL$27</f>
        <v>0</v>
      </c>
      <c r="H43" s="374">
        <f>+ｲ.汚泥!$AL$27</f>
        <v>1665.3</v>
      </c>
      <c r="I43" s="374">
        <f>+ｳ.廃油!$AL$27</f>
        <v>0</v>
      </c>
      <c r="J43" s="374">
        <f>+ｴ.廃酸!$AL$27</f>
        <v>0</v>
      </c>
      <c r="K43" s="374">
        <f>+ｵ.廃ｱﾙｶﾘ!$AL$27</f>
        <v>0</v>
      </c>
      <c r="L43" s="374">
        <f>+ｶ.廃ﾌﾟﾗ類!$AL$27</f>
        <v>741.4</v>
      </c>
      <c r="M43" s="374">
        <f>+ｷ.紙くず!$AL$27</f>
        <v>74.599999999999994</v>
      </c>
      <c r="N43" s="374">
        <f>+ｸ.木くず!$AL$27</f>
        <v>522.6</v>
      </c>
      <c r="O43" s="374">
        <f>+ｹ.繊維くず!$AL$27</f>
        <v>0.7</v>
      </c>
      <c r="P43" s="374">
        <f>+ｺ.動植物性残さ!$AL$27</f>
        <v>0</v>
      </c>
      <c r="Q43" s="374">
        <f>+ｻ.動物系固形不要物!$AL$27</f>
        <v>0</v>
      </c>
      <c r="R43" s="374">
        <f>+ｼ.ｺﾞﾑくず!$AL$27</f>
        <v>0</v>
      </c>
      <c r="S43" s="374">
        <f>+ｽ.金属くず!$AL$27</f>
        <v>121.9</v>
      </c>
      <c r="T43" s="374">
        <f>+ｾ.ｶﾞﾗｽ･ｺﾝｸﾘ･陶磁器くず!$AL$27</f>
        <v>186.9</v>
      </c>
      <c r="U43" s="374">
        <f>+ｿ.鉱さい!$AL$27</f>
        <v>0</v>
      </c>
      <c r="V43" s="374">
        <f>+ﾀ.がれき類!$AL$27</f>
        <v>6242.2</v>
      </c>
      <c r="W43" s="374">
        <f>+ﾁ.動物のふん尿!$AL$27</f>
        <v>0</v>
      </c>
      <c r="X43" s="374">
        <f>+ﾂ.動物の死体!$AL$27</f>
        <v>0</v>
      </c>
      <c r="Y43" s="374">
        <f>+ﾃ.ばいじん!$AL$27</f>
        <v>0</v>
      </c>
      <c r="Z43" s="375">
        <f>+ﾄ.混合廃棄物その他!$AL$27</f>
        <v>59.8</v>
      </c>
      <c r="AA43" s="376">
        <f t="shared" si="4"/>
        <v>9615.3999999999978</v>
      </c>
    </row>
    <row r="44" spans="2:27" ht="24" customHeight="1" x14ac:dyDescent="0.15">
      <c r="B44" s="167"/>
      <c r="C44" s="174"/>
      <c r="D44" s="172" t="s">
        <v>189</v>
      </c>
      <c r="E44" s="659" t="s">
        <v>239</v>
      </c>
      <c r="F44" s="660"/>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61" t="s">
        <v>240</v>
      </c>
      <c r="F45" s="662"/>
      <c r="G45" s="380">
        <f>+ｱ.燃え殻!$AS$24</f>
        <v>0</v>
      </c>
      <c r="H45" s="380">
        <f>+ｲ.汚泥!$AS$24</f>
        <v>1665.3</v>
      </c>
      <c r="I45" s="380">
        <f>+ｳ.廃油!$AS$24</f>
        <v>0</v>
      </c>
      <c r="J45" s="380">
        <f>+ｴ.廃酸!$AS$24</f>
        <v>0</v>
      </c>
      <c r="K45" s="380">
        <f>+ｵ.廃ｱﾙｶﾘ!$AS$24</f>
        <v>0</v>
      </c>
      <c r="L45" s="380">
        <f>+ｶ.廃ﾌﾟﾗ類!$AS$24</f>
        <v>741.4</v>
      </c>
      <c r="M45" s="380">
        <f>+ｷ.紙くず!$AS$24</f>
        <v>74.599999999999994</v>
      </c>
      <c r="N45" s="380">
        <f>+ｸ.木くず!$AS$24</f>
        <v>522.6</v>
      </c>
      <c r="O45" s="380">
        <f>+ｹ.繊維くず!$AS$24</f>
        <v>0.7</v>
      </c>
      <c r="P45" s="380">
        <f>+ｺ.動植物性残さ!$AS$24</f>
        <v>0</v>
      </c>
      <c r="Q45" s="380">
        <f>+ｻ.動物系固形不要物!$AS$24</f>
        <v>0</v>
      </c>
      <c r="R45" s="380">
        <f>+ｼ.ｺﾞﾑくず!$AS$24</f>
        <v>0</v>
      </c>
      <c r="S45" s="380">
        <f>+ｽ.金属くず!$AS$24</f>
        <v>121.9</v>
      </c>
      <c r="T45" s="380">
        <f>+ｾ.ｶﾞﾗｽ･ｺﾝｸﾘ･陶磁器くず!$AS$24</f>
        <v>186.9</v>
      </c>
      <c r="U45" s="380">
        <f>+ｿ.鉱さい!$AS$24</f>
        <v>0</v>
      </c>
      <c r="V45" s="380">
        <f>+ﾀ.がれき類!$AS$24</f>
        <v>6242.2</v>
      </c>
      <c r="W45" s="380">
        <f>+ﾁ.動物のふん尿!$AS$24</f>
        <v>0</v>
      </c>
      <c r="X45" s="380">
        <f>+ﾂ.動物の死体!$AS$24</f>
        <v>0</v>
      </c>
      <c r="Y45" s="380">
        <f>+ﾃ.ばいじん!$AS$24</f>
        <v>0</v>
      </c>
      <c r="Z45" s="381">
        <f>+ﾄ.混合廃棄物その他!$AS$24</f>
        <v>59.8</v>
      </c>
      <c r="AA45" s="382">
        <f t="shared" si="4"/>
        <v>9615.3999999999978</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6361.5</v>
      </c>
      <c r="I55" s="267">
        <f t="shared" si="10"/>
        <v>0.1</v>
      </c>
      <c r="J55" s="267">
        <f t="shared" si="10"/>
        <v>0</v>
      </c>
      <c r="K55" s="267">
        <f t="shared" si="10"/>
        <v>0.2</v>
      </c>
      <c r="L55" s="267">
        <f t="shared" si="10"/>
        <v>1538.8</v>
      </c>
      <c r="M55" s="267">
        <f t="shared" si="10"/>
        <v>139.69999999999999</v>
      </c>
      <c r="N55" s="267">
        <f t="shared" si="10"/>
        <v>1222.0999999999999</v>
      </c>
      <c r="O55" s="267">
        <f t="shared" si="10"/>
        <v>0.7</v>
      </c>
      <c r="P55" s="267">
        <f t="shared" si="10"/>
        <v>0</v>
      </c>
      <c r="Q55" s="267">
        <f t="shared" si="10"/>
        <v>0</v>
      </c>
      <c r="R55" s="267">
        <f t="shared" si="10"/>
        <v>0</v>
      </c>
      <c r="S55" s="267">
        <f t="shared" si="10"/>
        <v>234.60000000000002</v>
      </c>
      <c r="T55" s="267">
        <f t="shared" si="10"/>
        <v>1245.4000000000001</v>
      </c>
      <c r="U55" s="267">
        <f t="shared" si="10"/>
        <v>0</v>
      </c>
      <c r="V55" s="267">
        <f t="shared" si="10"/>
        <v>18411.099999999999</v>
      </c>
      <c r="W55" s="267">
        <f t="shared" si="10"/>
        <v>0</v>
      </c>
      <c r="X55" s="267">
        <f t="shared" si="10"/>
        <v>0</v>
      </c>
      <c r="Y55" s="267">
        <f t="shared" si="10"/>
        <v>0</v>
      </c>
      <c r="Z55" s="267">
        <f t="shared" si="10"/>
        <v>704.19999999999993</v>
      </c>
      <c r="AA55" s="268">
        <f>+AA9+AA19+AA20</f>
        <v>29858.399999999998</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C8" sqref="C8:O9"/>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  5 年  5 月 31 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横浜市西区平沼1丁目3番13号</v>
      </c>
      <c r="K16" s="700"/>
      <c r="L16" s="701"/>
      <c r="M16" s="701"/>
      <c r="N16" s="701"/>
      <c r="O16" s="702"/>
    </row>
    <row r="17" spans="1:15" ht="26.25" customHeight="1" x14ac:dyDescent="0.15">
      <c r="C17" s="78"/>
      <c r="H17" s="23" t="s">
        <v>7</v>
      </c>
      <c r="I17" s="23"/>
      <c r="J17" s="700" t="str">
        <f>+表紙!J40</f>
        <v>株式会社　大勝　　代表取締役　小勝 次郎</v>
      </c>
      <c r="K17" s="700"/>
      <c r="L17" s="701"/>
      <c r="M17" s="701"/>
      <c r="N17" s="701"/>
      <c r="O17" s="702"/>
    </row>
    <row r="18" spans="1:15" x14ac:dyDescent="0.15">
      <c r="C18" s="78"/>
      <c r="J18" s="21" t="s">
        <v>8</v>
      </c>
      <c r="O18" s="79"/>
    </row>
    <row r="19" spans="1:15" x14ac:dyDescent="0.15">
      <c r="C19" s="78"/>
      <c r="J19" s="24" t="s">
        <v>9</v>
      </c>
      <c r="K19" s="24"/>
      <c r="L19" s="713" t="str">
        <f>IF(+表紙!L42="","",+表紙!L42)</f>
        <v>045-326-2727</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株式会社　大勝</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2726</v>
      </c>
      <c r="N25" s="738"/>
      <c r="O25" s="739"/>
    </row>
    <row r="26" spans="1:15" ht="18" customHeight="1" x14ac:dyDescent="0.15">
      <c r="C26" s="461" t="s">
        <v>11</v>
      </c>
      <c r="D26" s="462"/>
      <c r="E26" s="463"/>
      <c r="F26" s="724" t="str">
        <f>+表紙!F49</f>
        <v>横浜市西区平沼1丁目3番13号 大勝ビル6,7,8F</v>
      </c>
      <c r="G26" s="725"/>
      <c r="H26" s="725"/>
      <c r="I26" s="725"/>
      <c r="J26" s="725"/>
      <c r="K26" s="725"/>
      <c r="L26" s="126" t="s">
        <v>173</v>
      </c>
      <c r="M26" s="223"/>
      <c r="N26" s="728" t="str">
        <f>IF(+表紙!N49="","",+表紙!N49)</f>
        <v>045-326-2727</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Ｄ－建設業</v>
      </c>
      <c r="G29" s="691"/>
      <c r="H29" s="691"/>
      <c r="I29" s="691"/>
      <c r="J29" s="30" t="s">
        <v>47</v>
      </c>
      <c r="K29" s="30"/>
      <c r="L29" s="740" t="str">
        <f>+表紙!L52</f>
        <v>総合工事業</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12906</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t="str">
        <f>+表紙!F59</f>
        <v>　96人</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20243</v>
      </c>
      <c r="I40" s="242" t="s">
        <v>4</v>
      </c>
      <c r="J40" s="441" t="s">
        <v>326</v>
      </c>
      <c r="K40" s="442"/>
      <c r="L40" s="443"/>
      <c r="M40" s="741">
        <f>+表紙!M63</f>
        <v>20243</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t="str">
        <f>+表紙!M64</f>
        <v>0</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20243</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1665.3</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4696.2</v>
      </c>
      <c r="E24" s="603"/>
      <c r="F24" s="603"/>
      <c r="G24" s="195" t="s">
        <v>199</v>
      </c>
      <c r="H24" s="583">
        <f>+F12</f>
        <v>1665.3</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1665.3</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1665.3</v>
      </c>
      <c r="Q27" s="588"/>
      <c r="R27" s="588"/>
      <c r="S27" s="588"/>
      <c r="T27" s="44" t="s">
        <v>38</v>
      </c>
      <c r="U27" s="64"/>
      <c r="V27" s="64"/>
      <c r="Y27" s="62" t="s">
        <v>39</v>
      </c>
      <c r="Z27" s="65"/>
      <c r="AH27" s="53"/>
      <c r="AI27" s="53"/>
      <c r="AJ27" s="53"/>
      <c r="AK27" s="53"/>
      <c r="AL27" s="553">
        <f>+AH18+P27</f>
        <v>1665.3</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1665.3</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4696.2</v>
      </c>
      <c r="E29" s="603"/>
      <c r="F29" s="603"/>
      <c r="G29" s="195" t="s">
        <v>199</v>
      </c>
      <c r="H29" s="583">
        <f>+AL27</f>
        <v>1665.3</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1665.3</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4696.2</v>
      </c>
      <c r="E31" s="603"/>
      <c r="F31" s="603"/>
      <c r="G31" s="195" t="s">
        <v>199</v>
      </c>
      <c r="H31" s="583">
        <f>+AS24</f>
        <v>1665.3</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0.1</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0.1</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0.1</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0.2</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0.2</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0.2</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741.4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797.4</v>
      </c>
      <c r="E24" s="603"/>
      <c r="F24" s="603"/>
      <c r="G24" s="195" t="s">
        <v>199</v>
      </c>
      <c r="H24" s="583">
        <f>+F12</f>
        <v>741.4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741.4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741.4</v>
      </c>
      <c r="Q27" s="588"/>
      <c r="R27" s="588"/>
      <c r="S27" s="588"/>
      <c r="T27" s="44" t="s">
        <v>38</v>
      </c>
      <c r="U27" s="64"/>
      <c r="V27" s="64"/>
      <c r="Y27" s="62" t="s">
        <v>39</v>
      </c>
      <c r="Z27" s="65"/>
      <c r="AH27" s="53"/>
      <c r="AI27" s="53"/>
      <c r="AJ27" s="53"/>
      <c r="AK27" s="53"/>
      <c r="AL27" s="553">
        <f>+AH18+P27</f>
        <v>741.4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741.4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797.4</v>
      </c>
      <c r="E29" s="603"/>
      <c r="F29" s="603"/>
      <c r="G29" s="195" t="s">
        <v>199</v>
      </c>
      <c r="H29" s="583">
        <f>+AL27</f>
        <v>741.4</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741.4</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797.4</v>
      </c>
      <c r="E31" s="603"/>
      <c r="F31" s="603"/>
      <c r="G31" s="195" t="s">
        <v>199</v>
      </c>
      <c r="H31" s="583">
        <f>+AS24</f>
        <v>741.4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74.599999999999994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65.099999999999994</v>
      </c>
      <c r="E24" s="603"/>
      <c r="F24" s="603"/>
      <c r="G24" s="195" t="s">
        <v>199</v>
      </c>
      <c r="H24" s="583">
        <f>+F12</f>
        <v>74.599999999999994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74.599999999999994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74.599999999999994</v>
      </c>
      <c r="Q27" s="588"/>
      <c r="R27" s="588"/>
      <c r="S27" s="588"/>
      <c r="T27" s="44" t="s">
        <v>38</v>
      </c>
      <c r="U27" s="64"/>
      <c r="V27" s="64"/>
      <c r="Y27" s="62" t="s">
        <v>39</v>
      </c>
      <c r="Z27" s="65"/>
      <c r="AH27" s="53"/>
      <c r="AI27" s="53"/>
      <c r="AJ27" s="53"/>
      <c r="AK27" s="53"/>
      <c r="AL27" s="553">
        <f>+AH18+P27</f>
        <v>74.599999999999994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74.599999999999994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65.099999999999994</v>
      </c>
      <c r="E29" s="603"/>
      <c r="F29" s="603"/>
      <c r="G29" s="195" t="s">
        <v>199</v>
      </c>
      <c r="H29" s="583">
        <f>+AL27</f>
        <v>74.599999999999994</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74.599999999999994</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65.099999999999994</v>
      </c>
      <c r="E31" s="603"/>
      <c r="F31" s="603"/>
      <c r="G31" s="195" t="s">
        <v>199</v>
      </c>
      <c r="H31" s="583">
        <f>+AS24</f>
        <v>74.599999999999994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大勝</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522.6</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699.5</v>
      </c>
      <c r="E24" s="603"/>
      <c r="F24" s="603"/>
      <c r="G24" s="195" t="s">
        <v>199</v>
      </c>
      <c r="H24" s="583">
        <f>+F12</f>
        <v>522.6</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522.6</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522.6</v>
      </c>
      <c r="Q27" s="588"/>
      <c r="R27" s="588"/>
      <c r="S27" s="588"/>
      <c r="T27" s="44" t="s">
        <v>38</v>
      </c>
      <c r="U27" s="64"/>
      <c r="V27" s="64"/>
      <c r="Y27" s="62" t="s">
        <v>39</v>
      </c>
      <c r="Z27" s="65"/>
      <c r="AH27" s="53"/>
      <c r="AI27" s="53"/>
      <c r="AJ27" s="53"/>
      <c r="AK27" s="53"/>
      <c r="AL27" s="553">
        <f>+AH18+P27</f>
        <v>522.6</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522.6</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699.5</v>
      </c>
      <c r="E29" s="603"/>
      <c r="F29" s="603"/>
      <c r="G29" s="195" t="s">
        <v>199</v>
      </c>
      <c r="H29" s="583">
        <f>+AL27</f>
        <v>522.6</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522.6</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699.5</v>
      </c>
      <c r="E31" s="603"/>
      <c r="F31" s="603"/>
      <c r="G31" s="195" t="s">
        <v>199</v>
      </c>
      <c r="H31" s="583">
        <f>+AS24</f>
        <v>522.6</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2023-05-31T02:26:20Z</dcterms:created>
  <dcterms:modified xsi:type="dcterms:W3CDTF">2023-05-31T02:26:25Z</dcterms:modified>
</cp:coreProperties>
</file>