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28680" yWindow="270" windowWidth="25440" windowHeight="15390" tabRatio="706"/>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s="1"/>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AN18" i="85"/>
  <c r="AG18" i="85"/>
  <c r="X18" i="85" s="1"/>
  <c r="AN18" i="86"/>
  <c r="AG18" i="86" s="1"/>
  <c r="AN18" i="87"/>
  <c r="AG18" i="87" s="1"/>
  <c r="X18" i="87" s="1"/>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O16" i="79"/>
  <c r="R50" i="94" s="1"/>
  <c r="X18" i="82"/>
  <c r="O16" i="82" s="1"/>
  <c r="U50" i="94" s="1"/>
  <c r="X18" i="86"/>
  <c r="X21" i="86" s="1"/>
  <c r="X18" i="83"/>
  <c r="O16" i="83" s="1"/>
  <c r="Y50" i="94" s="1"/>
  <c r="X21" i="82"/>
  <c r="X21" i="83" l="1"/>
  <c r="X21" i="89"/>
  <c r="AK27" i="82"/>
  <c r="U43" i="94" s="1"/>
  <c r="F12" i="83"/>
  <c r="AA28" i="94"/>
  <c r="O16" i="78"/>
  <c r="L50" i="94" s="1"/>
  <c r="X21" i="78"/>
  <c r="AA29" i="94"/>
  <c r="H26" i="94"/>
  <c r="H27" i="94" s="1"/>
  <c r="O38" i="94"/>
  <c r="O37" i="94" s="1"/>
  <c r="O19" i="94" s="1"/>
  <c r="X32" i="94"/>
  <c r="X31" i="94" s="1"/>
  <c r="X26" i="94" s="1"/>
  <c r="X27" i="94" s="1"/>
  <c r="AA36" i="94"/>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7" i="94"/>
  <c r="Z43" i="94"/>
  <c r="AK31" i="92"/>
  <c r="Z52" i="94" s="1"/>
  <c r="V43" i="94"/>
  <c r="AK31" i="80"/>
  <c r="V52" i="94" s="1"/>
  <c r="T43" i="94"/>
  <c r="AK31" i="84"/>
  <c r="T52" i="94" s="1"/>
  <c r="S43" i="94"/>
  <c r="AK31" i="81"/>
  <c r="S52" i="94" s="1"/>
  <c r="K195" i="95"/>
  <c r="K171" i="98" s="1"/>
  <c r="N43" i="94"/>
  <c r="AK31" i="86"/>
  <c r="N52" i="94" s="1"/>
  <c r="M43" i="94"/>
  <c r="AK31" i="85"/>
  <c r="M52" i="94" s="1"/>
  <c r="L43" i="94"/>
  <c r="AK31" i="78"/>
  <c r="L52" i="94" s="1"/>
  <c r="X11"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<sst xmlns="http://schemas.openxmlformats.org/spreadsheetml/2006/main" count="3180" uniqueCount="461">
  <si>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</si>
  <si>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</si>
  <si>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</si>
  <si>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</si>
  <si>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</si>
  <si>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</si>
  <si>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</si>
  <si>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</si>
  <si>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</si>
  <si>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</si>
  <si>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</si>
  <si>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</si>
  <si>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</si>
  <si>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</si>
  <si>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</si>
  <si>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</si>
  <si>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</si>
  <si>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</si>
  <si>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</si>
  <si>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</si>
  <si>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</si>
  <si>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</si>
  <si>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</si>
  <si>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</si>
  <si>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</si>
  <si>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</si>
  <si>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</si>
  <si>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</si>
  <si>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</si>
  <si>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</si>
  <si>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</si>
  <si>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</si>
  <si>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</si>
  <si>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</si>
  <si>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</si>
  <si>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</si>
  <si>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</si>
  <si>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</si>
  <si>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</si>
  <si>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</si>
  <si>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</si>
  <si>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</si>
  <si>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</si>
  <si>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</si>
  <si>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</si>
  <si>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</si>
  <si>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</si>
  <si>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</si>
  <si>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</si>
  <si>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</si>
  <si>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</si>
  <si>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</si>
  <si>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</si>
  <si>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</si>
  <si>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</si>
  <si>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</si>
  <si>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</si>
  <si>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</si>
  <si>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</si>
  <si>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</si>
  <si>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</si>
  <si>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</si>
  <si>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</si>
  <si>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</si>
  <si>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</si>
  <si>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</si>
  <si>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</si>
  <si>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</si>
  <si>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</si>
  <si>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</si>
  <si>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</si>
  <si>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</si>
  <si>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</si>
  <si>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</si>
  <si>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</si>
  <si>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</si>
  <si>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</si>
  <si>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</si>
  <si>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</si>
  <si>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</si>
  <si>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</si>
  <si>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</si>
  <si>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</si>
  <si>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</si>
  <si>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</si>
  <si>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</si>
  <si>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</si>
  <si>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</si>
  <si>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</si>
  <si>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</si>
  <si>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</si>
  <si>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</si>
  <si>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</si>
  <si>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</si>
  <si>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</si>
  <si>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</si>
  <si>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</si>
  <si>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</si>
  <si>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</si>
  <si>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</si>
  <si>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</si>
  <si>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</si>
  <si>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</si>
  <si>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</si>
  <si>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</si>
  <si>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</si>
  <si>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</si>
  <si>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</si>
  <si>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</si>
  <si>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</si>
  <si>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</si>
  <si>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</si>
  <si>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</si>
  <si>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</si>
  <si>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</si>
  <si>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</si>
  <si>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</si>
  <si>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</si>
  <si>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</si>
  <si>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</si>
  <si>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</si>
  <si>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</si>
  <si>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</si>
  <si>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</si>
  <si>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</si>
  <si>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</si>
  <si>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</si>
  <si>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</si>
  <si>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</si>
  <si>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</si>
  <si>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</si>
  <si>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</si>
  <si>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</si>
  <si>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</si>
  <si>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</si>
  <si>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</si>
  <si>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</si>
  <si>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</si>
  <si>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</si>
  <si>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</si>
  <si>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</si>
  <si>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</si>
  <si>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</si>
  <si>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</si>
  <si>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</si>
  <si>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</si>
  <si>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</si>
  <si>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</si>
  <si>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</si>
  <si>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</si>
  <si>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</si>
  <si>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</si>
  <si>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</si>
  <si>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</si>
  <si>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</si>
  <si>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</si>
  <si>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</si>
  <si>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</si>
  <si>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</si>
  <si>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</si>
  <si>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</si>
  <si>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</si>
  <si>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</si>
  <si>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</si>
  <si>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</si>
  <si>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</si>
  <si>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</si>
  <si>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</si>
  <si>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</si>
  <si>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</si>
  <si>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</si>
  <si>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</si>
  <si>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</si>
  <si>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</si>
  <si>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</si>
  <si>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</si>
  <si>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</si>
  <si>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</si>
  <si>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</si>
  <si>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</si>
  <si>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</si>
  <si>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</si>
  <si>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</si>
  <si>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</si>
  <si>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</si>
  <si>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</si>
  <si>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</si>
  <si>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</si>
  <si>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</si>
  <si>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</si>
  <si>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</si>
  <si>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</si>
  <si>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</si>
  <si>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</si>
  <si>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</si>
  <si>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</si>
  <si>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</si>
  <si>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</si>
  <si>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</si>
  <si>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</si>
  <si>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</si>
  <si>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</si>
  <si>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</si>
  <si>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</si>
  <si>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</si>
  <si>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</si>
  <si>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</si>
  <si>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</si>
  <si>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</si>
  <si>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</si>
  <si>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</si>
  <si>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</si>
  <si>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</si>
  <si>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</si>
  <si>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</si>
  <si>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</si>
  <si>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</si>
  <si>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</si>
  <si>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</si>
  <si>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</si>
  <si>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</si>
  <si>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</si>
  <si>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</si>
  <si>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</si>
  <si>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</si>
  <si>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</si>
  <si>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</si>
  <si>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</si>
  <si>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</si>
  <si>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</si>
  <si>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</si>
  <si>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</si>
  <si>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</si>
  <si>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</si>
  <si>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</si>
  <si>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</si>
  <si>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</si>
  <si>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</si>
  <si>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</si>
  <si>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</si>
  <si>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</si>
  <si>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</si>
  <si>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</si>
  <si>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</si>
  <si>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</si>
  <si>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</si>
  <si>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</si>
  <si>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</si>
  <si>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</si>
  <si>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</si>
  <si>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</si>
  <si>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</si>
  <si>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</si>
  <si>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</si>
  <si>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</si>
  <si>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</si>
  <si>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</si>
  <si>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</si>
  <si>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</si>
  <si>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</si>
  <si>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</si>
  <si>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</si>
  <si>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</si>
  <si>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</si>
  <si>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</si>
  <si>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</si>
  <si>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</si>
  <si>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</si>
  <si>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</si>
  <si>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</si>
  <si>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</si>
  <si>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</si>
  <si>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</si>
  <si>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</si>
  <si>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</si>
  <si>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</si>
  <si>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</si>
  <si>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</si>
  <si>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</si>
  <si>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</si>
  <si>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</si>
  <si>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</si>
  <si>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</si>
  <si>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</si>
  <si>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</si>
  <si>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</si>
  <si>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</si>
  <si>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</si>
  <si>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</si>
  <si>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</si>
  <si>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</si>
  <si>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</si>
  <si>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</si>
  <si>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</si>
  <si>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</si>
  <si>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</si>
  <si>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</si>
  <si>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</si>
  <si>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</si>
  <si>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</si>
  <si>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</si>
  <si>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</si>
  <si>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</si>
  <si>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</si>
  <si>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</si>
  <si>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</si>
  <si>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</si>
  <si>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</si>
  <si>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</si>
  <si>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</si>
  <si>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</si>
  <si>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</si>
  <si>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</si>
  <si>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</si>
  <si>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</si>
  <si>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</si>
  <si>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</si>
  <si>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</si>
  <si>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</si>
  <si>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</si>
  <si>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</si>
  <si>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</si>
  <si>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</si>
  <si>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</si>
  <si>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</si>
  <si>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</si>
  <si>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</si>
  <si>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</si>
  <si>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</si>
  <si>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</si>
  <si>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</si>
  <si>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</si>
  <si>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</si>
  <si>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</si>
  <si>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</si>
  <si>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</si>
  <si>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</si>
  <si>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</si>
  <si>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</si>
  <si>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</si>
  <si>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</si>
  <si>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</si>
  <si>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</si>
  <si>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</si>
  <si>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</si>
  <si>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</si>
  <si>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</si>
  <si>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</si>
  <si>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</si>
  <si>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</si>
  <si>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</si>
  <si>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</si>
  <si>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</si>
  <si>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</si>
  <si>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</si>
  <si>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</si>
  <si>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</si>
  <si>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</si>
  <si>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</si>
  <si>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</si>
  <si>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</si>
  <si>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</si>
  <si>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</si>
  <si>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</si>
  <si>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</si>
  <si>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</si>
  <si>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</si>
  <si>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</si>
  <si>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</si>
  <si>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</si>
  <si>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</si>
  <si>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</si>
  <si>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</si>
  <si>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</si>
  <si>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</si>
  <si>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</si>
  <si>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</si>
  <si>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</si>
  <si>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</si>
  <si>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</si>
  <si>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</si>
  <si>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</si>
  <si>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</si>
  <si>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</si>
  <si>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</si>
  <si>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</si>
  <si>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</si>
  <si>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</si>
  <si>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</si>
  <si>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</si>
  <si>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</si>
  <si>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</si>
  <si>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</si>
  <si>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</si>
  <si>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</si>
  <si>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</si>
  <si>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</si>
  <si>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</si>
  <si>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</si>
  <si>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</si>
  <si>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</si>
  <si>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</si>
  <si>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</si>
  <si>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</si>
  <si>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</si>
  <si>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</si>
  <si>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</si>
  <si>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</si>
  <si>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</si>
  <si>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</si>
  <si>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</si>
  <si>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</si>
  <si>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</si>
  <si>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</si>
  <si>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</si>
  <si>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</si>
  <si>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</si>
  <si>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</si>
  <si>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</si>
  <si>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</si>
  <si>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</si>
  <si>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</si>
  <si>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</si>
  <si>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</si>
  <si>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</si>
  <si>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</si>
  <si>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</si>
  <si>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</si>
  <si>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</si>
  <si>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</si>
  <si>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</si>
  <si>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</si>
  <si>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</si>
  <si>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</si>
  <si>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</si>
  <si>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</si>
  <si>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</si>
  <si>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</si>
  <si>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</si>
  <si>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</si>
  <si>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</si>
  <si>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</si>
  <si>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</si>
  <si>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</si>
  <si>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別添１ 処理工程図のとおり</t>
    <phoneticPr fontId="3"/>
  </si>
  <si>
    <t>別添２ 管理体制図のとおり</t>
    <phoneticPr fontId="3"/>
  </si>
  <si>
    <t>横浜市長</t>
  </si>
  <si>
    <t>東京都港区港南１－８－１５　Ｗビル３Ｆ</t>
    <phoneticPr fontId="3"/>
  </si>
  <si>
    <t>飛島建設株式会社　首都圏支店
常務執行役員支店長　稲葉　靖規</t>
    <phoneticPr fontId="3"/>
  </si>
  <si>
    <t>03-6455-8378</t>
    <phoneticPr fontId="3"/>
  </si>
  <si>
    <t>飛島建設株式会社　首都圏支店</t>
    <phoneticPr fontId="3"/>
  </si>
  <si>
    <t>総合工事業</t>
    <phoneticPr fontId="3"/>
  </si>
  <si>
    <t>・分別は、廃プラ類・紙くず・木くず・金属くず・がれき類・
　廃石膏ボード・混合で前年度と同じ品目を分別していく。
・作業所の規模・立地条件・工事の進捗に伴い分別品目数を適宜調整
　して選定していく。
・前年度より分別率が向上するよう環境教育を実施していく。</t>
    <phoneticPr fontId="3"/>
  </si>
  <si>
    <t>－</t>
    <phoneticPr fontId="3"/>
  </si>
  <si>
    <t>・支店推薦業者以外は、新規業者の調査→審査→承認により選定し、
　その上で委託契約を締結することによって適正な処理が行われる
　ように努めている。
・電子化が進んでいる。電子マニフェストは　100％
　電子委託契約　混合廃棄物処理業者は　100％</t>
    <phoneticPr fontId="3"/>
  </si>
  <si>
    <t>・前年度に引き続き、支店推薦業者以外は、新規業者の　調査→審査→承認　により選定し、
　その上で委託契約を締結することによって、適正な処理がおこなわれるように努めていく。
・委託契約の電子化を前年度以上に推進していく。</t>
    <phoneticPr fontId="3"/>
  </si>
  <si>
    <t>①首都圏建築支店の環境行動計画を受けて、
　各作業所で2022年度の環境行動計画を策定し、活動した。
②首都圏建築支店の消化高当たり混合廃棄物排出量の2022年度目標
　新築 5.0t/億円、リニューアル 8.1t/億円、解体 8.7t/億円 以下
　を、新築･リニューアル・解体とも未達成となっている。</t>
    <rPh sb="142" eb="143">
      <t>ミ</t>
    </rPh>
    <phoneticPr fontId="3"/>
  </si>
  <si>
    <t>①全社の2023年度環境行動計画を策定し、
　環境目的･目標を設定し、活動している。
②全社の消化高当たり混合廃棄物排出量
　土木：0.95t/億円 以下 、建築：3.9t/億円 以下、
　以下 を目標として取り組んでいる。</t>
    <rPh sb="1" eb="3">
      <t>ゼンシャ</t>
    </rPh>
    <rPh sb="44" eb="46">
      <t>ゼンシャ</t>
    </rPh>
    <rPh sb="63" eb="65">
      <t>ドボク</t>
    </rPh>
    <rPh sb="79" eb="81">
      <t>ケンチク</t>
    </rPh>
    <phoneticPr fontId="3"/>
  </si>
  <si>
    <t>・分別品目は、廃プラ類･紙くず･木くず･金属くず･がれき類･
　廃石膏ボード･混合である。
・作業所の規模･立地条件･工事の進捗に伴い分別品目数を適宜調整
　して選定している。
・2022年度の首都圏建築支店の分別率は、95.2％であった。</t>
    <phoneticPr fontId="3"/>
  </si>
  <si>
    <t>325 人</t>
    <phoneticPr fontId="3"/>
  </si>
  <si>
    <t>令和5年6月29日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</si>
</sst>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0"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7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7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40" zoomScaleNormal="115" zoomScaleSheetLayoutView="100" workbookViewId="0">
      <selection activeCell="AB40" sqref="AB40"/>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t="s">
        <v>460</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446</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447</v>
      </c>
      <c r="M40" s="614"/>
      <c r="N40" s="614"/>
      <c r="O40" s="614"/>
      <c r="P40" s="614"/>
      <c r="Q40" s="614"/>
      <c r="R40" s="614"/>
      <c r="S40" s="614"/>
      <c r="T40" s="614"/>
      <c r="U40" s="615"/>
      <c r="W40" s="21"/>
      <c r="X40" s="21"/>
    </row>
    <row r="41" spans="1:25" ht="26.25" customHeight="1" x14ac:dyDescent="0.15">
      <c r="C41" s="86"/>
      <c r="I41" s="25"/>
      <c r="J41" s="25" t="s">
        <v>7</v>
      </c>
      <c r="K41" s="25"/>
      <c r="L41" s="614" t="s">
        <v>448</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449</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450</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2303</v>
      </c>
      <c r="Q49" s="594"/>
      <c r="R49" s="594"/>
      <c r="S49" s="594"/>
      <c r="T49" s="594"/>
      <c r="U49" s="595"/>
    </row>
    <row r="50" spans="3:23" ht="26.25" customHeight="1" x14ac:dyDescent="0.15">
      <c r="C50" s="566" t="s">
        <v>11</v>
      </c>
      <c r="D50" s="567"/>
      <c r="E50" s="568"/>
      <c r="F50" s="577" t="s">
        <v>447</v>
      </c>
      <c r="G50" s="578"/>
      <c r="H50" s="578"/>
      <c r="I50" s="578"/>
      <c r="J50" s="578"/>
      <c r="K50" s="578"/>
      <c r="L50" s="578"/>
      <c r="M50" s="578"/>
      <c r="N50" s="343" t="s">
        <v>173</v>
      </c>
      <c r="O50" s="451"/>
      <c r="P50" s="452"/>
      <c r="Q50" s="581" t="s">
        <v>449</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451</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v>6728</v>
      </c>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459</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444</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8</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4867.2</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456</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8</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3860</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457</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458</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452</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t="s">
        <v>453</v>
      </c>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t="s">
        <v>453</v>
      </c>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t="s">
        <v>453</v>
      </c>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t="s">
        <v>453</v>
      </c>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t="s">
        <v>453</v>
      </c>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t="s">
        <v>453</v>
      </c>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4867.2</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f>+別紙!AA15</f>
        <v>2343.9</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4867.2</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t="s">
        <v>454</v>
      </c>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3860</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895</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3860</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t="s">
        <v>455</v>
      </c>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8.6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v>
      </c>
      <c r="P27" s="696"/>
      <c r="Q27" s="696"/>
      <c r="R27" s="696"/>
      <c r="S27" s="49" t="s">
        <v>38</v>
      </c>
      <c r="T27" s="70"/>
      <c r="U27" s="70"/>
      <c r="X27" s="68" t="s">
        <v>39</v>
      </c>
      <c r="Y27" s="71"/>
      <c r="AG27" s="58"/>
      <c r="AH27" s="58"/>
      <c r="AI27" s="58"/>
      <c r="AJ27" s="58"/>
      <c r="AK27" s="738">
        <f>+AG18+O27</f>
        <v>20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8.6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8.6</v>
      </c>
      <c r="G30" s="708"/>
      <c r="H30" s="214" t="s">
        <v>199</v>
      </c>
      <c r="L30" s="705"/>
      <c r="O30" s="61"/>
      <c r="Q30" s="695">
        <f>+ROUND(Z28,1)+ROUND(Z29,1)+ROUND(Z30,1)</f>
        <v>20</v>
      </c>
      <c r="R30" s="696"/>
      <c r="S30" s="696"/>
      <c r="T30" s="696"/>
      <c r="U30" s="49" t="s">
        <v>16</v>
      </c>
      <c r="X30" s="693" t="s">
        <v>187</v>
      </c>
      <c r="Y30" s="694"/>
      <c r="Z30" s="686"/>
      <c r="AA30" s="687"/>
      <c r="AB30" s="687"/>
      <c r="AC30" s="687"/>
      <c r="AD30" s="687"/>
      <c r="AE30" s="49" t="s">
        <v>13</v>
      </c>
      <c r="AK30" s="647">
        <v>20</v>
      </c>
      <c r="AL30" s="648"/>
      <c r="AM30" s="648"/>
      <c r="AN30" s="648"/>
      <c r="AO30" s="57" t="s">
        <v>13</v>
      </c>
      <c r="AR30" s="753"/>
      <c r="AS30" s="750"/>
      <c r="AT30" s="750"/>
      <c r="AU30" s="751"/>
    </row>
    <row r="31" spans="2:48" ht="27" customHeight="1" thickTop="1" thickBot="1" x14ac:dyDescent="0.2">
      <c r="B31" s="721" t="s">
        <v>376</v>
      </c>
      <c r="C31" s="672"/>
      <c r="D31" s="672"/>
      <c r="E31" s="673"/>
      <c r="F31" s="707">
        <v>8.6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180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535.9</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180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180</v>
      </c>
      <c r="P27" s="696"/>
      <c r="Q27" s="696"/>
      <c r="R27" s="696"/>
      <c r="S27" s="49" t="s">
        <v>38</v>
      </c>
      <c r="T27" s="70"/>
      <c r="U27" s="70"/>
      <c r="X27" s="68" t="s">
        <v>39</v>
      </c>
      <c r="Y27" s="71"/>
      <c r="AG27" s="58"/>
      <c r="AH27" s="58"/>
      <c r="AI27" s="58"/>
      <c r="AJ27" s="58"/>
      <c r="AK27" s="738">
        <f>+AG18+O27</f>
        <v>180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180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535.9</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535.9</v>
      </c>
      <c r="G30" s="708"/>
      <c r="H30" s="214" t="s">
        <v>199</v>
      </c>
      <c r="L30" s="705"/>
      <c r="O30" s="61"/>
      <c r="Q30" s="695">
        <f>+ROUND(Z28,1)+ROUND(Z29,1)+ROUND(Z30,1)</f>
        <v>180</v>
      </c>
      <c r="R30" s="696"/>
      <c r="S30" s="696"/>
      <c r="T30" s="696"/>
      <c r="U30" s="49" t="s">
        <v>16</v>
      </c>
      <c r="X30" s="693" t="s">
        <v>187</v>
      </c>
      <c r="Y30" s="694"/>
      <c r="Z30" s="686"/>
      <c r="AA30" s="687"/>
      <c r="AB30" s="687"/>
      <c r="AC30" s="687"/>
      <c r="AD30" s="687"/>
      <c r="AE30" s="49" t="s">
        <v>13</v>
      </c>
      <c r="AK30" s="647">
        <v>170</v>
      </c>
      <c r="AL30" s="648"/>
      <c r="AM30" s="648"/>
      <c r="AN30" s="648"/>
      <c r="AO30" s="57" t="s">
        <v>13</v>
      </c>
      <c r="AR30" s="753"/>
      <c r="AS30" s="750"/>
      <c r="AT30" s="750"/>
      <c r="AU30" s="751"/>
    </row>
    <row r="31" spans="2:48" ht="27" customHeight="1" thickTop="1" thickBot="1" x14ac:dyDescent="0.2">
      <c r="B31" s="721" t="s">
        <v>376</v>
      </c>
      <c r="C31" s="672"/>
      <c r="D31" s="672"/>
      <c r="E31" s="673"/>
      <c r="F31" s="707">
        <v>535.9</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1200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1186.3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1200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1200</v>
      </c>
      <c r="P27" s="696"/>
      <c r="Q27" s="696"/>
      <c r="R27" s="696"/>
      <c r="S27" s="49" t="s">
        <v>38</v>
      </c>
      <c r="T27" s="70"/>
      <c r="U27" s="70"/>
      <c r="X27" s="68" t="s">
        <v>39</v>
      </c>
      <c r="Y27" s="71"/>
      <c r="AG27" s="58"/>
      <c r="AH27" s="58"/>
      <c r="AI27" s="58"/>
      <c r="AJ27" s="58"/>
      <c r="AK27" s="738">
        <f>+AG18+O27</f>
        <v>1200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1200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1186.3</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650.1</v>
      </c>
      <c r="G30" s="708"/>
      <c r="H30" s="214" t="s">
        <v>199</v>
      </c>
      <c r="L30" s="705"/>
      <c r="O30" s="61"/>
      <c r="Q30" s="695">
        <f>+ROUND(Z28,1)+ROUND(Z29,1)+ROUND(Z30,1)</f>
        <v>1200</v>
      </c>
      <c r="R30" s="696"/>
      <c r="S30" s="696"/>
      <c r="T30" s="696"/>
      <c r="U30" s="49" t="s">
        <v>16</v>
      </c>
      <c r="X30" s="693" t="s">
        <v>187</v>
      </c>
      <c r="Y30" s="694"/>
      <c r="Z30" s="686"/>
      <c r="AA30" s="687"/>
      <c r="AB30" s="687"/>
      <c r="AC30" s="687"/>
      <c r="AD30" s="687"/>
      <c r="AE30" s="49" t="s">
        <v>13</v>
      </c>
      <c r="AK30" s="647">
        <v>300</v>
      </c>
      <c r="AL30" s="648"/>
      <c r="AM30" s="648"/>
      <c r="AN30" s="648"/>
      <c r="AO30" s="57" t="s">
        <v>13</v>
      </c>
      <c r="AR30" s="753"/>
      <c r="AS30" s="750"/>
      <c r="AT30" s="750"/>
      <c r="AU30" s="751"/>
    </row>
    <row r="31" spans="2:48" ht="27" customHeight="1" thickTop="1" thickBot="1" x14ac:dyDescent="0.2">
      <c r="B31" s="721" t="s">
        <v>376</v>
      </c>
      <c r="C31" s="672"/>
      <c r="D31" s="672"/>
      <c r="E31" s="673"/>
      <c r="F31" s="707">
        <v>1186.3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zoomScale="80" zoomScaleNormal="8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飛島建設株式会社　首都圏支店</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80" zoomScaleNormal="8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1"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130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432.1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130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130</v>
      </c>
      <c r="P27" s="696"/>
      <c r="Q27" s="696"/>
      <c r="R27" s="696"/>
      <c r="S27" s="49" t="s">
        <v>38</v>
      </c>
      <c r="T27" s="70"/>
      <c r="U27" s="70"/>
      <c r="X27" s="68" t="s">
        <v>39</v>
      </c>
      <c r="Y27" s="71"/>
      <c r="AG27" s="58"/>
      <c r="AH27" s="58"/>
      <c r="AI27" s="58"/>
      <c r="AJ27" s="58"/>
      <c r="AK27" s="738">
        <f>+AG18+O27</f>
        <v>130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130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432.1</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418.1</v>
      </c>
      <c r="G30" s="708"/>
      <c r="H30" s="214" t="s">
        <v>199</v>
      </c>
      <c r="L30" s="705"/>
      <c r="O30" s="61"/>
      <c r="Q30" s="695">
        <f>+ROUND(Z28,1)+ROUND(Z29,1)+ROUND(Z30,1)</f>
        <v>130</v>
      </c>
      <c r="R30" s="696"/>
      <c r="S30" s="696"/>
      <c r="T30" s="696"/>
      <c r="U30" s="49" t="s">
        <v>16</v>
      </c>
      <c r="X30" s="693" t="s">
        <v>187</v>
      </c>
      <c r="Y30" s="694"/>
      <c r="Z30" s="686"/>
      <c r="AA30" s="687"/>
      <c r="AB30" s="687"/>
      <c r="AC30" s="687"/>
      <c r="AD30" s="687"/>
      <c r="AE30" s="49" t="s">
        <v>13</v>
      </c>
      <c r="AK30" s="647">
        <v>125</v>
      </c>
      <c r="AL30" s="648"/>
      <c r="AM30" s="648"/>
      <c r="AN30" s="648"/>
      <c r="AO30" s="57" t="s">
        <v>13</v>
      </c>
      <c r="AR30" s="753"/>
      <c r="AS30" s="750"/>
      <c r="AT30" s="750"/>
      <c r="AU30" s="751"/>
    </row>
    <row r="31" spans="2:48" ht="27" customHeight="1" thickTop="1" thickBot="1" x14ac:dyDescent="0.2">
      <c r="B31" s="721" t="s">
        <v>376</v>
      </c>
      <c r="C31" s="672"/>
      <c r="D31" s="672"/>
      <c r="E31" s="673"/>
      <c r="F31" s="707">
        <v>432.1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election activeCell="P49" sqref="P49:U49"/>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飛島建設株式会社　首都圏支店</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1914.1</v>
      </c>
      <c r="I9" s="379">
        <f>IF(ｳ.廃油!F24&gt;0,ｳ.廃油!F24,IF(I$19&gt;0,"0",0))</f>
        <v>0</v>
      </c>
      <c r="J9" s="379">
        <f>IF(ｴ.廃酸!$F24&gt;0,ｴ.廃酸!F24,IF(J$19&gt;0,"0",0))</f>
        <v>0</v>
      </c>
      <c r="K9" s="379">
        <f>IF(ｵ.廃ｱﾙｶﾘ!$F24&gt;0,ｵ.廃ｱﾙｶﾘ!F24,IF(K$19&gt;0,"0",0))</f>
        <v>0</v>
      </c>
      <c r="L9" s="379">
        <f>IF(ｶ.廃ﾌﾟﾗ類!F24&gt;0,ｶ.廃ﾌﾟﾗ類!F24,IF(L$19&gt;0,"0",0))</f>
        <v>228.6</v>
      </c>
      <c r="M9" s="379">
        <f>IF(ｷ.紙くず!F24&gt;0,ｷ.紙くず!F24,IF(M$19&gt;0,"0",0))</f>
        <v>33.6</v>
      </c>
      <c r="N9" s="379">
        <f>IF(ｸ.木くず!F24&gt;0,ｸ.木くず!F24,IF(N$19&gt;0,"0",0))</f>
        <v>528</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8.6</v>
      </c>
      <c r="T9" s="379">
        <f>IF(ｾ.ｶﾞﾗｽ･ｺﾝｸﾘ･陶磁器くず!F24&gt;0,ｾ.ｶﾞﾗｽ･ｺﾝｸﾘ･陶磁器くず!F24,IF(T$19&gt;0,"0",0))</f>
        <v>535.9</v>
      </c>
      <c r="U9" s="379">
        <f>IF(ｿ.鉱さい!F24&gt;0,ｿ.鉱さい!F24,IF(U$19&gt;0,"0",0))</f>
        <v>0</v>
      </c>
      <c r="V9" s="379">
        <f>IF(ﾀ.がれき類!F24&gt;0,ﾀ.がれき類!F24,IF(V$19&gt;0,"0",0))</f>
        <v>1186.3</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432.1</v>
      </c>
      <c r="AA9" s="381">
        <f>IF(SUM(G9:Z9)&gt;0,SUM(G9:Z9),IF(AA$19&gt;0,"0",0))</f>
        <v>4867.2</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1914.1</v>
      </c>
      <c r="I14" s="385">
        <f>IF(ｳ.廃油!F29&gt;0,ｳ.廃油!F29,IF(I$19&gt;0,"0",0))</f>
        <v>0</v>
      </c>
      <c r="J14" s="385">
        <f>IF(ｴ.廃酸!$F29&gt;0,ｴ.廃酸!F29,IF(J$19&gt;0,"0",0))</f>
        <v>0</v>
      </c>
      <c r="K14" s="385">
        <f>IF(ｵ.廃ｱﾙｶﾘ!$F29&gt;0,ｵ.廃ｱﾙｶﾘ!F29,IF(K$19&gt;0,"0",0))</f>
        <v>0</v>
      </c>
      <c r="L14" s="385">
        <f>IF(ｶ.廃ﾌﾟﾗ類!F29&gt;0,ｶ.廃ﾌﾟﾗ類!F29,IF(L$19&gt;0,"0",0))</f>
        <v>228.6</v>
      </c>
      <c r="M14" s="385">
        <f>IF(ｷ.紙くず!F29&gt;0,ｷ.紙くず!F29,IF(M$19&gt;0,"0",0))</f>
        <v>33.6</v>
      </c>
      <c r="N14" s="385">
        <f>IF(ｸ.木くず!F29&gt;0,ｸ.木くず!F29,IF(N$19&gt;0,"0",0))</f>
        <v>528</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8.6</v>
      </c>
      <c r="T14" s="385">
        <f>IF(ｾ.ｶﾞﾗｽ･ｺﾝｸﾘ･陶磁器くず!F29&gt;0,ｾ.ｶﾞﾗｽ･ｺﾝｸﾘ･陶磁器くず!F29,IF(T$19&gt;0,"0",0))</f>
        <v>535.9</v>
      </c>
      <c r="U14" s="385">
        <f>IF(ｿ.鉱さい!F29&gt;0,ｿ.鉱さい!F29,IF(U$19&gt;0,"0",0))</f>
        <v>0</v>
      </c>
      <c r="V14" s="385">
        <f>IF(ﾀ.がれき類!F29&gt;0,ﾀ.がれき類!F29,IF(V$19&gt;0,"0",0))</f>
        <v>1186.3</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432.1</v>
      </c>
      <c r="AA14" s="387">
        <f t="shared" si="0"/>
        <v>4867.2</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228.6</v>
      </c>
      <c r="M15" s="385">
        <f>IF(ｷ.紙くず!F30&gt;0,ｷ.紙くず!F30,IF(M$19&gt;0,"0",0))</f>
        <v>33.6</v>
      </c>
      <c r="N15" s="385">
        <f>IF(ｸ.木くず!F30&gt;0,ｸ.木くず!F30,IF(N$19&gt;0,"0",0))</f>
        <v>469</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8.6</v>
      </c>
      <c r="T15" s="385">
        <f>IF(ｾ.ｶﾞﾗｽ･ｺﾝｸﾘ･陶磁器くず!F30&gt;0,ｾ.ｶﾞﾗｽ･ｺﾝｸﾘ･陶磁器くず!F30,IF(T$19&gt;0,"0",0))</f>
        <v>535.9</v>
      </c>
      <c r="U15" s="385">
        <f>IF(ｿ.鉱さい!F30&gt;0,ｿ.鉱さい!F30,IF(U$19&gt;0,"0",0))</f>
        <v>0</v>
      </c>
      <c r="V15" s="385">
        <f>IF(ﾀ.がれき類!F30&gt;0,ﾀ.がれき類!F30,IF(V$19&gt;0,"0",0))</f>
        <v>650.1</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418.1</v>
      </c>
      <c r="AA15" s="387">
        <f t="shared" si="0"/>
        <v>2343.9</v>
      </c>
    </row>
    <row r="16" spans="2:27" ht="24" customHeight="1" x14ac:dyDescent="0.15">
      <c r="B16" s="172" t="s">
        <v>230</v>
      </c>
      <c r="C16" s="780" t="s">
        <v>301</v>
      </c>
      <c r="D16" s="780"/>
      <c r="E16" s="780"/>
      <c r="F16" s="781"/>
      <c r="G16" s="385">
        <f>IF(ｱ.燃え殻!F31&gt;0,ｱ.燃え殻!F31,IF(G$19&gt;0,"0",0))</f>
        <v>0</v>
      </c>
      <c r="H16" s="385">
        <f>IF(ｲ.汚泥!F31&gt;0,ｲ.汚泥!F31,IF(H$19&gt;0,"0",0))</f>
        <v>1914.1</v>
      </c>
      <c r="I16" s="385">
        <f>IF(ｳ.廃油!F31&gt;0,ｳ.廃油!F31,IF(I$19&gt;0,"0",0))</f>
        <v>0</v>
      </c>
      <c r="J16" s="385">
        <f>IF(ｴ.廃酸!$F31&gt;0,ｴ.廃酸!F31,IF(J$19&gt;0,"0",0))</f>
        <v>0</v>
      </c>
      <c r="K16" s="385">
        <f>IF(ｵ.廃ｱﾙｶﾘ!$F31&gt;0,ｵ.廃ｱﾙｶﾘ!F31,IF(K$19&gt;0,"0",0))</f>
        <v>0</v>
      </c>
      <c r="L16" s="385">
        <f>IF(ｶ.廃ﾌﾟﾗ類!F31&gt;0,ｶ.廃ﾌﾟﾗ類!F31,IF(L$19&gt;0,"0",0))</f>
        <v>228.6</v>
      </c>
      <c r="M16" s="385">
        <f>IF(ｷ.紙くず!F31&gt;0,ｷ.紙くず!F31,IF(M$19&gt;0,"0",0))</f>
        <v>33.6</v>
      </c>
      <c r="N16" s="385">
        <f>IF(ｸ.木くず!F31&gt;0,ｸ.木くず!F31,IF(N$19&gt;0,"0",0))</f>
        <v>528</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8.6</v>
      </c>
      <c r="T16" s="385">
        <f>IF(ｾ.ｶﾞﾗｽ･ｺﾝｸﾘ･陶磁器くず!F31&gt;0,ｾ.ｶﾞﾗｽ･ｺﾝｸﾘ･陶磁器くず!F31,IF(T$19&gt;0,"0",0))</f>
        <v>535.9</v>
      </c>
      <c r="U16" s="385">
        <f>IF(ｿ.鉱さい!F31&gt;0,ｿ.鉱さい!F31,IF(U$19&gt;0,"0",0))</f>
        <v>0</v>
      </c>
      <c r="V16" s="385">
        <f>IF(ﾀ.がれき類!F31&gt;0,ﾀ.がれき類!F31,IF(V$19&gt;0,"0",0))</f>
        <v>1186.3</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432.1</v>
      </c>
      <c r="AA16" s="387">
        <f t="shared" si="0"/>
        <v>4867.2</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2000</v>
      </c>
      <c r="I19" s="391">
        <f t="shared" si="1"/>
        <v>0</v>
      </c>
      <c r="J19" s="391">
        <f t="shared" si="1"/>
        <v>0</v>
      </c>
      <c r="K19" s="391">
        <f t="shared" si="1"/>
        <v>0</v>
      </c>
      <c r="L19" s="391">
        <f t="shared" si="1"/>
        <v>90</v>
      </c>
      <c r="M19" s="391">
        <f t="shared" si="1"/>
        <v>30</v>
      </c>
      <c r="N19" s="391">
        <f t="shared" si="1"/>
        <v>210</v>
      </c>
      <c r="O19" s="391">
        <f t="shared" si="1"/>
        <v>0</v>
      </c>
      <c r="P19" s="391">
        <f t="shared" si="1"/>
        <v>0</v>
      </c>
      <c r="Q19" s="391">
        <f t="shared" si="1"/>
        <v>0</v>
      </c>
      <c r="R19" s="391">
        <f t="shared" si="1"/>
        <v>0</v>
      </c>
      <c r="S19" s="391">
        <f t="shared" si="1"/>
        <v>20</v>
      </c>
      <c r="T19" s="391">
        <f t="shared" si="1"/>
        <v>180</v>
      </c>
      <c r="U19" s="391">
        <f t="shared" si="1"/>
        <v>0</v>
      </c>
      <c r="V19" s="391">
        <f t="shared" si="1"/>
        <v>1200</v>
      </c>
      <c r="W19" s="391">
        <f t="shared" si="1"/>
        <v>0</v>
      </c>
      <c r="X19" s="391">
        <f t="shared" si="1"/>
        <v>0</v>
      </c>
      <c r="Y19" s="391">
        <f t="shared" si="1"/>
        <v>0</v>
      </c>
      <c r="Z19" s="392">
        <f t="shared" si="1"/>
        <v>130</v>
      </c>
      <c r="AA19" s="393">
        <f t="shared" ref="AA19:AA25" si="2">SUM(G19:Z19)</f>
        <v>3860</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2000</v>
      </c>
      <c r="I37" s="426">
        <f t="shared" si="8"/>
        <v>0</v>
      </c>
      <c r="J37" s="426">
        <f t="shared" si="8"/>
        <v>0</v>
      </c>
      <c r="K37" s="426">
        <f t="shared" si="8"/>
        <v>0</v>
      </c>
      <c r="L37" s="426">
        <f t="shared" si="8"/>
        <v>90</v>
      </c>
      <c r="M37" s="426">
        <f t="shared" si="8"/>
        <v>30</v>
      </c>
      <c r="N37" s="426">
        <f t="shared" si="8"/>
        <v>210</v>
      </c>
      <c r="O37" s="426">
        <f t="shared" si="8"/>
        <v>0</v>
      </c>
      <c r="P37" s="426">
        <f t="shared" si="8"/>
        <v>0</v>
      </c>
      <c r="Q37" s="426">
        <f t="shared" si="8"/>
        <v>0</v>
      </c>
      <c r="R37" s="426">
        <f t="shared" si="8"/>
        <v>0</v>
      </c>
      <c r="S37" s="426">
        <f t="shared" si="8"/>
        <v>20</v>
      </c>
      <c r="T37" s="426">
        <f t="shared" si="8"/>
        <v>180</v>
      </c>
      <c r="U37" s="426">
        <f t="shared" si="8"/>
        <v>0</v>
      </c>
      <c r="V37" s="426">
        <f t="shared" si="8"/>
        <v>1200</v>
      </c>
      <c r="W37" s="426">
        <f t="shared" si="8"/>
        <v>0</v>
      </c>
      <c r="X37" s="426">
        <f t="shared" si="8"/>
        <v>0</v>
      </c>
      <c r="Y37" s="426">
        <f t="shared" si="8"/>
        <v>0</v>
      </c>
      <c r="Z37" s="427">
        <f t="shared" si="8"/>
        <v>130</v>
      </c>
      <c r="AA37" s="428">
        <f t="shared" si="4"/>
        <v>3860</v>
      </c>
    </row>
    <row r="38" spans="2:27" ht="24" customHeight="1" x14ac:dyDescent="0.15">
      <c r="B38" s="170"/>
      <c r="C38" s="774"/>
      <c r="D38" s="227"/>
      <c r="E38" s="225" t="s">
        <v>320</v>
      </c>
      <c r="F38" s="445"/>
      <c r="G38" s="417">
        <f t="shared" ref="G38:Z38" si="9">SUM(G39:G41)</f>
        <v>0</v>
      </c>
      <c r="H38" s="417">
        <f t="shared" si="9"/>
        <v>2000</v>
      </c>
      <c r="I38" s="417">
        <f t="shared" si="9"/>
        <v>0</v>
      </c>
      <c r="J38" s="417">
        <f t="shared" si="9"/>
        <v>0</v>
      </c>
      <c r="K38" s="417">
        <f t="shared" si="9"/>
        <v>0</v>
      </c>
      <c r="L38" s="417">
        <f t="shared" si="9"/>
        <v>90</v>
      </c>
      <c r="M38" s="417">
        <f t="shared" si="9"/>
        <v>30</v>
      </c>
      <c r="N38" s="417">
        <f t="shared" si="9"/>
        <v>210</v>
      </c>
      <c r="O38" s="417">
        <f t="shared" si="9"/>
        <v>0</v>
      </c>
      <c r="P38" s="417">
        <f t="shared" si="9"/>
        <v>0</v>
      </c>
      <c r="Q38" s="417">
        <f t="shared" si="9"/>
        <v>0</v>
      </c>
      <c r="R38" s="417">
        <f t="shared" si="9"/>
        <v>0</v>
      </c>
      <c r="S38" s="417">
        <f t="shared" si="9"/>
        <v>20</v>
      </c>
      <c r="T38" s="417">
        <f t="shared" si="9"/>
        <v>180</v>
      </c>
      <c r="U38" s="417">
        <f t="shared" si="9"/>
        <v>0</v>
      </c>
      <c r="V38" s="417">
        <f t="shared" si="9"/>
        <v>1200</v>
      </c>
      <c r="W38" s="417">
        <f t="shared" si="9"/>
        <v>0</v>
      </c>
      <c r="X38" s="417">
        <f t="shared" si="9"/>
        <v>0</v>
      </c>
      <c r="Y38" s="417">
        <f t="shared" si="9"/>
        <v>0</v>
      </c>
      <c r="Z38" s="418">
        <f t="shared" si="9"/>
        <v>130</v>
      </c>
      <c r="AA38" s="419">
        <f t="shared" si="4"/>
        <v>3860</v>
      </c>
    </row>
    <row r="39" spans="2:27" ht="24" customHeight="1" x14ac:dyDescent="0.15">
      <c r="B39" s="170"/>
      <c r="C39" s="774"/>
      <c r="D39" s="228"/>
      <c r="E39" s="223"/>
      <c r="F39" s="221" t="s">
        <v>234</v>
      </c>
      <c r="G39" s="420">
        <f>+ｱ.燃え殻!$Z$28</f>
        <v>0</v>
      </c>
      <c r="H39" s="420">
        <f>+ｲ.汚泥!$Z$28</f>
        <v>2000</v>
      </c>
      <c r="I39" s="420">
        <f>+ｳ.廃油!$Z$28</f>
        <v>0</v>
      </c>
      <c r="J39" s="420">
        <f>+ｴ.廃酸!$Z$28</f>
        <v>0</v>
      </c>
      <c r="K39" s="420">
        <f>+ｵ.廃ｱﾙｶﾘ!$Z$28</f>
        <v>0</v>
      </c>
      <c r="L39" s="420">
        <f>+ｶ.廃ﾌﾟﾗ類!$Z$28</f>
        <v>90</v>
      </c>
      <c r="M39" s="420">
        <f>+ｷ.紙くず!$Z$28</f>
        <v>30</v>
      </c>
      <c r="N39" s="420">
        <f>+ｸ.木くず!$Z$28</f>
        <v>210</v>
      </c>
      <c r="O39" s="420">
        <f>+ｹ.繊維くず!$Z$28</f>
        <v>0</v>
      </c>
      <c r="P39" s="420">
        <f>+ｺ.動植物性残さ!$Z$28</f>
        <v>0</v>
      </c>
      <c r="Q39" s="420">
        <f>+ｻ.動物系固形不要物!$Z$28</f>
        <v>0</v>
      </c>
      <c r="R39" s="420">
        <f>+ｼ.ｺﾞﾑくず!$Z$28</f>
        <v>0</v>
      </c>
      <c r="S39" s="420">
        <f>+ｽ.金属くず!$Z$28</f>
        <v>20</v>
      </c>
      <c r="T39" s="420">
        <f>+ｾ.ｶﾞﾗｽ･ｺﾝｸﾘ･陶磁器くず!$Z$28</f>
        <v>180</v>
      </c>
      <c r="U39" s="420">
        <f>+ｿ.鉱さい!$Z$28</f>
        <v>0</v>
      </c>
      <c r="V39" s="420">
        <f>+ﾀ.がれき類!$Z$28</f>
        <v>1200</v>
      </c>
      <c r="W39" s="420">
        <f>+ﾁ.動物のふん尿!$Z$28</f>
        <v>0</v>
      </c>
      <c r="X39" s="420">
        <f>+ﾂ.動物の死体!$Z$28</f>
        <v>0</v>
      </c>
      <c r="Y39" s="420">
        <f>+ﾃ.ばいじん!$Z$28</f>
        <v>0</v>
      </c>
      <c r="Z39" s="421">
        <f>+ﾄ.混合廃棄物その他!$Z$28</f>
        <v>130</v>
      </c>
      <c r="AA39" s="422">
        <f t="shared" si="4"/>
        <v>3860</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2000</v>
      </c>
      <c r="I43" s="429">
        <f>+ｳ.廃油!$AK$27</f>
        <v>0</v>
      </c>
      <c r="J43" s="429">
        <f>+ｴ.廃酸!$AK$27</f>
        <v>0</v>
      </c>
      <c r="K43" s="429">
        <f>+ｵ.廃ｱﾙｶﾘ!$AK$27</f>
        <v>0</v>
      </c>
      <c r="L43" s="429">
        <f>+ｶ.廃ﾌﾟﾗ類!$AK$27</f>
        <v>90</v>
      </c>
      <c r="M43" s="429">
        <f>+ｷ.紙くず!$AK$27</f>
        <v>30</v>
      </c>
      <c r="N43" s="429">
        <f>+ｸ.木くず!$AK$27</f>
        <v>210</v>
      </c>
      <c r="O43" s="429">
        <f>+ｹ.繊維くず!$AK$27</f>
        <v>0</v>
      </c>
      <c r="P43" s="429">
        <f>+ｺ.動植物性残さ!$AK$27</f>
        <v>0</v>
      </c>
      <c r="Q43" s="429">
        <f>+ｻ.動物系固形不要物!$AK$27</f>
        <v>0</v>
      </c>
      <c r="R43" s="429">
        <f>+ｼ.ｺﾞﾑくず!$AK$27</f>
        <v>0</v>
      </c>
      <c r="S43" s="429">
        <f>+ｽ.金属くず!$AK$27</f>
        <v>20</v>
      </c>
      <c r="T43" s="429">
        <f>+ｾ.ｶﾞﾗｽ･ｺﾝｸﾘ･陶磁器くず!$AK$27</f>
        <v>180</v>
      </c>
      <c r="U43" s="429">
        <f>+ｿ.鉱さい!$AK$27</f>
        <v>0</v>
      </c>
      <c r="V43" s="429">
        <f>+ﾀ.がれき類!$AK$27</f>
        <v>1200</v>
      </c>
      <c r="W43" s="429">
        <f>+ﾁ.動物のふん尿!$AK$27</f>
        <v>0</v>
      </c>
      <c r="X43" s="429">
        <f>+ﾂ.動物の死体!$AK$27</f>
        <v>0</v>
      </c>
      <c r="Y43" s="429">
        <f>+ﾃ.ばいじん!$AK$27</f>
        <v>0</v>
      </c>
      <c r="Z43" s="430">
        <f>+ﾄ.混合廃棄物その他!$AK$27</f>
        <v>130</v>
      </c>
      <c r="AA43" s="431">
        <f t="shared" si="4"/>
        <v>3860</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85</v>
      </c>
      <c r="M44" s="432">
        <f>+ｷ.紙くず!$AK$30</f>
        <v>30</v>
      </c>
      <c r="N44" s="432">
        <f>+ｸ.木くず!$AK$30</f>
        <v>165</v>
      </c>
      <c r="O44" s="432">
        <f>+ｹ.繊維くず!$AK$30</f>
        <v>0</v>
      </c>
      <c r="P44" s="432">
        <f>+ｺ.動植物性残さ!$AK$30</f>
        <v>0</v>
      </c>
      <c r="Q44" s="432">
        <f>+ｻ.動物系固形不要物!$AK$30</f>
        <v>0</v>
      </c>
      <c r="R44" s="432">
        <f>+ｼ.ｺﾞﾑくず!$AK$30</f>
        <v>0</v>
      </c>
      <c r="S44" s="432">
        <f>+ｽ.金属くず!$AK$30</f>
        <v>20</v>
      </c>
      <c r="T44" s="432">
        <f>+ｾ.ｶﾞﾗｽ･ｺﾝｸﾘ･陶磁器くず!$AK$30</f>
        <v>170</v>
      </c>
      <c r="U44" s="432">
        <f>+ｿ.鉱さい!$AK$30</f>
        <v>0</v>
      </c>
      <c r="V44" s="432">
        <f>+ﾀ.がれき類!$AK$30</f>
        <v>300</v>
      </c>
      <c r="W44" s="432">
        <f>+ﾁ.動物のふん尿!$AK$30</f>
        <v>0</v>
      </c>
      <c r="X44" s="432">
        <f>+ﾂ.動物の死体!$AK$30</f>
        <v>0</v>
      </c>
      <c r="Y44" s="432">
        <f>+ﾃ.ばいじん!$AK$30</f>
        <v>0</v>
      </c>
      <c r="Z44" s="433">
        <f>+ﾄ.混合廃棄物その他!$AK$30</f>
        <v>125</v>
      </c>
      <c r="AA44" s="434">
        <f t="shared" si="4"/>
        <v>895</v>
      </c>
    </row>
    <row r="45" spans="2:27" ht="24" customHeight="1" x14ac:dyDescent="0.15">
      <c r="B45" s="170"/>
      <c r="C45" s="177"/>
      <c r="D45" s="444" t="s">
        <v>191</v>
      </c>
      <c r="E45" s="803" t="s">
        <v>238</v>
      </c>
      <c r="F45" s="804"/>
      <c r="G45" s="435">
        <f>+ｱ.燃え殻!$AR$24</f>
        <v>0</v>
      </c>
      <c r="H45" s="435">
        <f>+ｲ.汚泥!$AR$24</f>
        <v>2000</v>
      </c>
      <c r="I45" s="435">
        <f>+ｳ.廃油!$AR$24</f>
        <v>0</v>
      </c>
      <c r="J45" s="435">
        <f>+ｴ.廃酸!$AR$24</f>
        <v>0</v>
      </c>
      <c r="K45" s="435">
        <f>+ｵ.廃ｱﾙｶﾘ!$AR$24</f>
        <v>0</v>
      </c>
      <c r="L45" s="435">
        <f>+ｶ.廃ﾌﾟﾗ類!$AR$24</f>
        <v>90</v>
      </c>
      <c r="M45" s="435">
        <f>+ｷ.紙くず!$AR$24</f>
        <v>30</v>
      </c>
      <c r="N45" s="435">
        <f>+ｸ.木くず!$AR$24</f>
        <v>210</v>
      </c>
      <c r="O45" s="435">
        <f>+ｹ.繊維くず!$AR$24</f>
        <v>0</v>
      </c>
      <c r="P45" s="435">
        <f>+ｺ.動植物性残さ!$AR$24</f>
        <v>0</v>
      </c>
      <c r="Q45" s="435">
        <f>+ｻ.動物系固形不要物!$AR$24</f>
        <v>0</v>
      </c>
      <c r="R45" s="435">
        <f>+ｼ.ｺﾞﾑくず!$AR$24</f>
        <v>0</v>
      </c>
      <c r="S45" s="435">
        <f>+ｽ.金属くず!$AR$24</f>
        <v>20</v>
      </c>
      <c r="T45" s="435">
        <f>+ｾ.ｶﾞﾗｽ･ｺﾝｸﾘ･陶磁器くず!$AR$24</f>
        <v>180</v>
      </c>
      <c r="U45" s="435">
        <f>+ｿ.鉱さい!$AR$24</f>
        <v>0</v>
      </c>
      <c r="V45" s="435">
        <f>+ﾀ.がれき類!$AR$24</f>
        <v>1200</v>
      </c>
      <c r="W45" s="435">
        <f>+ﾁ.動物のふん尿!$AR$24</f>
        <v>0</v>
      </c>
      <c r="X45" s="435">
        <f>+ﾂ.動物の死体!$AR$24</f>
        <v>0</v>
      </c>
      <c r="Y45" s="435">
        <f>+ﾃ.ばいじん!$AR$24</f>
        <v>0</v>
      </c>
      <c r="Z45" s="436">
        <f>+ﾄ.混合廃棄物その他!$AR$24</f>
        <v>130</v>
      </c>
      <c r="AA45" s="437">
        <f t="shared" si="4"/>
        <v>3860</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3914.1</v>
      </c>
      <c r="I55" s="323">
        <f t="shared" si="10"/>
        <v>0</v>
      </c>
      <c r="J55" s="323">
        <f t="shared" si="10"/>
        <v>0</v>
      </c>
      <c r="K55" s="323">
        <f t="shared" si="10"/>
        <v>0</v>
      </c>
      <c r="L55" s="323">
        <f t="shared" si="10"/>
        <v>318.60000000000002</v>
      </c>
      <c r="M55" s="323">
        <f t="shared" si="10"/>
        <v>63.6</v>
      </c>
      <c r="N55" s="323">
        <f t="shared" si="10"/>
        <v>738</v>
      </c>
      <c r="O55" s="323">
        <f t="shared" si="10"/>
        <v>0</v>
      </c>
      <c r="P55" s="323">
        <f t="shared" si="10"/>
        <v>0</v>
      </c>
      <c r="Q55" s="323">
        <f t="shared" si="10"/>
        <v>0</v>
      </c>
      <c r="R55" s="323">
        <f t="shared" si="10"/>
        <v>0</v>
      </c>
      <c r="S55" s="323">
        <f t="shared" si="10"/>
        <v>28.6</v>
      </c>
      <c r="T55" s="323">
        <f t="shared" si="10"/>
        <v>715.9</v>
      </c>
      <c r="U55" s="323">
        <f t="shared" si="10"/>
        <v>0</v>
      </c>
      <c r="V55" s="323">
        <f t="shared" si="10"/>
        <v>2386.3000000000002</v>
      </c>
      <c r="W55" s="323">
        <f t="shared" si="10"/>
        <v>0</v>
      </c>
      <c r="X55" s="323">
        <f t="shared" si="10"/>
        <v>0</v>
      </c>
      <c r="Y55" s="323">
        <f t="shared" si="10"/>
        <v>0</v>
      </c>
      <c r="Z55" s="323">
        <f t="shared" si="10"/>
        <v>562.1</v>
      </c>
      <c r="AA55" s="324">
        <f>+AA9+AA19+AA20</f>
        <v>8727.2000000000007</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3" orientation="landscape"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t="str">
        <f>+表紙!P35</f>
        <v>令和5年6月29日</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東京都港区港南１－８－１５　Ｗビル３Ｆ</v>
      </c>
      <c r="M16" s="849"/>
      <c r="N16" s="849"/>
      <c r="O16" s="849"/>
      <c r="P16" s="849"/>
      <c r="Q16" s="849"/>
      <c r="R16" s="849"/>
      <c r="S16" s="849"/>
      <c r="T16" s="849"/>
      <c r="U16" s="282"/>
    </row>
    <row r="17" spans="1:21" ht="26.25" customHeight="1" x14ac:dyDescent="0.15">
      <c r="C17" s="86"/>
      <c r="I17" s="25"/>
      <c r="J17" s="25" t="s">
        <v>7</v>
      </c>
      <c r="K17" s="25"/>
      <c r="L17" s="849" t="str">
        <f>+表紙!L41</f>
        <v>飛島建設株式会社　首都圏支店
常務執行役員支店長　稲葉　靖規</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03-6455-8378</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飛島建設株式会社　首都圏支店</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2303</v>
      </c>
      <c r="Q25" s="821"/>
      <c r="R25" s="821"/>
      <c r="S25" s="821"/>
      <c r="T25" s="821"/>
      <c r="U25" s="822"/>
    </row>
    <row r="26" spans="1:21" ht="26.25" customHeight="1" x14ac:dyDescent="0.15">
      <c r="C26" s="566" t="s">
        <v>11</v>
      </c>
      <c r="D26" s="567"/>
      <c r="E26" s="568"/>
      <c r="F26" s="836" t="str">
        <f>+表紙!F50</f>
        <v>東京都港区港南１－８－１５　Ｗビル３Ｆ</v>
      </c>
      <c r="G26" s="837"/>
      <c r="H26" s="837"/>
      <c r="I26" s="837"/>
      <c r="J26" s="837"/>
      <c r="K26" s="837"/>
      <c r="L26" s="837"/>
      <c r="M26" s="837"/>
      <c r="N26" s="343" t="s">
        <v>173</v>
      </c>
      <c r="O26"/>
      <c r="P26"/>
      <c r="Q26" s="831" t="str">
        <f>IF(+表紙!Q50="","",+表紙!Q50)</f>
        <v>03-6455-8378</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総合工事業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f>IF(+表紙!N56="","",+表紙!N56)</f>
        <v>6728</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325 人</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8</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4867.2</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①首都圏建築支店の環境行動計画を受けて、
　各作業所で2022年度の環境行動計画を策定し、活動した。
②首都圏建築支店の消化高当たり混合廃棄物排出量の2022年度目標
　新築 5.0t/億円、リニューアル 8.1t/億円、解体 8.7t/億円 以下
　を、新築･リニューアル・解体とも未達成となっている。</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8</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3860</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①全社の2023年度環境行動計画を策定し、
　環境目的･目標を設定し、活動している。
②全社の消化高当たり混合廃棄物排出量
　土木：0.95t/億円 以下 、建築：3.9t/億円 以下、
　以下 を目標として取り組んでいる。</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・分別品目は、廃プラ類･紙くず･木くず･金属くず･がれき類･
　廃石膏ボード･混合である。
・作業所の規模･立地条件･工事の進捗に伴い分別品目数を適宜調整
　して選定している。
・2022年度の首都圏建築支店の分別率は、95.2％であった。</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・分別は、廃プラ類・紙くず・木くず・金属くず・がれき類・
　廃石膏ボード・混合で前年度と同じ品目を分別していく。
・作業所の規模・立地条件・工事の進捗に伴い分別品目数を適宜調整
　して選定していく。
・前年度より分別率が向上するよう環境教育を実施していく。</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4867.2</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f>+表紙!K209</f>
        <v>2343.9</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4867.2</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・支店推薦業者以外は、新規業者の調査→審査→承認により選定し、
　その上で委託契約を締結することによって適正な処理が行われる
　ように努めている。
・電子化が進んでいる。電子マニフェストは　100％
　電子委託契約　混合廃棄物処理業者は　100％</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3860</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895</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3860</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・前年度に引き続き、支店推薦業者以外は、新規業者の　調査→審査→承認　により選定し、
　その上で委託契約を締結することによって、適正な処理がおこなわれるように努めていく。
・委託契約の電子化を前年度以上に推進していく。</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2000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1914.1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2000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2000</v>
      </c>
      <c r="P27" s="696"/>
      <c r="Q27" s="696"/>
      <c r="R27" s="696"/>
      <c r="S27" s="49" t="s">
        <v>38</v>
      </c>
      <c r="T27" s="70"/>
      <c r="U27" s="70"/>
      <c r="X27" s="68" t="s">
        <v>39</v>
      </c>
      <c r="Y27" s="71"/>
      <c r="AG27" s="58"/>
      <c r="AH27" s="58"/>
      <c r="AI27" s="58"/>
      <c r="AJ27" s="58"/>
      <c r="AK27" s="738">
        <f>+AG18+O27</f>
        <v>2000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2000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1914.1</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2000</v>
      </c>
      <c r="R30" s="696"/>
      <c r="S30" s="696"/>
      <c r="T30" s="696"/>
      <c r="U30" s="49" t="s">
        <v>16</v>
      </c>
      <c r="X30" s="693" t="s">
        <v>187</v>
      </c>
      <c r="Y30" s="694"/>
      <c r="Z30" s="686"/>
      <c r="AA30" s="687"/>
      <c r="AB30" s="687"/>
      <c r="AC30" s="687"/>
      <c r="AD30" s="687"/>
      <c r="AE30" s="49" t="s">
        <v>13</v>
      </c>
      <c r="AK30" s="647">
        <v>0</v>
      </c>
      <c r="AL30" s="648"/>
      <c r="AM30" s="648"/>
      <c r="AN30" s="648"/>
      <c r="AO30" s="57" t="s">
        <v>13</v>
      </c>
      <c r="AR30" s="753"/>
      <c r="AS30" s="750"/>
      <c r="AT30" s="750"/>
      <c r="AU30" s="751"/>
    </row>
    <row r="31" spans="2:48" ht="27" customHeight="1" thickTop="1" thickBot="1" x14ac:dyDescent="0.2">
      <c r="B31" s="721" t="s">
        <v>376</v>
      </c>
      <c r="C31" s="672"/>
      <c r="D31" s="672"/>
      <c r="E31" s="673"/>
      <c r="F31" s="707">
        <v>1914.1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90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228.6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90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90</v>
      </c>
      <c r="P27" s="696"/>
      <c r="Q27" s="696"/>
      <c r="R27" s="696"/>
      <c r="S27" s="49" t="s">
        <v>38</v>
      </c>
      <c r="T27" s="70"/>
      <c r="U27" s="70"/>
      <c r="X27" s="68" t="s">
        <v>39</v>
      </c>
      <c r="Y27" s="71"/>
      <c r="AG27" s="58"/>
      <c r="AH27" s="58"/>
      <c r="AI27" s="58"/>
      <c r="AJ27" s="58"/>
      <c r="AK27" s="738">
        <f>+AG18+O27</f>
        <v>90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90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228.6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228.6</v>
      </c>
      <c r="G30" s="708"/>
      <c r="H30" s="214" t="s">
        <v>199</v>
      </c>
      <c r="L30" s="705"/>
      <c r="O30" s="61"/>
      <c r="Q30" s="695">
        <f>+ROUND(Z28,1)+ROUND(Z29,1)+ROUND(Z30,1)</f>
        <v>90</v>
      </c>
      <c r="R30" s="696"/>
      <c r="S30" s="696"/>
      <c r="T30" s="696"/>
      <c r="U30" s="49" t="s">
        <v>16</v>
      </c>
      <c r="X30" s="693" t="s">
        <v>187</v>
      </c>
      <c r="Y30" s="694"/>
      <c r="Z30" s="686"/>
      <c r="AA30" s="687"/>
      <c r="AB30" s="687"/>
      <c r="AC30" s="687"/>
      <c r="AD30" s="687"/>
      <c r="AE30" s="49" t="s">
        <v>13</v>
      </c>
      <c r="AK30" s="647">
        <v>85</v>
      </c>
      <c r="AL30" s="648"/>
      <c r="AM30" s="648"/>
      <c r="AN30" s="648"/>
      <c r="AO30" s="57" t="s">
        <v>13</v>
      </c>
      <c r="AR30" s="753"/>
      <c r="AS30" s="750"/>
      <c r="AT30" s="750"/>
      <c r="AU30" s="751"/>
    </row>
    <row r="31" spans="2:48" ht="27" customHeight="1" thickTop="1" thickBot="1" x14ac:dyDescent="0.2">
      <c r="B31" s="721" t="s">
        <v>376</v>
      </c>
      <c r="C31" s="672"/>
      <c r="D31" s="672"/>
      <c r="E31" s="673"/>
      <c r="F31" s="707">
        <v>228.6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30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33.6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30</v>
      </c>
      <c r="P27" s="696"/>
      <c r="Q27" s="696"/>
      <c r="R27" s="696"/>
      <c r="S27" s="49" t="s">
        <v>38</v>
      </c>
      <c r="T27" s="70"/>
      <c r="U27" s="70"/>
      <c r="X27" s="68" t="s">
        <v>39</v>
      </c>
      <c r="Y27" s="71"/>
      <c r="AG27" s="58"/>
      <c r="AH27" s="58"/>
      <c r="AI27" s="58"/>
      <c r="AJ27" s="58"/>
      <c r="AK27" s="738">
        <f>+AG18+O27</f>
        <v>30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33.6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33.6</v>
      </c>
      <c r="G30" s="708"/>
      <c r="H30" s="214" t="s">
        <v>199</v>
      </c>
      <c r="L30" s="705"/>
      <c r="O30" s="61"/>
      <c r="Q30" s="695">
        <f>+ROUND(Z28,1)+ROUND(Z29,1)+ROUND(Z30,1)</f>
        <v>30</v>
      </c>
      <c r="R30" s="696"/>
      <c r="S30" s="696"/>
      <c r="T30" s="696"/>
      <c r="U30" s="49" t="s">
        <v>16</v>
      </c>
      <c r="X30" s="693" t="s">
        <v>187</v>
      </c>
      <c r="Y30" s="694"/>
      <c r="Z30" s="686"/>
      <c r="AA30" s="687"/>
      <c r="AB30" s="687"/>
      <c r="AC30" s="687"/>
      <c r="AD30" s="687"/>
      <c r="AE30" s="49" t="s">
        <v>13</v>
      </c>
      <c r="AK30" s="647">
        <v>30</v>
      </c>
      <c r="AL30" s="648"/>
      <c r="AM30" s="648"/>
      <c r="AN30" s="648"/>
      <c r="AO30" s="57" t="s">
        <v>13</v>
      </c>
      <c r="AR30" s="753"/>
      <c r="AS30" s="750"/>
      <c r="AT30" s="750"/>
      <c r="AU30" s="751"/>
    </row>
    <row r="31" spans="2:48" ht="27" customHeight="1" thickTop="1" thickBot="1" x14ac:dyDescent="0.2">
      <c r="B31" s="721" t="s">
        <v>376</v>
      </c>
      <c r="C31" s="672"/>
      <c r="D31" s="672"/>
      <c r="E31" s="673"/>
      <c r="F31" s="707">
        <v>33.6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6" zoomScaleNormal="100" workbookViewId="0">
      <selection activeCell="P49" sqref="P49:U4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飛島建設株式会社　首都圏支店</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210</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528</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210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210</v>
      </c>
      <c r="P27" s="696"/>
      <c r="Q27" s="696"/>
      <c r="R27" s="696"/>
      <c r="S27" s="49" t="s">
        <v>38</v>
      </c>
      <c r="T27" s="70"/>
      <c r="U27" s="70"/>
      <c r="X27" s="68" t="s">
        <v>39</v>
      </c>
      <c r="Y27" s="71"/>
      <c r="AG27" s="58"/>
      <c r="AH27" s="58"/>
      <c r="AI27" s="58"/>
      <c r="AJ27" s="58"/>
      <c r="AK27" s="738">
        <f>+AG18+O27</f>
        <v>210</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210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528</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469</v>
      </c>
      <c r="G30" s="708"/>
      <c r="H30" s="214" t="s">
        <v>199</v>
      </c>
      <c r="L30" s="705"/>
      <c r="O30" s="61"/>
      <c r="Q30" s="695">
        <f>+ROUND(Z28,1)+ROUND(Z29,1)+ROUND(Z30,1)</f>
        <v>210</v>
      </c>
      <c r="R30" s="696"/>
      <c r="S30" s="696"/>
      <c r="T30" s="696"/>
      <c r="U30" s="49" t="s">
        <v>16</v>
      </c>
      <c r="X30" s="693" t="s">
        <v>187</v>
      </c>
      <c r="Y30" s="694"/>
      <c r="Z30" s="686"/>
      <c r="AA30" s="687"/>
      <c r="AB30" s="687"/>
      <c r="AC30" s="687"/>
      <c r="AD30" s="687"/>
      <c r="AE30" s="49" t="s">
        <v>13</v>
      </c>
      <c r="AK30" s="647">
        <v>165</v>
      </c>
      <c r="AL30" s="648"/>
      <c r="AM30" s="648"/>
      <c r="AN30" s="648"/>
      <c r="AO30" s="57" t="s">
        <v>13</v>
      </c>
      <c r="AR30" s="753"/>
      <c r="AS30" s="750"/>
      <c r="AT30" s="750"/>
      <c r="AU30" s="751"/>
    </row>
    <row r="31" spans="2:48" ht="27" customHeight="1" thickTop="1" thickBot="1" x14ac:dyDescent="0.2">
      <c r="B31" s="721" t="s">
        <v>376</v>
      </c>
      <c r="C31" s="672"/>
      <c r="D31" s="672"/>
      <c r="E31" s="673"/>
      <c r="F31" s="707">
        <v>528</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8"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2023-07-06T01:55:34Z</dcterms:created>
  <dcterms:modified xsi:type="dcterms:W3CDTF">2023-09-19T10:05:27Z</dcterms:modified>
</cp:coreProperties>
</file>