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H31" i="76" s="1"/>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s="1"/>
  <c r="Y18" i="77" s="1"/>
  <c r="AO18" i="78"/>
  <c r="AH18" i="78" s="1"/>
  <c r="Y18" i="78" s="1"/>
  <c r="Y21" i="78" s="1"/>
  <c r="H27" i="78" s="1"/>
  <c r="AO18" i="85"/>
  <c r="AH18" i="85" s="1"/>
  <c r="Y18" i="85" s="1"/>
  <c r="AO18" i="86"/>
  <c r="AH18" i="86" s="1"/>
  <c r="Y18" i="86" s="1"/>
  <c r="AO18" i="87"/>
  <c r="AH18" i="87" s="1"/>
  <c r="Y18" i="87" s="1"/>
  <c r="R30" i="87"/>
  <c r="P27" i="87" s="1"/>
  <c r="F12" i="87" s="1"/>
  <c r="H24" i="87" s="1"/>
  <c r="AO18" i="88"/>
  <c r="AH18" i="88" s="1"/>
  <c r="Y18" i="88" s="1"/>
  <c r="P16" i="88" s="1"/>
  <c r="P50" i="94" s="1"/>
  <c r="AO18" i="89"/>
  <c r="AH18" i="89" s="1"/>
  <c r="Y18" i="89" s="1"/>
  <c r="Y21" i="89" s="1"/>
  <c r="H27" i="89" s="1"/>
  <c r="AO18" i="79"/>
  <c r="AH18" i="79" s="1"/>
  <c r="Y18" i="79" s="1"/>
  <c r="AO18" i="81"/>
  <c r="AH18" i="81" s="1"/>
  <c r="Y18" i="81" s="1"/>
  <c r="AO18" i="84"/>
  <c r="AH18" i="84" s="1"/>
  <c r="Y18" i="84" s="1"/>
  <c r="AO18" i="82"/>
  <c r="AH18" i="82" s="1"/>
  <c r="Y18" i="82" s="1"/>
  <c r="AO18" i="80"/>
  <c r="AH18" i="80" s="1"/>
  <c r="AO18" i="90"/>
  <c r="AH18" i="90" s="1"/>
  <c r="AO18" i="91"/>
  <c r="AH18" i="91" s="1"/>
  <c r="Y18" i="91" s="1"/>
  <c r="P16" i="91" s="1"/>
  <c r="X50" i="94"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F12" i="89" s="1"/>
  <c r="H24" i="89" s="1"/>
  <c r="R30" i="79"/>
  <c r="P27" i="79" s="1"/>
  <c r="F12" i="79" s="1"/>
  <c r="H24"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J45" i="94"/>
  <c r="H31" i="87"/>
  <c r="Y45" i="94"/>
  <c r="W45" i="94"/>
  <c r="H31" i="85"/>
  <c r="M45" i="94"/>
  <c r="N45" i="94"/>
  <c r="S45" i="94"/>
  <c r="AL27" i="91" l="1"/>
  <c r="X43" i="94" s="1"/>
  <c r="AL27" i="80"/>
  <c r="P16" i="89"/>
  <c r="Q50" i="94" s="1"/>
  <c r="Y21" i="88"/>
  <c r="H27" i="88" s="1"/>
  <c r="P16" i="78"/>
  <c r="L50" i="94" s="1"/>
  <c r="G32" i="94"/>
  <c r="G31" i="94" s="1"/>
  <c r="AL27" i="75"/>
  <c r="H29" i="75" s="1"/>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9" i="94" s="1"/>
  <c r="S55" i="94" s="1"/>
  <c r="U38" i="94"/>
  <c r="U37" i="94" s="1"/>
  <c r="U19" i="94" s="1"/>
  <c r="U9" i="94" s="1"/>
  <c r="U55" i="94" s="1"/>
  <c r="M38" i="94"/>
  <c r="I38" i="94"/>
  <c r="I37" i="94" s="1"/>
  <c r="I19" i="94" s="1"/>
  <c r="I11"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W43" i="94" s="1"/>
  <c r="AL27" i="78"/>
  <c r="H29" i="78" s="1"/>
  <c r="G26" i="94"/>
  <c r="G27" i="94" s="1"/>
  <c r="G38" i="94"/>
  <c r="G37" i="94" s="1"/>
  <c r="G19" i="94" s="1"/>
  <c r="Y18" i="74"/>
  <c r="AL27" i="74"/>
  <c r="Y18" i="76"/>
  <c r="AL27" i="76"/>
  <c r="P16" i="81"/>
  <c r="S50" i="94" s="1"/>
  <c r="Y21" i="81"/>
  <c r="H27" i="81" s="1"/>
  <c r="L43" i="94"/>
  <c r="U11" i="94"/>
  <c r="P16" i="85"/>
  <c r="M50" i="94" s="1"/>
  <c r="Y21" i="85"/>
  <c r="H27" i="85" s="1"/>
  <c r="P19" i="94"/>
  <c r="P9" i="94" s="1"/>
  <c r="P55" i="94" s="1"/>
  <c r="J38" i="94"/>
  <c r="J37" i="94" s="1"/>
  <c r="J19" i="94" s="1"/>
  <c r="J11" i="94" s="1"/>
  <c r="M37" i="94"/>
  <c r="M19" i="94" s="1"/>
  <c r="M13" i="94" s="1"/>
  <c r="X32" i="94"/>
  <c r="X31" i="94" s="1"/>
  <c r="X26" i="94" s="1"/>
  <c r="X27" i="94" s="1"/>
  <c r="AA44" i="94"/>
  <c r="AA46" i="94"/>
  <c r="AA47" i="94"/>
  <c r="AA21" i="94"/>
  <c r="AL27" i="87"/>
  <c r="AA24" i="94"/>
  <c r="Y18" i="80"/>
  <c r="Y18" i="90"/>
  <c r="AL27" i="92"/>
  <c r="AA23" i="94"/>
  <c r="K45" i="94"/>
  <c r="V45" i="94"/>
  <c r="Q38" i="94"/>
  <c r="Q37" i="94" s="1"/>
  <c r="Q19" i="94" s="1"/>
  <c r="Q16" i="94" s="1"/>
  <c r="V38" i="94"/>
  <c r="V37" i="94" s="1"/>
  <c r="V19" i="94" s="1"/>
  <c r="V14" i="94" s="1"/>
  <c r="L38" i="94"/>
  <c r="L37" i="94" s="1"/>
  <c r="L19" i="94" s="1"/>
  <c r="L9" i="94" s="1"/>
  <c r="L55" i="94" s="1"/>
  <c r="W32" i="94"/>
  <c r="W31" i="94" s="1"/>
  <c r="W26" i="94" s="1"/>
  <c r="W27" i="94" s="1"/>
  <c r="S32" i="94"/>
  <c r="S31" i="94" s="1"/>
  <c r="S26" i="94" s="1"/>
  <c r="S27" i="94" s="1"/>
  <c r="W38" i="94"/>
  <c r="W37" i="94" s="1"/>
  <c r="W19" i="94" s="1"/>
  <c r="W14" i="94" s="1"/>
  <c r="U32" i="94"/>
  <c r="U31" i="94" s="1"/>
  <c r="U26" i="94" s="1"/>
  <c r="U27" i="94" s="1"/>
  <c r="Y38" i="94"/>
  <c r="Y37" i="94" s="1"/>
  <c r="Y19" i="94" s="1"/>
  <c r="Y14" i="94" s="1"/>
  <c r="J32" i="94"/>
  <c r="J31" i="94" s="1"/>
  <c r="J26" i="94" s="1"/>
  <c r="J27" i="94" s="1"/>
  <c r="H29" i="79"/>
  <c r="AA34" i="94"/>
  <c r="AL27" i="81"/>
  <c r="R38" i="94"/>
  <c r="R37" i="94" s="1"/>
  <c r="R19" i="94" s="1"/>
  <c r="R10" i="94" s="1"/>
  <c r="K38" i="94"/>
  <c r="K37" i="94" s="1"/>
  <c r="K19" i="94" s="1"/>
  <c r="K13" i="94" s="1"/>
  <c r="Z32" i="94"/>
  <c r="Z31" i="94" s="1"/>
  <c r="Z26" i="94" s="1"/>
  <c r="Z27" i="94" s="1"/>
  <c r="V32" i="94"/>
  <c r="V31" i="94" s="1"/>
  <c r="V26" i="94" s="1"/>
  <c r="V27" i="94" s="1"/>
  <c r="O32" i="94"/>
  <c r="O31" i="94" s="1"/>
  <c r="O26" i="94" s="1"/>
  <c r="O27" i="94" s="1"/>
  <c r="P32" i="94"/>
  <c r="P31" i="94" s="1"/>
  <c r="P26" i="94" s="1"/>
  <c r="P27" i="94" s="1"/>
  <c r="AA29" i="94"/>
  <c r="AA36" i="94"/>
  <c r="M32" i="94"/>
  <c r="M31" i="94" s="1"/>
  <c r="M26" i="94" s="1"/>
  <c r="M27" i="94" s="1"/>
  <c r="T38" i="94"/>
  <c r="T37" i="94" s="1"/>
  <c r="T19" i="94" s="1"/>
  <c r="X38" i="94"/>
  <c r="X37" i="94" s="1"/>
  <c r="X19" i="94" s="1"/>
  <c r="H38" i="94"/>
  <c r="AA39" i="94"/>
  <c r="I32" i="94"/>
  <c r="I31" i="94" s="1"/>
  <c r="I26" i="94" s="1"/>
  <c r="I27" i="94" s="1"/>
  <c r="Q26" i="94"/>
  <c r="Q27" i="94" s="1"/>
  <c r="AL27" i="83"/>
  <c r="Y18" i="83"/>
  <c r="AL27" i="82"/>
  <c r="Y21" i="79"/>
  <c r="H27" i="79" s="1"/>
  <c r="P16" i="79"/>
  <c r="R50" i="94" s="1"/>
  <c r="Y21" i="77"/>
  <c r="H27" i="77" s="1"/>
  <c r="P16" i="77"/>
  <c r="K50" i="94" s="1"/>
  <c r="H31" i="92"/>
  <c r="Z45" i="94"/>
  <c r="V43" i="94"/>
  <c r="H29" i="80"/>
  <c r="Y21" i="84"/>
  <c r="H27" i="84" s="1"/>
  <c r="P16" i="84"/>
  <c r="T50" i="94" s="1"/>
  <c r="H31" i="79"/>
  <c r="AA41" i="94"/>
  <c r="U17" i="94"/>
  <c r="U12" i="94"/>
  <c r="U14" i="94"/>
  <c r="U15" i="94"/>
  <c r="H32" i="94"/>
  <c r="AA33" i="94"/>
  <c r="F12" i="88"/>
  <c r="H24" i="88" s="1"/>
  <c r="AL27" i="88"/>
  <c r="F12" i="77"/>
  <c r="H24" i="77" s="1"/>
  <c r="AL27" i="77"/>
  <c r="Q10" i="94"/>
  <c r="Q12" i="94"/>
  <c r="AA35" i="94"/>
  <c r="Y18" i="2"/>
  <c r="AL27" i="2"/>
  <c r="R9" i="94"/>
  <c r="R55" i="94" s="1"/>
  <c r="AA40" i="94"/>
  <c r="R18" i="94"/>
  <c r="Z38" i="94"/>
  <c r="Z37" i="94" s="1"/>
  <c r="Z19" i="94" s="1"/>
  <c r="O38" i="94"/>
  <c r="O37" i="94" s="1"/>
  <c r="O19" i="94" s="1"/>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l="1"/>
  <c r="Y11" i="94"/>
  <c r="Y12" i="94"/>
  <c r="Y18" i="94"/>
  <c r="Y13" i="94"/>
  <c r="Y9" i="94"/>
  <c r="Y55" i="94" s="1"/>
  <c r="Y16" i="94"/>
  <c r="Y10" i="94"/>
  <c r="Y15" i="94"/>
  <c r="Y17" i="94"/>
  <c r="H29" i="91"/>
  <c r="H29" i="90"/>
  <c r="W13" i="94"/>
  <c r="V11" i="94"/>
  <c r="V12" i="94"/>
  <c r="V15" i="94"/>
  <c r="V9" i="94"/>
  <c r="V55" i="94" s="1"/>
  <c r="V18" i="94"/>
  <c r="V16" i="94"/>
  <c r="U13" i="94"/>
  <c r="U16" i="94"/>
  <c r="U18" i="94"/>
  <c r="U10" i="94"/>
  <c r="T43" i="94"/>
  <c r="S10" i="94"/>
  <c r="S13" i="94"/>
  <c r="S12" i="94"/>
  <c r="S17" i="94"/>
  <c r="S15" i="94"/>
  <c r="S11" i="94"/>
  <c r="S16" i="94"/>
  <c r="R14" i="94"/>
  <c r="R16" i="94"/>
  <c r="R13" i="94"/>
  <c r="R11" i="94"/>
  <c r="R17" i="94"/>
  <c r="R12" i="94"/>
  <c r="R15" i="94"/>
  <c r="Q14" i="94"/>
  <c r="Q18" i="94"/>
  <c r="Q17" i="94"/>
  <c r="Q15" i="94"/>
  <c r="P12" i="94"/>
  <c r="P10" i="94"/>
  <c r="N15" i="94"/>
  <c r="N12" i="94"/>
  <c r="N17" i="94"/>
  <c r="N16" i="94"/>
  <c r="N13" i="94"/>
  <c r="N9" i="94"/>
  <c r="N55" i="94" s="1"/>
  <c r="N14" i="94"/>
  <c r="N10" i="94"/>
  <c r="N11" i="94"/>
  <c r="M9" i="94"/>
  <c r="M55" i="94" s="1"/>
  <c r="M16" i="94"/>
  <c r="L18" i="94"/>
  <c r="L15" i="94"/>
  <c r="K10" i="94"/>
  <c r="K15" i="94"/>
  <c r="K9" i="94"/>
  <c r="K55" i="94" s="1"/>
  <c r="K16" i="94"/>
  <c r="K12" i="94"/>
  <c r="K17" i="94"/>
  <c r="K18" i="94"/>
  <c r="K11" i="94"/>
  <c r="K14" i="94"/>
  <c r="I17" i="94"/>
  <c r="I43" i="94"/>
  <c r="P16" i="75"/>
  <c r="I50" i="94" s="1"/>
  <c r="I10" i="94"/>
  <c r="I14" i="94"/>
  <c r="I13" i="94"/>
  <c r="I18" i="94"/>
  <c r="I15" i="94"/>
  <c r="I12" i="94"/>
  <c r="I9" i="94"/>
  <c r="I55" i="94" s="1"/>
  <c r="I16"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H10" i="94"/>
  <c r="H12" i="94"/>
  <c r="H9" i="94"/>
  <c r="H16" i="94"/>
  <c r="H18" i="94"/>
  <c r="H17" i="94"/>
  <c r="H14" i="94"/>
  <c r="AA14" i="94" s="1"/>
  <c r="M63" i="95" s="1"/>
  <c r="M40" i="98" s="1"/>
  <c r="AA15" i="94" l="1"/>
  <c r="M64" i="95" s="1"/>
  <c r="M41" i="98" s="1"/>
  <c r="AA16" i="94"/>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<sst xmlns="http://schemas.openxmlformats.org/spreadsheetml/2006/main" count="3275" uniqueCount="460">
  <si>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</si>
  <si>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</si>
  <si>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</si>
  <si>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</si>
  <si>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</si>
  <si>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</si>
  <si>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</si>
  <si>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</si>
  <si>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</si>
  <si>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</si>
  <si>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</si>
  <si>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</si>
  <si>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</si>
  <si>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</si>
  <si>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</si>
  <si>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</si>
  <si>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</si>
  <si>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</si>
  <si>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</si>
  <si>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</si>
  <si>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</si>
  <si>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</si>
  <si>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</si>
  <si>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</si>
  <si>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</si>
  <si>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</si>
  <si>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</si>
  <si>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</si>
  <si>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</si>
  <si>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</si>
  <si>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</si>
  <si>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</si>
  <si>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</si>
  <si>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</si>
  <si>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</si>
  <si>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</si>
  <si>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</si>
  <si>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</si>
  <si>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</si>
  <si>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</si>
  <si>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</si>
  <si>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</si>
  <si>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</si>
  <si>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</si>
  <si>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</si>
  <si>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</si>
  <si>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</si>
  <si>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</si>
  <si>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</si>
  <si>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</si>
  <si>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</si>
  <si>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</si>
  <si>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</si>
  <si>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</si>
  <si>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</si>
  <si>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</si>
  <si>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</si>
  <si>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</si>
  <si>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</si>
  <si>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</si>
  <si>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</si>
  <si>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</si>
  <si>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</si>
  <si>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</si>
  <si>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</si>
  <si>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</si>
  <si>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</si>
  <si>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</si>
  <si>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</si>
  <si>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</si>
  <si>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</si>
  <si>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</si>
  <si>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</si>
  <si>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</si>
  <si>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</si>
  <si>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</si>
  <si>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</si>
  <si>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</si>
  <si>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</si>
  <si>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</si>
  <si>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</si>
  <si>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</si>
  <si>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</si>
  <si>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</si>
  <si>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</si>
  <si>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</si>
  <si>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</si>
  <si>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</si>
  <si>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</si>
  <si>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</si>
  <si>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</si>
  <si>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</si>
  <si>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</si>
  <si>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</si>
  <si>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</si>
  <si>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</si>
  <si>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</si>
  <si>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</si>
  <si>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</si>
  <si>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</si>
  <si>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</si>
  <si>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</si>
  <si>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</si>
  <si>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</si>
  <si>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</si>
  <si>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</si>
  <si>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</si>
  <si>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</si>
  <si>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</si>
  <si>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</si>
  <si>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</si>
  <si>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</si>
  <si>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</si>
  <si>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</si>
  <si>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</si>
  <si>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</si>
  <si>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</si>
  <si>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</si>
  <si>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</si>
  <si>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</si>
  <si>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</si>
  <si>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</si>
  <si>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</si>
  <si>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</si>
  <si>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</si>
  <si>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</si>
  <si>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</si>
  <si>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</si>
  <si>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</si>
  <si>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</si>
  <si>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</si>
  <si>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</si>
  <si>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</si>
  <si>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</si>
  <si>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</si>
  <si>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</si>
  <si>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</si>
  <si>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</si>
  <si>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</si>
  <si>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</si>
  <si>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</si>
  <si>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</si>
  <si>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</si>
  <si>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</si>
  <si>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</si>
  <si>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</si>
  <si>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</si>
  <si>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</si>
  <si>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</si>
  <si>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</si>
  <si>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</si>
  <si>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</si>
  <si>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</si>
  <si>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</si>
  <si>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</si>
  <si>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</si>
  <si>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</si>
  <si>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</si>
  <si>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</si>
  <si>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</si>
  <si>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</si>
  <si>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</si>
  <si>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</si>
  <si>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</si>
  <si>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</si>
  <si>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</si>
  <si>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</si>
  <si>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</si>
  <si>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</si>
  <si>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</si>
  <si>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</si>
  <si>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</si>
  <si>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</si>
  <si>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</si>
  <si>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</si>
  <si>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</si>
  <si>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</si>
  <si>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</si>
  <si>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</si>
  <si>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</si>
  <si>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</si>
  <si>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</si>
  <si>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</si>
  <si>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</si>
  <si>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</si>
  <si>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</si>
  <si>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</si>
  <si>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</si>
  <si>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</si>
  <si>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</si>
  <si>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</si>
  <si>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</si>
  <si>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</si>
  <si>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</si>
  <si>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</si>
  <si>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</si>
  <si>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</si>
  <si>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</si>
  <si>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</si>
  <si>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</si>
  <si>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</si>
  <si>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</si>
  <si>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</si>
  <si>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</si>
  <si>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</si>
  <si>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</si>
  <si>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</si>
  <si>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</si>
  <si>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</si>
  <si>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</si>
  <si>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</si>
  <si>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</si>
  <si>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</si>
  <si>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</si>
  <si>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</si>
  <si>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</si>
  <si>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</si>
  <si>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</si>
  <si>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</si>
  <si>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</si>
  <si>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</si>
  <si>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</si>
  <si>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</si>
  <si>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</si>
  <si>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</si>
  <si>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</si>
  <si>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</si>
  <si>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</si>
  <si>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</si>
  <si>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</si>
  <si>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</si>
  <si>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</si>
  <si>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</si>
  <si>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</si>
  <si>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</si>
  <si>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</si>
  <si>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</si>
  <si>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</si>
  <si>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</si>
  <si>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</si>
  <si>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</si>
  <si>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</si>
  <si>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</si>
  <si>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</si>
  <si>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</si>
  <si>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</si>
  <si>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</si>
  <si>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</si>
  <si>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</si>
  <si>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</si>
  <si>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</si>
  <si>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</si>
  <si>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</si>
  <si>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</si>
  <si>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</si>
  <si>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</si>
  <si>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</si>
  <si>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</si>
  <si>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</si>
  <si>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</si>
  <si>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</si>
  <si>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</si>
  <si>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</si>
  <si>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</si>
  <si>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</si>
  <si>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</si>
  <si>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</si>
  <si>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</si>
  <si>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</si>
  <si>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</si>
  <si>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</si>
  <si>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</si>
  <si>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</si>
  <si>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</si>
  <si>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</si>
  <si>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</si>
  <si>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</si>
  <si>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</si>
  <si>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</si>
  <si>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</si>
  <si>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</si>
  <si>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</si>
  <si>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</si>
  <si>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</si>
  <si>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</si>
  <si>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</si>
  <si>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</si>
  <si>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</si>
  <si>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</si>
  <si>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</si>
  <si>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</si>
  <si>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</si>
  <si>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</si>
  <si>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</si>
  <si>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</si>
  <si>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</si>
  <si>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</si>
  <si>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</si>
  <si>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</si>
  <si>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</si>
  <si>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</si>
  <si>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</si>
  <si>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</si>
  <si>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</si>
  <si>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</si>
  <si>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</si>
  <si>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</si>
  <si>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</si>
  <si>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</si>
  <si>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</si>
  <si>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</si>
  <si>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</si>
  <si>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</si>
  <si>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</si>
  <si>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</si>
  <si>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</si>
  <si>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</si>
  <si>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</si>
  <si>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</si>
  <si>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</si>
  <si>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</si>
  <si>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</si>
  <si>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</si>
  <si>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</si>
  <si>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</si>
  <si>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</si>
  <si>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</si>
  <si>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</si>
  <si>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</si>
  <si>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</si>
  <si>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</si>
  <si>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</si>
  <si>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</si>
  <si>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</si>
  <si>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</si>
  <si>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</si>
  <si>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</si>
  <si>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</si>
  <si>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</si>
  <si>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</si>
  <si>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</si>
  <si>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</si>
  <si>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</si>
  <si>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</si>
  <si>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</si>
  <si>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</si>
  <si>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</si>
  <si>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</si>
  <si>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</si>
  <si>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</si>
  <si>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</si>
  <si>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</si>
  <si>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</si>
  <si>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</si>
  <si>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</si>
  <si>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</si>
  <si>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</si>
  <si>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</si>
  <si>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</si>
  <si>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</si>
  <si>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</si>
  <si>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</si>
  <si>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</si>
  <si>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</si>
  <si>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</si>
  <si>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</si>
  <si>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</si>
  <si>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</si>
  <si>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</si>
  <si>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</si>
  <si>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</si>
  <si>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</si>
  <si>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</si>
  <si>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</si>
  <si>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</si>
  <si>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</si>
  <si>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</si>
  <si>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</si>
  <si>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</si>
  <si>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</si>
  <si>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</si>
  <si>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</si>
  <si>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</si>
  <si>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</si>
  <si>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</si>
  <si>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</si>
  <si>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</si>
  <si>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</si>
  <si>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</si>
  <si>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</si>
  <si>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</si>
  <si>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</si>
  <si>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</si>
  <si>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</si>
  <si>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</si>
  <si>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</si>
  <si>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</si>
  <si>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</si>
  <si>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</si>
  <si>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</si>
  <si>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</si>
  <si>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</si>
  <si>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</si>
  <si>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</si>
  <si>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</si>
  <si>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</si>
  <si>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</si>
  <si>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</si>
  <si>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</si>
  <si>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</si>
  <si>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</si>
  <si>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</si>
  <si>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</si>
  <si>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</si>
  <si>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</si>
  <si>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</si>
  <si>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</si>
  <si>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</si>
  <si>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</si>
  <si>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</si>
  <si>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</si>
  <si>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</si>
  <si>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</si>
  <si>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</si>
  <si>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</si>
  <si>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</si>
  <si>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</si>
  <si>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</si>
  <si>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</si>
  <si>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</si>
  <si>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</si>
  <si>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</si>
  <si>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</si>
  <si>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</si>
  <si>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</si>
  <si>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</si>
  <si>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</si>
  <si>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</si>
  <si>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</si>
  <si>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</si>
  <si>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</si>
  <si>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</si>
  <si>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</si>
  <si>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</si>
  <si>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</si>
  <si>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</si>
  <si>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</si>
  <si>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</si>
  <si>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</si>
  <si>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</si>
  <si>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令和   ５ 年    ６月   １２日</t>
    <phoneticPr fontId="3"/>
  </si>
  <si>
    <t>岡山県岡山市北区内山下１－１－１３</t>
  </si>
  <si>
    <t>株式会社  大 本 組
安全環境品質部長　谷本　安弘</t>
  </si>
  <si>
    <t>株式会社大本組　横浜支店　横浜市内　建設工事作業所</t>
  </si>
  <si>
    <t>（作業所）　横浜市内一円
（事業者）　神奈川県横浜市中区住吉町２－２２</t>
  </si>
  <si>
    <t>086-227-5164</t>
  </si>
  <si>
    <t>横浜市長</t>
  </si>
  <si>
    <t>総合工事業</t>
  </si>
  <si>
    <t>03-6752-7017</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</si>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</sst>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779803" y="2186026"/>
          <a:ext cx="634213" cy="638632"/>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770278" y="2176501"/>
          <a:ext cx="645719" cy="638632"/>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770278" y="2186026"/>
          <a:ext cx="645719" cy="638632"/>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770278" y="2176501"/>
          <a:ext cx="645719" cy="638632"/>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770278" y="2166976"/>
          <a:ext cx="645719" cy="629107"/>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770278" y="2195551"/>
          <a:ext cx="645719" cy="638632"/>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770278" y="2186026"/>
          <a:ext cx="645719" cy="638632"/>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770278" y="2186026"/>
          <a:ext cx="645719" cy="638632"/>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770278" y="2195551"/>
          <a:ext cx="645719" cy="638632"/>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770278" y="2186026"/>
          <a:ext cx="645719" cy="638632"/>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770278" y="2176501"/>
          <a:ext cx="645719" cy="638632"/>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770278" y="2176501"/>
          <a:ext cx="645719" cy="638632"/>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770278" y="2166976"/>
          <a:ext cx="645719" cy="638632"/>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770278" y="2186026"/>
          <a:ext cx="645719" cy="638632"/>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770278" y="2166976"/>
          <a:ext cx="645719" cy="638632"/>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770278" y="2205076"/>
          <a:ext cx="645719" cy="629107"/>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770278" y="2195551"/>
          <a:ext cx="645719" cy="638632"/>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770278" y="2176501"/>
          <a:ext cx="645719" cy="638632"/>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770278" y="2176501"/>
          <a:ext cx="645719" cy="638632"/>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770278" y="2195551"/>
          <a:ext cx="645719" cy="638632"/>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A19" zoomScaleNormal="100" zoomScaleSheetLayoutView="100" workbookViewId="0">
      <selection activeCell="C31" sqref="C31:O32"/>
    </sheetView>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83"/>
      <c r="D20" s="584"/>
      <c r="E20" s="24" t="s">
        <v>49</v>
      </c>
      <c r="Q20" s="24"/>
      <c r="R20" s="100"/>
      <c r="S20" s="100"/>
    </row>
    <row r="21" spans="1:54" ht="13.5" x14ac:dyDescent="0.15">
      <c r="C21" s="587" t="s">
        <v>357</v>
      </c>
      <c r="D21" s="588"/>
      <c r="E21" s="24" t="s">
        <v>346</v>
      </c>
      <c r="Q21" s="24"/>
      <c r="R21" s="100"/>
      <c r="S21" s="100"/>
    </row>
    <row r="22" spans="1:54" ht="13.5" x14ac:dyDescent="0.15">
      <c r="C22" s="606" t="s">
        <v>358</v>
      </c>
      <c r="D22" s="607"/>
      <c r="E22" s="24" t="s">
        <v>1</v>
      </c>
      <c r="Q22" s="24"/>
      <c r="R22" s="100"/>
      <c r="S22" s="100"/>
    </row>
    <row r="23" spans="1:54" ht="13.5" x14ac:dyDescent="0.15">
      <c r="C23" s="608" t="s">
        <v>359</v>
      </c>
      <c r="D23" s="609"/>
      <c r="E23" s="24" t="s">
        <v>46</v>
      </c>
      <c r="Q23" s="24"/>
      <c r="R23" s="99"/>
      <c r="S23" s="100"/>
    </row>
    <row r="24" spans="1:54" ht="13.5" x14ac:dyDescent="0.15">
      <c r="C24" s="610" t="s">
        <v>360</v>
      </c>
      <c r="D24" s="611"/>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89" t="s">
        <v>328</v>
      </c>
      <c r="N27" s="108" t="s">
        <v>113</v>
      </c>
      <c r="O27" s="109" t="s">
        <v>114</v>
      </c>
      <c r="Q27" s="24"/>
      <c r="R27" s="99"/>
      <c r="S27" s="100"/>
    </row>
    <row r="28" spans="1:54" ht="20.25" customHeight="1" thickBot="1" x14ac:dyDescent="0.2">
      <c r="A28" s="26">
        <f>+R86</f>
        <v>0</v>
      </c>
      <c r="C28" s="27" t="s">
        <v>297</v>
      </c>
      <c r="D28" s="27"/>
      <c r="E28" s="27"/>
      <c r="F28" s="27"/>
      <c r="G28" s="27"/>
      <c r="M28" s="590"/>
      <c r="N28" s="297" t="s">
        <v>459</v>
      </c>
      <c r="O28" s="298" t="s">
        <v>156</v>
      </c>
      <c r="Q28" s="24"/>
      <c r="R28" s="99"/>
      <c r="S28" s="100"/>
    </row>
    <row r="29" spans="1:54" ht="13.5" x14ac:dyDescent="0.15">
      <c r="C29" s="555" t="s">
        <v>397</v>
      </c>
      <c r="D29" s="556"/>
      <c r="E29" s="556"/>
      <c r="F29" s="556"/>
      <c r="G29" s="556"/>
      <c r="H29" s="556"/>
      <c r="I29" s="556"/>
      <c r="J29" s="556"/>
      <c r="K29" s="556"/>
      <c r="L29" s="556"/>
      <c r="M29" s="556"/>
      <c r="N29" s="556"/>
      <c r="O29" s="556"/>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15">
      <c r="C32" s="569"/>
      <c r="D32" s="570"/>
      <c r="E32" s="570"/>
      <c r="F32" s="570"/>
      <c r="G32" s="570"/>
      <c r="H32" s="570"/>
      <c r="I32" s="570"/>
      <c r="J32" s="570"/>
      <c r="K32" s="570"/>
      <c r="L32" s="570"/>
      <c r="M32" s="570"/>
      <c r="N32" s="570"/>
      <c r="O32" s="571"/>
      <c r="Q32" s="24"/>
      <c r="R32" s="99"/>
      <c r="S32" s="100"/>
    </row>
    <row r="33" spans="1:19" ht="10.1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72" t="s">
        <v>450</v>
      </c>
      <c r="M34" s="573"/>
      <c r="N34" s="573"/>
      <c r="O34" s="574"/>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604" t="s">
        <v>456</v>
      </c>
      <c r="D36" s="605"/>
      <c r="E36" s="605"/>
      <c r="F36" s="605"/>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63" t="s">
        <v>451</v>
      </c>
      <c r="K39" s="563"/>
      <c r="L39" s="564"/>
      <c r="M39" s="564"/>
      <c r="N39" s="564"/>
      <c r="O39" s="565"/>
      <c r="Q39" s="24"/>
      <c r="R39" s="99"/>
    </row>
    <row r="40" spans="1:19" ht="26.25" customHeight="1" x14ac:dyDescent="0.15">
      <c r="C40" s="88"/>
      <c r="D40" s="28"/>
      <c r="E40" s="28"/>
      <c r="F40" s="28"/>
      <c r="G40" s="28"/>
      <c r="H40" s="29" t="s">
        <v>7</v>
      </c>
      <c r="I40" s="29"/>
      <c r="J40" s="563" t="s">
        <v>452</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455</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453</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2210</v>
      </c>
      <c r="N48" s="579"/>
      <c r="O48" s="580"/>
    </row>
    <row r="49" spans="3:21" ht="18" customHeight="1" x14ac:dyDescent="0.15">
      <c r="C49" s="557" t="s">
        <v>11</v>
      </c>
      <c r="D49" s="558"/>
      <c r="E49" s="559"/>
      <c r="F49" s="612" t="s">
        <v>454</v>
      </c>
      <c r="G49" s="613"/>
      <c r="H49" s="613"/>
      <c r="I49" s="613"/>
      <c r="J49" s="613"/>
      <c r="K49" s="613"/>
      <c r="L49" s="476" t="s">
        <v>173</v>
      </c>
      <c r="M49" s="479"/>
      <c r="N49" s="581" t="s">
        <v>458</v>
      </c>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118</v>
      </c>
      <c r="G52" s="512"/>
      <c r="H52" s="512"/>
      <c r="I52" s="512"/>
      <c r="J52" s="36" t="s">
        <v>47</v>
      </c>
      <c r="K52" s="36"/>
      <c r="L52" s="513" t="s">
        <v>457</v>
      </c>
      <c r="M52" s="513"/>
      <c r="N52" s="514"/>
      <c r="O52" s="515"/>
    </row>
    <row r="53" spans="3:21" ht="22.5" customHeight="1" x14ac:dyDescent="0.15">
      <c r="C53" s="366"/>
      <c r="D53" s="462" t="s">
        <v>19</v>
      </c>
      <c r="E53" s="483" t="s">
        <v>370</v>
      </c>
      <c r="F53" s="502" t="s">
        <v>371</v>
      </c>
      <c r="G53" s="503"/>
      <c r="H53" s="504"/>
      <c r="I53" s="502" t="s">
        <v>372</v>
      </c>
      <c r="J53" s="506"/>
      <c r="K53" s="516"/>
      <c r="L53" s="507"/>
      <c r="M53" s="508"/>
      <c r="N53" s="484" t="s">
        <v>373</v>
      </c>
      <c r="O53" s="485"/>
    </row>
    <row r="54" spans="3:21" ht="22.5" customHeight="1" x14ac:dyDescent="0.15">
      <c r="C54" s="366"/>
      <c r="D54" s="365"/>
      <c r="E54" s="486"/>
      <c r="F54" s="502" t="s">
        <v>374</v>
      </c>
      <c r="G54" s="503"/>
      <c r="H54" s="504"/>
      <c r="I54" s="505" t="s">
        <v>375</v>
      </c>
      <c r="J54" s="506"/>
      <c r="K54" s="506"/>
      <c r="L54" s="507">
        <v>5393</v>
      </c>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v>20</v>
      </c>
      <c r="G59" s="525"/>
      <c r="H59" s="525"/>
      <c r="I59" s="525"/>
      <c r="J59" s="525"/>
      <c r="K59" s="525"/>
      <c r="L59" s="525"/>
      <c r="M59" s="525"/>
      <c r="N59" s="525"/>
      <c r="O59" s="526"/>
    </row>
    <row r="60" spans="3:21" ht="30" customHeight="1" x14ac:dyDescent="0.15">
      <c r="C60" s="543" t="s">
        <v>299</v>
      </c>
      <c r="D60" s="544"/>
      <c r="E60" s="545"/>
      <c r="F60" s="546" t="s">
        <v>396</v>
      </c>
      <c r="G60" s="547"/>
      <c r="H60" s="547"/>
      <c r="I60" s="547"/>
      <c r="J60" s="547"/>
      <c r="K60" s="547"/>
      <c r="L60" s="547"/>
      <c r="M60" s="547"/>
      <c r="N60" s="547"/>
      <c r="O60" s="548"/>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52"/>
      <c r="D62" s="549" t="s">
        <v>300</v>
      </c>
      <c r="E62" s="551"/>
      <c r="F62" s="551"/>
      <c r="G62" s="550"/>
      <c r="H62" s="549" t="s">
        <v>320</v>
      </c>
      <c r="I62" s="550"/>
      <c r="J62" s="549" t="s">
        <v>301</v>
      </c>
      <c r="K62" s="551"/>
      <c r="L62" s="550"/>
      <c r="M62" s="549" t="s">
        <v>321</v>
      </c>
      <c r="N62" s="551"/>
      <c r="O62" s="550"/>
      <c r="Q62" s="32"/>
    </row>
    <row r="63" spans="3:21" ht="24.75" customHeight="1" x14ac:dyDescent="0.15">
      <c r="C63" s="552"/>
      <c r="D63" s="532" t="s">
        <v>302</v>
      </c>
      <c r="E63" s="533"/>
      <c r="F63" s="533"/>
      <c r="G63" s="534"/>
      <c r="H63" s="467">
        <f>+別紙!AA9</f>
        <v>13829.6</v>
      </c>
      <c r="I63" s="294" t="s">
        <v>4</v>
      </c>
      <c r="J63" s="535" t="s">
        <v>326</v>
      </c>
      <c r="K63" s="536"/>
      <c r="L63" s="537"/>
      <c r="M63" s="527">
        <f>+別紙!AA14</f>
        <v>13829.6</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f>+別紙!AA15</f>
        <v>1828.6</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13641</v>
      </c>
      <c r="N65" s="528"/>
      <c r="O65" s="465" t="s">
        <v>4</v>
      </c>
      <c r="P65" s="175"/>
      <c r="Q65" s="176"/>
      <c r="R65" s="176"/>
      <c r="S65" s="176"/>
    </row>
    <row r="66" spans="1:48" ht="24.75" customHeight="1" x14ac:dyDescent="0.15">
      <c r="C66" s="493"/>
      <c r="D66" s="532" t="s">
        <v>305</v>
      </c>
      <c r="E66" s="533"/>
      <c r="F66" s="533"/>
      <c r="G66" s="534"/>
      <c r="H66" s="467" t="str">
        <f>+別紙!AA12</f>
        <v>0</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15" customHeight="1" x14ac:dyDescent="0.15">
      <c r="C69" s="495"/>
      <c r="D69" s="496"/>
      <c r="E69" s="496"/>
      <c r="F69" s="38"/>
      <c r="G69" s="38"/>
      <c r="H69" s="39"/>
      <c r="I69" s="39"/>
      <c r="J69" s="40"/>
      <c r="K69" s="40"/>
      <c r="L69" s="41"/>
      <c r="M69" s="41"/>
      <c r="N69" s="41"/>
      <c r="O69" s="39"/>
    </row>
    <row r="70" spans="1:48" ht="15" customHeight="1" x14ac:dyDescent="0.15">
      <c r="C70" s="538" t="s">
        <v>419</v>
      </c>
      <c r="D70" s="539"/>
      <c r="E70" s="539"/>
      <c r="F70" s="539"/>
      <c r="G70" s="539"/>
      <c r="H70" s="539"/>
      <c r="I70" s="539"/>
      <c r="J70" s="539"/>
      <c r="K70" s="539"/>
      <c r="L70" s="539"/>
      <c r="M70" s="539"/>
      <c r="N70" s="539"/>
      <c r="O70" s="539"/>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15"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15"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15"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15"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15"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1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1.4</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1.4</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1.4</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1.3</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307.20000000000005</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141</v>
      </c>
      <c r="E24" s="699"/>
      <c r="F24" s="699"/>
      <c r="G24" s="212" t="s">
        <v>199</v>
      </c>
      <c r="H24" s="679">
        <f>+F12</f>
        <v>307.20000000000005</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307.10000000000002</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307.20000000000005</v>
      </c>
      <c r="Q27" s="684"/>
      <c r="R27" s="684"/>
      <c r="S27" s="684"/>
      <c r="T27" s="54" t="s">
        <v>38</v>
      </c>
      <c r="U27" s="74"/>
      <c r="V27" s="74"/>
      <c r="Y27" s="72" t="s">
        <v>39</v>
      </c>
      <c r="Z27" s="75"/>
      <c r="AH27" s="63"/>
      <c r="AI27" s="63"/>
      <c r="AJ27" s="63"/>
      <c r="AK27" s="63"/>
      <c r="AL27" s="649">
        <f>+AH18+P27</f>
        <v>307.20000000000005</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307.10000000000002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141</v>
      </c>
      <c r="E29" s="699"/>
      <c r="F29" s="699"/>
      <c r="G29" s="212" t="s">
        <v>199</v>
      </c>
      <c r="H29" s="679">
        <f>+AL27</f>
        <v>307.20000000000005</v>
      </c>
      <c r="I29" s="680"/>
      <c r="J29" s="212" t="s">
        <v>199</v>
      </c>
      <c r="M29" s="654"/>
      <c r="P29" s="66"/>
      <c r="Q29" s="158"/>
      <c r="R29" s="61" t="s">
        <v>184</v>
      </c>
      <c r="S29" s="622" t="s">
        <v>33</v>
      </c>
      <c r="T29" s="669"/>
      <c r="U29" s="669"/>
      <c r="V29" s="670"/>
      <c r="W29" s="58"/>
      <c r="X29" s="76"/>
      <c r="Y29" s="632" t="s">
        <v>260</v>
      </c>
      <c r="Z29" s="633"/>
      <c r="AA29" s="634">
        <v>0.1</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141</v>
      </c>
      <c r="E30" s="699"/>
      <c r="F30" s="699"/>
      <c r="G30" s="212" t="s">
        <v>199</v>
      </c>
      <c r="H30" s="679">
        <f>+AL30</f>
        <v>307.2</v>
      </c>
      <c r="I30" s="680"/>
      <c r="J30" s="212" t="s">
        <v>199</v>
      </c>
      <c r="M30" s="654"/>
      <c r="P30" s="66"/>
      <c r="R30" s="683">
        <f>+ROUND(AA28,1)+ROUND(AA29,1)+ROUND(AA30,1)</f>
        <v>307.20000000000005</v>
      </c>
      <c r="S30" s="684"/>
      <c r="T30" s="684"/>
      <c r="U30" s="684"/>
      <c r="V30" s="54" t="s">
        <v>16</v>
      </c>
      <c r="Y30" s="632" t="s">
        <v>187</v>
      </c>
      <c r="Z30" s="633"/>
      <c r="AA30" s="634">
        <v>0</v>
      </c>
      <c r="AB30" s="635"/>
      <c r="AC30" s="635"/>
      <c r="AD30" s="635"/>
      <c r="AE30" s="635"/>
      <c r="AF30" s="54" t="s">
        <v>13</v>
      </c>
      <c r="AL30" s="620">
        <v>307.2</v>
      </c>
      <c r="AM30" s="631"/>
      <c r="AN30" s="631"/>
      <c r="AO30" s="631"/>
      <c r="AP30" s="62" t="s">
        <v>13</v>
      </c>
      <c r="AS30" s="678"/>
      <c r="AT30" s="675"/>
      <c r="AU30" s="675"/>
      <c r="AV30" s="676"/>
      <c r="AW30" s="727"/>
    </row>
    <row r="31" spans="2:49" ht="27.2" customHeight="1" thickTop="1" thickBot="1" x14ac:dyDescent="0.2">
      <c r="B31" s="707" t="s">
        <v>227</v>
      </c>
      <c r="C31" s="708"/>
      <c r="D31" s="699">
        <v>51</v>
      </c>
      <c r="E31" s="699"/>
      <c r="F31" s="699"/>
      <c r="G31" s="212" t="s">
        <v>199</v>
      </c>
      <c r="H31" s="679">
        <f>+AS24</f>
        <v>307.10000000000002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581.19999999999993</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1758</v>
      </c>
      <c r="E24" s="699"/>
      <c r="F24" s="699"/>
      <c r="G24" s="212" t="s">
        <v>199</v>
      </c>
      <c r="H24" s="679">
        <f>+F12</f>
        <v>581.19999999999993</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580.9</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581.19999999999993</v>
      </c>
      <c r="Q27" s="684"/>
      <c r="R27" s="684"/>
      <c r="S27" s="684"/>
      <c r="T27" s="54" t="s">
        <v>38</v>
      </c>
      <c r="U27" s="74"/>
      <c r="V27" s="74"/>
      <c r="Y27" s="72" t="s">
        <v>39</v>
      </c>
      <c r="Z27" s="75"/>
      <c r="AH27" s="63"/>
      <c r="AI27" s="63"/>
      <c r="AJ27" s="63"/>
      <c r="AK27" s="63"/>
      <c r="AL27" s="649">
        <f>+AH18+P27</f>
        <v>581.19999999999993</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580.9</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1758</v>
      </c>
      <c r="E29" s="699"/>
      <c r="F29" s="699"/>
      <c r="G29" s="212" t="s">
        <v>199</v>
      </c>
      <c r="H29" s="679">
        <f>+AL27</f>
        <v>581.19999999999993</v>
      </c>
      <c r="I29" s="680"/>
      <c r="J29" s="212" t="s">
        <v>199</v>
      </c>
      <c r="M29" s="654"/>
      <c r="P29" s="66"/>
      <c r="Q29" s="158"/>
      <c r="R29" s="61" t="s">
        <v>184</v>
      </c>
      <c r="S29" s="622" t="s">
        <v>33</v>
      </c>
      <c r="T29" s="669"/>
      <c r="U29" s="669"/>
      <c r="V29" s="670"/>
      <c r="W29" s="58"/>
      <c r="X29" s="76"/>
      <c r="Y29" s="632" t="s">
        <v>260</v>
      </c>
      <c r="Z29" s="633"/>
      <c r="AA29" s="634">
        <v>0.3</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1436</v>
      </c>
      <c r="E30" s="699"/>
      <c r="F30" s="699"/>
      <c r="G30" s="212" t="s">
        <v>199</v>
      </c>
      <c r="H30" s="679">
        <f>+AL30</f>
        <v>266.2</v>
      </c>
      <c r="I30" s="680"/>
      <c r="J30" s="212" t="s">
        <v>199</v>
      </c>
      <c r="M30" s="654"/>
      <c r="P30" s="66"/>
      <c r="R30" s="683">
        <f>+ROUND(AA28,1)+ROUND(AA29,1)+ROUND(AA30,1)</f>
        <v>581.19999999999993</v>
      </c>
      <c r="S30" s="684"/>
      <c r="T30" s="684"/>
      <c r="U30" s="684"/>
      <c r="V30" s="54" t="s">
        <v>16</v>
      </c>
      <c r="Y30" s="632" t="s">
        <v>187</v>
      </c>
      <c r="Z30" s="633"/>
      <c r="AA30" s="634">
        <v>0</v>
      </c>
      <c r="AB30" s="635"/>
      <c r="AC30" s="635"/>
      <c r="AD30" s="635"/>
      <c r="AE30" s="635"/>
      <c r="AF30" s="54" t="s">
        <v>13</v>
      </c>
      <c r="AL30" s="620">
        <v>266.2</v>
      </c>
      <c r="AM30" s="631"/>
      <c r="AN30" s="631"/>
      <c r="AO30" s="631"/>
      <c r="AP30" s="62" t="s">
        <v>13</v>
      </c>
      <c r="AS30" s="678"/>
      <c r="AT30" s="675"/>
      <c r="AU30" s="675"/>
      <c r="AV30" s="676"/>
      <c r="AW30" s="727"/>
    </row>
    <row r="31" spans="2:49" ht="27.2" customHeight="1" thickTop="1" thickBot="1" x14ac:dyDescent="0.2">
      <c r="B31" s="707" t="s">
        <v>227</v>
      </c>
      <c r="C31" s="708"/>
      <c r="D31" s="699">
        <v>1736</v>
      </c>
      <c r="E31" s="699"/>
      <c r="F31" s="699"/>
      <c r="G31" s="212" t="s">
        <v>199</v>
      </c>
      <c r="H31" s="679">
        <f>+AS24</f>
        <v>580.9</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15" customHeight="1" thickBot="1" x14ac:dyDescent="0.2">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6"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2" customHeight="1" x14ac:dyDescent="0.15">
      <c r="F1" s="49"/>
      <c r="S1" s="95" t="s">
        <v>93</v>
      </c>
      <c r="T1" s="95" t="s">
        <v>285</v>
      </c>
    </row>
    <row r="2" spans="2:49" ht="12" customHeight="1" thickBot="1" x14ac:dyDescent="0.2">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15" customHeight="1" x14ac:dyDescent="0.15">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5"/>
      <c r="AW5" s="665"/>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15" customHeight="1" thickBot="1" x14ac:dyDescent="0.2">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
      <c r="F12" s="649">
        <f>+ROUND(P12,1)+ROUND(P15,1)+ROUND(P18,1)+ROUND(P24,1)+P27-ROUND(F15,1)</f>
        <v>0</v>
      </c>
      <c r="G12" s="650"/>
      <c r="H12" s="650"/>
      <c r="I12" s="62" t="s">
        <v>258</v>
      </c>
      <c r="J12" s="63"/>
      <c r="K12" s="64"/>
      <c r="L12" s="63"/>
      <c r="M12" s="654"/>
      <c r="N12" s="65"/>
      <c r="P12" s="620">
        <v>0</v>
      </c>
      <c r="Q12" s="621"/>
      <c r="R12" s="621"/>
      <c r="S12" s="621"/>
      <c r="T12" s="62" t="s">
        <v>22</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665"/>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2" customHeight="1" thickTop="1" thickBot="1" x14ac:dyDescent="0.2">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v>0</v>
      </c>
      <c r="G15" s="699"/>
      <c r="H15" s="699"/>
      <c r="I15" s="54" t="s">
        <v>258</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665"/>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v>0</v>
      </c>
      <c r="AV16" s="54" t="s">
        <v>13</v>
      </c>
      <c r="AW16" s="665"/>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665"/>
    </row>
    <row r="18" spans="2:49" ht="24.75" customHeight="1" thickBot="1" x14ac:dyDescent="0.2">
      <c r="K18" s="66"/>
      <c r="L18" s="63"/>
      <c r="M18" s="654"/>
      <c r="N18" s="66"/>
      <c r="P18" s="620">
        <v>0</v>
      </c>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665"/>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2" customHeight="1" thickTop="1" thickBot="1" x14ac:dyDescent="0.2">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665"/>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665"/>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665"/>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665"/>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93</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274.7</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2" customHeight="1" thickBot="1" x14ac:dyDescent="0.2">
      <c r="B24" s="707" t="s">
        <v>201</v>
      </c>
      <c r="C24" s="708"/>
      <c r="D24" s="699">
        <v>105</v>
      </c>
      <c r="E24" s="699"/>
      <c r="F24" s="699"/>
      <c r="G24" s="212" t="s">
        <v>199</v>
      </c>
      <c r="H24" s="679">
        <f>+F12</f>
        <v>274.7</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149.1</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274.7</v>
      </c>
      <c r="Q27" s="684"/>
      <c r="R27" s="684"/>
      <c r="S27" s="684"/>
      <c r="T27" s="54" t="s">
        <v>38</v>
      </c>
      <c r="U27" s="74"/>
      <c r="V27" s="74"/>
      <c r="Y27" s="72" t="s">
        <v>39</v>
      </c>
      <c r="Z27" s="75"/>
      <c r="AH27" s="63"/>
      <c r="AI27" s="63"/>
      <c r="AJ27" s="63"/>
      <c r="AK27" s="63"/>
      <c r="AL27" s="649">
        <f>+AH18+P27</f>
        <v>274.7</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149.1</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105</v>
      </c>
      <c r="E29" s="699"/>
      <c r="F29" s="699"/>
      <c r="G29" s="212" t="s">
        <v>199</v>
      </c>
      <c r="H29" s="679">
        <f>+AL27</f>
        <v>274.7</v>
      </c>
      <c r="I29" s="680"/>
      <c r="J29" s="212" t="s">
        <v>199</v>
      </c>
      <c r="M29" s="654"/>
      <c r="P29" s="66"/>
      <c r="Q29" s="158"/>
      <c r="R29" s="61" t="s">
        <v>184</v>
      </c>
      <c r="S29" s="622" t="s">
        <v>33</v>
      </c>
      <c r="T29" s="669"/>
      <c r="U29" s="669"/>
      <c r="V29" s="670"/>
      <c r="W29" s="58"/>
      <c r="X29" s="76"/>
      <c r="Y29" s="632" t="s">
        <v>260</v>
      </c>
      <c r="Z29" s="633"/>
      <c r="AA29" s="634">
        <v>125.6</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103</v>
      </c>
      <c r="E30" s="699"/>
      <c r="F30" s="699"/>
      <c r="G30" s="212" t="s">
        <v>199</v>
      </c>
      <c r="H30" s="679">
        <f>+AL30</f>
        <v>274.7</v>
      </c>
      <c r="I30" s="680"/>
      <c r="J30" s="212" t="s">
        <v>199</v>
      </c>
      <c r="M30" s="654"/>
      <c r="P30" s="66"/>
      <c r="R30" s="683">
        <f>+ROUND(AA28,1)+ROUND(AA29,1)+ROUND(AA30,1)</f>
        <v>274.7</v>
      </c>
      <c r="S30" s="684"/>
      <c r="T30" s="684"/>
      <c r="U30" s="684"/>
      <c r="V30" s="54" t="s">
        <v>16</v>
      </c>
      <c r="Y30" s="632" t="s">
        <v>187</v>
      </c>
      <c r="Z30" s="633"/>
      <c r="AA30" s="634">
        <v>0</v>
      </c>
      <c r="AB30" s="635"/>
      <c r="AC30" s="635"/>
      <c r="AD30" s="635"/>
      <c r="AE30" s="635"/>
      <c r="AF30" s="54" t="s">
        <v>13</v>
      </c>
      <c r="AL30" s="620">
        <v>274.7</v>
      </c>
      <c r="AM30" s="631"/>
      <c r="AN30" s="631"/>
      <c r="AO30" s="631"/>
      <c r="AP30" s="62" t="s">
        <v>13</v>
      </c>
      <c r="AS30" s="678"/>
      <c r="AT30" s="675"/>
      <c r="AU30" s="675"/>
      <c r="AV30" s="676"/>
      <c r="AW30" s="727"/>
    </row>
    <row r="31" spans="2:49" ht="27.2" customHeight="1" thickTop="1" thickBot="1" x14ac:dyDescent="0.2">
      <c r="B31" s="707" t="s">
        <v>227</v>
      </c>
      <c r="C31" s="708"/>
      <c r="D31" s="699">
        <v>36</v>
      </c>
      <c r="E31" s="699"/>
      <c r="F31" s="699"/>
      <c r="G31" s="212" t="s">
        <v>199</v>
      </c>
      <c r="H31" s="679">
        <f>+AS24</f>
        <v>149.1</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60" zoomScaleNormal="60" workbookViewId="0">
      <selection activeCell="C31" sqref="C31:O32"/>
    </sheetView>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15">
      <c r="B4" s="778"/>
      <c r="C4" s="778"/>
      <c r="D4" s="778"/>
      <c r="E4" s="778"/>
      <c r="F4" s="778"/>
      <c r="G4" s="122"/>
      <c r="H4" s="122"/>
      <c r="I4" s="122"/>
      <c r="J4" s="122"/>
      <c r="K4" s="122"/>
      <c r="Y4" s="782" t="s">
        <v>329</v>
      </c>
      <c r="Z4" s="124" t="s">
        <v>113</v>
      </c>
      <c r="AA4" s="125" t="s">
        <v>114</v>
      </c>
    </row>
    <row r="5" spans="2:27" ht="14.1" customHeight="1" thickBot="1" x14ac:dyDescent="0.2">
      <c r="C5" s="122"/>
      <c r="D5" s="122"/>
      <c r="E5" s="122"/>
      <c r="F5" s="122"/>
      <c r="G5" s="122"/>
      <c r="H5" s="122"/>
      <c r="I5" s="122"/>
      <c r="J5" s="122"/>
      <c r="K5" s="122"/>
      <c r="Y5" s="783"/>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79"/>
      <c r="N6" s="779"/>
      <c r="O6" s="97" t="s">
        <v>97</v>
      </c>
      <c r="P6" s="784" t="str">
        <f>+表紙!F47</f>
        <v>株式会社大本組　横浜支店　横浜市内　建設工事作業所</v>
      </c>
      <c r="Q6" s="784"/>
      <c r="R6" s="784"/>
      <c r="S6" s="784"/>
      <c r="T6" s="784"/>
      <c r="U6" s="784"/>
      <c r="V6" s="779"/>
      <c r="W6" s="779"/>
      <c r="X6" s="779"/>
      <c r="Y6" s="779"/>
      <c r="Z6" s="779"/>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8.9"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80" t="s">
        <v>233</v>
      </c>
      <c r="D9" s="780"/>
      <c r="E9" s="780"/>
      <c r="F9" s="781"/>
      <c r="G9" s="398">
        <f>IF(ｱ.燃え殻!D24&gt;0,ｱ.燃え殻!D24,IF(G$19&gt;0,"0",0))</f>
        <v>0</v>
      </c>
      <c r="H9" s="398">
        <f>IF(ｲ.汚泥!D24&gt;0,ｲ.汚泥!D24,IF(H$19&gt;0,"0",0))</f>
        <v>11670</v>
      </c>
      <c r="I9" s="398">
        <f>IF(ｳ.廃油!D24&gt;0,ｳ.廃油!D24,IF(I$19&gt;0,"0",0))</f>
        <v>0</v>
      </c>
      <c r="J9" s="398">
        <f>IF(ｴ.廃酸!$D24&gt;0,ｴ.廃酸!D24,IF(J$19&gt;0,"0",0))</f>
        <v>0</v>
      </c>
      <c r="K9" s="398">
        <f>IF(ｵ.廃ｱﾙｶﾘ!$D24&gt;0,ｵ.廃ｱﾙｶﾘ!D24,IF(K$19&gt;0,"0",0))</f>
        <v>0</v>
      </c>
      <c r="L9" s="398">
        <f>IF(ｶ.廃ﾌﾟﾗ類!D24&gt;0,ｶ.廃ﾌﾟﾗ類!D24,IF(L$19&gt;0,"0",0))</f>
        <v>3</v>
      </c>
      <c r="M9" s="398">
        <f>IF(ｷ.紙くず!D24&gt;0,ｷ.紙くず!D24,IF(M$19&gt;0,"0",0))</f>
        <v>0.2</v>
      </c>
      <c r="N9" s="398">
        <f>IF(ｸ.木くず!D24&gt;0,ｸ.木くず!D24,IF(N$19&gt;0,"0",0))</f>
        <v>151</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1.4</v>
      </c>
      <c r="T9" s="398">
        <f>IF(ｾ.ｶﾞﾗｽ･ｺﾝｸﾘ･陶磁器くず!D24&gt;0,ｾ.ｶﾞﾗｽ･ｺﾝｸﾘ･陶磁器くず!D24,IF(T$19&gt;0,"0",0))</f>
        <v>141</v>
      </c>
      <c r="U9" s="398">
        <f>IF(ｿ.鉱さい!D24&gt;0,ｿ.鉱さい!D24,IF(U$19&gt;0,"0",0))</f>
        <v>0</v>
      </c>
      <c r="V9" s="398">
        <f>IF(ﾀ.がれき類!D24&gt;0,ﾀ.がれき類!D24,IF(V$19&gt;0,"0",0))</f>
        <v>1758</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105</v>
      </c>
      <c r="AA9" s="400">
        <f>IF(SUM(G9:Z9)&gt;0,SUM(G9:Z9),IF(AA$19&gt;0,"0",0))</f>
        <v>13829.6</v>
      </c>
    </row>
    <row r="10" spans="2:27" ht="24" customHeight="1" x14ac:dyDescent="0.15">
      <c r="B10" s="184" t="s">
        <v>355</v>
      </c>
      <c r="C10" s="773" t="s">
        <v>322</v>
      </c>
      <c r="D10" s="773"/>
      <c r="E10" s="773"/>
      <c r="F10" s="774"/>
      <c r="G10" s="401">
        <f>IF(ｱ.燃え殻!D25&gt;0,ｱ.燃え殻!D25,IF(G$19&gt;0,"0",0))</f>
        <v>0</v>
      </c>
      <c r="H10" s="401">
        <f>IF(ｲ.汚泥!D25&gt;0,ｲ.汚泥!D25,IF(H$19&gt;0,"0",0))</f>
        <v>0</v>
      </c>
      <c r="I10" s="401">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t="str">
        <f>IF(ｷ.紙くず!D25&gt;0,ｷ.紙くず!D25,IF(M$19&gt;0,"0",0))</f>
        <v>0</v>
      </c>
      <c r="N10" s="401" t="str">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f>IF(ｽ.金属くず!D25&gt;0,ｽ.金属くず!D25,IF(S$19&gt;0,"0",0))</f>
        <v>0</v>
      </c>
      <c r="T10" s="401" t="str">
        <f>IF(ｾ.ｶﾞﾗｽ･ｺﾝｸﾘ･陶磁器くず!D25&gt;0,ｾ.ｶﾞﾗｽ･ｺﾝｸﾘ･陶磁器くず!D25,IF(T$19&gt;0,"0",0))</f>
        <v>0</v>
      </c>
      <c r="U10" s="401">
        <f>IF(ｿ.鉱さい!D25&gt;0,ｿ.鉱さい!D25,IF(U$19&gt;0,"0",0))</f>
        <v>0</v>
      </c>
      <c r="V10" s="401" t="str">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t="str">
        <f>IF(ﾄ.混合廃棄物その他!D25&gt;0,ﾄ.混合廃棄物その他!D25,IF(Z$19&gt;0,"0",0))</f>
        <v>0</v>
      </c>
      <c r="AA10" s="403" t="str">
        <f t="shared" ref="AA10:AA18" si="0">IF(SUM(G10:Z10)&gt;0,SUM(G10:Z10),IF(AA$19&gt;0,"0",0))</f>
        <v>0</v>
      </c>
    </row>
    <row r="11" spans="2:27" ht="24" customHeight="1" x14ac:dyDescent="0.15">
      <c r="B11" s="184" t="s">
        <v>356</v>
      </c>
      <c r="C11" s="775" t="s">
        <v>323</v>
      </c>
      <c r="D11" s="775"/>
      <c r="E11" s="775"/>
      <c r="F11" s="776"/>
      <c r="G11" s="404">
        <f>IF(ｱ.燃え殻!D26&gt;0,ｱ.燃え殻!D26,IF(G$19&gt;0,"0",0))</f>
        <v>0</v>
      </c>
      <c r="H11" s="404">
        <f>IF(ｲ.汚泥!D26&gt;0,ｲ.汚泥!D26,IF(H$19&gt;0,"0",0))</f>
        <v>0</v>
      </c>
      <c r="I11" s="404">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t="str">
        <f>IF(ｷ.紙くず!D26&gt;0,ｷ.紙くず!D26,IF(M$19&gt;0,"0",0))</f>
        <v>0</v>
      </c>
      <c r="N11" s="404" t="str">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f>IF(ｽ.金属くず!D26&gt;0,ｽ.金属くず!D26,IF(S$19&gt;0,"0",0))</f>
        <v>0</v>
      </c>
      <c r="T11" s="404" t="str">
        <f>IF(ｾ.ｶﾞﾗｽ･ｺﾝｸﾘ･陶磁器くず!D26&gt;0,ｾ.ｶﾞﾗｽ･ｺﾝｸﾘ･陶磁器くず!D26,IF(T$19&gt;0,"0",0))</f>
        <v>0</v>
      </c>
      <c r="U11" s="404">
        <f>IF(ｿ.鉱さい!D26&gt;0,ｿ.鉱さい!D26,IF(U$19&gt;0,"0",0))</f>
        <v>0</v>
      </c>
      <c r="V11" s="404" t="str">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t="str">
        <f>IF(ﾄ.混合廃棄物その他!D26&gt;0,ﾄ.混合廃棄物その他!D26,IF(Z$19&gt;0,"0",0))</f>
        <v>0</v>
      </c>
      <c r="AA11" s="406" t="str">
        <f t="shared" si="0"/>
        <v>0</v>
      </c>
    </row>
    <row r="12" spans="2:27" ht="24" customHeight="1" x14ac:dyDescent="0.15">
      <c r="B12" s="184">
        <v>4</v>
      </c>
      <c r="C12" s="775" t="s">
        <v>324</v>
      </c>
      <c r="D12" s="775"/>
      <c r="E12" s="775"/>
      <c r="F12" s="776"/>
      <c r="G12" s="404">
        <f>IF(ｱ.燃え殻!D27&gt;0,ｱ.燃え殻!D27,IF(G$19&gt;0,"0",0))</f>
        <v>0</v>
      </c>
      <c r="H12" s="404">
        <f>IF(ｲ.汚泥!D27&gt;0,ｲ.汚泥!D27,IF(H$19&gt;0,"0",0))</f>
        <v>0</v>
      </c>
      <c r="I12" s="404">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t="str">
        <f>IF(ｷ.紙くず!D27&gt;0,ｷ.紙くず!D27,IF(M$19&gt;0,"0",0))</f>
        <v>0</v>
      </c>
      <c r="N12" s="404" t="str">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f>IF(ｽ.金属くず!D27&gt;0,ｽ.金属くず!D27,IF(S$19&gt;0,"0",0))</f>
        <v>0</v>
      </c>
      <c r="T12" s="404" t="str">
        <f>IF(ｾ.ｶﾞﾗｽ･ｺﾝｸﾘ･陶磁器くず!D27&gt;0,ｾ.ｶﾞﾗｽ･ｺﾝｸﾘ･陶磁器くず!D27,IF(T$19&gt;0,"0",0))</f>
        <v>0</v>
      </c>
      <c r="U12" s="404">
        <f>IF(ｿ.鉱さい!D27&gt;0,ｿ.鉱さい!D27,IF(U$19&gt;0,"0",0))</f>
        <v>0</v>
      </c>
      <c r="V12" s="404" t="str">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t="str">
        <f>IF(ﾄ.混合廃棄物その他!D27&gt;0,ﾄ.混合廃棄物その他!D27,IF(Z$19&gt;0,"0",0))</f>
        <v>0</v>
      </c>
      <c r="AA12" s="406" t="str">
        <f t="shared" si="0"/>
        <v>0</v>
      </c>
    </row>
    <row r="13" spans="2:27" ht="24" customHeight="1" x14ac:dyDescent="0.15">
      <c r="B13" s="184" t="s">
        <v>229</v>
      </c>
      <c r="C13" s="777" t="s">
        <v>325</v>
      </c>
      <c r="D13" s="742"/>
      <c r="E13" s="742"/>
      <c r="F13" s="743"/>
      <c r="G13" s="404">
        <f>IF(ｱ.燃え殻!D28&gt;0,ｱ.燃え殻!D28,IF(G$19&gt;0,"0",0))</f>
        <v>0</v>
      </c>
      <c r="H13" s="404">
        <f>IF(ｲ.汚泥!D28&gt;0,ｲ.汚泥!D28,IF(H$19&gt;0,"0",0))</f>
        <v>0</v>
      </c>
      <c r="I13" s="404">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t="str">
        <f>IF(ｷ.紙くず!D28&gt;0,ｷ.紙くず!D28,IF(M$19&gt;0,"0",0))</f>
        <v>0</v>
      </c>
      <c r="N13" s="404" t="str">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f>IF(ｽ.金属くず!D28&gt;0,ｽ.金属くず!D28,IF(S$19&gt;0,"0",0))</f>
        <v>0</v>
      </c>
      <c r="T13" s="404" t="str">
        <f>IF(ｾ.ｶﾞﾗｽ･ｺﾝｸﾘ･陶磁器くず!D28&gt;0,ｾ.ｶﾞﾗｽ･ｺﾝｸﾘ･陶磁器くず!D28,IF(T$19&gt;0,"0",0))</f>
        <v>0</v>
      </c>
      <c r="U13" s="404">
        <f>IF(ｿ.鉱さい!D28&gt;0,ｿ.鉱さい!D28,IF(U$19&gt;0,"0",0))</f>
        <v>0</v>
      </c>
      <c r="V13" s="404" t="str">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t="str">
        <f>IF(ﾄ.混合廃棄物その他!D28&gt;0,ﾄ.混合廃棄物その他!D28,IF(Z$19&gt;0,"0",0))</f>
        <v>0</v>
      </c>
      <c r="AA13" s="406" t="str">
        <f t="shared" si="0"/>
        <v>0</v>
      </c>
    </row>
    <row r="14" spans="2:27" ht="24" customHeight="1" x14ac:dyDescent="0.15">
      <c r="B14" s="184" t="s">
        <v>230</v>
      </c>
      <c r="C14" s="775" t="s">
        <v>243</v>
      </c>
      <c r="D14" s="775"/>
      <c r="E14" s="775"/>
      <c r="F14" s="776"/>
      <c r="G14" s="404">
        <f>IF(ｱ.燃え殻!D29&gt;0,ｱ.燃え殻!D29,IF(G$19&gt;0,"0",0))</f>
        <v>0</v>
      </c>
      <c r="H14" s="404">
        <f>IF(ｲ.汚泥!D29&gt;0,ｲ.汚泥!D29,IF(H$19&gt;0,"0",0))</f>
        <v>11670</v>
      </c>
      <c r="I14" s="404">
        <f>IF(ｳ.廃油!D29&gt;0,ｳ.廃油!D29,IF(I$19&gt;0,"0",0))</f>
        <v>0</v>
      </c>
      <c r="J14" s="404">
        <f>IF(ｴ.廃酸!$D29&gt;0,ｴ.廃酸!D29,IF(J$19&gt;0,"0",0))</f>
        <v>0</v>
      </c>
      <c r="K14" s="404">
        <f>IF(ｵ.廃ｱﾙｶﾘ!$D29&gt;0,ｵ.廃ｱﾙｶﾘ!D29,IF(K$19&gt;0,"0",0))</f>
        <v>0</v>
      </c>
      <c r="L14" s="404">
        <f>IF(ｶ.廃ﾌﾟﾗ類!D29&gt;0,ｶ.廃ﾌﾟﾗ類!D29,IF(L$19&gt;0,"0",0))</f>
        <v>3</v>
      </c>
      <c r="M14" s="404">
        <f>IF(ｷ.紙くず!D29&gt;0,ｷ.紙くず!D29,IF(M$19&gt;0,"0",0))</f>
        <v>0.2</v>
      </c>
      <c r="N14" s="404">
        <f>IF(ｸ.木くず!D29&gt;0,ｸ.木くず!D29,IF(N$19&gt;0,"0",0))</f>
        <v>151</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1.4</v>
      </c>
      <c r="T14" s="404">
        <f>IF(ｾ.ｶﾞﾗｽ･ｺﾝｸﾘ･陶磁器くず!D29&gt;0,ｾ.ｶﾞﾗｽ･ｺﾝｸﾘ･陶磁器くず!D29,IF(T$19&gt;0,"0",0))</f>
        <v>141</v>
      </c>
      <c r="U14" s="404">
        <f>IF(ｿ.鉱さい!D29&gt;0,ｿ.鉱さい!D29,IF(U$19&gt;0,"0",0))</f>
        <v>0</v>
      </c>
      <c r="V14" s="404">
        <f>IF(ﾀ.がれき類!D29&gt;0,ﾀ.がれき類!D29,IF(V$19&gt;0,"0",0))</f>
        <v>1758</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105</v>
      </c>
      <c r="AA14" s="406">
        <f t="shared" si="0"/>
        <v>13829.6</v>
      </c>
    </row>
    <row r="15" spans="2:27" ht="24" customHeight="1" x14ac:dyDescent="0.15">
      <c r="B15" s="184" t="s">
        <v>246</v>
      </c>
      <c r="C15" s="775" t="s">
        <v>244</v>
      </c>
      <c r="D15" s="775"/>
      <c r="E15" s="775"/>
      <c r="F15" s="776"/>
      <c r="G15" s="404">
        <f>IF(ｱ.燃え殻!D30&gt;0,ｱ.燃え殻!D30,IF(G$19&gt;0,"0",0))</f>
        <v>0</v>
      </c>
      <c r="H15" s="404">
        <f>IF(ｲ.汚泥!D30&gt;0,ｲ.汚泥!D30,IF(H$19&gt;0,"0",0))</f>
        <v>0</v>
      </c>
      <c r="I15" s="404">
        <f>IF(ｳ.廃油!D30&gt;0,ｳ.廃油!D30,IF(I$19&gt;0,"0",0))</f>
        <v>0</v>
      </c>
      <c r="J15" s="404">
        <f>IF(ｴ.廃酸!$D30&gt;0,ｴ.廃酸!D30,IF(J$19&gt;0,"0",0))</f>
        <v>0</v>
      </c>
      <c r="K15" s="404">
        <f>IF(ｵ.廃ｱﾙｶﾘ!$D30&gt;0,ｵ.廃ｱﾙｶﾘ!D30,IF(K$19&gt;0,"0",0))</f>
        <v>0</v>
      </c>
      <c r="L15" s="404">
        <f>IF(ｶ.廃ﾌﾟﾗ類!D30&gt;0,ｶ.廃ﾌﾟﾗ類!D30,IF(L$19&gt;0,"0",0))</f>
        <v>3</v>
      </c>
      <c r="M15" s="404">
        <f>IF(ｷ.紙くず!D30&gt;0,ｷ.紙くず!D30,IF(M$19&gt;0,"0",0))</f>
        <v>0.2</v>
      </c>
      <c r="N15" s="404">
        <f>IF(ｸ.木くず!D30&gt;0,ｸ.木くず!D30,IF(N$19&gt;0,"0",0))</f>
        <v>144</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f>IF(ｽ.金属くず!D30&gt;0,ｽ.金属くず!D30,IF(S$19&gt;0,"0",0))</f>
        <v>1.4</v>
      </c>
      <c r="T15" s="404">
        <f>IF(ｾ.ｶﾞﾗｽ･ｺﾝｸﾘ･陶磁器くず!D30&gt;0,ｾ.ｶﾞﾗｽ･ｺﾝｸﾘ･陶磁器くず!D30,IF(T$19&gt;0,"0",0))</f>
        <v>141</v>
      </c>
      <c r="U15" s="404">
        <f>IF(ｿ.鉱さい!D30&gt;0,ｿ.鉱さい!D30,IF(U$19&gt;0,"0",0))</f>
        <v>0</v>
      </c>
      <c r="V15" s="404">
        <f>IF(ﾀ.がれき類!D30&gt;0,ﾀ.がれき類!D30,IF(V$19&gt;0,"0",0))</f>
        <v>1436</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103</v>
      </c>
      <c r="AA15" s="406">
        <f t="shared" si="0"/>
        <v>1828.6</v>
      </c>
    </row>
    <row r="16" spans="2:27" ht="24" customHeight="1" x14ac:dyDescent="0.15">
      <c r="B16" s="184" t="s">
        <v>247</v>
      </c>
      <c r="C16" s="775" t="s">
        <v>245</v>
      </c>
      <c r="D16" s="775"/>
      <c r="E16" s="775"/>
      <c r="F16" s="776"/>
      <c r="G16" s="404">
        <f>IF(ｱ.燃え殻!D31&gt;0,ｱ.燃え殻!D31,IF(G$19&gt;0,"0",0))</f>
        <v>0</v>
      </c>
      <c r="H16" s="404">
        <f>IF(ｲ.汚泥!D31&gt;0,ｲ.汚泥!D31,IF(H$19&gt;0,"0",0))</f>
        <v>11670</v>
      </c>
      <c r="I16" s="404">
        <f>IF(ｳ.廃油!D31&gt;0,ｳ.廃油!D31,IF(I$19&gt;0,"0",0))</f>
        <v>0</v>
      </c>
      <c r="J16" s="404">
        <f>IF(ｴ.廃酸!$D31&gt;0,ｴ.廃酸!D31,IF(J$19&gt;0,"0",0))</f>
        <v>0</v>
      </c>
      <c r="K16" s="404">
        <f>IF(ｵ.廃ｱﾙｶﾘ!$D31&gt;0,ｵ.廃ｱﾙｶﾘ!D31,IF(K$19&gt;0,"0",0))</f>
        <v>0</v>
      </c>
      <c r="L16" s="404">
        <f>IF(ｶ.廃ﾌﾟﾗ類!D31&gt;0,ｶ.廃ﾌﾟﾗ類!D31,IF(L$19&gt;0,"0",0))</f>
        <v>0.6</v>
      </c>
      <c r="M16" s="404">
        <f>IF(ｷ.紙くず!D31&gt;0,ｷ.紙くず!D31,IF(M$19&gt;0,"0",0))</f>
        <v>0.1</v>
      </c>
      <c r="N16" s="404">
        <f>IF(ｸ.木くず!D31&gt;0,ｸ.木くず!D31,IF(N$19&gt;0,"0",0))</f>
        <v>146</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1.3</v>
      </c>
      <c r="T16" s="404">
        <f>IF(ｾ.ｶﾞﾗｽ･ｺﾝｸﾘ･陶磁器くず!D31&gt;0,ｾ.ｶﾞﾗｽ･ｺﾝｸﾘ･陶磁器くず!D31,IF(T$19&gt;0,"0",0))</f>
        <v>51</v>
      </c>
      <c r="U16" s="404">
        <f>IF(ｿ.鉱さい!D31&gt;0,ｿ.鉱さい!D31,IF(U$19&gt;0,"0",0))</f>
        <v>0</v>
      </c>
      <c r="V16" s="404">
        <f>IF(ﾀ.がれき類!D31&gt;0,ﾀ.がれき類!D31,IF(V$19&gt;0,"0",0))</f>
        <v>1736</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36</v>
      </c>
      <c r="AA16" s="406">
        <f t="shared" si="0"/>
        <v>13641</v>
      </c>
    </row>
    <row r="17" spans="2:27" ht="24" customHeight="1" x14ac:dyDescent="0.15">
      <c r="B17" s="184"/>
      <c r="C17" s="775" t="s">
        <v>444</v>
      </c>
      <c r="D17" s="775"/>
      <c r="E17" s="775"/>
      <c r="F17" s="776"/>
      <c r="G17" s="404">
        <f>IF(ｱ.燃え殻!D32&gt;0,ｱ.燃え殻!D32,IF(G$19&gt;0,"0",0))</f>
        <v>0</v>
      </c>
      <c r="H17" s="404">
        <f>IF(ｲ.汚泥!D32&gt;0,ｲ.汚泥!D32,IF(H$19&gt;0,"0",0))</f>
        <v>0</v>
      </c>
      <c r="I17" s="404">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t="str">
        <f>IF(ｷ.紙くず!D32&gt;0,ｷ.紙くず!D32,IF(M$19&gt;0,"0",0))</f>
        <v>0</v>
      </c>
      <c r="N17" s="404" t="str">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f>IF(ｽ.金属くず!D32&gt;0,ｽ.金属くず!D32,IF(S$19&gt;0,"0",0))</f>
        <v>0</v>
      </c>
      <c r="T17" s="404" t="str">
        <f>IF(ｾ.ｶﾞﾗｽ･ｺﾝｸﾘ･陶磁器くず!D32&gt;0,ｾ.ｶﾞﾗｽ･ｺﾝｸﾘ･陶磁器くず!D32,IF(T$19&gt;0,"0",0))</f>
        <v>0</v>
      </c>
      <c r="U17" s="404">
        <f>IF(ｿ.鉱さい!D32&gt;0,ｿ.鉱さい!D32,IF(U$19&gt;0,"0",0))</f>
        <v>0</v>
      </c>
      <c r="V17" s="404" t="str">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t="str">
        <f>IF(ﾄ.混合廃棄物その他!D32&gt;0,ﾄ.混合廃棄物その他!D32,IF(Z$19&gt;0,"0",0))</f>
        <v>0</v>
      </c>
      <c r="AA17" s="406" t="str">
        <f t="shared" si="0"/>
        <v>0</v>
      </c>
    </row>
    <row r="18" spans="2:27" ht="24" customHeight="1" thickBot="1" x14ac:dyDescent="0.2">
      <c r="B18" s="185"/>
      <c r="C18" s="215" t="s">
        <v>271</v>
      </c>
      <c r="D18" s="771" t="s">
        <v>394</v>
      </c>
      <c r="E18" s="771"/>
      <c r="F18" s="772"/>
      <c r="G18" s="407">
        <f>IF(ｱ.燃え殻!D33&gt;0,ｱ.燃え殻!D33,IF(G$19&gt;0,"0",0))</f>
        <v>0</v>
      </c>
      <c r="H18" s="407">
        <f>IF(ｲ.汚泥!D33&gt;0,ｲ.汚泥!D33,IF(H$19&gt;0,"0",0))</f>
        <v>0</v>
      </c>
      <c r="I18" s="407">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t="str">
        <f>IF(ｷ.紙くず!D33&gt;0,ｷ.紙くず!D33,IF(M$19&gt;0,"0",0))</f>
        <v>0</v>
      </c>
      <c r="N18" s="407" t="str">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f>IF(ｽ.金属くず!D33&gt;0,ｽ.金属くず!D33,IF(S$19&gt;0,"0",0))</f>
        <v>0</v>
      </c>
      <c r="T18" s="407" t="str">
        <f>IF(ｾ.ｶﾞﾗｽ･ｺﾝｸﾘ･陶磁器くず!D33&gt;0,ｾ.ｶﾞﾗｽ･ｺﾝｸﾘ･陶磁器くず!D33,IF(T$19&gt;0,"0",0))</f>
        <v>0</v>
      </c>
      <c r="U18" s="407">
        <f>IF(ｿ.鉱さい!D33&gt;0,ｿ.鉱さい!D33,IF(U$19&gt;0,"0",0))</f>
        <v>0</v>
      </c>
      <c r="V18" s="407" t="str">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t="str">
        <f>IF(ﾄ.混合廃棄物その他!D33&gt;0,ﾄ.混合廃棄物その他!D33,IF(Z$19&gt;0,"0",0))</f>
        <v>0</v>
      </c>
      <c r="AA18" s="409" t="str">
        <f t="shared" si="0"/>
        <v>0</v>
      </c>
    </row>
    <row r="19" spans="2:27" ht="24" customHeight="1" thickTop="1" x14ac:dyDescent="0.15">
      <c r="B19" s="181"/>
      <c r="C19" s="186" t="s">
        <v>336</v>
      </c>
      <c r="D19" s="761" t="s">
        <v>337</v>
      </c>
      <c r="E19" s="761"/>
      <c r="F19" s="762"/>
      <c r="G19" s="410">
        <f t="shared" ref="G19:Z19" si="1">+G37+G25+G23+G22+G21-G20</f>
        <v>0</v>
      </c>
      <c r="H19" s="410">
        <f t="shared" si="1"/>
        <v>0</v>
      </c>
      <c r="I19" s="410">
        <f t="shared" si="1"/>
        <v>0</v>
      </c>
      <c r="J19" s="410">
        <f t="shared" si="1"/>
        <v>0</v>
      </c>
      <c r="K19" s="410">
        <f t="shared" si="1"/>
        <v>0</v>
      </c>
      <c r="L19" s="410">
        <f t="shared" si="1"/>
        <v>13.6</v>
      </c>
      <c r="M19" s="410">
        <f t="shared" si="1"/>
        <v>0.2</v>
      </c>
      <c r="N19" s="410">
        <f t="shared" si="1"/>
        <v>1.7</v>
      </c>
      <c r="O19" s="410">
        <f t="shared" si="1"/>
        <v>0</v>
      </c>
      <c r="P19" s="410">
        <f t="shared" si="1"/>
        <v>0</v>
      </c>
      <c r="Q19" s="410">
        <f t="shared" si="1"/>
        <v>0</v>
      </c>
      <c r="R19" s="410">
        <f t="shared" si="1"/>
        <v>0</v>
      </c>
      <c r="S19" s="410">
        <f t="shared" si="1"/>
        <v>0</v>
      </c>
      <c r="T19" s="410">
        <f t="shared" si="1"/>
        <v>307.20000000000005</v>
      </c>
      <c r="U19" s="410">
        <f t="shared" si="1"/>
        <v>0</v>
      </c>
      <c r="V19" s="410">
        <f t="shared" si="1"/>
        <v>581.19999999999993</v>
      </c>
      <c r="W19" s="410">
        <f t="shared" si="1"/>
        <v>0</v>
      </c>
      <c r="X19" s="410">
        <f t="shared" si="1"/>
        <v>0</v>
      </c>
      <c r="Y19" s="410">
        <f t="shared" si="1"/>
        <v>0</v>
      </c>
      <c r="Z19" s="411">
        <f t="shared" si="1"/>
        <v>274.7</v>
      </c>
      <c r="AA19" s="412">
        <f t="shared" ref="AA19:AA25" si="2">SUM(G19:Z19)</f>
        <v>1178.5999999999999</v>
      </c>
    </row>
    <row r="20" spans="2:27" ht="24" customHeight="1" thickBot="1" x14ac:dyDescent="0.2">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7" t="s">
        <v>288</v>
      </c>
      <c r="F23" s="768"/>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59" t="s">
        <v>175</v>
      </c>
      <c r="D26" s="475" t="s">
        <v>21</v>
      </c>
      <c r="E26" s="755" t="s">
        <v>290</v>
      </c>
      <c r="F26" s="756"/>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15">
      <c r="B27" s="182"/>
      <c r="C27" s="759"/>
      <c r="D27" s="187" t="s">
        <v>25</v>
      </c>
      <c r="E27" s="755" t="s">
        <v>291</v>
      </c>
      <c r="F27" s="756"/>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15">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4" customHeight="1" x14ac:dyDescent="0.15">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0"/>
      <c r="D31" s="136" t="s">
        <v>179</v>
      </c>
      <c r="E31" s="755" t="s">
        <v>295</v>
      </c>
      <c r="F31" s="756"/>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15">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15">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46" t="s">
        <v>174</v>
      </c>
      <c r="D37" s="136" t="s">
        <v>180</v>
      </c>
      <c r="E37" s="753" t="s">
        <v>237</v>
      </c>
      <c r="F37" s="754"/>
      <c r="G37" s="446">
        <f t="shared" ref="G37:Z37" si="8">+G38+G42</f>
        <v>0</v>
      </c>
      <c r="H37" s="446">
        <f t="shared" si="8"/>
        <v>0</v>
      </c>
      <c r="I37" s="446">
        <f t="shared" si="8"/>
        <v>0</v>
      </c>
      <c r="J37" s="446">
        <f t="shared" si="8"/>
        <v>0</v>
      </c>
      <c r="K37" s="446">
        <f t="shared" si="8"/>
        <v>0</v>
      </c>
      <c r="L37" s="446">
        <f t="shared" si="8"/>
        <v>13.6</v>
      </c>
      <c r="M37" s="446">
        <f t="shared" si="8"/>
        <v>0.2</v>
      </c>
      <c r="N37" s="446">
        <f t="shared" si="8"/>
        <v>1.7</v>
      </c>
      <c r="O37" s="446">
        <f t="shared" si="8"/>
        <v>0</v>
      </c>
      <c r="P37" s="446">
        <f t="shared" si="8"/>
        <v>0</v>
      </c>
      <c r="Q37" s="446">
        <f t="shared" si="8"/>
        <v>0</v>
      </c>
      <c r="R37" s="446">
        <f t="shared" si="8"/>
        <v>0</v>
      </c>
      <c r="S37" s="446">
        <f t="shared" si="8"/>
        <v>0</v>
      </c>
      <c r="T37" s="446">
        <f t="shared" si="8"/>
        <v>307.20000000000005</v>
      </c>
      <c r="U37" s="446">
        <f t="shared" si="8"/>
        <v>0</v>
      </c>
      <c r="V37" s="446">
        <f t="shared" si="8"/>
        <v>581.19999999999993</v>
      </c>
      <c r="W37" s="446">
        <f t="shared" si="8"/>
        <v>0</v>
      </c>
      <c r="X37" s="446">
        <f t="shared" si="8"/>
        <v>0</v>
      </c>
      <c r="Y37" s="446">
        <f t="shared" si="8"/>
        <v>0</v>
      </c>
      <c r="Z37" s="447">
        <f t="shared" si="8"/>
        <v>274.7</v>
      </c>
      <c r="AA37" s="448">
        <f t="shared" si="4"/>
        <v>1178.5999999999999</v>
      </c>
    </row>
    <row r="38" spans="2:27" ht="24" customHeight="1" x14ac:dyDescent="0.15">
      <c r="B38" s="182"/>
      <c r="C38" s="746"/>
      <c r="D38" s="225"/>
      <c r="E38" s="223" t="s">
        <v>264</v>
      </c>
      <c r="F38" s="474"/>
      <c r="G38" s="437">
        <f t="shared" ref="G38:Z38" si="9">SUM(G39:G41)</f>
        <v>0</v>
      </c>
      <c r="H38" s="437">
        <f t="shared" si="9"/>
        <v>0</v>
      </c>
      <c r="I38" s="437">
        <f t="shared" si="9"/>
        <v>0</v>
      </c>
      <c r="J38" s="437">
        <f t="shared" si="9"/>
        <v>0</v>
      </c>
      <c r="K38" s="437">
        <f t="shared" si="9"/>
        <v>0</v>
      </c>
      <c r="L38" s="437">
        <f t="shared" si="9"/>
        <v>13.6</v>
      </c>
      <c r="M38" s="437">
        <f t="shared" si="9"/>
        <v>0.2</v>
      </c>
      <c r="N38" s="437">
        <f t="shared" si="9"/>
        <v>1.7</v>
      </c>
      <c r="O38" s="437">
        <f t="shared" si="9"/>
        <v>0</v>
      </c>
      <c r="P38" s="437">
        <f t="shared" si="9"/>
        <v>0</v>
      </c>
      <c r="Q38" s="437">
        <f t="shared" si="9"/>
        <v>0</v>
      </c>
      <c r="R38" s="437">
        <f t="shared" si="9"/>
        <v>0</v>
      </c>
      <c r="S38" s="437">
        <f t="shared" si="9"/>
        <v>0</v>
      </c>
      <c r="T38" s="437">
        <f t="shared" si="9"/>
        <v>307.20000000000005</v>
      </c>
      <c r="U38" s="437">
        <f t="shared" si="9"/>
        <v>0</v>
      </c>
      <c r="V38" s="437">
        <f t="shared" si="9"/>
        <v>581.19999999999993</v>
      </c>
      <c r="W38" s="437">
        <f t="shared" si="9"/>
        <v>0</v>
      </c>
      <c r="X38" s="437">
        <f t="shared" si="9"/>
        <v>0</v>
      </c>
      <c r="Y38" s="437">
        <f t="shared" si="9"/>
        <v>0</v>
      </c>
      <c r="Z38" s="438">
        <f t="shared" si="9"/>
        <v>274.7</v>
      </c>
      <c r="AA38" s="439">
        <f t="shared" si="4"/>
        <v>1178.5999999999999</v>
      </c>
    </row>
    <row r="39" spans="2:27" ht="24" customHeight="1" x14ac:dyDescent="0.15">
      <c r="B39" s="182"/>
      <c r="C39" s="746"/>
      <c r="D39" s="226"/>
      <c r="E39" s="221"/>
      <c r="F39" s="219" t="s">
        <v>236</v>
      </c>
      <c r="G39" s="440">
        <f>+ｱ.燃え殻!$AA$28</f>
        <v>0</v>
      </c>
      <c r="H39" s="440">
        <f>+ｲ.汚泥!$AA$28</f>
        <v>0</v>
      </c>
      <c r="I39" s="440">
        <f>+ｳ.廃油!$AA$28</f>
        <v>0</v>
      </c>
      <c r="J39" s="440">
        <f>+ｴ.廃酸!$AA$28</f>
        <v>0</v>
      </c>
      <c r="K39" s="440">
        <f>+ｵ.廃ｱﾙｶﾘ!$AA$28</f>
        <v>0</v>
      </c>
      <c r="L39" s="440">
        <f>+ｶ.廃ﾌﾟﾗ類!$AA$28</f>
        <v>9.1</v>
      </c>
      <c r="M39" s="440">
        <f>+ｷ.紙くず!$AA$28</f>
        <v>0.2</v>
      </c>
      <c r="N39" s="440">
        <f>+ｸ.木くず!$AA$28</f>
        <v>1.7</v>
      </c>
      <c r="O39" s="440">
        <f>+ｹ.繊維くず!$AA$28</f>
        <v>0</v>
      </c>
      <c r="P39" s="440">
        <f>+ｺ.動植物性残さ!$AA$28</f>
        <v>0</v>
      </c>
      <c r="Q39" s="440">
        <f>+ｻ.動物系固形不要物!$AA$28</f>
        <v>0</v>
      </c>
      <c r="R39" s="440">
        <f>+ｼ.ｺﾞﾑくず!$AA$28</f>
        <v>0</v>
      </c>
      <c r="S39" s="440">
        <f>+ｽ.金属くず!$AA$28</f>
        <v>0</v>
      </c>
      <c r="T39" s="440">
        <f>+ｾ.ｶﾞﾗｽ･ｺﾝｸﾘ･陶磁器くず!$AA$28</f>
        <v>307.10000000000002</v>
      </c>
      <c r="U39" s="440">
        <f>+ｿ.鉱さい!$AA$28</f>
        <v>0</v>
      </c>
      <c r="V39" s="440">
        <f>+ﾀ.がれき類!$AA$28</f>
        <v>580.9</v>
      </c>
      <c r="W39" s="440">
        <f>+ﾁ.動物のふん尿!$AA$28</f>
        <v>0</v>
      </c>
      <c r="X39" s="440">
        <f>+ﾂ.動物の死体!$AA$28</f>
        <v>0</v>
      </c>
      <c r="Y39" s="440">
        <f>+ﾃ.ばいじん!$AA$28</f>
        <v>0</v>
      </c>
      <c r="Z39" s="441">
        <f>+ﾄ.混合廃棄物その他!$AA$28</f>
        <v>149.1</v>
      </c>
      <c r="AA39" s="442">
        <f t="shared" si="4"/>
        <v>1048.0999999999999</v>
      </c>
    </row>
    <row r="40" spans="2:27" ht="24" customHeight="1" x14ac:dyDescent="0.15">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4.5</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0.1</v>
      </c>
      <c r="U40" s="440">
        <f>+ｿ.鉱さい!$AA$29</f>
        <v>0</v>
      </c>
      <c r="V40" s="440">
        <f>+ﾀ.がれき類!$AA$29</f>
        <v>0.3</v>
      </c>
      <c r="W40" s="440">
        <f>+ﾁ.動物のふん尿!$AA$29</f>
        <v>0</v>
      </c>
      <c r="X40" s="440">
        <f>+ﾂ.動物の死体!$AA$29</f>
        <v>0</v>
      </c>
      <c r="Y40" s="440">
        <f>+ﾃ.ばいじん!$AA$29</f>
        <v>0</v>
      </c>
      <c r="Z40" s="441">
        <f>+ﾄ.混合廃棄物その他!$AA$29</f>
        <v>125.6</v>
      </c>
      <c r="AA40" s="442">
        <f t="shared" si="4"/>
        <v>130.5</v>
      </c>
    </row>
    <row r="41" spans="2:27" ht="24" customHeight="1" x14ac:dyDescent="0.15">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15">
      <c r="B43" s="182"/>
      <c r="C43" s="135" t="s">
        <v>238</v>
      </c>
      <c r="D43" s="751" t="s">
        <v>296</v>
      </c>
      <c r="E43" s="751"/>
      <c r="F43" s="752"/>
      <c r="G43" s="449">
        <f>+ｱ.燃え殻!$AL$27</f>
        <v>0</v>
      </c>
      <c r="H43" s="449">
        <f>+ｲ.汚泥!$AL$27</f>
        <v>0</v>
      </c>
      <c r="I43" s="449">
        <f>+ｳ.廃油!$AL$27</f>
        <v>0</v>
      </c>
      <c r="J43" s="449">
        <f>+ｴ.廃酸!$AL$27</f>
        <v>0</v>
      </c>
      <c r="K43" s="449">
        <f>+ｵ.廃ｱﾙｶﾘ!$AL$27</f>
        <v>0</v>
      </c>
      <c r="L43" s="449">
        <f>+ｶ.廃ﾌﾟﾗ類!$AL$27</f>
        <v>13.6</v>
      </c>
      <c r="M43" s="449">
        <f>+ｷ.紙くず!$AL$27</f>
        <v>0.2</v>
      </c>
      <c r="N43" s="449">
        <f>+ｸ.木くず!$AL$27</f>
        <v>1.7</v>
      </c>
      <c r="O43" s="449">
        <f>+ｹ.繊維くず!$AL$27</f>
        <v>0</v>
      </c>
      <c r="P43" s="449">
        <f>+ｺ.動植物性残さ!$AL$27</f>
        <v>0</v>
      </c>
      <c r="Q43" s="449">
        <f>+ｻ.動物系固形不要物!$AL$27</f>
        <v>0</v>
      </c>
      <c r="R43" s="449">
        <f>+ｼ.ｺﾞﾑくず!$AL$27</f>
        <v>0</v>
      </c>
      <c r="S43" s="449">
        <f>+ｽ.金属くず!$AL$27</f>
        <v>0</v>
      </c>
      <c r="T43" s="449">
        <f>+ｾ.ｶﾞﾗｽ･ｺﾝｸﾘ･陶磁器くず!$AL$27</f>
        <v>307.20000000000005</v>
      </c>
      <c r="U43" s="449">
        <f>+ｿ.鉱さい!$AL$27</f>
        <v>0</v>
      </c>
      <c r="V43" s="449">
        <f>+ﾀ.がれき類!$AL$27</f>
        <v>581.19999999999993</v>
      </c>
      <c r="W43" s="449">
        <f>+ﾁ.動物のふん尿!$AL$27</f>
        <v>0</v>
      </c>
      <c r="X43" s="449">
        <f>+ﾂ.動物の死体!$AL$27</f>
        <v>0</v>
      </c>
      <c r="Y43" s="449">
        <f>+ﾃ.ばいじん!$AL$27</f>
        <v>0</v>
      </c>
      <c r="Z43" s="450">
        <f>+ﾄ.混合廃棄物その他!$AL$27</f>
        <v>274.7</v>
      </c>
      <c r="AA43" s="451">
        <f t="shared" si="4"/>
        <v>1178.5999999999999</v>
      </c>
    </row>
    <row r="44" spans="2:27" ht="24" customHeight="1" x14ac:dyDescent="0.15">
      <c r="B44" s="182"/>
      <c r="C44" s="189"/>
      <c r="D44" s="187" t="s">
        <v>189</v>
      </c>
      <c r="E44" s="755" t="s">
        <v>239</v>
      </c>
      <c r="F44" s="756"/>
      <c r="G44" s="452">
        <f>+ｱ.燃え殻!$AL$30</f>
        <v>0</v>
      </c>
      <c r="H44" s="452">
        <f>+ｲ.汚泥!$AL$30</f>
        <v>0</v>
      </c>
      <c r="I44" s="452">
        <f>+ｳ.廃油!$AL$30</f>
        <v>0</v>
      </c>
      <c r="J44" s="452">
        <f>+ｴ.廃酸!$AL$30</f>
        <v>0</v>
      </c>
      <c r="K44" s="452">
        <f>+ｵ.廃ｱﾙｶﾘ!$AL$30</f>
        <v>0</v>
      </c>
      <c r="L44" s="452">
        <f>+ｶ.廃ﾌﾟﾗ類!$AL$30</f>
        <v>13.6</v>
      </c>
      <c r="M44" s="452">
        <f>+ｷ.紙くず!$AL$30</f>
        <v>0.2</v>
      </c>
      <c r="N44" s="452">
        <f>+ｸ.木くず!$AL$30</f>
        <v>1.7</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307.2</v>
      </c>
      <c r="U44" s="452">
        <f>+ｿ.鉱さい!$AL$30</f>
        <v>0</v>
      </c>
      <c r="V44" s="452">
        <f>+ﾀ.がれき類!$AL$30</f>
        <v>266.2</v>
      </c>
      <c r="W44" s="452">
        <f>+ﾁ.動物のふん尿!$AL$30</f>
        <v>0</v>
      </c>
      <c r="X44" s="452">
        <f>+ﾂ.動物の死体!$AL$30</f>
        <v>0</v>
      </c>
      <c r="Y44" s="452">
        <f>+ﾃ.ばいじん!$AL$30</f>
        <v>0</v>
      </c>
      <c r="Z44" s="453">
        <f>+ﾄ.混合廃棄物その他!$AL$30</f>
        <v>274.7</v>
      </c>
      <c r="AA44" s="454">
        <f t="shared" si="4"/>
        <v>863.59999999999991</v>
      </c>
    </row>
    <row r="45" spans="2:27" ht="24" customHeight="1" x14ac:dyDescent="0.15">
      <c r="B45" s="182"/>
      <c r="C45" s="189"/>
      <c r="D45" s="472" t="s">
        <v>191</v>
      </c>
      <c r="E45" s="757" t="s">
        <v>240</v>
      </c>
      <c r="F45" s="758"/>
      <c r="G45" s="455">
        <f>+ｱ.燃え殻!$AS$24</f>
        <v>0</v>
      </c>
      <c r="H45" s="455">
        <f>+ｲ.汚泥!$AS$24</f>
        <v>0</v>
      </c>
      <c r="I45" s="455">
        <f>+ｳ.廃油!$AS$24</f>
        <v>0</v>
      </c>
      <c r="J45" s="455">
        <f>+ｴ.廃酸!$AS$24</f>
        <v>0</v>
      </c>
      <c r="K45" s="455">
        <f>+ｵ.廃ｱﾙｶﾘ!$AS$24</f>
        <v>0</v>
      </c>
      <c r="L45" s="455">
        <f>+ｶ.廃ﾌﾟﾗ類!$AS$24</f>
        <v>9.1</v>
      </c>
      <c r="M45" s="455">
        <f>+ｷ.紙くず!$AS$24</f>
        <v>0.2</v>
      </c>
      <c r="N45" s="455">
        <f>+ｸ.木くず!$AS$24</f>
        <v>1.7</v>
      </c>
      <c r="O45" s="455">
        <f>+ｹ.繊維くず!$AS$24</f>
        <v>0</v>
      </c>
      <c r="P45" s="455">
        <f>+ｺ.動植物性残さ!$AS$24</f>
        <v>0</v>
      </c>
      <c r="Q45" s="455">
        <f>+ｻ.動物系固形不要物!$AS$24</f>
        <v>0</v>
      </c>
      <c r="R45" s="455">
        <f>+ｼ.ｺﾞﾑくず!$AS$24</f>
        <v>0</v>
      </c>
      <c r="S45" s="455">
        <f>+ｽ.金属くず!$AS$24</f>
        <v>0</v>
      </c>
      <c r="T45" s="455">
        <f>+ｾ.ｶﾞﾗｽ･ｺﾝｸﾘ･陶磁器くず!$AS$24</f>
        <v>307.10000000000002</v>
      </c>
      <c r="U45" s="455">
        <f>+ｿ.鉱さい!$AS$24</f>
        <v>0</v>
      </c>
      <c r="V45" s="455">
        <f>+ﾀ.がれき類!$AS$24</f>
        <v>580.9</v>
      </c>
      <c r="W45" s="455">
        <f>+ﾁ.動物のふん尿!$AS$24</f>
        <v>0</v>
      </c>
      <c r="X45" s="455">
        <f>+ﾂ.動物の死体!$AS$24</f>
        <v>0</v>
      </c>
      <c r="Y45" s="455">
        <f>+ﾃ.ばいじん!$AS$24</f>
        <v>0</v>
      </c>
      <c r="Z45" s="456">
        <f>+ﾄ.混合廃棄物その他!$AS$24</f>
        <v>149.1</v>
      </c>
      <c r="AA45" s="457">
        <f t="shared" si="4"/>
        <v>1048.0999999999999</v>
      </c>
    </row>
    <row r="46" spans="2:27" ht="24" customHeight="1" x14ac:dyDescent="0.15">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65" customHeight="1" thickBot="1" x14ac:dyDescent="0.2">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19.899999999999999"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11670</v>
      </c>
      <c r="I55" s="321">
        <f t="shared" si="10"/>
        <v>0</v>
      </c>
      <c r="J55" s="321">
        <f t="shared" si="10"/>
        <v>0</v>
      </c>
      <c r="K55" s="321">
        <f t="shared" si="10"/>
        <v>0</v>
      </c>
      <c r="L55" s="321">
        <f t="shared" si="10"/>
        <v>16.600000000000001</v>
      </c>
      <c r="M55" s="321">
        <f t="shared" si="10"/>
        <v>0.4</v>
      </c>
      <c r="N55" s="321">
        <f t="shared" si="10"/>
        <v>152.69999999999999</v>
      </c>
      <c r="O55" s="321">
        <f t="shared" si="10"/>
        <v>0</v>
      </c>
      <c r="P55" s="321">
        <f t="shared" si="10"/>
        <v>0</v>
      </c>
      <c r="Q55" s="321">
        <f t="shared" si="10"/>
        <v>0</v>
      </c>
      <c r="R55" s="321">
        <f t="shared" si="10"/>
        <v>0</v>
      </c>
      <c r="S55" s="321">
        <f t="shared" si="10"/>
        <v>1.4</v>
      </c>
      <c r="T55" s="321">
        <f t="shared" si="10"/>
        <v>448.20000000000005</v>
      </c>
      <c r="U55" s="321">
        <f t="shared" si="10"/>
        <v>0</v>
      </c>
      <c r="V55" s="321">
        <f t="shared" si="10"/>
        <v>2339.1999999999998</v>
      </c>
      <c r="W55" s="321">
        <f t="shared" si="10"/>
        <v>0</v>
      </c>
      <c r="X55" s="321">
        <f t="shared" si="10"/>
        <v>0</v>
      </c>
      <c r="Y55" s="321">
        <f t="shared" si="10"/>
        <v>0</v>
      </c>
      <c r="Z55" s="321">
        <f t="shared" si="10"/>
        <v>379.7</v>
      </c>
      <c r="AA55" s="322">
        <f>+AA9+AA19+AA20</f>
        <v>15008.2</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75" style="236" customWidth="1"/>
    <col min="7" max="7" width="6.75" style="236" customWidth="1"/>
    <col min="8" max="8" width="13.75" style="236" customWidth="1"/>
    <col min="9" max="9" width="5.75" style="236" customWidth="1"/>
    <col min="10" max="10" width="3.75" style="236" customWidth="1"/>
    <col min="11" max="11" width="10.75" style="236" customWidth="1"/>
    <col min="12" max="12" width="6.75" style="236" customWidth="1"/>
    <col min="13" max="13" width="7.75" style="236" customWidth="1"/>
    <col min="14" max="14" width="6.75" style="236" customWidth="1"/>
    <col min="15" max="15" width="7.75" style="236" customWidth="1"/>
    <col min="16" max="16" width="2.25" style="44" customWidth="1"/>
    <col min="17" max="24" width="9" style="46"/>
    <col min="25" max="16384" width="9" style="44"/>
  </cols>
  <sheetData>
    <row r="1" spans="1:16" ht="16.149999999999999" customHeight="1" x14ac:dyDescent="0.15">
      <c r="C1" s="84" t="s">
        <v>274</v>
      </c>
    </row>
    <row r="2" spans="1:16" ht="16.149999999999999" customHeight="1" x14ac:dyDescent="0.15">
      <c r="C2" s="84"/>
    </row>
    <row r="3" spans="1:16" ht="14.1" customHeight="1" thickBot="1" x14ac:dyDescent="0.2">
      <c r="O3" s="241" t="s">
        <v>159</v>
      </c>
    </row>
    <row r="4" spans="1:16" ht="13.5" x14ac:dyDescent="0.15">
      <c r="A4" s="44">
        <v>14</v>
      </c>
      <c r="M4" s="803" t="s">
        <v>327</v>
      </c>
      <c r="N4" s="243" t="s">
        <v>113</v>
      </c>
      <c r="O4" s="244" t="s">
        <v>114</v>
      </c>
    </row>
    <row r="5" spans="1:16" ht="20.25" customHeight="1" thickBot="1" x14ac:dyDescent="0.2">
      <c r="A5" s="26" t="e">
        <f>+#REF!</f>
        <v>#REF!</v>
      </c>
      <c r="C5" s="236" t="s">
        <v>297</v>
      </c>
      <c r="M5" s="804"/>
      <c r="N5" s="281" t="str">
        <f>+表紙!N28</f>
        <v>○</v>
      </c>
      <c r="O5" s="282" t="str">
        <f>+表紙!O28</f>
        <v>　</v>
      </c>
    </row>
    <row r="6" spans="1:16" ht="13.5" x14ac:dyDescent="0.15">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15">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1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11" t="str">
        <f>+表紙!L34</f>
        <v>令和   ５ 年    ６月   １２日</v>
      </c>
      <c r="M11" s="812"/>
      <c r="N11" s="812"/>
      <c r="O11" s="813"/>
    </row>
    <row r="12" spans="1:16" ht="13.15" customHeight="1" x14ac:dyDescent="0.15">
      <c r="C12" s="249"/>
      <c r="D12" s="250"/>
      <c r="E12" s="250"/>
      <c r="F12" s="250"/>
      <c r="G12" s="250"/>
      <c r="H12" s="250"/>
      <c r="I12" s="250"/>
      <c r="J12" s="250"/>
      <c r="K12" s="250"/>
      <c r="L12" s="250"/>
      <c r="M12" s="250"/>
      <c r="N12" s="250"/>
      <c r="O12" s="252"/>
    </row>
    <row r="13" spans="1:16" ht="13.5" x14ac:dyDescent="0.15">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1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岡山県岡山市北区内山下１－１－１３</v>
      </c>
      <c r="K16" s="800"/>
      <c r="L16" s="801"/>
      <c r="M16" s="801"/>
      <c r="N16" s="801"/>
      <c r="O16" s="802"/>
    </row>
    <row r="17" spans="1:48" ht="26.25" customHeight="1" x14ac:dyDescent="0.15">
      <c r="C17" s="249"/>
      <c r="D17" s="250"/>
      <c r="E17" s="250"/>
      <c r="F17" s="250"/>
      <c r="G17" s="250"/>
      <c r="H17" s="254" t="s">
        <v>7</v>
      </c>
      <c r="I17" s="254"/>
      <c r="J17" s="800" t="str">
        <f>+表紙!J40</f>
        <v>株式会社  大 本 組
安全環境品質部長　谷本　安弘</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086-227-5164</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株式会社大本組　横浜支店　横浜市内　建設工事作業所</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2210</v>
      </c>
      <c r="N25" s="853"/>
      <c r="O25" s="854"/>
    </row>
    <row r="26" spans="1:48" ht="18" customHeight="1" x14ac:dyDescent="0.15">
      <c r="C26" s="833" t="s">
        <v>11</v>
      </c>
      <c r="D26" s="834"/>
      <c r="E26" s="835"/>
      <c r="F26" s="827" t="str">
        <f>+表紙!F49</f>
        <v>（作業所）　横浜市内一円
（事業者）　神奈川県横浜市中区住吉町２－２２</v>
      </c>
      <c r="G26" s="828"/>
      <c r="H26" s="828"/>
      <c r="I26" s="828"/>
      <c r="J26" s="828"/>
      <c r="K26" s="828"/>
      <c r="L26" s="139" t="s">
        <v>173</v>
      </c>
      <c r="M26" s="259"/>
      <c r="N26" s="831" t="str">
        <f>IF(+表紙!N49="","",+表紙!N49)</f>
        <v>03-6752-7017</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Ｄ－建設業</v>
      </c>
      <c r="G29" s="856"/>
      <c r="H29" s="856"/>
      <c r="I29" s="856"/>
      <c r="J29" s="375" t="s">
        <v>47</v>
      </c>
      <c r="K29" s="375"/>
      <c r="L29" s="857" t="str">
        <f>+表紙!L52</f>
        <v>総合工事業</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0</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5393</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20</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13829.6</v>
      </c>
      <c r="I40" s="294" t="s">
        <v>4</v>
      </c>
      <c r="J40" s="535" t="s">
        <v>326</v>
      </c>
      <c r="K40" s="536"/>
      <c r="L40" s="537"/>
      <c r="M40" s="859">
        <f>+表紙!M63</f>
        <v>13829.6</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f>+表紙!M64</f>
        <v>1828.6</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13641</v>
      </c>
      <c r="N42" s="860">
        <f>+表紙!N65</f>
        <v>0</v>
      </c>
      <c r="O42" s="197" t="s">
        <v>4</v>
      </c>
    </row>
    <row r="43" spans="1:48" ht="24.75" customHeight="1" x14ac:dyDescent="0.15">
      <c r="C43" s="191"/>
      <c r="D43" s="532" t="s">
        <v>305</v>
      </c>
      <c r="E43" s="533"/>
      <c r="F43" s="533"/>
      <c r="G43" s="534"/>
      <c r="H43" s="299" t="str">
        <f>+表紙!H66</f>
        <v>0</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2.1"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38" t="s">
        <v>419</v>
      </c>
      <c r="D47" s="869"/>
      <c r="E47" s="869"/>
      <c r="F47" s="869"/>
      <c r="G47" s="869"/>
      <c r="H47" s="869"/>
      <c r="I47" s="869"/>
      <c r="J47" s="869"/>
      <c r="K47" s="869"/>
      <c r="L47" s="869"/>
      <c r="M47" s="869"/>
      <c r="N47" s="869"/>
      <c r="O47" s="869"/>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98">
        <v>3</v>
      </c>
      <c r="D54" s="519" t="s">
        <v>399</v>
      </c>
      <c r="E54" s="519"/>
      <c r="F54" s="519"/>
      <c r="G54" s="519"/>
      <c r="H54" s="519"/>
      <c r="I54" s="519"/>
      <c r="J54" s="519"/>
      <c r="K54" s="519"/>
      <c r="L54" s="519"/>
      <c r="M54" s="519"/>
      <c r="N54" s="519"/>
      <c r="O54" s="520"/>
    </row>
    <row r="55" spans="1:48" ht="28.15"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15"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15" customHeight="1" x14ac:dyDescent="0.15">
      <c r="A68" s="44"/>
      <c r="B68" s="44"/>
      <c r="C68" s="198"/>
      <c r="D68" s="199" t="s">
        <v>312</v>
      </c>
      <c r="E68" s="519" t="s">
        <v>418</v>
      </c>
      <c r="F68" s="519"/>
      <c r="G68" s="519"/>
      <c r="H68" s="519"/>
      <c r="I68" s="519"/>
      <c r="J68" s="519"/>
      <c r="K68" s="519"/>
      <c r="L68" s="519"/>
      <c r="M68" s="519"/>
      <c r="N68" s="519"/>
      <c r="O68" s="520"/>
    </row>
    <row r="69" spans="1:16" ht="28.15" customHeight="1" x14ac:dyDescent="0.15">
      <c r="A69" s="44"/>
      <c r="B69" s="44"/>
      <c r="C69" s="198"/>
      <c r="D69" s="199" t="s">
        <v>313</v>
      </c>
      <c r="E69" s="519" t="s">
        <v>318</v>
      </c>
      <c r="F69" s="519"/>
      <c r="G69" s="519"/>
      <c r="H69" s="519"/>
      <c r="I69" s="519"/>
      <c r="J69" s="519"/>
      <c r="K69" s="519"/>
      <c r="L69" s="519"/>
      <c r="M69" s="519"/>
      <c r="N69" s="519"/>
      <c r="O69" s="520"/>
    </row>
    <row r="70" spans="1:16" ht="28.15"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11670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11670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11670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v>
      </c>
      <c r="E24" s="699"/>
      <c r="F24" s="699"/>
      <c r="G24" s="212" t="s">
        <v>199</v>
      </c>
      <c r="H24" s="679">
        <f>+F12</f>
        <v>0</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v>0</v>
      </c>
      <c r="AB30" s="635"/>
      <c r="AC30" s="635"/>
      <c r="AD30" s="635"/>
      <c r="AE30" s="635"/>
      <c r="AF30" s="54" t="s">
        <v>13</v>
      </c>
      <c r="AL30" s="620">
        <v>0</v>
      </c>
      <c r="AM30" s="631"/>
      <c r="AN30" s="631"/>
      <c r="AO30" s="631"/>
      <c r="AP30" s="62" t="s">
        <v>13</v>
      </c>
      <c r="AS30" s="678"/>
      <c r="AT30" s="675"/>
      <c r="AU30" s="675"/>
      <c r="AV30" s="676"/>
      <c r="AW30" s="727"/>
    </row>
    <row r="31" spans="2:49" ht="27.2"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21"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15" customHeight="1" thickBot="1" x14ac:dyDescent="0.2">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13.6</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3</v>
      </c>
      <c r="E24" s="699"/>
      <c r="F24" s="699"/>
      <c r="G24" s="212" t="s">
        <v>199</v>
      </c>
      <c r="H24" s="679">
        <f>+F12</f>
        <v>13.6</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9.1</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13.6</v>
      </c>
      <c r="Q27" s="684"/>
      <c r="R27" s="684"/>
      <c r="S27" s="684"/>
      <c r="T27" s="54" t="s">
        <v>38</v>
      </c>
      <c r="U27" s="74"/>
      <c r="V27" s="74"/>
      <c r="Y27" s="72" t="s">
        <v>39</v>
      </c>
      <c r="Z27" s="75"/>
      <c r="AH27" s="63"/>
      <c r="AI27" s="63"/>
      <c r="AJ27" s="63"/>
      <c r="AK27" s="63"/>
      <c r="AL27" s="649">
        <f>+AH18+P27</f>
        <v>13.6</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9.1</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3</v>
      </c>
      <c r="E29" s="699"/>
      <c r="F29" s="699"/>
      <c r="G29" s="212" t="s">
        <v>199</v>
      </c>
      <c r="H29" s="679">
        <f>+AL27</f>
        <v>13.6</v>
      </c>
      <c r="I29" s="680"/>
      <c r="J29" s="212" t="s">
        <v>199</v>
      </c>
      <c r="M29" s="654"/>
      <c r="P29" s="66"/>
      <c r="Q29" s="158"/>
      <c r="R29" s="61" t="s">
        <v>184</v>
      </c>
      <c r="S29" s="622" t="s">
        <v>33</v>
      </c>
      <c r="T29" s="669"/>
      <c r="U29" s="669"/>
      <c r="V29" s="670"/>
      <c r="W29" s="58"/>
      <c r="X29" s="76"/>
      <c r="Y29" s="632" t="s">
        <v>260</v>
      </c>
      <c r="Z29" s="633"/>
      <c r="AA29" s="634">
        <v>4.5</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3</v>
      </c>
      <c r="E30" s="699"/>
      <c r="F30" s="699"/>
      <c r="G30" s="212" t="s">
        <v>199</v>
      </c>
      <c r="H30" s="679">
        <f>+AL30</f>
        <v>13.6</v>
      </c>
      <c r="I30" s="680"/>
      <c r="J30" s="212" t="s">
        <v>199</v>
      </c>
      <c r="M30" s="654"/>
      <c r="P30" s="66"/>
      <c r="R30" s="683">
        <f>+ROUND(AA28,1)+ROUND(AA29,1)+ROUND(AA30,1)</f>
        <v>13.6</v>
      </c>
      <c r="S30" s="684"/>
      <c r="T30" s="684"/>
      <c r="U30" s="684"/>
      <c r="V30" s="54" t="s">
        <v>16</v>
      </c>
      <c r="Y30" s="632" t="s">
        <v>187</v>
      </c>
      <c r="Z30" s="633"/>
      <c r="AA30" s="634">
        <v>0</v>
      </c>
      <c r="AB30" s="635"/>
      <c r="AC30" s="635"/>
      <c r="AD30" s="635"/>
      <c r="AE30" s="635"/>
      <c r="AF30" s="54" t="s">
        <v>13</v>
      </c>
      <c r="AL30" s="620">
        <v>13.6</v>
      </c>
      <c r="AM30" s="631"/>
      <c r="AN30" s="631"/>
      <c r="AO30" s="631"/>
      <c r="AP30" s="62" t="s">
        <v>13</v>
      </c>
      <c r="AS30" s="678"/>
      <c r="AT30" s="675"/>
      <c r="AU30" s="675"/>
      <c r="AV30" s="676"/>
      <c r="AW30" s="727"/>
    </row>
    <row r="31" spans="2:49" ht="27.2" customHeight="1" thickTop="1" thickBot="1" x14ac:dyDescent="0.2">
      <c r="B31" s="707" t="s">
        <v>227</v>
      </c>
      <c r="C31" s="708"/>
      <c r="D31" s="699">
        <v>0.6</v>
      </c>
      <c r="E31" s="699"/>
      <c r="F31" s="699"/>
      <c r="G31" s="212" t="s">
        <v>199</v>
      </c>
      <c r="H31" s="679">
        <f>+AS24</f>
        <v>9.1</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15" customHeight="1" thickBot="1" x14ac:dyDescent="0.2">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0.2</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0.2</v>
      </c>
      <c r="E24" s="699"/>
      <c r="F24" s="699"/>
      <c r="G24" s="212" t="s">
        <v>199</v>
      </c>
      <c r="H24" s="679">
        <f>+F12</f>
        <v>0.2</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0.2</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0.2</v>
      </c>
      <c r="Q27" s="684"/>
      <c r="R27" s="684"/>
      <c r="S27" s="684"/>
      <c r="T27" s="54" t="s">
        <v>38</v>
      </c>
      <c r="U27" s="74"/>
      <c r="V27" s="74"/>
      <c r="Y27" s="72" t="s">
        <v>39</v>
      </c>
      <c r="Z27" s="75"/>
      <c r="AH27" s="63"/>
      <c r="AI27" s="63"/>
      <c r="AJ27" s="63"/>
      <c r="AK27" s="63"/>
      <c r="AL27" s="649">
        <f>+AH18+P27</f>
        <v>0.2</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0.2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0.2</v>
      </c>
      <c r="E29" s="699"/>
      <c r="F29" s="699"/>
      <c r="G29" s="212" t="s">
        <v>199</v>
      </c>
      <c r="H29" s="679">
        <f>+AL27</f>
        <v>0.2</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0.2</v>
      </c>
      <c r="E30" s="699"/>
      <c r="F30" s="699"/>
      <c r="G30" s="212" t="s">
        <v>199</v>
      </c>
      <c r="H30" s="679">
        <f>+AL30</f>
        <v>0.2</v>
      </c>
      <c r="I30" s="680"/>
      <c r="J30" s="212" t="s">
        <v>199</v>
      </c>
      <c r="M30" s="654"/>
      <c r="P30" s="66"/>
      <c r="R30" s="683">
        <f>+ROUND(AA28,1)+ROUND(AA29,1)+ROUND(AA30,1)</f>
        <v>0.2</v>
      </c>
      <c r="S30" s="684"/>
      <c r="T30" s="684"/>
      <c r="U30" s="684"/>
      <c r="V30" s="54" t="s">
        <v>16</v>
      </c>
      <c r="Y30" s="632" t="s">
        <v>187</v>
      </c>
      <c r="Z30" s="633"/>
      <c r="AA30" s="634">
        <v>0</v>
      </c>
      <c r="AB30" s="635"/>
      <c r="AC30" s="635"/>
      <c r="AD30" s="635"/>
      <c r="AE30" s="635"/>
      <c r="AF30" s="54" t="s">
        <v>13</v>
      </c>
      <c r="AL30" s="620">
        <v>0.2</v>
      </c>
      <c r="AM30" s="631"/>
      <c r="AN30" s="631"/>
      <c r="AO30" s="631"/>
      <c r="AP30" s="62" t="s">
        <v>13</v>
      </c>
      <c r="AS30" s="678"/>
      <c r="AT30" s="675"/>
      <c r="AU30" s="675"/>
      <c r="AV30" s="676"/>
      <c r="AW30" s="727"/>
    </row>
    <row r="31" spans="2:49" ht="27.2" customHeight="1" thickTop="1" thickBot="1" x14ac:dyDescent="0.2">
      <c r="B31" s="707" t="s">
        <v>227</v>
      </c>
      <c r="C31" s="708"/>
      <c r="D31" s="699">
        <v>0.1</v>
      </c>
      <c r="E31" s="699"/>
      <c r="F31" s="699"/>
      <c r="G31" s="212" t="s">
        <v>199</v>
      </c>
      <c r="H31" s="679">
        <f>+AS24</f>
        <v>0.2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election activeCell="C31" sqref="C31:O32"/>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2"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1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株式会社大本組　横浜支店　横浜市内　建設工事作業所</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15" customHeight="1" thickBot="1" x14ac:dyDescent="0.2">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15" customHeight="1" thickTop="1" thickBot="1" x14ac:dyDescent="0.2">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v>0</v>
      </c>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2"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1.7</v>
      </c>
      <c r="G12" s="650"/>
      <c r="H12" s="650"/>
      <c r="I12" s="62" t="s">
        <v>13</v>
      </c>
      <c r="J12" s="63"/>
      <c r="K12" s="64"/>
      <c r="L12" s="63"/>
      <c r="M12" s="654"/>
      <c r="N12" s="65"/>
      <c r="P12" s="620">
        <v>0</v>
      </c>
      <c r="Q12" s="621"/>
      <c r="R12" s="621"/>
      <c r="S12" s="621"/>
      <c r="T12" s="62" t="s">
        <v>13</v>
      </c>
      <c r="U12" s="63"/>
      <c r="V12" s="63"/>
      <c r="W12" s="63"/>
      <c r="X12" s="63"/>
      <c r="Y12"/>
      <c r="Z12"/>
      <c r="AA12"/>
      <c r="AB12"/>
      <c r="AC12" s="66"/>
      <c r="AE12" s="662"/>
      <c r="AG12" s="151"/>
      <c r="AH12" s="620">
        <v>0</v>
      </c>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2"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v>0</v>
      </c>
      <c r="G15" s="699"/>
      <c r="H15" s="699"/>
      <c r="I15" s="54" t="s">
        <v>13</v>
      </c>
      <c r="J15" s="63"/>
      <c r="K15" s="66"/>
      <c r="L15" s="63"/>
      <c r="M15" s="654"/>
      <c r="N15" s="66"/>
      <c r="P15" s="620">
        <v>0</v>
      </c>
      <c r="Q15" s="621"/>
      <c r="R15" s="621"/>
      <c r="S15" s="621"/>
      <c r="T15" s="62" t="s">
        <v>13</v>
      </c>
      <c r="U15" s="63"/>
      <c r="V15" s="63"/>
      <c r="W15" s="63"/>
      <c r="X15" s="63"/>
      <c r="Y15"/>
      <c r="Z15"/>
      <c r="AA15"/>
      <c r="AB15"/>
      <c r="AC15" s="66"/>
      <c r="AH15" s="634">
        <v>0</v>
      </c>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v>0</v>
      </c>
      <c r="AV16" s="54" t="s">
        <v>13</v>
      </c>
      <c r="AW16" s="727"/>
    </row>
    <row r="17" spans="2:49" ht="27.2"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v>0</v>
      </c>
      <c r="AV17" s="54" t="s">
        <v>34</v>
      </c>
      <c r="AW17" s="727"/>
    </row>
    <row r="18" spans="2:49" ht="24.75" customHeight="1" thickBot="1" x14ac:dyDescent="0.2">
      <c r="K18" s="66"/>
      <c r="L18" s="63"/>
      <c r="M18" s="654"/>
      <c r="N18" s="66"/>
      <c r="P18" s="620">
        <v>0</v>
      </c>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v>0</v>
      </c>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2"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15" customHeight="1" thickBot="1" x14ac:dyDescent="0.2">
      <c r="B21" s="701" t="s">
        <v>441</v>
      </c>
      <c r="C21" s="701"/>
      <c r="D21" s="701"/>
      <c r="E21" s="701"/>
      <c r="F21" s="701"/>
      <c r="G21" s="701"/>
      <c r="H21" s="701"/>
      <c r="I21" s="701"/>
      <c r="J21" s="701"/>
      <c r="K21" s="66"/>
      <c r="L21" s="63"/>
      <c r="M21" s="654"/>
      <c r="N21" s="66"/>
      <c r="P21" s="620">
        <v>0</v>
      </c>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v>0</v>
      </c>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2"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2" customHeight="1" thickBot="1" x14ac:dyDescent="0.2">
      <c r="B24" s="707" t="s">
        <v>201</v>
      </c>
      <c r="C24" s="708"/>
      <c r="D24" s="699">
        <v>151</v>
      </c>
      <c r="E24" s="699"/>
      <c r="F24" s="699"/>
      <c r="G24" s="212" t="s">
        <v>199</v>
      </c>
      <c r="H24" s="679">
        <f>+F12</f>
        <v>1.7</v>
      </c>
      <c r="I24" s="680"/>
      <c r="J24" s="212" t="s">
        <v>199</v>
      </c>
      <c r="K24" s="66"/>
      <c r="L24" s="63"/>
      <c r="M24" s="655"/>
      <c r="P24" s="634">
        <v>0</v>
      </c>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1.7</v>
      </c>
      <c r="AT24" s="650"/>
      <c r="AU24" s="650"/>
      <c r="AV24" s="62" t="s">
        <v>13</v>
      </c>
      <c r="AW24" s="727"/>
    </row>
    <row r="25" spans="2:49" ht="27.2"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2"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2" customHeight="1" thickBot="1" x14ac:dyDescent="0.2">
      <c r="B27" s="707" t="s">
        <v>224</v>
      </c>
      <c r="C27" s="708"/>
      <c r="D27" s="699">
        <v>0</v>
      </c>
      <c r="E27" s="699"/>
      <c r="F27" s="699"/>
      <c r="G27" s="212" t="s">
        <v>199</v>
      </c>
      <c r="H27" s="679">
        <f>+Y21</f>
        <v>0</v>
      </c>
      <c r="I27" s="680"/>
      <c r="J27" s="212" t="s">
        <v>199</v>
      </c>
      <c r="M27" s="654"/>
      <c r="P27" s="683">
        <f>+R30+ROUND(R33,1)</f>
        <v>1.7</v>
      </c>
      <c r="Q27" s="684"/>
      <c r="R27" s="684"/>
      <c r="S27" s="684"/>
      <c r="T27" s="54" t="s">
        <v>38</v>
      </c>
      <c r="U27" s="74"/>
      <c r="V27" s="74"/>
      <c r="Y27" s="72" t="s">
        <v>39</v>
      </c>
      <c r="Z27" s="75"/>
      <c r="AH27" s="63"/>
      <c r="AI27" s="63"/>
      <c r="AJ27" s="63"/>
      <c r="AK27" s="63"/>
      <c r="AL27" s="649">
        <f>+AH18+P27</f>
        <v>1.7</v>
      </c>
      <c r="AM27" s="650"/>
      <c r="AN27" s="650"/>
      <c r="AO27" s="650"/>
      <c r="AP27" s="62" t="s">
        <v>13</v>
      </c>
      <c r="AQ27" s="325"/>
      <c r="AR27" s="141"/>
      <c r="AS27" s="620">
        <v>0</v>
      </c>
      <c r="AT27" s="631"/>
      <c r="AU27" s="631"/>
      <c r="AV27" s="62" t="s">
        <v>13</v>
      </c>
      <c r="AW27" s="727"/>
    </row>
    <row r="28" spans="2:49" ht="27.2"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1.7</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2" customHeight="1" thickTop="1" thickBot="1" x14ac:dyDescent="0.2">
      <c r="B29" s="707" t="s">
        <v>225</v>
      </c>
      <c r="C29" s="708"/>
      <c r="D29" s="699">
        <v>151</v>
      </c>
      <c r="E29" s="699"/>
      <c r="F29" s="699"/>
      <c r="G29" s="212" t="s">
        <v>199</v>
      </c>
      <c r="H29" s="679">
        <f>+AL27</f>
        <v>1.7</v>
      </c>
      <c r="I29" s="680"/>
      <c r="J29" s="212" t="s">
        <v>199</v>
      </c>
      <c r="M29" s="654"/>
      <c r="P29" s="66"/>
      <c r="Q29" s="158"/>
      <c r="R29" s="61" t="s">
        <v>184</v>
      </c>
      <c r="S29" s="622" t="s">
        <v>33</v>
      </c>
      <c r="T29" s="669"/>
      <c r="U29" s="669"/>
      <c r="V29" s="670"/>
      <c r="W29" s="58"/>
      <c r="X29" s="76"/>
      <c r="Y29" s="632" t="s">
        <v>260</v>
      </c>
      <c r="Z29" s="633"/>
      <c r="AA29" s="634">
        <v>0</v>
      </c>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2" customHeight="1" thickBot="1" x14ac:dyDescent="0.2">
      <c r="B30" s="707" t="s">
        <v>226</v>
      </c>
      <c r="C30" s="708"/>
      <c r="D30" s="699">
        <v>144</v>
      </c>
      <c r="E30" s="699"/>
      <c r="F30" s="699"/>
      <c r="G30" s="212" t="s">
        <v>199</v>
      </c>
      <c r="H30" s="679">
        <f>+AL30</f>
        <v>1.7</v>
      </c>
      <c r="I30" s="680"/>
      <c r="J30" s="212" t="s">
        <v>199</v>
      </c>
      <c r="M30" s="654"/>
      <c r="P30" s="66"/>
      <c r="R30" s="683">
        <f>+ROUND(AA28,1)+ROUND(AA29,1)+ROUND(AA30,1)</f>
        <v>1.7</v>
      </c>
      <c r="S30" s="684"/>
      <c r="T30" s="684"/>
      <c r="U30" s="684"/>
      <c r="V30" s="54" t="s">
        <v>16</v>
      </c>
      <c r="Y30" s="632" t="s">
        <v>187</v>
      </c>
      <c r="Z30" s="633"/>
      <c r="AA30" s="634">
        <v>0</v>
      </c>
      <c r="AB30" s="635"/>
      <c r="AC30" s="635"/>
      <c r="AD30" s="635"/>
      <c r="AE30" s="635"/>
      <c r="AF30" s="54" t="s">
        <v>13</v>
      </c>
      <c r="AL30" s="620">
        <v>1.7</v>
      </c>
      <c r="AM30" s="631"/>
      <c r="AN30" s="631"/>
      <c r="AO30" s="631"/>
      <c r="AP30" s="62" t="s">
        <v>13</v>
      </c>
      <c r="AS30" s="678"/>
      <c r="AT30" s="675"/>
      <c r="AU30" s="675"/>
      <c r="AV30" s="676"/>
      <c r="AW30" s="727"/>
    </row>
    <row r="31" spans="2:49" ht="27.2" customHeight="1" thickTop="1" thickBot="1" x14ac:dyDescent="0.2">
      <c r="B31" s="707" t="s">
        <v>227</v>
      </c>
      <c r="C31" s="708"/>
      <c r="D31" s="699">
        <v>146</v>
      </c>
      <c r="E31" s="699"/>
      <c r="F31" s="699"/>
      <c r="G31" s="212" t="s">
        <v>199</v>
      </c>
      <c r="H31" s="679">
        <f>+AS24</f>
        <v>1.7</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v>0</v>
      </c>
      <c r="AT31" s="672"/>
      <c r="AU31" s="672"/>
      <c r="AV31" s="178" t="s">
        <v>13</v>
      </c>
      <c r="AW31" s="727"/>
    </row>
    <row r="32" spans="2:49" ht="27.2"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2" customHeight="1" thickBot="1" x14ac:dyDescent="0.2">
      <c r="B33" s="709" t="s">
        <v>445</v>
      </c>
      <c r="C33" s="710"/>
      <c r="D33" s="667">
        <v>0</v>
      </c>
      <c r="E33" s="668"/>
      <c r="F33" s="668"/>
      <c r="G33" s="213" t="s">
        <v>199</v>
      </c>
      <c r="H33" s="681">
        <f>+AS31</f>
        <v>0</v>
      </c>
      <c r="I33" s="682"/>
      <c r="J33" s="213" t="s">
        <v>199</v>
      </c>
      <c r="M33" s="655"/>
      <c r="R33" s="634">
        <v>0</v>
      </c>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2023-06-13T06:30:09Z</dcterms:created>
  <dcterms:modified xsi:type="dcterms:W3CDTF">2023-06-13T06:33:00Z</dcterms:modified>
</cp:coreProperties>
</file>