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firstSheet="15"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80"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I11"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4" i="94"/>
  <c r="I17"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12" i="94"/>
  <c r="AA35" i="94"/>
  <c r="Y18" i="2"/>
  <c r="AL27" i="2"/>
  <c r="V11" i="94"/>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V55" i="94" l="1"/>
  <c r="H29" i="84"/>
  <c r="AL31" i="84"/>
  <c r="T52" i="94" s="1"/>
  <c r="T43" i="94"/>
  <c r="N12" i="94"/>
  <c r="I13" i="94"/>
  <c r="I18" i="94"/>
  <c r="I15" i="94"/>
  <c r="I9" i="94"/>
  <c r="I55" i="94" s="1"/>
  <c r="I12" i="94"/>
  <c r="I16"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<sst xmlns="http://schemas.openxmlformats.org/spreadsheetml/2006/main" count="3275" uniqueCount="458">
  <si>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</si>
  <si>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</si>
  <si>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</si>
  <si>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</si>
  <si>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</si>
  <si>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</si>
  <si>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</si>
  <si>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</si>
  <si>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</si>
  <si>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</si>
  <si>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</si>
  <si>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</si>
  <si>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</si>
  <si>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</si>
  <si>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</si>
  <si>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</si>
  <si>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</si>
  <si>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</si>
  <si>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</si>
  <si>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</si>
  <si>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</si>
  <si>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</si>
  <si>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</si>
  <si>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</si>
  <si>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</si>
  <si>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</si>
  <si>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</si>
  <si>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</si>
  <si>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</si>
  <si>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</si>
  <si>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</si>
  <si>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</si>
  <si>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</si>
  <si>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</si>
  <si>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</si>
  <si>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</si>
  <si>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</si>
  <si>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</si>
  <si>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</si>
  <si>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</si>
  <si>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</si>
  <si>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</si>
  <si>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</si>
  <si>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</si>
  <si>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</si>
  <si>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</si>
  <si>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</si>
  <si>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</si>
  <si>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</si>
  <si>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</si>
  <si>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</si>
  <si>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</si>
  <si>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</si>
  <si>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</si>
  <si>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</si>
  <si>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</si>
  <si>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</si>
  <si>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</si>
  <si>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</si>
  <si>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</si>
  <si>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</si>
  <si>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</si>
  <si>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</si>
  <si>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</si>
  <si>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</si>
  <si>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</si>
  <si>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</si>
  <si>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</si>
  <si>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</si>
  <si>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</si>
  <si>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</si>
  <si>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</si>
  <si>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</si>
  <si>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</si>
  <si>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</si>
  <si>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</si>
  <si>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</si>
  <si>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</si>
  <si>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</si>
  <si>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</si>
  <si>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</si>
  <si>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</si>
  <si>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</si>
  <si>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</si>
  <si>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</si>
  <si>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</si>
  <si>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</si>
  <si>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</si>
  <si>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</si>
  <si>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</si>
  <si>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</si>
  <si>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</si>
  <si>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</si>
  <si>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</si>
  <si>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</si>
  <si>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</si>
  <si>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</si>
  <si>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</si>
  <si>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</si>
  <si>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</si>
  <si>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</si>
  <si>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</si>
  <si>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</si>
  <si>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</si>
  <si>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</si>
  <si>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</si>
  <si>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</si>
  <si>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</si>
  <si>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</si>
  <si>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</si>
  <si>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</si>
  <si>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</si>
  <si>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</si>
  <si>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</si>
  <si>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</si>
  <si>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</si>
  <si>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</si>
  <si>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</si>
  <si>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</si>
  <si>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</si>
  <si>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</si>
  <si>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</si>
  <si>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</si>
  <si>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</si>
  <si>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</si>
  <si>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</si>
  <si>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</si>
  <si>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</si>
  <si>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</si>
  <si>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</si>
  <si>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</si>
  <si>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</si>
  <si>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</si>
  <si>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</si>
  <si>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</si>
  <si>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</si>
  <si>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</si>
  <si>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</si>
  <si>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</si>
  <si>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</si>
  <si>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</si>
  <si>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</si>
  <si>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</si>
  <si>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</si>
  <si>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</si>
  <si>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</si>
  <si>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</si>
  <si>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</si>
  <si>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</si>
  <si>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</si>
  <si>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</si>
  <si>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</si>
  <si>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</si>
  <si>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</si>
  <si>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</si>
  <si>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</si>
  <si>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</si>
  <si>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</si>
  <si>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</si>
  <si>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</si>
  <si>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</si>
  <si>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</si>
  <si>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</si>
  <si>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</si>
  <si>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</si>
  <si>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</si>
  <si>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</si>
  <si>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</si>
  <si>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</si>
  <si>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</si>
  <si>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</si>
  <si>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</si>
  <si>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</si>
  <si>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</si>
  <si>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</si>
  <si>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</si>
  <si>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</si>
  <si>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</si>
  <si>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</si>
  <si>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</si>
  <si>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</si>
  <si>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</si>
  <si>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</si>
  <si>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</si>
  <si>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</si>
  <si>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</si>
  <si>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</si>
  <si>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</si>
  <si>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</si>
  <si>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</si>
  <si>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</si>
  <si>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</si>
  <si>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</si>
  <si>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</si>
  <si>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</si>
  <si>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</si>
  <si>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</si>
  <si>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</si>
  <si>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</si>
  <si>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</si>
  <si>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</si>
  <si>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</si>
  <si>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</si>
  <si>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</si>
  <si>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</si>
  <si>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</si>
  <si>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</si>
  <si>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</si>
  <si>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</si>
  <si>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</si>
  <si>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</si>
  <si>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</si>
  <si>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</si>
  <si>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</si>
  <si>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</si>
  <si>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</si>
  <si>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</si>
  <si>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</si>
  <si>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</si>
  <si>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</si>
  <si>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</si>
  <si>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</si>
  <si>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</si>
  <si>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</si>
  <si>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</si>
  <si>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</si>
  <si>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</si>
  <si>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</si>
  <si>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</si>
  <si>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</si>
  <si>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</si>
  <si>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</si>
  <si>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</si>
  <si>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</si>
  <si>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</si>
  <si>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</si>
  <si>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</si>
  <si>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</si>
  <si>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</si>
  <si>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</si>
  <si>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</si>
  <si>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</si>
  <si>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</si>
  <si>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</si>
  <si>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</si>
  <si>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</si>
  <si>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</si>
  <si>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</si>
  <si>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</si>
  <si>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</si>
  <si>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</si>
  <si>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</si>
  <si>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</si>
  <si>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</si>
  <si>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</si>
  <si>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</si>
  <si>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</si>
  <si>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</si>
  <si>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</si>
  <si>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</si>
  <si>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</si>
  <si>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</si>
  <si>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</si>
  <si>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</si>
  <si>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</si>
  <si>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</si>
  <si>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</si>
  <si>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</si>
  <si>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</si>
  <si>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</si>
  <si>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</si>
  <si>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</si>
  <si>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</si>
  <si>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</si>
  <si>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</si>
  <si>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</si>
  <si>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</si>
  <si>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</si>
  <si>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</si>
  <si>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</si>
  <si>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</si>
  <si>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</si>
  <si>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</si>
  <si>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</si>
  <si>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</si>
  <si>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</si>
  <si>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</si>
  <si>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</si>
  <si>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</si>
  <si>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</si>
  <si>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</si>
  <si>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</si>
  <si>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</si>
  <si>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</si>
  <si>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</si>
  <si>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</si>
  <si>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</si>
  <si>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</si>
  <si>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</si>
  <si>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</si>
  <si>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</si>
  <si>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</si>
  <si>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</si>
  <si>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</si>
  <si>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</si>
  <si>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</si>
  <si>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</si>
  <si>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</si>
  <si>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</si>
  <si>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</si>
  <si>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</si>
  <si>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</si>
  <si>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</si>
  <si>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</si>
  <si>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</si>
  <si>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</si>
  <si>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</si>
  <si>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</si>
  <si>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</si>
  <si>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</si>
  <si>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</si>
  <si>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</si>
  <si>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</si>
  <si>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</si>
  <si>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</si>
  <si>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</si>
  <si>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</si>
  <si>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</si>
  <si>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</si>
  <si>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</si>
  <si>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</si>
  <si>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</si>
  <si>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</si>
  <si>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</si>
  <si>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</si>
  <si>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</si>
  <si>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</si>
  <si>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</si>
  <si>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</si>
  <si>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</si>
  <si>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</si>
  <si>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</si>
  <si>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</si>
  <si>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</si>
  <si>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</si>
  <si>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</si>
  <si>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</si>
  <si>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</si>
  <si>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</si>
  <si>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</si>
  <si>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</si>
  <si>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</si>
  <si>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</si>
  <si>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</si>
  <si>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</si>
  <si>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</si>
  <si>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</si>
  <si>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</si>
  <si>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</si>
  <si>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</si>
  <si>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</si>
  <si>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</si>
  <si>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</si>
  <si>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</si>
  <si>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</si>
  <si>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</si>
  <si>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</si>
  <si>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</si>
  <si>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</si>
  <si>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</si>
  <si>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</si>
  <si>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</si>
  <si>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</si>
  <si>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</si>
  <si>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</si>
  <si>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</si>
  <si>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</si>
  <si>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</si>
  <si>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</si>
  <si>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</si>
  <si>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</si>
  <si>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</si>
  <si>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</si>
  <si>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</si>
  <si>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</si>
  <si>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</si>
  <si>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</si>
  <si>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</si>
  <si>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</si>
  <si>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</si>
  <si>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</si>
  <si>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</si>
  <si>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</si>
  <si>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</si>
  <si>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</si>
  <si>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</si>
  <si>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</si>
  <si>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</si>
  <si>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</si>
  <si>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</si>
  <si>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</si>
  <si>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</si>
  <si>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</si>
  <si>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</si>
  <si>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</si>
  <si>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</si>
  <si>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</si>
  <si>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</si>
  <si>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</si>
  <si>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</si>
  <si>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</si>
  <si>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</si>
  <si>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</si>
  <si>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</si>
  <si>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</si>
  <si>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</si>
  <si>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</si>
  <si>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</si>
  <si>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</si>
  <si>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</si>
  <si>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</si>
  <si>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</si>
  <si>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</si>
  <si>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</si>
  <si>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</si>
  <si>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</si>
  <si>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</si>
  <si>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</si>
  <si>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</si>
  <si>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</si>
  <si>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</si>
  <si>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</si>
  <si>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</si>
  <si>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</si>
  <si>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</si>
  <si>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</si>
  <si>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</si>
  <si>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</si>
  <si>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</si>
  <si>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</si>
  <si>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</si>
  <si>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</si>
  <si>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</si>
  <si>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</si>
  <si>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</si>
  <si>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</si>
  <si>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</si>
  <si>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</si>
  <si>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</si>
  <si>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</si>
  <si>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神奈川県横浜市神奈川区金港町７－３</t>
  </si>
  <si>
    <t>株式会社フジタ　横浜支店
上席執行役員支店長　古 賀　雅 嗣</t>
    <rPh sb="13" eb="15">
      <t>ジョウセキ</t>
    </rPh>
    <phoneticPr fontId="3"/>
  </si>
  <si>
    <t>045-594-8742</t>
    <phoneticPr fontId="3"/>
  </si>
  <si>
    <t>株式会社フジタ　横浜支店</t>
    <phoneticPr fontId="3"/>
  </si>
  <si>
    <t>神奈川県横浜市神奈川区金港町７－３</t>
    <phoneticPr fontId="3"/>
  </si>
  <si>
    <t>総合工事業</t>
    <phoneticPr fontId="3"/>
  </si>
  <si>
    <t>○</t>
  </si>
  <si>
    <t>令和   5年   6月   28日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</si>
</sst>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view="pageBreakPreview" topLeftCell="A93" zoomScaleNormal="100" zoomScaleSheetLayoutView="100" workbookViewId="0">
      <selection activeCell="L35" sqref="L35"/>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456</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15" customHeight="1" x14ac:dyDescent="0.15">
      <c r="C33" s="78"/>
      <c r="O33" s="79"/>
      <c r="Q33" s="20"/>
      <c r="R33" s="20"/>
      <c r="S33" s="20"/>
    </row>
    <row r="34" spans="1:19" ht="14.25" x14ac:dyDescent="0.15">
      <c r="C34" s="78"/>
      <c r="L34" s="476" t="s">
        <v>457</v>
      </c>
      <c r="M34" s="477"/>
      <c r="N34" s="477"/>
      <c r="O34" s="478"/>
      <c r="Q34" s="20"/>
      <c r="R34" s="20"/>
      <c r="S34" s="20"/>
    </row>
    <row r="35" spans="1:19" ht="11.25" customHeight="1" x14ac:dyDescent="0.15">
      <c r="C35" s="78"/>
      <c r="O35" s="80"/>
      <c r="Q35" s="20"/>
      <c r="R35" s="20"/>
      <c r="S35" s="20"/>
    </row>
    <row r="36" spans="1:19" ht="13.5" x14ac:dyDescent="0.15">
      <c r="C36" s="508" t="s">
        <v>41</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450</v>
      </c>
      <c r="K39" s="467"/>
      <c r="L39" s="468"/>
      <c r="M39" s="468"/>
      <c r="N39" s="468"/>
      <c r="O39" s="469"/>
      <c r="Q39" s="20"/>
      <c r="R39" s="20"/>
    </row>
    <row r="40" spans="1:19" ht="26.25" customHeight="1" x14ac:dyDescent="0.15">
      <c r="C40" s="78"/>
      <c r="H40" s="23" t="s">
        <v>7</v>
      </c>
      <c r="I40" s="23"/>
      <c r="J40" s="467" t="s">
        <v>451</v>
      </c>
      <c r="K40" s="467"/>
      <c r="L40" s="468"/>
      <c r="M40" s="468"/>
      <c r="N40" s="468"/>
      <c r="O40" s="469"/>
    </row>
    <row r="41" spans="1:19" x14ac:dyDescent="0.15">
      <c r="C41" s="78"/>
      <c r="J41" s="21" t="s">
        <v>8</v>
      </c>
      <c r="O41" s="79"/>
    </row>
    <row r="42" spans="1:19" x14ac:dyDescent="0.15">
      <c r="C42" s="78"/>
      <c r="J42" s="24" t="s">
        <v>9</v>
      </c>
      <c r="K42" s="24"/>
      <c r="L42" s="520" t="s">
        <v>452</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453</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2204</v>
      </c>
      <c r="N48" s="483"/>
      <c r="O48" s="484"/>
    </row>
    <row r="49" spans="3:21" ht="18" customHeight="1" x14ac:dyDescent="0.15">
      <c r="C49" s="461" t="s">
        <v>11</v>
      </c>
      <c r="D49" s="462"/>
      <c r="E49" s="463"/>
      <c r="F49" s="516" t="s">
        <v>454</v>
      </c>
      <c r="G49" s="517"/>
      <c r="H49" s="517"/>
      <c r="I49" s="517"/>
      <c r="J49" s="517"/>
      <c r="K49" s="517"/>
      <c r="L49" s="126" t="s">
        <v>173</v>
      </c>
      <c r="M49" s="397"/>
      <c r="N49" s="485" t="s">
        <v>452</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118</v>
      </c>
      <c r="G52" s="421"/>
      <c r="H52" s="421"/>
      <c r="I52" s="421"/>
      <c r="J52" s="30" t="s">
        <v>47</v>
      </c>
      <c r="K52" s="30"/>
      <c r="L52" s="422" t="s">
        <v>455</v>
      </c>
      <c r="M52" s="422"/>
      <c r="N52" s="423"/>
      <c r="O52" s="424"/>
    </row>
    <row r="53" spans="3:21" ht="22.5" customHeight="1" x14ac:dyDescent="0.15">
      <c r="C53" s="299"/>
      <c r="D53" s="310" t="s">
        <v>19</v>
      </c>
      <c r="E53" s="311" t="s">
        <v>370</v>
      </c>
      <c r="F53" s="411" t="s">
        <v>371</v>
      </c>
      <c r="G53" s="412"/>
      <c r="H53" s="413"/>
      <c r="I53" s="411" t="s">
        <v>372</v>
      </c>
      <c r="J53" s="415"/>
      <c r="K53" s="425"/>
      <c r="L53" s="416"/>
      <c r="M53" s="417"/>
      <c r="N53" s="400" t="s">
        <v>373</v>
      </c>
      <c r="O53" s="401"/>
    </row>
    <row r="54" spans="3:21" ht="22.5" customHeight="1" x14ac:dyDescent="0.15">
      <c r="C54" s="299"/>
      <c r="D54" s="298"/>
      <c r="E54" s="314"/>
      <c r="F54" s="411" t="s">
        <v>374</v>
      </c>
      <c r="G54" s="412"/>
      <c r="H54" s="413"/>
      <c r="I54" s="414" t="s">
        <v>375</v>
      </c>
      <c r="J54" s="415"/>
      <c r="K54" s="415"/>
      <c r="L54" s="416">
        <v>21153</v>
      </c>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c r="G58" s="431"/>
      <c r="H58" s="431"/>
      <c r="I58" s="431"/>
      <c r="J58" s="431"/>
      <c r="K58" s="431"/>
      <c r="L58" s="431"/>
      <c r="M58" s="431"/>
      <c r="N58" s="431"/>
      <c r="O58" s="432"/>
    </row>
    <row r="59" spans="3:21" ht="26.25" customHeight="1" x14ac:dyDescent="0.15">
      <c r="C59" s="304"/>
      <c r="D59" s="321" t="s">
        <v>24</v>
      </c>
      <c r="E59" s="322" t="s">
        <v>383</v>
      </c>
      <c r="F59" s="433">
        <v>92</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19790</v>
      </c>
      <c r="I63" s="242" t="s">
        <v>4</v>
      </c>
      <c r="J63" s="441" t="s">
        <v>326</v>
      </c>
      <c r="K63" s="442"/>
      <c r="L63" s="443"/>
      <c r="M63" s="436">
        <f>+別紙!AA14</f>
        <v>19790</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f>+別紙!AA15</f>
        <v>2693</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f>+別紙!AA16</f>
        <v>19587</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15" customHeight="1" x14ac:dyDescent="0.15">
      <c r="A77" s="21"/>
      <c r="B77" s="21"/>
      <c r="C77" s="182">
        <v>3</v>
      </c>
      <c r="D77" s="428" t="s">
        <v>399</v>
      </c>
      <c r="E77" s="428"/>
      <c r="F77" s="428"/>
      <c r="G77" s="428"/>
      <c r="H77" s="428"/>
      <c r="I77" s="428"/>
      <c r="J77" s="428"/>
      <c r="K77" s="428"/>
      <c r="L77" s="428"/>
      <c r="M77" s="428"/>
      <c r="N77" s="428"/>
      <c r="O77" s="429"/>
    </row>
    <row r="78" spans="1:22" ht="28.1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1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1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1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1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opLeftCell="A15"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7.9</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7.9</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7.4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7.9</v>
      </c>
      <c r="Q27" s="588"/>
      <c r="R27" s="588"/>
      <c r="S27" s="588"/>
      <c r="T27" s="44" t="s">
        <v>38</v>
      </c>
      <c r="U27" s="64"/>
      <c r="V27" s="64"/>
      <c r="Y27" s="62" t="s">
        <v>39</v>
      </c>
      <c r="Z27" s="65"/>
      <c r="AH27" s="53"/>
      <c r="AI27" s="53"/>
      <c r="AJ27" s="53"/>
      <c r="AK27" s="53"/>
      <c r="AL27" s="553">
        <f>+AH18+P27</f>
        <v>7.9</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7.4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7.9</v>
      </c>
      <c r="I29" s="584"/>
      <c r="J29" s="195" t="s">
        <v>199</v>
      </c>
      <c r="M29" s="558"/>
      <c r="P29" s="56"/>
      <c r="Q29" s="144"/>
      <c r="R29" s="51" t="s">
        <v>184</v>
      </c>
      <c r="S29" s="526" t="s">
        <v>33</v>
      </c>
      <c r="T29" s="573"/>
      <c r="U29" s="573"/>
      <c r="V29" s="574"/>
      <c r="W29" s="48"/>
      <c r="X29" s="66"/>
      <c r="Y29" s="536" t="s">
        <v>260</v>
      </c>
      <c r="Z29" s="537"/>
      <c r="AA29" s="538">
        <v>0.5</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7.9</v>
      </c>
      <c r="I30" s="584"/>
      <c r="J30" s="195" t="s">
        <v>199</v>
      </c>
      <c r="M30" s="558"/>
      <c r="P30" s="56"/>
      <c r="R30" s="587">
        <f>+ROUND(AA28,1)+ROUND(AA29,1)+ROUND(AA30,1)</f>
        <v>7.9</v>
      </c>
      <c r="S30" s="588"/>
      <c r="T30" s="588"/>
      <c r="U30" s="588"/>
      <c r="V30" s="44" t="s">
        <v>16</v>
      </c>
      <c r="Y30" s="536" t="s">
        <v>187</v>
      </c>
      <c r="Z30" s="537"/>
      <c r="AA30" s="538"/>
      <c r="AB30" s="539"/>
      <c r="AC30" s="539"/>
      <c r="AD30" s="539"/>
      <c r="AE30" s="539"/>
      <c r="AF30" s="44" t="s">
        <v>13</v>
      </c>
      <c r="AL30" s="524">
        <v>7.9</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7.4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5"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15</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10</v>
      </c>
      <c r="E24" s="603"/>
      <c r="F24" s="603"/>
      <c r="G24" s="195" t="s">
        <v>199</v>
      </c>
      <c r="H24" s="583">
        <f>+F12</f>
        <v>15</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15</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15</v>
      </c>
      <c r="Q27" s="588"/>
      <c r="R27" s="588"/>
      <c r="S27" s="588"/>
      <c r="T27" s="44" t="s">
        <v>38</v>
      </c>
      <c r="U27" s="64"/>
      <c r="V27" s="64"/>
      <c r="Y27" s="62" t="s">
        <v>39</v>
      </c>
      <c r="Z27" s="65"/>
      <c r="AH27" s="53"/>
      <c r="AI27" s="53"/>
      <c r="AJ27" s="53"/>
      <c r="AK27" s="53"/>
      <c r="AL27" s="553">
        <f>+AH18+P27</f>
        <v>15</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15</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10</v>
      </c>
      <c r="E29" s="603"/>
      <c r="F29" s="603"/>
      <c r="G29" s="195" t="s">
        <v>199</v>
      </c>
      <c r="H29" s="583">
        <f>+AL27</f>
        <v>15</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8</v>
      </c>
      <c r="E30" s="603"/>
      <c r="F30" s="603"/>
      <c r="G30" s="195" t="s">
        <v>199</v>
      </c>
      <c r="H30" s="583">
        <f>+AL30</f>
        <v>10.199999999999999</v>
      </c>
      <c r="I30" s="584"/>
      <c r="J30" s="195" t="s">
        <v>199</v>
      </c>
      <c r="M30" s="558"/>
      <c r="P30" s="56"/>
      <c r="R30" s="587">
        <f>+ROUND(AA28,1)+ROUND(AA29,1)+ROUND(AA30,1)</f>
        <v>15</v>
      </c>
      <c r="S30" s="588"/>
      <c r="T30" s="588"/>
      <c r="U30" s="588"/>
      <c r="V30" s="44" t="s">
        <v>16</v>
      </c>
      <c r="Y30" s="536" t="s">
        <v>187</v>
      </c>
      <c r="Z30" s="537"/>
      <c r="AA30" s="538"/>
      <c r="AB30" s="539"/>
      <c r="AC30" s="539"/>
      <c r="AD30" s="539"/>
      <c r="AE30" s="539"/>
      <c r="AF30" s="44" t="s">
        <v>13</v>
      </c>
      <c r="AL30" s="524">
        <v>10.199999999999999</v>
      </c>
      <c r="AM30" s="535"/>
      <c r="AN30" s="535"/>
      <c r="AO30" s="535"/>
      <c r="AP30" s="52" t="s">
        <v>13</v>
      </c>
      <c r="AS30" s="582"/>
      <c r="AT30" s="579"/>
      <c r="AU30" s="579"/>
      <c r="AV30" s="580"/>
      <c r="AW30" s="631"/>
    </row>
    <row r="31" spans="2:49" ht="27" customHeight="1" thickTop="1" thickBot="1" x14ac:dyDescent="0.2">
      <c r="B31" s="611" t="s">
        <v>227</v>
      </c>
      <c r="C31" s="612"/>
      <c r="D31" s="603">
        <v>10</v>
      </c>
      <c r="E31" s="603"/>
      <c r="F31" s="603"/>
      <c r="G31" s="195" t="s">
        <v>199</v>
      </c>
      <c r="H31" s="583">
        <f>+AS24</f>
        <v>15</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19"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1208.9000000000001</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600</v>
      </c>
      <c r="E24" s="603"/>
      <c r="F24" s="603"/>
      <c r="G24" s="195" t="s">
        <v>199</v>
      </c>
      <c r="H24" s="583">
        <f>+F12</f>
        <v>1208.9000000000001</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1043.9000000000001</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1208.9000000000001</v>
      </c>
      <c r="Q27" s="588"/>
      <c r="R27" s="588"/>
      <c r="S27" s="588"/>
      <c r="T27" s="44" t="s">
        <v>38</v>
      </c>
      <c r="U27" s="64"/>
      <c r="V27" s="64"/>
      <c r="Y27" s="62" t="s">
        <v>39</v>
      </c>
      <c r="Z27" s="65"/>
      <c r="AH27" s="53"/>
      <c r="AI27" s="53"/>
      <c r="AJ27" s="53"/>
      <c r="AK27" s="53"/>
      <c r="AL27" s="553">
        <f>+AH18+P27</f>
        <v>1208.9000000000001</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1043.9000000000001</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600</v>
      </c>
      <c r="E29" s="603"/>
      <c r="F29" s="603"/>
      <c r="G29" s="195" t="s">
        <v>199</v>
      </c>
      <c r="H29" s="583">
        <f>+AL27</f>
        <v>1208.9000000000001</v>
      </c>
      <c r="I29" s="584"/>
      <c r="J29" s="195" t="s">
        <v>199</v>
      </c>
      <c r="M29" s="558"/>
      <c r="P29" s="56"/>
      <c r="Q29" s="144"/>
      <c r="R29" s="51" t="s">
        <v>184</v>
      </c>
      <c r="S29" s="526" t="s">
        <v>33</v>
      </c>
      <c r="T29" s="573"/>
      <c r="U29" s="573"/>
      <c r="V29" s="574"/>
      <c r="W29" s="48"/>
      <c r="X29" s="66"/>
      <c r="Y29" s="536" t="s">
        <v>260</v>
      </c>
      <c r="Z29" s="537"/>
      <c r="AA29" s="538">
        <v>90.9</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200</v>
      </c>
      <c r="E30" s="603"/>
      <c r="F30" s="603"/>
      <c r="G30" s="195" t="s">
        <v>199</v>
      </c>
      <c r="H30" s="583">
        <f>+AL30</f>
        <v>836.4</v>
      </c>
      <c r="I30" s="584"/>
      <c r="J30" s="195" t="s">
        <v>199</v>
      </c>
      <c r="M30" s="558"/>
      <c r="P30" s="56"/>
      <c r="R30" s="587">
        <f>+ROUND(AA28,1)+ROUND(AA29,1)+ROUND(AA30,1)</f>
        <v>1134.8000000000002</v>
      </c>
      <c r="S30" s="588"/>
      <c r="T30" s="588"/>
      <c r="U30" s="588"/>
      <c r="V30" s="44" t="s">
        <v>16</v>
      </c>
      <c r="Y30" s="536" t="s">
        <v>187</v>
      </c>
      <c r="Z30" s="537"/>
      <c r="AA30" s="538"/>
      <c r="AB30" s="539"/>
      <c r="AC30" s="539"/>
      <c r="AD30" s="539"/>
      <c r="AE30" s="539"/>
      <c r="AF30" s="44" t="s">
        <v>13</v>
      </c>
      <c r="AL30" s="524">
        <v>836.4</v>
      </c>
      <c r="AM30" s="535"/>
      <c r="AN30" s="535"/>
      <c r="AO30" s="535"/>
      <c r="AP30" s="52" t="s">
        <v>13</v>
      </c>
      <c r="AS30" s="582"/>
      <c r="AT30" s="579"/>
      <c r="AU30" s="579"/>
      <c r="AV30" s="580"/>
      <c r="AW30" s="631"/>
    </row>
    <row r="31" spans="2:49" ht="27" customHeight="1" thickTop="1" thickBot="1" x14ac:dyDescent="0.2">
      <c r="B31" s="611" t="s">
        <v>227</v>
      </c>
      <c r="C31" s="612"/>
      <c r="D31" s="603">
        <v>530</v>
      </c>
      <c r="E31" s="603"/>
      <c r="F31" s="603"/>
      <c r="G31" s="195" t="s">
        <v>199</v>
      </c>
      <c r="H31" s="583">
        <f>+AS24</f>
        <v>1043.9000000000001</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74.099999999999994</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14"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23510.199999999997</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10000</v>
      </c>
      <c r="E24" s="603"/>
      <c r="F24" s="603"/>
      <c r="G24" s="195" t="s">
        <v>199</v>
      </c>
      <c r="H24" s="583">
        <f>+F12</f>
        <v>23510.199999999997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23124.6</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23510.199999999997</v>
      </c>
      <c r="Q27" s="588"/>
      <c r="R27" s="588"/>
      <c r="S27" s="588"/>
      <c r="T27" s="44" t="s">
        <v>38</v>
      </c>
      <c r="U27" s="64"/>
      <c r="V27" s="64"/>
      <c r="Y27" s="62" t="s">
        <v>39</v>
      </c>
      <c r="Z27" s="65"/>
      <c r="AH27" s="53"/>
      <c r="AI27" s="53"/>
      <c r="AJ27" s="53"/>
      <c r="AK27" s="53"/>
      <c r="AL27" s="553">
        <f>+AH18+P27</f>
        <v>23510.199999999997</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23124.6</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10000</v>
      </c>
      <c r="E29" s="603"/>
      <c r="F29" s="603"/>
      <c r="G29" s="195" t="s">
        <v>199</v>
      </c>
      <c r="H29" s="583">
        <f>+AL27</f>
        <v>23510.199999999997</v>
      </c>
      <c r="I29" s="584"/>
      <c r="J29" s="195" t="s">
        <v>199</v>
      </c>
      <c r="M29" s="558"/>
      <c r="P29" s="56"/>
      <c r="Q29" s="144"/>
      <c r="R29" s="51" t="s">
        <v>184</v>
      </c>
      <c r="S29" s="526" t="s">
        <v>33</v>
      </c>
      <c r="T29" s="573"/>
      <c r="U29" s="573"/>
      <c r="V29" s="574"/>
      <c r="W29" s="48"/>
      <c r="X29" s="66"/>
      <c r="Y29" s="536" t="s">
        <v>260</v>
      </c>
      <c r="Z29" s="537"/>
      <c r="AA29" s="538">
        <v>30.1</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2000</v>
      </c>
      <c r="E30" s="603"/>
      <c r="F30" s="603"/>
      <c r="G30" s="195" t="s">
        <v>199</v>
      </c>
      <c r="H30" s="583">
        <f>+AL30</f>
        <v>776.1</v>
      </c>
      <c r="I30" s="584"/>
      <c r="J30" s="195" t="s">
        <v>199</v>
      </c>
      <c r="M30" s="558"/>
      <c r="P30" s="56"/>
      <c r="R30" s="587">
        <f>+ROUND(AA28,1)+ROUND(AA29,1)+ROUND(AA30,1)</f>
        <v>23154.699999999997</v>
      </c>
      <c r="S30" s="588"/>
      <c r="T30" s="588"/>
      <c r="U30" s="588"/>
      <c r="V30" s="44" t="s">
        <v>16</v>
      </c>
      <c r="Y30" s="536" t="s">
        <v>187</v>
      </c>
      <c r="Z30" s="537"/>
      <c r="AA30" s="538"/>
      <c r="AB30" s="539"/>
      <c r="AC30" s="539"/>
      <c r="AD30" s="539"/>
      <c r="AE30" s="539"/>
      <c r="AF30" s="44" t="s">
        <v>13</v>
      </c>
      <c r="AL30" s="524">
        <v>776.1</v>
      </c>
      <c r="AM30" s="535"/>
      <c r="AN30" s="535"/>
      <c r="AO30" s="535"/>
      <c r="AP30" s="52" t="s">
        <v>13</v>
      </c>
      <c r="AS30" s="582"/>
      <c r="AT30" s="579"/>
      <c r="AU30" s="579"/>
      <c r="AV30" s="580"/>
      <c r="AW30" s="631"/>
    </row>
    <row r="31" spans="2:49" ht="27" customHeight="1" thickTop="1" thickBot="1" x14ac:dyDescent="0.2">
      <c r="B31" s="611" t="s">
        <v>227</v>
      </c>
      <c r="C31" s="612"/>
      <c r="D31" s="603">
        <v>9900</v>
      </c>
      <c r="E31" s="603"/>
      <c r="F31" s="603"/>
      <c r="G31" s="195" t="s">
        <v>199</v>
      </c>
      <c r="H31" s="583">
        <f>+AS24</f>
        <v>23124.6</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355.5</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1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株式会社フジタ　横浜支店</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1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14"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844.8</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400</v>
      </c>
      <c r="E24" s="603"/>
      <c r="F24" s="603"/>
      <c r="G24" s="195" t="s">
        <v>199</v>
      </c>
      <c r="H24" s="583">
        <f>+F12</f>
        <v>844.8</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666.8</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844.8</v>
      </c>
      <c r="Q27" s="588"/>
      <c r="R27" s="588"/>
      <c r="S27" s="588"/>
      <c r="T27" s="44" t="s">
        <v>38</v>
      </c>
      <c r="U27" s="64"/>
      <c r="V27" s="64"/>
      <c r="Y27" s="62" t="s">
        <v>39</v>
      </c>
      <c r="Z27" s="65"/>
      <c r="AH27" s="53"/>
      <c r="AI27" s="53"/>
      <c r="AJ27" s="53"/>
      <c r="AK27" s="53"/>
      <c r="AL27" s="553">
        <f>+AH18+P27</f>
        <v>844.8</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666.8</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400</v>
      </c>
      <c r="E29" s="603"/>
      <c r="F29" s="603"/>
      <c r="G29" s="195" t="s">
        <v>199</v>
      </c>
      <c r="H29" s="583">
        <f>+AL27</f>
        <v>844.8</v>
      </c>
      <c r="I29" s="584"/>
      <c r="J29" s="195" t="s">
        <v>199</v>
      </c>
      <c r="M29" s="558"/>
      <c r="P29" s="56"/>
      <c r="Q29" s="144"/>
      <c r="R29" s="51" t="s">
        <v>184</v>
      </c>
      <c r="S29" s="526" t="s">
        <v>33</v>
      </c>
      <c r="T29" s="573"/>
      <c r="U29" s="573"/>
      <c r="V29" s="574"/>
      <c r="W29" s="48"/>
      <c r="X29" s="66"/>
      <c r="Y29" s="536" t="s">
        <v>260</v>
      </c>
      <c r="Z29" s="537"/>
      <c r="AA29" s="538">
        <v>166</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300</v>
      </c>
      <c r="E30" s="603"/>
      <c r="F30" s="603"/>
      <c r="G30" s="195" t="s">
        <v>199</v>
      </c>
      <c r="H30" s="583">
        <f>+AL30</f>
        <v>699.1</v>
      </c>
      <c r="I30" s="584"/>
      <c r="J30" s="195" t="s">
        <v>199</v>
      </c>
      <c r="M30" s="558"/>
      <c r="P30" s="56"/>
      <c r="R30" s="587">
        <f>+ROUND(AA28,1)+ROUND(AA29,1)+ROUND(AA30,1)</f>
        <v>832.8</v>
      </c>
      <c r="S30" s="588"/>
      <c r="T30" s="588"/>
      <c r="U30" s="588"/>
      <c r="V30" s="44" t="s">
        <v>16</v>
      </c>
      <c r="Y30" s="536" t="s">
        <v>187</v>
      </c>
      <c r="Z30" s="537"/>
      <c r="AA30" s="538"/>
      <c r="AB30" s="539"/>
      <c r="AC30" s="539"/>
      <c r="AD30" s="539"/>
      <c r="AE30" s="539"/>
      <c r="AF30" s="44" t="s">
        <v>13</v>
      </c>
      <c r="AL30" s="524">
        <v>699.1</v>
      </c>
      <c r="AM30" s="535"/>
      <c r="AN30" s="535"/>
      <c r="AO30" s="535"/>
      <c r="AP30" s="52" t="s">
        <v>13</v>
      </c>
      <c r="AS30" s="582"/>
      <c r="AT30" s="579"/>
      <c r="AU30" s="579"/>
      <c r="AV30" s="580"/>
      <c r="AW30" s="631"/>
    </row>
    <row r="31" spans="2:49" ht="27" customHeight="1" thickTop="1" thickBot="1" x14ac:dyDescent="0.2">
      <c r="B31" s="611" t="s">
        <v>227</v>
      </c>
      <c r="C31" s="612"/>
      <c r="D31" s="603">
        <v>380</v>
      </c>
      <c r="E31" s="603"/>
      <c r="F31" s="603"/>
      <c r="G31" s="195" t="s">
        <v>199</v>
      </c>
      <c r="H31" s="583">
        <f>+AS24</f>
        <v>666.8</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12</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株式会社フジタ　横浜支店</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f>IF(ｲ.汚泥!D24&gt;0,ｲ.汚泥!D24,IF(H$19&gt;0,"0",0))</f>
        <v>8500</v>
      </c>
      <c r="I9" s="323" t="str">
        <f>IF(ｳ.廃油!D24&gt;0,ｳ.廃油!D24,IF(I$19&gt;0,"0",0))</f>
        <v>0</v>
      </c>
      <c r="J9" s="323">
        <f>IF(ｴ.廃酸!$D24&gt;0,ｴ.廃酸!D24,IF(J$19&gt;0,"0",0))</f>
        <v>0</v>
      </c>
      <c r="K9" s="323">
        <f>IF(ｵ.廃ｱﾙｶﾘ!$D24&gt;0,ｵ.廃ｱﾙｶﾘ!D24,IF(K$19&gt;0,"0",0))</f>
        <v>0</v>
      </c>
      <c r="L9" s="323">
        <f>IF(ｶ.廃ﾌﾟﾗ類!D24&gt;0,ｶ.廃ﾌﾟﾗ類!D24,IF(L$19&gt;0,"0",0))</f>
        <v>110</v>
      </c>
      <c r="M9" s="323">
        <f>IF(ｷ.紙くず!D24&gt;0,ｷ.紙くず!D24,IF(M$19&gt;0,"0",0))</f>
        <v>20</v>
      </c>
      <c r="N9" s="323">
        <f>IF(ｸ.木くず!D24&gt;0,ｸ.木くず!D24,IF(N$19&gt;0,"0",0))</f>
        <v>150</v>
      </c>
      <c r="O9" s="323" t="str">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10</v>
      </c>
      <c r="T9" s="323">
        <f>IF(ｾ.ｶﾞﾗｽ･ｺﾝｸﾘ･陶磁器くず!D24&gt;0,ｾ.ｶﾞﾗｽ･ｺﾝｸﾘ･陶磁器くず!D24,IF(T$19&gt;0,"0",0))</f>
        <v>600</v>
      </c>
      <c r="U9" s="323">
        <f>IF(ｿ.鉱さい!D24&gt;0,ｿ.鉱さい!D24,IF(U$19&gt;0,"0",0))</f>
        <v>0</v>
      </c>
      <c r="V9" s="323">
        <f>IF(ﾀ.がれき類!D24&gt;0,ﾀ.がれき類!D24,IF(V$19&gt;0,"0",0))</f>
        <v>10000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400</v>
      </c>
      <c r="AA9" s="325">
        <f>IF(SUM(G9:Z9)&gt;0,SUM(G9:Z9),IF(AA$19&gt;0,"0",0))</f>
        <v>19790</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t="str">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t="str">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t="str">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t="str">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t="str">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t="str">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t="str">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t="str">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f>IF(ｲ.汚泥!D29&gt;0,ｲ.汚泥!D29,IF(H$19&gt;0,"0",0))</f>
        <v>8500</v>
      </c>
      <c r="I14" s="329" t="str">
        <f>IF(ｳ.廃油!D29&gt;0,ｳ.廃油!D29,IF(I$19&gt;0,"0",0))</f>
        <v>0</v>
      </c>
      <c r="J14" s="329">
        <f>IF(ｴ.廃酸!$D29&gt;0,ｴ.廃酸!D29,IF(J$19&gt;0,"0",0))</f>
        <v>0</v>
      </c>
      <c r="K14" s="329">
        <f>IF(ｵ.廃ｱﾙｶﾘ!$D29&gt;0,ｵ.廃ｱﾙｶﾘ!D29,IF(K$19&gt;0,"0",0))</f>
        <v>0</v>
      </c>
      <c r="L14" s="329">
        <f>IF(ｶ.廃ﾌﾟﾗ類!D29&gt;0,ｶ.廃ﾌﾟﾗ類!D29,IF(L$19&gt;0,"0",0))</f>
        <v>110</v>
      </c>
      <c r="M14" s="329">
        <f>IF(ｷ.紙くず!D29&gt;0,ｷ.紙くず!D29,IF(M$19&gt;0,"0",0))</f>
        <v>20</v>
      </c>
      <c r="N14" s="329">
        <f>IF(ｸ.木くず!D29&gt;0,ｸ.木くず!D29,IF(N$19&gt;0,"0",0))</f>
        <v>150</v>
      </c>
      <c r="O14" s="329" t="str">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10</v>
      </c>
      <c r="T14" s="329">
        <f>IF(ｾ.ｶﾞﾗｽ･ｺﾝｸﾘ･陶磁器くず!D29&gt;0,ｾ.ｶﾞﾗｽ･ｺﾝｸﾘ･陶磁器くず!D29,IF(T$19&gt;0,"0",0))</f>
        <v>600</v>
      </c>
      <c r="U14" s="329">
        <f>IF(ｿ.鉱さい!D29&gt;0,ｿ.鉱さい!D29,IF(U$19&gt;0,"0",0))</f>
        <v>0</v>
      </c>
      <c r="V14" s="329">
        <f>IF(ﾀ.がれき類!D29&gt;0,ﾀ.がれき類!D29,IF(V$19&gt;0,"0",0))</f>
        <v>10000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400</v>
      </c>
      <c r="AA14" s="331">
        <f t="shared" si="0"/>
        <v>19790</v>
      </c>
    </row>
    <row r="15" spans="2:27" ht="24" customHeight="1" x14ac:dyDescent="0.15">
      <c r="B15" s="169" t="s">
        <v>246</v>
      </c>
      <c r="C15" s="679" t="s">
        <v>244</v>
      </c>
      <c r="D15" s="679"/>
      <c r="E15" s="679"/>
      <c r="F15" s="680"/>
      <c r="G15" s="329">
        <f>IF(ｱ.燃え殻!D30&gt;0,ｱ.燃え殻!D30,IF(G$19&gt;0,"0",0))</f>
        <v>0</v>
      </c>
      <c r="H15" s="329" t="str">
        <f>IF(ｲ.汚泥!D30&gt;0,ｲ.汚泥!D30,IF(H$19&gt;0,"0",0))</f>
        <v>0</v>
      </c>
      <c r="I15" s="329" t="str">
        <f>IF(ｳ.廃油!D30&gt;0,ｳ.廃油!D30,IF(I$19&gt;0,"0",0))</f>
        <v>0</v>
      </c>
      <c r="J15" s="329">
        <f>IF(ｴ.廃酸!$D30&gt;0,ｴ.廃酸!D30,IF(J$19&gt;0,"0",0))</f>
        <v>0</v>
      </c>
      <c r="K15" s="329">
        <f>IF(ｵ.廃ｱﾙｶﾘ!$D30&gt;0,ｵ.廃ｱﾙｶﾘ!D30,IF(K$19&gt;0,"0",0))</f>
        <v>0</v>
      </c>
      <c r="L15" s="329">
        <f>IF(ｶ.廃ﾌﾟﾗ類!D30&gt;0,ｶ.廃ﾌﾟﾗ類!D30,IF(L$19&gt;0,"0",0))</f>
        <v>90</v>
      </c>
      <c r="M15" s="329">
        <f>IF(ｷ.紙くず!D30&gt;0,ｷ.紙くず!D30,IF(M$19&gt;0,"0",0))</f>
        <v>15</v>
      </c>
      <c r="N15" s="329">
        <f>IF(ｸ.木くず!D30&gt;0,ｸ.木くず!D30,IF(N$19&gt;0,"0",0))</f>
        <v>80</v>
      </c>
      <c r="O15" s="329" t="str">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8</v>
      </c>
      <c r="T15" s="329">
        <f>IF(ｾ.ｶﾞﾗｽ･ｺﾝｸﾘ･陶磁器くず!D30&gt;0,ｾ.ｶﾞﾗｽ･ｺﾝｸﾘ･陶磁器くず!D30,IF(T$19&gt;0,"0",0))</f>
        <v>200</v>
      </c>
      <c r="U15" s="329">
        <f>IF(ｿ.鉱さい!D30&gt;0,ｿ.鉱さい!D30,IF(U$19&gt;0,"0",0))</f>
        <v>0</v>
      </c>
      <c r="V15" s="329">
        <f>IF(ﾀ.がれき類!D30&gt;0,ﾀ.がれき類!D30,IF(V$19&gt;0,"0",0))</f>
        <v>2000</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300</v>
      </c>
      <c r="AA15" s="331">
        <f t="shared" si="0"/>
        <v>2693</v>
      </c>
    </row>
    <row r="16" spans="2:27" ht="24" customHeight="1" x14ac:dyDescent="0.15">
      <c r="B16" s="169" t="s">
        <v>247</v>
      </c>
      <c r="C16" s="679" t="s">
        <v>245</v>
      </c>
      <c r="D16" s="679"/>
      <c r="E16" s="679"/>
      <c r="F16" s="680"/>
      <c r="G16" s="329">
        <f>IF(ｱ.燃え殻!D31&gt;0,ｱ.燃え殻!D31,IF(G$19&gt;0,"0",0))</f>
        <v>0</v>
      </c>
      <c r="H16" s="329">
        <f>IF(ｲ.汚泥!D31&gt;0,ｲ.汚泥!D31,IF(H$19&gt;0,"0",0))</f>
        <v>8500</v>
      </c>
      <c r="I16" s="329" t="str">
        <f>IF(ｳ.廃油!D31&gt;0,ｳ.廃油!D31,IF(I$19&gt;0,"0",0))</f>
        <v>0</v>
      </c>
      <c r="J16" s="329">
        <f>IF(ｴ.廃酸!$D31&gt;0,ｴ.廃酸!D31,IF(J$19&gt;0,"0",0))</f>
        <v>0</v>
      </c>
      <c r="K16" s="329">
        <f>IF(ｵ.廃ｱﾙｶﾘ!$D31&gt;0,ｵ.廃ｱﾙｶﾘ!D31,IF(K$19&gt;0,"0",0))</f>
        <v>0</v>
      </c>
      <c r="L16" s="329">
        <f>IF(ｶ.廃ﾌﾟﾗ類!D31&gt;0,ｶ.廃ﾌﾟﾗ類!D31,IF(L$19&gt;0,"0",0))</f>
        <v>100</v>
      </c>
      <c r="M16" s="329">
        <f>IF(ｷ.紙くず!D31&gt;0,ｷ.紙くず!D31,IF(M$19&gt;0,"0",0))</f>
        <v>18</v>
      </c>
      <c r="N16" s="329">
        <f>IF(ｸ.木くず!D31&gt;0,ｸ.木くず!D31,IF(N$19&gt;0,"0",0))</f>
        <v>149</v>
      </c>
      <c r="O16" s="329" t="str">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10</v>
      </c>
      <c r="T16" s="329">
        <f>IF(ｾ.ｶﾞﾗｽ･ｺﾝｸﾘ･陶磁器くず!D31&gt;0,ｾ.ｶﾞﾗｽ･ｺﾝｸﾘ･陶磁器くず!D31,IF(T$19&gt;0,"0",0))</f>
        <v>530</v>
      </c>
      <c r="U16" s="329">
        <f>IF(ｿ.鉱さい!D31&gt;0,ｿ.鉱さい!D31,IF(U$19&gt;0,"0",0))</f>
        <v>0</v>
      </c>
      <c r="V16" s="329">
        <f>IF(ﾀ.がれき類!D31&gt;0,ﾀ.がれき類!D31,IF(V$19&gt;0,"0",0))</f>
        <v>9900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380</v>
      </c>
      <c r="AA16" s="331">
        <f t="shared" si="0"/>
        <v>19587</v>
      </c>
    </row>
    <row r="17" spans="2:27" ht="24" customHeight="1" x14ac:dyDescent="0.15">
      <c r="B17" s="169"/>
      <c r="C17" s="679" t="s">
        <v>444</v>
      </c>
      <c r="D17" s="679"/>
      <c r="E17" s="679"/>
      <c r="F17" s="680"/>
      <c r="G17" s="329">
        <f>IF(ｱ.燃え殻!D32&gt;0,ｱ.燃え殻!D32,IF(G$19&gt;0,"0",0))</f>
        <v>0</v>
      </c>
      <c r="H17" s="329" t="str">
        <f>IF(ｲ.汚泥!D32&gt;0,ｲ.汚泥!D32,IF(H$19&gt;0,"0",0))</f>
        <v>0</v>
      </c>
      <c r="I17" s="329" t="str">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t="str">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t="str">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t="str">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2713.4</v>
      </c>
      <c r="I19" s="335">
        <f t="shared" si="1"/>
        <v>9.3000000000000007</v>
      </c>
      <c r="J19" s="335">
        <f t="shared" si="1"/>
        <v>0</v>
      </c>
      <c r="K19" s="335">
        <f t="shared" si="1"/>
        <v>0</v>
      </c>
      <c r="L19" s="335">
        <f t="shared" si="1"/>
        <v>211.4</v>
      </c>
      <c r="M19" s="335">
        <f t="shared" si="1"/>
        <v>21.4</v>
      </c>
      <c r="N19" s="335">
        <f t="shared" si="1"/>
        <v>222.6</v>
      </c>
      <c r="O19" s="335">
        <f t="shared" si="1"/>
        <v>7.9</v>
      </c>
      <c r="P19" s="335">
        <f t="shared" si="1"/>
        <v>0</v>
      </c>
      <c r="Q19" s="335">
        <f t="shared" si="1"/>
        <v>0</v>
      </c>
      <c r="R19" s="335">
        <f t="shared" si="1"/>
        <v>0</v>
      </c>
      <c r="S19" s="335">
        <f t="shared" si="1"/>
        <v>15</v>
      </c>
      <c r="T19" s="335">
        <f t="shared" si="1"/>
        <v>1208.9000000000001</v>
      </c>
      <c r="U19" s="335">
        <f t="shared" si="1"/>
        <v>0</v>
      </c>
      <c r="V19" s="335">
        <f t="shared" si="1"/>
        <v>23510.199999999997</v>
      </c>
      <c r="W19" s="335">
        <f t="shared" si="1"/>
        <v>0</v>
      </c>
      <c r="X19" s="335">
        <f t="shared" si="1"/>
        <v>0</v>
      </c>
      <c r="Y19" s="335">
        <f t="shared" si="1"/>
        <v>0</v>
      </c>
      <c r="Z19" s="336">
        <f t="shared" si="1"/>
        <v>844.8</v>
      </c>
      <c r="AA19" s="337">
        <f t="shared" ref="AA19:AA25" si="2">SUM(G19:Z19)</f>
        <v>28764.899999999998</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3"/>
      <c r="D27" s="172" t="s">
        <v>25</v>
      </c>
      <c r="E27" s="659" t="s">
        <v>291</v>
      </c>
      <c r="F27" s="660"/>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2713.4</v>
      </c>
      <c r="I37" s="371">
        <f t="shared" si="8"/>
        <v>9.3000000000000007</v>
      </c>
      <c r="J37" s="371">
        <f t="shared" si="8"/>
        <v>0</v>
      </c>
      <c r="K37" s="371">
        <f t="shared" si="8"/>
        <v>0</v>
      </c>
      <c r="L37" s="371">
        <f t="shared" si="8"/>
        <v>211.4</v>
      </c>
      <c r="M37" s="371">
        <f t="shared" si="8"/>
        <v>21.4</v>
      </c>
      <c r="N37" s="371">
        <f t="shared" si="8"/>
        <v>222.6</v>
      </c>
      <c r="O37" s="371">
        <f t="shared" si="8"/>
        <v>7.9</v>
      </c>
      <c r="P37" s="371">
        <f t="shared" si="8"/>
        <v>0</v>
      </c>
      <c r="Q37" s="371">
        <f t="shared" si="8"/>
        <v>0</v>
      </c>
      <c r="R37" s="371">
        <f t="shared" si="8"/>
        <v>0</v>
      </c>
      <c r="S37" s="371">
        <f t="shared" si="8"/>
        <v>15</v>
      </c>
      <c r="T37" s="371">
        <f t="shared" si="8"/>
        <v>1208.9000000000001</v>
      </c>
      <c r="U37" s="371">
        <f t="shared" si="8"/>
        <v>0</v>
      </c>
      <c r="V37" s="371">
        <f t="shared" si="8"/>
        <v>23510.199999999997</v>
      </c>
      <c r="W37" s="371">
        <f t="shared" si="8"/>
        <v>0</v>
      </c>
      <c r="X37" s="371">
        <f t="shared" si="8"/>
        <v>0</v>
      </c>
      <c r="Y37" s="371">
        <f t="shared" si="8"/>
        <v>0</v>
      </c>
      <c r="Z37" s="372">
        <f t="shared" si="8"/>
        <v>844.8</v>
      </c>
      <c r="AA37" s="373">
        <f t="shared" si="4"/>
        <v>28764.899999999998</v>
      </c>
    </row>
    <row r="38" spans="2:27" ht="24" customHeight="1" x14ac:dyDescent="0.15">
      <c r="B38" s="167"/>
      <c r="C38" s="650"/>
      <c r="D38" s="208"/>
      <c r="E38" s="206" t="s">
        <v>264</v>
      </c>
      <c r="F38" s="394"/>
      <c r="G38" s="362">
        <f t="shared" ref="G38:Z38" si="9">SUM(G39:G41)</f>
        <v>0</v>
      </c>
      <c r="H38" s="362">
        <f t="shared" si="9"/>
        <v>2713.4</v>
      </c>
      <c r="I38" s="362">
        <f t="shared" si="9"/>
        <v>9.3000000000000007</v>
      </c>
      <c r="J38" s="362">
        <f t="shared" si="9"/>
        <v>0</v>
      </c>
      <c r="K38" s="362">
        <f t="shared" si="9"/>
        <v>0</v>
      </c>
      <c r="L38" s="362">
        <f t="shared" si="9"/>
        <v>207.9</v>
      </c>
      <c r="M38" s="362">
        <f t="shared" si="9"/>
        <v>21.4</v>
      </c>
      <c r="N38" s="362">
        <f t="shared" si="9"/>
        <v>222.6</v>
      </c>
      <c r="O38" s="362">
        <f t="shared" si="9"/>
        <v>7.9</v>
      </c>
      <c r="P38" s="362">
        <f t="shared" si="9"/>
        <v>0</v>
      </c>
      <c r="Q38" s="362">
        <f t="shared" si="9"/>
        <v>0</v>
      </c>
      <c r="R38" s="362">
        <f t="shared" si="9"/>
        <v>0</v>
      </c>
      <c r="S38" s="362">
        <f t="shared" si="9"/>
        <v>15</v>
      </c>
      <c r="T38" s="362">
        <f t="shared" si="9"/>
        <v>1134.8000000000002</v>
      </c>
      <c r="U38" s="362">
        <f t="shared" si="9"/>
        <v>0</v>
      </c>
      <c r="V38" s="362">
        <f t="shared" si="9"/>
        <v>23154.699999999997</v>
      </c>
      <c r="W38" s="362">
        <f t="shared" si="9"/>
        <v>0</v>
      </c>
      <c r="X38" s="362">
        <f t="shared" si="9"/>
        <v>0</v>
      </c>
      <c r="Y38" s="362">
        <f t="shared" si="9"/>
        <v>0</v>
      </c>
      <c r="Z38" s="363">
        <f t="shared" si="9"/>
        <v>832.8</v>
      </c>
      <c r="AA38" s="364">
        <f t="shared" si="4"/>
        <v>28319.8</v>
      </c>
    </row>
    <row r="39" spans="2:27" ht="24" customHeight="1" x14ac:dyDescent="0.15">
      <c r="B39" s="167"/>
      <c r="C39" s="650"/>
      <c r="D39" s="209"/>
      <c r="E39" s="204"/>
      <c r="F39" s="202" t="s">
        <v>236</v>
      </c>
      <c r="G39" s="365">
        <f>+ｱ.燃え殻!$AA$28</f>
        <v>0</v>
      </c>
      <c r="H39" s="365">
        <f>+ｲ.汚泥!$AA$28</f>
        <v>2713.4</v>
      </c>
      <c r="I39" s="365">
        <f>+ｳ.廃油!$AA$28</f>
        <v>9.3000000000000007</v>
      </c>
      <c r="J39" s="365">
        <f>+ｴ.廃酸!$AA$28</f>
        <v>0</v>
      </c>
      <c r="K39" s="365">
        <f>+ｵ.廃ｱﾙｶﾘ!$AA$28</f>
        <v>0</v>
      </c>
      <c r="L39" s="365">
        <f>+ｶ.廃ﾌﾟﾗ類!$AA$28</f>
        <v>179</v>
      </c>
      <c r="M39" s="365">
        <f>+ｷ.紙くず!$AA$28</f>
        <v>21.2</v>
      </c>
      <c r="N39" s="365">
        <f>+ｸ.木くず!$AA$28</f>
        <v>222.6</v>
      </c>
      <c r="O39" s="365">
        <f>+ｹ.繊維くず!$AA$28</f>
        <v>7.4</v>
      </c>
      <c r="P39" s="365">
        <f>+ｺ.動植物性残さ!$AA$28</f>
        <v>0</v>
      </c>
      <c r="Q39" s="365">
        <f>+ｻ.動物系固形不要物!$AA$28</f>
        <v>0</v>
      </c>
      <c r="R39" s="365">
        <f>+ｼ.ｺﾞﾑくず!$AA$28</f>
        <v>0</v>
      </c>
      <c r="S39" s="365">
        <f>+ｽ.金属くず!$AA$28</f>
        <v>15</v>
      </c>
      <c r="T39" s="365">
        <f>+ｾ.ｶﾞﾗｽ･ｺﾝｸﾘ･陶磁器くず!$AA$28</f>
        <v>1043.9000000000001</v>
      </c>
      <c r="U39" s="365">
        <f>+ｿ.鉱さい!$AA$28</f>
        <v>0</v>
      </c>
      <c r="V39" s="365">
        <f>+ﾀ.がれき類!$AA$28</f>
        <v>23124.6</v>
      </c>
      <c r="W39" s="365">
        <f>+ﾁ.動物のふん尿!$AA$28</f>
        <v>0</v>
      </c>
      <c r="X39" s="365">
        <f>+ﾂ.動物の死体!$AA$28</f>
        <v>0</v>
      </c>
      <c r="Y39" s="365">
        <f>+ﾃ.ばいじん!$AA$28</f>
        <v>0</v>
      </c>
      <c r="Z39" s="366">
        <f>+ﾄ.混合廃棄物その他!$AA$28</f>
        <v>666.8</v>
      </c>
      <c r="AA39" s="367">
        <f t="shared" si="4"/>
        <v>28003.199999999997</v>
      </c>
    </row>
    <row r="40" spans="2:27" ht="24" customHeight="1" x14ac:dyDescent="0.15">
      <c r="B40" s="167"/>
      <c r="C40" s="650"/>
      <c r="D40" s="209"/>
      <c r="E40" s="204"/>
      <c r="F40" s="202" t="s">
        <v>263</v>
      </c>
      <c r="G40" s="365">
        <f>+ｱ.燃え殻!$AA$29</f>
        <v>0</v>
      </c>
      <c r="H40" s="365">
        <f>+ｲ.汚泥!$AA$29</f>
        <v>0</v>
      </c>
      <c r="I40" s="365">
        <f>+ｳ.廃油!$AA$29</f>
        <v>0</v>
      </c>
      <c r="J40" s="365">
        <f>+ｴ.廃酸!$AA$29</f>
        <v>0</v>
      </c>
      <c r="K40" s="365">
        <f>+ｵ.廃ｱﾙｶﾘ!$AA$29</f>
        <v>0</v>
      </c>
      <c r="L40" s="365">
        <f>+ｶ.廃ﾌﾟﾗ類!$AA$29</f>
        <v>28.9</v>
      </c>
      <c r="M40" s="365">
        <f>+ｷ.紙くず!$AA$29</f>
        <v>0.2</v>
      </c>
      <c r="N40" s="365">
        <f>+ｸ.木くず!$AA$29</f>
        <v>0</v>
      </c>
      <c r="O40" s="365">
        <f>+ｹ.繊維くず!$AA$29</f>
        <v>0.5</v>
      </c>
      <c r="P40" s="365">
        <f>+ｺ.動植物性残さ!$AA$29</f>
        <v>0</v>
      </c>
      <c r="Q40" s="365">
        <f>+ｻ.動物系固形不要物!$AA$29</f>
        <v>0</v>
      </c>
      <c r="R40" s="365">
        <f>+ｼ.ｺﾞﾑくず!$AA$29</f>
        <v>0</v>
      </c>
      <c r="S40" s="365">
        <f>+ｽ.金属くず!$AA$29</f>
        <v>0</v>
      </c>
      <c r="T40" s="365">
        <f>+ｾ.ｶﾞﾗｽ･ｺﾝｸﾘ･陶磁器くず!$AA$29</f>
        <v>90.9</v>
      </c>
      <c r="U40" s="365">
        <f>+ｿ.鉱さい!$AA$29</f>
        <v>0</v>
      </c>
      <c r="V40" s="365">
        <f>+ﾀ.がれき類!$AA$29</f>
        <v>30.1</v>
      </c>
      <c r="W40" s="365">
        <f>+ﾁ.動物のふん尿!$AA$29</f>
        <v>0</v>
      </c>
      <c r="X40" s="365">
        <f>+ﾂ.動物の死体!$AA$29</f>
        <v>0</v>
      </c>
      <c r="Y40" s="365">
        <f>+ﾃ.ばいじん!$AA$29</f>
        <v>0</v>
      </c>
      <c r="Z40" s="366">
        <f>+ﾄ.混合廃棄物その他!$AA$29</f>
        <v>166</v>
      </c>
      <c r="AA40" s="367">
        <f t="shared" si="4"/>
        <v>316.60000000000002</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3.5</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74.099999999999994</v>
      </c>
      <c r="U42" s="368">
        <f>+ｿ.鉱さい!$R$33</f>
        <v>0</v>
      </c>
      <c r="V42" s="368">
        <f>+ﾀ.がれき類!$R$33</f>
        <v>355.5</v>
      </c>
      <c r="W42" s="368">
        <f>+ﾁ.動物のふん尿!$R$33</f>
        <v>0</v>
      </c>
      <c r="X42" s="368">
        <f>+ﾂ.動物の死体!$R$33</f>
        <v>0</v>
      </c>
      <c r="Y42" s="368">
        <f>+ﾃ.ばいじん!$R$33</f>
        <v>0</v>
      </c>
      <c r="Z42" s="369">
        <f>+ﾄ.混合廃棄物その他!$R$33</f>
        <v>12</v>
      </c>
      <c r="AA42" s="370">
        <f>SUM(G42:Z42)</f>
        <v>445.1</v>
      </c>
    </row>
    <row r="43" spans="2:27" ht="24" customHeight="1" x14ac:dyDescent="0.15">
      <c r="B43" s="167"/>
      <c r="C43" s="122" t="s">
        <v>238</v>
      </c>
      <c r="D43" s="655" t="s">
        <v>296</v>
      </c>
      <c r="E43" s="655"/>
      <c r="F43" s="656"/>
      <c r="G43" s="374">
        <f>+ｱ.燃え殻!$AL$27</f>
        <v>0</v>
      </c>
      <c r="H43" s="374">
        <f>+ｲ.汚泥!$AL$27</f>
        <v>2713.4</v>
      </c>
      <c r="I43" s="374">
        <f>+ｳ.廃油!$AL$27</f>
        <v>9.3000000000000007</v>
      </c>
      <c r="J43" s="374">
        <f>+ｴ.廃酸!$AL$27</f>
        <v>0</v>
      </c>
      <c r="K43" s="374">
        <f>+ｵ.廃ｱﾙｶﾘ!$AL$27</f>
        <v>0</v>
      </c>
      <c r="L43" s="374">
        <f>+ｶ.廃ﾌﾟﾗ類!$AL$27</f>
        <v>211.4</v>
      </c>
      <c r="M43" s="374">
        <f>+ｷ.紙くず!$AL$27</f>
        <v>21.4</v>
      </c>
      <c r="N43" s="374">
        <f>+ｸ.木くず!$AL$27</f>
        <v>222.6</v>
      </c>
      <c r="O43" s="374">
        <f>+ｹ.繊維くず!$AL$27</f>
        <v>7.9</v>
      </c>
      <c r="P43" s="374">
        <f>+ｺ.動植物性残さ!$AL$27</f>
        <v>0</v>
      </c>
      <c r="Q43" s="374">
        <f>+ｻ.動物系固形不要物!$AL$27</f>
        <v>0</v>
      </c>
      <c r="R43" s="374">
        <f>+ｼ.ｺﾞﾑくず!$AL$27</f>
        <v>0</v>
      </c>
      <c r="S43" s="374">
        <f>+ｽ.金属くず!$AL$27</f>
        <v>15</v>
      </c>
      <c r="T43" s="374">
        <f>+ｾ.ｶﾞﾗｽ･ｺﾝｸﾘ･陶磁器くず!$AL$27</f>
        <v>1208.9000000000001</v>
      </c>
      <c r="U43" s="374">
        <f>+ｿ.鉱さい!$AL$27</f>
        <v>0</v>
      </c>
      <c r="V43" s="374">
        <f>+ﾀ.がれき類!$AL$27</f>
        <v>23510.199999999997</v>
      </c>
      <c r="W43" s="374">
        <f>+ﾁ.動物のふん尿!$AL$27</f>
        <v>0</v>
      </c>
      <c r="X43" s="374">
        <f>+ﾂ.動物の死体!$AL$27</f>
        <v>0</v>
      </c>
      <c r="Y43" s="374">
        <f>+ﾃ.ばいじん!$AL$27</f>
        <v>0</v>
      </c>
      <c r="Z43" s="375">
        <f>+ﾄ.混合廃棄物その他!$AL$27</f>
        <v>844.8</v>
      </c>
      <c r="AA43" s="376">
        <f t="shared" si="4"/>
        <v>28764.899999999998</v>
      </c>
    </row>
    <row r="44" spans="2:27" ht="24" customHeight="1" x14ac:dyDescent="0.15">
      <c r="B44" s="167"/>
      <c r="C44" s="174"/>
      <c r="D44" s="172" t="s">
        <v>189</v>
      </c>
      <c r="E44" s="659" t="s">
        <v>239</v>
      </c>
      <c r="F44" s="660"/>
      <c r="G44" s="377">
        <f>+ｱ.燃え殻!$AL$30</f>
        <v>0</v>
      </c>
      <c r="H44" s="377">
        <f>+ｲ.汚泥!$AL$30</f>
        <v>0</v>
      </c>
      <c r="I44" s="377">
        <f>+ｳ.廃油!$AL$30</f>
        <v>0</v>
      </c>
      <c r="J44" s="377">
        <f>+ｴ.廃酸!$AL$30</f>
        <v>0</v>
      </c>
      <c r="K44" s="377">
        <f>+ｵ.廃ｱﾙｶﾘ!$AL$30</f>
        <v>0</v>
      </c>
      <c r="L44" s="377">
        <f>+ｶ.廃ﾌﾟﾗ類!$AL$30</f>
        <v>187.4</v>
      </c>
      <c r="M44" s="377">
        <f>+ｷ.紙くず!$AL$30</f>
        <v>17.600000000000001</v>
      </c>
      <c r="N44" s="377">
        <f>+ｸ.木くず!$AL$30</f>
        <v>203.1</v>
      </c>
      <c r="O44" s="377">
        <f>+ｹ.繊維くず!$AL$30</f>
        <v>7.9</v>
      </c>
      <c r="P44" s="377">
        <f>+ｺ.動植物性残さ!$AL$30</f>
        <v>0</v>
      </c>
      <c r="Q44" s="377">
        <f>+ｻ.動物系固形不要物!$AL$30</f>
        <v>0</v>
      </c>
      <c r="R44" s="377">
        <f>+ｼ.ｺﾞﾑくず!$AL$30</f>
        <v>0</v>
      </c>
      <c r="S44" s="377">
        <f>+ｽ.金属くず!$AL$30</f>
        <v>10.199999999999999</v>
      </c>
      <c r="T44" s="377">
        <f>+ｾ.ｶﾞﾗｽ･ｺﾝｸﾘ･陶磁器くず!$AL$30</f>
        <v>836.4</v>
      </c>
      <c r="U44" s="377">
        <f>+ｿ.鉱さい!$AL$30</f>
        <v>0</v>
      </c>
      <c r="V44" s="377">
        <f>+ﾀ.がれき類!$AL$30</f>
        <v>776.1</v>
      </c>
      <c r="W44" s="377">
        <f>+ﾁ.動物のふん尿!$AL$30</f>
        <v>0</v>
      </c>
      <c r="X44" s="377">
        <f>+ﾂ.動物の死体!$AL$30</f>
        <v>0</v>
      </c>
      <c r="Y44" s="377">
        <f>+ﾃ.ばいじん!$AL$30</f>
        <v>0</v>
      </c>
      <c r="Z44" s="378">
        <f>+ﾄ.混合廃棄物その他!$AL$30</f>
        <v>699.1</v>
      </c>
      <c r="AA44" s="379">
        <f t="shared" si="4"/>
        <v>2737.7999999999997</v>
      </c>
    </row>
    <row r="45" spans="2:27" ht="24" customHeight="1" x14ac:dyDescent="0.15">
      <c r="B45" s="167"/>
      <c r="C45" s="174"/>
      <c r="D45" s="392" t="s">
        <v>191</v>
      </c>
      <c r="E45" s="661" t="s">
        <v>240</v>
      </c>
      <c r="F45" s="662"/>
      <c r="G45" s="380">
        <f>+ｱ.燃え殻!$AS$24</f>
        <v>0</v>
      </c>
      <c r="H45" s="380">
        <f>+ｲ.汚泥!$AS$24</f>
        <v>2713.4</v>
      </c>
      <c r="I45" s="380">
        <f>+ｳ.廃油!$AS$24</f>
        <v>9.3000000000000007</v>
      </c>
      <c r="J45" s="380">
        <f>+ｴ.廃酸!$AS$24</f>
        <v>0</v>
      </c>
      <c r="K45" s="380">
        <f>+ｵ.廃ｱﾙｶﾘ!$AS$24</f>
        <v>0</v>
      </c>
      <c r="L45" s="380">
        <f>+ｶ.廃ﾌﾟﾗ類!$AS$24</f>
        <v>179</v>
      </c>
      <c r="M45" s="380">
        <f>+ｷ.紙くず!$AS$24</f>
        <v>21.2</v>
      </c>
      <c r="N45" s="380">
        <f>+ｸ.木くず!$AS$24</f>
        <v>222.6</v>
      </c>
      <c r="O45" s="380">
        <f>+ｹ.繊維くず!$AS$24</f>
        <v>7.4</v>
      </c>
      <c r="P45" s="380">
        <f>+ｺ.動植物性残さ!$AS$24</f>
        <v>0</v>
      </c>
      <c r="Q45" s="380">
        <f>+ｻ.動物系固形不要物!$AS$24</f>
        <v>0</v>
      </c>
      <c r="R45" s="380">
        <f>+ｼ.ｺﾞﾑくず!$AS$24</f>
        <v>0</v>
      </c>
      <c r="S45" s="380">
        <f>+ｽ.金属くず!$AS$24</f>
        <v>15</v>
      </c>
      <c r="T45" s="380">
        <f>+ｾ.ｶﾞﾗｽ･ｺﾝｸﾘ･陶磁器くず!$AS$24</f>
        <v>1043.9000000000001</v>
      </c>
      <c r="U45" s="380">
        <f>+ｿ.鉱さい!$AS$24</f>
        <v>0</v>
      </c>
      <c r="V45" s="380">
        <f>+ﾀ.がれき類!$AS$24</f>
        <v>23124.6</v>
      </c>
      <c r="W45" s="380">
        <f>+ﾁ.動物のふん尿!$AS$24</f>
        <v>0</v>
      </c>
      <c r="X45" s="380">
        <f>+ﾂ.動物の死体!$AS$24</f>
        <v>0</v>
      </c>
      <c r="Y45" s="380">
        <f>+ﾃ.ばいじん!$AS$24</f>
        <v>0</v>
      </c>
      <c r="Z45" s="381">
        <f>+ﾄ.混合廃棄物その他!$AS$24</f>
        <v>666.8</v>
      </c>
      <c r="AA45" s="382">
        <f t="shared" si="4"/>
        <v>28003.199999999997</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11213.4</v>
      </c>
      <c r="I55" s="267">
        <f t="shared" si="10"/>
        <v>9.3000000000000007</v>
      </c>
      <c r="J55" s="267">
        <f t="shared" si="10"/>
        <v>0</v>
      </c>
      <c r="K55" s="267">
        <f t="shared" si="10"/>
        <v>0</v>
      </c>
      <c r="L55" s="267">
        <f t="shared" si="10"/>
        <v>321.39999999999998</v>
      </c>
      <c r="M55" s="267">
        <f t="shared" si="10"/>
        <v>41.4</v>
      </c>
      <c r="N55" s="267">
        <f t="shared" si="10"/>
        <v>372.6</v>
      </c>
      <c r="O55" s="267">
        <f t="shared" si="10"/>
        <v>7.9</v>
      </c>
      <c r="P55" s="267">
        <f t="shared" si="10"/>
        <v>0</v>
      </c>
      <c r="Q55" s="267">
        <f t="shared" si="10"/>
        <v>0</v>
      </c>
      <c r="R55" s="267">
        <f t="shared" si="10"/>
        <v>0</v>
      </c>
      <c r="S55" s="267">
        <f t="shared" si="10"/>
        <v>25</v>
      </c>
      <c r="T55" s="267">
        <f t="shared" si="10"/>
        <v>1808.9</v>
      </c>
      <c r="U55" s="267">
        <f t="shared" si="10"/>
        <v>0</v>
      </c>
      <c r="V55" s="267">
        <f t="shared" si="10"/>
        <v>33510.199999999997</v>
      </c>
      <c r="W55" s="267">
        <f t="shared" si="10"/>
        <v>0</v>
      </c>
      <c r="X55" s="267">
        <f t="shared" si="10"/>
        <v>0</v>
      </c>
      <c r="Y55" s="267">
        <f t="shared" si="10"/>
        <v>0</v>
      </c>
      <c r="Z55" s="267">
        <f t="shared" si="10"/>
        <v>1244.8</v>
      </c>
      <c r="AA55" s="268">
        <f>+AA9+AA19+AA20</f>
        <v>48554.899999999994</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15" customHeight="1" x14ac:dyDescent="0.15">
      <c r="C10" s="78"/>
      <c r="O10" s="79"/>
    </row>
    <row r="11" spans="1:16" ht="13.5" x14ac:dyDescent="0.15">
      <c r="C11" s="78"/>
      <c r="L11" s="708" t="str">
        <f>+表紙!L34</f>
        <v>令和   5年   6月   28日</v>
      </c>
      <c r="M11" s="709"/>
      <c r="N11" s="709"/>
      <c r="O11" s="710"/>
    </row>
    <row r="12" spans="1:16" ht="13.1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00" t="str">
        <f>+表紙!J39</f>
        <v>神奈川県横浜市神奈川区金港町７－３</v>
      </c>
      <c r="K16" s="700"/>
      <c r="L16" s="701"/>
      <c r="M16" s="701"/>
      <c r="N16" s="701"/>
      <c r="O16" s="702"/>
    </row>
    <row r="17" spans="1:15" ht="26.25" customHeight="1" x14ac:dyDescent="0.15">
      <c r="C17" s="78"/>
      <c r="H17" s="23" t="s">
        <v>7</v>
      </c>
      <c r="I17" s="23"/>
      <c r="J17" s="700" t="str">
        <f>+表紙!J40</f>
        <v>株式会社フジタ　横浜支店
上席執行役員支店長　古 賀　雅 嗣</v>
      </c>
      <c r="K17" s="700"/>
      <c r="L17" s="701"/>
      <c r="M17" s="701"/>
      <c r="N17" s="701"/>
      <c r="O17" s="702"/>
    </row>
    <row r="18" spans="1:15" x14ac:dyDescent="0.15">
      <c r="C18" s="78"/>
      <c r="J18" s="21" t="s">
        <v>8</v>
      </c>
      <c r="O18" s="79"/>
    </row>
    <row r="19" spans="1:15" x14ac:dyDescent="0.15">
      <c r="C19" s="78"/>
      <c r="J19" s="24" t="s">
        <v>9</v>
      </c>
      <c r="K19" s="24"/>
      <c r="L19" s="713" t="str">
        <f>IF(+表紙!L42="","",+表紙!L42)</f>
        <v>045-594-8742</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株式会社フジタ　横浜支店</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2204</v>
      </c>
      <c r="N25" s="738"/>
      <c r="O25" s="739"/>
    </row>
    <row r="26" spans="1:15" ht="18" customHeight="1" x14ac:dyDescent="0.15">
      <c r="C26" s="461" t="s">
        <v>11</v>
      </c>
      <c r="D26" s="462"/>
      <c r="E26" s="463"/>
      <c r="F26" s="724" t="str">
        <f>+表紙!F49</f>
        <v>神奈川県横浜市神奈川区金港町７－３</v>
      </c>
      <c r="G26" s="725"/>
      <c r="H26" s="725"/>
      <c r="I26" s="725"/>
      <c r="J26" s="725"/>
      <c r="K26" s="725"/>
      <c r="L26" s="126" t="s">
        <v>173</v>
      </c>
      <c r="M26" s="223"/>
      <c r="N26" s="728" t="str">
        <f>IF(+表紙!N49="","",+表紙!N49)</f>
        <v>045-594-8742</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Ｄ－建設業</v>
      </c>
      <c r="G29" s="691"/>
      <c r="H29" s="691"/>
      <c r="I29" s="691"/>
      <c r="J29" s="30" t="s">
        <v>47</v>
      </c>
      <c r="K29" s="30"/>
      <c r="L29" s="740" t="str">
        <f>+表紙!L52</f>
        <v>総合工事業</v>
      </c>
      <c r="M29" s="740"/>
      <c r="N29" s="698"/>
      <c r="O29" s="699"/>
    </row>
    <row r="30" spans="1:15" ht="22.5" customHeight="1" x14ac:dyDescent="0.15">
      <c r="C30" s="299"/>
      <c r="D30" s="310" t="s">
        <v>19</v>
      </c>
      <c r="E30" s="311" t="s">
        <v>370</v>
      </c>
      <c r="F30" s="689" t="s">
        <v>371</v>
      </c>
      <c r="G30" s="412"/>
      <c r="H30" s="690"/>
      <c r="I30" s="689" t="s">
        <v>372</v>
      </c>
      <c r="J30" s="415"/>
      <c r="K30" s="425"/>
      <c r="L30" s="692">
        <f>+表紙!L53</f>
        <v>0</v>
      </c>
      <c r="M30" s="693"/>
      <c r="N30" s="312" t="s">
        <v>373</v>
      </c>
      <c r="O30" s="313"/>
    </row>
    <row r="31" spans="1:15" ht="22.5" customHeight="1" x14ac:dyDescent="0.15">
      <c r="C31" s="299"/>
      <c r="D31" s="298"/>
      <c r="E31" s="314"/>
      <c r="F31" s="689" t="s">
        <v>374</v>
      </c>
      <c r="G31" s="412"/>
      <c r="H31" s="690"/>
      <c r="I31" s="691" t="s">
        <v>375</v>
      </c>
      <c r="J31" s="415"/>
      <c r="K31" s="415"/>
      <c r="L31" s="692">
        <f>+表紙!L54</f>
        <v>21153</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f>+表紙!F58</f>
        <v>0</v>
      </c>
      <c r="G35" s="695"/>
      <c r="H35" s="695"/>
      <c r="I35" s="695"/>
      <c r="J35" s="695"/>
      <c r="K35" s="695"/>
      <c r="L35" s="695"/>
      <c r="M35" s="695"/>
      <c r="N35" s="695"/>
      <c r="O35" s="696"/>
    </row>
    <row r="36" spans="3:15" ht="23.25" customHeight="1" x14ac:dyDescent="0.15">
      <c r="C36" s="304"/>
      <c r="D36" s="321" t="s">
        <v>24</v>
      </c>
      <c r="E36" s="322" t="s">
        <v>383</v>
      </c>
      <c r="F36" s="697">
        <f>+表紙!F59</f>
        <v>92</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19790</v>
      </c>
      <c r="I40" s="242" t="s">
        <v>4</v>
      </c>
      <c r="J40" s="441" t="s">
        <v>326</v>
      </c>
      <c r="K40" s="442"/>
      <c r="L40" s="443"/>
      <c r="M40" s="741">
        <f>+表紙!M63</f>
        <v>19790</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f>+表紙!M64</f>
        <v>2693</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f>+表紙!M65</f>
        <v>19587</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1.9"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15" customHeight="1" x14ac:dyDescent="0.15">
      <c r="A54" s="21"/>
      <c r="B54" s="21"/>
      <c r="C54" s="182">
        <v>3</v>
      </c>
      <c r="D54" s="428" t="s">
        <v>399</v>
      </c>
      <c r="E54" s="428"/>
      <c r="F54" s="428"/>
      <c r="G54" s="428"/>
      <c r="H54" s="428"/>
      <c r="I54" s="428"/>
      <c r="J54" s="428"/>
      <c r="K54" s="428"/>
      <c r="L54" s="428"/>
      <c r="M54" s="428"/>
      <c r="N54" s="428"/>
      <c r="O54" s="429"/>
    </row>
    <row r="55" spans="1:15" ht="28.1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1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15" customHeight="1" x14ac:dyDescent="0.15">
      <c r="A68" s="21"/>
      <c r="B68" s="21"/>
      <c r="C68" s="182"/>
      <c r="D68" s="183" t="s">
        <v>312</v>
      </c>
      <c r="E68" s="428" t="s">
        <v>418</v>
      </c>
      <c r="F68" s="428"/>
      <c r="G68" s="428"/>
      <c r="H68" s="428"/>
      <c r="I68" s="428"/>
      <c r="J68" s="428"/>
      <c r="K68" s="428"/>
      <c r="L68" s="428"/>
      <c r="M68" s="428"/>
      <c r="N68" s="428"/>
      <c r="O68" s="429"/>
    </row>
    <row r="69" spans="1:15" ht="28.15" customHeight="1" x14ac:dyDescent="0.15">
      <c r="A69" s="21"/>
      <c r="B69" s="21"/>
      <c r="C69" s="182"/>
      <c r="D69" s="183" t="s">
        <v>313</v>
      </c>
      <c r="E69" s="428" t="s">
        <v>318</v>
      </c>
      <c r="F69" s="428"/>
      <c r="G69" s="428"/>
      <c r="H69" s="428"/>
      <c r="I69" s="428"/>
      <c r="J69" s="428"/>
      <c r="K69" s="428"/>
      <c r="L69" s="428"/>
      <c r="M69" s="428"/>
      <c r="N69" s="428"/>
      <c r="O69" s="429"/>
    </row>
    <row r="70" spans="1:15" ht="28.1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4"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2713.4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8500</v>
      </c>
      <c r="E24" s="603"/>
      <c r="F24" s="603"/>
      <c r="G24" s="195" t="s">
        <v>199</v>
      </c>
      <c r="H24" s="583">
        <f>+F12</f>
        <v>2713.4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2713.4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2713.4</v>
      </c>
      <c r="Q27" s="588"/>
      <c r="R27" s="588"/>
      <c r="S27" s="588"/>
      <c r="T27" s="44" t="s">
        <v>38</v>
      </c>
      <c r="U27" s="64"/>
      <c r="V27" s="64"/>
      <c r="Y27" s="62" t="s">
        <v>39</v>
      </c>
      <c r="Z27" s="65"/>
      <c r="AH27" s="53"/>
      <c r="AI27" s="53"/>
      <c r="AJ27" s="53"/>
      <c r="AK27" s="53"/>
      <c r="AL27" s="553">
        <f>+AH18+P27</f>
        <v>2713.4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2713.4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8500</v>
      </c>
      <c r="E29" s="603"/>
      <c r="F29" s="603"/>
      <c r="G29" s="195" t="s">
        <v>199</v>
      </c>
      <c r="H29" s="583">
        <f>+AL27</f>
        <v>2713.4</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2713.4</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8500</v>
      </c>
      <c r="E31" s="603"/>
      <c r="F31" s="603"/>
      <c r="G31" s="195" t="s">
        <v>199</v>
      </c>
      <c r="H31" s="583">
        <f>+AS24</f>
        <v>2713.4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16"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9.3000000000000007</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9.3000000000000007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9.3000000000000007</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9.3000000000000007</v>
      </c>
      <c r="Q27" s="588"/>
      <c r="R27" s="588"/>
      <c r="S27" s="588"/>
      <c r="T27" s="44" t="s">
        <v>38</v>
      </c>
      <c r="U27" s="64"/>
      <c r="V27" s="64"/>
      <c r="Y27" s="62" t="s">
        <v>39</v>
      </c>
      <c r="Z27" s="65"/>
      <c r="AH27" s="53"/>
      <c r="AI27" s="53"/>
      <c r="AJ27" s="53"/>
      <c r="AK27" s="53"/>
      <c r="AL27" s="553">
        <f>+AH18+P27</f>
        <v>9.3000000000000007</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9.3000000000000007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9.3000000000000007</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9.3000000000000007</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9.3000000000000007</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6"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211.4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110</v>
      </c>
      <c r="E24" s="603"/>
      <c r="F24" s="603"/>
      <c r="G24" s="195" t="s">
        <v>199</v>
      </c>
      <c r="H24" s="583">
        <f>+F12</f>
        <v>211.4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179</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211.4</v>
      </c>
      <c r="Q27" s="588"/>
      <c r="R27" s="588"/>
      <c r="S27" s="588"/>
      <c r="T27" s="44" t="s">
        <v>38</v>
      </c>
      <c r="U27" s="64"/>
      <c r="V27" s="64"/>
      <c r="Y27" s="62" t="s">
        <v>39</v>
      </c>
      <c r="Z27" s="65"/>
      <c r="AH27" s="53"/>
      <c r="AI27" s="53"/>
      <c r="AJ27" s="53"/>
      <c r="AK27" s="53"/>
      <c r="AL27" s="553">
        <f>+AH18+P27</f>
        <v>211.4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179</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110</v>
      </c>
      <c r="E29" s="603"/>
      <c r="F29" s="603"/>
      <c r="G29" s="195" t="s">
        <v>199</v>
      </c>
      <c r="H29" s="583">
        <f>+AL27</f>
        <v>211.4</v>
      </c>
      <c r="I29" s="584"/>
      <c r="J29" s="195" t="s">
        <v>199</v>
      </c>
      <c r="M29" s="558"/>
      <c r="P29" s="56"/>
      <c r="Q29" s="144"/>
      <c r="R29" s="51" t="s">
        <v>184</v>
      </c>
      <c r="S29" s="526" t="s">
        <v>33</v>
      </c>
      <c r="T29" s="573"/>
      <c r="U29" s="573"/>
      <c r="V29" s="574"/>
      <c r="W29" s="48"/>
      <c r="X29" s="66"/>
      <c r="Y29" s="536" t="s">
        <v>260</v>
      </c>
      <c r="Z29" s="537"/>
      <c r="AA29" s="538">
        <v>28.9</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90</v>
      </c>
      <c r="E30" s="603"/>
      <c r="F30" s="603"/>
      <c r="G30" s="195" t="s">
        <v>199</v>
      </c>
      <c r="H30" s="583">
        <f>+AL30</f>
        <v>187.4</v>
      </c>
      <c r="I30" s="584"/>
      <c r="J30" s="195" t="s">
        <v>199</v>
      </c>
      <c r="M30" s="558"/>
      <c r="P30" s="56"/>
      <c r="R30" s="587">
        <f>+ROUND(AA28,1)+ROUND(AA29,1)+ROUND(AA30,1)</f>
        <v>207.9</v>
      </c>
      <c r="S30" s="588"/>
      <c r="T30" s="588"/>
      <c r="U30" s="588"/>
      <c r="V30" s="44" t="s">
        <v>16</v>
      </c>
      <c r="Y30" s="536" t="s">
        <v>187</v>
      </c>
      <c r="Z30" s="537"/>
      <c r="AA30" s="538"/>
      <c r="AB30" s="539"/>
      <c r="AC30" s="539"/>
      <c r="AD30" s="539"/>
      <c r="AE30" s="539"/>
      <c r="AF30" s="44" t="s">
        <v>13</v>
      </c>
      <c r="AL30" s="524">
        <v>187.4</v>
      </c>
      <c r="AM30" s="535"/>
      <c r="AN30" s="535"/>
      <c r="AO30" s="535"/>
      <c r="AP30" s="52" t="s">
        <v>13</v>
      </c>
      <c r="AS30" s="582"/>
      <c r="AT30" s="579"/>
      <c r="AU30" s="579"/>
      <c r="AV30" s="580"/>
      <c r="AW30" s="631"/>
    </row>
    <row r="31" spans="2:49" ht="27" customHeight="1" thickTop="1" thickBot="1" x14ac:dyDescent="0.2">
      <c r="B31" s="611" t="s">
        <v>227</v>
      </c>
      <c r="C31" s="612"/>
      <c r="D31" s="603">
        <v>100</v>
      </c>
      <c r="E31" s="603"/>
      <c r="F31" s="603"/>
      <c r="G31" s="195" t="s">
        <v>199</v>
      </c>
      <c r="H31" s="583">
        <f>+AS24</f>
        <v>179</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3.5</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12"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1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21.4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20</v>
      </c>
      <c r="E24" s="603"/>
      <c r="F24" s="603"/>
      <c r="G24" s="195" t="s">
        <v>199</v>
      </c>
      <c r="H24" s="583">
        <f>+F12</f>
        <v>21.4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21.2</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21.4</v>
      </c>
      <c r="Q27" s="588"/>
      <c r="R27" s="588"/>
      <c r="S27" s="588"/>
      <c r="T27" s="44" t="s">
        <v>38</v>
      </c>
      <c r="U27" s="64"/>
      <c r="V27" s="64"/>
      <c r="Y27" s="62" t="s">
        <v>39</v>
      </c>
      <c r="Z27" s="65"/>
      <c r="AH27" s="53"/>
      <c r="AI27" s="53"/>
      <c r="AJ27" s="53"/>
      <c r="AK27" s="53"/>
      <c r="AL27" s="553">
        <f>+AH18+P27</f>
        <v>21.4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21.2</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20</v>
      </c>
      <c r="E29" s="603"/>
      <c r="F29" s="603"/>
      <c r="G29" s="195" t="s">
        <v>199</v>
      </c>
      <c r="H29" s="583">
        <f>+AL27</f>
        <v>21.4</v>
      </c>
      <c r="I29" s="584"/>
      <c r="J29" s="195" t="s">
        <v>199</v>
      </c>
      <c r="M29" s="558"/>
      <c r="P29" s="56"/>
      <c r="Q29" s="144"/>
      <c r="R29" s="51" t="s">
        <v>184</v>
      </c>
      <c r="S29" s="526" t="s">
        <v>33</v>
      </c>
      <c r="T29" s="573"/>
      <c r="U29" s="573"/>
      <c r="V29" s="574"/>
      <c r="W29" s="48"/>
      <c r="X29" s="66"/>
      <c r="Y29" s="536" t="s">
        <v>260</v>
      </c>
      <c r="Z29" s="537"/>
      <c r="AA29" s="538">
        <v>0.2</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15</v>
      </c>
      <c r="E30" s="603"/>
      <c r="F30" s="603"/>
      <c r="G30" s="195" t="s">
        <v>199</v>
      </c>
      <c r="H30" s="583">
        <f>+AL30</f>
        <v>17.600000000000001</v>
      </c>
      <c r="I30" s="584"/>
      <c r="J30" s="195" t="s">
        <v>199</v>
      </c>
      <c r="M30" s="558"/>
      <c r="P30" s="56"/>
      <c r="R30" s="587">
        <f>+ROUND(AA28,1)+ROUND(AA29,1)+ROUND(AA30,1)</f>
        <v>21.4</v>
      </c>
      <c r="S30" s="588"/>
      <c r="T30" s="588"/>
      <c r="U30" s="588"/>
      <c r="V30" s="44" t="s">
        <v>16</v>
      </c>
      <c r="Y30" s="536" t="s">
        <v>187</v>
      </c>
      <c r="Z30" s="537"/>
      <c r="AA30" s="538"/>
      <c r="AB30" s="539"/>
      <c r="AC30" s="539"/>
      <c r="AD30" s="539"/>
      <c r="AE30" s="539"/>
      <c r="AF30" s="44" t="s">
        <v>13</v>
      </c>
      <c r="AL30" s="524">
        <v>17.600000000000001</v>
      </c>
      <c r="AM30" s="535"/>
      <c r="AN30" s="535"/>
      <c r="AO30" s="535"/>
      <c r="AP30" s="52" t="s">
        <v>13</v>
      </c>
      <c r="AS30" s="582"/>
      <c r="AT30" s="579"/>
      <c r="AU30" s="579"/>
      <c r="AV30" s="580"/>
      <c r="AW30" s="631"/>
    </row>
    <row r="31" spans="2:49" ht="27" customHeight="1" thickTop="1" thickBot="1" x14ac:dyDescent="0.2">
      <c r="B31" s="611" t="s">
        <v>227</v>
      </c>
      <c r="C31" s="612"/>
      <c r="D31" s="603">
        <v>18</v>
      </c>
      <c r="E31" s="603"/>
      <c r="F31" s="603"/>
      <c r="G31" s="195" t="s">
        <v>199</v>
      </c>
      <c r="H31" s="583">
        <f>+AS24</f>
        <v>21.2</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5"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株式会社フジタ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1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222.6</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150</v>
      </c>
      <c r="E24" s="603"/>
      <c r="F24" s="603"/>
      <c r="G24" s="195" t="s">
        <v>199</v>
      </c>
      <c r="H24" s="583">
        <f>+F12</f>
        <v>222.6</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222.6</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222.6</v>
      </c>
      <c r="Q27" s="588"/>
      <c r="R27" s="588"/>
      <c r="S27" s="588"/>
      <c r="T27" s="44" t="s">
        <v>38</v>
      </c>
      <c r="U27" s="64"/>
      <c r="V27" s="64"/>
      <c r="Y27" s="62" t="s">
        <v>39</v>
      </c>
      <c r="Z27" s="65"/>
      <c r="AH27" s="53"/>
      <c r="AI27" s="53"/>
      <c r="AJ27" s="53"/>
      <c r="AK27" s="53"/>
      <c r="AL27" s="553">
        <f>+AH18+P27</f>
        <v>222.6</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222.6</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150</v>
      </c>
      <c r="E29" s="603"/>
      <c r="F29" s="603"/>
      <c r="G29" s="195" t="s">
        <v>199</v>
      </c>
      <c r="H29" s="583">
        <f>+AL27</f>
        <v>222.6</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80</v>
      </c>
      <c r="E30" s="603"/>
      <c r="F30" s="603"/>
      <c r="G30" s="195" t="s">
        <v>199</v>
      </c>
      <c r="H30" s="583">
        <f>+AL30</f>
        <v>203.1</v>
      </c>
      <c r="I30" s="584"/>
      <c r="J30" s="195" t="s">
        <v>199</v>
      </c>
      <c r="M30" s="558"/>
      <c r="P30" s="56"/>
      <c r="R30" s="587">
        <f>+ROUND(AA28,1)+ROUND(AA29,1)+ROUND(AA30,1)</f>
        <v>222.6</v>
      </c>
      <c r="S30" s="588"/>
      <c r="T30" s="588"/>
      <c r="U30" s="588"/>
      <c r="V30" s="44" t="s">
        <v>16</v>
      </c>
      <c r="Y30" s="536" t="s">
        <v>187</v>
      </c>
      <c r="Z30" s="537"/>
      <c r="AA30" s="538"/>
      <c r="AB30" s="539"/>
      <c r="AC30" s="539"/>
      <c r="AD30" s="539"/>
      <c r="AE30" s="539"/>
      <c r="AF30" s="44" t="s">
        <v>13</v>
      </c>
      <c r="AL30" s="524">
        <v>203.1</v>
      </c>
      <c r="AM30" s="535"/>
      <c r="AN30" s="535"/>
      <c r="AO30" s="535"/>
      <c r="AP30" s="52" t="s">
        <v>13</v>
      </c>
      <c r="AS30" s="582"/>
      <c r="AT30" s="579"/>
      <c r="AU30" s="579"/>
      <c r="AV30" s="580"/>
      <c r="AW30" s="631"/>
    </row>
    <row r="31" spans="2:49" ht="27" customHeight="1" thickTop="1" thickBot="1" x14ac:dyDescent="0.2">
      <c r="B31" s="611" t="s">
        <v>227</v>
      </c>
      <c r="C31" s="612"/>
      <c r="D31" s="603">
        <v>149</v>
      </c>
      <c r="E31" s="603"/>
      <c r="F31" s="603"/>
      <c r="G31" s="195" t="s">
        <v>199</v>
      </c>
      <c r="H31" s="583">
        <f>+AS24</f>
        <v>222.6</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2023-06-29T03:12:13Z</dcterms:created>
  <dcterms:modified xsi:type="dcterms:W3CDTF">2023-09-20T04:00:27Z</dcterms:modified>
</cp:coreProperties>
</file>