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0" tabRatio="808" firstSheet="1" activeTab="16"/>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80" l="1"/>
  <c r="AL31" i="80" s="1"/>
  <c r="V52" i="94" s="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V55" i="94" l="1"/>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l="1"/>
  <c r="M63" i="95" s="1"/>
  <c r="M40" i="98" s="1"/>
  <c r="AA15" i="94"/>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<sst xmlns="http://schemas.openxmlformats.org/spreadsheetml/2006/main" count="3276" uniqueCount="459">
  <si>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</si>
  <si>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</si>
  <si>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</si>
  <si>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</si>
  <si>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</si>
  <si>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</si>
  <si>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</si>
  <si>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</si>
  <si>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</si>
  <si>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</si>
  <si>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</si>
  <si>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</si>
  <si>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</si>
  <si>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</si>
  <si>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</si>
  <si>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</si>
  <si>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</si>
  <si>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</si>
  <si>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</si>
  <si>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</si>
  <si>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</si>
  <si>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</si>
  <si>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</si>
  <si>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</si>
  <si>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</si>
  <si>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</si>
  <si>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</si>
  <si>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</si>
  <si>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</si>
  <si>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</si>
  <si>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</si>
  <si>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</si>
  <si>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</si>
  <si>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</si>
  <si>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</si>
  <si>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</si>
  <si>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</si>
  <si>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</si>
  <si>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</si>
  <si>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</si>
  <si>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</si>
  <si>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</si>
  <si>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</si>
  <si>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</si>
  <si>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</si>
  <si>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</si>
  <si>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</si>
  <si>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</si>
  <si>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</si>
  <si>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</si>
  <si>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</si>
  <si>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</si>
  <si>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</si>
  <si>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</si>
  <si>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</si>
  <si>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</si>
  <si>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</si>
  <si>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</si>
  <si>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</si>
  <si>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</si>
  <si>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</si>
  <si>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</si>
  <si>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</si>
  <si>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</si>
  <si>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</si>
  <si>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</si>
  <si>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</si>
  <si>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</si>
  <si>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</si>
  <si>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</si>
  <si>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</si>
  <si>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</si>
  <si>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</si>
  <si>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</si>
  <si>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</si>
  <si>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</si>
  <si>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</si>
  <si>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</si>
  <si>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</si>
  <si>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</si>
  <si>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</si>
  <si>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</si>
  <si>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</si>
  <si>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</si>
  <si>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</si>
  <si>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</si>
  <si>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</si>
  <si>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</si>
  <si>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</si>
  <si>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</si>
  <si>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</si>
  <si>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</si>
  <si>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</si>
  <si>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</si>
  <si>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</si>
  <si>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</si>
  <si>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</si>
  <si>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</si>
  <si>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</si>
  <si>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</si>
  <si>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</si>
  <si>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</si>
  <si>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</si>
  <si>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</si>
  <si>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</si>
  <si>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</si>
  <si>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</si>
  <si>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</si>
  <si>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</si>
  <si>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</si>
  <si>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</si>
  <si>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</si>
  <si>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</si>
  <si>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</si>
  <si>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</si>
  <si>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</si>
  <si>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</si>
  <si>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</si>
  <si>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</si>
  <si>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</si>
  <si>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</si>
  <si>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</si>
  <si>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</si>
  <si>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</si>
  <si>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</si>
  <si>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</si>
  <si>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</si>
  <si>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</si>
  <si>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</si>
  <si>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</si>
  <si>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</si>
  <si>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</si>
  <si>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</si>
  <si>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</si>
  <si>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</si>
  <si>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</si>
  <si>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</si>
  <si>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</si>
  <si>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</si>
  <si>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</si>
  <si>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</si>
  <si>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</si>
  <si>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</si>
  <si>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</si>
  <si>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</si>
  <si>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</si>
  <si>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</si>
  <si>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</si>
  <si>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</si>
  <si>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</si>
  <si>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</si>
  <si>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</si>
  <si>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</si>
  <si>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</si>
  <si>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</si>
  <si>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</si>
  <si>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</si>
  <si>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</si>
  <si>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</si>
  <si>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</si>
  <si>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</si>
  <si>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</si>
  <si>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</si>
  <si>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</si>
  <si>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</si>
  <si>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</si>
  <si>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</si>
  <si>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</si>
  <si>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</si>
  <si>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</si>
  <si>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</si>
  <si>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</si>
  <si>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</si>
  <si>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</si>
  <si>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</si>
  <si>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</si>
  <si>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</si>
  <si>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</si>
  <si>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</si>
  <si>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</si>
  <si>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</si>
  <si>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</si>
  <si>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</si>
  <si>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</si>
  <si>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</si>
  <si>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</si>
  <si>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</si>
  <si>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</si>
  <si>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</si>
  <si>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</si>
  <si>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</si>
  <si>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</si>
  <si>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</si>
  <si>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</si>
  <si>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</si>
  <si>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</si>
  <si>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</si>
  <si>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</si>
  <si>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</si>
  <si>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</si>
  <si>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</si>
  <si>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</si>
  <si>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</si>
  <si>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</si>
  <si>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</si>
  <si>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</si>
  <si>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</si>
  <si>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</si>
  <si>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</si>
  <si>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</si>
  <si>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</si>
  <si>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</si>
  <si>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</si>
  <si>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</si>
  <si>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</si>
  <si>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</si>
  <si>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</si>
  <si>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</si>
  <si>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</si>
  <si>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</si>
  <si>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</si>
  <si>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</si>
  <si>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</si>
  <si>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</si>
  <si>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</si>
  <si>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</si>
  <si>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</si>
  <si>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</si>
  <si>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</si>
  <si>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</si>
  <si>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</si>
  <si>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</si>
  <si>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</si>
  <si>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</si>
  <si>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</si>
  <si>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</si>
  <si>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</si>
  <si>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</si>
  <si>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</si>
  <si>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</si>
  <si>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</si>
  <si>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</si>
  <si>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</si>
  <si>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</si>
  <si>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</si>
  <si>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</si>
  <si>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</si>
  <si>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</si>
  <si>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</si>
  <si>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</si>
  <si>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</si>
  <si>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</si>
  <si>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</si>
  <si>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</si>
  <si>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</si>
  <si>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</si>
  <si>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</si>
  <si>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</si>
  <si>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</si>
  <si>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</si>
  <si>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</si>
  <si>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</si>
  <si>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</si>
  <si>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</si>
  <si>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</si>
  <si>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</si>
  <si>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</si>
  <si>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</si>
  <si>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</si>
  <si>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</si>
  <si>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</si>
  <si>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</si>
  <si>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</si>
  <si>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</si>
  <si>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</si>
  <si>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</si>
  <si>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</si>
  <si>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</si>
  <si>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</si>
  <si>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</si>
  <si>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</si>
  <si>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</si>
  <si>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</si>
  <si>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</si>
  <si>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</si>
  <si>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</si>
  <si>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</si>
  <si>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</si>
  <si>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</si>
  <si>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</si>
  <si>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</si>
  <si>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</si>
  <si>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</si>
  <si>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</si>
  <si>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</si>
  <si>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</si>
  <si>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</si>
  <si>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</si>
  <si>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</si>
  <si>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</si>
  <si>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</si>
  <si>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</si>
  <si>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</si>
  <si>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</si>
  <si>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</si>
  <si>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</si>
  <si>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</si>
  <si>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</si>
  <si>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</si>
  <si>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</si>
  <si>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</si>
  <si>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</si>
  <si>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</si>
  <si>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</si>
  <si>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</si>
  <si>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</si>
  <si>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</si>
  <si>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</si>
  <si>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</si>
  <si>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</si>
  <si>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</si>
  <si>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</si>
  <si>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</si>
  <si>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</si>
  <si>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</si>
  <si>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</si>
  <si>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</si>
  <si>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</si>
  <si>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</si>
  <si>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</si>
  <si>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</si>
  <si>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</si>
  <si>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</si>
  <si>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</si>
  <si>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</si>
  <si>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</si>
  <si>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</si>
  <si>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</si>
  <si>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</si>
  <si>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</si>
  <si>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</si>
  <si>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</si>
  <si>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</si>
  <si>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</si>
  <si>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</si>
  <si>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</si>
  <si>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</si>
  <si>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</si>
  <si>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</si>
  <si>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</si>
  <si>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</si>
  <si>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</si>
  <si>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</si>
  <si>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</si>
  <si>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</si>
  <si>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</si>
  <si>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</si>
  <si>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</si>
  <si>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</si>
  <si>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</si>
  <si>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</si>
  <si>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</si>
  <si>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</si>
  <si>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</si>
  <si>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</si>
  <si>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</si>
  <si>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</si>
  <si>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</si>
  <si>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</si>
  <si>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</si>
  <si>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</si>
  <si>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</si>
  <si>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</si>
  <si>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</si>
  <si>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</si>
  <si>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</si>
  <si>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</si>
  <si>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</si>
  <si>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</si>
  <si>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</si>
  <si>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</si>
  <si>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</si>
  <si>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</si>
  <si>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</si>
  <si>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</si>
  <si>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</si>
  <si>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</si>
  <si>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</si>
  <si>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</si>
  <si>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</si>
  <si>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</si>
  <si>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</si>
  <si>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</si>
  <si>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</si>
  <si>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</si>
  <si>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</si>
  <si>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</si>
  <si>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</si>
  <si>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</si>
  <si>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</si>
  <si>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</si>
  <si>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</si>
  <si>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</si>
  <si>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</si>
  <si>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</si>
  <si>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</si>
  <si>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</si>
  <si>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</si>
  <si>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</si>
  <si>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</si>
  <si>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</si>
  <si>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</si>
  <si>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</si>
  <si>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</si>
  <si>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</si>
  <si>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</si>
  <si>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</si>
  <si>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</si>
  <si>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</si>
  <si>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</si>
  <si>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</si>
  <si>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</si>
  <si>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</si>
  <si>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</si>
  <si>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</si>
  <si>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</si>
  <si>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</si>
  <si>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</si>
  <si>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</si>
  <si>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</si>
  <si>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</si>
  <si>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</si>
  <si>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</si>
  <si>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</si>
  <si>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</si>
  <si>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</si>
  <si>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</si>
  <si>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</si>
  <si>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</si>
  <si>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</si>
  <si>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</si>
  <si>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</si>
  <si>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</si>
  <si>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</si>
  <si>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</si>
  <si>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</si>
  <si>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</si>
  <si>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</si>
  <si>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</si>
  <si>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</si>
  <si>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</si>
  <si>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神奈川県横浜市都筑区佐江戸町432</t>
    <rPh sb="0" eb="4">
      <t>カナガワケン</t>
    </rPh>
    <rPh sb="4" eb="7">
      <t>ヨコハマシ</t>
    </rPh>
    <rPh sb="7" eb="14">
      <t>ツヅキクサエドチョウ</t>
    </rPh>
    <phoneticPr fontId="3"/>
  </si>
  <si>
    <t>株式会社佐藤渡辺　神奈川営業所
所長　仲田　孝宏</t>
    <rPh sb="0" eb="8">
      <t>カブシキガイシャサトウワタナベ</t>
    </rPh>
    <rPh sb="9" eb="15">
      <t>カナガワエイギョウショ</t>
    </rPh>
    <rPh sb="16" eb="18">
      <t>ショチョウ</t>
    </rPh>
    <rPh sb="19" eb="21">
      <t>ナカタ</t>
    </rPh>
    <rPh sb="22" eb="24">
      <t>タカヒロ</t>
    </rPh>
    <phoneticPr fontId="3"/>
  </si>
  <si>
    <t>045-929-6688</t>
    <phoneticPr fontId="3"/>
  </si>
  <si>
    <t>株式会社佐藤渡辺　神奈川営業所</t>
    <rPh sb="0" eb="8">
      <t>カブシキガイシャサトウワタナベ</t>
    </rPh>
    <rPh sb="9" eb="15">
      <t>カナガワエイギョウショ</t>
    </rPh>
    <phoneticPr fontId="3"/>
  </si>
  <si>
    <t>神奈川県横浜市都筑区佐江戸町432</t>
    <rPh sb="0" eb="14">
      <t>カナガワケンヨコハマシツヅキクサエドチョウ</t>
    </rPh>
    <phoneticPr fontId="3"/>
  </si>
  <si>
    <t>舗装工事の請負</t>
    <rPh sb="0" eb="4">
      <t>ホソウコウジ</t>
    </rPh>
    <rPh sb="5" eb="7">
      <t>ウケオイ</t>
    </rPh>
    <phoneticPr fontId="3"/>
  </si>
  <si>
    <t>16名</t>
    <rPh sb="2" eb="3">
      <t>メイ</t>
    </rPh>
    <phoneticPr fontId="3"/>
  </si>
  <si>
    <t>令和5年6月28日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</si>
</sst>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view="pageBreakPreview" topLeftCell="A25" zoomScale="115" zoomScaleNormal="100" zoomScaleSheetLayoutView="115" workbookViewId="0">
      <selection activeCell="L35" sqref="L35"/>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450</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458</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41</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453</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454</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2182</v>
      </c>
      <c r="N48" s="579"/>
      <c r="O48" s="580"/>
    </row>
    <row r="49" spans="3:21" ht="18" customHeight="1" x14ac:dyDescent="0.15">
      <c r="C49" s="557" t="s">
        <v>11</v>
      </c>
      <c r="D49" s="558"/>
      <c r="E49" s="559"/>
      <c r="F49" s="612" t="s">
        <v>455</v>
      </c>
      <c r="G49" s="613"/>
      <c r="H49" s="613"/>
      <c r="I49" s="613"/>
      <c r="J49" s="613"/>
      <c r="K49" s="613"/>
      <c r="L49" s="476" t="s">
        <v>173</v>
      </c>
      <c r="M49" s="479"/>
      <c r="N49" s="581" t="s">
        <v>453</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118</v>
      </c>
      <c r="G52" s="512"/>
      <c r="H52" s="512"/>
      <c r="I52" s="512"/>
      <c r="J52" s="36" t="s">
        <v>47</v>
      </c>
      <c r="K52" s="36"/>
      <c r="L52" s="513" t="s">
        <v>456</v>
      </c>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v>797</v>
      </c>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t="s">
        <v>457</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1808.8</v>
      </c>
      <c r="I63" s="294" t="s">
        <v>4</v>
      </c>
      <c r="J63" s="535" t="s">
        <v>326</v>
      </c>
      <c r="K63" s="536"/>
      <c r="L63" s="537"/>
      <c r="M63" s="527">
        <f>+別紙!AA14</f>
        <v>1808.8</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180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1808.8</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abSelected="1" topLeftCell="A16" zoomScaleNormal="100" workbookViewId="0">
      <selection activeCell="D31" sqref="D31:F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3729.9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1800</v>
      </c>
      <c r="E24" s="699"/>
      <c r="F24" s="699"/>
      <c r="G24" s="212" t="s">
        <v>199</v>
      </c>
      <c r="H24" s="679">
        <f>+F12</f>
        <v>3729.9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3729.9</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3729.9</v>
      </c>
      <c r="Q27" s="684"/>
      <c r="R27" s="684"/>
      <c r="S27" s="684"/>
      <c r="T27" s="54" t="s">
        <v>38</v>
      </c>
      <c r="U27" s="74"/>
      <c r="V27" s="74"/>
      <c r="Y27" s="72" t="s">
        <v>39</v>
      </c>
      <c r="Z27" s="75"/>
      <c r="AH27" s="63"/>
      <c r="AI27" s="63"/>
      <c r="AJ27" s="63"/>
      <c r="AK27" s="63"/>
      <c r="AL27" s="649">
        <f>+AH18+P27</f>
        <v>3729.9</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3729.9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1800</v>
      </c>
      <c r="E29" s="699"/>
      <c r="F29" s="699"/>
      <c r="G29" s="212" t="s">
        <v>199</v>
      </c>
      <c r="H29" s="679">
        <f>+AL27</f>
        <v>3729.9</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180</v>
      </c>
      <c r="E30" s="699"/>
      <c r="F30" s="699"/>
      <c r="G30" s="212" t="s">
        <v>199</v>
      </c>
      <c r="H30" s="679">
        <f>+AL30</f>
        <v>4</v>
      </c>
      <c r="I30" s="680"/>
      <c r="J30" s="212" t="s">
        <v>199</v>
      </c>
      <c r="M30" s="654"/>
      <c r="P30" s="66"/>
      <c r="R30" s="683">
        <f>+ROUND(AA28,1)+ROUND(AA29,1)+ROUND(AA30,1)</f>
        <v>3729.9</v>
      </c>
      <c r="S30" s="684"/>
      <c r="T30" s="684"/>
      <c r="U30" s="684"/>
      <c r="V30" s="54" t="s">
        <v>16</v>
      </c>
      <c r="Y30" s="632" t="s">
        <v>187</v>
      </c>
      <c r="Z30" s="633"/>
      <c r="AA30" s="634"/>
      <c r="AB30" s="635"/>
      <c r="AC30" s="635"/>
      <c r="AD30" s="635"/>
      <c r="AE30" s="635"/>
      <c r="AF30" s="54" t="s">
        <v>13</v>
      </c>
      <c r="AL30" s="620">
        <v>4</v>
      </c>
      <c r="AM30" s="631"/>
      <c r="AN30" s="631"/>
      <c r="AO30" s="631"/>
      <c r="AP30" s="62" t="s">
        <v>13</v>
      </c>
      <c r="AS30" s="678"/>
      <c r="AT30" s="675"/>
      <c r="AU30" s="675"/>
      <c r="AV30" s="676"/>
      <c r="AW30" s="727"/>
    </row>
    <row r="31" spans="2:49" ht="27" customHeight="1" thickTop="1" thickBot="1" x14ac:dyDescent="0.2">
      <c r="B31" s="707" t="s">
        <v>227</v>
      </c>
      <c r="C31" s="708"/>
      <c r="D31" s="699">
        <v>1800</v>
      </c>
      <c r="E31" s="699"/>
      <c r="F31" s="699"/>
      <c r="G31" s="212" t="s">
        <v>199</v>
      </c>
      <c r="H31" s="679">
        <f>+AS24</f>
        <v>3729.9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株式会社佐藤渡辺　神奈川営業所</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19" zoomScale="70" zoomScaleNormal="70" workbookViewId="0"/>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株式会社佐藤渡辺　神奈川営業所</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8.8000000000000007</v>
      </c>
      <c r="I9" s="398">
        <f>IF(ｳ.廃油!D24&gt;0,ｳ.廃油!D24,IF(I$19&gt;0,"0",0))</f>
        <v>0</v>
      </c>
      <c r="J9" s="398">
        <f>IF(ｴ.廃酸!$D24&gt;0,ｴ.廃酸!D24,IF(J$19&gt;0,"0",0))</f>
        <v>0</v>
      </c>
      <c r="K9" s="398">
        <f>IF(ｵ.廃ｱﾙｶﾘ!$D24&gt;0,ｵ.廃ｱﾙｶﾘ!D24,IF(K$19&gt;0,"0",0))</f>
        <v>0</v>
      </c>
      <c r="L9" s="398">
        <f>IF(ｶ.廃ﾌﾟﾗ類!D24&gt;0,ｶ.廃ﾌﾟﾗ類!D24,IF(L$19&gt;0,"0",0))</f>
        <v>0</v>
      </c>
      <c r="M9" s="398">
        <f>IF(ｷ.紙くず!D24&gt;0,ｷ.紙くず!D24,IF(M$19&gt;0,"0",0))</f>
        <v>0</v>
      </c>
      <c r="N9" s="398">
        <f>IF(ｸ.木くず!D24&gt;0,ｸ.木くず!D24,IF(N$19&gt;0,"0",0))</f>
        <v>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0</v>
      </c>
      <c r="T9" s="398">
        <f>IF(ｾ.ｶﾞﾗｽ･ｺﾝｸﾘ･陶磁器くず!D24&gt;0,ｾ.ｶﾞﾗｽ･ｺﾝｸﾘ･陶磁器くず!D24,IF(T$19&gt;0,"0",0))</f>
        <v>0</v>
      </c>
      <c r="U9" s="398">
        <f>IF(ｿ.鉱さい!D24&gt;0,ｿ.鉱さい!D24,IF(U$19&gt;0,"0",0))</f>
        <v>0</v>
      </c>
      <c r="V9" s="398">
        <f>IF(ﾀ.がれき類!D24&gt;0,ﾀ.がれき類!D24,IF(V$19&gt;0,"0",0))</f>
        <v>1800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1808.8</v>
      </c>
    </row>
    <row r="10" spans="2:27" ht="24" customHeight="1" x14ac:dyDescent="0.15">
      <c r="B10" s="184" t="s">
        <v>355</v>
      </c>
      <c r="C10" s="773" t="s">
        <v>322</v>
      </c>
      <c r="D10" s="773"/>
      <c r="E10" s="773"/>
      <c r="F10" s="774"/>
      <c r="G10" s="401">
        <f>IF(ｱ.燃え殻!D25&gt;0,ｱ.燃え殻!D25,IF(G$19&gt;0,"0",0))</f>
        <v>0</v>
      </c>
      <c r="H10" s="401" t="str">
        <f>IF(ｲ.汚泥!D25&gt;0,ｲ.汚泥!D25,IF(H$19&gt;0,"0",0))</f>
        <v>0</v>
      </c>
      <c r="I10" s="401">
        <f>IF(ｳ.廃油!D25&gt;0,ｳ.廃油!D25,IF(I$19&gt;0,"0",0))</f>
        <v>0</v>
      </c>
      <c r="J10" s="401">
        <f>IF(ｴ.廃酸!$D25&gt;0,ｴ.廃酸!D25,IF(J$19&gt;0,"0",0))</f>
        <v>0</v>
      </c>
      <c r="K10" s="401">
        <f>IF(ｵ.廃ｱﾙｶﾘ!$D25&gt;0,ｵ.廃ｱﾙｶﾘ!D25,IF(K$19&gt;0,"0",0))</f>
        <v>0</v>
      </c>
      <c r="L10" s="401">
        <f>IF(ｶ.廃ﾌﾟﾗ類!D25&gt;0,ｶ.廃ﾌﾟﾗ類!D25,IF(L$19&gt;0,"0",0))</f>
        <v>0</v>
      </c>
      <c r="M10" s="401">
        <f>IF(ｷ.紙くず!D25&gt;0,ｷ.紙くず!D25,IF(M$19&gt;0,"0",0))</f>
        <v>0</v>
      </c>
      <c r="N10" s="401">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t="str">
        <f>IF(ｲ.汚泥!D26&gt;0,ｲ.汚泥!D26,IF(H$19&gt;0,"0",0))</f>
        <v>0</v>
      </c>
      <c r="I11" s="404">
        <f>IF(ｳ.廃油!D26&gt;0,ｳ.廃油!D26,IF(I$19&gt;0,"0",0))</f>
        <v>0</v>
      </c>
      <c r="J11" s="404">
        <f>IF(ｴ.廃酸!$D26&gt;0,ｴ.廃酸!D26,IF(J$19&gt;0,"0",0))</f>
        <v>0</v>
      </c>
      <c r="K11" s="404">
        <f>IF(ｵ.廃ｱﾙｶﾘ!$D26&gt;0,ｵ.廃ｱﾙｶﾘ!D26,IF(K$19&gt;0,"0",0))</f>
        <v>0</v>
      </c>
      <c r="L11" s="404">
        <f>IF(ｶ.廃ﾌﾟﾗ類!D26&gt;0,ｶ.廃ﾌﾟﾗ類!D26,IF(L$19&gt;0,"0",0))</f>
        <v>0</v>
      </c>
      <c r="M11" s="404">
        <f>IF(ｷ.紙くず!D26&gt;0,ｷ.紙くず!D26,IF(M$19&gt;0,"0",0))</f>
        <v>0</v>
      </c>
      <c r="N11" s="404">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t="str">
        <f>IF(ｲ.汚泥!D27&gt;0,ｲ.汚泥!D27,IF(H$19&gt;0,"0",0))</f>
        <v>0</v>
      </c>
      <c r="I12" s="404">
        <f>IF(ｳ.廃油!D27&gt;0,ｳ.廃油!D27,IF(I$19&gt;0,"0",0))</f>
        <v>0</v>
      </c>
      <c r="J12" s="404">
        <f>IF(ｴ.廃酸!$D27&gt;0,ｴ.廃酸!D27,IF(J$19&gt;0,"0",0))</f>
        <v>0</v>
      </c>
      <c r="K12" s="404">
        <f>IF(ｵ.廃ｱﾙｶﾘ!$D27&gt;0,ｵ.廃ｱﾙｶﾘ!D27,IF(K$19&gt;0,"0",0))</f>
        <v>0</v>
      </c>
      <c r="L12" s="404">
        <f>IF(ｶ.廃ﾌﾟﾗ類!D27&gt;0,ｶ.廃ﾌﾟﾗ類!D27,IF(L$19&gt;0,"0",0))</f>
        <v>0</v>
      </c>
      <c r="M12" s="404">
        <f>IF(ｷ.紙くず!D27&gt;0,ｷ.紙くず!D27,IF(M$19&gt;0,"0",0))</f>
        <v>0</v>
      </c>
      <c r="N12" s="404">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t="str">
        <f t="shared" si="0"/>
        <v>0</v>
      </c>
    </row>
    <row r="13" spans="2:27" ht="24" customHeight="1" x14ac:dyDescent="0.15">
      <c r="B13" s="184" t="s">
        <v>229</v>
      </c>
      <c r="C13" s="777" t="s">
        <v>325</v>
      </c>
      <c r="D13" s="742"/>
      <c r="E13" s="742"/>
      <c r="F13" s="743"/>
      <c r="G13" s="404">
        <f>IF(ｱ.燃え殻!D28&gt;0,ｱ.燃え殻!D28,IF(G$19&gt;0,"0",0))</f>
        <v>0</v>
      </c>
      <c r="H13" s="404" t="str">
        <f>IF(ｲ.汚泥!D28&gt;0,ｲ.汚泥!D28,IF(H$19&gt;0,"0",0))</f>
        <v>0</v>
      </c>
      <c r="I13" s="404">
        <f>IF(ｳ.廃油!D28&gt;0,ｳ.廃油!D28,IF(I$19&gt;0,"0",0))</f>
        <v>0</v>
      </c>
      <c r="J13" s="404">
        <f>IF(ｴ.廃酸!$D28&gt;0,ｴ.廃酸!D28,IF(J$19&gt;0,"0",0))</f>
        <v>0</v>
      </c>
      <c r="K13" s="404">
        <f>IF(ｵ.廃ｱﾙｶﾘ!$D28&gt;0,ｵ.廃ｱﾙｶﾘ!D28,IF(K$19&gt;0,"0",0))</f>
        <v>0</v>
      </c>
      <c r="L13" s="404">
        <f>IF(ｶ.廃ﾌﾟﾗ類!D28&gt;0,ｶ.廃ﾌﾟﾗ類!D28,IF(L$19&gt;0,"0",0))</f>
        <v>0</v>
      </c>
      <c r="M13" s="404">
        <f>IF(ｷ.紙くず!D28&gt;0,ｷ.紙くず!D28,IF(M$19&gt;0,"0",0))</f>
        <v>0</v>
      </c>
      <c r="N13" s="404">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8.8000000000000007</v>
      </c>
      <c r="I14" s="404">
        <f>IF(ｳ.廃油!D29&gt;0,ｳ.廃油!D29,IF(I$19&gt;0,"0",0))</f>
        <v>0</v>
      </c>
      <c r="J14" s="404">
        <f>IF(ｴ.廃酸!$D29&gt;0,ｴ.廃酸!D29,IF(J$19&gt;0,"0",0))</f>
        <v>0</v>
      </c>
      <c r="K14" s="404">
        <f>IF(ｵ.廃ｱﾙｶﾘ!$D29&gt;0,ｵ.廃ｱﾙｶﾘ!D29,IF(K$19&gt;0,"0",0))</f>
        <v>0</v>
      </c>
      <c r="L14" s="404">
        <f>IF(ｶ.廃ﾌﾟﾗ類!D29&gt;0,ｶ.廃ﾌﾟﾗ類!D29,IF(L$19&gt;0,"0",0))</f>
        <v>0</v>
      </c>
      <c r="M14" s="404">
        <f>IF(ｷ.紙くず!D29&gt;0,ｷ.紙くず!D29,IF(M$19&gt;0,"0",0))</f>
        <v>0</v>
      </c>
      <c r="N14" s="404">
        <f>IF(ｸ.木くず!D29&gt;0,ｸ.木くず!D29,IF(N$19&gt;0,"0",0))</f>
        <v>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0</v>
      </c>
      <c r="T14" s="404">
        <f>IF(ｾ.ｶﾞﾗｽ･ｺﾝｸﾘ･陶磁器くず!D29&gt;0,ｾ.ｶﾞﾗｽ･ｺﾝｸﾘ･陶磁器くず!D29,IF(T$19&gt;0,"0",0))</f>
        <v>0</v>
      </c>
      <c r="U14" s="404">
        <f>IF(ｿ.鉱さい!D29&gt;0,ｿ.鉱さい!D29,IF(U$19&gt;0,"0",0))</f>
        <v>0</v>
      </c>
      <c r="V14" s="404">
        <f>IF(ﾀ.がれき類!D29&gt;0,ﾀ.がれき類!D29,IF(V$19&gt;0,"0",0))</f>
        <v>1800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1808.8</v>
      </c>
    </row>
    <row r="15" spans="2:27" ht="24" customHeight="1" x14ac:dyDescent="0.15">
      <c r="B15" s="184" t="s">
        <v>246</v>
      </c>
      <c r="C15" s="775" t="s">
        <v>244</v>
      </c>
      <c r="D15" s="775"/>
      <c r="E15" s="775"/>
      <c r="F15" s="776"/>
      <c r="G15" s="404">
        <f>IF(ｱ.燃え殻!D30&gt;0,ｱ.燃え殻!D30,IF(G$19&gt;0,"0",0))</f>
        <v>0</v>
      </c>
      <c r="H15" s="404" t="str">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0</v>
      </c>
      <c r="M15" s="404">
        <f>IF(ｷ.紙くず!D30&gt;0,ｷ.紙くず!D30,IF(M$19&gt;0,"0",0))</f>
        <v>0</v>
      </c>
      <c r="N15" s="404">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v>
      </c>
      <c r="T15" s="404">
        <f>IF(ｾ.ｶﾞﾗｽ･ｺﾝｸﾘ･陶磁器くず!D30&gt;0,ｾ.ｶﾞﾗｽ･ｺﾝｸﾘ･陶磁器くず!D30,IF(T$19&gt;0,"0",0))</f>
        <v>0</v>
      </c>
      <c r="U15" s="404">
        <f>IF(ｿ.鉱さい!D30&gt;0,ｿ.鉱さい!D30,IF(U$19&gt;0,"0",0))</f>
        <v>0</v>
      </c>
      <c r="V15" s="404">
        <f>IF(ﾀ.がれき類!D30&gt;0,ﾀ.がれき類!D30,IF(V$19&gt;0,"0",0))</f>
        <v>180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f t="shared" si="0"/>
        <v>180</v>
      </c>
    </row>
    <row r="16" spans="2:27" ht="24" customHeight="1" x14ac:dyDescent="0.15">
      <c r="B16" s="184" t="s">
        <v>247</v>
      </c>
      <c r="C16" s="775" t="s">
        <v>245</v>
      </c>
      <c r="D16" s="775"/>
      <c r="E16" s="775"/>
      <c r="F16" s="776"/>
      <c r="G16" s="404">
        <f>IF(ｱ.燃え殻!D31&gt;0,ｱ.燃え殻!D31,IF(G$19&gt;0,"0",0))</f>
        <v>0</v>
      </c>
      <c r="H16" s="404">
        <f>IF(ｲ.汚泥!D31&gt;0,ｲ.汚泥!D31,IF(H$19&gt;0,"0",0))</f>
        <v>8.8000000000000007</v>
      </c>
      <c r="I16" s="404">
        <f>IF(ｳ.廃油!D31&gt;0,ｳ.廃油!D31,IF(I$19&gt;0,"0",0))</f>
        <v>0</v>
      </c>
      <c r="J16" s="404">
        <f>IF(ｴ.廃酸!$D31&gt;0,ｴ.廃酸!D31,IF(J$19&gt;0,"0",0))</f>
        <v>0</v>
      </c>
      <c r="K16" s="404">
        <f>IF(ｵ.廃ｱﾙｶﾘ!$D31&gt;0,ｵ.廃ｱﾙｶﾘ!D31,IF(K$19&gt;0,"0",0))</f>
        <v>0</v>
      </c>
      <c r="L16" s="404">
        <f>IF(ｶ.廃ﾌﾟﾗ類!D31&gt;0,ｶ.廃ﾌﾟﾗ類!D31,IF(L$19&gt;0,"0",0))</f>
        <v>0</v>
      </c>
      <c r="M16" s="404">
        <f>IF(ｷ.紙くず!D31&gt;0,ｷ.紙くず!D31,IF(M$19&gt;0,"0",0))</f>
        <v>0</v>
      </c>
      <c r="N16" s="404">
        <f>IF(ｸ.木くず!D31&gt;0,ｸ.木くず!D31,IF(N$19&gt;0,"0",0))</f>
        <v>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0</v>
      </c>
      <c r="T16" s="404">
        <f>IF(ｾ.ｶﾞﾗｽ･ｺﾝｸﾘ･陶磁器くず!D31&gt;0,ｾ.ｶﾞﾗｽ･ｺﾝｸﾘ･陶磁器くず!D31,IF(T$19&gt;0,"0",0))</f>
        <v>0</v>
      </c>
      <c r="U16" s="404">
        <f>IF(ｿ.鉱さい!D31&gt;0,ｿ.鉱さい!D31,IF(U$19&gt;0,"0",0))</f>
        <v>0</v>
      </c>
      <c r="V16" s="404">
        <f>IF(ﾀ.がれき類!D31&gt;0,ﾀ.がれき類!D31,IF(V$19&gt;0,"0",0))</f>
        <v>1800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1808.8</v>
      </c>
    </row>
    <row r="17" spans="2:27" ht="24" customHeight="1" x14ac:dyDescent="0.15">
      <c r="B17" s="184"/>
      <c r="C17" s="775" t="s">
        <v>444</v>
      </c>
      <c r="D17" s="775"/>
      <c r="E17" s="775"/>
      <c r="F17" s="776"/>
      <c r="G17" s="404">
        <f>IF(ｱ.燃え殻!D32&gt;0,ｱ.燃え殻!D32,IF(G$19&gt;0,"0",0))</f>
        <v>0</v>
      </c>
      <c r="H17" s="404" t="str">
        <f>IF(ｲ.汚泥!D32&gt;0,ｲ.汚泥!D32,IF(H$19&gt;0,"0",0))</f>
        <v>0</v>
      </c>
      <c r="I17" s="404">
        <f>IF(ｳ.廃油!D32&gt;0,ｳ.廃油!D32,IF(I$19&gt;0,"0",0))</f>
        <v>0</v>
      </c>
      <c r="J17" s="404">
        <f>IF(ｴ.廃酸!$D32&gt;0,ｴ.廃酸!D32,IF(J$19&gt;0,"0",0))</f>
        <v>0</v>
      </c>
      <c r="K17" s="404">
        <f>IF(ｵ.廃ｱﾙｶﾘ!$D32&gt;0,ｵ.廃ｱﾙｶﾘ!D32,IF(K$19&gt;0,"0",0))</f>
        <v>0</v>
      </c>
      <c r="L17" s="404">
        <f>IF(ｶ.廃ﾌﾟﾗ類!D32&gt;0,ｶ.廃ﾌﾟﾗ類!D32,IF(L$19&gt;0,"0",0))</f>
        <v>0</v>
      </c>
      <c r="M17" s="404">
        <f>IF(ｷ.紙くず!D32&gt;0,ｷ.紙くず!D32,IF(M$19&gt;0,"0",0))</f>
        <v>0</v>
      </c>
      <c r="N17" s="404">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t="str">
        <f>IF(ｲ.汚泥!D33&gt;0,ｲ.汚泥!D33,IF(H$19&gt;0,"0",0))</f>
        <v>0</v>
      </c>
      <c r="I18" s="407">
        <f>IF(ｳ.廃油!D33&gt;0,ｳ.廃油!D33,IF(I$19&gt;0,"0",0))</f>
        <v>0</v>
      </c>
      <c r="J18" s="407">
        <f>IF(ｴ.廃酸!$D33&gt;0,ｴ.廃酸!D33,IF(J$19&gt;0,"0",0))</f>
        <v>0</v>
      </c>
      <c r="K18" s="407">
        <f>IF(ｵ.廃ｱﾙｶﾘ!$D33&gt;0,ｵ.廃ｱﾙｶﾘ!D33,IF(K$19&gt;0,"0",0))</f>
        <v>0</v>
      </c>
      <c r="L18" s="407">
        <f>IF(ｶ.廃ﾌﾟﾗ類!D33&gt;0,ｶ.廃ﾌﾟﾗ類!D33,IF(L$19&gt;0,"0",0))</f>
        <v>0</v>
      </c>
      <c r="M18" s="407">
        <f>IF(ｷ.紙くず!D33&gt;0,ｷ.紙くず!D33,IF(M$19&gt;0,"0",0))</f>
        <v>0</v>
      </c>
      <c r="N18" s="407">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9.1999999999999993</v>
      </c>
      <c r="I19" s="410">
        <f t="shared" si="1"/>
        <v>0</v>
      </c>
      <c r="J19" s="410">
        <f t="shared" si="1"/>
        <v>0</v>
      </c>
      <c r="K19" s="410">
        <f t="shared" si="1"/>
        <v>0</v>
      </c>
      <c r="L19" s="410">
        <f t="shared" si="1"/>
        <v>0</v>
      </c>
      <c r="M19" s="410">
        <f t="shared" si="1"/>
        <v>0</v>
      </c>
      <c r="N19" s="410">
        <f t="shared" si="1"/>
        <v>0</v>
      </c>
      <c r="O19" s="410">
        <f t="shared" si="1"/>
        <v>0</v>
      </c>
      <c r="P19" s="410">
        <f t="shared" si="1"/>
        <v>0</v>
      </c>
      <c r="Q19" s="410">
        <f t="shared" si="1"/>
        <v>0</v>
      </c>
      <c r="R19" s="410">
        <f t="shared" si="1"/>
        <v>0</v>
      </c>
      <c r="S19" s="410">
        <f t="shared" si="1"/>
        <v>0</v>
      </c>
      <c r="T19" s="410">
        <f t="shared" si="1"/>
        <v>0</v>
      </c>
      <c r="U19" s="410">
        <f t="shared" si="1"/>
        <v>0</v>
      </c>
      <c r="V19" s="410">
        <f t="shared" si="1"/>
        <v>3729.9</v>
      </c>
      <c r="W19" s="410">
        <f t="shared" si="1"/>
        <v>0</v>
      </c>
      <c r="X19" s="410">
        <f t="shared" si="1"/>
        <v>0</v>
      </c>
      <c r="Y19" s="410">
        <f t="shared" si="1"/>
        <v>0</v>
      </c>
      <c r="Z19" s="411">
        <f t="shared" si="1"/>
        <v>0</v>
      </c>
      <c r="AA19" s="412">
        <f t="shared" ref="AA19:AA25" si="2">SUM(G19:Z19)</f>
        <v>3739.1</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9.1999999999999993</v>
      </c>
      <c r="I37" s="446">
        <f t="shared" si="8"/>
        <v>0</v>
      </c>
      <c r="J37" s="446">
        <f t="shared" si="8"/>
        <v>0</v>
      </c>
      <c r="K37" s="446">
        <f t="shared" si="8"/>
        <v>0</v>
      </c>
      <c r="L37" s="446">
        <f t="shared" si="8"/>
        <v>0</v>
      </c>
      <c r="M37" s="446">
        <f t="shared" si="8"/>
        <v>0</v>
      </c>
      <c r="N37" s="446">
        <f t="shared" si="8"/>
        <v>0</v>
      </c>
      <c r="O37" s="446">
        <f t="shared" si="8"/>
        <v>0</v>
      </c>
      <c r="P37" s="446">
        <f t="shared" si="8"/>
        <v>0</v>
      </c>
      <c r="Q37" s="446">
        <f t="shared" si="8"/>
        <v>0</v>
      </c>
      <c r="R37" s="446">
        <f t="shared" si="8"/>
        <v>0</v>
      </c>
      <c r="S37" s="446">
        <f t="shared" si="8"/>
        <v>0</v>
      </c>
      <c r="T37" s="446">
        <f t="shared" si="8"/>
        <v>0</v>
      </c>
      <c r="U37" s="446">
        <f t="shared" si="8"/>
        <v>0</v>
      </c>
      <c r="V37" s="446">
        <f t="shared" si="8"/>
        <v>3729.9</v>
      </c>
      <c r="W37" s="446">
        <f t="shared" si="8"/>
        <v>0</v>
      </c>
      <c r="X37" s="446">
        <f t="shared" si="8"/>
        <v>0</v>
      </c>
      <c r="Y37" s="446">
        <f t="shared" si="8"/>
        <v>0</v>
      </c>
      <c r="Z37" s="447">
        <f t="shared" si="8"/>
        <v>0</v>
      </c>
      <c r="AA37" s="448">
        <f t="shared" si="4"/>
        <v>3739.1</v>
      </c>
    </row>
    <row r="38" spans="2:27" ht="24" customHeight="1" x14ac:dyDescent="0.15">
      <c r="B38" s="182"/>
      <c r="C38" s="746"/>
      <c r="D38" s="225"/>
      <c r="E38" s="223" t="s">
        <v>264</v>
      </c>
      <c r="F38" s="474"/>
      <c r="G38" s="437">
        <f t="shared" ref="G38:Z38" si="9">SUM(G39:G41)</f>
        <v>0</v>
      </c>
      <c r="H38" s="437">
        <f t="shared" si="9"/>
        <v>9.1999999999999993</v>
      </c>
      <c r="I38" s="437">
        <f t="shared" si="9"/>
        <v>0</v>
      </c>
      <c r="J38" s="437">
        <f t="shared" si="9"/>
        <v>0</v>
      </c>
      <c r="K38" s="437">
        <f t="shared" si="9"/>
        <v>0</v>
      </c>
      <c r="L38" s="437">
        <f t="shared" si="9"/>
        <v>0</v>
      </c>
      <c r="M38" s="437">
        <f t="shared" si="9"/>
        <v>0</v>
      </c>
      <c r="N38" s="437">
        <f t="shared" si="9"/>
        <v>0</v>
      </c>
      <c r="O38" s="437">
        <f t="shared" si="9"/>
        <v>0</v>
      </c>
      <c r="P38" s="437">
        <f t="shared" si="9"/>
        <v>0</v>
      </c>
      <c r="Q38" s="437">
        <f t="shared" si="9"/>
        <v>0</v>
      </c>
      <c r="R38" s="437">
        <f t="shared" si="9"/>
        <v>0</v>
      </c>
      <c r="S38" s="437">
        <f t="shared" si="9"/>
        <v>0</v>
      </c>
      <c r="T38" s="437">
        <f t="shared" si="9"/>
        <v>0</v>
      </c>
      <c r="U38" s="437">
        <f t="shared" si="9"/>
        <v>0</v>
      </c>
      <c r="V38" s="437">
        <f t="shared" si="9"/>
        <v>3729.9</v>
      </c>
      <c r="W38" s="437">
        <f t="shared" si="9"/>
        <v>0</v>
      </c>
      <c r="X38" s="437">
        <f t="shared" si="9"/>
        <v>0</v>
      </c>
      <c r="Y38" s="437">
        <f t="shared" si="9"/>
        <v>0</v>
      </c>
      <c r="Z38" s="438">
        <f t="shared" si="9"/>
        <v>0</v>
      </c>
      <c r="AA38" s="439">
        <f t="shared" si="4"/>
        <v>3739.1</v>
      </c>
    </row>
    <row r="39" spans="2:27" ht="24" customHeight="1" x14ac:dyDescent="0.15">
      <c r="B39" s="182"/>
      <c r="C39" s="746"/>
      <c r="D39" s="226"/>
      <c r="E39" s="221"/>
      <c r="F39" s="219" t="s">
        <v>236</v>
      </c>
      <c r="G39" s="440">
        <f>+ｱ.燃え殻!$AA$28</f>
        <v>0</v>
      </c>
      <c r="H39" s="440">
        <f>+ｲ.汚泥!$AA$28</f>
        <v>9.1999999999999993</v>
      </c>
      <c r="I39" s="440">
        <f>+ｳ.廃油!$AA$28</f>
        <v>0</v>
      </c>
      <c r="J39" s="440">
        <f>+ｴ.廃酸!$AA$28</f>
        <v>0</v>
      </c>
      <c r="K39" s="440">
        <f>+ｵ.廃ｱﾙｶﾘ!$AA$28</f>
        <v>0</v>
      </c>
      <c r="L39" s="440">
        <f>+ｶ.廃ﾌﾟﾗ類!$AA$28</f>
        <v>0</v>
      </c>
      <c r="M39" s="440">
        <f>+ｷ.紙くず!$AA$28</f>
        <v>0</v>
      </c>
      <c r="N39" s="440">
        <f>+ｸ.木くず!$AA$28</f>
        <v>0</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3729.9</v>
      </c>
      <c r="W39" s="440">
        <f>+ﾁ.動物のふん尿!$AA$28</f>
        <v>0</v>
      </c>
      <c r="X39" s="440">
        <f>+ﾂ.動物の死体!$AA$28</f>
        <v>0</v>
      </c>
      <c r="Y39" s="440">
        <f>+ﾃ.ばいじん!$AA$28</f>
        <v>0</v>
      </c>
      <c r="Z39" s="441">
        <f>+ﾄ.混合廃棄物その他!$AA$28</f>
        <v>0</v>
      </c>
      <c r="AA39" s="442">
        <f t="shared" si="4"/>
        <v>3739.1</v>
      </c>
    </row>
    <row r="40" spans="2:27" ht="24" customHeight="1" x14ac:dyDescent="0.15">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9.1999999999999993</v>
      </c>
      <c r="I43" s="449">
        <f>+ｳ.廃油!$AL$27</f>
        <v>0</v>
      </c>
      <c r="J43" s="449">
        <f>+ｴ.廃酸!$AL$27</f>
        <v>0</v>
      </c>
      <c r="K43" s="449">
        <f>+ｵ.廃ｱﾙｶﾘ!$AL$27</f>
        <v>0</v>
      </c>
      <c r="L43" s="449">
        <f>+ｶ.廃ﾌﾟﾗ類!$AL$27</f>
        <v>0</v>
      </c>
      <c r="M43" s="449">
        <f>+ｷ.紙くず!$AL$27</f>
        <v>0</v>
      </c>
      <c r="N43" s="449">
        <f>+ｸ.木くず!$AL$27</f>
        <v>0</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0</v>
      </c>
      <c r="U43" s="449">
        <f>+ｿ.鉱さい!$AL$27</f>
        <v>0</v>
      </c>
      <c r="V43" s="449">
        <f>+ﾀ.がれき類!$AL$27</f>
        <v>3729.9</v>
      </c>
      <c r="W43" s="449">
        <f>+ﾁ.動物のふん尿!$AL$27</f>
        <v>0</v>
      </c>
      <c r="X43" s="449">
        <f>+ﾂ.動物の死体!$AL$27</f>
        <v>0</v>
      </c>
      <c r="Y43" s="449">
        <f>+ﾃ.ばいじん!$AL$27</f>
        <v>0</v>
      </c>
      <c r="Z43" s="450">
        <f>+ﾄ.混合廃棄物その他!$AL$27</f>
        <v>0</v>
      </c>
      <c r="AA43" s="451">
        <f t="shared" si="4"/>
        <v>3739.1</v>
      </c>
    </row>
    <row r="44" spans="2:27" ht="24" customHeight="1" x14ac:dyDescent="0.15">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4</v>
      </c>
      <c r="W44" s="452">
        <f>+ﾁ.動物のふん尿!$AL$30</f>
        <v>0</v>
      </c>
      <c r="X44" s="452">
        <f>+ﾂ.動物の死体!$AL$30</f>
        <v>0</v>
      </c>
      <c r="Y44" s="452">
        <f>+ﾃ.ばいじん!$AL$30</f>
        <v>0</v>
      </c>
      <c r="Z44" s="453">
        <f>+ﾄ.混合廃棄物その他!$AL$30</f>
        <v>0</v>
      </c>
      <c r="AA44" s="454">
        <f t="shared" si="4"/>
        <v>4</v>
      </c>
    </row>
    <row r="45" spans="2:27" ht="24" customHeight="1" x14ac:dyDescent="0.15">
      <c r="B45" s="182"/>
      <c r="C45" s="189"/>
      <c r="D45" s="472" t="s">
        <v>191</v>
      </c>
      <c r="E45" s="757" t="s">
        <v>240</v>
      </c>
      <c r="F45" s="758"/>
      <c r="G45" s="455">
        <f>+ｱ.燃え殻!$AS$24</f>
        <v>0</v>
      </c>
      <c r="H45" s="455">
        <f>+ｲ.汚泥!$AS$24</f>
        <v>9.1999999999999993</v>
      </c>
      <c r="I45" s="455">
        <f>+ｳ.廃油!$AS$24</f>
        <v>0</v>
      </c>
      <c r="J45" s="455">
        <f>+ｴ.廃酸!$AS$24</f>
        <v>0</v>
      </c>
      <c r="K45" s="455">
        <f>+ｵ.廃ｱﾙｶﾘ!$AS$24</f>
        <v>0</v>
      </c>
      <c r="L45" s="455">
        <f>+ｶ.廃ﾌﾟﾗ類!$AS$24</f>
        <v>0</v>
      </c>
      <c r="M45" s="455">
        <f>+ｷ.紙くず!$AS$24</f>
        <v>0</v>
      </c>
      <c r="N45" s="455">
        <f>+ｸ.木くず!$AS$24</f>
        <v>0</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0</v>
      </c>
      <c r="U45" s="455">
        <f>+ｿ.鉱さい!$AS$24</f>
        <v>0</v>
      </c>
      <c r="V45" s="455">
        <f>+ﾀ.がれき類!$AS$24</f>
        <v>3729.9</v>
      </c>
      <c r="W45" s="455">
        <f>+ﾁ.動物のふん尿!$AS$24</f>
        <v>0</v>
      </c>
      <c r="X45" s="455">
        <f>+ﾂ.動物の死体!$AS$24</f>
        <v>0</v>
      </c>
      <c r="Y45" s="455">
        <f>+ﾃ.ばいじん!$AS$24</f>
        <v>0</v>
      </c>
      <c r="Z45" s="456">
        <f>+ﾄ.混合廃棄物その他!$AS$24</f>
        <v>0</v>
      </c>
      <c r="AA45" s="457">
        <f t="shared" si="4"/>
        <v>3739.1</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18</v>
      </c>
      <c r="I55" s="321">
        <f t="shared" si="10"/>
        <v>0</v>
      </c>
      <c r="J55" s="321">
        <f t="shared" si="10"/>
        <v>0</v>
      </c>
      <c r="K55" s="321">
        <f t="shared" si="10"/>
        <v>0</v>
      </c>
      <c r="L55" s="321">
        <f t="shared" si="10"/>
        <v>0</v>
      </c>
      <c r="M55" s="321">
        <f t="shared" si="10"/>
        <v>0</v>
      </c>
      <c r="N55" s="321">
        <f t="shared" si="10"/>
        <v>0</v>
      </c>
      <c r="O55" s="321">
        <f t="shared" si="10"/>
        <v>0</v>
      </c>
      <c r="P55" s="321">
        <f t="shared" si="10"/>
        <v>0</v>
      </c>
      <c r="Q55" s="321">
        <f t="shared" si="10"/>
        <v>0</v>
      </c>
      <c r="R55" s="321">
        <f t="shared" si="10"/>
        <v>0</v>
      </c>
      <c r="S55" s="321">
        <f t="shared" si="10"/>
        <v>0</v>
      </c>
      <c r="T55" s="321">
        <f t="shared" si="10"/>
        <v>0</v>
      </c>
      <c r="U55" s="321">
        <f t="shared" si="10"/>
        <v>0</v>
      </c>
      <c r="V55" s="321">
        <f t="shared" si="10"/>
        <v>5529.9</v>
      </c>
      <c r="W55" s="321">
        <f t="shared" si="10"/>
        <v>0</v>
      </c>
      <c r="X55" s="321">
        <f t="shared" si="10"/>
        <v>0</v>
      </c>
      <c r="Y55" s="321">
        <f t="shared" si="10"/>
        <v>0</v>
      </c>
      <c r="Z55" s="321">
        <f t="shared" si="10"/>
        <v>0</v>
      </c>
      <c r="AA55" s="322">
        <f>+AA9+AA19+AA20</f>
        <v>5547.9</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34" zoomScale="160" zoomScaleNormal="100" zoomScaleSheetLayoutView="160" workbookViewId="0">
      <selection activeCell="H40" sqref="H40"/>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令和5年6月28日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神奈川県横浜市都筑区佐江戸町432</v>
      </c>
      <c r="K16" s="800"/>
      <c r="L16" s="801"/>
      <c r="M16" s="801"/>
      <c r="N16" s="801"/>
      <c r="O16" s="802"/>
    </row>
    <row r="17" spans="1:48" ht="26.25" customHeight="1" x14ac:dyDescent="0.15">
      <c r="C17" s="249"/>
      <c r="D17" s="250"/>
      <c r="E17" s="250"/>
      <c r="F17" s="250"/>
      <c r="G17" s="250"/>
      <c r="H17" s="254" t="s">
        <v>7</v>
      </c>
      <c r="I17" s="254"/>
      <c r="J17" s="800" t="str">
        <f>+表紙!J40</f>
        <v>株式会社佐藤渡辺　神奈川営業所
所長　仲田　孝宏</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045-929-6688</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株式会社佐藤渡辺　神奈川営業所</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2182</v>
      </c>
      <c r="N25" s="853"/>
      <c r="O25" s="854"/>
    </row>
    <row r="26" spans="1:48" ht="18" customHeight="1" x14ac:dyDescent="0.15">
      <c r="C26" s="833" t="s">
        <v>11</v>
      </c>
      <c r="D26" s="834"/>
      <c r="E26" s="835"/>
      <c r="F26" s="827" t="str">
        <f>+表紙!F49</f>
        <v>神奈川県横浜市都筑区佐江戸町432</v>
      </c>
      <c r="G26" s="828"/>
      <c r="H26" s="828"/>
      <c r="I26" s="828"/>
      <c r="J26" s="828"/>
      <c r="K26" s="828"/>
      <c r="L26" s="139" t="s">
        <v>173</v>
      </c>
      <c r="M26" s="259"/>
      <c r="N26" s="831" t="str">
        <f>IF(+表紙!N49="","",+表紙!N49)</f>
        <v>045-929-6688</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Ｄ－建設業</v>
      </c>
      <c r="G29" s="856"/>
      <c r="H29" s="856"/>
      <c r="I29" s="856"/>
      <c r="J29" s="375" t="s">
        <v>47</v>
      </c>
      <c r="K29" s="375"/>
      <c r="L29" s="857" t="str">
        <f>+表紙!L52</f>
        <v>舗装工事の請負</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797</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t="str">
        <f>+表紙!F59</f>
        <v>16名</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1808.8</v>
      </c>
      <c r="I40" s="294" t="s">
        <v>4</v>
      </c>
      <c r="J40" s="535" t="s">
        <v>326</v>
      </c>
      <c r="K40" s="536"/>
      <c r="L40" s="537"/>
      <c r="M40" s="859">
        <f>+表紙!M63</f>
        <v>1808.8</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180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1808.8</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2" zoomScaleNormal="100" workbookViewId="0">
      <selection activeCell="D33" sqref="D33:F33"/>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9.1999999999999993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8.8000000000000007</v>
      </c>
      <c r="E24" s="699"/>
      <c r="F24" s="699"/>
      <c r="G24" s="212" t="s">
        <v>199</v>
      </c>
      <c r="H24" s="679">
        <f>+F12</f>
        <v>9.1999999999999993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9.1999999999999993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9.1999999999999993</v>
      </c>
      <c r="Q27" s="684"/>
      <c r="R27" s="684"/>
      <c r="S27" s="684"/>
      <c r="T27" s="54" t="s">
        <v>38</v>
      </c>
      <c r="U27" s="74"/>
      <c r="V27" s="74"/>
      <c r="Y27" s="72" t="s">
        <v>39</v>
      </c>
      <c r="Z27" s="75"/>
      <c r="AH27" s="63"/>
      <c r="AI27" s="63"/>
      <c r="AJ27" s="63"/>
      <c r="AK27" s="63"/>
      <c r="AL27" s="649">
        <f>+AH18+P27</f>
        <v>9.1999999999999993</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9.1999999999999993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8.8000000000000007</v>
      </c>
      <c r="E29" s="699"/>
      <c r="F29" s="699"/>
      <c r="G29" s="212" t="s">
        <v>199</v>
      </c>
      <c r="H29" s="679">
        <f>+AL27</f>
        <v>9.1999999999999993</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9.1999999999999993</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8.8000000000000007</v>
      </c>
      <c r="E31" s="699"/>
      <c r="F31" s="699"/>
      <c r="G31" s="212" t="s">
        <v>199</v>
      </c>
      <c r="H31" s="679">
        <f>+AS24</f>
        <v>9.1999999999999993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株式会社佐藤渡辺　神奈川営業所</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