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M45" i="94"/>
  <c r="Y21" i="88"/>
  <c r="H27" i="88" s="1"/>
  <c r="F12" i="79"/>
  <c r="H24" i="79" s="1"/>
  <c r="Y18" i="78"/>
  <c r="Y21" i="78" s="1"/>
  <c r="H27" i="78" s="1"/>
  <c r="F12" i="89"/>
  <c r="H24" i="89" s="1"/>
  <c r="S45" i="94"/>
  <c r="P16" i="89"/>
  <c r="Q50" i="94" s="1"/>
  <c r="Y18" i="91"/>
  <c r="P16" i="91" s="1"/>
  <c r="X50" i="94" s="1"/>
  <c r="AL27" i="91"/>
  <c r="X43" i="94" s="1"/>
  <c r="P16" i="78"/>
  <c r="L50" i="94" s="1"/>
  <c r="AL27" i="80" l="1"/>
  <c r="V43" i="94" s="1"/>
  <c r="N45" i="94"/>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M37" i="94" s="1"/>
  <c r="M19" i="94" s="1"/>
  <c r="I38" i="94"/>
  <c r="I37" i="94" s="1"/>
  <c r="I19" i="94" s="1"/>
  <c r="AL27" i="84"/>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H29" i="75"/>
  <c r="I43" i="94"/>
  <c r="U18" i="94"/>
  <c r="U10" i="94"/>
  <c r="U11" i="94"/>
  <c r="H29" i="84"/>
  <c r="T43" i="94"/>
  <c r="P16" i="85"/>
  <c r="M50" i="94" s="1"/>
  <c r="Y21" i="85"/>
  <c r="H27" i="85" s="1"/>
  <c r="S16" i="94"/>
  <c r="P19" i="94"/>
  <c r="J38" i="94"/>
  <c r="J37" i="94" s="1"/>
  <c r="J19" i="94" s="1"/>
  <c r="J11" i="94" s="1"/>
  <c r="X32" i="94"/>
  <c r="X31" i="94" s="1"/>
  <c r="X26" i="94" s="1"/>
  <c r="AA44" i="94"/>
  <c r="AA46" i="94"/>
  <c r="AA47" i="94"/>
  <c r="AA21" i="94"/>
  <c r="AL27" i="87"/>
  <c r="AA24" i="94"/>
  <c r="Y18" i="80"/>
  <c r="Y18" i="90"/>
  <c r="AL27" i="92"/>
  <c r="N11" i="94"/>
  <c r="AA23" i="94"/>
  <c r="S13" i="94"/>
  <c r="S11" i="94"/>
  <c r="K45" i="94"/>
  <c r="V45" i="94"/>
  <c r="Q38" i="94"/>
  <c r="Q37" i="94" s="1"/>
  <c r="Q19" i="94" s="1"/>
  <c r="V38" i="94"/>
  <c r="V37" i="94" s="1"/>
  <c r="V19" i="94" s="1"/>
  <c r="V12"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Y13" i="94"/>
  <c r="T38" i="94"/>
  <c r="T37" i="94" s="1"/>
  <c r="T19" i="94" s="1"/>
  <c r="X38" i="94"/>
  <c r="X37" i="94" s="1"/>
  <c r="X19" i="94" s="1"/>
  <c r="N14"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R16" i="94"/>
  <c r="R13" i="94"/>
  <c r="R12" i="94"/>
  <c r="R15" i="94"/>
  <c r="R14" i="94"/>
  <c r="P16" i="75"/>
  <c r="I50" i="94" s="1"/>
  <c r="Q18" i="94"/>
  <c r="R17" i="94"/>
  <c r="Y10" i="94"/>
  <c r="Y21" i="84"/>
  <c r="H27" i="84" s="1"/>
  <c r="P16" i="84"/>
  <c r="T50" i="94" s="1"/>
  <c r="H31" i="79"/>
  <c r="P10" i="94"/>
  <c r="P12" i="94"/>
  <c r="P9" i="94"/>
  <c r="P55" i="94" s="1"/>
  <c r="S15" i="94"/>
  <c r="S17" i="94"/>
  <c r="S12" i="94"/>
  <c r="S10" i="94"/>
  <c r="AA41" i="94"/>
  <c r="W13" i="94"/>
  <c r="W14" i="94"/>
  <c r="U13" i="94"/>
  <c r="U17" i="94"/>
  <c r="U12" i="94"/>
  <c r="U16" i="94"/>
  <c r="U14" i="94"/>
  <c r="U15" i="94"/>
  <c r="H32" i="94"/>
  <c r="AA33" i="94"/>
  <c r="F12" i="88"/>
  <c r="H24" i="88" s="1"/>
  <c r="AL27" i="88"/>
  <c r="F12" i="77"/>
  <c r="H24" i="77" s="1"/>
  <c r="AL27" i="77"/>
  <c r="W26" i="94"/>
  <c r="W27" i="94" s="1"/>
  <c r="Q10" i="94"/>
  <c r="Q14" i="94"/>
  <c r="Q12" i="94"/>
  <c r="Q16" i="94"/>
  <c r="Q15" i="94"/>
  <c r="AA35" i="94"/>
  <c r="Y18" i="2"/>
  <c r="AL27" i="2"/>
  <c r="R9" i="94"/>
  <c r="R55" i="94" s="1"/>
  <c r="AA40" i="94"/>
  <c r="R18" i="94"/>
  <c r="Y12" i="94"/>
  <c r="Q17" i="94"/>
  <c r="Z38" i="94"/>
  <c r="Z37" i="94" s="1"/>
  <c r="Z19" i="94" s="1"/>
  <c r="R11" i="94"/>
  <c r="O38" i="94"/>
  <c r="O37" i="94" s="1"/>
  <c r="O19" i="94" s="1"/>
  <c r="Y32" i="94"/>
  <c r="Y31" i="94" s="1"/>
  <c r="Y26" i="94" s="1"/>
  <c r="Y27" i="94" s="1"/>
  <c r="T32" i="94"/>
  <c r="T31" i="94" s="1"/>
  <c r="T26" i="94" s="1"/>
  <c r="T27" i="94" s="1"/>
  <c r="R32" i="94"/>
  <c r="R31" i="94" s="1"/>
  <c r="R26" i="94" s="1"/>
  <c r="R27" i="94" s="1"/>
  <c r="L32" i="94"/>
  <c r="L31" i="94" s="1"/>
  <c r="L26" i="94" s="1"/>
  <c r="L27" i="94" s="1"/>
  <c r="AA30" i="94"/>
  <c r="AA42" i="94"/>
  <c r="H31" i="78"/>
  <c r="L45" i="94"/>
  <c r="V9" i="94" l="1"/>
  <c r="V55" i="94" s="1"/>
  <c r="V11" i="94"/>
  <c r="V14" i="94"/>
  <c r="V15" i="94"/>
  <c r="V18" i="94"/>
  <c r="V16" i="94"/>
  <c r="H29" i="80"/>
  <c r="N17" i="94"/>
  <c r="N12" i="94"/>
  <c r="N10" i="94"/>
  <c r="AA45" i="94"/>
  <c r="N15" i="94"/>
  <c r="N16" i="94"/>
  <c r="N13" i="94"/>
  <c r="N9" i="94"/>
  <c r="N55" i="94" s="1"/>
  <c r="M16" i="94"/>
  <c r="M9" i="94"/>
  <c r="M55" i="94" s="1"/>
  <c r="M13" i="94"/>
  <c r="L18" i="94"/>
  <c r="L16" i="94"/>
  <c r="L15"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<sst xmlns="http://schemas.openxmlformats.org/spreadsheetml/2006/main" count="3275" uniqueCount="459">
  <si>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</si>
  <si>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</si>
  <si>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</si>
  <si>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</si>
  <si>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</si>
  <si>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</si>
  <si>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</si>
  <si>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</si>
  <si>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</si>
  <si>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</si>
  <si>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</si>
  <si>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</si>
  <si>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</si>
  <si>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</si>
  <si>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</si>
  <si>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</si>
  <si>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</si>
  <si>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</si>
  <si>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</si>
  <si>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</si>
  <si>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</si>
  <si>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</si>
  <si>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</si>
  <si>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</si>
  <si>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</si>
  <si>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</si>
  <si>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</si>
  <si>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</si>
  <si>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</si>
  <si>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</si>
  <si>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</si>
  <si>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</si>
  <si>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</si>
  <si>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</si>
  <si>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</si>
  <si>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</si>
  <si>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</si>
  <si>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</si>
  <si>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</si>
  <si>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</si>
  <si>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</si>
  <si>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</si>
  <si>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</si>
  <si>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</si>
  <si>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</si>
  <si>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</si>
  <si>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</si>
  <si>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</si>
  <si>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</si>
  <si>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</si>
  <si>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</si>
  <si>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</si>
  <si>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</si>
  <si>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</si>
  <si>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</si>
  <si>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</si>
  <si>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</si>
  <si>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</si>
  <si>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</si>
  <si>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</si>
  <si>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</si>
  <si>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</si>
  <si>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</si>
  <si>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</si>
  <si>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</si>
  <si>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</si>
  <si>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</si>
  <si>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</si>
  <si>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</si>
  <si>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</si>
  <si>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</si>
  <si>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</si>
  <si>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</si>
  <si>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</si>
  <si>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</si>
  <si>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</si>
  <si>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</si>
  <si>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</si>
  <si>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</si>
  <si>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</si>
  <si>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</si>
  <si>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</si>
  <si>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</si>
  <si>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</si>
  <si>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</si>
  <si>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</si>
  <si>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</si>
  <si>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</si>
  <si>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</si>
  <si>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</si>
  <si>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</si>
  <si>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</si>
  <si>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</si>
  <si>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</si>
  <si>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</si>
  <si>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</si>
  <si>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</si>
  <si>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</si>
  <si>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</si>
  <si>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</si>
  <si>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</si>
  <si>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</si>
  <si>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</si>
  <si>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</si>
  <si>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</si>
  <si>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</si>
  <si>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</si>
  <si>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</si>
  <si>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</si>
  <si>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</si>
  <si>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</si>
  <si>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</si>
  <si>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</si>
  <si>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</si>
  <si>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</si>
  <si>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</si>
  <si>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</si>
  <si>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</si>
  <si>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</si>
  <si>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</si>
  <si>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</si>
  <si>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</si>
  <si>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</si>
  <si>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</si>
  <si>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</si>
  <si>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</si>
  <si>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</si>
  <si>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</si>
  <si>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</si>
  <si>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</si>
  <si>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</si>
  <si>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</si>
  <si>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</si>
  <si>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</si>
  <si>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</si>
  <si>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</si>
  <si>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</si>
  <si>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</si>
  <si>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</si>
  <si>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</si>
  <si>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</si>
  <si>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</si>
  <si>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</si>
  <si>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</si>
  <si>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</si>
  <si>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</si>
  <si>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</si>
  <si>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</si>
  <si>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</si>
  <si>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</si>
  <si>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</si>
  <si>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</si>
  <si>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</si>
  <si>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</si>
  <si>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</si>
  <si>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</si>
  <si>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</si>
  <si>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</si>
  <si>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</si>
  <si>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</si>
  <si>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</si>
  <si>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</si>
  <si>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</si>
  <si>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</si>
  <si>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</si>
  <si>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</si>
  <si>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</si>
  <si>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</si>
  <si>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</si>
  <si>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</si>
  <si>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</si>
  <si>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</si>
  <si>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</si>
  <si>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</si>
  <si>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</si>
  <si>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</si>
  <si>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</si>
  <si>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</si>
  <si>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</si>
  <si>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</si>
  <si>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</si>
  <si>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</si>
  <si>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</si>
  <si>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</si>
  <si>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</si>
  <si>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</si>
  <si>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</si>
  <si>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</si>
  <si>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</si>
  <si>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</si>
  <si>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</si>
  <si>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</si>
  <si>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</si>
  <si>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</si>
  <si>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</si>
  <si>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</si>
  <si>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</si>
  <si>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</si>
  <si>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</si>
  <si>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</si>
  <si>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</si>
  <si>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</si>
  <si>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</si>
  <si>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</si>
  <si>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</si>
  <si>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</si>
  <si>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</si>
  <si>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</si>
  <si>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</si>
  <si>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</si>
  <si>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</si>
  <si>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</si>
  <si>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</si>
  <si>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</si>
  <si>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</si>
  <si>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</si>
  <si>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</si>
  <si>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</si>
  <si>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</si>
  <si>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</si>
  <si>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</si>
  <si>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</si>
  <si>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</si>
  <si>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</si>
  <si>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</si>
  <si>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</si>
  <si>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</si>
  <si>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</si>
  <si>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</si>
  <si>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</si>
  <si>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</si>
  <si>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</si>
  <si>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</si>
  <si>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</si>
  <si>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</si>
  <si>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</si>
  <si>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</si>
  <si>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</si>
  <si>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</si>
  <si>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</si>
  <si>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</si>
  <si>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</si>
  <si>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</si>
  <si>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</si>
  <si>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</si>
  <si>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</si>
  <si>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</si>
  <si>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</si>
  <si>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</si>
  <si>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</si>
  <si>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</si>
  <si>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</si>
  <si>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</si>
  <si>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</si>
  <si>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</si>
  <si>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</si>
  <si>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</si>
  <si>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</si>
  <si>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</si>
  <si>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</si>
  <si>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</si>
  <si>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</si>
  <si>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</si>
  <si>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</si>
  <si>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</si>
  <si>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</si>
  <si>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</si>
  <si>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</si>
  <si>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</si>
  <si>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</si>
  <si>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</si>
  <si>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</si>
  <si>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</si>
  <si>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</si>
  <si>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</si>
  <si>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</si>
  <si>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</si>
  <si>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</si>
  <si>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</si>
  <si>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</si>
  <si>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</si>
  <si>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</si>
  <si>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</si>
  <si>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</si>
  <si>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</si>
  <si>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</si>
  <si>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</si>
  <si>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</si>
  <si>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</si>
  <si>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</si>
  <si>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</si>
  <si>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</si>
  <si>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</si>
  <si>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</si>
  <si>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</si>
  <si>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</si>
  <si>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</si>
  <si>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</si>
  <si>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</si>
  <si>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</si>
  <si>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</si>
  <si>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</si>
  <si>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</si>
  <si>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</si>
  <si>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</si>
  <si>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</si>
  <si>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</si>
  <si>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</si>
  <si>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</si>
  <si>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</si>
  <si>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</si>
  <si>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</si>
  <si>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</si>
  <si>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</si>
  <si>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</si>
  <si>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</si>
  <si>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</si>
  <si>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</si>
  <si>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</si>
  <si>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</si>
  <si>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</si>
  <si>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</si>
  <si>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</si>
  <si>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</si>
  <si>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</si>
  <si>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</si>
  <si>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</si>
  <si>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</si>
  <si>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</si>
  <si>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</si>
  <si>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</si>
  <si>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</si>
  <si>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</si>
  <si>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</si>
  <si>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</si>
  <si>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</si>
  <si>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</si>
  <si>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</si>
  <si>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</si>
  <si>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</si>
  <si>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</si>
  <si>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</si>
  <si>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</si>
  <si>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</si>
  <si>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</si>
  <si>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</si>
  <si>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</si>
  <si>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</si>
  <si>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</si>
  <si>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</si>
  <si>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</si>
  <si>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</si>
  <si>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</si>
  <si>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</si>
  <si>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</si>
  <si>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</si>
  <si>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</si>
  <si>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</si>
  <si>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</si>
  <si>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</si>
  <si>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</si>
  <si>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</si>
  <si>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</si>
  <si>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</si>
  <si>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</si>
  <si>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</si>
  <si>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</si>
  <si>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</si>
  <si>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</si>
  <si>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</si>
  <si>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</si>
  <si>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</si>
  <si>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</si>
  <si>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</si>
  <si>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</si>
  <si>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</si>
  <si>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</si>
  <si>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</si>
  <si>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</si>
  <si>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</si>
  <si>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</si>
  <si>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</si>
  <si>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</si>
  <si>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</si>
  <si>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</si>
  <si>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</si>
  <si>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</si>
  <si>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</si>
  <si>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</si>
  <si>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</si>
  <si>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</si>
  <si>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</si>
  <si>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</si>
  <si>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</si>
  <si>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</si>
  <si>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</si>
  <si>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</si>
  <si>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</si>
  <si>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</si>
  <si>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</si>
  <si>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</si>
  <si>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</si>
  <si>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</si>
  <si>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</si>
  <si>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</si>
  <si>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</si>
  <si>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</si>
  <si>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</si>
  <si>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</si>
  <si>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</si>
  <si>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</si>
  <si>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</si>
  <si>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</si>
  <si>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</si>
  <si>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</si>
  <si>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</si>
  <si>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</si>
  <si>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</si>
  <si>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</si>
  <si>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</si>
  <si>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</si>
  <si>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</si>
  <si>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</si>
  <si>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</si>
  <si>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</si>
  <si>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</si>
  <si>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</si>
  <si>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</si>
  <si>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</si>
  <si>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</si>
  <si>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</si>
  <si>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</si>
  <si>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</si>
  <si>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</si>
  <si>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</si>
  <si>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</si>
  <si>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</si>
  <si>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</si>
  <si>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</si>
  <si>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</si>
  <si>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</si>
  <si>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</si>
  <si>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</si>
  <si>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</si>
  <si>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</si>
  <si>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</si>
  <si>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</si>
  <si>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</si>
  <si>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</si>
  <si>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</si>
  <si>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令和    5年  5 月  23日</t>
    <phoneticPr fontId="3"/>
  </si>
  <si>
    <t>神奈川県綾瀬市吉岡1639-5</t>
  </si>
  <si>
    <t>株式会社高田商店　代表取締役塚原吉隆</t>
  </si>
  <si>
    <t>横浜市管轄内（株）高田商店各現場</t>
  </si>
  <si>
    <t>0467-70-3204</t>
  </si>
  <si>
    <t>横浜市長</t>
    <phoneticPr fontId="3"/>
  </si>
  <si>
    <t>中分類</t>
  </si>
  <si>
    <t>○</t>
  </si>
  <si>
    <t>090-4756-3482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</si>
</sst>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82"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0" xfId="4" applyFont="1" applyAlignment="1">
      <alignment horizontal="center"/>
    </xf>
    <xf numFmtId="0" fontId="1" fillId="0" borderId="0" xfId="0" applyFont="1" applyAlignment="1">
      <alignment horizont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4" fillId="0" borderId="0" xfId="0" applyFont="1" applyAlignment="1">
      <alignment vertical="top" wrapText="1"/>
    </xf>
    <xf numFmtId="0" fontId="4" fillId="0" borderId="17" xfId="0" applyFont="1" applyBorder="1" applyAlignment="1">
      <alignment vertical="top"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1" fillId="0" borderId="84" xfId="4" applyFont="1" applyBorder="1" applyAlignment="1">
      <alignment horizontal="center"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7" fillId="0" borderId="14" xfId="0" applyFont="1" applyBorder="1">
      <alignment vertical="center"/>
    </xf>
    <xf numFmtId="0" fontId="47" fillId="0" borderId="161"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8" fillId="0" borderId="61" xfId="4" applyFont="1" applyBorder="1" applyAlignment="1">
      <alignment vertical="center" wrapText="1"/>
    </xf>
    <xf numFmtId="0" fontId="8" fillId="0" borderId="17" xfId="4"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4" fillId="0" borderId="130" xfId="1" applyFont="1" applyBorder="1" applyAlignment="1">
      <alignment horizontal="center" vertical="center" wrapText="1"/>
    </xf>
    <xf numFmtId="38" fontId="4" fillId="0" borderId="47" xfId="1" applyFont="1" applyBorder="1" applyAlignment="1">
      <alignment horizontal="center" vertical="center" wrapText="1"/>
    </xf>
    <xf numFmtId="38" fontId="4" fillId="0" borderId="129" xfId="1" applyFont="1" applyBorder="1" applyAlignment="1">
      <alignment vertical="center" wrapText="1"/>
    </xf>
    <xf numFmtId="38" fontId="4" fillId="0" borderId="39"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177" fontId="4" fillId="3" borderId="14" xfId="1" applyNumberFormat="1" applyFont="1" applyFill="1" applyBorder="1" applyAlignment="1" applyProtection="1">
      <alignment vertical="center" shrinkToFit="1"/>
      <protection locked="0"/>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176" fontId="4" fillId="4" borderId="23" xfId="1" applyNumberFormat="1" applyFont="1" applyFill="1" applyBorder="1" applyAlignment="1">
      <alignment vertical="center" shrinkToFi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1"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6" fontId="4" fillId="3" borderId="132" xfId="1" applyNumberFormat="1" applyFont="1" applyFill="1" applyBorder="1" applyAlignment="1" applyProtection="1">
      <alignment vertical="center" shrinkToFit="1"/>
      <protection locked="0"/>
    </xf>
    <xf numFmtId="176" fontId="4" fillId="3" borderId="133"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0" fontId="0" fillId="0" borderId="133" xfId="0" applyBorder="1" applyProtection="1">
      <alignment vertical="center"/>
      <protection locked="0"/>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4" fillId="0" borderId="14" xfId="1" applyFont="1" applyBorder="1" applyAlignment="1">
      <alignment vertical="center" wrapText="1"/>
    </xf>
    <xf numFmtId="38" fontId="0" fillId="0" borderId="14" xfId="1" applyFont="1" applyBorder="1" applyAlignment="1">
      <alignment vertical="center" wrapText="1"/>
    </xf>
    <xf numFmtId="38" fontId="0" fillId="0" borderId="15" xfId="1" applyFont="1" applyBorder="1" applyAlignment="1">
      <alignment vertical="center" wrapText="1"/>
    </xf>
    <xf numFmtId="38" fontId="34" fillId="0" borderId="0" xfId="1" applyFont="1" applyAlignment="1">
      <alignment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2" fillId="0" borderId="0" xfId="1" applyFont="1" applyAlignment="1">
      <alignment horizontal="right" vertical="center" textRotation="180" wrapText="1"/>
    </xf>
    <xf numFmtId="49" fontId="2" fillId="0" borderId="54"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4"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15" xfId="0"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838325" y="2181225"/>
          <a:ext cx="657225" cy="62865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8325" y="2190750"/>
          <a:ext cx="657225" cy="63817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828800" y="2219325"/>
          <a:ext cx="654050" cy="64452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28800" y="2200275"/>
          <a:ext cx="654050" cy="64452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28800" y="2200275"/>
          <a:ext cx="654050" cy="64452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44"/>
  <sheetViews>
    <sheetView showGridLines="0" tabSelected="1" view="pageBreakPreview" zoomScaleNormal="100" zoomScaleSheetLayoutView="100" workbookViewId="0"/>
  </sheetViews>
  <sheetFormatPr defaultColWidth="9" defaultRowHeight="12" x14ac:dyDescent="0.15"/>
  <cols>
    <col min="1" max="1" width="1" style="22" customWidth="1"/>
    <col min="2" max="2" width="3.375" style="22" customWidth="1"/>
    <col min="3" max="3" width="3.375" style="21" customWidth="1"/>
    <col min="4" max="4" width="3.87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8" width="9" style="21"/>
    <col min="19" max="19" width="10.75" style="21" customWidth="1"/>
    <col min="20" max="20" width="9" style="21"/>
    <col min="21" max="21" width="13.375" style="21" customWidth="1"/>
    <col min="22" max="27" width="9" style="21"/>
    <col min="28" max="28" width="33.75" style="21" customWidth="1"/>
    <col min="29" max="16384" width="9" style="21"/>
  </cols>
  <sheetData>
    <row r="2" spans="1:25" ht="13.5" x14ac:dyDescent="0.15">
      <c r="C2" s="20" t="s">
        <v>50</v>
      </c>
    </row>
    <row r="3" spans="1:25" ht="13.5" x14ac:dyDescent="0.15">
      <c r="C3" s="20" t="s">
        <v>160</v>
      </c>
    </row>
    <row r="4" spans="1:25" s="73" customFormat="1" ht="13.5" x14ac:dyDescent="0.15">
      <c r="A4" s="72"/>
      <c r="B4" s="72"/>
      <c r="C4" s="20" t="s">
        <v>361</v>
      </c>
      <c r="E4" s="92"/>
    </row>
    <row r="5" spans="1:25" s="287" customFormat="1" ht="13.5" x14ac:dyDescent="0.15">
      <c r="A5" s="285"/>
      <c r="B5" s="285"/>
      <c r="C5" s="290" t="s">
        <v>347</v>
      </c>
      <c r="E5" s="288"/>
    </row>
    <row r="6" spans="1:25" ht="13.5" x14ac:dyDescent="0.15">
      <c r="C6" s="20"/>
    </row>
    <row r="7" spans="1:25" ht="13.5" x14ac:dyDescent="0.15">
      <c r="C7" s="20" t="s">
        <v>2</v>
      </c>
      <c r="Q7" s="20"/>
    </row>
    <row r="8" spans="1:25" s="287" customFormat="1" ht="13.5" x14ac:dyDescent="0.15">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5" x14ac:dyDescent="0.15">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5" x14ac:dyDescent="0.15">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5" x14ac:dyDescent="0.15">
      <c r="C11" s="290" t="s">
        <v>351</v>
      </c>
      <c r="D11" s="292"/>
      <c r="E11" s="292"/>
      <c r="F11" s="292"/>
      <c r="G11" s="292"/>
      <c r="H11" s="292"/>
      <c r="I11" s="292"/>
      <c r="J11" s="292"/>
      <c r="K11" s="292"/>
      <c r="L11" s="292"/>
      <c r="M11" s="292"/>
      <c r="N11" s="292"/>
      <c r="O11" s="292"/>
      <c r="P11" s="292"/>
      <c r="Q11" s="292"/>
      <c r="R11" s="292"/>
      <c r="W11" s="20"/>
      <c r="X11" s="20"/>
      <c r="Y11" s="279"/>
    </row>
    <row r="12" spans="1:25" ht="13.5" x14ac:dyDescent="0.15">
      <c r="C12" s="290" t="s">
        <v>352</v>
      </c>
      <c r="D12" s="292"/>
      <c r="E12" s="292"/>
      <c r="F12" s="292"/>
      <c r="G12" s="292"/>
      <c r="H12" s="292"/>
      <c r="I12" s="292"/>
      <c r="J12" s="292"/>
      <c r="K12" s="292"/>
      <c r="L12" s="292"/>
      <c r="M12" s="292"/>
      <c r="N12" s="292"/>
      <c r="O12" s="292"/>
      <c r="P12" s="292"/>
      <c r="Q12" s="292"/>
      <c r="R12" s="292"/>
      <c r="W12" s="20"/>
      <c r="X12" s="20"/>
      <c r="Y12" s="279"/>
    </row>
    <row r="13" spans="1:25" ht="13.5" x14ac:dyDescent="0.15">
      <c r="C13" s="290" t="s">
        <v>353</v>
      </c>
      <c r="D13" s="292"/>
      <c r="E13" s="292"/>
      <c r="F13" s="292"/>
      <c r="G13" s="292"/>
      <c r="H13" s="292"/>
      <c r="I13" s="292"/>
      <c r="J13" s="292"/>
      <c r="K13" s="292"/>
      <c r="L13" s="292"/>
      <c r="M13" s="292"/>
      <c r="N13" s="292"/>
      <c r="O13" s="292"/>
      <c r="P13" s="292"/>
      <c r="Q13" s="292"/>
      <c r="R13" s="292"/>
      <c r="X13" s="20"/>
      <c r="Y13" s="279"/>
    </row>
    <row r="14" spans="1:25" ht="13.5" x14ac:dyDescent="0.15">
      <c r="C14" s="290"/>
      <c r="D14" s="292"/>
      <c r="E14" s="292"/>
      <c r="F14" s="292"/>
      <c r="G14" s="292"/>
      <c r="H14" s="292"/>
      <c r="I14" s="292"/>
      <c r="J14" s="292"/>
      <c r="K14" s="292"/>
      <c r="L14" s="292"/>
      <c r="M14" s="292"/>
      <c r="N14" s="292"/>
      <c r="O14" s="292"/>
      <c r="P14" s="292"/>
      <c r="Q14" s="292"/>
      <c r="R14" s="292"/>
      <c r="X14" s="20"/>
      <c r="Y14" s="279"/>
    </row>
    <row r="15" spans="1:25" ht="13.5" x14ac:dyDescent="0.15">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5" x14ac:dyDescent="0.15">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15">
      <c r="C17" s="413" t="s">
        <v>345</v>
      </c>
      <c r="D17" s="414"/>
      <c r="E17" s="414"/>
      <c r="F17" s="414"/>
      <c r="G17" s="414"/>
      <c r="H17" s="414"/>
      <c r="I17" s="414"/>
      <c r="J17" s="414"/>
      <c r="K17" s="414"/>
      <c r="L17" s="414"/>
      <c r="M17" s="414"/>
      <c r="N17" s="414"/>
      <c r="O17" s="414"/>
      <c r="P17" s="414"/>
      <c r="Q17" s="414"/>
      <c r="R17" s="414"/>
      <c r="S17" s="284"/>
      <c r="T17" s="284"/>
      <c r="U17" s="284"/>
      <c r="V17" s="284"/>
      <c r="W17" s="284"/>
      <c r="X17" s="284"/>
      <c r="Y17" s="279"/>
    </row>
    <row r="19" spans="1:25" ht="13.5" x14ac:dyDescent="0.15">
      <c r="C19" s="20" t="s">
        <v>3</v>
      </c>
      <c r="Q19" s="20"/>
      <c r="R19" s="20"/>
      <c r="S19" s="88"/>
    </row>
    <row r="20" spans="1:25" ht="13.5" x14ac:dyDescent="0.15">
      <c r="C20" s="411"/>
      <c r="D20" s="412"/>
      <c r="E20" s="20" t="s">
        <v>49</v>
      </c>
      <c r="Q20" s="20"/>
      <c r="R20" s="88"/>
      <c r="S20" s="88"/>
    </row>
    <row r="21" spans="1:25" ht="13.5" x14ac:dyDescent="0.15">
      <c r="C21" s="415" t="s">
        <v>357</v>
      </c>
      <c r="D21" s="416"/>
      <c r="E21" s="20" t="s">
        <v>346</v>
      </c>
      <c r="Q21" s="20"/>
      <c r="R21" s="88"/>
      <c r="S21" s="88"/>
    </row>
    <row r="22" spans="1:25" ht="13.5" x14ac:dyDescent="0.15">
      <c r="C22" s="438" t="s">
        <v>358</v>
      </c>
      <c r="D22" s="439"/>
      <c r="E22" s="20" t="s">
        <v>1</v>
      </c>
      <c r="Q22" s="20"/>
      <c r="R22" s="88"/>
      <c r="S22" s="88"/>
    </row>
    <row r="23" spans="1:25" ht="13.5" x14ac:dyDescent="0.15">
      <c r="C23" s="440" t="s">
        <v>359</v>
      </c>
      <c r="D23" s="441"/>
      <c r="E23" s="20" t="s">
        <v>46</v>
      </c>
      <c r="Q23" s="20"/>
      <c r="R23" s="20"/>
      <c r="S23" s="88"/>
    </row>
    <row r="24" spans="1:25" ht="13.5" x14ac:dyDescent="0.15">
      <c r="C24" s="442" t="s">
        <v>360</v>
      </c>
      <c r="D24" s="443"/>
      <c r="E24" s="290" t="s">
        <v>348</v>
      </c>
      <c r="Q24" s="20"/>
      <c r="R24" s="20"/>
      <c r="S24" s="88"/>
    </row>
    <row r="25" spans="1:25" ht="13.5" x14ac:dyDescent="0.15">
      <c r="E25" s="290" t="s">
        <v>354</v>
      </c>
      <c r="Q25" s="20"/>
      <c r="R25" s="20"/>
      <c r="S25" s="88"/>
    </row>
    <row r="26" spans="1:25" ht="14.25" thickBot="1" x14ac:dyDescent="0.2">
      <c r="E26" s="396"/>
      <c r="O26" s="98" t="s">
        <v>159</v>
      </c>
      <c r="Q26" s="20"/>
      <c r="R26" s="20"/>
      <c r="S26" s="88"/>
    </row>
    <row r="27" spans="1:25" ht="13.5" x14ac:dyDescent="0.15">
      <c r="A27" s="21">
        <v>14</v>
      </c>
      <c r="M27" s="420" t="s">
        <v>328</v>
      </c>
      <c r="N27" s="96" t="s">
        <v>113</v>
      </c>
      <c r="O27" s="97" t="s">
        <v>114</v>
      </c>
      <c r="Q27" s="20"/>
      <c r="R27" s="20"/>
      <c r="S27" s="88"/>
    </row>
    <row r="28" spans="1:25" ht="20.100000000000001" customHeight="1" thickBot="1" x14ac:dyDescent="0.2">
      <c r="A28" s="22">
        <f>+R86</f>
        <v>0</v>
      </c>
      <c r="C28" s="21" t="s">
        <v>297</v>
      </c>
      <c r="M28" s="421"/>
      <c r="N28" s="245" t="s">
        <v>457</v>
      </c>
      <c r="O28" s="246" t="s">
        <v>156</v>
      </c>
      <c r="Q28" s="20"/>
      <c r="R28" s="20"/>
      <c r="S28" s="88"/>
    </row>
    <row r="29" spans="1:25" ht="13.5" x14ac:dyDescent="0.15">
      <c r="C29" s="455" t="s">
        <v>397</v>
      </c>
      <c r="D29" s="456"/>
      <c r="E29" s="456"/>
      <c r="F29" s="456"/>
      <c r="G29" s="456"/>
      <c r="H29" s="456"/>
      <c r="I29" s="456"/>
      <c r="J29" s="456"/>
      <c r="K29" s="456"/>
      <c r="L29" s="456"/>
      <c r="M29" s="456"/>
      <c r="N29" s="456"/>
      <c r="O29" s="456"/>
      <c r="Q29" s="20"/>
      <c r="R29" s="20"/>
      <c r="S29" s="279"/>
    </row>
    <row r="30" spans="1:25" ht="13.5" x14ac:dyDescent="0.15">
      <c r="C30" s="75"/>
      <c r="D30" s="76"/>
      <c r="E30" s="76"/>
      <c r="F30" s="76"/>
      <c r="G30" s="76"/>
      <c r="H30" s="76"/>
      <c r="I30" s="76"/>
      <c r="J30" s="76"/>
      <c r="K30" s="76"/>
      <c r="L30" s="76"/>
      <c r="M30" s="76"/>
      <c r="N30" s="76"/>
      <c r="O30" s="77"/>
      <c r="Q30" s="20"/>
      <c r="R30" s="20"/>
      <c r="S30" s="279"/>
      <c r="U30" s="89"/>
    </row>
    <row r="31" spans="1:25" ht="12" customHeight="1" x14ac:dyDescent="0.15">
      <c r="C31" s="462" t="s">
        <v>298</v>
      </c>
      <c r="D31" s="463"/>
      <c r="E31" s="463"/>
      <c r="F31" s="463"/>
      <c r="G31" s="463"/>
      <c r="H31" s="463"/>
      <c r="I31" s="463"/>
      <c r="J31" s="463"/>
      <c r="K31" s="463"/>
      <c r="L31" s="463"/>
      <c r="M31" s="463"/>
      <c r="N31" s="463"/>
      <c r="O31" s="464"/>
      <c r="P31" s="20"/>
      <c r="Q31" s="20"/>
      <c r="S31" s="20"/>
      <c r="T31" s="20"/>
      <c r="U31" s="279"/>
    </row>
    <row r="32" spans="1:25" ht="12" customHeight="1" x14ac:dyDescent="0.15">
      <c r="C32" s="465"/>
      <c r="D32" s="466"/>
      <c r="E32" s="466"/>
      <c r="F32" s="466"/>
      <c r="G32" s="466"/>
      <c r="H32" s="466"/>
      <c r="I32" s="466"/>
      <c r="J32" s="466"/>
      <c r="K32" s="466"/>
      <c r="L32" s="466"/>
      <c r="M32" s="466"/>
      <c r="N32" s="466"/>
      <c r="O32" s="467"/>
      <c r="Q32" s="20"/>
      <c r="R32" s="20"/>
      <c r="S32" s="88"/>
    </row>
    <row r="33" spans="1:19" ht="10.15" customHeight="1" x14ac:dyDescent="0.15">
      <c r="C33" s="78"/>
      <c r="O33" s="79"/>
      <c r="Q33" s="20"/>
      <c r="R33" s="20"/>
      <c r="S33" s="20"/>
    </row>
    <row r="34" spans="1:19" ht="14.25" x14ac:dyDescent="0.15">
      <c r="C34" s="78"/>
      <c r="L34" s="468" t="s">
        <v>450</v>
      </c>
      <c r="M34" s="469"/>
      <c r="N34" s="469"/>
      <c r="O34" s="470"/>
      <c r="Q34" s="20"/>
      <c r="R34" s="20"/>
      <c r="S34" s="20"/>
    </row>
    <row r="35" spans="1:19" ht="11.25" customHeight="1" x14ac:dyDescent="0.15">
      <c r="C35" s="78"/>
      <c r="O35" s="80"/>
      <c r="Q35" s="20"/>
      <c r="R35" s="20"/>
      <c r="S35" s="20"/>
    </row>
    <row r="36" spans="1:19" ht="13.5" x14ac:dyDescent="0.15">
      <c r="C36" s="436" t="s">
        <v>455</v>
      </c>
      <c r="D36" s="437"/>
      <c r="E36" s="437"/>
      <c r="F36" s="437"/>
      <c r="G36" s="279" t="s">
        <v>5</v>
      </c>
      <c r="O36" s="79"/>
      <c r="Q36" s="20"/>
      <c r="R36" s="20"/>
      <c r="S36" s="20"/>
    </row>
    <row r="37" spans="1:19" ht="13.5" x14ac:dyDescent="0.15">
      <c r="C37" s="78"/>
      <c r="O37" s="79"/>
      <c r="Q37" s="20"/>
      <c r="R37" s="20"/>
      <c r="S37" s="88"/>
    </row>
    <row r="38" spans="1:19" ht="13.5" x14ac:dyDescent="0.15">
      <c r="A38" s="22">
        <v>3</v>
      </c>
      <c r="C38" s="78"/>
      <c r="H38" s="222" t="s">
        <v>343</v>
      </c>
      <c r="I38" s="222"/>
      <c r="O38" s="79"/>
      <c r="Q38" s="20"/>
      <c r="R38" s="20"/>
      <c r="S38" s="88"/>
    </row>
    <row r="39" spans="1:19" ht="26.25" customHeight="1" x14ac:dyDescent="0.15">
      <c r="C39" s="78"/>
      <c r="H39" s="23" t="s">
        <v>6</v>
      </c>
      <c r="I39" s="23"/>
      <c r="J39" s="448" t="s">
        <v>451</v>
      </c>
      <c r="K39" s="448"/>
      <c r="L39" s="449"/>
      <c r="M39" s="449"/>
      <c r="N39" s="449"/>
      <c r="O39" s="450"/>
      <c r="Q39" s="20"/>
      <c r="R39" s="20"/>
    </row>
    <row r="40" spans="1:19" ht="26.25" customHeight="1" x14ac:dyDescent="0.15">
      <c r="C40" s="78"/>
      <c r="H40" s="23" t="s">
        <v>7</v>
      </c>
      <c r="I40" s="23"/>
      <c r="J40" s="448" t="s">
        <v>452</v>
      </c>
      <c r="K40" s="448"/>
      <c r="L40" s="449"/>
      <c r="M40" s="449"/>
      <c r="N40" s="449"/>
      <c r="O40" s="450"/>
    </row>
    <row r="41" spans="1:19" x14ac:dyDescent="0.15">
      <c r="C41" s="78"/>
      <c r="J41" s="21" t="s">
        <v>8</v>
      </c>
      <c r="O41" s="79"/>
    </row>
    <row r="42" spans="1:19" x14ac:dyDescent="0.15">
      <c r="C42" s="78"/>
      <c r="J42" s="24" t="s">
        <v>9</v>
      </c>
      <c r="K42" s="24"/>
      <c r="L42" s="451" t="s">
        <v>454</v>
      </c>
      <c r="M42" s="451"/>
      <c r="N42" s="451"/>
      <c r="O42" s="452"/>
    </row>
    <row r="43" spans="1:19" x14ac:dyDescent="0.15">
      <c r="C43" s="78"/>
      <c r="J43" s="24"/>
      <c r="K43" s="24"/>
      <c r="O43" s="79"/>
    </row>
    <row r="44" spans="1:19" ht="8.25" customHeight="1" x14ac:dyDescent="0.15">
      <c r="C44" s="78"/>
      <c r="O44" s="79"/>
    </row>
    <row r="45" spans="1:19" ht="30" customHeight="1" x14ac:dyDescent="0.15">
      <c r="A45" s="22">
        <v>4</v>
      </c>
      <c r="C45" s="471" t="s">
        <v>437</v>
      </c>
      <c r="D45" s="472"/>
      <c r="E45" s="472"/>
      <c r="F45" s="472"/>
      <c r="G45" s="472"/>
      <c r="H45" s="472"/>
      <c r="I45" s="472"/>
      <c r="J45" s="472"/>
      <c r="K45" s="472"/>
      <c r="L45" s="472"/>
      <c r="M45" s="472"/>
      <c r="N45" s="472"/>
      <c r="O45" s="473"/>
    </row>
    <row r="46" spans="1:19" x14ac:dyDescent="0.15">
      <c r="C46" s="81"/>
      <c r="D46" s="25"/>
      <c r="E46" s="25"/>
      <c r="F46" s="25"/>
      <c r="G46" s="25"/>
      <c r="H46" s="25"/>
      <c r="I46" s="25"/>
      <c r="J46" s="25"/>
      <c r="K46" s="25"/>
      <c r="L46" s="25"/>
      <c r="M46" s="25"/>
      <c r="N46" s="25"/>
      <c r="O46" s="82"/>
    </row>
    <row r="47" spans="1:19" ht="18" customHeight="1" x14ac:dyDescent="0.15">
      <c r="C47" s="425" t="s">
        <v>10</v>
      </c>
      <c r="D47" s="426"/>
      <c r="E47" s="427"/>
      <c r="F47" s="431" t="s">
        <v>453</v>
      </c>
      <c r="G47" s="432"/>
      <c r="H47" s="433"/>
      <c r="I47" s="433"/>
      <c r="J47" s="433"/>
      <c r="K47" s="433"/>
      <c r="L47" s="433"/>
      <c r="M47" s="422" t="s">
        <v>112</v>
      </c>
      <c r="N47" s="423"/>
      <c r="O47" s="424"/>
    </row>
    <row r="48" spans="1:19" ht="18" customHeight="1" x14ac:dyDescent="0.15">
      <c r="C48" s="428"/>
      <c r="D48" s="429"/>
      <c r="E48" s="430"/>
      <c r="F48" s="434"/>
      <c r="G48" s="435"/>
      <c r="H48" s="435"/>
      <c r="I48" s="435"/>
      <c r="J48" s="435"/>
      <c r="K48" s="435"/>
      <c r="L48" s="435"/>
      <c r="M48" s="474">
        <v>1852</v>
      </c>
      <c r="N48" s="475"/>
      <c r="O48" s="476"/>
    </row>
    <row r="49" spans="3:21" ht="18" customHeight="1" x14ac:dyDescent="0.15">
      <c r="C49" s="425" t="s">
        <v>11</v>
      </c>
      <c r="D49" s="457"/>
      <c r="E49" s="458"/>
      <c r="F49" s="444" t="s">
        <v>453</v>
      </c>
      <c r="G49" s="445"/>
      <c r="H49" s="445"/>
      <c r="I49" s="445"/>
      <c r="J49" s="445"/>
      <c r="K49" s="445"/>
      <c r="L49" s="126" t="s">
        <v>173</v>
      </c>
      <c r="M49" s="397"/>
      <c r="N49" s="477" t="s">
        <v>458</v>
      </c>
      <c r="O49" s="478"/>
    </row>
    <row r="50" spans="3:21" ht="18" customHeight="1" x14ac:dyDescent="0.15">
      <c r="C50" s="459"/>
      <c r="D50" s="460"/>
      <c r="E50" s="461"/>
      <c r="F50" s="446"/>
      <c r="G50" s="447"/>
      <c r="H50" s="447"/>
      <c r="I50" s="447"/>
      <c r="J50" s="447"/>
      <c r="K50" s="447"/>
      <c r="L50" s="398"/>
      <c r="M50" s="453"/>
      <c r="N50" s="454"/>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507" t="s">
        <v>118</v>
      </c>
      <c r="G52" s="508"/>
      <c r="H52" s="508"/>
      <c r="I52" s="508"/>
      <c r="J52" s="30" t="s">
        <v>47</v>
      </c>
      <c r="K52" s="30"/>
      <c r="L52" s="509" t="s">
        <v>456</v>
      </c>
      <c r="M52" s="509"/>
      <c r="N52" s="510"/>
      <c r="O52" s="511"/>
    </row>
    <row r="53" spans="3:21" ht="22.5" customHeight="1" x14ac:dyDescent="0.15">
      <c r="C53" s="299"/>
      <c r="D53" s="310" t="s">
        <v>19</v>
      </c>
      <c r="E53" s="311" t="s">
        <v>370</v>
      </c>
      <c r="F53" s="512" t="s">
        <v>371</v>
      </c>
      <c r="G53" s="513"/>
      <c r="H53" s="514"/>
      <c r="I53" s="512" t="s">
        <v>372</v>
      </c>
      <c r="J53" s="515"/>
      <c r="K53" s="516"/>
      <c r="L53" s="517"/>
      <c r="M53" s="518"/>
      <c r="N53" s="400" t="s">
        <v>373</v>
      </c>
      <c r="O53" s="401"/>
    </row>
    <row r="54" spans="3:21" ht="22.5" customHeight="1" x14ac:dyDescent="0.15">
      <c r="C54" s="299"/>
      <c r="D54" s="298"/>
      <c r="E54" s="314"/>
      <c r="F54" s="512" t="s">
        <v>374</v>
      </c>
      <c r="G54" s="513"/>
      <c r="H54" s="514"/>
      <c r="I54" s="519" t="s">
        <v>375</v>
      </c>
      <c r="J54" s="515"/>
      <c r="K54" s="515"/>
      <c r="L54" s="517">
        <v>30</v>
      </c>
      <c r="M54" s="518"/>
      <c r="N54" s="400" t="s">
        <v>373</v>
      </c>
      <c r="O54" s="401"/>
    </row>
    <row r="55" spans="3:21" ht="22.5" customHeight="1" x14ac:dyDescent="0.15">
      <c r="C55" s="299"/>
      <c r="D55" s="520" t="s">
        <v>376</v>
      </c>
      <c r="E55" s="521"/>
      <c r="F55" s="512" t="s">
        <v>377</v>
      </c>
      <c r="G55" s="513"/>
      <c r="H55" s="514"/>
      <c r="I55" s="519" t="s">
        <v>378</v>
      </c>
      <c r="J55" s="515"/>
      <c r="K55" s="515"/>
      <c r="L55" s="517"/>
      <c r="M55" s="518"/>
      <c r="N55" s="400" t="s">
        <v>379</v>
      </c>
      <c r="O55" s="401"/>
    </row>
    <row r="56" spans="3:21" ht="22.5" customHeight="1" x14ac:dyDescent="0.15">
      <c r="C56" s="299"/>
      <c r="D56" s="520"/>
      <c r="E56" s="521"/>
      <c r="F56" s="512" t="s">
        <v>380</v>
      </c>
      <c r="G56" s="513"/>
      <c r="H56" s="514"/>
      <c r="I56" s="519" t="s">
        <v>381</v>
      </c>
      <c r="J56" s="515"/>
      <c r="K56" s="515"/>
      <c r="L56" s="517"/>
      <c r="M56" s="518"/>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501"/>
      <c r="G58" s="502"/>
      <c r="H58" s="502"/>
      <c r="I58" s="502"/>
      <c r="J58" s="502"/>
      <c r="K58" s="502"/>
      <c r="L58" s="502"/>
      <c r="M58" s="502"/>
      <c r="N58" s="502"/>
      <c r="O58" s="503"/>
    </row>
    <row r="59" spans="3:21" ht="26.25" customHeight="1" x14ac:dyDescent="0.15">
      <c r="C59" s="304"/>
      <c r="D59" s="321" t="s">
        <v>24</v>
      </c>
      <c r="E59" s="322" t="s">
        <v>383</v>
      </c>
      <c r="F59" s="504">
        <v>17</v>
      </c>
      <c r="G59" s="505"/>
      <c r="H59" s="505"/>
      <c r="I59" s="505"/>
      <c r="J59" s="505"/>
      <c r="K59" s="505"/>
      <c r="L59" s="505"/>
      <c r="M59" s="505"/>
      <c r="N59" s="505"/>
      <c r="O59" s="506"/>
    </row>
    <row r="60" spans="3:21" ht="30" customHeight="1" x14ac:dyDescent="0.15">
      <c r="C60" s="484" t="s">
        <v>299</v>
      </c>
      <c r="D60" s="485"/>
      <c r="E60" s="486"/>
      <c r="F60" s="487" t="s">
        <v>396</v>
      </c>
      <c r="G60" s="488"/>
      <c r="H60" s="488"/>
      <c r="I60" s="488"/>
      <c r="J60" s="488"/>
      <c r="K60" s="488"/>
      <c r="L60" s="488"/>
      <c r="M60" s="488"/>
      <c r="N60" s="488"/>
      <c r="O60" s="489"/>
      <c r="Q60" s="26"/>
    </row>
    <row r="61" spans="3:21" ht="18" customHeight="1" x14ac:dyDescent="0.15">
      <c r="C61" s="178" t="s">
        <v>319</v>
      </c>
      <c r="D61" s="177"/>
      <c r="E61" s="179"/>
      <c r="F61" s="27"/>
      <c r="G61" s="27"/>
      <c r="H61" s="28"/>
      <c r="I61" s="28"/>
      <c r="J61" s="29"/>
      <c r="K61" s="29"/>
      <c r="L61" s="30"/>
      <c r="M61" s="30"/>
      <c r="N61" s="30"/>
      <c r="O61" s="31"/>
      <c r="Q61" s="26"/>
    </row>
    <row r="62" spans="3:21" ht="24.75" customHeight="1" x14ac:dyDescent="0.15">
      <c r="C62" s="490"/>
      <c r="D62" s="417" t="s">
        <v>300</v>
      </c>
      <c r="E62" s="418"/>
      <c r="F62" s="418"/>
      <c r="G62" s="419"/>
      <c r="H62" s="417" t="s">
        <v>320</v>
      </c>
      <c r="I62" s="419"/>
      <c r="J62" s="417" t="s">
        <v>301</v>
      </c>
      <c r="K62" s="418"/>
      <c r="L62" s="419"/>
      <c r="M62" s="417" t="s">
        <v>321</v>
      </c>
      <c r="N62" s="418"/>
      <c r="O62" s="419"/>
      <c r="Q62" s="26"/>
    </row>
    <row r="63" spans="3:21" ht="24.75" customHeight="1" x14ac:dyDescent="0.15">
      <c r="C63" s="490"/>
      <c r="D63" s="481" t="s">
        <v>302</v>
      </c>
      <c r="E63" s="482"/>
      <c r="F63" s="482"/>
      <c r="G63" s="483"/>
      <c r="H63" s="387">
        <f>+別紙!AA9</f>
        <v>1613</v>
      </c>
      <c r="I63" s="242" t="s">
        <v>4</v>
      </c>
      <c r="J63" s="493" t="s">
        <v>326</v>
      </c>
      <c r="K63" s="494"/>
      <c r="L63" s="495"/>
      <c r="M63" s="491">
        <f>+別紙!AA14</f>
        <v>1613</v>
      </c>
      <c r="N63" s="492"/>
      <c r="O63" s="403" t="s">
        <v>4</v>
      </c>
      <c r="P63" s="162"/>
      <c r="Q63" s="127"/>
      <c r="R63" s="127"/>
      <c r="S63" s="127"/>
      <c r="T63" s="127"/>
      <c r="U63" s="127"/>
    </row>
    <row r="64" spans="3:21" ht="24.75" customHeight="1" x14ac:dyDescent="0.15">
      <c r="C64" s="490"/>
      <c r="D64" s="481" t="s">
        <v>303</v>
      </c>
      <c r="E64" s="482"/>
      <c r="F64" s="482"/>
      <c r="G64" s="483"/>
      <c r="H64" s="387" t="str">
        <f>+別紙!AA10</f>
        <v>0</v>
      </c>
      <c r="I64" s="242" t="s">
        <v>4</v>
      </c>
      <c r="J64" s="493" t="s">
        <v>307</v>
      </c>
      <c r="K64" s="494"/>
      <c r="L64" s="495"/>
      <c r="M64" s="491" t="str">
        <f>+別紙!AA15</f>
        <v>0</v>
      </c>
      <c r="N64" s="492"/>
      <c r="O64" s="31" t="s">
        <v>4</v>
      </c>
      <c r="P64" s="499"/>
      <c r="Q64" s="500"/>
      <c r="R64" s="500"/>
      <c r="S64" s="500"/>
    </row>
    <row r="65" spans="1:22" ht="24.75" customHeight="1" x14ac:dyDescent="0.15">
      <c r="C65" s="490"/>
      <c r="D65" s="481" t="s">
        <v>304</v>
      </c>
      <c r="E65" s="482"/>
      <c r="F65" s="482"/>
      <c r="G65" s="483"/>
      <c r="H65" s="387" t="str">
        <f>+別紙!AA11</f>
        <v>0</v>
      </c>
      <c r="I65" s="242" t="s">
        <v>4</v>
      </c>
      <c r="J65" s="481" t="s">
        <v>308</v>
      </c>
      <c r="K65" s="482"/>
      <c r="L65" s="483"/>
      <c r="M65" s="491" t="str">
        <f>+別紙!AA16</f>
        <v>0</v>
      </c>
      <c r="N65" s="492"/>
      <c r="O65" s="386" t="s">
        <v>4</v>
      </c>
      <c r="P65" s="160"/>
      <c r="Q65" s="161"/>
      <c r="R65" s="161"/>
      <c r="S65" s="161"/>
    </row>
    <row r="66" spans="1:22" ht="24.75" customHeight="1" x14ac:dyDescent="0.15">
      <c r="C66" s="402"/>
      <c r="D66" s="481" t="s">
        <v>305</v>
      </c>
      <c r="E66" s="482"/>
      <c r="F66" s="482"/>
      <c r="G66" s="483"/>
      <c r="H66" s="387" t="str">
        <f>+別紙!AA12</f>
        <v>0</v>
      </c>
      <c r="I66" s="242" t="s">
        <v>4</v>
      </c>
      <c r="J66" s="481" t="s">
        <v>393</v>
      </c>
      <c r="K66" s="482"/>
      <c r="L66" s="483"/>
      <c r="M66" s="491" t="str">
        <f>+別紙!AA17</f>
        <v>0</v>
      </c>
      <c r="N66" s="492"/>
      <c r="O66" s="386" t="s">
        <v>4</v>
      </c>
      <c r="P66" s="160"/>
      <c r="Q66" s="161"/>
      <c r="R66" s="161"/>
      <c r="S66" s="161"/>
    </row>
    <row r="67" spans="1:22" ht="24.75" customHeight="1" x14ac:dyDescent="0.15">
      <c r="C67" s="404"/>
      <c r="D67" s="481" t="s">
        <v>306</v>
      </c>
      <c r="E67" s="482"/>
      <c r="F67" s="482"/>
      <c r="G67" s="483"/>
      <c r="H67" s="387" t="str">
        <f>+別紙!AA13</f>
        <v>0</v>
      </c>
      <c r="I67" s="242" t="s">
        <v>4</v>
      </c>
      <c r="J67" s="481" t="s">
        <v>394</v>
      </c>
      <c r="K67" s="482"/>
      <c r="L67" s="483"/>
      <c r="M67" s="491" t="str">
        <f>+別紙!AA18</f>
        <v>0</v>
      </c>
      <c r="N67" s="492"/>
      <c r="O67" s="386" t="s">
        <v>4</v>
      </c>
      <c r="P67" s="160"/>
      <c r="Q67" s="161"/>
      <c r="R67" s="161"/>
      <c r="S67" s="161"/>
    </row>
    <row r="68" spans="1:22" ht="24" customHeight="1" x14ac:dyDescent="0.15">
      <c r="C68" s="496" t="s">
        <v>15</v>
      </c>
      <c r="D68" s="497"/>
      <c r="E68" s="498"/>
      <c r="F68" s="27"/>
      <c r="G68" s="27"/>
      <c r="H68" s="28"/>
      <c r="I68" s="28"/>
      <c r="J68" s="29"/>
      <c r="K68" s="29"/>
      <c r="L68" s="30"/>
      <c r="M68" s="30"/>
      <c r="N68" s="30"/>
      <c r="O68" s="31"/>
    </row>
    <row r="69" spans="1:22" ht="10.15" customHeight="1" x14ac:dyDescent="0.15">
      <c r="C69" s="405"/>
      <c r="D69" s="406"/>
      <c r="E69" s="406"/>
      <c r="F69" s="32"/>
      <c r="G69" s="32"/>
      <c r="H69" s="33"/>
      <c r="I69" s="33"/>
      <c r="J69" s="34"/>
      <c r="K69" s="34"/>
      <c r="L69" s="35"/>
      <c r="M69" s="35"/>
      <c r="N69" s="35"/>
      <c r="O69" s="33"/>
    </row>
    <row r="70" spans="1:22" ht="15" customHeight="1" x14ac:dyDescent="0.15">
      <c r="C70" s="455" t="s">
        <v>419</v>
      </c>
      <c r="D70" s="456"/>
      <c r="E70" s="456"/>
      <c r="F70" s="456"/>
      <c r="G70" s="456"/>
      <c r="H70" s="456"/>
      <c r="I70" s="456"/>
      <c r="J70" s="456"/>
      <c r="K70" s="456"/>
      <c r="L70" s="456"/>
      <c r="M70" s="456"/>
      <c r="N70" s="456"/>
      <c r="O70" s="456"/>
    </row>
    <row r="71" spans="1:22" ht="13.5"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79" t="s">
        <v>390</v>
      </c>
      <c r="E73" s="479"/>
      <c r="F73" s="479"/>
      <c r="G73" s="479"/>
      <c r="H73" s="479"/>
      <c r="I73" s="479"/>
      <c r="J73" s="479"/>
      <c r="K73" s="479"/>
      <c r="L73" s="479"/>
      <c r="M73" s="479"/>
      <c r="N73" s="479"/>
      <c r="O73" s="480"/>
    </row>
    <row r="74" spans="1:22" ht="15" customHeight="1" x14ac:dyDescent="0.15">
      <c r="C74" s="182">
        <v>2</v>
      </c>
      <c r="D74" s="479" t="s">
        <v>367</v>
      </c>
      <c r="E74" s="479"/>
      <c r="F74" s="479"/>
      <c r="G74" s="479"/>
      <c r="H74" s="479"/>
      <c r="I74" s="479"/>
      <c r="J74" s="479"/>
      <c r="K74" s="479"/>
      <c r="L74" s="479"/>
      <c r="M74" s="479"/>
      <c r="N74" s="479"/>
      <c r="O74" s="480"/>
    </row>
    <row r="75" spans="1:22" ht="15" customHeight="1" x14ac:dyDescent="0.15">
      <c r="C75" s="182"/>
      <c r="D75" s="479" t="s">
        <v>368</v>
      </c>
      <c r="E75" s="479"/>
      <c r="F75" s="479"/>
      <c r="G75" s="479"/>
      <c r="H75" s="479"/>
      <c r="I75" s="479"/>
      <c r="J75" s="479"/>
      <c r="K75" s="479"/>
      <c r="L75" s="479"/>
      <c r="M75" s="479"/>
      <c r="N75" s="479"/>
      <c r="O75" s="480"/>
    </row>
    <row r="76" spans="1:22" ht="41.25" customHeight="1" x14ac:dyDescent="0.15">
      <c r="C76" s="182"/>
      <c r="D76" s="479" t="s">
        <v>384</v>
      </c>
      <c r="E76" s="479"/>
      <c r="F76" s="479"/>
      <c r="G76" s="479"/>
      <c r="H76" s="479"/>
      <c r="I76" s="479"/>
      <c r="J76" s="479"/>
      <c r="K76" s="479"/>
      <c r="L76" s="479"/>
      <c r="M76" s="479"/>
      <c r="N76" s="479"/>
      <c r="O76" s="480"/>
    </row>
    <row r="77" spans="1:22" ht="28.15" customHeight="1" x14ac:dyDescent="0.15">
      <c r="A77" s="21"/>
      <c r="B77" s="21"/>
      <c r="C77" s="182">
        <v>3</v>
      </c>
      <c r="D77" s="479" t="s">
        <v>399</v>
      </c>
      <c r="E77" s="479"/>
      <c r="F77" s="479"/>
      <c r="G77" s="479"/>
      <c r="H77" s="479"/>
      <c r="I77" s="479"/>
      <c r="J77" s="479"/>
      <c r="K77" s="479"/>
      <c r="L77" s="479"/>
      <c r="M77" s="479"/>
      <c r="N77" s="479"/>
      <c r="O77" s="480"/>
    </row>
    <row r="78" spans="1:22" ht="28.15" customHeight="1" x14ac:dyDescent="0.15">
      <c r="A78" s="21"/>
      <c r="B78" s="21"/>
      <c r="C78" s="182">
        <v>4</v>
      </c>
      <c r="D78" s="479" t="s">
        <v>438</v>
      </c>
      <c r="E78" s="479"/>
      <c r="F78" s="479"/>
      <c r="G78" s="479"/>
      <c r="H78" s="479"/>
      <c r="I78" s="479"/>
      <c r="J78" s="479"/>
      <c r="K78" s="479"/>
      <c r="L78" s="479"/>
      <c r="M78" s="479"/>
      <c r="N78" s="479"/>
      <c r="O78" s="480"/>
    </row>
    <row r="79" spans="1:22" ht="15" customHeight="1" x14ac:dyDescent="0.15">
      <c r="A79" s="21"/>
      <c r="B79" s="21"/>
      <c r="C79" s="182"/>
      <c r="D79" s="183" t="s">
        <v>422</v>
      </c>
      <c r="E79" s="479" t="s">
        <v>314</v>
      </c>
      <c r="F79" s="479"/>
      <c r="G79" s="479"/>
      <c r="H79" s="479"/>
      <c r="I79" s="479"/>
      <c r="J79" s="479"/>
      <c r="K79" s="479"/>
      <c r="L79" s="479"/>
      <c r="M79" s="479"/>
      <c r="N79" s="479"/>
      <c r="O79" s="480"/>
    </row>
    <row r="80" spans="1:22" ht="15" customHeight="1" x14ac:dyDescent="0.15">
      <c r="A80" s="21"/>
      <c r="B80" s="21"/>
      <c r="C80" s="182"/>
      <c r="D80" s="183" t="s">
        <v>423</v>
      </c>
      <c r="E80" s="479" t="s">
        <v>430</v>
      </c>
      <c r="F80" s="479"/>
      <c r="G80" s="479"/>
      <c r="H80" s="479"/>
      <c r="I80" s="479"/>
      <c r="J80" s="479"/>
      <c r="K80" s="479"/>
      <c r="L80" s="479"/>
      <c r="M80" s="479"/>
      <c r="N80" s="479"/>
      <c r="O80" s="480"/>
      <c r="Q80" s="262" t="s">
        <v>40</v>
      </c>
      <c r="U80"/>
      <c r="V80"/>
    </row>
    <row r="81" spans="1:28" ht="15" customHeight="1" x14ac:dyDescent="0.15">
      <c r="A81" s="21"/>
      <c r="B81" s="21"/>
      <c r="C81" s="182"/>
      <c r="D81" s="183" t="s">
        <v>424</v>
      </c>
      <c r="E81" s="479" t="s">
        <v>431</v>
      </c>
      <c r="F81" s="479"/>
      <c r="G81" s="479"/>
      <c r="H81" s="479"/>
      <c r="I81" s="479"/>
      <c r="J81" s="479"/>
      <c r="K81" s="479"/>
      <c r="L81" s="479"/>
      <c r="M81" s="479"/>
      <c r="N81" s="479"/>
      <c r="O81" s="480"/>
      <c r="Q81" s="262" t="s">
        <v>41</v>
      </c>
      <c r="R81" s="1"/>
      <c r="T81" s="2"/>
      <c r="U81" s="2"/>
    </row>
    <row r="82" spans="1:28" ht="15" customHeight="1" x14ac:dyDescent="0.15">
      <c r="A82" s="21"/>
      <c r="B82" s="21"/>
      <c r="C82" s="182"/>
      <c r="D82" s="183" t="s">
        <v>425</v>
      </c>
      <c r="E82" s="479" t="s">
        <v>432</v>
      </c>
      <c r="F82" s="479"/>
      <c r="G82" s="479"/>
      <c r="H82" s="479"/>
      <c r="I82" s="479"/>
      <c r="J82" s="479"/>
      <c r="K82" s="479"/>
      <c r="L82" s="479"/>
      <c r="M82" s="479"/>
      <c r="N82" s="479"/>
      <c r="O82" s="480"/>
      <c r="Q82" s="262" t="s">
        <v>42</v>
      </c>
      <c r="R82" s="1"/>
      <c r="T82" s="2"/>
      <c r="U82" s="2"/>
    </row>
    <row r="83" spans="1:28" ht="15" customHeight="1" x14ac:dyDescent="0.15">
      <c r="A83" s="21"/>
      <c r="B83" s="21"/>
      <c r="C83" s="182"/>
      <c r="D83" s="183" t="s">
        <v>426</v>
      </c>
      <c r="E83" s="479" t="s">
        <v>433</v>
      </c>
      <c r="F83" s="479"/>
      <c r="G83" s="479"/>
      <c r="H83" s="479"/>
      <c r="I83" s="479"/>
      <c r="J83" s="479"/>
      <c r="K83" s="479"/>
      <c r="L83" s="479"/>
      <c r="M83" s="479"/>
      <c r="N83" s="479"/>
      <c r="O83" s="480"/>
      <c r="Q83" s="262" t="s">
        <v>44</v>
      </c>
      <c r="T83" s="2"/>
      <c r="U83" s="2"/>
    </row>
    <row r="84" spans="1:28" ht="15" customHeight="1" x14ac:dyDescent="0.15">
      <c r="A84" s="21"/>
      <c r="B84" s="21"/>
      <c r="C84" s="182"/>
      <c r="D84" s="183" t="s">
        <v>427</v>
      </c>
      <c r="E84" s="479" t="s">
        <v>315</v>
      </c>
      <c r="F84" s="479"/>
      <c r="G84" s="479"/>
      <c r="H84" s="479"/>
      <c r="I84" s="479"/>
      <c r="J84" s="479"/>
      <c r="K84" s="479"/>
      <c r="L84" s="479"/>
      <c r="M84" s="479"/>
      <c r="N84" s="479"/>
      <c r="O84" s="480"/>
      <c r="Q84" s="262" t="s">
        <v>43</v>
      </c>
      <c r="T84" s="2"/>
      <c r="U84" s="2"/>
    </row>
    <row r="85" spans="1:28" ht="15" customHeight="1" x14ac:dyDescent="0.15">
      <c r="A85" s="21"/>
      <c r="B85" s="21"/>
      <c r="C85" s="182"/>
      <c r="D85" s="183" t="s">
        <v>428</v>
      </c>
      <c r="E85" s="479" t="s">
        <v>434</v>
      </c>
      <c r="F85" s="479"/>
      <c r="G85" s="479"/>
      <c r="H85" s="479"/>
      <c r="I85" s="479"/>
      <c r="J85" s="479"/>
      <c r="K85" s="479"/>
      <c r="L85" s="479"/>
      <c r="M85" s="479"/>
      <c r="N85" s="479"/>
      <c r="O85" s="480"/>
      <c r="R85" s="38"/>
      <c r="T85" s="2"/>
      <c r="U85" s="2"/>
    </row>
    <row r="86" spans="1:28" ht="15" customHeight="1" x14ac:dyDescent="0.15">
      <c r="A86" s="21"/>
      <c r="B86" s="21"/>
      <c r="C86" s="182"/>
      <c r="D86" s="183" t="s">
        <v>420</v>
      </c>
      <c r="E86" s="479" t="s">
        <v>435</v>
      </c>
      <c r="F86" s="479"/>
      <c r="G86" s="479"/>
      <c r="H86" s="479"/>
      <c r="I86" s="479"/>
      <c r="J86" s="479"/>
      <c r="K86" s="479"/>
      <c r="L86" s="479"/>
      <c r="M86" s="479"/>
      <c r="N86" s="479"/>
      <c r="O86" s="480"/>
      <c r="Q86" s="24"/>
      <c r="R86" s="24"/>
      <c r="S86" s="24"/>
      <c r="T86" s="24"/>
      <c r="U86" s="24"/>
      <c r="V86" s="24"/>
      <c r="W86" s="24"/>
      <c r="X86" s="24"/>
      <c r="Y86" s="24"/>
      <c r="Z86" s="24"/>
    </row>
    <row r="87" spans="1:28" ht="15" customHeight="1" x14ac:dyDescent="0.15">
      <c r="A87" s="21"/>
      <c r="B87" s="21"/>
      <c r="C87" s="182"/>
      <c r="D87" s="183" t="s">
        <v>429</v>
      </c>
      <c r="E87" s="479" t="s">
        <v>436</v>
      </c>
      <c r="F87" s="479"/>
      <c r="G87" s="479"/>
      <c r="H87" s="479"/>
      <c r="I87" s="479"/>
      <c r="J87" s="479"/>
      <c r="K87" s="479"/>
      <c r="L87" s="479"/>
      <c r="M87" s="479"/>
      <c r="N87" s="479"/>
      <c r="O87" s="480"/>
      <c r="Q87" s="236"/>
      <c r="R87" s="236"/>
      <c r="S87" s="236"/>
      <c r="T87" s="236"/>
      <c r="U87" s="236"/>
      <c r="V87" s="236"/>
      <c r="W87" s="236"/>
      <c r="X87" s="236"/>
      <c r="Y87" s="236"/>
      <c r="Z87" s="236"/>
      <c r="AA87"/>
    </row>
    <row r="88" spans="1:28" ht="15" customHeight="1" x14ac:dyDescent="0.15">
      <c r="A88" s="21"/>
      <c r="B88" s="21"/>
      <c r="C88" s="182"/>
      <c r="D88" s="183" t="s">
        <v>421</v>
      </c>
      <c r="E88" s="479" t="s">
        <v>316</v>
      </c>
      <c r="F88" s="479"/>
      <c r="G88" s="479"/>
      <c r="H88" s="479"/>
      <c r="I88" s="479"/>
      <c r="J88" s="479"/>
      <c r="K88" s="479"/>
      <c r="L88" s="479"/>
      <c r="M88" s="479"/>
      <c r="N88" s="479"/>
      <c r="O88" s="480"/>
      <c r="Q88" s="3"/>
      <c r="R88" s="3"/>
      <c r="S88" s="3"/>
      <c r="T88" s="3"/>
      <c r="U88" s="3"/>
      <c r="V88" s="3"/>
      <c r="W88" s="3"/>
      <c r="X88" s="3"/>
      <c r="Y88" s="3"/>
      <c r="AA88" s="91"/>
    </row>
    <row r="89" spans="1:28" ht="28.15" customHeight="1" x14ac:dyDescent="0.15">
      <c r="A89" s="21"/>
      <c r="B89" s="21"/>
      <c r="C89" s="182"/>
      <c r="D89" s="183" t="s">
        <v>310</v>
      </c>
      <c r="E89" s="479" t="s">
        <v>417</v>
      </c>
      <c r="F89" s="479"/>
      <c r="G89" s="479"/>
      <c r="H89" s="479"/>
      <c r="I89" s="479"/>
      <c r="J89" s="479"/>
      <c r="K89" s="479"/>
      <c r="L89" s="479"/>
      <c r="M89" s="479"/>
      <c r="N89" s="479"/>
      <c r="O89" s="480"/>
      <c r="Q89" s="3"/>
      <c r="R89" s="3"/>
      <c r="S89" s="3"/>
      <c r="T89" s="3"/>
      <c r="U89" s="91"/>
      <c r="V89" s="3"/>
      <c r="W89" s="3"/>
      <c r="X89" s="3"/>
      <c r="Y89" s="3"/>
      <c r="AA89" s="91"/>
    </row>
    <row r="90" spans="1:28" ht="15" customHeight="1" x14ac:dyDescent="0.15">
      <c r="A90" s="21"/>
      <c r="B90" s="21"/>
      <c r="C90" s="182"/>
      <c r="D90" s="183" t="s">
        <v>311</v>
      </c>
      <c r="E90" s="479" t="s">
        <v>317</v>
      </c>
      <c r="F90" s="479"/>
      <c r="G90" s="479"/>
      <c r="H90" s="479"/>
      <c r="I90" s="479"/>
      <c r="J90" s="479"/>
      <c r="K90" s="479"/>
      <c r="L90" s="479"/>
      <c r="M90" s="479"/>
      <c r="N90" s="479"/>
      <c r="O90" s="480"/>
      <c r="Q90" s="91"/>
      <c r="R90" s="3"/>
      <c r="S90" s="3"/>
      <c r="T90" s="3"/>
      <c r="U90" s="3"/>
      <c r="V90" s="3"/>
      <c r="W90" s="3"/>
      <c r="X90" s="3"/>
      <c r="Y90" s="3"/>
      <c r="AA90" s="91"/>
      <c r="AB90" s="237"/>
    </row>
    <row r="91" spans="1:28" ht="28.15" customHeight="1" x14ac:dyDescent="0.15">
      <c r="A91" s="21"/>
      <c r="B91" s="21"/>
      <c r="C91" s="182"/>
      <c r="D91" s="183" t="s">
        <v>312</v>
      </c>
      <c r="E91" s="479" t="s">
        <v>418</v>
      </c>
      <c r="F91" s="479"/>
      <c r="G91" s="479"/>
      <c r="H91" s="479"/>
      <c r="I91" s="479"/>
      <c r="J91" s="479"/>
      <c r="K91" s="479"/>
      <c r="L91" s="479"/>
      <c r="M91" s="479"/>
      <c r="N91" s="479"/>
      <c r="O91" s="480"/>
      <c r="Q91" s="3"/>
      <c r="R91" s="3"/>
      <c r="S91" s="3"/>
      <c r="T91" s="3"/>
      <c r="U91" s="91"/>
      <c r="V91" s="3"/>
      <c r="W91" s="3"/>
      <c r="X91" s="3"/>
      <c r="Y91" s="3"/>
      <c r="Z91" s="3"/>
      <c r="AA91" s="91"/>
    </row>
    <row r="92" spans="1:28" ht="28.15" customHeight="1" x14ac:dyDescent="0.15">
      <c r="A92" s="21"/>
      <c r="B92" s="21"/>
      <c r="C92" s="182"/>
      <c r="D92" s="183" t="s">
        <v>313</v>
      </c>
      <c r="E92" s="479" t="s">
        <v>318</v>
      </c>
      <c r="F92" s="479"/>
      <c r="G92" s="479"/>
      <c r="H92" s="479"/>
      <c r="I92" s="479"/>
      <c r="J92" s="479"/>
      <c r="K92" s="479"/>
      <c r="L92" s="479"/>
      <c r="M92" s="479"/>
      <c r="N92" s="479"/>
      <c r="O92" s="480"/>
      <c r="Q92" s="3"/>
      <c r="R92" s="3"/>
      <c r="S92" s="3"/>
      <c r="T92" s="3"/>
      <c r="U92" s="3"/>
      <c r="V92" s="3"/>
      <c r="W92" s="3"/>
      <c r="X92" s="3"/>
      <c r="Y92" s="3"/>
      <c r="Z92" s="3"/>
      <c r="AA92" s="3"/>
    </row>
    <row r="93" spans="1:28" ht="28.15" customHeight="1" x14ac:dyDescent="0.15">
      <c r="A93" s="21"/>
      <c r="B93" s="21"/>
      <c r="C93" s="182">
        <v>5</v>
      </c>
      <c r="D93" s="479" t="s">
        <v>392</v>
      </c>
      <c r="E93" s="479"/>
      <c r="F93" s="479"/>
      <c r="G93" s="479"/>
      <c r="H93" s="479"/>
      <c r="I93" s="479"/>
      <c r="J93" s="479"/>
      <c r="K93" s="479"/>
      <c r="L93" s="479"/>
      <c r="M93" s="479"/>
      <c r="N93" s="479"/>
      <c r="O93" s="480"/>
      <c r="Q93" s="3"/>
      <c r="R93" s="3"/>
      <c r="S93" s="3"/>
      <c r="T93" s="3"/>
      <c r="U93" s="3"/>
      <c r="V93" s="3"/>
      <c r="W93" s="3"/>
      <c r="X93" s="3"/>
      <c r="Y93" s="3"/>
      <c r="Z93" s="3"/>
      <c r="AA93" s="3"/>
    </row>
    <row r="94" spans="1:28" ht="15" customHeight="1" x14ac:dyDescent="0.15">
      <c r="A94" s="21"/>
      <c r="B94" s="21"/>
      <c r="C94" s="182">
        <v>6</v>
      </c>
      <c r="D94" s="479" t="s">
        <v>391</v>
      </c>
      <c r="E94" s="479"/>
      <c r="F94" s="479"/>
      <c r="G94" s="479"/>
      <c r="H94" s="479"/>
      <c r="I94" s="479"/>
      <c r="J94" s="479"/>
      <c r="K94" s="479"/>
      <c r="L94" s="479"/>
      <c r="M94" s="479"/>
      <c r="N94" s="479"/>
      <c r="O94" s="480"/>
      <c r="Q94"/>
      <c r="R94"/>
      <c r="S94"/>
      <c r="T94"/>
      <c r="U94"/>
      <c r="V94"/>
      <c r="W94"/>
      <c r="X94"/>
      <c r="Y94"/>
      <c r="Z94"/>
    </row>
    <row r="95" spans="1:28" ht="13.15"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5" x14ac:dyDescent="0.15">
      <c r="Q96" s="263" t="s">
        <v>98</v>
      </c>
      <c r="R96" s="265" t="s">
        <v>338</v>
      </c>
      <c r="S96"/>
      <c r="T96"/>
      <c r="U96"/>
      <c r="V96"/>
      <c r="W96"/>
      <c r="X96"/>
      <c r="Y96"/>
      <c r="Z96"/>
    </row>
    <row r="97" spans="17:26" ht="13.5" x14ac:dyDescent="0.15">
      <c r="Q97" s="263"/>
      <c r="R97"/>
      <c r="S97"/>
      <c r="T97"/>
      <c r="U97"/>
      <c r="V97"/>
      <c r="W97"/>
      <c r="X97"/>
      <c r="Y97"/>
      <c r="Z97"/>
    </row>
    <row r="98" spans="17:26" ht="13.5" x14ac:dyDescent="0.15">
      <c r="Q98" s="263" t="s">
        <v>115</v>
      </c>
      <c r="R98"/>
    </row>
    <row r="99" spans="17:26" ht="13.5" x14ac:dyDescent="0.15">
      <c r="Q99" s="263" t="s">
        <v>116</v>
      </c>
      <c r="R99"/>
    </row>
    <row r="100" spans="17:26" ht="13.5" x14ac:dyDescent="0.15">
      <c r="Q100" s="263" t="s">
        <v>117</v>
      </c>
      <c r="R100"/>
    </row>
    <row r="101" spans="17:26" ht="13.5" x14ac:dyDescent="0.15">
      <c r="Q101" s="263" t="s">
        <v>118</v>
      </c>
      <c r="R101"/>
    </row>
    <row r="102" spans="17:26" ht="13.5" x14ac:dyDescent="0.15">
      <c r="Q102" s="263" t="s">
        <v>119</v>
      </c>
      <c r="R102"/>
    </row>
    <row r="103" spans="17:26" ht="13.5" x14ac:dyDescent="0.15">
      <c r="Q103" s="263" t="s">
        <v>120</v>
      </c>
    </row>
    <row r="104" spans="17:26" ht="13.5" x14ac:dyDescent="0.15">
      <c r="Q104" s="263" t="s">
        <v>121</v>
      </c>
    </row>
    <row r="105" spans="17:26" ht="13.5" x14ac:dyDescent="0.15">
      <c r="Q105" s="263" t="s">
        <v>122</v>
      </c>
    </row>
    <row r="106" spans="17:26" ht="13.5" x14ac:dyDescent="0.15">
      <c r="Q106" s="263" t="s">
        <v>123</v>
      </c>
    </row>
    <row r="107" spans="17:26" ht="13.5" x14ac:dyDescent="0.15">
      <c r="Q107" s="263" t="s">
        <v>126</v>
      </c>
    </row>
    <row r="108" spans="17:26" ht="13.5" x14ac:dyDescent="0.15">
      <c r="Q108" s="263" t="s">
        <v>127</v>
      </c>
    </row>
    <row r="109" spans="17:26" ht="13.5" x14ac:dyDescent="0.15">
      <c r="Q109" s="263" t="s">
        <v>128</v>
      </c>
    </row>
    <row r="110" spans="17:26" ht="13.5" x14ac:dyDescent="0.15">
      <c r="Q110" s="263" t="s">
        <v>129</v>
      </c>
    </row>
    <row r="111" spans="17:26" ht="13.5" x14ac:dyDescent="0.15">
      <c r="Q111" s="263" t="s">
        <v>130</v>
      </c>
    </row>
    <row r="112" spans="17:26" ht="13.5" x14ac:dyDescent="0.15">
      <c r="Q112" s="263" t="s">
        <v>131</v>
      </c>
    </row>
    <row r="113" spans="17:17" ht="13.5" x14ac:dyDescent="0.15">
      <c r="Q113" s="263" t="s">
        <v>124</v>
      </c>
    </row>
    <row r="114" spans="17:17" ht="13.5" x14ac:dyDescent="0.15">
      <c r="Q114" s="263" t="s">
        <v>132</v>
      </c>
    </row>
    <row r="115" spans="17:17" ht="13.5" x14ac:dyDescent="0.15">
      <c r="Q115" s="263" t="s">
        <v>133</v>
      </c>
    </row>
    <row r="116" spans="17:17" ht="13.5" x14ac:dyDescent="0.15">
      <c r="Q116" s="263" t="s">
        <v>134</v>
      </c>
    </row>
    <row r="117" spans="17:17" ht="13.5" x14ac:dyDescent="0.15">
      <c r="Q117" s="263" t="s">
        <v>135</v>
      </c>
    </row>
    <row r="118" spans="17:17" ht="13.5" x14ac:dyDescent="0.15">
      <c r="Q118" s="263" t="s">
        <v>136</v>
      </c>
    </row>
    <row r="119" spans="17:17" ht="13.5" x14ac:dyDescent="0.15">
      <c r="Q119" s="263" t="s">
        <v>137</v>
      </c>
    </row>
    <row r="120" spans="17:17" ht="13.5" x14ac:dyDescent="0.15">
      <c r="Q120" s="263" t="s">
        <v>138</v>
      </c>
    </row>
    <row r="121" spans="17:17" ht="13.5" x14ac:dyDescent="0.15">
      <c r="Q121" s="263" t="s">
        <v>139</v>
      </c>
    </row>
    <row r="122" spans="17:17" ht="13.5" x14ac:dyDescent="0.15">
      <c r="Q122" s="263" t="s">
        <v>140</v>
      </c>
    </row>
    <row r="123" spans="17:17" ht="13.5" x14ac:dyDescent="0.15">
      <c r="Q123" s="263" t="s">
        <v>141</v>
      </c>
    </row>
    <row r="124" spans="17:17" ht="13.5" x14ac:dyDescent="0.15">
      <c r="Q124" s="263" t="s">
        <v>142</v>
      </c>
    </row>
    <row r="125" spans="17:17" ht="13.5" x14ac:dyDescent="0.15">
      <c r="Q125" s="263" t="s">
        <v>125</v>
      </c>
    </row>
    <row r="126" spans="17:17" ht="13.5" x14ac:dyDescent="0.15">
      <c r="Q126" s="263" t="s">
        <v>143</v>
      </c>
    </row>
    <row r="127" spans="17:17" ht="13.5" x14ac:dyDescent="0.15">
      <c r="Q127" s="263" t="s">
        <v>144</v>
      </c>
    </row>
    <row r="128" spans="17:17" ht="13.5" x14ac:dyDescent="0.15">
      <c r="Q128" s="263" t="s">
        <v>145</v>
      </c>
    </row>
    <row r="129" spans="17:17" ht="13.5" x14ac:dyDescent="0.15">
      <c r="Q129" s="263" t="s">
        <v>146</v>
      </c>
    </row>
    <row r="130" spans="17:17" ht="13.5" x14ac:dyDescent="0.15">
      <c r="Q130" s="263" t="s">
        <v>147</v>
      </c>
    </row>
    <row r="131" spans="17:17" ht="13.5" x14ac:dyDescent="0.15">
      <c r="Q131" s="263" t="s">
        <v>148</v>
      </c>
    </row>
    <row r="132" spans="17:17" ht="13.5" x14ac:dyDescent="0.15">
      <c r="Q132" s="264" t="s">
        <v>149</v>
      </c>
    </row>
    <row r="133" spans="17:17" ht="13.5" x14ac:dyDescent="0.15">
      <c r="Q133" s="264" t="s">
        <v>150</v>
      </c>
    </row>
    <row r="134" spans="17:17" ht="13.5" x14ac:dyDescent="0.15">
      <c r="Q134" s="264" t="s">
        <v>151</v>
      </c>
    </row>
    <row r="135" spans="17:17" ht="13.5" x14ac:dyDescent="0.15">
      <c r="Q135" s="264" t="s">
        <v>152</v>
      </c>
    </row>
    <row r="136" spans="17:17" ht="13.5" x14ac:dyDescent="0.15">
      <c r="Q136" s="264" t="s">
        <v>153</v>
      </c>
    </row>
    <row r="137" spans="17:17" ht="13.5" x14ac:dyDescent="0.15">
      <c r="Q137" s="264" t="s">
        <v>154</v>
      </c>
    </row>
    <row r="138" spans="17:17" ht="13.5" x14ac:dyDescent="0.15">
      <c r="Q138" s="264" t="s">
        <v>366</v>
      </c>
    </row>
    <row r="139" spans="17:17" ht="13.5" x14ac:dyDescent="0.15">
      <c r="Q139" s="264" t="s">
        <v>364</v>
      </c>
    </row>
    <row r="140" spans="17:17" ht="13.5" x14ac:dyDescent="0.15">
      <c r="Q140" s="264" t="s">
        <v>365</v>
      </c>
    </row>
    <row r="141" spans="17:17" x14ac:dyDescent="0.15">
      <c r="Q141" s="262"/>
    </row>
    <row r="142" spans="17:17" ht="13.5"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F54:H54"/>
    <mergeCell ref="I54:K54"/>
    <mergeCell ref="L54:M54"/>
    <mergeCell ref="D55:E56"/>
    <mergeCell ref="F55:H55"/>
    <mergeCell ref="I55:K55"/>
    <mergeCell ref="L55:M55"/>
    <mergeCell ref="F56:H56"/>
    <mergeCell ref="I56:K56"/>
    <mergeCell ref="L56:M56"/>
    <mergeCell ref="F52:I52"/>
    <mergeCell ref="L52:O52"/>
    <mergeCell ref="F53:H53"/>
    <mergeCell ref="I53:K53"/>
    <mergeCell ref="L53:M53"/>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M50:N50"/>
    <mergeCell ref="C29:O29"/>
    <mergeCell ref="C49:E50"/>
    <mergeCell ref="J39:O39"/>
    <mergeCell ref="C31:O32"/>
    <mergeCell ref="L34:O34"/>
    <mergeCell ref="C45:O45"/>
    <mergeCell ref="M48:O48"/>
    <mergeCell ref="N49:O49"/>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topLeftCell="A2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211</v>
      </c>
      <c r="E7" s="604"/>
      <c r="F7" s="604"/>
      <c r="G7" s="604"/>
      <c r="H7" s="604"/>
      <c r="I7" s="605"/>
      <c r="J7" s="143"/>
      <c r="K7" s="53"/>
      <c r="L7" s="156"/>
      <c r="M7" s="632" t="s">
        <v>107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2.2999999999999998</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1</v>
      </c>
      <c r="E24" s="550"/>
      <c r="F24" s="550"/>
      <c r="G24" s="195" t="s">
        <v>199</v>
      </c>
      <c r="H24" s="539">
        <f>+F12</f>
        <v>2.2999999999999998</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2.2999999999999998</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2.2999999999999998</v>
      </c>
      <c r="Q27" s="602"/>
      <c r="R27" s="602"/>
      <c r="S27" s="602"/>
      <c r="T27" s="44" t="s">
        <v>38</v>
      </c>
      <c r="U27" s="64"/>
      <c r="V27" s="64"/>
      <c r="Y27" s="62" t="s">
        <v>39</v>
      </c>
      <c r="Z27" s="65"/>
      <c r="AH27" s="53"/>
      <c r="AI27" s="53"/>
      <c r="AJ27" s="53"/>
      <c r="AK27" s="53"/>
      <c r="AL27" s="551">
        <f>+AH18+P27</f>
        <v>2.2999999999999998</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2.2999999999999998</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1</v>
      </c>
      <c r="E29" s="550"/>
      <c r="F29" s="550"/>
      <c r="G29" s="195" t="s">
        <v>199</v>
      </c>
      <c r="H29" s="539">
        <f>+AL27</f>
        <v>2.2999999999999998</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2.2999999999999998</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2.2999999999999998</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212</v>
      </c>
      <c r="E7" s="604"/>
      <c r="F7" s="604"/>
      <c r="G7" s="604"/>
      <c r="H7" s="604"/>
      <c r="I7" s="605"/>
      <c r="J7" s="143"/>
      <c r="K7" s="53"/>
      <c r="L7" s="156"/>
      <c r="M7" s="632" t="s">
        <v>108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213</v>
      </c>
      <c r="E7" s="604"/>
      <c r="F7" s="604"/>
      <c r="G7" s="604"/>
      <c r="H7" s="604"/>
      <c r="I7" s="605"/>
      <c r="J7" s="143"/>
      <c r="K7" s="53"/>
      <c r="L7" s="156"/>
      <c r="M7" s="632" t="s">
        <v>92</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215</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16"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216</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26</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60</v>
      </c>
      <c r="E24" s="550"/>
      <c r="F24" s="550"/>
      <c r="G24" s="195" t="s">
        <v>199</v>
      </c>
      <c r="H24" s="539">
        <f>+F12</f>
        <v>26</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26</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26</v>
      </c>
      <c r="Q27" s="602"/>
      <c r="R27" s="602"/>
      <c r="S27" s="602"/>
      <c r="T27" s="44" t="s">
        <v>38</v>
      </c>
      <c r="U27" s="64"/>
      <c r="V27" s="64"/>
      <c r="Y27" s="62" t="s">
        <v>39</v>
      </c>
      <c r="Z27" s="65"/>
      <c r="AH27" s="53"/>
      <c r="AI27" s="53"/>
      <c r="AJ27" s="53"/>
      <c r="AK27" s="53"/>
      <c r="AL27" s="551">
        <f>+AH18+P27</f>
        <v>26</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26</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60</v>
      </c>
      <c r="E29" s="550"/>
      <c r="F29" s="550"/>
      <c r="G29" s="195" t="s">
        <v>199</v>
      </c>
      <c r="H29" s="539">
        <f>+AL27</f>
        <v>26</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26</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26</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217</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opLeftCell="A21"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218</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296.8</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540</v>
      </c>
      <c r="E24" s="550"/>
      <c r="F24" s="550"/>
      <c r="G24" s="195" t="s">
        <v>199</v>
      </c>
      <c r="H24" s="539">
        <f>+F12</f>
        <v>296.8</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296.8</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296.8</v>
      </c>
      <c r="Q27" s="602"/>
      <c r="R27" s="602"/>
      <c r="S27" s="602"/>
      <c r="T27" s="44" t="s">
        <v>38</v>
      </c>
      <c r="U27" s="64"/>
      <c r="V27" s="64"/>
      <c r="Y27" s="62" t="s">
        <v>39</v>
      </c>
      <c r="Z27" s="65"/>
      <c r="AH27" s="53"/>
      <c r="AI27" s="53"/>
      <c r="AJ27" s="53"/>
      <c r="AK27" s="53"/>
      <c r="AL27" s="551">
        <f>+AH18+P27</f>
        <v>296.8</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296.8</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540</v>
      </c>
      <c r="E29" s="550"/>
      <c r="F29" s="550"/>
      <c r="G29" s="195" t="s">
        <v>199</v>
      </c>
      <c r="H29" s="539">
        <f>+AL27</f>
        <v>296.8</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296.8</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296.8</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219</v>
      </c>
      <c r="E7" s="604"/>
      <c r="F7" s="604"/>
      <c r="G7" s="604"/>
      <c r="H7" s="604"/>
      <c r="I7" s="605"/>
      <c r="J7" s="143"/>
      <c r="K7" s="53"/>
      <c r="L7" s="156"/>
      <c r="M7" s="632" t="s">
        <v>109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Z5:AD5"/>
    <mergeCell ref="AP3:AR4"/>
    <mergeCell ref="AS17:AT17"/>
    <mergeCell ref="AS4:AT4"/>
    <mergeCell ref="Z17:AB17"/>
    <mergeCell ref="AB3:AD3"/>
    <mergeCell ref="AE9:AE14"/>
    <mergeCell ref="AI14:AN14"/>
    <mergeCell ref="AI17:AL17"/>
    <mergeCell ref="AH15:AM15"/>
    <mergeCell ref="AF5:AU5"/>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220</v>
      </c>
      <c r="E7" s="604"/>
      <c r="F7" s="604"/>
      <c r="G7" s="604"/>
      <c r="H7" s="604"/>
      <c r="I7" s="605"/>
      <c r="J7" s="143"/>
      <c r="K7" s="53"/>
      <c r="L7" s="156"/>
      <c r="M7" s="632" t="s">
        <v>110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0" width="9" style="40"/>
    <col min="51" max="51" width="49.75" style="40" bestFit="1" customWidth="1"/>
    <col min="52" max="53" width="9" style="40"/>
    <col min="54" max="54" width="54.5" style="40" bestFit="1" customWidth="1"/>
    <col min="55" max="55" width="13" style="40" bestFit="1" customWidth="1"/>
    <col min="56" max="56" width="24.375" style="40" bestFit="1" customWidth="1"/>
    <col min="57"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528" t="s">
        <v>275</v>
      </c>
      <c r="C2" s="528"/>
      <c r="D2" s="528"/>
      <c r="E2" s="528"/>
      <c r="F2" s="528"/>
      <c r="G2" s="528"/>
      <c r="H2" s="528"/>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83" t="s">
        <v>241</v>
      </c>
    </row>
    <row r="3" spans="2:49" ht="13.15" customHeight="1" x14ac:dyDescent="0.15">
      <c r="B3" s="528"/>
      <c r="C3" s="528"/>
      <c r="D3" s="528"/>
      <c r="E3" s="528"/>
      <c r="F3" s="528"/>
      <c r="G3" s="528"/>
      <c r="H3" s="528"/>
      <c r="I3"/>
      <c r="J3"/>
      <c r="K3"/>
      <c r="L3"/>
      <c r="M3"/>
      <c r="N3"/>
      <c r="O3"/>
      <c r="P3"/>
      <c r="Q3"/>
      <c r="R3"/>
      <c r="S3"/>
      <c r="T3"/>
      <c r="U3"/>
      <c r="V3"/>
      <c r="W3"/>
      <c r="X3"/>
      <c r="Y3"/>
      <c r="Z3" s="42"/>
      <c r="AA3" s="42"/>
      <c r="AB3" s="558"/>
      <c r="AC3" s="559"/>
      <c r="AD3" s="559"/>
      <c r="AE3" s="86"/>
      <c r="AF3" s="108"/>
      <c r="AG3" s="108"/>
      <c r="AH3" s="108"/>
      <c r="AI3" s="108"/>
      <c r="AJ3" s="108"/>
      <c r="AK3" s="108"/>
      <c r="AL3" s="108"/>
      <c r="AM3" s="108"/>
      <c r="AN3" s="108"/>
      <c r="AO3" s="108"/>
      <c r="AP3" s="560" t="s">
        <v>330</v>
      </c>
      <c r="AQ3" s="561"/>
      <c r="AR3" s="562"/>
      <c r="AS3" s="566" t="s">
        <v>0</v>
      </c>
      <c r="AT3" s="567"/>
      <c r="AU3" s="118" t="s">
        <v>114</v>
      </c>
      <c r="AV3" s="116"/>
      <c r="AW3" s="583"/>
    </row>
    <row r="4" spans="2:49" ht="14.25" thickBot="1" x14ac:dyDescent="0.2">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63"/>
      <c r="AQ4" s="564"/>
      <c r="AR4" s="565"/>
      <c r="AS4" s="568" t="str">
        <f>+表紙!N28</f>
        <v>○</v>
      </c>
      <c r="AT4" s="569"/>
      <c r="AU4" s="277" t="str">
        <f>+表紙!O28</f>
        <v>　</v>
      </c>
      <c r="AV4" s="116"/>
      <c r="AW4" s="583"/>
    </row>
    <row r="5" spans="2:49" ht="15" customHeight="1" x14ac:dyDescent="0.15">
      <c r="B5" s="153" t="s">
        <v>102</v>
      </c>
      <c r="C5" s="153"/>
      <c r="F5" s="153"/>
      <c r="G5" s="106"/>
      <c r="H5" s="106"/>
      <c r="I5" s="106"/>
      <c r="J5" s="106"/>
      <c r="K5" s="106"/>
      <c r="L5" s="106"/>
      <c r="M5" s="42"/>
      <c r="N5" s="42"/>
      <c r="O5" s="42"/>
      <c r="P5" s="42"/>
      <c r="Q5" s="42"/>
      <c r="R5" s="42"/>
      <c r="S5" s="42"/>
      <c r="T5" s="42"/>
      <c r="U5" s="42"/>
      <c r="V5" s="42"/>
      <c r="W5" s="42"/>
      <c r="X5" s="42"/>
      <c r="Y5" s="42"/>
      <c r="Z5" s="580" t="s">
        <v>101</v>
      </c>
      <c r="AA5" s="580"/>
      <c r="AB5" s="581"/>
      <c r="AC5" s="581"/>
      <c r="AD5" s="581"/>
      <c r="AE5" s="86" t="s">
        <v>95</v>
      </c>
      <c r="AF5" s="538" t="str">
        <f>+表紙!F47</f>
        <v>横浜市管轄内（株）高田商店各現場</v>
      </c>
      <c r="AG5" s="538"/>
      <c r="AH5" s="538"/>
      <c r="AI5" s="538"/>
      <c r="AJ5" s="538"/>
      <c r="AK5" s="538"/>
      <c r="AL5" s="538"/>
      <c r="AM5" s="538"/>
      <c r="AN5" s="538"/>
      <c r="AO5" s="538"/>
      <c r="AP5" s="538"/>
      <c r="AQ5" s="538"/>
      <c r="AR5" s="538"/>
      <c r="AS5" s="538"/>
      <c r="AT5" s="538"/>
      <c r="AU5" s="538"/>
      <c r="AV5" s="243"/>
      <c r="AW5" s="583"/>
    </row>
    <row r="6" spans="2:49" ht="24.75" customHeight="1" thickBot="1" x14ac:dyDescent="0.2">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83"/>
    </row>
    <row r="7" spans="2:49" ht="28.15" customHeight="1" thickBot="1" x14ac:dyDescent="0.2">
      <c r="B7" s="606" t="s">
        <v>89</v>
      </c>
      <c r="C7" s="607"/>
      <c r="D7" s="603" t="s">
        <v>331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583"/>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583"/>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583"/>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622"/>
      <c r="AF10" s="56"/>
      <c r="AN10" s="53"/>
      <c r="AO10" s="53"/>
      <c r="AP10" s="53"/>
      <c r="AQ10" s="53"/>
      <c r="AR10" s="53"/>
      <c r="AS10"/>
      <c r="AT10"/>
      <c r="AU10"/>
      <c r="AV10"/>
      <c r="AW10" s="583"/>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583"/>
    </row>
    <row r="12" spans="2:49" ht="24.75" customHeight="1" thickTop="1" thickBot="1" x14ac:dyDescent="0.2">
      <c r="F12" s="551">
        <f>+ROUND(P12,1)+ROUND(P15,1)+ROUND(P18,1)+ROUND(P24,1)+P27-ROUND(F15,1)</f>
        <v>0</v>
      </c>
      <c r="G12" s="552"/>
      <c r="H12" s="552"/>
      <c r="I12" s="52" t="s">
        <v>258</v>
      </c>
      <c r="J12" s="53"/>
      <c r="K12" s="54"/>
      <c r="L12" s="53"/>
      <c r="M12" s="548"/>
      <c r="N12" s="55"/>
      <c r="P12" s="572"/>
      <c r="Q12" s="577"/>
      <c r="R12" s="577"/>
      <c r="S12" s="577"/>
      <c r="T12" s="52" t="s">
        <v>22</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583"/>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583"/>
    </row>
    <row r="14" spans="2:49" ht="27" customHeight="1" thickTop="1" thickBot="1" x14ac:dyDescent="0.2">
      <c r="F14" s="51" t="s">
        <v>440</v>
      </c>
      <c r="G14" s="586" t="s">
        <v>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583"/>
    </row>
    <row r="15" spans="2:49" ht="24.75" customHeight="1" thickBot="1" x14ac:dyDescent="0.2">
      <c r="F15" s="571"/>
      <c r="G15" s="550"/>
      <c r="H15" s="550"/>
      <c r="I15" s="44" t="s">
        <v>258</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583"/>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31</v>
      </c>
      <c r="AT16" s="554"/>
      <c r="AU16" s="95"/>
      <c r="AV16" s="44" t="s">
        <v>13</v>
      </c>
      <c r="AW16" s="583"/>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583"/>
    </row>
    <row r="18" spans="2:49" ht="24.75" customHeight="1" thickBot="1" x14ac:dyDescent="0.2">
      <c r="K18" s="56"/>
      <c r="L18" s="53"/>
      <c r="M18" s="548"/>
      <c r="N18" s="56"/>
      <c r="P18" s="572"/>
      <c r="Q18" s="577"/>
      <c r="R18" s="577"/>
      <c r="S18" s="577"/>
      <c r="T18" s="52" t="s">
        <v>14</v>
      </c>
      <c r="U18"/>
      <c r="V18" s="249"/>
      <c r="W18"/>
      <c r="X18" s="194"/>
      <c r="Y18" s="551">
        <f>+ROUND(AH9,1)+ROUND(AH12,1)+ROUND(AH15,1)+AH18</f>
        <v>0</v>
      </c>
      <c r="Z18" s="552"/>
      <c r="AA18" s="552"/>
      <c r="AB18" s="52" t="s">
        <v>4</v>
      </c>
      <c r="AC18" s="192"/>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583"/>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583"/>
    </row>
    <row r="20" spans="2:49" ht="27" customHeight="1" thickTop="1" thickBot="1" x14ac:dyDescent="0.2">
      <c r="K20" s="56"/>
      <c r="L20" s="53"/>
      <c r="M20" s="548"/>
      <c r="N20" s="56"/>
      <c r="P20" s="45" t="s">
        <v>48</v>
      </c>
      <c r="Q20" s="543" t="s">
        <v>279</v>
      </c>
      <c r="R20" s="543"/>
      <c r="S20" s="543"/>
      <c r="T20" s="544"/>
      <c r="U20" s="133"/>
      <c r="V20" s="250"/>
      <c r="W20" s="252"/>
      <c r="X20" s="253"/>
      <c r="Y20" s="136" t="s">
        <v>25</v>
      </c>
      <c r="Z20" s="543" t="s">
        <v>280</v>
      </c>
      <c r="AA20" s="543"/>
      <c r="AB20" s="544"/>
      <c r="AC20" s="53"/>
      <c r="AD20" s="53"/>
      <c r="AE20" s="548"/>
      <c r="AG20" s="53"/>
      <c r="AH20" s="53"/>
      <c r="AI20" s="56"/>
      <c r="AJ20" s="53"/>
      <c r="AK20" s="53"/>
      <c r="AL20" s="147"/>
      <c r="AM20" s="56"/>
      <c r="AN20" s="257"/>
      <c r="AO20" s="545" t="s">
        <v>256</v>
      </c>
      <c r="AP20" s="546"/>
      <c r="AQ20" s="191"/>
      <c r="AR20" s="53"/>
      <c r="AS20" s="58"/>
      <c r="AT20" s="58"/>
      <c r="AW20" s="583"/>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3"/>
      <c r="V21" s="133"/>
      <c r="W21" s="133"/>
      <c r="X21" s="133"/>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583"/>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583"/>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583"/>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34</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583"/>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583"/>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180</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583"/>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583"/>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583"/>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183</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583"/>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583"/>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583"/>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185</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583"/>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583"/>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583"/>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5" x14ac:dyDescent="0.15">
      <c r="H42" s="282"/>
      <c r="I42" s="68"/>
      <c r="J42" s="68"/>
      <c r="K42" s="68"/>
      <c r="R42" s="68"/>
      <c r="S42" s="68"/>
      <c r="T42" s="68"/>
      <c r="AQ42" s="53"/>
      <c r="AR42" s="53"/>
      <c r="AS42" s="128"/>
      <c r="AT42" s="64"/>
      <c r="AY42" s="128"/>
      <c r="AZ42" s="128"/>
      <c r="BA42" s="128"/>
      <c r="BB42" s="128"/>
      <c r="BC42" s="128"/>
      <c r="BD42" s="128"/>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ht="13.5" x14ac:dyDescent="0.15">
      <c r="H45" s="282"/>
      <c r="I45" s="68"/>
      <c r="J45" s="68"/>
      <c r="K45" s="68"/>
      <c r="R45" s="68"/>
      <c r="S45" s="68"/>
      <c r="T45" s="68"/>
      <c r="AY45" s="69"/>
      <c r="AZ45" s="69"/>
      <c r="BA45" s="69"/>
      <c r="BB45" s="69"/>
      <c r="BC45" s="69"/>
      <c r="BD45" s="69"/>
    </row>
    <row r="46" spans="2:62" ht="13.5" x14ac:dyDescent="0.15">
      <c r="H46" s="282"/>
      <c r="I46" s="68"/>
      <c r="J46" s="68"/>
      <c r="K46" s="68"/>
      <c r="R46" s="68"/>
      <c r="S46" s="68"/>
      <c r="T46" s="68"/>
      <c r="AY46" s="69"/>
      <c r="AZ46" s="69"/>
      <c r="BA46" s="69"/>
      <c r="BB46" s="69"/>
      <c r="BC46" s="69"/>
      <c r="BD46" s="69"/>
    </row>
    <row r="47" spans="2:62" ht="13.5"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Q14:T14"/>
    <mergeCell ref="P12:S12"/>
    <mergeCell ref="AI17:AL17"/>
    <mergeCell ref="AS16:AT16"/>
    <mergeCell ref="AS17:AT17"/>
    <mergeCell ref="P16:AB16"/>
    <mergeCell ref="Q17:T17"/>
    <mergeCell ref="S7:V7"/>
    <mergeCell ref="AH12:AM12"/>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B32:C32"/>
    <mergeCell ref="D24:F24"/>
    <mergeCell ref="D25:F25"/>
    <mergeCell ref="D26:F26"/>
    <mergeCell ref="D27:F27"/>
    <mergeCell ref="D28:F28"/>
    <mergeCell ref="D29:F29"/>
    <mergeCell ref="D30:F30"/>
    <mergeCell ref="D31:F31"/>
    <mergeCell ref="D32:F32"/>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221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topLeftCell="A2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222</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17.8</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64"/>
      <c r="AP23" s="53"/>
      <c r="AR23" s="49"/>
      <c r="AS23" s="136" t="s">
        <v>191</v>
      </c>
      <c r="AT23" s="543" t="s">
        <v>192</v>
      </c>
      <c r="AU23" s="543"/>
      <c r="AV23" s="544"/>
      <c r="AW23" s="628"/>
    </row>
    <row r="24" spans="2:49" ht="27" customHeight="1" thickBot="1" x14ac:dyDescent="0.2">
      <c r="B24" s="526" t="s">
        <v>201</v>
      </c>
      <c r="C24" s="527"/>
      <c r="D24" s="550">
        <v>350</v>
      </c>
      <c r="E24" s="550"/>
      <c r="F24" s="550"/>
      <c r="G24" s="195" t="s">
        <v>199</v>
      </c>
      <c r="H24" s="539">
        <f>+F12</f>
        <v>17.8</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17.8</v>
      </c>
      <c r="Q27" s="602"/>
      <c r="R27" s="602"/>
      <c r="S27" s="602"/>
      <c r="T27" s="44" t="s">
        <v>38</v>
      </c>
      <c r="U27" s="64"/>
      <c r="V27" s="64"/>
      <c r="Y27" s="62" t="s">
        <v>39</v>
      </c>
      <c r="Z27" s="65"/>
      <c r="AH27" s="53"/>
      <c r="AI27" s="53"/>
      <c r="AJ27" s="53"/>
      <c r="AK27" s="53"/>
      <c r="AL27" s="551">
        <f>+AH18+P27</f>
        <v>17.8</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350</v>
      </c>
      <c r="E29" s="550"/>
      <c r="F29" s="550"/>
      <c r="G29" s="195" t="s">
        <v>199</v>
      </c>
      <c r="H29" s="539">
        <f>+AL27</f>
        <v>17.8</v>
      </c>
      <c r="I29" s="540"/>
      <c r="J29" s="195" t="s">
        <v>199</v>
      </c>
      <c r="M29" s="548"/>
      <c r="P29" s="56"/>
      <c r="Q29" s="144"/>
      <c r="R29" s="51" t="s">
        <v>184</v>
      </c>
      <c r="S29" s="586" t="s">
        <v>33</v>
      </c>
      <c r="T29" s="587"/>
      <c r="U29" s="587"/>
      <c r="V29" s="588"/>
      <c r="W29" s="48"/>
      <c r="X29" s="66"/>
      <c r="Y29" s="556" t="s">
        <v>260</v>
      </c>
      <c r="Z29" s="557"/>
      <c r="AA29" s="590">
        <v>17.8</v>
      </c>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17.8</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A4" zoomScale="70" zoomScaleNormal="70" workbookViewId="0"/>
  </sheetViews>
  <sheetFormatPr defaultColWidth="9" defaultRowHeight="11.25" x14ac:dyDescent="0.15"/>
  <cols>
    <col min="1" max="1" width="2.5" style="9" customWidth="1"/>
    <col min="2" max="3" width="3.75" style="9" customWidth="1"/>
    <col min="4" max="4" width="4.5" style="9" customWidth="1"/>
    <col min="5" max="5" width="3.75" style="9" customWidth="1"/>
    <col min="6" max="6" width="40.75" style="9" customWidth="1"/>
    <col min="7" max="7" width="9.75" style="9" customWidth="1"/>
    <col min="8" max="8" width="10.375" style="9" customWidth="1"/>
    <col min="9" max="26" width="9.75" style="9" customWidth="1"/>
    <col min="27" max="27" width="11.75" style="9" customWidth="1"/>
    <col min="28" max="16384" width="9" style="9"/>
  </cols>
  <sheetData>
    <row r="1" spans="2:27" ht="21" x14ac:dyDescent="0.2">
      <c r="C1" s="19" t="s">
        <v>341</v>
      </c>
      <c r="D1" s="19"/>
      <c r="E1" s="19"/>
    </row>
    <row r="2" spans="2:27" ht="23.25" customHeight="1" x14ac:dyDescent="0.15">
      <c r="E2" s="278" t="s">
        <v>342</v>
      </c>
    </row>
    <row r="3" spans="2:27" ht="14.1" customHeight="1" thickBot="1" x14ac:dyDescent="0.2">
      <c r="B3" s="646" t="s">
        <v>275</v>
      </c>
      <c r="C3" s="646"/>
      <c r="D3" s="646"/>
      <c r="E3" s="646"/>
      <c r="F3" s="646"/>
      <c r="G3" s="110"/>
      <c r="H3" s="110"/>
      <c r="I3" s="110"/>
      <c r="J3" s="110"/>
      <c r="K3" s="110"/>
      <c r="Y3"/>
      <c r="Z3"/>
      <c r="AA3" s="111"/>
    </row>
    <row r="4" spans="2:27" ht="14.1" customHeight="1" x14ac:dyDescent="0.15">
      <c r="B4" s="646"/>
      <c r="C4" s="646"/>
      <c r="D4" s="646"/>
      <c r="E4" s="646"/>
      <c r="F4" s="646"/>
      <c r="G4" s="110"/>
      <c r="H4" s="110"/>
      <c r="I4" s="110"/>
      <c r="J4" s="110"/>
      <c r="K4" s="110"/>
      <c r="Y4" s="650" t="s">
        <v>329</v>
      </c>
      <c r="Z4" s="112" t="s">
        <v>113</v>
      </c>
      <c r="AA4" s="113" t="s">
        <v>114</v>
      </c>
    </row>
    <row r="5" spans="2:27" ht="14.1" customHeight="1" thickBot="1" x14ac:dyDescent="0.2">
      <c r="C5" s="110"/>
      <c r="D5" s="110"/>
      <c r="E5" s="110"/>
      <c r="F5" s="110"/>
      <c r="G5" s="110"/>
      <c r="H5" s="110"/>
      <c r="I5" s="110"/>
      <c r="J5" s="110"/>
      <c r="K5" s="110"/>
      <c r="Y5" s="651"/>
      <c r="Z5" s="114" t="str">
        <f>+表紙!N28</f>
        <v>○</v>
      </c>
      <c r="AA5" s="114" t="str">
        <f>+表紙!O28</f>
        <v>　</v>
      </c>
    </row>
    <row r="6" spans="2:27" ht="15" customHeight="1" thickBot="1" x14ac:dyDescent="0.2">
      <c r="B6" s="165" t="s">
        <v>99</v>
      </c>
      <c r="C6" s="165"/>
      <c r="D6" s="165"/>
      <c r="E6" s="165"/>
      <c r="F6" s="165"/>
      <c r="G6" s="165"/>
      <c r="H6" s="165"/>
      <c r="I6" s="165"/>
      <c r="J6" s="165"/>
      <c r="K6" s="165"/>
      <c r="L6" s="87"/>
      <c r="M6" s="647"/>
      <c r="N6" s="647"/>
      <c r="O6" s="87" t="s">
        <v>97</v>
      </c>
      <c r="P6" s="652" t="str">
        <f>+表紙!F47</f>
        <v>横浜市管轄内（株）高田商店各現場</v>
      </c>
      <c r="Q6" s="652"/>
      <c r="R6" s="652"/>
      <c r="S6" s="652"/>
      <c r="T6" s="652"/>
      <c r="U6" s="652"/>
      <c r="V6" s="647"/>
      <c r="W6" s="647"/>
      <c r="X6" s="647"/>
      <c r="Y6" s="647"/>
      <c r="Z6" s="647"/>
      <c r="AA6" s="185" t="s">
        <v>96</v>
      </c>
    </row>
    <row r="7" spans="2:27" ht="14.25" x14ac:dyDescent="0.15">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8.9" customHeight="1" thickBot="1" x14ac:dyDescent="0.2">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15">
      <c r="B9" s="166"/>
      <c r="C9" s="648" t="s">
        <v>233</v>
      </c>
      <c r="D9" s="648"/>
      <c r="E9" s="648"/>
      <c r="F9" s="649"/>
      <c r="G9" s="323">
        <f>IF(ｱ.燃え殻!D24&gt;0,ｱ.燃え殻!D24,IF(G$19&gt;0,"0",0))</f>
        <v>0</v>
      </c>
      <c r="H9" s="323">
        <f>IF(ｲ.汚泥!D24&gt;0,ｲ.汚泥!D24,IF(H$19&gt;0,"0",0))</f>
        <v>0</v>
      </c>
      <c r="I9" s="323">
        <f>IF(ｳ.廃油!D24&gt;0,ｳ.廃油!D24,IF(I$19&gt;0,"0",0))</f>
        <v>0</v>
      </c>
      <c r="J9" s="323">
        <f>IF(ｴ.廃酸!$D24&gt;0,ｴ.廃酸!D24,IF(J$19&gt;0,"0",0))</f>
        <v>0</v>
      </c>
      <c r="K9" s="323">
        <f>IF(ｵ.廃ｱﾙｶﾘ!$D24&gt;0,ｵ.廃ｱﾙｶﾘ!D24,IF(K$19&gt;0,"0",0))</f>
        <v>0</v>
      </c>
      <c r="L9" s="323">
        <f>IF(ｶ.廃ﾌﾟﾗ類!D24&gt;0,ｶ.廃ﾌﾟﾗ類!D24,IF(L$19&gt;0,"0",0))</f>
        <v>20</v>
      </c>
      <c r="M9" s="323">
        <f>IF(ｷ.紙くず!D24&gt;0,ｷ.紙くず!D24,IF(M$19&gt;0,"0",0))</f>
        <v>2</v>
      </c>
      <c r="N9" s="323">
        <f>IF(ｸ.木くず!D24&gt;0,ｸ.木くず!D24,IF(N$19&gt;0,"0",0))</f>
        <v>640</v>
      </c>
      <c r="O9" s="323">
        <f>IF(ｹ.繊維くず!D24&gt;0,ｹ.繊維くず!D24,IF(O$19&gt;0,"0",0))</f>
        <v>1</v>
      </c>
      <c r="P9" s="323">
        <f>IF(ｺ.動植物性残さ!D24&gt;0,ｺ.動植物性残さ!D24,IF(P$19&gt;0,"0",0))</f>
        <v>0</v>
      </c>
      <c r="Q9" s="323">
        <f>IF(ｻ.動物系固形不要物!D24&gt;0,ｻ.動物系固形不要物!D24,IF(Q$19&gt;0,"0",0))</f>
        <v>0</v>
      </c>
      <c r="R9" s="323">
        <f>IF(ｼ.ｺﾞﾑくず!D24&gt;0,ｼ.ｺﾞﾑくず!D24,IF(R$19&gt;0,"0",0))</f>
        <v>0</v>
      </c>
      <c r="S9" s="323">
        <f>IF(ｽ.金属くず!D24&gt;0,ｽ.金属くず!D24,IF(S$19&gt;0,"0",0))</f>
        <v>0</v>
      </c>
      <c r="T9" s="323">
        <f>IF(ｾ.ｶﾞﾗｽ･ｺﾝｸﾘ･陶磁器くず!D24&gt;0,ｾ.ｶﾞﾗｽ･ｺﾝｸﾘ･陶磁器くず!D24,IF(T$19&gt;0,"0",0))</f>
        <v>60</v>
      </c>
      <c r="U9" s="323">
        <f>IF(ｿ.鉱さい!D24&gt;0,ｿ.鉱さい!D24,IF(U$19&gt;0,"0",0))</f>
        <v>0</v>
      </c>
      <c r="V9" s="323">
        <f>IF(ﾀ.がれき類!D24&gt;0,ﾀ.がれき類!D24,IF(V$19&gt;0,"0",0))</f>
        <v>540</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350</v>
      </c>
      <c r="AA9" s="325">
        <f>IF(SUM(G9:Z9)&gt;0,SUM(G9:Z9),IF(AA$19&gt;0,"0",0))</f>
        <v>1613</v>
      </c>
    </row>
    <row r="10" spans="2:27" ht="24" customHeight="1" x14ac:dyDescent="0.15">
      <c r="B10" s="169" t="s">
        <v>355</v>
      </c>
      <c r="C10" s="655" t="s">
        <v>322</v>
      </c>
      <c r="D10" s="655"/>
      <c r="E10" s="655"/>
      <c r="F10" s="656"/>
      <c r="G10" s="326">
        <f>IF(ｱ.燃え殻!D25&gt;0,ｱ.燃え殻!D25,IF(G$19&gt;0,"0",0))</f>
        <v>0</v>
      </c>
      <c r="H10" s="326">
        <f>IF(ｲ.汚泥!D25&gt;0,ｲ.汚泥!D25,IF(H$19&gt;0,"0",0))</f>
        <v>0</v>
      </c>
      <c r="I10" s="326">
        <f>IF(ｳ.廃油!D25&gt;0,ｳ.廃油!D25,IF(I$19&gt;0,"0",0))</f>
        <v>0</v>
      </c>
      <c r="J10" s="326">
        <f>IF(ｴ.廃酸!$D25&gt;0,ｴ.廃酸!D25,IF(J$19&gt;0,"0",0))</f>
        <v>0</v>
      </c>
      <c r="K10" s="326">
        <f>IF(ｵ.廃ｱﾙｶﾘ!$D25&gt;0,ｵ.廃ｱﾙｶﾘ!D25,IF(K$19&gt;0,"0",0))</f>
        <v>0</v>
      </c>
      <c r="L10" s="326" t="str">
        <f>IF(ｶ.廃ﾌﾟﾗ類!D25&gt;0,ｶ.廃ﾌﾟﾗ類!D25,IF(L$19&gt;0,"0",0))</f>
        <v>0</v>
      </c>
      <c r="M10" s="326" t="str">
        <f>IF(ｷ.紙くず!D25&gt;0,ｷ.紙くず!D25,IF(M$19&gt;0,"0",0))</f>
        <v>0</v>
      </c>
      <c r="N10" s="326" t="str">
        <f>IF(ｸ.木くず!D25&gt;0,ｸ.木くず!D25,IF(N$19&gt;0,"0",0))</f>
        <v>0</v>
      </c>
      <c r="O10" s="326" t="str">
        <f>IF(ｹ.繊維くず!D25&gt;0,ｹ.繊維くず!D25,IF(O$19&gt;0,"0",0))</f>
        <v>0</v>
      </c>
      <c r="P10" s="326">
        <f>IF(ｺ.動植物性残さ!D25&gt;0,ｺ.動植物性残さ!D25,IF(P$19&gt;0,"0",0))</f>
        <v>0</v>
      </c>
      <c r="Q10" s="326">
        <f>IF(ｻ.動物系固形不要物!D25&gt;0,ｻ.動物系固形不要物!D25,IF(Q$19&gt;0,"0",0))</f>
        <v>0</v>
      </c>
      <c r="R10" s="326">
        <f>IF(ｼ.ｺﾞﾑくず!D25&gt;0,ｼ.ｺﾞﾑくず!D25,IF(R$19&gt;0,"0",0))</f>
        <v>0</v>
      </c>
      <c r="S10" s="326">
        <f>IF(ｽ.金属くず!D25&gt;0,ｽ.金属くず!D25,IF(S$19&gt;0,"0",0))</f>
        <v>0</v>
      </c>
      <c r="T10" s="326" t="str">
        <f>IF(ｾ.ｶﾞﾗｽ･ｺﾝｸﾘ･陶磁器くず!D25&gt;0,ｾ.ｶﾞﾗｽ･ｺﾝｸﾘ･陶磁器くず!D25,IF(T$19&gt;0,"0",0))</f>
        <v>0</v>
      </c>
      <c r="U10" s="326">
        <f>IF(ｿ.鉱さい!D25&gt;0,ｿ.鉱さい!D25,IF(U$19&gt;0,"0",0))</f>
        <v>0</v>
      </c>
      <c r="V10" s="326" t="str">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t="str">
        <f>IF(ﾄ.混合廃棄物その他!D25&gt;0,ﾄ.混合廃棄物その他!D25,IF(Z$19&gt;0,"0",0))</f>
        <v>0</v>
      </c>
      <c r="AA10" s="328" t="str">
        <f t="shared" ref="AA10:AA18" si="0">IF(SUM(G10:Z10)&gt;0,SUM(G10:Z10),IF(AA$19&gt;0,"0",0))</f>
        <v>0</v>
      </c>
    </row>
    <row r="11" spans="2:27" ht="24" customHeight="1" x14ac:dyDescent="0.15">
      <c r="B11" s="169" t="s">
        <v>356</v>
      </c>
      <c r="C11" s="657" t="s">
        <v>323</v>
      </c>
      <c r="D11" s="657"/>
      <c r="E11" s="657"/>
      <c r="F11" s="658"/>
      <c r="G11" s="329">
        <f>IF(ｱ.燃え殻!D26&gt;0,ｱ.燃え殻!D26,IF(G$19&gt;0,"0",0))</f>
        <v>0</v>
      </c>
      <c r="H11" s="329">
        <f>IF(ｲ.汚泥!D26&gt;0,ｲ.汚泥!D26,IF(H$19&gt;0,"0",0))</f>
        <v>0</v>
      </c>
      <c r="I11" s="329">
        <f>IF(ｳ.廃油!D26&gt;0,ｳ.廃油!D26,IF(I$19&gt;0,"0",0))</f>
        <v>0</v>
      </c>
      <c r="J11" s="329">
        <f>IF(ｴ.廃酸!$D26&gt;0,ｴ.廃酸!D26,IF(J$19&gt;0,"0",0))</f>
        <v>0</v>
      </c>
      <c r="K11" s="329">
        <f>IF(ｵ.廃ｱﾙｶﾘ!$D26&gt;0,ｵ.廃ｱﾙｶﾘ!D26,IF(K$19&gt;0,"0",0))</f>
        <v>0</v>
      </c>
      <c r="L11" s="329" t="str">
        <f>IF(ｶ.廃ﾌﾟﾗ類!D26&gt;0,ｶ.廃ﾌﾟﾗ類!D26,IF(L$19&gt;0,"0",0))</f>
        <v>0</v>
      </c>
      <c r="M11" s="329" t="str">
        <f>IF(ｷ.紙くず!D26&gt;0,ｷ.紙くず!D26,IF(M$19&gt;0,"0",0))</f>
        <v>0</v>
      </c>
      <c r="N11" s="329" t="str">
        <f>IF(ｸ.木くず!D26&gt;0,ｸ.木くず!D26,IF(N$19&gt;0,"0",0))</f>
        <v>0</v>
      </c>
      <c r="O11" s="329" t="str">
        <f>IF(ｹ.繊維くず!D26&gt;0,ｹ.繊維くず!D26,IF(O$19&gt;0,"0",0))</f>
        <v>0</v>
      </c>
      <c r="P11" s="329">
        <f>IF(ｺ.動植物性残さ!D26&gt;0,ｺ.動植物性残さ!D26,IF(P$19&gt;0,"0",0))</f>
        <v>0</v>
      </c>
      <c r="Q11" s="329">
        <f>IF(ｻ.動物系固形不要物!D26&gt;0,ｻ.動物系固形不要物!D26,IF(Q$19&gt;0,"0",0))</f>
        <v>0</v>
      </c>
      <c r="R11" s="329">
        <f>IF(ｼ.ｺﾞﾑくず!D26&gt;0,ｼ.ｺﾞﾑくず!D26,IF(R$19&gt;0,"0",0))</f>
        <v>0</v>
      </c>
      <c r="S11" s="329">
        <f>IF(ｽ.金属くず!D26&gt;0,ｽ.金属くず!D26,IF(S$19&gt;0,"0",0))</f>
        <v>0</v>
      </c>
      <c r="T11" s="329" t="str">
        <f>IF(ｾ.ｶﾞﾗｽ･ｺﾝｸﾘ･陶磁器くず!D26&gt;0,ｾ.ｶﾞﾗｽ･ｺﾝｸﾘ･陶磁器くず!D26,IF(T$19&gt;0,"0",0))</f>
        <v>0</v>
      </c>
      <c r="U11" s="329">
        <f>IF(ｿ.鉱さい!D26&gt;0,ｿ.鉱さい!D26,IF(U$19&gt;0,"0",0))</f>
        <v>0</v>
      </c>
      <c r="V11" s="329" t="str">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t="str">
        <f>IF(ﾄ.混合廃棄物その他!D26&gt;0,ﾄ.混合廃棄物その他!D26,IF(Z$19&gt;0,"0",0))</f>
        <v>0</v>
      </c>
      <c r="AA11" s="331" t="str">
        <f t="shared" si="0"/>
        <v>0</v>
      </c>
    </row>
    <row r="12" spans="2:27" ht="24" customHeight="1" x14ac:dyDescent="0.15">
      <c r="B12" s="169">
        <v>4</v>
      </c>
      <c r="C12" s="657" t="s">
        <v>324</v>
      </c>
      <c r="D12" s="657"/>
      <c r="E12" s="657"/>
      <c r="F12" s="658"/>
      <c r="G12" s="329">
        <f>IF(ｱ.燃え殻!D27&gt;0,ｱ.燃え殻!D27,IF(G$19&gt;0,"0",0))</f>
        <v>0</v>
      </c>
      <c r="H12" s="329">
        <f>IF(ｲ.汚泥!D27&gt;0,ｲ.汚泥!D27,IF(H$19&gt;0,"0",0))</f>
        <v>0</v>
      </c>
      <c r="I12" s="329">
        <f>IF(ｳ.廃油!D27&gt;0,ｳ.廃油!D27,IF(I$19&gt;0,"0",0))</f>
        <v>0</v>
      </c>
      <c r="J12" s="329">
        <f>IF(ｴ.廃酸!$D27&gt;0,ｴ.廃酸!D27,IF(J$19&gt;0,"0",0))</f>
        <v>0</v>
      </c>
      <c r="K12" s="329">
        <f>IF(ｵ.廃ｱﾙｶﾘ!$D27&gt;0,ｵ.廃ｱﾙｶﾘ!D27,IF(K$19&gt;0,"0",0))</f>
        <v>0</v>
      </c>
      <c r="L12" s="329" t="str">
        <f>IF(ｶ.廃ﾌﾟﾗ類!D27&gt;0,ｶ.廃ﾌﾟﾗ類!D27,IF(L$19&gt;0,"0",0))</f>
        <v>0</v>
      </c>
      <c r="M12" s="329" t="str">
        <f>IF(ｷ.紙くず!D27&gt;0,ｷ.紙くず!D27,IF(M$19&gt;0,"0",0))</f>
        <v>0</v>
      </c>
      <c r="N12" s="329" t="str">
        <f>IF(ｸ.木くず!D27&gt;0,ｸ.木くず!D27,IF(N$19&gt;0,"0",0))</f>
        <v>0</v>
      </c>
      <c r="O12" s="329" t="str">
        <f>IF(ｹ.繊維くず!D27&gt;0,ｹ.繊維くず!D27,IF(O$19&gt;0,"0",0))</f>
        <v>0</v>
      </c>
      <c r="P12" s="329">
        <f>IF(ｺ.動植物性残さ!D27&gt;0,ｺ.動植物性残さ!D27,IF(P$19&gt;0,"0",0))</f>
        <v>0</v>
      </c>
      <c r="Q12" s="329">
        <f>IF(ｻ.動物系固形不要物!D27&gt;0,ｻ.動物系固形不要物!D27,IF(Q$19&gt;0,"0",0))</f>
        <v>0</v>
      </c>
      <c r="R12" s="329">
        <f>IF(ｼ.ｺﾞﾑくず!D27&gt;0,ｼ.ｺﾞﾑくず!D27,IF(R$19&gt;0,"0",0))</f>
        <v>0</v>
      </c>
      <c r="S12" s="329">
        <f>IF(ｽ.金属くず!D27&gt;0,ｽ.金属くず!D27,IF(S$19&gt;0,"0",0))</f>
        <v>0</v>
      </c>
      <c r="T12" s="329" t="str">
        <f>IF(ｾ.ｶﾞﾗｽ･ｺﾝｸﾘ･陶磁器くず!D27&gt;0,ｾ.ｶﾞﾗｽ･ｺﾝｸﾘ･陶磁器くず!D27,IF(T$19&gt;0,"0",0))</f>
        <v>0</v>
      </c>
      <c r="U12" s="329">
        <f>IF(ｿ.鉱さい!D27&gt;0,ｿ.鉱さい!D27,IF(U$19&gt;0,"0",0))</f>
        <v>0</v>
      </c>
      <c r="V12" s="329" t="str">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t="str">
        <f>IF(ﾄ.混合廃棄物その他!D27&gt;0,ﾄ.混合廃棄物その他!D27,IF(Z$19&gt;0,"0",0))</f>
        <v>0</v>
      </c>
      <c r="AA12" s="331" t="str">
        <f t="shared" si="0"/>
        <v>0</v>
      </c>
    </row>
    <row r="13" spans="2:27" ht="24" customHeight="1" x14ac:dyDescent="0.15">
      <c r="B13" s="169" t="s">
        <v>229</v>
      </c>
      <c r="C13" s="659" t="s">
        <v>325</v>
      </c>
      <c r="D13" s="660"/>
      <c r="E13" s="660"/>
      <c r="F13" s="661"/>
      <c r="G13" s="329">
        <f>IF(ｱ.燃え殻!D28&gt;0,ｱ.燃え殻!D28,IF(G$19&gt;0,"0",0))</f>
        <v>0</v>
      </c>
      <c r="H13" s="329">
        <f>IF(ｲ.汚泥!D28&gt;0,ｲ.汚泥!D28,IF(H$19&gt;0,"0",0))</f>
        <v>0</v>
      </c>
      <c r="I13" s="329">
        <f>IF(ｳ.廃油!D28&gt;0,ｳ.廃油!D28,IF(I$19&gt;0,"0",0))</f>
        <v>0</v>
      </c>
      <c r="J13" s="329">
        <f>IF(ｴ.廃酸!$D28&gt;0,ｴ.廃酸!D28,IF(J$19&gt;0,"0",0))</f>
        <v>0</v>
      </c>
      <c r="K13" s="329">
        <f>IF(ｵ.廃ｱﾙｶﾘ!$D28&gt;0,ｵ.廃ｱﾙｶﾘ!D28,IF(K$19&gt;0,"0",0))</f>
        <v>0</v>
      </c>
      <c r="L13" s="329" t="str">
        <f>IF(ｶ.廃ﾌﾟﾗ類!D28&gt;0,ｶ.廃ﾌﾟﾗ類!D28,IF(L$19&gt;0,"0",0))</f>
        <v>0</v>
      </c>
      <c r="M13" s="329" t="str">
        <f>IF(ｷ.紙くず!D28&gt;0,ｷ.紙くず!D28,IF(M$19&gt;0,"0",0))</f>
        <v>0</v>
      </c>
      <c r="N13" s="329" t="str">
        <f>IF(ｸ.木くず!D28&gt;0,ｸ.木くず!D28,IF(N$19&gt;0,"0",0))</f>
        <v>0</v>
      </c>
      <c r="O13" s="329" t="str">
        <f>IF(ｹ.繊維くず!D28&gt;0,ｹ.繊維くず!D28,IF(O$19&gt;0,"0",0))</f>
        <v>0</v>
      </c>
      <c r="P13" s="329">
        <f>IF(ｺ.動植物性残さ!D28&gt;0,ｺ.動植物性残さ!D28,IF(P$19&gt;0,"0",0))</f>
        <v>0</v>
      </c>
      <c r="Q13" s="329">
        <f>IF(ｻ.動物系固形不要物!D28&gt;0,ｻ.動物系固形不要物!D28,IF(Q$19&gt;0,"0",0))</f>
        <v>0</v>
      </c>
      <c r="R13" s="329">
        <f>IF(ｼ.ｺﾞﾑくず!D28&gt;0,ｼ.ｺﾞﾑくず!D28,IF(R$19&gt;0,"0",0))</f>
        <v>0</v>
      </c>
      <c r="S13" s="329">
        <f>IF(ｽ.金属くず!D28&gt;0,ｽ.金属くず!D28,IF(S$19&gt;0,"0",0))</f>
        <v>0</v>
      </c>
      <c r="T13" s="329" t="str">
        <f>IF(ｾ.ｶﾞﾗｽ･ｺﾝｸﾘ･陶磁器くず!D28&gt;0,ｾ.ｶﾞﾗｽ･ｺﾝｸﾘ･陶磁器くず!D28,IF(T$19&gt;0,"0",0))</f>
        <v>0</v>
      </c>
      <c r="U13" s="329">
        <f>IF(ｿ.鉱さい!D28&gt;0,ｿ.鉱さい!D28,IF(U$19&gt;0,"0",0))</f>
        <v>0</v>
      </c>
      <c r="V13" s="329" t="str">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t="str">
        <f>IF(ﾄ.混合廃棄物その他!D28&gt;0,ﾄ.混合廃棄物その他!D28,IF(Z$19&gt;0,"0",0))</f>
        <v>0</v>
      </c>
      <c r="AA13" s="331" t="str">
        <f t="shared" si="0"/>
        <v>0</v>
      </c>
    </row>
    <row r="14" spans="2:27" ht="24" customHeight="1" x14ac:dyDescent="0.15">
      <c r="B14" s="169" t="s">
        <v>230</v>
      </c>
      <c r="C14" s="657" t="s">
        <v>243</v>
      </c>
      <c r="D14" s="657"/>
      <c r="E14" s="657"/>
      <c r="F14" s="658"/>
      <c r="G14" s="329">
        <f>IF(ｱ.燃え殻!D29&gt;0,ｱ.燃え殻!D29,IF(G$19&gt;0,"0",0))</f>
        <v>0</v>
      </c>
      <c r="H14" s="329">
        <f>IF(ｲ.汚泥!D29&gt;0,ｲ.汚泥!D29,IF(H$19&gt;0,"0",0))</f>
        <v>0</v>
      </c>
      <c r="I14" s="329">
        <f>IF(ｳ.廃油!D29&gt;0,ｳ.廃油!D29,IF(I$19&gt;0,"0",0))</f>
        <v>0</v>
      </c>
      <c r="J14" s="329">
        <f>IF(ｴ.廃酸!$D29&gt;0,ｴ.廃酸!D29,IF(J$19&gt;0,"0",0))</f>
        <v>0</v>
      </c>
      <c r="K14" s="329">
        <f>IF(ｵ.廃ｱﾙｶﾘ!$D29&gt;0,ｵ.廃ｱﾙｶﾘ!D29,IF(K$19&gt;0,"0",0))</f>
        <v>0</v>
      </c>
      <c r="L14" s="329">
        <f>IF(ｶ.廃ﾌﾟﾗ類!D29&gt;0,ｶ.廃ﾌﾟﾗ類!D29,IF(L$19&gt;0,"0",0))</f>
        <v>20</v>
      </c>
      <c r="M14" s="329">
        <f>IF(ｷ.紙くず!D29&gt;0,ｷ.紙くず!D29,IF(M$19&gt;0,"0",0))</f>
        <v>2</v>
      </c>
      <c r="N14" s="329">
        <f>IF(ｸ.木くず!D29&gt;0,ｸ.木くず!D29,IF(N$19&gt;0,"0",0))</f>
        <v>640</v>
      </c>
      <c r="O14" s="329">
        <f>IF(ｹ.繊維くず!D29&gt;0,ｹ.繊維くず!D29,IF(O$19&gt;0,"0",0))</f>
        <v>1</v>
      </c>
      <c r="P14" s="329">
        <f>IF(ｺ.動植物性残さ!D29&gt;0,ｺ.動植物性残さ!D29,IF(P$19&gt;0,"0",0))</f>
        <v>0</v>
      </c>
      <c r="Q14" s="329">
        <f>IF(ｻ.動物系固形不要物!D29&gt;0,ｻ.動物系固形不要物!D29,IF(Q$19&gt;0,"0",0))</f>
        <v>0</v>
      </c>
      <c r="R14" s="329">
        <f>IF(ｼ.ｺﾞﾑくず!D29&gt;0,ｼ.ｺﾞﾑくず!D29,IF(R$19&gt;0,"0",0))</f>
        <v>0</v>
      </c>
      <c r="S14" s="329">
        <f>IF(ｽ.金属くず!D29&gt;0,ｽ.金属くず!D29,IF(S$19&gt;0,"0",0))</f>
        <v>0</v>
      </c>
      <c r="T14" s="329">
        <f>IF(ｾ.ｶﾞﾗｽ･ｺﾝｸﾘ･陶磁器くず!D29&gt;0,ｾ.ｶﾞﾗｽ･ｺﾝｸﾘ･陶磁器くず!D29,IF(T$19&gt;0,"0",0))</f>
        <v>60</v>
      </c>
      <c r="U14" s="329">
        <f>IF(ｿ.鉱さい!D29&gt;0,ｿ.鉱さい!D29,IF(U$19&gt;0,"0",0))</f>
        <v>0</v>
      </c>
      <c r="V14" s="329">
        <f>IF(ﾀ.がれき類!D29&gt;0,ﾀ.がれき類!D29,IF(V$19&gt;0,"0",0))</f>
        <v>540</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350</v>
      </c>
      <c r="AA14" s="331">
        <f t="shared" si="0"/>
        <v>1613</v>
      </c>
    </row>
    <row r="15" spans="2:27" ht="24" customHeight="1" x14ac:dyDescent="0.15">
      <c r="B15" s="169" t="s">
        <v>246</v>
      </c>
      <c r="C15" s="657" t="s">
        <v>244</v>
      </c>
      <c r="D15" s="657"/>
      <c r="E15" s="657"/>
      <c r="F15" s="658"/>
      <c r="G15" s="329">
        <f>IF(ｱ.燃え殻!D30&gt;0,ｱ.燃え殻!D30,IF(G$19&gt;0,"0",0))</f>
        <v>0</v>
      </c>
      <c r="H15" s="329">
        <f>IF(ｲ.汚泥!D30&gt;0,ｲ.汚泥!D30,IF(H$19&gt;0,"0",0))</f>
        <v>0</v>
      </c>
      <c r="I15" s="329">
        <f>IF(ｳ.廃油!D30&gt;0,ｳ.廃油!D30,IF(I$19&gt;0,"0",0))</f>
        <v>0</v>
      </c>
      <c r="J15" s="329">
        <f>IF(ｴ.廃酸!$D30&gt;0,ｴ.廃酸!D30,IF(J$19&gt;0,"0",0))</f>
        <v>0</v>
      </c>
      <c r="K15" s="329">
        <f>IF(ｵ.廃ｱﾙｶﾘ!$D30&gt;0,ｵ.廃ｱﾙｶﾘ!D30,IF(K$19&gt;0,"0",0))</f>
        <v>0</v>
      </c>
      <c r="L15" s="329" t="str">
        <f>IF(ｶ.廃ﾌﾟﾗ類!D30&gt;0,ｶ.廃ﾌﾟﾗ類!D30,IF(L$19&gt;0,"0",0))</f>
        <v>0</v>
      </c>
      <c r="M15" s="329" t="str">
        <f>IF(ｷ.紙くず!D30&gt;0,ｷ.紙くず!D30,IF(M$19&gt;0,"0",0))</f>
        <v>0</v>
      </c>
      <c r="N15" s="329" t="str">
        <f>IF(ｸ.木くず!D30&gt;0,ｸ.木くず!D30,IF(N$19&gt;0,"0",0))</f>
        <v>0</v>
      </c>
      <c r="O15" s="329" t="str">
        <f>IF(ｹ.繊維くず!D30&gt;0,ｹ.繊維くず!D30,IF(O$19&gt;0,"0",0))</f>
        <v>0</v>
      </c>
      <c r="P15" s="329">
        <f>IF(ｺ.動植物性残さ!D30&gt;0,ｺ.動植物性残さ!D30,IF(P$19&gt;0,"0",0))</f>
        <v>0</v>
      </c>
      <c r="Q15" s="329">
        <f>IF(ｻ.動物系固形不要物!D30&gt;0,ｻ.動物系固形不要物!D30,IF(Q$19&gt;0,"0",0))</f>
        <v>0</v>
      </c>
      <c r="R15" s="329">
        <f>IF(ｼ.ｺﾞﾑくず!D30&gt;0,ｼ.ｺﾞﾑくず!D30,IF(R$19&gt;0,"0",0))</f>
        <v>0</v>
      </c>
      <c r="S15" s="329">
        <f>IF(ｽ.金属くず!D30&gt;0,ｽ.金属くず!D30,IF(S$19&gt;0,"0",0))</f>
        <v>0</v>
      </c>
      <c r="T15" s="329" t="str">
        <f>IF(ｾ.ｶﾞﾗｽ･ｺﾝｸﾘ･陶磁器くず!D30&gt;0,ｾ.ｶﾞﾗｽ･ｺﾝｸﾘ･陶磁器くず!D30,IF(T$19&gt;0,"0",0))</f>
        <v>0</v>
      </c>
      <c r="U15" s="329">
        <f>IF(ｿ.鉱さい!D30&gt;0,ｿ.鉱さい!D30,IF(U$19&gt;0,"0",0))</f>
        <v>0</v>
      </c>
      <c r="V15" s="329" t="str">
        <f>IF(ﾀ.がれき類!D30&gt;0,ﾀ.がれき類!D30,IF(V$19&gt;0,"0",0))</f>
        <v>0</v>
      </c>
      <c r="W15" s="329">
        <f>IF(ﾁ.動物のふん尿!D30&gt;0,ﾁ.動物のふん尿!D30,IF(W$19&gt;0,"0",0))</f>
        <v>0</v>
      </c>
      <c r="X15" s="329">
        <f>IF(ﾂ.動物の死体!D30&gt;0,ﾂ.動物の死体!D30,IF(X$19&gt;0,"0",0))</f>
        <v>0</v>
      </c>
      <c r="Y15" s="329">
        <f>IF(ﾃ.ばいじん!D30&gt;0,ﾃ.ばいじん!D30,IF(Y$19&gt;0,"0",0))</f>
        <v>0</v>
      </c>
      <c r="Z15" s="330" t="str">
        <f>IF(ﾄ.混合廃棄物その他!D30&gt;0,ﾄ.混合廃棄物その他!D30,IF(Z$19&gt;0,"0",0))</f>
        <v>0</v>
      </c>
      <c r="AA15" s="331" t="str">
        <f t="shared" si="0"/>
        <v>0</v>
      </c>
    </row>
    <row r="16" spans="2:27" ht="24" customHeight="1" x14ac:dyDescent="0.15">
      <c r="B16" s="169" t="s">
        <v>247</v>
      </c>
      <c r="C16" s="657" t="s">
        <v>245</v>
      </c>
      <c r="D16" s="657"/>
      <c r="E16" s="657"/>
      <c r="F16" s="658"/>
      <c r="G16" s="329">
        <f>IF(ｱ.燃え殻!D31&gt;0,ｱ.燃え殻!D31,IF(G$19&gt;0,"0",0))</f>
        <v>0</v>
      </c>
      <c r="H16" s="329">
        <f>IF(ｲ.汚泥!D31&gt;0,ｲ.汚泥!D31,IF(H$19&gt;0,"0",0))</f>
        <v>0</v>
      </c>
      <c r="I16" s="329">
        <f>IF(ｳ.廃油!D31&gt;0,ｳ.廃油!D31,IF(I$19&gt;0,"0",0))</f>
        <v>0</v>
      </c>
      <c r="J16" s="329">
        <f>IF(ｴ.廃酸!$D31&gt;0,ｴ.廃酸!D31,IF(J$19&gt;0,"0",0))</f>
        <v>0</v>
      </c>
      <c r="K16" s="329">
        <f>IF(ｵ.廃ｱﾙｶﾘ!$D31&gt;0,ｵ.廃ｱﾙｶﾘ!D31,IF(K$19&gt;0,"0",0))</f>
        <v>0</v>
      </c>
      <c r="L16" s="329" t="str">
        <f>IF(ｶ.廃ﾌﾟﾗ類!D31&gt;0,ｶ.廃ﾌﾟﾗ類!D31,IF(L$19&gt;0,"0",0))</f>
        <v>0</v>
      </c>
      <c r="M16" s="329" t="str">
        <f>IF(ｷ.紙くず!D31&gt;0,ｷ.紙くず!D31,IF(M$19&gt;0,"0",0))</f>
        <v>0</v>
      </c>
      <c r="N16" s="329" t="str">
        <f>IF(ｸ.木くず!D31&gt;0,ｸ.木くず!D31,IF(N$19&gt;0,"0",0))</f>
        <v>0</v>
      </c>
      <c r="O16" s="329" t="str">
        <f>IF(ｹ.繊維くず!D31&gt;0,ｹ.繊維くず!D31,IF(O$19&gt;0,"0",0))</f>
        <v>0</v>
      </c>
      <c r="P16" s="329">
        <f>IF(ｺ.動植物性残さ!D31&gt;0,ｺ.動植物性残さ!D31,IF(P$19&gt;0,"0",0))</f>
        <v>0</v>
      </c>
      <c r="Q16" s="329">
        <f>IF(ｻ.動物系固形不要物!D31&gt;0,ｻ.動物系固形不要物!D31,IF(Q$19&gt;0,"0",0))</f>
        <v>0</v>
      </c>
      <c r="R16" s="329">
        <f>IF(ｼ.ｺﾞﾑくず!D31&gt;0,ｼ.ｺﾞﾑくず!D31,IF(R$19&gt;0,"0",0))</f>
        <v>0</v>
      </c>
      <c r="S16" s="329">
        <f>IF(ｽ.金属くず!D31&gt;0,ｽ.金属くず!D31,IF(S$19&gt;0,"0",0))</f>
        <v>0</v>
      </c>
      <c r="T16" s="329" t="str">
        <f>IF(ｾ.ｶﾞﾗｽ･ｺﾝｸﾘ･陶磁器くず!D31&gt;0,ｾ.ｶﾞﾗｽ･ｺﾝｸﾘ･陶磁器くず!D31,IF(T$19&gt;0,"0",0))</f>
        <v>0</v>
      </c>
      <c r="U16" s="329">
        <f>IF(ｿ.鉱さい!D31&gt;0,ｿ.鉱さい!D31,IF(U$19&gt;0,"0",0))</f>
        <v>0</v>
      </c>
      <c r="V16" s="329" t="str">
        <f>IF(ﾀ.がれき類!D31&gt;0,ﾀ.がれき類!D31,IF(V$19&gt;0,"0",0))</f>
        <v>0</v>
      </c>
      <c r="W16" s="329">
        <f>IF(ﾁ.動物のふん尿!D31&gt;0,ﾁ.動物のふん尿!D31,IF(W$19&gt;0,"0",0))</f>
        <v>0</v>
      </c>
      <c r="X16" s="329">
        <f>IF(ﾂ.動物の死体!D31&gt;0,ﾂ.動物の死体!D31,IF(X$19&gt;0,"0",0))</f>
        <v>0</v>
      </c>
      <c r="Y16" s="329">
        <f>IF(ﾃ.ばいじん!D31&gt;0,ﾃ.ばいじん!D31,IF(Y$19&gt;0,"0",0))</f>
        <v>0</v>
      </c>
      <c r="Z16" s="330" t="str">
        <f>IF(ﾄ.混合廃棄物その他!D31&gt;0,ﾄ.混合廃棄物その他!D31,IF(Z$19&gt;0,"0",0))</f>
        <v>0</v>
      </c>
      <c r="AA16" s="331" t="str">
        <f t="shared" si="0"/>
        <v>0</v>
      </c>
    </row>
    <row r="17" spans="2:27" ht="24" customHeight="1" x14ac:dyDescent="0.15">
      <c r="B17" s="169"/>
      <c r="C17" s="657" t="s">
        <v>444</v>
      </c>
      <c r="D17" s="657"/>
      <c r="E17" s="657"/>
      <c r="F17" s="658"/>
      <c r="G17" s="329">
        <f>IF(ｱ.燃え殻!D32&gt;0,ｱ.燃え殻!D32,IF(G$19&gt;0,"0",0))</f>
        <v>0</v>
      </c>
      <c r="H17" s="329">
        <f>IF(ｲ.汚泥!D32&gt;0,ｲ.汚泥!D32,IF(H$19&gt;0,"0",0))</f>
        <v>0</v>
      </c>
      <c r="I17" s="329">
        <f>IF(ｳ.廃油!D32&gt;0,ｳ.廃油!D32,IF(I$19&gt;0,"0",0))</f>
        <v>0</v>
      </c>
      <c r="J17" s="329">
        <f>IF(ｴ.廃酸!$D32&gt;0,ｴ.廃酸!D32,IF(J$19&gt;0,"0",0))</f>
        <v>0</v>
      </c>
      <c r="K17" s="329">
        <f>IF(ｵ.廃ｱﾙｶﾘ!$D32&gt;0,ｵ.廃ｱﾙｶﾘ!D32,IF(K$19&gt;0,"0",0))</f>
        <v>0</v>
      </c>
      <c r="L17" s="329" t="str">
        <f>IF(ｶ.廃ﾌﾟﾗ類!D32&gt;0,ｶ.廃ﾌﾟﾗ類!D32,IF(L$19&gt;0,"0",0))</f>
        <v>0</v>
      </c>
      <c r="M17" s="329" t="str">
        <f>IF(ｷ.紙くず!D32&gt;0,ｷ.紙くず!D32,IF(M$19&gt;0,"0",0))</f>
        <v>0</v>
      </c>
      <c r="N17" s="329" t="str">
        <f>IF(ｸ.木くず!D32&gt;0,ｸ.木くず!D32,IF(N$19&gt;0,"0",0))</f>
        <v>0</v>
      </c>
      <c r="O17" s="329" t="str">
        <f>IF(ｹ.繊維くず!D32&gt;0,ｹ.繊維くず!D32,IF(O$19&gt;0,"0",0))</f>
        <v>0</v>
      </c>
      <c r="P17" s="329">
        <f>IF(ｺ.動植物性残さ!D32&gt;0,ｺ.動植物性残さ!D32,IF(P$19&gt;0,"0",0))</f>
        <v>0</v>
      </c>
      <c r="Q17" s="329">
        <f>IF(ｻ.動物系固形不要物!D32&gt;0,ｻ.動物系固形不要物!D32,IF(Q$19&gt;0,"0",0))</f>
        <v>0</v>
      </c>
      <c r="R17" s="329">
        <f>IF(ｼ.ｺﾞﾑくず!D32&gt;0,ｼ.ｺﾞﾑくず!D32,IF(R$19&gt;0,"0",0))</f>
        <v>0</v>
      </c>
      <c r="S17" s="329">
        <f>IF(ｽ.金属くず!D32&gt;0,ｽ.金属くず!D32,IF(S$19&gt;0,"0",0))</f>
        <v>0</v>
      </c>
      <c r="T17" s="329" t="str">
        <f>IF(ｾ.ｶﾞﾗｽ･ｺﾝｸﾘ･陶磁器くず!D32&gt;0,ｾ.ｶﾞﾗｽ･ｺﾝｸﾘ･陶磁器くず!D32,IF(T$19&gt;0,"0",0))</f>
        <v>0</v>
      </c>
      <c r="U17" s="329">
        <f>IF(ｿ.鉱さい!D32&gt;0,ｿ.鉱さい!D32,IF(U$19&gt;0,"0",0))</f>
        <v>0</v>
      </c>
      <c r="V17" s="329" t="str">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t="str">
        <f>IF(ﾄ.混合廃棄物その他!D32&gt;0,ﾄ.混合廃棄物その他!D32,IF(Z$19&gt;0,"0",0))</f>
        <v>0</v>
      </c>
      <c r="AA17" s="331" t="str">
        <f t="shared" si="0"/>
        <v>0</v>
      </c>
    </row>
    <row r="18" spans="2:27" ht="24" customHeight="1" thickBot="1" x14ac:dyDescent="0.2">
      <c r="B18" s="170"/>
      <c r="C18" s="198" t="s">
        <v>271</v>
      </c>
      <c r="D18" s="653" t="s">
        <v>394</v>
      </c>
      <c r="E18" s="653"/>
      <c r="F18" s="654"/>
      <c r="G18" s="332">
        <f>IF(ｱ.燃え殻!D33&gt;0,ｱ.燃え殻!D33,IF(G$19&gt;0,"0",0))</f>
        <v>0</v>
      </c>
      <c r="H18" s="332">
        <f>IF(ｲ.汚泥!D33&gt;0,ｲ.汚泥!D33,IF(H$19&gt;0,"0",0))</f>
        <v>0</v>
      </c>
      <c r="I18" s="332">
        <f>IF(ｳ.廃油!D33&gt;0,ｳ.廃油!D33,IF(I$19&gt;0,"0",0))</f>
        <v>0</v>
      </c>
      <c r="J18" s="332">
        <f>IF(ｴ.廃酸!$D33&gt;0,ｴ.廃酸!D33,IF(J$19&gt;0,"0",0))</f>
        <v>0</v>
      </c>
      <c r="K18" s="332">
        <f>IF(ｵ.廃ｱﾙｶﾘ!$D33&gt;0,ｵ.廃ｱﾙｶﾘ!D33,IF(K$19&gt;0,"0",0))</f>
        <v>0</v>
      </c>
      <c r="L18" s="332" t="str">
        <f>IF(ｶ.廃ﾌﾟﾗ類!D33&gt;0,ｶ.廃ﾌﾟﾗ類!D33,IF(L$19&gt;0,"0",0))</f>
        <v>0</v>
      </c>
      <c r="M18" s="332" t="str">
        <f>IF(ｷ.紙くず!D33&gt;0,ｷ.紙くず!D33,IF(M$19&gt;0,"0",0))</f>
        <v>0</v>
      </c>
      <c r="N18" s="332" t="str">
        <f>IF(ｸ.木くず!D33&gt;0,ｸ.木くず!D33,IF(N$19&gt;0,"0",0))</f>
        <v>0</v>
      </c>
      <c r="O18" s="332" t="str">
        <f>IF(ｹ.繊維くず!D33&gt;0,ｹ.繊維くず!D33,IF(O$19&gt;0,"0",0))</f>
        <v>0</v>
      </c>
      <c r="P18" s="332">
        <f>IF(ｺ.動植物性残さ!D33&gt;0,ｺ.動植物性残さ!D33,IF(P$19&gt;0,"0",0))</f>
        <v>0</v>
      </c>
      <c r="Q18" s="332">
        <f>IF(ｻ.動物系固形不要物!D33&gt;0,ｻ.動物系固形不要物!D33,IF(Q$19&gt;0,"0",0))</f>
        <v>0</v>
      </c>
      <c r="R18" s="332">
        <f>IF(ｼ.ｺﾞﾑくず!D33&gt;0,ｼ.ｺﾞﾑくず!D33,IF(R$19&gt;0,"0",0))</f>
        <v>0</v>
      </c>
      <c r="S18" s="332">
        <f>IF(ｽ.金属くず!D33&gt;0,ｽ.金属くず!D33,IF(S$19&gt;0,"0",0))</f>
        <v>0</v>
      </c>
      <c r="T18" s="332" t="str">
        <f>IF(ｾ.ｶﾞﾗｽ･ｺﾝｸﾘ･陶磁器くず!D33&gt;0,ｾ.ｶﾞﾗｽ･ｺﾝｸﾘ･陶磁器くず!D33,IF(T$19&gt;0,"0",0))</f>
        <v>0</v>
      </c>
      <c r="U18" s="332">
        <f>IF(ｿ.鉱さい!D33&gt;0,ｿ.鉱さい!D33,IF(U$19&gt;0,"0",0))</f>
        <v>0</v>
      </c>
      <c r="V18" s="332" t="str">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t="str">
        <f>IF(ﾄ.混合廃棄物その他!D33&gt;0,ﾄ.混合廃棄物その他!D33,IF(Z$19&gt;0,"0",0))</f>
        <v>0</v>
      </c>
      <c r="AA18" s="334" t="str">
        <f t="shared" si="0"/>
        <v>0</v>
      </c>
    </row>
    <row r="19" spans="2:27" ht="24" customHeight="1" thickTop="1" x14ac:dyDescent="0.15">
      <c r="B19" s="166"/>
      <c r="C19" s="171" t="s">
        <v>336</v>
      </c>
      <c r="D19" s="666" t="s">
        <v>337</v>
      </c>
      <c r="E19" s="666"/>
      <c r="F19" s="667"/>
      <c r="G19" s="335">
        <f t="shared" ref="G19:Z19" si="1">+G37+G25+G23+G22+G21-G20</f>
        <v>0</v>
      </c>
      <c r="H19" s="335">
        <f t="shared" si="1"/>
        <v>0</v>
      </c>
      <c r="I19" s="335">
        <f t="shared" si="1"/>
        <v>0</v>
      </c>
      <c r="J19" s="335">
        <f t="shared" si="1"/>
        <v>0</v>
      </c>
      <c r="K19" s="335">
        <f t="shared" si="1"/>
        <v>0</v>
      </c>
      <c r="L19" s="335">
        <f t="shared" si="1"/>
        <v>7</v>
      </c>
      <c r="M19" s="335">
        <f t="shared" si="1"/>
        <v>1</v>
      </c>
      <c r="N19" s="335">
        <f t="shared" si="1"/>
        <v>259</v>
      </c>
      <c r="O19" s="335">
        <f t="shared" si="1"/>
        <v>2.2999999999999998</v>
      </c>
      <c r="P19" s="335">
        <f t="shared" si="1"/>
        <v>0</v>
      </c>
      <c r="Q19" s="335">
        <f t="shared" si="1"/>
        <v>0</v>
      </c>
      <c r="R19" s="335">
        <f t="shared" si="1"/>
        <v>0</v>
      </c>
      <c r="S19" s="335">
        <f t="shared" si="1"/>
        <v>0</v>
      </c>
      <c r="T19" s="335">
        <f t="shared" si="1"/>
        <v>26</v>
      </c>
      <c r="U19" s="335">
        <f t="shared" si="1"/>
        <v>0</v>
      </c>
      <c r="V19" s="335">
        <f t="shared" si="1"/>
        <v>296.8</v>
      </c>
      <c r="W19" s="335">
        <f t="shared" si="1"/>
        <v>0</v>
      </c>
      <c r="X19" s="335">
        <f t="shared" si="1"/>
        <v>0</v>
      </c>
      <c r="Y19" s="335">
        <f t="shared" si="1"/>
        <v>0</v>
      </c>
      <c r="Z19" s="336">
        <f t="shared" si="1"/>
        <v>17.8</v>
      </c>
      <c r="AA19" s="337">
        <f t="shared" ref="AA19:AA25" si="2">SUM(G19:Z19)</f>
        <v>609.9</v>
      </c>
    </row>
    <row r="20" spans="2:27" ht="24" customHeight="1" thickBot="1" x14ac:dyDescent="0.2">
      <c r="B20" s="167"/>
      <c r="C20" s="218" t="s">
        <v>234</v>
      </c>
      <c r="D20" s="668" t="s">
        <v>235</v>
      </c>
      <c r="E20" s="668"/>
      <c r="F20" s="669"/>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15">
      <c r="B21" s="167"/>
      <c r="C21" s="124"/>
      <c r="D21" s="217" t="s">
        <v>58</v>
      </c>
      <c r="E21" s="670" t="s">
        <v>286</v>
      </c>
      <c r="F21" s="671"/>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15">
      <c r="B22" s="167"/>
      <c r="C22" s="124"/>
      <c r="D22" s="123" t="s">
        <v>59</v>
      </c>
      <c r="E22" s="676" t="s">
        <v>287</v>
      </c>
      <c r="F22" s="677"/>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15">
      <c r="B23" s="167"/>
      <c r="C23" s="124"/>
      <c r="D23" s="393" t="s">
        <v>60</v>
      </c>
      <c r="E23" s="672" t="s">
        <v>288</v>
      </c>
      <c r="F23" s="673"/>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15">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15">
      <c r="B25" s="167"/>
      <c r="C25" s="124"/>
      <c r="D25" s="172" t="s">
        <v>88</v>
      </c>
      <c r="E25" s="674" t="s">
        <v>273</v>
      </c>
      <c r="F25" s="675"/>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15">
      <c r="B26" s="167"/>
      <c r="C26" s="664" t="s">
        <v>175</v>
      </c>
      <c r="D26" s="395" t="s">
        <v>21</v>
      </c>
      <c r="E26" s="662" t="s">
        <v>290</v>
      </c>
      <c r="F26" s="663"/>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15">
      <c r="B27" s="167"/>
      <c r="C27" s="664"/>
      <c r="D27" s="172" t="s">
        <v>25</v>
      </c>
      <c r="E27" s="662" t="s">
        <v>291</v>
      </c>
      <c r="F27" s="663"/>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15">
      <c r="B28" s="167"/>
      <c r="C28" s="665"/>
      <c r="D28" s="682"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15">
      <c r="B29" s="167"/>
      <c r="C29" s="665"/>
      <c r="D29" s="683"/>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4" customHeight="1" x14ac:dyDescent="0.15">
      <c r="B30" s="169" t="s">
        <v>355</v>
      </c>
      <c r="C30" s="665"/>
      <c r="D30" s="684"/>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15">
      <c r="B31" s="169" t="s">
        <v>356</v>
      </c>
      <c r="C31" s="665"/>
      <c r="D31" s="123" t="s">
        <v>179</v>
      </c>
      <c r="E31" s="662" t="s">
        <v>295</v>
      </c>
      <c r="F31" s="663"/>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15">
      <c r="B32" s="169">
        <v>4</v>
      </c>
      <c r="C32" s="124"/>
      <c r="D32" s="211"/>
      <c r="E32" s="206" t="s">
        <v>267</v>
      </c>
      <c r="F32" s="394"/>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15">
      <c r="B33" s="169" t="s">
        <v>229</v>
      </c>
      <c r="C33" s="124"/>
      <c r="D33" s="209"/>
      <c r="E33" s="204"/>
      <c r="F33" s="202" t="s">
        <v>236</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15">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15">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15">
      <c r="B37" s="167"/>
      <c r="C37" s="680" t="s">
        <v>174</v>
      </c>
      <c r="D37" s="123" t="s">
        <v>180</v>
      </c>
      <c r="E37" s="687" t="s">
        <v>237</v>
      </c>
      <c r="F37" s="688"/>
      <c r="G37" s="371">
        <f t="shared" ref="G37:Z37" si="8">+G38+G42</f>
        <v>0</v>
      </c>
      <c r="H37" s="371">
        <f t="shared" si="8"/>
        <v>0</v>
      </c>
      <c r="I37" s="371">
        <f t="shared" si="8"/>
        <v>0</v>
      </c>
      <c r="J37" s="371">
        <f t="shared" si="8"/>
        <v>0</v>
      </c>
      <c r="K37" s="371">
        <f t="shared" si="8"/>
        <v>0</v>
      </c>
      <c r="L37" s="371">
        <f t="shared" si="8"/>
        <v>7</v>
      </c>
      <c r="M37" s="371">
        <f t="shared" si="8"/>
        <v>1</v>
      </c>
      <c r="N37" s="371">
        <f t="shared" si="8"/>
        <v>259</v>
      </c>
      <c r="O37" s="371">
        <f t="shared" si="8"/>
        <v>2.2999999999999998</v>
      </c>
      <c r="P37" s="371">
        <f t="shared" si="8"/>
        <v>0</v>
      </c>
      <c r="Q37" s="371">
        <f t="shared" si="8"/>
        <v>0</v>
      </c>
      <c r="R37" s="371">
        <f t="shared" si="8"/>
        <v>0</v>
      </c>
      <c r="S37" s="371">
        <f t="shared" si="8"/>
        <v>0</v>
      </c>
      <c r="T37" s="371">
        <f t="shared" si="8"/>
        <v>26</v>
      </c>
      <c r="U37" s="371">
        <f t="shared" si="8"/>
        <v>0</v>
      </c>
      <c r="V37" s="371">
        <f t="shared" si="8"/>
        <v>296.8</v>
      </c>
      <c r="W37" s="371">
        <f t="shared" si="8"/>
        <v>0</v>
      </c>
      <c r="X37" s="371">
        <f t="shared" si="8"/>
        <v>0</v>
      </c>
      <c r="Y37" s="371">
        <f t="shared" si="8"/>
        <v>0</v>
      </c>
      <c r="Z37" s="372">
        <f t="shared" si="8"/>
        <v>17.8</v>
      </c>
      <c r="AA37" s="373">
        <f t="shared" si="4"/>
        <v>609.9</v>
      </c>
    </row>
    <row r="38" spans="2:27" ht="24" customHeight="1" x14ac:dyDescent="0.15">
      <c r="B38" s="167"/>
      <c r="C38" s="680"/>
      <c r="D38" s="208"/>
      <c r="E38" s="206" t="s">
        <v>264</v>
      </c>
      <c r="F38" s="394"/>
      <c r="G38" s="362">
        <f t="shared" ref="G38:Z38" si="9">SUM(G39:G41)</f>
        <v>0</v>
      </c>
      <c r="H38" s="362">
        <f t="shared" si="9"/>
        <v>0</v>
      </c>
      <c r="I38" s="362">
        <f t="shared" si="9"/>
        <v>0</v>
      </c>
      <c r="J38" s="362">
        <f t="shared" si="9"/>
        <v>0</v>
      </c>
      <c r="K38" s="362">
        <f t="shared" si="9"/>
        <v>0</v>
      </c>
      <c r="L38" s="362">
        <f t="shared" si="9"/>
        <v>7</v>
      </c>
      <c r="M38" s="362">
        <f t="shared" si="9"/>
        <v>1</v>
      </c>
      <c r="N38" s="362">
        <f t="shared" si="9"/>
        <v>259</v>
      </c>
      <c r="O38" s="362">
        <f t="shared" si="9"/>
        <v>2.2999999999999998</v>
      </c>
      <c r="P38" s="362">
        <f t="shared" si="9"/>
        <v>0</v>
      </c>
      <c r="Q38" s="362">
        <f t="shared" si="9"/>
        <v>0</v>
      </c>
      <c r="R38" s="362">
        <f t="shared" si="9"/>
        <v>0</v>
      </c>
      <c r="S38" s="362">
        <f t="shared" si="9"/>
        <v>0</v>
      </c>
      <c r="T38" s="362">
        <f t="shared" si="9"/>
        <v>26</v>
      </c>
      <c r="U38" s="362">
        <f t="shared" si="9"/>
        <v>0</v>
      </c>
      <c r="V38" s="362">
        <f t="shared" si="9"/>
        <v>296.8</v>
      </c>
      <c r="W38" s="362">
        <f t="shared" si="9"/>
        <v>0</v>
      </c>
      <c r="X38" s="362">
        <f t="shared" si="9"/>
        <v>0</v>
      </c>
      <c r="Y38" s="362">
        <f t="shared" si="9"/>
        <v>0</v>
      </c>
      <c r="Z38" s="363">
        <f t="shared" si="9"/>
        <v>17.8</v>
      </c>
      <c r="AA38" s="364">
        <f t="shared" si="4"/>
        <v>609.9</v>
      </c>
    </row>
    <row r="39" spans="2:27" ht="24" customHeight="1" x14ac:dyDescent="0.15">
      <c r="B39" s="167"/>
      <c r="C39" s="680"/>
      <c r="D39" s="209"/>
      <c r="E39" s="204"/>
      <c r="F39" s="202" t="s">
        <v>236</v>
      </c>
      <c r="G39" s="365">
        <f>+ｱ.燃え殻!$AA$28</f>
        <v>0</v>
      </c>
      <c r="H39" s="365">
        <f>+ｲ.汚泥!$AA$28</f>
        <v>0</v>
      </c>
      <c r="I39" s="365">
        <f>+ｳ.廃油!$AA$28</f>
        <v>0</v>
      </c>
      <c r="J39" s="365">
        <f>+ｴ.廃酸!$AA$28</f>
        <v>0</v>
      </c>
      <c r="K39" s="365">
        <f>+ｵ.廃ｱﾙｶﾘ!$AA$28</f>
        <v>0</v>
      </c>
      <c r="L39" s="365">
        <f>+ｶ.廃ﾌﾟﾗ類!$AA$28</f>
        <v>0</v>
      </c>
      <c r="M39" s="365">
        <f>+ｷ.紙くず!$AA$28</f>
        <v>1</v>
      </c>
      <c r="N39" s="365">
        <f>+ｸ.木くず!$AA$28</f>
        <v>259</v>
      </c>
      <c r="O39" s="365">
        <f>+ｹ.繊維くず!$AA$28</f>
        <v>2.2999999999999998</v>
      </c>
      <c r="P39" s="365">
        <f>+ｺ.動植物性残さ!$AA$28</f>
        <v>0</v>
      </c>
      <c r="Q39" s="365">
        <f>+ｻ.動物系固形不要物!$AA$28</f>
        <v>0</v>
      </c>
      <c r="R39" s="365">
        <f>+ｼ.ｺﾞﾑくず!$AA$28</f>
        <v>0</v>
      </c>
      <c r="S39" s="365">
        <f>+ｽ.金属くず!$AA$28</f>
        <v>0</v>
      </c>
      <c r="T39" s="365">
        <f>+ｾ.ｶﾞﾗｽ･ｺﾝｸﾘ･陶磁器くず!$AA$28</f>
        <v>26</v>
      </c>
      <c r="U39" s="365">
        <f>+ｿ.鉱さい!$AA$28</f>
        <v>0</v>
      </c>
      <c r="V39" s="365">
        <f>+ﾀ.がれき類!$AA$28</f>
        <v>296.8</v>
      </c>
      <c r="W39" s="365">
        <f>+ﾁ.動物のふん尿!$AA$28</f>
        <v>0</v>
      </c>
      <c r="X39" s="365">
        <f>+ﾂ.動物の死体!$AA$28</f>
        <v>0</v>
      </c>
      <c r="Y39" s="365">
        <f>+ﾃ.ばいじん!$AA$28</f>
        <v>0</v>
      </c>
      <c r="Z39" s="366">
        <f>+ﾄ.混合廃棄物その他!$AA$28</f>
        <v>0</v>
      </c>
      <c r="AA39" s="367">
        <f t="shared" si="4"/>
        <v>585.1</v>
      </c>
    </row>
    <row r="40" spans="2:27" ht="24" customHeight="1" x14ac:dyDescent="0.15">
      <c r="B40" s="167"/>
      <c r="C40" s="680"/>
      <c r="D40" s="209"/>
      <c r="E40" s="204"/>
      <c r="F40" s="202" t="s">
        <v>263</v>
      </c>
      <c r="G40" s="365">
        <f>+ｱ.燃え殻!$AA$29</f>
        <v>0</v>
      </c>
      <c r="H40" s="365">
        <f>+ｲ.汚泥!$AA$29</f>
        <v>0</v>
      </c>
      <c r="I40" s="365">
        <f>+ｳ.廃油!$AA$29</f>
        <v>0</v>
      </c>
      <c r="J40" s="365">
        <f>+ｴ.廃酸!$AA$29</f>
        <v>0</v>
      </c>
      <c r="K40" s="365">
        <f>+ｵ.廃ｱﾙｶﾘ!$AA$29</f>
        <v>0</v>
      </c>
      <c r="L40" s="365">
        <f>+ｶ.廃ﾌﾟﾗ類!$AA$29</f>
        <v>7</v>
      </c>
      <c r="M40" s="365">
        <f>+ｷ.紙くず!$AA$29</f>
        <v>0</v>
      </c>
      <c r="N40" s="365">
        <f>+ｸ.木くず!$AA$29</f>
        <v>0</v>
      </c>
      <c r="O40" s="365">
        <f>+ｹ.繊維くず!$AA$29</f>
        <v>0</v>
      </c>
      <c r="P40" s="365">
        <f>+ｺ.動植物性残さ!$AA$29</f>
        <v>0</v>
      </c>
      <c r="Q40" s="365">
        <f>+ｻ.動物系固形不要物!$AA$29</f>
        <v>0</v>
      </c>
      <c r="R40" s="365">
        <f>+ｼ.ｺﾞﾑくず!$AA$29</f>
        <v>0</v>
      </c>
      <c r="S40" s="365">
        <f>+ｽ.金属くず!$AA$29</f>
        <v>0</v>
      </c>
      <c r="T40" s="365">
        <f>+ｾ.ｶﾞﾗｽ･ｺﾝｸﾘ･陶磁器くず!$AA$29</f>
        <v>0</v>
      </c>
      <c r="U40" s="365">
        <f>+ｿ.鉱さい!$AA$29</f>
        <v>0</v>
      </c>
      <c r="V40" s="365">
        <f>+ﾀ.がれき類!$AA$29</f>
        <v>0</v>
      </c>
      <c r="W40" s="365">
        <f>+ﾁ.動物のふん尿!$AA$29</f>
        <v>0</v>
      </c>
      <c r="X40" s="365">
        <f>+ﾂ.動物の死体!$AA$29</f>
        <v>0</v>
      </c>
      <c r="Y40" s="365">
        <f>+ﾃ.ばいじん!$AA$29</f>
        <v>0</v>
      </c>
      <c r="Z40" s="366">
        <f>+ﾄ.混合廃棄物その他!$AA$29</f>
        <v>17.8</v>
      </c>
      <c r="AA40" s="367">
        <f t="shared" si="4"/>
        <v>24.8</v>
      </c>
    </row>
    <row r="41" spans="2:27" ht="24" customHeight="1" x14ac:dyDescent="0.15">
      <c r="B41" s="167"/>
      <c r="C41" s="680"/>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
      <c r="B42" s="167"/>
      <c r="C42" s="681"/>
      <c r="D42" s="210"/>
      <c r="E42" s="207" t="s">
        <v>265</v>
      </c>
      <c r="F42" s="394"/>
      <c r="G42" s="368">
        <f>+ｱ.燃え殻!$R$33</f>
        <v>0</v>
      </c>
      <c r="H42" s="368">
        <f>+ｲ.汚泥!$R$33</f>
        <v>0</v>
      </c>
      <c r="I42" s="368">
        <f>+ｳ.廃油!$R$33</f>
        <v>0</v>
      </c>
      <c r="J42" s="368">
        <f>+ｴ.廃酸!$R$33</f>
        <v>0</v>
      </c>
      <c r="K42" s="368">
        <f>+ｵ.廃ｱﾙｶﾘ!$R$33</f>
        <v>0</v>
      </c>
      <c r="L42" s="368">
        <f>+ｶ.廃ﾌﾟﾗ類!$R$33</f>
        <v>0</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0</v>
      </c>
      <c r="U42" s="368">
        <f>+ｿ.鉱さい!$R$33</f>
        <v>0</v>
      </c>
      <c r="V42" s="368">
        <f>+ﾀ.がれき類!$R$33</f>
        <v>0</v>
      </c>
      <c r="W42" s="368">
        <f>+ﾁ.動物のふん尿!$R$33</f>
        <v>0</v>
      </c>
      <c r="X42" s="368">
        <f>+ﾂ.動物の死体!$R$33</f>
        <v>0</v>
      </c>
      <c r="Y42" s="368">
        <f>+ﾃ.ばいじん!$R$33</f>
        <v>0</v>
      </c>
      <c r="Z42" s="369">
        <f>+ﾄ.混合廃棄物その他!$R$33</f>
        <v>0</v>
      </c>
      <c r="AA42" s="370">
        <f>SUM(G42:Z42)</f>
        <v>0</v>
      </c>
    </row>
    <row r="43" spans="2:27" ht="24" customHeight="1" x14ac:dyDescent="0.15">
      <c r="B43" s="167"/>
      <c r="C43" s="122" t="s">
        <v>238</v>
      </c>
      <c r="D43" s="685" t="s">
        <v>296</v>
      </c>
      <c r="E43" s="685"/>
      <c r="F43" s="686"/>
      <c r="G43" s="374">
        <f>+ｱ.燃え殻!$AL$27</f>
        <v>0</v>
      </c>
      <c r="H43" s="374">
        <f>+ｲ.汚泥!$AL$27</f>
        <v>0</v>
      </c>
      <c r="I43" s="374">
        <f>+ｳ.廃油!$AL$27</f>
        <v>0</v>
      </c>
      <c r="J43" s="374">
        <f>+ｴ.廃酸!$AL$27</f>
        <v>0</v>
      </c>
      <c r="K43" s="374">
        <f>+ｵ.廃ｱﾙｶﾘ!$AL$27</f>
        <v>0</v>
      </c>
      <c r="L43" s="374">
        <f>+ｶ.廃ﾌﾟﾗ類!$AL$27</f>
        <v>7</v>
      </c>
      <c r="M43" s="374">
        <f>+ｷ.紙くず!$AL$27</f>
        <v>1</v>
      </c>
      <c r="N43" s="374">
        <f>+ｸ.木くず!$AL$27</f>
        <v>259</v>
      </c>
      <c r="O43" s="374">
        <f>+ｹ.繊維くず!$AL$27</f>
        <v>2.2999999999999998</v>
      </c>
      <c r="P43" s="374">
        <f>+ｺ.動植物性残さ!$AL$27</f>
        <v>0</v>
      </c>
      <c r="Q43" s="374">
        <f>+ｻ.動物系固形不要物!$AL$27</f>
        <v>0</v>
      </c>
      <c r="R43" s="374">
        <f>+ｼ.ｺﾞﾑくず!$AL$27</f>
        <v>0</v>
      </c>
      <c r="S43" s="374">
        <f>+ｽ.金属くず!$AL$27</f>
        <v>0</v>
      </c>
      <c r="T43" s="374">
        <f>+ｾ.ｶﾞﾗｽ･ｺﾝｸﾘ･陶磁器くず!$AL$27</f>
        <v>26</v>
      </c>
      <c r="U43" s="374">
        <f>+ｿ.鉱さい!$AL$27</f>
        <v>0</v>
      </c>
      <c r="V43" s="374">
        <f>+ﾀ.がれき類!$AL$27</f>
        <v>296.8</v>
      </c>
      <c r="W43" s="374">
        <f>+ﾁ.動物のふん尿!$AL$27</f>
        <v>0</v>
      </c>
      <c r="X43" s="374">
        <f>+ﾂ.動物の死体!$AL$27</f>
        <v>0</v>
      </c>
      <c r="Y43" s="374">
        <f>+ﾃ.ばいじん!$AL$27</f>
        <v>0</v>
      </c>
      <c r="Z43" s="375">
        <f>+ﾄ.混合廃棄物その他!$AL$27</f>
        <v>17.8</v>
      </c>
      <c r="AA43" s="376">
        <f t="shared" si="4"/>
        <v>609.9</v>
      </c>
    </row>
    <row r="44" spans="2:27" ht="24" customHeight="1" x14ac:dyDescent="0.15">
      <c r="B44" s="167"/>
      <c r="C44" s="174"/>
      <c r="D44" s="172" t="s">
        <v>189</v>
      </c>
      <c r="E44" s="662" t="s">
        <v>239</v>
      </c>
      <c r="F44" s="663"/>
      <c r="G44" s="377">
        <f>+ｱ.燃え殻!$AL$30</f>
        <v>0</v>
      </c>
      <c r="H44" s="377">
        <f>+ｲ.汚泥!$AL$30</f>
        <v>0</v>
      </c>
      <c r="I44" s="377">
        <f>+ｳ.廃油!$AL$30</f>
        <v>0</v>
      </c>
      <c r="J44" s="377">
        <f>+ｴ.廃酸!$AL$30</f>
        <v>0</v>
      </c>
      <c r="K44" s="377">
        <f>+ｵ.廃ｱﾙｶﾘ!$AL$30</f>
        <v>0</v>
      </c>
      <c r="L44" s="377">
        <f>+ｶ.廃ﾌﾟﾗ類!$AL$30</f>
        <v>0</v>
      </c>
      <c r="M44" s="377">
        <f>+ｷ.紙くず!$AL$30</f>
        <v>0</v>
      </c>
      <c r="N44" s="377">
        <f>+ｸ.木くず!$AL$30</f>
        <v>0</v>
      </c>
      <c r="O44" s="377">
        <f>+ｹ.繊維くず!$AL$30</f>
        <v>0</v>
      </c>
      <c r="P44" s="377">
        <f>+ｺ.動植物性残さ!$AL$30</f>
        <v>0</v>
      </c>
      <c r="Q44" s="377">
        <f>+ｻ.動物系固形不要物!$AL$30</f>
        <v>0</v>
      </c>
      <c r="R44" s="377">
        <f>+ｼ.ｺﾞﾑくず!$AL$30</f>
        <v>0</v>
      </c>
      <c r="S44" s="377">
        <f>+ｽ.金属くず!$AL$30</f>
        <v>0</v>
      </c>
      <c r="T44" s="377">
        <f>+ｾ.ｶﾞﾗｽ･ｺﾝｸﾘ･陶磁器くず!$AL$30</f>
        <v>0</v>
      </c>
      <c r="U44" s="377">
        <f>+ｿ.鉱さい!$AL$30</f>
        <v>0</v>
      </c>
      <c r="V44" s="377">
        <f>+ﾀ.がれき類!$AL$30</f>
        <v>0</v>
      </c>
      <c r="W44" s="377">
        <f>+ﾁ.動物のふん尿!$AL$30</f>
        <v>0</v>
      </c>
      <c r="X44" s="377">
        <f>+ﾂ.動物の死体!$AL$30</f>
        <v>0</v>
      </c>
      <c r="Y44" s="377">
        <f>+ﾃ.ばいじん!$AL$30</f>
        <v>0</v>
      </c>
      <c r="Z44" s="378">
        <f>+ﾄ.混合廃棄物その他!$AL$30</f>
        <v>0</v>
      </c>
      <c r="AA44" s="379">
        <f t="shared" si="4"/>
        <v>0</v>
      </c>
    </row>
    <row r="45" spans="2:27" ht="24" customHeight="1" x14ac:dyDescent="0.15">
      <c r="B45" s="167"/>
      <c r="C45" s="174"/>
      <c r="D45" s="392" t="s">
        <v>191</v>
      </c>
      <c r="E45" s="676" t="s">
        <v>240</v>
      </c>
      <c r="F45" s="677"/>
      <c r="G45" s="380">
        <f>+ｱ.燃え殻!$AS$24</f>
        <v>0</v>
      </c>
      <c r="H45" s="380">
        <f>+ｲ.汚泥!$AS$24</f>
        <v>0</v>
      </c>
      <c r="I45" s="380">
        <f>+ｳ.廃油!$AS$24</f>
        <v>0</v>
      </c>
      <c r="J45" s="380">
        <f>+ｴ.廃酸!$AS$24</f>
        <v>0</v>
      </c>
      <c r="K45" s="380">
        <f>+ｵ.廃ｱﾙｶﾘ!$AS$24</f>
        <v>0</v>
      </c>
      <c r="L45" s="380">
        <f>+ｶ.廃ﾌﾟﾗ類!$AS$24</f>
        <v>0</v>
      </c>
      <c r="M45" s="380">
        <f>+ｷ.紙くず!$AS$24</f>
        <v>1</v>
      </c>
      <c r="N45" s="380">
        <f>+ｸ.木くず!$AS$24</f>
        <v>259</v>
      </c>
      <c r="O45" s="380">
        <f>+ｹ.繊維くず!$AS$24</f>
        <v>2.2999999999999998</v>
      </c>
      <c r="P45" s="380">
        <f>+ｺ.動植物性残さ!$AS$24</f>
        <v>0</v>
      </c>
      <c r="Q45" s="380">
        <f>+ｻ.動物系固形不要物!$AS$24</f>
        <v>0</v>
      </c>
      <c r="R45" s="380">
        <f>+ｼ.ｺﾞﾑくず!$AS$24</f>
        <v>0</v>
      </c>
      <c r="S45" s="380">
        <f>+ｽ.金属くず!$AS$24</f>
        <v>0</v>
      </c>
      <c r="T45" s="380">
        <f>+ｾ.ｶﾞﾗｽ･ｺﾝｸﾘ･陶磁器くず!$AS$24</f>
        <v>26</v>
      </c>
      <c r="U45" s="380">
        <f>+ｿ.鉱さい!$AS$24</f>
        <v>0</v>
      </c>
      <c r="V45" s="380">
        <f>+ﾀ.がれき類!$AS$24</f>
        <v>296.8</v>
      </c>
      <c r="W45" s="380">
        <f>+ﾁ.動物のふん尿!$AS$24</f>
        <v>0</v>
      </c>
      <c r="X45" s="380">
        <f>+ﾂ.動物の死体!$AS$24</f>
        <v>0</v>
      </c>
      <c r="Y45" s="380">
        <f>+ﾃ.ばいじん!$AS$24</f>
        <v>0</v>
      </c>
      <c r="Z45" s="381">
        <f>+ﾄ.混合廃棄物その他!$AS$24</f>
        <v>0</v>
      </c>
      <c r="AA45" s="382">
        <f t="shared" si="4"/>
        <v>585.1</v>
      </c>
    </row>
    <row r="46" spans="2:27" ht="24" customHeight="1" x14ac:dyDescent="0.15">
      <c r="B46" s="167"/>
      <c r="C46" s="174"/>
      <c r="D46" s="388" t="s">
        <v>193</v>
      </c>
      <c r="E46" s="660" t="s">
        <v>448</v>
      </c>
      <c r="F46" s="661"/>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65" customHeight="1" thickBot="1" x14ac:dyDescent="0.2">
      <c r="B47" s="168"/>
      <c r="C47" s="175"/>
      <c r="D47" s="173" t="s">
        <v>194</v>
      </c>
      <c r="E47" s="678" t="s">
        <v>449</v>
      </c>
      <c r="F47" s="679"/>
      <c r="G47" s="383">
        <f>+ｱ.燃え殻!$AS$31</f>
        <v>0</v>
      </c>
      <c r="H47" s="383">
        <f>+ｲ.汚泥!$AS$31</f>
        <v>0</v>
      </c>
      <c r="I47" s="383">
        <f>+ｳ.廃油!$AS$31</f>
        <v>0</v>
      </c>
      <c r="J47" s="383">
        <f>+ｴ.廃酸!$AS$31</f>
        <v>0</v>
      </c>
      <c r="K47" s="383">
        <f>+ｵ.廃ｱﾙｶﾘ!$AS$31</f>
        <v>0</v>
      </c>
      <c r="L47" s="383">
        <f>+ｶ.廃ﾌﾟﾗ類!$AS$31</f>
        <v>0</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0</v>
      </c>
    </row>
    <row r="48" spans="2:27" ht="19.899999999999999" customHeight="1" x14ac:dyDescent="0.15">
      <c r="G48" s="9" t="s">
        <v>104</v>
      </c>
    </row>
    <row r="50" spans="6:27" x14ac:dyDescent="0.15">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15">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15">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15">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15">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15">
      <c r="G55" s="267">
        <f>IF(G9="0",+G19+G20,+G9+G19+G20)</f>
        <v>0</v>
      </c>
      <c r="H55" s="267">
        <f t="shared" ref="H55:Z55" si="10">IF(H9="0",+H19+H20,+H9+H19+H20)</f>
        <v>0</v>
      </c>
      <c r="I55" s="267">
        <f t="shared" si="10"/>
        <v>0</v>
      </c>
      <c r="J55" s="267">
        <f t="shared" si="10"/>
        <v>0</v>
      </c>
      <c r="K55" s="267">
        <f t="shared" si="10"/>
        <v>0</v>
      </c>
      <c r="L55" s="267">
        <f t="shared" si="10"/>
        <v>27</v>
      </c>
      <c r="M55" s="267">
        <f t="shared" si="10"/>
        <v>3</v>
      </c>
      <c r="N55" s="267">
        <f t="shared" si="10"/>
        <v>899</v>
      </c>
      <c r="O55" s="267">
        <f t="shared" si="10"/>
        <v>3.3</v>
      </c>
      <c r="P55" s="267">
        <f t="shared" si="10"/>
        <v>0</v>
      </c>
      <c r="Q55" s="267">
        <f t="shared" si="10"/>
        <v>0</v>
      </c>
      <c r="R55" s="267">
        <f t="shared" si="10"/>
        <v>0</v>
      </c>
      <c r="S55" s="267">
        <f t="shared" si="10"/>
        <v>0</v>
      </c>
      <c r="T55" s="267">
        <f t="shared" si="10"/>
        <v>86</v>
      </c>
      <c r="U55" s="267">
        <f t="shared" si="10"/>
        <v>0</v>
      </c>
      <c r="V55" s="267">
        <f t="shared" si="10"/>
        <v>836.8</v>
      </c>
      <c r="W55" s="267">
        <f t="shared" si="10"/>
        <v>0</v>
      </c>
      <c r="X55" s="267">
        <f t="shared" si="10"/>
        <v>0</v>
      </c>
      <c r="Y55" s="267">
        <f t="shared" si="10"/>
        <v>0</v>
      </c>
      <c r="Z55" s="267">
        <f t="shared" si="10"/>
        <v>367.8</v>
      </c>
      <c r="AA55" s="268">
        <f>+AA9+AA19+AA20</f>
        <v>2222.9</v>
      </c>
    </row>
    <row r="56" spans="6:27" ht="13.5" x14ac:dyDescent="0.15">
      <c r="F56" s="69"/>
    </row>
    <row r="57" spans="6:27" ht="13.5" x14ac:dyDescent="0.15">
      <c r="F57" s="69"/>
    </row>
    <row r="58" spans="6:27" ht="13.5" x14ac:dyDescent="0.15">
      <c r="F58" s="69"/>
    </row>
    <row r="59" spans="6:27" ht="13.5" x14ac:dyDescent="0.15">
      <c r="F59" s="69"/>
    </row>
  </sheetData>
  <sheetProtection algorithmName="SHA-512" hashValue="P5QxT/ITQ9KxsxNNpCXnTZQ8SZBnGVtA6MJZY7E2xj7B5CIQQR4spWe84U2I1OZkP8iTXIG0m1lnYkSv1/zyxA==" saltValue="cMcWVdQEEJJFNyKbEX4N/g==" spinCount="100000" sheet="1" objects="1" scenarios="1"/>
  <mergeCells count="33">
    <mergeCell ref="E46:F46"/>
    <mergeCell ref="E47:F47"/>
    <mergeCell ref="C37:C42"/>
    <mergeCell ref="D28:D30"/>
    <mergeCell ref="D43:F43"/>
    <mergeCell ref="E37:F37"/>
    <mergeCell ref="E44:F44"/>
    <mergeCell ref="E45:F45"/>
    <mergeCell ref="E26:F26"/>
    <mergeCell ref="E27:F27"/>
    <mergeCell ref="C26:C31"/>
    <mergeCell ref="D19:F19"/>
    <mergeCell ref="D20:F20"/>
    <mergeCell ref="E21:F21"/>
    <mergeCell ref="E31:F31"/>
    <mergeCell ref="E23:F23"/>
    <mergeCell ref="E25:F25"/>
    <mergeCell ref="E22:F22"/>
    <mergeCell ref="D18:F18"/>
    <mergeCell ref="C10:F10"/>
    <mergeCell ref="C11:F11"/>
    <mergeCell ref="C12:F12"/>
    <mergeCell ref="C13:F13"/>
    <mergeCell ref="C14:F14"/>
    <mergeCell ref="C15:F15"/>
    <mergeCell ref="C16:F16"/>
    <mergeCell ref="C17:F17"/>
    <mergeCell ref="B3:F4"/>
    <mergeCell ref="V6:Z6"/>
    <mergeCell ref="C9:F9"/>
    <mergeCell ref="M6:N6"/>
    <mergeCell ref="Y4:Y5"/>
    <mergeCell ref="P6:U6"/>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80"/>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2" hidden="1" customWidth="1"/>
    <col min="2" max="2" width="3.375" style="22" customWidth="1"/>
    <col min="3" max="3" width="3.375" style="21" customWidth="1"/>
    <col min="4" max="4" width="2.62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6384" width="9" style="21"/>
  </cols>
  <sheetData>
    <row r="1" spans="1:16" ht="16.149999999999999" customHeight="1" x14ac:dyDescent="0.15">
      <c r="C1" s="74" t="s">
        <v>274</v>
      </c>
    </row>
    <row r="2" spans="1:16" ht="16.149999999999999" customHeight="1" x14ac:dyDescent="0.15">
      <c r="C2" s="74"/>
    </row>
    <row r="3" spans="1:16" ht="13.9" customHeight="1" thickBot="1" x14ac:dyDescent="0.2">
      <c r="O3" s="98" t="s">
        <v>159</v>
      </c>
    </row>
    <row r="4" spans="1:16" ht="13.5" x14ac:dyDescent="0.15">
      <c r="A4" s="21">
        <v>14</v>
      </c>
      <c r="M4" s="420" t="s">
        <v>327</v>
      </c>
      <c r="N4" s="96" t="s">
        <v>113</v>
      </c>
      <c r="O4" s="97" t="s">
        <v>114</v>
      </c>
    </row>
    <row r="5" spans="1:16" ht="20.100000000000001" customHeight="1" thickBot="1" x14ac:dyDescent="0.2">
      <c r="A5" s="22" t="e">
        <f>+#REF!</f>
        <v>#REF!</v>
      </c>
      <c r="C5" s="21" t="s">
        <v>297</v>
      </c>
      <c r="M5" s="651"/>
      <c r="N5" s="234" t="str">
        <f>+表紙!N28</f>
        <v>○</v>
      </c>
      <c r="O5" s="235" t="str">
        <f>+表紙!O28</f>
        <v>　</v>
      </c>
    </row>
    <row r="6" spans="1:16" ht="13.5" x14ac:dyDescent="0.15">
      <c r="C6" s="455" t="s">
        <v>397</v>
      </c>
      <c r="D6" s="456"/>
      <c r="E6" s="456"/>
      <c r="F6" s="456"/>
      <c r="G6" s="456"/>
      <c r="H6" s="456"/>
      <c r="I6" s="456"/>
      <c r="J6" s="456"/>
      <c r="K6" s="456"/>
      <c r="L6" s="456"/>
      <c r="M6" s="456"/>
      <c r="N6" s="456"/>
      <c r="O6" s="456"/>
    </row>
    <row r="7" spans="1:16" ht="7.5" customHeight="1" x14ac:dyDescent="0.15">
      <c r="C7" s="75"/>
      <c r="D7" s="76"/>
      <c r="E7" s="76"/>
      <c r="F7" s="76"/>
      <c r="G7" s="76"/>
      <c r="H7" s="76"/>
      <c r="I7" s="76"/>
      <c r="J7" s="76"/>
      <c r="K7" s="76"/>
      <c r="L7" s="76"/>
      <c r="M7" s="76"/>
      <c r="N7" s="76"/>
      <c r="O7" s="77"/>
    </row>
    <row r="8" spans="1:16" ht="12" customHeight="1" x14ac:dyDescent="0.15">
      <c r="C8" s="462" t="s">
        <v>298</v>
      </c>
      <c r="D8" s="738"/>
      <c r="E8" s="738"/>
      <c r="F8" s="738"/>
      <c r="G8" s="738"/>
      <c r="H8" s="738"/>
      <c r="I8" s="738"/>
      <c r="J8" s="738"/>
      <c r="K8" s="738"/>
      <c r="L8" s="738"/>
      <c r="M8" s="738"/>
      <c r="N8" s="738"/>
      <c r="O8" s="739"/>
      <c r="P8" s="20"/>
    </row>
    <row r="9" spans="1:16" ht="12" customHeight="1" x14ac:dyDescent="0.15">
      <c r="C9" s="740"/>
      <c r="D9" s="741"/>
      <c r="E9" s="741"/>
      <c r="F9" s="741"/>
      <c r="G9" s="741"/>
      <c r="H9" s="741"/>
      <c r="I9" s="741"/>
      <c r="J9" s="741"/>
      <c r="K9" s="741"/>
      <c r="L9" s="741"/>
      <c r="M9" s="741"/>
      <c r="N9" s="741"/>
      <c r="O9" s="742"/>
    </row>
    <row r="10" spans="1:16" ht="10.15" customHeight="1" x14ac:dyDescent="0.15">
      <c r="C10" s="78"/>
      <c r="O10" s="79"/>
    </row>
    <row r="11" spans="1:16" ht="13.5" x14ac:dyDescent="0.15">
      <c r="C11" s="78"/>
      <c r="L11" s="743" t="str">
        <f>+表紙!L34</f>
        <v>令和    5年  5 月  23日</v>
      </c>
      <c r="M11" s="744"/>
      <c r="N11" s="744"/>
      <c r="O11" s="745"/>
    </row>
    <row r="12" spans="1:16" ht="13.15" customHeight="1" x14ac:dyDescent="0.15">
      <c r="C12" s="78"/>
      <c r="O12" s="80"/>
    </row>
    <row r="13" spans="1:16" ht="13.5" x14ac:dyDescent="0.15">
      <c r="C13" s="746" t="str">
        <f>+表紙!C36</f>
        <v>横浜市長</v>
      </c>
      <c r="D13" s="747"/>
      <c r="E13" s="747"/>
      <c r="F13" s="747"/>
      <c r="G13" s="88" t="s">
        <v>5</v>
      </c>
      <c r="O13" s="79"/>
    </row>
    <row r="14" spans="1:16" ht="8.25" customHeight="1" x14ac:dyDescent="0.15">
      <c r="C14" s="78"/>
      <c r="O14" s="79"/>
    </row>
    <row r="15" spans="1:16" ht="13.15" customHeight="1" x14ac:dyDescent="0.15">
      <c r="A15" s="22">
        <v>3</v>
      </c>
      <c r="C15" s="78"/>
      <c r="H15" s="222" t="s">
        <v>272</v>
      </c>
      <c r="I15" s="222"/>
      <c r="O15" s="79"/>
    </row>
    <row r="16" spans="1:16" ht="26.25" customHeight="1" x14ac:dyDescent="0.15">
      <c r="C16" s="78"/>
      <c r="H16" s="23" t="s">
        <v>6</v>
      </c>
      <c r="I16" s="23"/>
      <c r="J16" s="735" t="str">
        <f>+表紙!J39</f>
        <v>神奈川県綾瀬市吉岡1639-5</v>
      </c>
      <c r="K16" s="735"/>
      <c r="L16" s="736"/>
      <c r="M16" s="736"/>
      <c r="N16" s="736"/>
      <c r="O16" s="737"/>
    </row>
    <row r="17" spans="1:15" ht="26.25" customHeight="1" x14ac:dyDescent="0.15">
      <c r="C17" s="78"/>
      <c r="H17" s="23" t="s">
        <v>7</v>
      </c>
      <c r="I17" s="23"/>
      <c r="J17" s="735" t="str">
        <f>+表紙!J40</f>
        <v>株式会社高田商店　代表取締役塚原吉隆</v>
      </c>
      <c r="K17" s="735"/>
      <c r="L17" s="736"/>
      <c r="M17" s="736"/>
      <c r="N17" s="736"/>
      <c r="O17" s="737"/>
    </row>
    <row r="18" spans="1:15" x14ac:dyDescent="0.15">
      <c r="C18" s="78"/>
      <c r="J18" s="21" t="s">
        <v>8</v>
      </c>
      <c r="O18" s="79"/>
    </row>
    <row r="19" spans="1:15" x14ac:dyDescent="0.15">
      <c r="C19" s="78"/>
      <c r="J19" s="24" t="s">
        <v>9</v>
      </c>
      <c r="K19" s="24"/>
      <c r="L19" s="700" t="str">
        <f>IF(+表紙!L42="","",+表紙!L42)</f>
        <v>0467-70-3204</v>
      </c>
      <c r="M19" s="700"/>
      <c r="N19" s="700"/>
      <c r="O19" s="701"/>
    </row>
    <row r="20" spans="1:15" x14ac:dyDescent="0.15">
      <c r="C20" s="78"/>
      <c r="J20" s="24"/>
      <c r="K20" s="24"/>
      <c r="O20" s="79"/>
    </row>
    <row r="21" spans="1:15" ht="6" customHeight="1" x14ac:dyDescent="0.15">
      <c r="C21" s="78"/>
      <c r="O21" s="79"/>
    </row>
    <row r="22" spans="1:15" ht="30" customHeight="1" x14ac:dyDescent="0.15">
      <c r="A22" s="22">
        <v>4</v>
      </c>
      <c r="C22" s="708" t="s">
        <v>398</v>
      </c>
      <c r="D22" s="709"/>
      <c r="E22" s="709"/>
      <c r="F22" s="709"/>
      <c r="G22" s="709"/>
      <c r="H22" s="709"/>
      <c r="I22" s="709"/>
      <c r="J22" s="709"/>
      <c r="K22" s="709"/>
      <c r="L22" s="709"/>
      <c r="M22" s="709"/>
      <c r="N22" s="709"/>
      <c r="O22" s="710"/>
    </row>
    <row r="23" spans="1:15" x14ac:dyDescent="0.15">
      <c r="C23" s="81"/>
      <c r="D23" s="25"/>
      <c r="E23" s="25"/>
      <c r="F23" s="25"/>
      <c r="G23" s="25"/>
      <c r="H23" s="25"/>
      <c r="I23" s="25"/>
      <c r="J23" s="25"/>
      <c r="K23" s="25"/>
      <c r="L23" s="25"/>
      <c r="M23" s="25"/>
      <c r="N23" s="25"/>
      <c r="O23" s="82"/>
    </row>
    <row r="24" spans="1:15" ht="18" customHeight="1" x14ac:dyDescent="0.15">
      <c r="C24" s="425" t="s">
        <v>10</v>
      </c>
      <c r="D24" s="426"/>
      <c r="E24" s="427"/>
      <c r="F24" s="717" t="str">
        <f>+表紙!F47</f>
        <v>横浜市管轄内（株）高田商店各現場</v>
      </c>
      <c r="G24" s="718"/>
      <c r="H24" s="719"/>
      <c r="I24" s="719"/>
      <c r="J24" s="719"/>
      <c r="K24" s="719"/>
      <c r="L24" s="719"/>
      <c r="M24" s="422" t="s">
        <v>112</v>
      </c>
      <c r="N24" s="722"/>
      <c r="O24" s="723"/>
    </row>
    <row r="25" spans="1:15" ht="18" customHeight="1" x14ac:dyDescent="0.15">
      <c r="C25" s="428"/>
      <c r="D25" s="429"/>
      <c r="E25" s="430"/>
      <c r="F25" s="720"/>
      <c r="G25" s="721"/>
      <c r="H25" s="721"/>
      <c r="I25" s="721"/>
      <c r="J25" s="721"/>
      <c r="K25" s="721"/>
      <c r="L25" s="721"/>
      <c r="M25" s="724">
        <f>表紙!M48</f>
        <v>1852</v>
      </c>
      <c r="N25" s="725"/>
      <c r="O25" s="726"/>
    </row>
    <row r="26" spans="1:15" ht="18" customHeight="1" x14ac:dyDescent="0.15">
      <c r="C26" s="425" t="s">
        <v>11</v>
      </c>
      <c r="D26" s="457"/>
      <c r="E26" s="458"/>
      <c r="F26" s="711" t="str">
        <f>+表紙!F49</f>
        <v>横浜市管轄内（株）高田商店各現場</v>
      </c>
      <c r="G26" s="712"/>
      <c r="H26" s="712"/>
      <c r="I26" s="712"/>
      <c r="J26" s="712"/>
      <c r="K26" s="712"/>
      <c r="L26" s="126" t="s">
        <v>173</v>
      </c>
      <c r="M26" s="223"/>
      <c r="N26" s="715" t="str">
        <f>IF(+表紙!N49="","",+表紙!N49)</f>
        <v>090-4756-3482</v>
      </c>
      <c r="O26" s="716"/>
    </row>
    <row r="27" spans="1:15" ht="18" customHeight="1" x14ac:dyDescent="0.15">
      <c r="C27" s="459"/>
      <c r="D27" s="460"/>
      <c r="E27" s="461"/>
      <c r="F27" s="713"/>
      <c r="G27" s="714"/>
      <c r="H27" s="714"/>
      <c r="I27" s="714"/>
      <c r="J27" s="714"/>
      <c r="K27" s="714"/>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727" t="str">
        <f>+表紙!F52</f>
        <v>Ｄ－建設業</v>
      </c>
      <c r="G29" s="728"/>
      <c r="H29" s="728"/>
      <c r="I29" s="728"/>
      <c r="J29" s="30" t="s">
        <v>47</v>
      </c>
      <c r="K29" s="30"/>
      <c r="L29" s="729" t="str">
        <f>+表紙!L52</f>
        <v>中分類</v>
      </c>
      <c r="M29" s="729"/>
      <c r="N29" s="730"/>
      <c r="O29" s="731"/>
    </row>
    <row r="30" spans="1:15" ht="22.5" customHeight="1" x14ac:dyDescent="0.15">
      <c r="C30" s="299"/>
      <c r="D30" s="310" t="s">
        <v>19</v>
      </c>
      <c r="E30" s="311" t="s">
        <v>370</v>
      </c>
      <c r="F30" s="727" t="s">
        <v>371</v>
      </c>
      <c r="G30" s="513"/>
      <c r="H30" s="732"/>
      <c r="I30" s="727" t="s">
        <v>372</v>
      </c>
      <c r="J30" s="515"/>
      <c r="K30" s="516"/>
      <c r="L30" s="733">
        <f>+表紙!L53</f>
        <v>0</v>
      </c>
      <c r="M30" s="734"/>
      <c r="N30" s="312" t="s">
        <v>373</v>
      </c>
      <c r="O30" s="313"/>
    </row>
    <row r="31" spans="1:15" ht="22.5" customHeight="1" x14ac:dyDescent="0.15">
      <c r="C31" s="299"/>
      <c r="D31" s="298"/>
      <c r="E31" s="314"/>
      <c r="F31" s="727" t="s">
        <v>374</v>
      </c>
      <c r="G31" s="513"/>
      <c r="H31" s="732"/>
      <c r="I31" s="728" t="s">
        <v>375</v>
      </c>
      <c r="J31" s="515"/>
      <c r="K31" s="515"/>
      <c r="L31" s="733">
        <f>+表紙!L54</f>
        <v>30</v>
      </c>
      <c r="M31" s="734"/>
      <c r="N31" s="312" t="s">
        <v>373</v>
      </c>
      <c r="O31" s="313"/>
    </row>
    <row r="32" spans="1:15" ht="22.5" customHeight="1" x14ac:dyDescent="0.15">
      <c r="C32" s="299"/>
      <c r="D32" s="520" t="s">
        <v>376</v>
      </c>
      <c r="E32" s="521"/>
      <c r="F32" s="727" t="s">
        <v>377</v>
      </c>
      <c r="G32" s="513"/>
      <c r="H32" s="732"/>
      <c r="I32" s="728" t="s">
        <v>378</v>
      </c>
      <c r="J32" s="515"/>
      <c r="K32" s="515"/>
      <c r="L32" s="733">
        <f>+表紙!L55</f>
        <v>0</v>
      </c>
      <c r="M32" s="734"/>
      <c r="N32" s="312" t="s">
        <v>379</v>
      </c>
      <c r="O32" s="313"/>
    </row>
    <row r="33" spans="3:15" ht="22.5" customHeight="1" x14ac:dyDescent="0.15">
      <c r="C33" s="299"/>
      <c r="D33" s="520"/>
      <c r="E33" s="521"/>
      <c r="F33" s="727" t="s">
        <v>380</v>
      </c>
      <c r="G33" s="513"/>
      <c r="H33" s="732"/>
      <c r="I33" s="728" t="s">
        <v>381</v>
      </c>
      <c r="J33" s="515"/>
      <c r="K33" s="515"/>
      <c r="L33" s="733">
        <f>+表紙!L56</f>
        <v>0</v>
      </c>
      <c r="M33" s="734"/>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748">
        <f>+表紙!F58</f>
        <v>0</v>
      </c>
      <c r="G35" s="749"/>
      <c r="H35" s="749"/>
      <c r="I35" s="749"/>
      <c r="J35" s="749"/>
      <c r="K35" s="749"/>
      <c r="L35" s="749"/>
      <c r="M35" s="749"/>
      <c r="N35" s="749"/>
      <c r="O35" s="750"/>
    </row>
    <row r="36" spans="3:15" ht="23.25" customHeight="1" x14ac:dyDescent="0.15">
      <c r="C36" s="304"/>
      <c r="D36" s="321" t="s">
        <v>24</v>
      </c>
      <c r="E36" s="322" t="s">
        <v>383</v>
      </c>
      <c r="F36" s="751">
        <f>+表紙!F59</f>
        <v>17</v>
      </c>
      <c r="G36" s="730"/>
      <c r="H36" s="730"/>
      <c r="I36" s="730"/>
      <c r="J36" s="730"/>
      <c r="K36" s="730"/>
      <c r="L36" s="730"/>
      <c r="M36" s="730"/>
      <c r="N36" s="730"/>
      <c r="O36" s="731"/>
    </row>
    <row r="37" spans="3:15" ht="23.25" customHeight="1" x14ac:dyDescent="0.15">
      <c r="C37" s="702" t="s">
        <v>299</v>
      </c>
      <c r="D37" s="703"/>
      <c r="E37" s="704"/>
      <c r="F37" s="705" t="str">
        <f>+表紙!F60</f>
        <v>令和 ４ 年 ４ 月 １ 日 ～ 令和 ５ 年 ３ 月 31 日（ １ 年間）</v>
      </c>
      <c r="G37" s="706"/>
      <c r="H37" s="706"/>
      <c r="I37" s="706"/>
      <c r="J37" s="706"/>
      <c r="K37" s="706"/>
      <c r="L37" s="706"/>
      <c r="M37" s="706"/>
      <c r="N37" s="706"/>
      <c r="O37" s="707"/>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689"/>
      <c r="D39" s="417" t="s">
        <v>300</v>
      </c>
      <c r="E39" s="418"/>
      <c r="F39" s="418"/>
      <c r="G39" s="419"/>
      <c r="H39" s="417" t="s">
        <v>320</v>
      </c>
      <c r="I39" s="419"/>
      <c r="J39" s="417" t="s">
        <v>301</v>
      </c>
      <c r="K39" s="418"/>
      <c r="L39" s="419"/>
      <c r="M39" s="417" t="s">
        <v>321</v>
      </c>
      <c r="N39" s="418"/>
      <c r="O39" s="419"/>
    </row>
    <row r="40" spans="3:15" ht="24.75" customHeight="1" x14ac:dyDescent="0.15">
      <c r="C40" s="690"/>
      <c r="D40" s="481" t="s">
        <v>302</v>
      </c>
      <c r="E40" s="482"/>
      <c r="F40" s="482"/>
      <c r="G40" s="483"/>
      <c r="H40" s="247">
        <f>+表紙!H63</f>
        <v>1613</v>
      </c>
      <c r="I40" s="242" t="s">
        <v>4</v>
      </c>
      <c r="J40" s="493" t="s">
        <v>326</v>
      </c>
      <c r="K40" s="494"/>
      <c r="L40" s="495"/>
      <c r="M40" s="695">
        <f>+表紙!M63</f>
        <v>1613</v>
      </c>
      <c r="N40" s="696">
        <f>+表紙!N63</f>
        <v>0</v>
      </c>
      <c r="O40" s="241" t="s">
        <v>4</v>
      </c>
    </row>
    <row r="41" spans="3:15" ht="24.75" customHeight="1" x14ac:dyDescent="0.15">
      <c r="C41" s="690"/>
      <c r="D41" s="481" t="s">
        <v>303</v>
      </c>
      <c r="E41" s="482"/>
      <c r="F41" s="482"/>
      <c r="G41" s="483"/>
      <c r="H41" s="247" t="str">
        <f>+表紙!H64</f>
        <v>0</v>
      </c>
      <c r="I41" s="242" t="s">
        <v>4</v>
      </c>
      <c r="J41" s="493" t="s">
        <v>307</v>
      </c>
      <c r="K41" s="494"/>
      <c r="L41" s="495"/>
      <c r="M41" s="695" t="str">
        <f>+表紙!M64</f>
        <v>0</v>
      </c>
      <c r="N41" s="696">
        <f>+表紙!N64</f>
        <v>0</v>
      </c>
      <c r="O41" s="31" t="s">
        <v>4</v>
      </c>
    </row>
    <row r="42" spans="3:15" ht="24.75" customHeight="1" x14ac:dyDescent="0.15">
      <c r="C42" s="690"/>
      <c r="D42" s="481" t="s">
        <v>304</v>
      </c>
      <c r="E42" s="482"/>
      <c r="F42" s="482"/>
      <c r="G42" s="483"/>
      <c r="H42" s="247" t="str">
        <f>+表紙!H65</f>
        <v>0</v>
      </c>
      <c r="I42" s="242" t="s">
        <v>4</v>
      </c>
      <c r="J42" s="697" t="s">
        <v>308</v>
      </c>
      <c r="K42" s="698"/>
      <c r="L42" s="699"/>
      <c r="M42" s="695" t="str">
        <f>+表紙!M65</f>
        <v>0</v>
      </c>
      <c r="N42" s="696">
        <f>+表紙!N65</f>
        <v>0</v>
      </c>
      <c r="O42" s="181" t="s">
        <v>4</v>
      </c>
    </row>
    <row r="43" spans="3:15" ht="24.75" customHeight="1" x14ac:dyDescent="0.15">
      <c r="C43" s="176"/>
      <c r="D43" s="481" t="s">
        <v>305</v>
      </c>
      <c r="E43" s="482"/>
      <c r="F43" s="482"/>
      <c r="G43" s="483"/>
      <c r="H43" s="247" t="str">
        <f>+表紙!H66</f>
        <v>0</v>
      </c>
      <c r="I43" s="242" t="s">
        <v>4</v>
      </c>
      <c r="J43" s="697" t="s">
        <v>393</v>
      </c>
      <c r="K43" s="698"/>
      <c r="L43" s="699"/>
      <c r="M43" s="695" t="str">
        <f>+表紙!M66</f>
        <v>0</v>
      </c>
      <c r="N43" s="696">
        <f>+表紙!N66</f>
        <v>0</v>
      </c>
      <c r="O43" s="181" t="s">
        <v>4</v>
      </c>
    </row>
    <row r="44" spans="3:15" ht="24.75" customHeight="1" x14ac:dyDescent="0.15">
      <c r="C44" s="240"/>
      <c r="D44" s="481" t="s">
        <v>306</v>
      </c>
      <c r="E44" s="482"/>
      <c r="F44" s="482"/>
      <c r="G44" s="483"/>
      <c r="H44" s="247" t="str">
        <f>+表紙!H67</f>
        <v>0</v>
      </c>
      <c r="I44" s="242" t="s">
        <v>4</v>
      </c>
      <c r="J44" s="697" t="s">
        <v>394</v>
      </c>
      <c r="K44" s="698"/>
      <c r="L44" s="699"/>
      <c r="M44" s="695" t="str">
        <f>+表紙!M67</f>
        <v>0</v>
      </c>
      <c r="N44" s="696">
        <f>+表紙!N67</f>
        <v>0</v>
      </c>
      <c r="O44" s="181" t="s">
        <v>4</v>
      </c>
    </row>
    <row r="45" spans="3:15" ht="31.9" customHeight="1" x14ac:dyDescent="0.15">
      <c r="C45" s="691" t="s">
        <v>15</v>
      </c>
      <c r="D45" s="692"/>
      <c r="E45" s="693"/>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15">
      <c r="C47" s="455" t="s">
        <v>419</v>
      </c>
      <c r="D47" s="694"/>
      <c r="E47" s="694"/>
      <c r="F47" s="694"/>
      <c r="G47" s="694"/>
      <c r="H47" s="694"/>
      <c r="I47" s="694"/>
      <c r="J47" s="694"/>
      <c r="K47" s="694"/>
      <c r="L47" s="694"/>
      <c r="M47" s="694"/>
      <c r="N47" s="694"/>
      <c r="O47" s="694"/>
    </row>
    <row r="48" spans="3:15" ht="13.5"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79" t="s">
        <v>390</v>
      </c>
      <c r="E50" s="479"/>
      <c r="F50" s="479"/>
      <c r="G50" s="479"/>
      <c r="H50" s="479"/>
      <c r="I50" s="479"/>
      <c r="J50" s="479"/>
      <c r="K50" s="479"/>
      <c r="L50" s="479"/>
      <c r="M50" s="479"/>
      <c r="N50" s="479"/>
      <c r="O50" s="480"/>
    </row>
    <row r="51" spans="1:15" ht="15" customHeight="1" x14ac:dyDescent="0.15">
      <c r="C51" s="182">
        <v>2</v>
      </c>
      <c r="D51" s="479" t="s">
        <v>367</v>
      </c>
      <c r="E51" s="479"/>
      <c r="F51" s="479"/>
      <c r="G51" s="479"/>
      <c r="H51" s="479"/>
      <c r="I51" s="479"/>
      <c r="J51" s="479"/>
      <c r="K51" s="479"/>
      <c r="L51" s="479"/>
      <c r="M51" s="479"/>
      <c r="N51" s="479"/>
      <c r="O51" s="480"/>
    </row>
    <row r="52" spans="1:15" ht="15" customHeight="1" x14ac:dyDescent="0.15">
      <c r="C52" s="182"/>
      <c r="D52" s="479" t="s">
        <v>368</v>
      </c>
      <c r="E52" s="479"/>
      <c r="F52" s="479"/>
      <c r="G52" s="479"/>
      <c r="H52" s="479"/>
      <c r="I52" s="479"/>
      <c r="J52" s="479"/>
      <c r="K52" s="479"/>
      <c r="L52" s="479"/>
      <c r="M52" s="479"/>
      <c r="N52" s="479"/>
      <c r="O52" s="480"/>
    </row>
    <row r="53" spans="1:15" ht="39" customHeight="1" x14ac:dyDescent="0.15">
      <c r="C53" s="182"/>
      <c r="D53" s="479" t="s">
        <v>384</v>
      </c>
      <c r="E53" s="479"/>
      <c r="F53" s="479"/>
      <c r="G53" s="479"/>
      <c r="H53" s="479"/>
      <c r="I53" s="479"/>
      <c r="J53" s="479"/>
      <c r="K53" s="479"/>
      <c r="L53" s="479"/>
      <c r="M53" s="479"/>
      <c r="N53" s="479"/>
      <c r="O53" s="480"/>
    </row>
    <row r="54" spans="1:15" ht="28.15" customHeight="1" x14ac:dyDescent="0.15">
      <c r="A54" s="21"/>
      <c r="B54" s="21"/>
      <c r="C54" s="182">
        <v>3</v>
      </c>
      <c r="D54" s="479" t="s">
        <v>399</v>
      </c>
      <c r="E54" s="479"/>
      <c r="F54" s="479"/>
      <c r="G54" s="479"/>
      <c r="H54" s="479"/>
      <c r="I54" s="479"/>
      <c r="J54" s="479"/>
      <c r="K54" s="479"/>
      <c r="L54" s="479"/>
      <c r="M54" s="479"/>
      <c r="N54" s="479"/>
      <c r="O54" s="480"/>
    </row>
    <row r="55" spans="1:15" ht="28.15" customHeight="1" x14ac:dyDescent="0.15">
      <c r="A55" s="21"/>
      <c r="B55" s="21"/>
      <c r="C55" s="182">
        <v>4</v>
      </c>
      <c r="D55" s="479" t="s">
        <v>400</v>
      </c>
      <c r="E55" s="479"/>
      <c r="F55" s="479"/>
      <c r="G55" s="479"/>
      <c r="H55" s="479"/>
      <c r="I55" s="479"/>
      <c r="J55" s="479"/>
      <c r="K55" s="479"/>
      <c r="L55" s="479"/>
      <c r="M55" s="479"/>
      <c r="N55" s="479"/>
      <c r="O55" s="480"/>
    </row>
    <row r="56" spans="1:15" ht="15" customHeight="1" x14ac:dyDescent="0.15">
      <c r="A56" s="21"/>
      <c r="B56" s="21"/>
      <c r="C56" s="182"/>
      <c r="D56" s="183" t="s">
        <v>401</v>
      </c>
      <c r="E56" s="479" t="s">
        <v>314</v>
      </c>
      <c r="F56" s="479"/>
      <c r="G56" s="479"/>
      <c r="H56" s="479"/>
      <c r="I56" s="479"/>
      <c r="J56" s="479"/>
      <c r="K56" s="479"/>
      <c r="L56" s="479"/>
      <c r="M56" s="479"/>
      <c r="N56" s="479"/>
      <c r="O56" s="480"/>
    </row>
    <row r="57" spans="1:15" ht="15" customHeight="1" x14ac:dyDescent="0.15">
      <c r="A57" s="21"/>
      <c r="B57" s="21"/>
      <c r="C57" s="182"/>
      <c r="D57" s="183" t="s">
        <v>402</v>
      </c>
      <c r="E57" s="479" t="s">
        <v>403</v>
      </c>
      <c r="F57" s="479"/>
      <c r="G57" s="479"/>
      <c r="H57" s="479"/>
      <c r="I57" s="479"/>
      <c r="J57" s="479"/>
      <c r="K57" s="479"/>
      <c r="L57" s="479"/>
      <c r="M57" s="479"/>
      <c r="N57" s="479"/>
      <c r="O57" s="480"/>
    </row>
    <row r="58" spans="1:15" ht="15" customHeight="1" x14ac:dyDescent="0.15">
      <c r="A58" s="21"/>
      <c r="B58" s="21"/>
      <c r="C58" s="182"/>
      <c r="D58" s="183" t="s">
        <v>404</v>
      </c>
      <c r="E58" s="479" t="s">
        <v>405</v>
      </c>
      <c r="F58" s="479"/>
      <c r="G58" s="479"/>
      <c r="H58" s="479"/>
      <c r="I58" s="479"/>
      <c r="J58" s="479"/>
      <c r="K58" s="479"/>
      <c r="L58" s="479"/>
      <c r="M58" s="479"/>
      <c r="N58" s="479"/>
      <c r="O58" s="480"/>
    </row>
    <row r="59" spans="1:15" ht="15" customHeight="1" x14ac:dyDescent="0.15">
      <c r="A59" s="21"/>
      <c r="B59" s="21"/>
      <c r="C59" s="182"/>
      <c r="D59" s="183" t="s">
        <v>406</v>
      </c>
      <c r="E59" s="479" t="s">
        <v>407</v>
      </c>
      <c r="F59" s="479"/>
      <c r="G59" s="479"/>
      <c r="H59" s="479"/>
      <c r="I59" s="479"/>
      <c r="J59" s="479"/>
      <c r="K59" s="479"/>
      <c r="L59" s="479"/>
      <c r="M59" s="479"/>
      <c r="N59" s="479"/>
      <c r="O59" s="480"/>
    </row>
    <row r="60" spans="1:15" ht="15" customHeight="1" x14ac:dyDescent="0.15">
      <c r="A60" s="21"/>
      <c r="B60" s="21"/>
      <c r="C60" s="182"/>
      <c r="D60" s="183" t="s">
        <v>408</v>
      </c>
      <c r="E60" s="479" t="s">
        <v>409</v>
      </c>
      <c r="F60" s="479"/>
      <c r="G60" s="479"/>
      <c r="H60" s="479"/>
      <c r="I60" s="479"/>
      <c r="J60" s="479"/>
      <c r="K60" s="479"/>
      <c r="L60" s="479"/>
      <c r="M60" s="479"/>
      <c r="N60" s="479"/>
      <c r="O60" s="480"/>
    </row>
    <row r="61" spans="1:15" ht="15" customHeight="1" x14ac:dyDescent="0.15">
      <c r="A61" s="21"/>
      <c r="B61" s="21"/>
      <c r="C61" s="182"/>
      <c r="D61" s="183" t="s">
        <v>410</v>
      </c>
      <c r="E61" s="479" t="s">
        <v>315</v>
      </c>
      <c r="F61" s="479"/>
      <c r="G61" s="479"/>
      <c r="H61" s="479"/>
      <c r="I61" s="479"/>
      <c r="J61" s="479"/>
      <c r="K61" s="479"/>
      <c r="L61" s="479"/>
      <c r="M61" s="479"/>
      <c r="N61" s="479"/>
      <c r="O61" s="480"/>
    </row>
    <row r="62" spans="1:15" ht="15" customHeight="1" x14ac:dyDescent="0.15">
      <c r="A62" s="21"/>
      <c r="B62" s="21"/>
      <c r="C62" s="182"/>
      <c r="D62" s="183" t="s">
        <v>411</v>
      </c>
      <c r="E62" s="479" t="s">
        <v>412</v>
      </c>
      <c r="F62" s="479"/>
      <c r="G62" s="479"/>
      <c r="H62" s="479"/>
      <c r="I62" s="479"/>
      <c r="J62" s="479"/>
      <c r="K62" s="479"/>
      <c r="L62" s="479"/>
      <c r="M62" s="479"/>
      <c r="N62" s="479"/>
      <c r="O62" s="480"/>
    </row>
    <row r="63" spans="1:15" ht="15" customHeight="1" x14ac:dyDescent="0.15">
      <c r="A63" s="21"/>
      <c r="B63" s="21"/>
      <c r="C63" s="182"/>
      <c r="D63" s="183" t="s">
        <v>413</v>
      </c>
      <c r="E63" s="479" t="s">
        <v>414</v>
      </c>
      <c r="F63" s="479"/>
      <c r="G63" s="479"/>
      <c r="H63" s="479"/>
      <c r="I63" s="479"/>
      <c r="J63" s="479"/>
      <c r="K63" s="479"/>
      <c r="L63" s="479"/>
      <c r="M63" s="479"/>
      <c r="N63" s="479"/>
      <c r="O63" s="480"/>
    </row>
    <row r="64" spans="1:15" ht="15" customHeight="1" x14ac:dyDescent="0.15">
      <c r="A64" s="21"/>
      <c r="B64" s="21"/>
      <c r="C64" s="182"/>
      <c r="D64" s="183" t="s">
        <v>415</v>
      </c>
      <c r="E64" s="479" t="s">
        <v>416</v>
      </c>
      <c r="F64" s="479"/>
      <c r="G64" s="479"/>
      <c r="H64" s="479"/>
      <c r="I64" s="479"/>
      <c r="J64" s="479"/>
      <c r="K64" s="479"/>
      <c r="L64" s="479"/>
      <c r="M64" s="479"/>
      <c r="N64" s="479"/>
      <c r="O64" s="480"/>
    </row>
    <row r="65" spans="1:15" ht="15" customHeight="1" x14ac:dyDescent="0.15">
      <c r="A65" s="21"/>
      <c r="B65" s="21"/>
      <c r="C65" s="182"/>
      <c r="D65" s="183" t="s">
        <v>309</v>
      </c>
      <c r="E65" s="479" t="s">
        <v>316</v>
      </c>
      <c r="F65" s="479"/>
      <c r="G65" s="479"/>
      <c r="H65" s="479"/>
      <c r="I65" s="479"/>
      <c r="J65" s="479"/>
      <c r="K65" s="479"/>
      <c r="L65" s="479"/>
      <c r="M65" s="479"/>
      <c r="N65" s="479"/>
      <c r="O65" s="480"/>
    </row>
    <row r="66" spans="1:15" ht="28.15" customHeight="1" x14ac:dyDescent="0.15">
      <c r="A66" s="21"/>
      <c r="B66" s="21"/>
      <c r="C66" s="182"/>
      <c r="D66" s="183" t="s">
        <v>310</v>
      </c>
      <c r="E66" s="479" t="s">
        <v>417</v>
      </c>
      <c r="F66" s="479"/>
      <c r="G66" s="479"/>
      <c r="H66" s="479"/>
      <c r="I66" s="479"/>
      <c r="J66" s="479"/>
      <c r="K66" s="479"/>
      <c r="L66" s="479"/>
      <c r="M66" s="479"/>
      <c r="N66" s="479"/>
      <c r="O66" s="480"/>
    </row>
    <row r="67" spans="1:15" ht="15" customHeight="1" x14ac:dyDescent="0.15">
      <c r="A67" s="21"/>
      <c r="B67" s="21"/>
      <c r="C67" s="182"/>
      <c r="D67" s="183" t="s">
        <v>311</v>
      </c>
      <c r="E67" s="479" t="s">
        <v>317</v>
      </c>
      <c r="F67" s="479"/>
      <c r="G67" s="479"/>
      <c r="H67" s="479"/>
      <c r="I67" s="479"/>
      <c r="J67" s="479"/>
      <c r="K67" s="479"/>
      <c r="L67" s="479"/>
      <c r="M67" s="479"/>
      <c r="N67" s="479"/>
      <c r="O67" s="480"/>
    </row>
    <row r="68" spans="1:15" ht="28.15" customHeight="1" x14ac:dyDescent="0.15">
      <c r="A68" s="21"/>
      <c r="B68" s="21"/>
      <c r="C68" s="182"/>
      <c r="D68" s="183" t="s">
        <v>312</v>
      </c>
      <c r="E68" s="479" t="s">
        <v>418</v>
      </c>
      <c r="F68" s="479"/>
      <c r="G68" s="479"/>
      <c r="H68" s="479"/>
      <c r="I68" s="479"/>
      <c r="J68" s="479"/>
      <c r="K68" s="479"/>
      <c r="L68" s="479"/>
      <c r="M68" s="479"/>
      <c r="N68" s="479"/>
      <c r="O68" s="480"/>
    </row>
    <row r="69" spans="1:15" ht="28.15" customHeight="1" x14ac:dyDescent="0.15">
      <c r="A69" s="21"/>
      <c r="B69" s="21"/>
      <c r="C69" s="182"/>
      <c r="D69" s="183" t="s">
        <v>313</v>
      </c>
      <c r="E69" s="479" t="s">
        <v>318</v>
      </c>
      <c r="F69" s="479"/>
      <c r="G69" s="479"/>
      <c r="H69" s="479"/>
      <c r="I69" s="479"/>
      <c r="J69" s="479"/>
      <c r="K69" s="479"/>
      <c r="L69" s="479"/>
      <c r="M69" s="479"/>
      <c r="N69" s="479"/>
      <c r="O69" s="480"/>
    </row>
    <row r="70" spans="1:15" ht="28.15" customHeight="1" x14ac:dyDescent="0.15">
      <c r="A70" s="21"/>
      <c r="B70" s="21"/>
      <c r="C70" s="182">
        <v>5</v>
      </c>
      <c r="D70" s="479" t="s">
        <v>392</v>
      </c>
      <c r="E70" s="479"/>
      <c r="F70" s="479"/>
      <c r="G70" s="479"/>
      <c r="H70" s="479"/>
      <c r="I70" s="479"/>
      <c r="J70" s="479"/>
      <c r="K70" s="479"/>
      <c r="L70" s="479"/>
      <c r="M70" s="479"/>
      <c r="N70" s="479"/>
      <c r="O70" s="480"/>
    </row>
    <row r="71" spans="1:15" ht="15" customHeight="1" x14ac:dyDescent="0.15">
      <c r="A71" s="21"/>
      <c r="B71" s="21"/>
      <c r="C71" s="182">
        <v>6</v>
      </c>
      <c r="D71" s="479" t="s">
        <v>391</v>
      </c>
      <c r="E71" s="479"/>
      <c r="F71" s="479"/>
      <c r="G71" s="479"/>
      <c r="H71" s="479"/>
      <c r="I71" s="479"/>
      <c r="J71" s="479"/>
      <c r="K71" s="479"/>
      <c r="L71" s="479"/>
      <c r="M71" s="479"/>
      <c r="N71" s="479"/>
      <c r="O71" s="480"/>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D39:G39"/>
    <mergeCell ref="H39:I39"/>
    <mergeCell ref="J39:L39"/>
    <mergeCell ref="M39:O39"/>
    <mergeCell ref="J40:L40"/>
    <mergeCell ref="D32:E33"/>
    <mergeCell ref="F32:H32"/>
    <mergeCell ref="I32:K32"/>
    <mergeCell ref="L32:M32"/>
    <mergeCell ref="F33:H33"/>
    <mergeCell ref="I33:K33"/>
    <mergeCell ref="L33:M33"/>
    <mergeCell ref="F31:H31"/>
    <mergeCell ref="I31:K31"/>
    <mergeCell ref="L31:M31"/>
    <mergeCell ref="F35:O35"/>
    <mergeCell ref="F36:O36"/>
    <mergeCell ref="J17:O17"/>
    <mergeCell ref="M4:M5"/>
    <mergeCell ref="C6:O6"/>
    <mergeCell ref="C8:O9"/>
    <mergeCell ref="L11:O11"/>
    <mergeCell ref="J16:O16"/>
    <mergeCell ref="C13:F13"/>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D70:O70"/>
    <mergeCell ref="E60:O60"/>
    <mergeCell ref="E61:O61"/>
    <mergeCell ref="E62:O62"/>
    <mergeCell ref="E66:O66"/>
    <mergeCell ref="E67:O67"/>
    <mergeCell ref="E69:O69"/>
    <mergeCell ref="E64:O64"/>
    <mergeCell ref="E65:O65"/>
    <mergeCell ref="E68:O68"/>
    <mergeCell ref="E57:O57"/>
    <mergeCell ref="E58:O58"/>
    <mergeCell ref="M43:N43"/>
    <mergeCell ref="M42:N42"/>
    <mergeCell ref="D43:G43"/>
    <mergeCell ref="J43:L43"/>
    <mergeCell ref="D52:O52"/>
    <mergeCell ref="D53:O53"/>
    <mergeCell ref="D41:G41"/>
    <mergeCell ref="J41:L41"/>
    <mergeCell ref="J42:L42"/>
    <mergeCell ref="D40:G40"/>
    <mergeCell ref="M41:N41"/>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752" t="s">
        <v>171</v>
      </c>
      <c r="C4" s="752"/>
    </row>
    <row r="5" spans="2:4" ht="14.25" thickBot="1" x14ac:dyDescent="0.2">
      <c r="B5" s="5"/>
    </row>
    <row r="6" spans="2:4" x14ac:dyDescent="0.15">
      <c r="B6" s="99" t="s">
        <v>161</v>
      </c>
      <c r="C6" s="6" t="s">
        <v>162</v>
      </c>
    </row>
    <row r="7" spans="2:4" ht="114.95" customHeight="1" x14ac:dyDescent="0.15">
      <c r="B7" s="100" t="s">
        <v>51</v>
      </c>
      <c r="C7" s="7" t="s">
        <v>164</v>
      </c>
    </row>
    <row r="8" spans="2:4" ht="125.1" customHeight="1" x14ac:dyDescent="0.15">
      <c r="B8" s="101" t="s">
        <v>52</v>
      </c>
      <c r="C8" s="7" t="s">
        <v>165</v>
      </c>
    </row>
    <row r="9" spans="2:4" ht="75" customHeight="1" x14ac:dyDescent="0.15">
      <c r="B9" s="102" t="s">
        <v>53</v>
      </c>
      <c r="C9" s="7" t="s">
        <v>166</v>
      </c>
    </row>
    <row r="10" spans="2:4" ht="65.099999999999994" customHeight="1" x14ac:dyDescent="0.15">
      <c r="B10" s="102" t="s">
        <v>54</v>
      </c>
      <c r="C10" s="7" t="s">
        <v>167</v>
      </c>
    </row>
    <row r="11" spans="2:4" ht="39.950000000000003" customHeight="1" x14ac:dyDescent="0.15">
      <c r="B11" s="102" t="s">
        <v>55</v>
      </c>
      <c r="C11" s="7" t="s">
        <v>168</v>
      </c>
    </row>
    <row r="12" spans="2:4" ht="30" customHeight="1" x14ac:dyDescent="0.15">
      <c r="B12" s="102" t="s">
        <v>56</v>
      </c>
      <c r="C12" s="7" t="s">
        <v>169</v>
      </c>
    </row>
    <row r="13" spans="2:4" ht="30" customHeight="1" thickBot="1" x14ac:dyDescent="0.2">
      <c r="B13" s="103" t="s">
        <v>57</v>
      </c>
      <c r="C13" s="8" t="s">
        <v>170</v>
      </c>
      <c r="D13" s="104"/>
    </row>
    <row r="14" spans="2:4" ht="60" customHeight="1" x14ac:dyDescent="0.15">
      <c r="B14" s="753" t="s">
        <v>172</v>
      </c>
      <c r="C14" s="753"/>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205</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206</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207</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17" zoomScale="75" zoomScaleNormal="75"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208</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7</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20</v>
      </c>
      <c r="E24" s="550"/>
      <c r="F24" s="550"/>
      <c r="G24" s="195" t="s">
        <v>199</v>
      </c>
      <c r="H24" s="539">
        <f>+F12</f>
        <v>7</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7</v>
      </c>
      <c r="Q27" s="602"/>
      <c r="R27" s="602"/>
      <c r="S27" s="602"/>
      <c r="T27" s="44" t="s">
        <v>38</v>
      </c>
      <c r="U27" s="64"/>
      <c r="V27" s="64"/>
      <c r="Y27" s="62" t="s">
        <v>39</v>
      </c>
      <c r="Z27" s="65"/>
      <c r="AH27" s="53"/>
      <c r="AI27" s="53"/>
      <c r="AJ27" s="53"/>
      <c r="AK27" s="53"/>
      <c r="AL27" s="551">
        <f>+AH18+P27</f>
        <v>7</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20</v>
      </c>
      <c r="E29" s="550"/>
      <c r="F29" s="550"/>
      <c r="G29" s="195" t="s">
        <v>199</v>
      </c>
      <c r="H29" s="539">
        <f>+AL27</f>
        <v>7</v>
      </c>
      <c r="I29" s="540"/>
      <c r="J29" s="195" t="s">
        <v>199</v>
      </c>
      <c r="M29" s="548"/>
      <c r="P29" s="56"/>
      <c r="Q29" s="144"/>
      <c r="R29" s="51" t="s">
        <v>184</v>
      </c>
      <c r="S29" s="586" t="s">
        <v>33</v>
      </c>
      <c r="T29" s="587"/>
      <c r="U29" s="587"/>
      <c r="V29" s="588"/>
      <c r="W29" s="48"/>
      <c r="X29" s="66"/>
      <c r="Y29" s="556" t="s">
        <v>260</v>
      </c>
      <c r="Z29" s="557"/>
      <c r="AA29" s="590">
        <v>7</v>
      </c>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7</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topLeftCell="A23" zoomScale="75" zoomScaleNormal="75"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28"/>
    </row>
    <row r="7" spans="2:49" ht="28.15" customHeight="1" thickBot="1" x14ac:dyDescent="0.2">
      <c r="B7" s="606" t="s">
        <v>89</v>
      </c>
      <c r="C7" s="607"/>
      <c r="D7" s="603" t="s">
        <v>209</v>
      </c>
      <c r="E7" s="604"/>
      <c r="F7" s="604"/>
      <c r="G7" s="604"/>
      <c r="H7" s="604"/>
      <c r="I7" s="605"/>
      <c r="J7" s="143"/>
      <c r="K7" s="53"/>
      <c r="L7" s="156"/>
      <c r="M7" s="632" t="s">
        <v>91</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1</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2</v>
      </c>
      <c r="E24" s="550"/>
      <c r="F24" s="550"/>
      <c r="G24" s="195" t="s">
        <v>199</v>
      </c>
      <c r="H24" s="539">
        <f>+F12</f>
        <v>1</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1</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1</v>
      </c>
      <c r="Q27" s="602"/>
      <c r="R27" s="602"/>
      <c r="S27" s="602"/>
      <c r="T27" s="44" t="s">
        <v>38</v>
      </c>
      <c r="U27" s="64"/>
      <c r="V27" s="64"/>
      <c r="Y27" s="62" t="s">
        <v>39</v>
      </c>
      <c r="Z27" s="65"/>
      <c r="AH27" s="53"/>
      <c r="AI27" s="53"/>
      <c r="AJ27" s="53"/>
      <c r="AK27" s="53"/>
      <c r="AL27" s="551">
        <f>+AH18+P27</f>
        <v>1</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1</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2</v>
      </c>
      <c r="E29" s="550"/>
      <c r="F29" s="550"/>
      <c r="G29" s="195" t="s">
        <v>199</v>
      </c>
      <c r="H29" s="539">
        <f>+AL27</f>
        <v>1</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1</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1</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18" zoomScale="75" zoomScaleNormal="75" workbookViewId="0"/>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横浜市管轄内（株）高田商店各現場</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28"/>
    </row>
    <row r="7" spans="2:49" ht="28.15" customHeight="1" thickBot="1" x14ac:dyDescent="0.2">
      <c r="B7" s="606" t="s">
        <v>89</v>
      </c>
      <c r="C7" s="607"/>
      <c r="D7" s="603" t="s">
        <v>210</v>
      </c>
      <c r="E7" s="604"/>
      <c r="F7" s="604"/>
      <c r="G7" s="604"/>
      <c r="H7" s="604"/>
      <c r="I7" s="605"/>
      <c r="J7" s="143"/>
      <c r="K7" s="53"/>
      <c r="L7" s="156"/>
      <c r="M7" s="639" t="s">
        <v>228</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43"/>
      <c r="N8" s="644"/>
      <c r="O8" s="644"/>
      <c r="P8" s="644"/>
      <c r="Q8" s="644"/>
      <c r="R8" s="644"/>
      <c r="S8" s="644"/>
      <c r="T8" s="644"/>
      <c r="U8" s="644"/>
      <c r="V8" s="644"/>
      <c r="W8" s="644"/>
      <c r="X8" s="644"/>
      <c r="Y8" s="644"/>
      <c r="Z8" s="644"/>
      <c r="AA8" s="644"/>
      <c r="AB8" s="645"/>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259</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640</v>
      </c>
      <c r="E24" s="550"/>
      <c r="F24" s="550"/>
      <c r="G24" s="195" t="s">
        <v>199</v>
      </c>
      <c r="H24" s="539">
        <f>+F12</f>
        <v>259</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259</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259</v>
      </c>
      <c r="Q27" s="602"/>
      <c r="R27" s="602"/>
      <c r="S27" s="602"/>
      <c r="T27" s="44" t="s">
        <v>38</v>
      </c>
      <c r="U27" s="64"/>
      <c r="V27" s="64"/>
      <c r="Y27" s="62" t="s">
        <v>39</v>
      </c>
      <c r="Z27" s="65"/>
      <c r="AH27" s="53"/>
      <c r="AI27" s="53"/>
      <c r="AJ27" s="53"/>
      <c r="AK27" s="53"/>
      <c r="AL27" s="551">
        <f>+AH18+P27</f>
        <v>259</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259</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640</v>
      </c>
      <c r="E29" s="550"/>
      <c r="F29" s="550"/>
      <c r="G29" s="195" t="s">
        <v>199</v>
      </c>
      <c r="H29" s="539">
        <f>+AL27</f>
        <v>259</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259</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259</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2023-08-01T00:58:08Z</dcterms:created>
  <dcterms:modified xsi:type="dcterms:W3CDTF">2023-08-01T04:09:35Z</dcterms:modified>
</cp:coreProperties>
</file>