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775"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s="1"/>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s="1"/>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s="1"/>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AN18" i="85"/>
  <c r="AG18" i="85"/>
  <c r="X18" i="85" s="1"/>
  <c r="AN18" i="86"/>
  <c r="AG18" i="86" s="1"/>
  <c r="X18" i="86" s="1"/>
  <c r="X21" i="86" s="1"/>
  <c r="AN18" i="87"/>
  <c r="AG18" i="87" s="1"/>
  <c r="X18" i="87" s="1"/>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K27" i="82"/>
  <c r="U43" i="94" s="1"/>
  <c r="X18" i="82"/>
  <c r="O16" i="82" s="1"/>
  <c r="U50" i="94" s="1"/>
  <c r="X21" i="89"/>
  <c r="O16" i="83" l="1"/>
  <c r="Y50" i="94" s="1"/>
  <c r="X21" i="83"/>
  <c r="O16" i="78"/>
  <c r="L50" i="94" s="1"/>
  <c r="X21" i="78"/>
  <c r="O37" i="94"/>
  <c r="O19" i="94" s="1"/>
  <c r="O15" i="94" s="1"/>
  <c r="X26" i="94"/>
  <c r="X27" i="94" s="1"/>
  <c r="AA29" i="94"/>
  <c r="H31" i="94"/>
  <c r="H26" i="94" s="1"/>
  <c r="H27" i="94" s="1"/>
  <c r="AA44" i="94"/>
  <c r="K226" i="95" s="1"/>
  <c r="K202" i="98" s="1"/>
  <c r="O16" i="79"/>
  <c r="R50" i="94" s="1"/>
  <c r="X21" i="82"/>
  <c r="AA28" i="94"/>
  <c r="AK27" i="83"/>
  <c r="Y43" i="94" s="1"/>
  <c r="AA36" i="94"/>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P26" i="94" s="1"/>
  <c r="P27" i="94" s="1"/>
  <c r="O32" i="94"/>
  <c r="O31" i="94" s="1"/>
  <c r="I38" i="94"/>
  <c r="I31" i="94"/>
  <c r="X18" i="74"/>
  <c r="Q32" i="94"/>
  <c r="Q31" i="94" s="1"/>
  <c r="Q26" i="94" s="1"/>
  <c r="Q27" i="94" s="1"/>
  <c r="T32" i="94"/>
  <c r="T31" i="94" s="1"/>
  <c r="T26" i="94" s="1"/>
  <c r="T27" i="94" s="1"/>
  <c r="J32" i="94"/>
  <c r="J31" i="94" s="1"/>
  <c r="J26" i="94" s="1"/>
  <c r="J27" i="94" s="1"/>
  <c r="AA30" i="94"/>
  <c r="R38" i="94"/>
  <c r="R37" i="94" s="1"/>
  <c r="R19" i="94" s="1"/>
  <c r="M38" i="94"/>
  <c r="M37" i="94" s="1"/>
  <c r="M19" i="94" s="1"/>
  <c r="M32" i="94"/>
  <c r="M31" i="94" s="1"/>
  <c r="M26" i="94" s="1"/>
  <c r="M27" i="94" s="1"/>
  <c r="AA25" i="94"/>
  <c r="AK27" i="85"/>
  <c r="M43" i="94" s="1"/>
  <c r="AA39" i="94"/>
  <c r="P10" i="94"/>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U11"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7" i="94"/>
  <c r="Y12" i="94"/>
  <c r="Y11" i="94"/>
  <c r="Y17" i="94"/>
  <c r="Y14" i="94"/>
  <c r="Y13" i="94"/>
  <c r="Y15" i="94"/>
  <c r="Y16" i="94"/>
  <c r="Y18" i="94"/>
  <c r="Y9" i="94"/>
  <c r="Y55" i="94" s="1"/>
  <c r="Y10" i="94"/>
  <c r="Q12" i="94"/>
  <c r="Q18" i="94"/>
  <c r="Q16" i="94"/>
  <c r="K38" i="94"/>
  <c r="O26" i="94"/>
  <c r="O27" i="94" s="1"/>
  <c r="W26" i="94"/>
  <c r="W27" i="94" s="1"/>
  <c r="X18" i="90"/>
  <c r="AK27" i="90"/>
  <c r="W43" i="94" s="1"/>
  <c r="X18" i="2"/>
  <c r="Y32" i="94"/>
  <c r="Y31" i="94" s="1"/>
  <c r="Y26" i="94" s="1"/>
  <c r="Y27" i="94" s="1"/>
  <c r="AA22" i="94"/>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O16" i="87"/>
  <c r="O50" i="94" s="1"/>
  <c r="X21" i="87"/>
  <c r="Z38" i="94"/>
  <c r="Z37" i="94" s="1"/>
  <c r="Z19" i="94" s="1"/>
  <c r="W38" i="94"/>
  <c r="W37" i="94" s="1"/>
  <c r="W19" i="94" s="1"/>
  <c r="R32" i="94"/>
  <c r="R31" i="94" s="1"/>
  <c r="R26" i="94" s="1"/>
  <c r="R27" i="94" s="1"/>
  <c r="K195" i="95" l="1"/>
  <c r="K171" i="98" s="1"/>
  <c r="X11" i="94"/>
  <c r="V13"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<sst xmlns="http://schemas.openxmlformats.org/spreadsheetml/2006/main" count="3168" uniqueCount="455">
  <si>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</si>
  <si>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</si>
  <si>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</si>
  <si>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</si>
  <si>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</si>
  <si>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</si>
  <si>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</si>
  <si>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</si>
  <si>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</si>
  <si>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</si>
  <si>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</si>
  <si>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</si>
  <si>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</si>
  <si>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</si>
  <si>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</si>
  <si>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</si>
  <si>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</si>
  <si>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</si>
  <si>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</si>
  <si>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</si>
  <si>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</si>
  <si>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</si>
  <si>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</si>
  <si>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</si>
  <si>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</si>
  <si>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</si>
  <si>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</si>
  <si>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</si>
  <si>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</si>
  <si>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</si>
  <si>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</si>
  <si>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</si>
  <si>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</si>
  <si>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</si>
  <si>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</si>
  <si>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</si>
  <si>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</si>
  <si>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</si>
  <si>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</si>
  <si>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</si>
  <si>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</si>
  <si>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</si>
  <si>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</si>
  <si>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</si>
  <si>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</si>
  <si>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</si>
  <si>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</si>
  <si>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</si>
  <si>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</si>
  <si>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</si>
  <si>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</si>
  <si>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</si>
  <si>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</si>
  <si>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</si>
  <si>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</si>
  <si>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</si>
  <si>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</si>
  <si>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</si>
  <si>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</si>
  <si>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</si>
  <si>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</si>
  <si>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</si>
  <si>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</si>
  <si>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</si>
  <si>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</si>
  <si>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</si>
  <si>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</si>
  <si>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</si>
  <si>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</si>
  <si>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</si>
  <si>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</si>
  <si>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</si>
  <si>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</si>
  <si>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</si>
  <si>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</si>
  <si>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</si>
  <si>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</si>
  <si>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</si>
  <si>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</si>
  <si>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</si>
  <si>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</si>
  <si>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</si>
  <si>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</si>
  <si>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</si>
  <si>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</si>
  <si>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</si>
  <si>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</si>
  <si>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</si>
  <si>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</si>
  <si>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</si>
  <si>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</si>
  <si>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</si>
  <si>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</si>
  <si>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</si>
  <si>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</si>
  <si>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</si>
  <si>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</si>
  <si>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</si>
  <si>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</si>
  <si>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</si>
  <si>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</si>
  <si>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</si>
  <si>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</si>
  <si>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</si>
  <si>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</si>
  <si>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</si>
  <si>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</si>
  <si>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</si>
  <si>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</si>
  <si>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</si>
  <si>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</si>
  <si>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</si>
  <si>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</si>
  <si>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</si>
  <si>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</si>
  <si>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</si>
  <si>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</si>
  <si>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</si>
  <si>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</si>
  <si>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</si>
  <si>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</si>
  <si>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</si>
  <si>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</si>
  <si>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</si>
  <si>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</si>
  <si>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</si>
  <si>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</si>
  <si>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</si>
  <si>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</si>
  <si>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</si>
  <si>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</si>
  <si>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</si>
  <si>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</si>
  <si>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</si>
  <si>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</si>
  <si>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</si>
  <si>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</si>
  <si>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</si>
  <si>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</si>
  <si>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</si>
  <si>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</si>
  <si>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</si>
  <si>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</si>
  <si>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</si>
  <si>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</si>
  <si>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</si>
  <si>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</si>
  <si>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</si>
  <si>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</si>
  <si>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</si>
  <si>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</si>
  <si>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</si>
  <si>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</si>
  <si>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</si>
  <si>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</si>
  <si>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</si>
  <si>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</si>
  <si>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</si>
  <si>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</si>
  <si>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</si>
  <si>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</si>
  <si>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</si>
  <si>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</si>
  <si>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</si>
  <si>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</si>
  <si>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</si>
  <si>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</si>
  <si>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</si>
  <si>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</si>
  <si>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</si>
  <si>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</si>
  <si>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</si>
  <si>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</si>
  <si>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</si>
  <si>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</si>
  <si>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</si>
  <si>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</si>
  <si>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</si>
  <si>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</si>
  <si>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</si>
  <si>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</si>
  <si>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</si>
  <si>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</si>
  <si>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</si>
  <si>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</si>
  <si>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</si>
  <si>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</si>
  <si>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</si>
  <si>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</si>
  <si>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</si>
  <si>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</si>
  <si>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</si>
  <si>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</si>
  <si>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</si>
  <si>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</si>
  <si>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</si>
  <si>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</si>
  <si>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</si>
  <si>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</si>
  <si>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</si>
  <si>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</si>
  <si>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</si>
  <si>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</si>
  <si>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</si>
  <si>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</si>
  <si>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</si>
  <si>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</si>
  <si>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</si>
  <si>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</si>
  <si>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</si>
  <si>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</si>
  <si>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</si>
  <si>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</si>
  <si>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</si>
  <si>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</si>
  <si>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</si>
  <si>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</si>
  <si>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</si>
  <si>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</si>
  <si>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</si>
  <si>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</si>
  <si>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</si>
  <si>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</si>
  <si>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</si>
  <si>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</si>
  <si>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</si>
  <si>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</si>
  <si>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</si>
  <si>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</si>
  <si>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</si>
  <si>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</si>
  <si>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</si>
  <si>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</si>
  <si>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</si>
  <si>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</si>
  <si>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</si>
  <si>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</si>
  <si>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</si>
  <si>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</si>
  <si>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</si>
  <si>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</si>
  <si>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</si>
  <si>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</si>
  <si>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</si>
  <si>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</si>
  <si>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</si>
  <si>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</si>
  <si>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</si>
  <si>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</si>
  <si>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</si>
  <si>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</si>
  <si>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</si>
  <si>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</si>
  <si>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</si>
  <si>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</si>
  <si>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</si>
  <si>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</si>
  <si>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</si>
  <si>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</si>
  <si>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</si>
  <si>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</si>
  <si>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</si>
  <si>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</si>
  <si>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</si>
  <si>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</si>
  <si>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</si>
  <si>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</si>
  <si>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</si>
  <si>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</si>
  <si>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</si>
  <si>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</si>
  <si>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</si>
  <si>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</si>
  <si>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</si>
  <si>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</si>
  <si>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</si>
  <si>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</si>
  <si>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</si>
  <si>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</si>
  <si>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</si>
  <si>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</si>
  <si>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</si>
  <si>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</si>
  <si>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</si>
  <si>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</si>
  <si>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</si>
  <si>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</si>
  <si>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</si>
  <si>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</si>
  <si>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</si>
  <si>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</si>
  <si>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</si>
  <si>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</si>
  <si>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</si>
  <si>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</si>
  <si>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</si>
  <si>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</si>
  <si>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</si>
  <si>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</si>
  <si>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</si>
  <si>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</si>
  <si>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</si>
  <si>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</si>
  <si>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</si>
  <si>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</si>
  <si>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</si>
  <si>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</si>
  <si>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</si>
  <si>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</si>
  <si>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</si>
  <si>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</si>
  <si>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</si>
  <si>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</si>
  <si>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</si>
  <si>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</si>
  <si>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</si>
  <si>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</si>
  <si>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</si>
  <si>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</si>
  <si>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</si>
  <si>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</si>
  <si>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</si>
  <si>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</si>
  <si>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</si>
  <si>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</si>
  <si>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</si>
  <si>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</si>
  <si>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</si>
  <si>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</si>
  <si>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</si>
  <si>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</si>
  <si>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</si>
  <si>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</si>
  <si>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</si>
  <si>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</si>
  <si>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</si>
  <si>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</si>
  <si>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</si>
  <si>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</si>
  <si>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</si>
  <si>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</si>
  <si>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</si>
  <si>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</si>
  <si>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</si>
  <si>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</si>
  <si>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</si>
  <si>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</si>
  <si>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</si>
  <si>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</si>
  <si>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</si>
  <si>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</si>
  <si>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</si>
  <si>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</si>
  <si>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</si>
  <si>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</si>
  <si>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</si>
  <si>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</si>
  <si>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</si>
  <si>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</si>
  <si>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</si>
  <si>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</si>
  <si>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</si>
  <si>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</si>
  <si>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</si>
  <si>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</si>
  <si>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</si>
  <si>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</si>
  <si>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</si>
  <si>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</si>
  <si>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</si>
  <si>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</si>
  <si>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</si>
  <si>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</si>
  <si>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</si>
  <si>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</si>
  <si>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</si>
  <si>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</si>
  <si>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</si>
  <si>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</si>
  <si>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</si>
  <si>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</si>
  <si>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</si>
  <si>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</si>
  <si>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</si>
  <si>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</si>
  <si>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</si>
  <si>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</si>
  <si>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</si>
  <si>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</si>
  <si>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</si>
  <si>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</si>
  <si>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</si>
  <si>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</si>
  <si>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</si>
  <si>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</si>
  <si>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</si>
  <si>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</si>
  <si>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</si>
  <si>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</si>
  <si>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</si>
  <si>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</si>
  <si>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</si>
  <si>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</si>
  <si>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</si>
  <si>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</si>
  <si>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</si>
  <si>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</si>
  <si>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</si>
  <si>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</si>
  <si>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</si>
  <si>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</si>
  <si>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</si>
  <si>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</si>
  <si>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</si>
  <si>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</si>
  <si>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</si>
  <si>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</si>
  <si>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</si>
  <si>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</si>
  <si>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</si>
  <si>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</si>
  <si>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</si>
  <si>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</si>
  <si>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</si>
  <si>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</si>
  <si>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</si>
  <si>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</si>
  <si>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</si>
  <si>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</si>
  <si>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</si>
  <si>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</si>
  <si>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</si>
  <si>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</si>
  <si>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</si>
  <si>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</si>
  <si>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</si>
  <si>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</si>
  <si>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</si>
  <si>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</si>
  <si>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</si>
  <si>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</si>
  <si>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</si>
  <si>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</si>
  <si>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</si>
  <si>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5 年  6  月  29  日</t>
    <phoneticPr fontId="3"/>
  </si>
  <si>
    <t>横浜市港北区新横浜1-13-3</t>
    <rPh sb="0" eb="9">
      <t>ヨコハマシコウホククシンヨコハマ</t>
    </rPh>
    <phoneticPr fontId="3"/>
  </si>
  <si>
    <t>奈良建設株式会社
　　代表取締役　植本　正太郎</t>
    <rPh sb="0" eb="4">
      <t>ナラケンセツ</t>
    </rPh>
    <rPh sb="4" eb="8">
      <t>カブシキガイシャ</t>
    </rPh>
    <rPh sb="11" eb="16">
      <t>ダイヒョウトリシマリヤク</t>
    </rPh>
    <rPh sb="17" eb="19">
      <t>ウエモト</t>
    </rPh>
    <rPh sb="20" eb="23">
      <t>ショウタロウ</t>
    </rPh>
    <phoneticPr fontId="3"/>
  </si>
  <si>
    <t>045-472-2111</t>
    <phoneticPr fontId="3"/>
  </si>
  <si>
    <t>横浜市内各現場</t>
    <rPh sb="0" eb="4">
      <t>ヨコハマシナイ</t>
    </rPh>
    <rPh sb="4" eb="7">
      <t>カクゲンバ</t>
    </rPh>
    <phoneticPr fontId="3"/>
  </si>
  <si>
    <t>横浜市内各所</t>
    <rPh sb="0" eb="6">
      <t>ヨコハマシナイカクショ</t>
    </rPh>
    <phoneticPr fontId="3"/>
  </si>
  <si>
    <t>045-475-6065</t>
    <phoneticPr fontId="3"/>
  </si>
  <si>
    <t>総合工事業</t>
    <rPh sb="0" eb="5">
      <t>ソウゴウコウジギョウ</t>
    </rPh>
    <phoneticPr fontId="3"/>
  </si>
  <si>
    <t>238人</t>
    <rPh sb="3" eb="4">
      <t>ニン</t>
    </rPh>
    <phoneticPr fontId="3"/>
  </si>
  <si>
    <t>汚泥→脱水・固化→再資源化
廃プラスチック類→破砕・選別→固形燃料
紙くず→破砕・選別→再生原料
木くず→破砕・選別→燃料チップ
金属くず→破砕・選別→再生原料
ガラス・コンクリート・陶磁器くず→破砕・再資源化
がれき類→破砕・選別→再生砕石
混合廃棄物その他→破砕・選別→再生原料→一部埋立</t>
    <rPh sb="0" eb="2">
      <t>オデイ</t>
    </rPh>
    <rPh sb="3" eb="5">
      <t>ダッスイ</t>
    </rPh>
    <rPh sb="6" eb="8">
      <t>コカ</t>
    </rPh>
    <rPh sb="9" eb="13">
      <t>サイシゲンカ</t>
    </rPh>
    <rPh sb="14" eb="15">
      <t>ハイ</t>
    </rPh>
    <rPh sb="21" eb="22">
      <t>ルイ</t>
    </rPh>
    <rPh sb="23" eb="25">
      <t>ハサイ</t>
    </rPh>
    <rPh sb="26" eb="28">
      <t>センベツ</t>
    </rPh>
    <rPh sb="29" eb="33">
      <t>コケイネンリョウ</t>
    </rPh>
    <rPh sb="34" eb="35">
      <t>カミ</t>
    </rPh>
    <rPh sb="38" eb="40">
      <t>ハサイ</t>
    </rPh>
    <rPh sb="41" eb="43">
      <t>センベツ</t>
    </rPh>
    <rPh sb="44" eb="48">
      <t>サイセイゲンリョウ</t>
    </rPh>
    <rPh sb="49" eb="50">
      <t>キ</t>
    </rPh>
    <rPh sb="53" eb="55">
      <t>ハサイ</t>
    </rPh>
    <phoneticPr fontId="3"/>
  </si>
  <si>
    <t>【本社】　　　　　　　環境管理者：施工部署長
　　　　　　　　　　　　　　　　　　　↓
　　　　　　　　　　　　環境推進者：施工担当者
　　　　　　　　　　　　　　　　　　　↓
【作業所】　　　　　　　　　　 作業所長
　　　　　　　　　　　　　　　　　　　↓
　　　　　　　　　　　　　　　　　下請業者　　　　　　　　　　　</t>
    <rPh sb="1" eb="3">
      <t>ホンシャ</t>
    </rPh>
    <rPh sb="11" eb="16">
      <t>カンキョウカンリシャ</t>
    </rPh>
    <rPh sb="17" eb="22">
      <t>セコウブショチョウ</t>
    </rPh>
    <rPh sb="56" eb="61">
      <t>カンキョウスイシンシャ</t>
    </rPh>
    <rPh sb="62" eb="67">
      <t>セコウタントウシャ</t>
    </rPh>
    <rPh sb="90" eb="93">
      <t>サギョウショ</t>
    </rPh>
    <rPh sb="105" eb="109">
      <t>サギョウショチョウ</t>
    </rPh>
    <rPh sb="148" eb="150">
      <t>シタウケ</t>
    </rPh>
    <rPh sb="150" eb="152">
      <t>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</si>
</sst>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8280" y="1993174"/>
          <a:ext cx="393845" cy="579556"/>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4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8280" y="1993174"/>
          <a:ext cx="393845" cy="579556"/>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topLeftCell="A19" zoomScale="115" zoomScaleNormal="115" zoomScaleSheetLayoutView="130" workbookViewId="0">
      <selection activeCell="D7" sqref="D7:H7"/>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2"/>
      <c r="D21" s="683"/>
      <c r="E21" s="25" t="s">
        <v>50</v>
      </c>
      <c r="W21" s="25"/>
      <c r="X21" s="106"/>
      <c r="Y21" s="107"/>
    </row>
    <row r="22" spans="1:56" ht="13.5" x14ac:dyDescent="0.15">
      <c r="C22" s="684" t="s">
        <v>396</v>
      </c>
      <c r="D22" s="685"/>
      <c r="E22" s="25" t="s">
        <v>385</v>
      </c>
      <c r="W22" s="25"/>
      <c r="X22" s="107"/>
      <c r="Y22" s="107"/>
    </row>
    <row r="23" spans="1:56" ht="13.5" x14ac:dyDescent="0.15">
      <c r="C23" s="686" t="s">
        <v>397</v>
      </c>
      <c r="D23" s="687"/>
      <c r="E23" s="25" t="s">
        <v>1</v>
      </c>
      <c r="W23" s="25"/>
      <c r="X23" s="107"/>
      <c r="Y23" s="107"/>
    </row>
    <row r="24" spans="1:56" ht="13.5" x14ac:dyDescent="0.15">
      <c r="C24" s="688" t="s">
        <v>398</v>
      </c>
      <c r="D24" s="689"/>
      <c r="E24" s="25" t="s">
        <v>46</v>
      </c>
      <c r="W24" s="25"/>
      <c r="X24" s="107"/>
      <c r="Y24" s="107"/>
    </row>
    <row r="25" spans="1:56" ht="13.5" x14ac:dyDescent="0.15">
      <c r="C25" s="690" t="s">
        <v>399</v>
      </c>
      <c r="D25" s="69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5" x14ac:dyDescent="0.15">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15">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7" t="s">
        <v>444</v>
      </c>
      <c r="Q35" s="738"/>
      <c r="R35" s="738"/>
      <c r="S35" s="738"/>
      <c r="T35" s="739"/>
      <c r="U35" s="740"/>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5" t="s">
        <v>41</v>
      </c>
      <c r="D37" s="736"/>
      <c r="E37" s="736"/>
      <c r="F37" s="736"/>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1" t="s">
        <v>445</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446</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3" t="s">
        <v>447</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448</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1636</v>
      </c>
      <c r="Q49" s="721"/>
      <c r="R49" s="721"/>
      <c r="S49" s="721"/>
      <c r="T49" s="721"/>
      <c r="U49" s="722"/>
    </row>
    <row r="50" spans="3:54" ht="26.25" customHeight="1" x14ac:dyDescent="0.15">
      <c r="C50" s="692" t="s">
        <v>11</v>
      </c>
      <c r="D50" s="693"/>
      <c r="E50" s="694"/>
      <c r="F50" s="703" t="s">
        <v>449</v>
      </c>
      <c r="G50" s="704"/>
      <c r="H50" s="704"/>
      <c r="I50" s="704"/>
      <c r="J50" s="704"/>
      <c r="K50" s="704"/>
      <c r="L50" s="704"/>
      <c r="M50" s="704"/>
      <c r="N50" s="595" t="s">
        <v>173</v>
      </c>
      <c r="O50" s="598"/>
      <c r="P50" s="599"/>
      <c r="Q50" s="707" t="s">
        <v>450</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7" t="s">
        <v>120</v>
      </c>
      <c r="G54" s="788"/>
      <c r="H54" s="788"/>
      <c r="I54" s="788"/>
      <c r="J54" s="788"/>
      <c r="K54" s="788"/>
      <c r="L54" s="38" t="s">
        <v>48</v>
      </c>
      <c r="M54" s="38"/>
      <c r="N54" s="792" t="s">
        <v>451</v>
      </c>
      <c r="O54" s="792"/>
      <c r="P54" s="792"/>
      <c r="Q54" s="792"/>
      <c r="R54" s="792"/>
      <c r="S54" s="792"/>
      <c r="T54" s="792"/>
      <c r="U54" s="793"/>
      <c r="V54" s="34"/>
      <c r="W54" s="53"/>
      <c r="BB54" s="26"/>
    </row>
    <row r="55" spans="3:54" ht="27" customHeight="1" x14ac:dyDescent="0.15">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15">
      <c r="C56" s="204"/>
      <c r="D56" s="205"/>
      <c r="E56" s="206"/>
      <c r="F56" s="758" t="s">
        <v>280</v>
      </c>
      <c r="G56" s="759"/>
      <c r="H56" s="759"/>
      <c r="I56" s="760"/>
      <c r="J56" s="794" t="s">
        <v>285</v>
      </c>
      <c r="K56" s="795"/>
      <c r="L56" s="795"/>
      <c r="M56" s="796"/>
      <c r="N56" s="756">
        <v>3000</v>
      </c>
      <c r="O56" s="757"/>
      <c r="P56" s="757"/>
      <c r="Q56" s="757"/>
      <c r="R56" s="757"/>
      <c r="S56" s="282" t="s">
        <v>286</v>
      </c>
      <c r="T56" s="282"/>
      <c r="U56" s="327"/>
      <c r="W56" s="34"/>
    </row>
    <row r="57" spans="3:54" ht="27" customHeight="1" x14ac:dyDescent="0.15">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15">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15">
      <c r="C61" s="600"/>
      <c r="D61" s="577" t="s">
        <v>291</v>
      </c>
      <c r="E61" s="578" t="s">
        <v>242</v>
      </c>
      <c r="F61" s="789" t="s">
        <v>452</v>
      </c>
      <c r="G61" s="790"/>
      <c r="H61" s="790"/>
      <c r="I61" s="790"/>
      <c r="J61" s="790"/>
      <c r="K61" s="790"/>
      <c r="L61" s="790"/>
      <c r="M61" s="790"/>
      <c r="N61" s="790"/>
      <c r="O61" s="790"/>
      <c r="P61" s="790"/>
      <c r="Q61" s="790"/>
      <c r="R61" s="790"/>
      <c r="S61" s="790"/>
      <c r="T61" s="790"/>
      <c r="U61" s="791"/>
      <c r="W61" s="34"/>
    </row>
    <row r="62" spans="3:54" ht="13.9" customHeight="1" x14ac:dyDescent="0.15">
      <c r="C62" s="600"/>
      <c r="D62" s="579"/>
      <c r="E62" s="508"/>
      <c r="F62" s="767" t="s">
        <v>453</v>
      </c>
      <c r="G62" s="768"/>
      <c r="H62" s="768"/>
      <c r="I62" s="768"/>
      <c r="J62" s="768"/>
      <c r="K62" s="768"/>
      <c r="L62" s="768"/>
      <c r="M62" s="768"/>
      <c r="N62" s="768"/>
      <c r="O62" s="768"/>
      <c r="P62" s="768"/>
      <c r="Q62" s="768"/>
      <c r="R62" s="768"/>
      <c r="S62" s="768"/>
      <c r="T62" s="768"/>
      <c r="U62" s="769"/>
      <c r="W62" s="34"/>
    </row>
    <row r="63" spans="3:54" ht="13.9" customHeight="1" x14ac:dyDescent="0.15">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801"/>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801"/>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801"/>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802" t="s">
        <v>423</v>
      </c>
      <c r="E67" s="803"/>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804"/>
      <c r="E68" s="803"/>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804"/>
      <c r="E69" s="803"/>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804"/>
      <c r="E70" s="803"/>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804"/>
      <c r="E71" s="803"/>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1" t="s">
        <v>454</v>
      </c>
      <c r="E77" s="762"/>
      <c r="F77" s="762"/>
      <c r="G77" s="762"/>
      <c r="H77" s="762"/>
      <c r="I77" s="762"/>
      <c r="J77" s="762"/>
      <c r="K77" s="762"/>
      <c r="L77" s="762"/>
      <c r="M77" s="762"/>
      <c r="N77" s="762"/>
      <c r="O77" s="762"/>
      <c r="P77" s="762"/>
      <c r="Q77" s="762"/>
      <c r="R77" s="762"/>
      <c r="S77" s="762"/>
      <c r="T77" s="762"/>
      <c r="U77" s="763"/>
      <c r="W77"/>
    </row>
    <row r="78" spans="3:23" ht="13.9" customHeight="1" x14ac:dyDescent="0.15">
      <c r="C78" s="445"/>
      <c r="D78" s="761"/>
      <c r="E78" s="762"/>
      <c r="F78" s="762"/>
      <c r="G78" s="762"/>
      <c r="H78" s="762"/>
      <c r="I78" s="762"/>
      <c r="J78" s="762"/>
      <c r="K78" s="762"/>
      <c r="L78" s="762"/>
      <c r="M78" s="762"/>
      <c r="N78" s="762"/>
      <c r="O78" s="762"/>
      <c r="P78" s="762"/>
      <c r="Q78" s="762"/>
      <c r="R78" s="762"/>
      <c r="S78" s="762"/>
      <c r="T78" s="762"/>
      <c r="U78" s="763"/>
      <c r="W78" s="34"/>
    </row>
    <row r="79" spans="3:23" ht="13.9" customHeight="1" x14ac:dyDescent="0.15">
      <c r="C79" s="445"/>
      <c r="D79" s="761"/>
      <c r="E79" s="762"/>
      <c r="F79" s="762"/>
      <c r="G79" s="762"/>
      <c r="H79" s="762"/>
      <c r="I79" s="762"/>
      <c r="J79" s="762"/>
      <c r="K79" s="762"/>
      <c r="L79" s="762"/>
      <c r="M79" s="762"/>
      <c r="N79" s="762"/>
      <c r="O79" s="762"/>
      <c r="P79" s="762"/>
      <c r="Q79" s="762"/>
      <c r="R79" s="762"/>
      <c r="S79" s="762"/>
      <c r="T79" s="762"/>
      <c r="U79" s="763"/>
      <c r="W79" s="34"/>
    </row>
    <row r="80" spans="3:23" ht="13.9" customHeight="1" x14ac:dyDescent="0.15">
      <c r="C80" s="445"/>
      <c r="D80" s="761"/>
      <c r="E80" s="762"/>
      <c r="F80" s="762"/>
      <c r="G80" s="762"/>
      <c r="H80" s="762"/>
      <c r="I80" s="762"/>
      <c r="J80" s="762"/>
      <c r="K80" s="762"/>
      <c r="L80" s="762"/>
      <c r="M80" s="762"/>
      <c r="N80" s="762"/>
      <c r="O80" s="762"/>
      <c r="P80" s="762"/>
      <c r="Q80" s="762"/>
      <c r="R80" s="762"/>
      <c r="S80" s="762"/>
      <c r="T80" s="762"/>
      <c r="U80" s="763"/>
      <c r="W80" s="34"/>
    </row>
    <row r="81" spans="1:56" ht="13.9" customHeight="1" x14ac:dyDescent="0.15">
      <c r="C81" s="445"/>
      <c r="D81" s="761"/>
      <c r="E81" s="762"/>
      <c r="F81" s="762"/>
      <c r="G81" s="762"/>
      <c r="H81" s="762"/>
      <c r="I81" s="762"/>
      <c r="J81" s="762"/>
      <c r="K81" s="762"/>
      <c r="L81" s="762"/>
      <c r="M81" s="762"/>
      <c r="N81" s="762"/>
      <c r="O81" s="762"/>
      <c r="P81" s="762"/>
      <c r="Q81" s="762"/>
      <c r="R81" s="762"/>
      <c r="S81" s="762"/>
      <c r="T81" s="762"/>
      <c r="U81" s="763"/>
      <c r="W81" s="34"/>
    </row>
    <row r="82" spans="1:56" ht="13.9" customHeight="1" x14ac:dyDescent="0.15">
      <c r="C82" s="445"/>
      <c r="D82" s="761"/>
      <c r="E82" s="762"/>
      <c r="F82" s="762"/>
      <c r="G82" s="762"/>
      <c r="H82" s="762"/>
      <c r="I82" s="762"/>
      <c r="J82" s="762"/>
      <c r="K82" s="762"/>
      <c r="L82" s="762"/>
      <c r="M82" s="762"/>
      <c r="N82" s="762"/>
      <c r="O82" s="762"/>
      <c r="P82" s="762"/>
      <c r="Q82" s="762"/>
      <c r="R82" s="762"/>
      <c r="S82" s="762"/>
      <c r="T82" s="762"/>
      <c r="U82" s="763"/>
      <c r="W82" s="34"/>
    </row>
    <row r="83" spans="1:56" ht="13.9" customHeight="1" x14ac:dyDescent="0.15">
      <c r="C83" s="445"/>
      <c r="D83" s="761"/>
      <c r="E83" s="762"/>
      <c r="F83" s="762"/>
      <c r="G83" s="762"/>
      <c r="H83" s="762"/>
      <c r="I83" s="762"/>
      <c r="J83" s="762"/>
      <c r="K83" s="762"/>
      <c r="L83" s="762"/>
      <c r="M83" s="762"/>
      <c r="N83" s="762"/>
      <c r="O83" s="762"/>
      <c r="P83" s="762"/>
      <c r="Q83" s="762"/>
      <c r="R83" s="762"/>
      <c r="S83" s="762"/>
      <c r="T83" s="762"/>
      <c r="U83" s="763"/>
      <c r="W83" s="34"/>
    </row>
    <row r="84" spans="1:56" ht="13.9" customHeight="1" x14ac:dyDescent="0.15">
      <c r="C84" s="445"/>
      <c r="D84" s="761"/>
      <c r="E84" s="762"/>
      <c r="F84" s="762"/>
      <c r="G84" s="762"/>
      <c r="H84" s="762"/>
      <c r="I84" s="762"/>
      <c r="J84" s="762"/>
      <c r="K84" s="762"/>
      <c r="L84" s="762"/>
      <c r="M84" s="762"/>
      <c r="N84" s="762"/>
      <c r="O84" s="762"/>
      <c r="P84" s="762"/>
      <c r="Q84" s="762"/>
      <c r="R84" s="762"/>
      <c r="S84" s="762"/>
      <c r="T84" s="762"/>
      <c r="U84" s="763"/>
      <c r="W84" s="34"/>
    </row>
    <row r="85" spans="1:56" ht="13.9" customHeight="1" x14ac:dyDescent="0.15">
      <c r="C85" s="445"/>
      <c r="D85" s="761"/>
      <c r="E85" s="762"/>
      <c r="F85" s="762"/>
      <c r="G85" s="762"/>
      <c r="H85" s="762"/>
      <c r="I85" s="762"/>
      <c r="J85" s="762"/>
      <c r="K85" s="762"/>
      <c r="L85" s="762"/>
      <c r="M85" s="762"/>
      <c r="N85" s="762"/>
      <c r="O85" s="762"/>
      <c r="P85" s="762"/>
      <c r="Q85" s="762"/>
      <c r="R85" s="762"/>
      <c r="S85" s="762"/>
      <c r="T85" s="762"/>
      <c r="U85" s="763"/>
      <c r="W85" s="34"/>
    </row>
    <row r="86" spans="1:56" ht="13.9" customHeight="1" x14ac:dyDescent="0.15">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5"/>
      <c r="D89" s="780"/>
      <c r="E89" s="746"/>
      <c r="F89" s="196" t="s">
        <v>253</v>
      </c>
      <c r="G89" s="43"/>
      <c r="H89" s="43"/>
      <c r="I89" s="43"/>
      <c r="J89" s="43"/>
      <c r="K89" s="774">
        <f>+COUNTIF(別紙!G9:Z9,"&gt;0")</f>
        <v>8</v>
      </c>
      <c r="L89" s="774"/>
      <c r="M89" s="774"/>
      <c r="N89" s="210" t="s">
        <v>47</v>
      </c>
      <c r="O89" s="210"/>
      <c r="P89" s="605"/>
      <c r="Q89" s="770" t="s">
        <v>354</v>
      </c>
      <c r="R89" s="770"/>
      <c r="S89" s="770"/>
      <c r="T89" s="770"/>
      <c r="U89" s="771"/>
      <c r="V89" s="376"/>
      <c r="W89" s="376"/>
      <c r="X89" s="26"/>
      <c r="Y89" s="34"/>
      <c r="BC89" s="53"/>
      <c r="BD89" s="53"/>
    </row>
    <row r="90" spans="1:56" ht="18" customHeight="1" x14ac:dyDescent="0.15">
      <c r="A90" s="28">
        <v>6</v>
      </c>
      <c r="C90" s="775"/>
      <c r="D90" s="780"/>
      <c r="E90" s="746"/>
      <c r="F90" s="202" t="s">
        <v>201</v>
      </c>
      <c r="G90" s="209"/>
      <c r="H90" s="209"/>
      <c r="I90" s="209"/>
      <c r="J90" s="209"/>
      <c r="K90" s="750">
        <f>+別紙!AA9</f>
        <v>3145.2999999999997</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 customHeight="1" x14ac:dyDescent="0.15">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5"/>
      <c r="D94" s="780"/>
      <c r="E94" s="746"/>
      <c r="F94" s="647"/>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8</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15">
      <c r="A105" s="28">
        <v>8</v>
      </c>
      <c r="C105" s="776"/>
      <c r="D105" s="754"/>
      <c r="E105" s="645"/>
      <c r="F105" s="202" t="s">
        <v>201</v>
      </c>
      <c r="G105" s="209"/>
      <c r="H105" s="209"/>
      <c r="I105" s="209"/>
      <c r="J105" s="209"/>
      <c r="K105" s="750">
        <f>+別紙!AA19</f>
        <v>3145.2999999999997</v>
      </c>
      <c r="L105" s="750"/>
      <c r="M105" s="750"/>
      <c r="N105" s="750"/>
      <c r="O105" s="750"/>
      <c r="P105" s="613" t="s">
        <v>292</v>
      </c>
      <c r="Q105" s="772"/>
      <c r="R105" s="772"/>
      <c r="S105" s="772"/>
      <c r="T105" s="772"/>
      <c r="U105" s="773"/>
      <c r="V105" s="376"/>
      <c r="W105" s="376"/>
      <c r="X105" s="115"/>
      <c r="Y105" s="26"/>
      <c r="BC105" s="53"/>
      <c r="BD105" s="53"/>
    </row>
    <row r="106" spans="1:56" ht="13.9" customHeight="1" x14ac:dyDescent="0.15">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6"/>
      <c r="D109" s="754"/>
      <c r="E109" s="645"/>
      <c r="F109" s="647"/>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c r="G147" s="648"/>
      <c r="H147" s="648"/>
      <c r="I147" s="648"/>
      <c r="J147" s="648"/>
      <c r="K147" s="648"/>
      <c r="L147" s="648"/>
      <c r="M147" s="648"/>
      <c r="N147" s="648"/>
      <c r="O147" s="648"/>
      <c r="P147" s="648"/>
      <c r="Q147" s="648"/>
      <c r="R147" s="648"/>
      <c r="S147" s="648"/>
      <c r="T147" s="648"/>
      <c r="U147" s="649"/>
      <c r="V147" s="180"/>
      <c r="W147" s="181"/>
      <c r="X147" s="181"/>
      <c r="Y147" s="181"/>
    </row>
    <row r="148" spans="3:56" ht="13.9"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c r="G160" s="648"/>
      <c r="H160" s="648"/>
      <c r="I160" s="648"/>
      <c r="J160" s="648"/>
      <c r="K160" s="648"/>
      <c r="L160" s="648"/>
      <c r="M160" s="648"/>
      <c r="N160" s="648"/>
      <c r="O160" s="648"/>
      <c r="P160" s="648"/>
      <c r="Q160" s="648"/>
      <c r="R160" s="648"/>
      <c r="S160" s="648"/>
      <c r="T160" s="648"/>
      <c r="U160" s="649"/>
      <c r="V160" s="180"/>
      <c r="W160" s="181"/>
      <c r="X160" s="181"/>
      <c r="Y160" s="181"/>
    </row>
    <row r="161" spans="3:56" ht="13.9"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c r="G197" s="648"/>
      <c r="H197" s="648"/>
      <c r="I197" s="648"/>
      <c r="J197" s="648"/>
      <c r="K197" s="648"/>
      <c r="L197" s="648"/>
      <c r="M197" s="648"/>
      <c r="N197" s="648"/>
      <c r="O197" s="648"/>
      <c r="P197" s="648"/>
      <c r="Q197" s="648"/>
      <c r="R197" s="648"/>
      <c r="S197" s="648"/>
      <c r="T197" s="648"/>
      <c r="U197" s="649"/>
      <c r="V197" s="180"/>
      <c r="W197" s="181"/>
      <c r="X197" s="181"/>
      <c r="Y197" s="181"/>
    </row>
    <row r="198" spans="3:27" ht="13.9"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3145.2999999999997</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t="str">
        <f>+別紙!AA15</f>
        <v>0</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3145.2999999999997</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3145.2999999999997</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0</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3145.2999999999997</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7"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4"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opLeftCell="Q1"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topLeftCell="A25"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16.3</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16.3</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16.3</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16.3</v>
      </c>
      <c r="P27" s="878"/>
      <c r="Q27" s="878"/>
      <c r="R27" s="878"/>
      <c r="S27" s="59" t="s">
        <v>38</v>
      </c>
      <c r="T27" s="80"/>
      <c r="U27" s="80"/>
      <c r="X27" s="78" t="s">
        <v>39</v>
      </c>
      <c r="Y27" s="81"/>
      <c r="AG27" s="68"/>
      <c r="AH27" s="68"/>
      <c r="AI27" s="68"/>
      <c r="AJ27" s="68"/>
      <c r="AK27" s="824">
        <f>+AG18+O27</f>
        <v>16.3</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16.3</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16.3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16.3</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16.3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abSelected="1" topLeftCell="A16"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5.5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5.5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5.5</v>
      </c>
      <c r="P27" s="878"/>
      <c r="Q27" s="878"/>
      <c r="R27" s="878"/>
      <c r="S27" s="59" t="s">
        <v>38</v>
      </c>
      <c r="T27" s="80"/>
      <c r="U27" s="80"/>
      <c r="X27" s="78" t="s">
        <v>39</v>
      </c>
      <c r="Y27" s="81"/>
      <c r="AG27" s="68"/>
      <c r="AH27" s="68"/>
      <c r="AI27" s="68"/>
      <c r="AJ27" s="68"/>
      <c r="AK27" s="824">
        <f>+AG18+O27</f>
        <v>5.5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5.5</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5.5</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5.5</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topLeftCell="A22"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578.70000000000005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578.70000000000005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578.70000000000005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578.70000000000005</v>
      </c>
      <c r="P27" s="878"/>
      <c r="Q27" s="878"/>
      <c r="R27" s="878"/>
      <c r="S27" s="59" t="s">
        <v>38</v>
      </c>
      <c r="T27" s="80"/>
      <c r="U27" s="80"/>
      <c r="X27" s="78" t="s">
        <v>39</v>
      </c>
      <c r="Y27" s="81"/>
      <c r="AG27" s="68"/>
      <c r="AH27" s="68"/>
      <c r="AI27" s="68"/>
      <c r="AJ27" s="68"/>
      <c r="AK27" s="824">
        <f>+AG18+O27</f>
        <v>578.70000000000005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578.70000000000005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578.70000000000005</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578.70000000000005</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578.70000000000005</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topLeftCell="A19"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6" zoomScaleNormal="10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横浜市内各現場</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abSelected="1" topLeftCell="A13"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55.1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
      <c r="B24" s="850" t="s">
        <v>201</v>
      </c>
      <c r="C24" s="841"/>
      <c r="D24" s="841"/>
      <c r="E24" s="809"/>
      <c r="F24" s="835">
        <v>55.1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55.1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55.1</v>
      </c>
      <c r="P27" s="878"/>
      <c r="Q27" s="878"/>
      <c r="R27" s="878"/>
      <c r="S27" s="59" t="s">
        <v>38</v>
      </c>
      <c r="T27" s="80"/>
      <c r="U27" s="80"/>
      <c r="X27" s="78" t="s">
        <v>39</v>
      </c>
      <c r="Y27" s="81"/>
      <c r="AG27" s="68"/>
      <c r="AH27" s="68"/>
      <c r="AI27" s="68"/>
      <c r="AJ27" s="68"/>
      <c r="AK27" s="824">
        <f>+AG18+O27</f>
        <v>55.1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55.1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55.1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55.1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55.1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80" zoomScaleNormal="80" workbookViewId="0">
      <selection activeCell="D7" sqref="D7:H7"/>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15">
      <c r="B4" s="940"/>
      <c r="C4" s="940"/>
      <c r="D4" s="940"/>
      <c r="E4" s="940"/>
      <c r="F4" s="940"/>
      <c r="G4" s="129"/>
      <c r="H4" s="129"/>
      <c r="I4" s="129"/>
      <c r="J4" s="129"/>
      <c r="K4" s="129"/>
      <c r="Y4" s="944" t="s">
        <v>356</v>
      </c>
      <c r="Z4" s="131" t="s">
        <v>115</v>
      </c>
      <c r="AA4" s="132" t="s">
        <v>116</v>
      </c>
    </row>
    <row r="5" spans="2:27" ht="14.1" customHeight="1" thickBot="1" x14ac:dyDescent="0.2">
      <c r="C5" s="129"/>
      <c r="D5" s="129"/>
      <c r="E5" s="129"/>
      <c r="F5" s="129"/>
      <c r="G5" s="129"/>
      <c r="H5" s="129"/>
      <c r="I5" s="129"/>
      <c r="J5" s="129"/>
      <c r="K5" s="129"/>
      <c r="Y5" s="945"/>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1"/>
      <c r="N6" s="941"/>
      <c r="O6" s="104" t="s">
        <v>99</v>
      </c>
      <c r="P6" s="946" t="str">
        <f>+表紙!F48</f>
        <v>横浜市内各現場</v>
      </c>
      <c r="Q6" s="946"/>
      <c r="R6" s="946"/>
      <c r="S6" s="946"/>
      <c r="T6" s="946"/>
      <c r="U6" s="946"/>
      <c r="V6" s="941"/>
      <c r="W6" s="941"/>
      <c r="X6" s="941"/>
      <c r="Y6" s="941"/>
      <c r="Z6" s="941"/>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2" t="s">
        <v>231</v>
      </c>
      <c r="D9" s="942"/>
      <c r="E9" s="942"/>
      <c r="F9" s="943"/>
      <c r="G9" s="510">
        <f>IF(ｱ.燃え殻!F24&gt;0,ｱ.燃え殻!F24,IF(G$19&gt;0,"0",0))</f>
        <v>0</v>
      </c>
      <c r="H9" s="510">
        <f>IF(ｲ.汚泥!F24&gt;0,ｲ.汚泥!F24,IF(H$19&gt;0,"0",0))</f>
        <v>2450.5</v>
      </c>
      <c r="I9" s="510">
        <f>IF(ｳ.廃油!F24&gt;0,ｳ.廃油!F24,IF(I$19&gt;0,"0",0))</f>
        <v>0</v>
      </c>
      <c r="J9" s="510">
        <f>IF(ｴ.廃酸!$F24&gt;0,ｴ.廃酸!F24,IF(J$19&gt;0,"0",0))</f>
        <v>0</v>
      </c>
      <c r="K9" s="510">
        <f>IF(ｵ.廃ｱﾙｶﾘ!$F24&gt;0,ｵ.廃ｱﾙｶﾘ!F24,IF(K$19&gt;0,"0",0))</f>
        <v>0</v>
      </c>
      <c r="L9" s="510">
        <f>IF(ｶ.廃ﾌﾟﾗ類!F24&gt;0,ｶ.廃ﾌﾟﾗ類!F24,IF(L$19&gt;0,"0",0))</f>
        <v>26</v>
      </c>
      <c r="M9" s="510">
        <f>IF(ｷ.紙くず!F24&gt;0,ｷ.紙くず!F24,IF(M$19&gt;0,"0",0))</f>
        <v>3.1</v>
      </c>
      <c r="N9" s="510">
        <f>IF(ｸ.木くず!F24&gt;0,ｸ.木くず!F24,IF(N$19&gt;0,"0",0))</f>
        <v>10.1</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16.3</v>
      </c>
      <c r="T9" s="510">
        <f>IF(ｾ.ｶﾞﾗｽ･ｺﾝｸﾘ･陶磁器くず!F24&gt;0,ｾ.ｶﾞﾗｽ･ｺﾝｸﾘ･陶磁器くず!F24,IF(T$19&gt;0,"0",0))</f>
        <v>5.5</v>
      </c>
      <c r="U9" s="510">
        <f>IF(ｿ.鉱さい!F24&gt;0,ｿ.鉱さい!F24,IF(U$19&gt;0,"0",0))</f>
        <v>0</v>
      </c>
      <c r="V9" s="510">
        <f>IF(ﾀ.がれき類!F24&gt;0,ﾀ.がれき類!F24,IF(V$19&gt;0,"0",0))</f>
        <v>578.70000000000005</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55.1</v>
      </c>
      <c r="AA9" s="512">
        <f>IF(SUM(G9:Z9)&gt;0,SUM(G9:Z9),IF(AA$19&gt;0,"0",0))</f>
        <v>3145.2999999999997</v>
      </c>
    </row>
    <row r="10" spans="2:27" ht="24" customHeight="1" x14ac:dyDescent="0.15">
      <c r="B10" s="188" t="s">
        <v>394</v>
      </c>
      <c r="C10" s="936" t="s">
        <v>295</v>
      </c>
      <c r="D10" s="936"/>
      <c r="E10" s="936"/>
      <c r="F10" s="937"/>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8" t="s">
        <v>296</v>
      </c>
      <c r="D11" s="938"/>
      <c r="E11" s="938"/>
      <c r="F11" s="939"/>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8" t="s">
        <v>297</v>
      </c>
      <c r="D12" s="938"/>
      <c r="E12" s="938"/>
      <c r="F12" s="939"/>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68" t="s">
        <v>298</v>
      </c>
      <c r="D13" s="961"/>
      <c r="E13" s="961"/>
      <c r="F13" s="96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8" t="s">
        <v>299</v>
      </c>
      <c r="D14" s="938"/>
      <c r="E14" s="938"/>
      <c r="F14" s="939"/>
      <c r="G14" s="516">
        <f>IF(ｱ.燃え殻!F29&gt;0,ｱ.燃え殻!F29,IF(G$19&gt;0,"0",0))</f>
        <v>0</v>
      </c>
      <c r="H14" s="516">
        <f>IF(ｲ.汚泥!F29&gt;0,ｲ.汚泥!F29,IF(H$19&gt;0,"0",0))</f>
        <v>2450.5</v>
      </c>
      <c r="I14" s="516">
        <f>IF(ｳ.廃油!F29&gt;0,ｳ.廃油!F29,IF(I$19&gt;0,"0",0))</f>
        <v>0</v>
      </c>
      <c r="J14" s="516">
        <f>IF(ｴ.廃酸!$F29&gt;0,ｴ.廃酸!F29,IF(J$19&gt;0,"0",0))</f>
        <v>0</v>
      </c>
      <c r="K14" s="516">
        <f>IF(ｵ.廃ｱﾙｶﾘ!$F29&gt;0,ｵ.廃ｱﾙｶﾘ!F29,IF(K$19&gt;0,"0",0))</f>
        <v>0</v>
      </c>
      <c r="L14" s="516">
        <f>IF(ｶ.廃ﾌﾟﾗ類!F29&gt;0,ｶ.廃ﾌﾟﾗ類!F29,IF(L$19&gt;0,"0",0))</f>
        <v>26</v>
      </c>
      <c r="M14" s="516">
        <f>IF(ｷ.紙くず!F29&gt;0,ｷ.紙くず!F29,IF(M$19&gt;0,"0",0))</f>
        <v>3.1</v>
      </c>
      <c r="N14" s="516">
        <f>IF(ｸ.木くず!F29&gt;0,ｸ.木くず!F29,IF(N$19&gt;0,"0",0))</f>
        <v>10.1</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16.3</v>
      </c>
      <c r="T14" s="516">
        <f>IF(ｾ.ｶﾞﾗｽ･ｺﾝｸﾘ･陶磁器くず!F29&gt;0,ｾ.ｶﾞﾗｽ･ｺﾝｸﾘ･陶磁器くず!F29,IF(T$19&gt;0,"0",0))</f>
        <v>5.5</v>
      </c>
      <c r="U14" s="516">
        <f>IF(ｿ.鉱さい!F29&gt;0,ｿ.鉱さい!F29,IF(U$19&gt;0,"0",0))</f>
        <v>0</v>
      </c>
      <c r="V14" s="516">
        <f>IF(ﾀ.がれき類!F29&gt;0,ﾀ.がれき類!F29,IF(V$19&gt;0,"0",0))</f>
        <v>578.70000000000005</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55.1</v>
      </c>
      <c r="AA14" s="518">
        <f t="shared" si="0"/>
        <v>3145.2999999999997</v>
      </c>
    </row>
    <row r="15" spans="2:27" ht="24" customHeight="1" x14ac:dyDescent="0.15">
      <c r="B15" s="188" t="s">
        <v>229</v>
      </c>
      <c r="C15" s="938" t="s">
        <v>300</v>
      </c>
      <c r="D15" s="938"/>
      <c r="E15" s="938"/>
      <c r="F15" s="939"/>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t="str">
        <f>IF(ｷ.紙くず!F30&gt;0,ｷ.紙くず!F30,IF(M$19&gt;0,"0",0))</f>
        <v>0</v>
      </c>
      <c r="N15" s="516" t="str">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t="str">
        <f>IF(ｾ.ｶﾞﾗｽ･ｺﾝｸﾘ･陶磁器くず!F30&gt;0,ｾ.ｶﾞﾗｽ･ｺﾝｸﾘ･陶磁器くず!F30,IF(T$19&gt;0,"0",0))</f>
        <v>0</v>
      </c>
      <c r="U15" s="516">
        <f>IF(ｿ.鉱さい!F30&gt;0,ｿ.鉱さい!F30,IF(U$19&gt;0,"0",0))</f>
        <v>0</v>
      </c>
      <c r="V15" s="516" t="str">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t="str">
        <f t="shared" si="0"/>
        <v>0</v>
      </c>
    </row>
    <row r="16" spans="2:27" ht="24" customHeight="1" x14ac:dyDescent="0.15">
      <c r="B16" s="188" t="s">
        <v>230</v>
      </c>
      <c r="C16" s="938" t="s">
        <v>301</v>
      </c>
      <c r="D16" s="938"/>
      <c r="E16" s="938"/>
      <c r="F16" s="939"/>
      <c r="G16" s="516">
        <f>IF(ｱ.燃え殻!F31&gt;0,ｱ.燃え殻!F31,IF(G$19&gt;0,"0",0))</f>
        <v>0</v>
      </c>
      <c r="H16" s="516">
        <f>IF(ｲ.汚泥!F31&gt;0,ｲ.汚泥!F31,IF(H$19&gt;0,"0",0))</f>
        <v>2450.5</v>
      </c>
      <c r="I16" s="516">
        <f>IF(ｳ.廃油!F31&gt;0,ｳ.廃油!F31,IF(I$19&gt;0,"0",0))</f>
        <v>0</v>
      </c>
      <c r="J16" s="516">
        <f>IF(ｴ.廃酸!$F31&gt;0,ｴ.廃酸!F31,IF(J$19&gt;0,"0",0))</f>
        <v>0</v>
      </c>
      <c r="K16" s="516">
        <f>IF(ｵ.廃ｱﾙｶﾘ!$F31&gt;0,ｵ.廃ｱﾙｶﾘ!F31,IF(K$19&gt;0,"0",0))</f>
        <v>0</v>
      </c>
      <c r="L16" s="516">
        <f>IF(ｶ.廃ﾌﾟﾗ類!F31&gt;0,ｶ.廃ﾌﾟﾗ類!F31,IF(L$19&gt;0,"0",0))</f>
        <v>26</v>
      </c>
      <c r="M16" s="516">
        <f>IF(ｷ.紙くず!F31&gt;0,ｷ.紙くず!F31,IF(M$19&gt;0,"0",0))</f>
        <v>3.1</v>
      </c>
      <c r="N16" s="516">
        <f>IF(ｸ.木くず!F31&gt;0,ｸ.木くず!F31,IF(N$19&gt;0,"0",0))</f>
        <v>10.1</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16.3</v>
      </c>
      <c r="T16" s="516">
        <f>IF(ｾ.ｶﾞﾗｽ･ｺﾝｸﾘ･陶磁器くず!F31&gt;0,ｾ.ｶﾞﾗｽ･ｺﾝｸﾘ･陶磁器くず!F31,IF(T$19&gt;0,"0",0))</f>
        <v>5.5</v>
      </c>
      <c r="U16" s="516">
        <f>IF(ｿ.鉱さい!F31&gt;0,ｿ.鉱さい!F31,IF(U$19&gt;0,"0",0))</f>
        <v>0</v>
      </c>
      <c r="V16" s="516">
        <f>IF(ﾀ.がれき類!F31&gt;0,ﾀ.がれき類!F31,IF(V$19&gt;0,"0",0))</f>
        <v>578.70000000000005</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55.1</v>
      </c>
      <c r="AA16" s="518">
        <f t="shared" si="0"/>
        <v>3145.2999999999997</v>
      </c>
    </row>
    <row r="17" spans="2:27" ht="24" customHeight="1" x14ac:dyDescent="0.15">
      <c r="B17" s="188"/>
      <c r="C17" s="938" t="s">
        <v>416</v>
      </c>
      <c r="D17" s="938"/>
      <c r="E17" s="938"/>
      <c r="F17" s="939"/>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71" t="s">
        <v>441</v>
      </c>
      <c r="E18" s="971"/>
      <c r="F18" s="972"/>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3" t="s">
        <v>378</v>
      </c>
      <c r="E19" s="953"/>
      <c r="F19" s="954"/>
      <c r="G19" s="522">
        <f>+G37+G25+G23+G22+G21-G20</f>
        <v>0</v>
      </c>
      <c r="H19" s="522">
        <f t="shared" ref="H19:Z19" si="1">+H37+H25+H23+H22+H21-H20</f>
        <v>2450.5</v>
      </c>
      <c r="I19" s="522">
        <f t="shared" si="1"/>
        <v>0</v>
      </c>
      <c r="J19" s="522">
        <f t="shared" si="1"/>
        <v>0</v>
      </c>
      <c r="K19" s="522">
        <f t="shared" si="1"/>
        <v>0</v>
      </c>
      <c r="L19" s="522">
        <f t="shared" si="1"/>
        <v>26</v>
      </c>
      <c r="M19" s="522">
        <f t="shared" si="1"/>
        <v>3.1</v>
      </c>
      <c r="N19" s="522">
        <f t="shared" si="1"/>
        <v>10.1</v>
      </c>
      <c r="O19" s="522">
        <f t="shared" si="1"/>
        <v>0</v>
      </c>
      <c r="P19" s="522">
        <f t="shared" si="1"/>
        <v>0</v>
      </c>
      <c r="Q19" s="522">
        <f t="shared" si="1"/>
        <v>0</v>
      </c>
      <c r="R19" s="522">
        <f t="shared" si="1"/>
        <v>0</v>
      </c>
      <c r="S19" s="522">
        <f t="shared" si="1"/>
        <v>16.3</v>
      </c>
      <c r="T19" s="522">
        <f t="shared" si="1"/>
        <v>5.5</v>
      </c>
      <c r="U19" s="522">
        <f t="shared" si="1"/>
        <v>0</v>
      </c>
      <c r="V19" s="522">
        <f t="shared" si="1"/>
        <v>578.70000000000005</v>
      </c>
      <c r="W19" s="522">
        <f t="shared" si="1"/>
        <v>0</v>
      </c>
      <c r="X19" s="522">
        <f t="shared" si="1"/>
        <v>0</v>
      </c>
      <c r="Y19" s="522">
        <f t="shared" si="1"/>
        <v>0</v>
      </c>
      <c r="Z19" s="523">
        <f t="shared" si="1"/>
        <v>55.1</v>
      </c>
      <c r="AA19" s="524">
        <f t="shared" ref="AA19:AA25" si="2">SUM(G19:Z19)</f>
        <v>3145.2999999999997</v>
      </c>
    </row>
    <row r="20" spans="2:27" ht="24" customHeight="1" thickBot="1" x14ac:dyDescent="0.2">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7" t="s">
        <v>343</v>
      </c>
      <c r="F25" s="978"/>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69" t="s">
        <v>174</v>
      </c>
      <c r="D37" s="143" t="s">
        <v>180</v>
      </c>
      <c r="E37" s="951" t="s">
        <v>235</v>
      </c>
      <c r="F37" s="952"/>
      <c r="G37" s="557">
        <f t="shared" ref="G37:Z37" si="8">+G38+G42</f>
        <v>0</v>
      </c>
      <c r="H37" s="557">
        <f t="shared" si="8"/>
        <v>2450.5</v>
      </c>
      <c r="I37" s="557">
        <f t="shared" si="8"/>
        <v>0</v>
      </c>
      <c r="J37" s="557">
        <f t="shared" si="8"/>
        <v>0</v>
      </c>
      <c r="K37" s="557">
        <f t="shared" si="8"/>
        <v>0</v>
      </c>
      <c r="L37" s="557">
        <f t="shared" si="8"/>
        <v>26</v>
      </c>
      <c r="M37" s="557">
        <f t="shared" si="8"/>
        <v>3.1</v>
      </c>
      <c r="N37" s="557">
        <f t="shared" si="8"/>
        <v>10.1</v>
      </c>
      <c r="O37" s="557">
        <f t="shared" si="8"/>
        <v>0</v>
      </c>
      <c r="P37" s="557">
        <f t="shared" si="8"/>
        <v>0</v>
      </c>
      <c r="Q37" s="557">
        <f t="shared" si="8"/>
        <v>0</v>
      </c>
      <c r="R37" s="557">
        <f t="shared" si="8"/>
        <v>0</v>
      </c>
      <c r="S37" s="557">
        <f t="shared" si="8"/>
        <v>16.3</v>
      </c>
      <c r="T37" s="557">
        <f t="shared" si="8"/>
        <v>5.5</v>
      </c>
      <c r="U37" s="557">
        <f t="shared" si="8"/>
        <v>0</v>
      </c>
      <c r="V37" s="557">
        <f t="shared" si="8"/>
        <v>578.70000000000005</v>
      </c>
      <c r="W37" s="557">
        <f t="shared" si="8"/>
        <v>0</v>
      </c>
      <c r="X37" s="557">
        <f t="shared" si="8"/>
        <v>0</v>
      </c>
      <c r="Y37" s="557">
        <f t="shared" si="8"/>
        <v>0</v>
      </c>
      <c r="Z37" s="558">
        <f t="shared" si="8"/>
        <v>55.1</v>
      </c>
      <c r="AA37" s="559">
        <f t="shared" si="4"/>
        <v>3145.2999999999997</v>
      </c>
    </row>
    <row r="38" spans="2:27" ht="24" customHeight="1" x14ac:dyDescent="0.15">
      <c r="B38" s="186"/>
      <c r="C38" s="969"/>
      <c r="D38" s="247"/>
      <c r="E38" s="245" t="s">
        <v>320</v>
      </c>
      <c r="F38" s="588"/>
      <c r="G38" s="548">
        <f t="shared" ref="G38:Z38" si="9">SUM(G39:G41)</f>
        <v>0</v>
      </c>
      <c r="H38" s="548">
        <f t="shared" si="9"/>
        <v>2450.5</v>
      </c>
      <c r="I38" s="548">
        <f t="shared" si="9"/>
        <v>0</v>
      </c>
      <c r="J38" s="548">
        <f t="shared" si="9"/>
        <v>0</v>
      </c>
      <c r="K38" s="548">
        <f t="shared" si="9"/>
        <v>0</v>
      </c>
      <c r="L38" s="548">
        <f t="shared" si="9"/>
        <v>26</v>
      </c>
      <c r="M38" s="548">
        <f t="shared" si="9"/>
        <v>3.1</v>
      </c>
      <c r="N38" s="548">
        <f t="shared" si="9"/>
        <v>10.1</v>
      </c>
      <c r="O38" s="548">
        <f t="shared" si="9"/>
        <v>0</v>
      </c>
      <c r="P38" s="548">
        <f t="shared" si="9"/>
        <v>0</v>
      </c>
      <c r="Q38" s="548">
        <f t="shared" si="9"/>
        <v>0</v>
      </c>
      <c r="R38" s="548">
        <f t="shared" si="9"/>
        <v>0</v>
      </c>
      <c r="S38" s="548">
        <f t="shared" si="9"/>
        <v>16.3</v>
      </c>
      <c r="T38" s="548">
        <f t="shared" si="9"/>
        <v>5.5</v>
      </c>
      <c r="U38" s="548">
        <f t="shared" si="9"/>
        <v>0</v>
      </c>
      <c r="V38" s="548">
        <f t="shared" si="9"/>
        <v>578.70000000000005</v>
      </c>
      <c r="W38" s="548">
        <f t="shared" si="9"/>
        <v>0</v>
      </c>
      <c r="X38" s="548">
        <f t="shared" si="9"/>
        <v>0</v>
      </c>
      <c r="Y38" s="548">
        <f t="shared" si="9"/>
        <v>0</v>
      </c>
      <c r="Z38" s="549">
        <f t="shared" si="9"/>
        <v>55.1</v>
      </c>
      <c r="AA38" s="550">
        <f t="shared" si="4"/>
        <v>3145.2999999999997</v>
      </c>
    </row>
    <row r="39" spans="2:27" ht="24" customHeight="1" x14ac:dyDescent="0.15">
      <c r="B39" s="186"/>
      <c r="C39" s="969"/>
      <c r="D39" s="248"/>
      <c r="E39" s="243"/>
      <c r="F39" s="241" t="s">
        <v>234</v>
      </c>
      <c r="G39" s="551">
        <f>+ｱ.燃え殻!$Z$28</f>
        <v>0</v>
      </c>
      <c r="H39" s="551">
        <f>+ｲ.汚泥!$Z$28</f>
        <v>2450.5</v>
      </c>
      <c r="I39" s="551">
        <f>+ｳ.廃油!$Z$28</f>
        <v>0</v>
      </c>
      <c r="J39" s="551">
        <f>+ｴ.廃酸!$Z$28</f>
        <v>0</v>
      </c>
      <c r="K39" s="551">
        <f>+ｵ.廃ｱﾙｶﾘ!$Z$28</f>
        <v>0</v>
      </c>
      <c r="L39" s="551">
        <f>+ｶ.廃ﾌﾟﾗ類!$Z$28</f>
        <v>26</v>
      </c>
      <c r="M39" s="551">
        <f>+ｷ.紙くず!$Z$28</f>
        <v>3.1</v>
      </c>
      <c r="N39" s="551">
        <f>+ｸ.木くず!$Z$28</f>
        <v>10.1</v>
      </c>
      <c r="O39" s="551">
        <f>+ｹ.繊維くず!$Z$28</f>
        <v>0</v>
      </c>
      <c r="P39" s="551">
        <f>+ｺ.動植物性残さ!$Z$28</f>
        <v>0</v>
      </c>
      <c r="Q39" s="551">
        <f>+ｻ.動物系固形不要物!$Z$28</f>
        <v>0</v>
      </c>
      <c r="R39" s="551">
        <f>+ｼ.ｺﾞﾑくず!$Z$28</f>
        <v>0</v>
      </c>
      <c r="S39" s="551">
        <f>+ｽ.金属くず!$Z$28</f>
        <v>16.3</v>
      </c>
      <c r="T39" s="551">
        <f>+ｾ.ｶﾞﾗｽ･ｺﾝｸﾘ･陶磁器くず!$Z$28</f>
        <v>5.5</v>
      </c>
      <c r="U39" s="551">
        <f>+ｿ.鉱さい!$Z$28</f>
        <v>0</v>
      </c>
      <c r="V39" s="551">
        <f>+ﾀ.がれき類!$Z$28</f>
        <v>578.70000000000005</v>
      </c>
      <c r="W39" s="551">
        <f>+ﾁ.動物のふん尿!$Z$28</f>
        <v>0</v>
      </c>
      <c r="X39" s="551">
        <f>+ﾂ.動物の死体!$Z$28</f>
        <v>0</v>
      </c>
      <c r="Y39" s="551">
        <f>+ﾃ.ばいじん!$Z$28</f>
        <v>0</v>
      </c>
      <c r="Z39" s="552">
        <f>+ﾄ.混合廃棄物その他!$Z$28</f>
        <v>55.1</v>
      </c>
      <c r="AA39" s="553">
        <f t="shared" si="4"/>
        <v>3145.2999999999997</v>
      </c>
    </row>
    <row r="40" spans="2:27" ht="24" customHeight="1" x14ac:dyDescent="0.15">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49" t="s">
        <v>350</v>
      </c>
      <c r="E43" s="949"/>
      <c r="F43" s="950"/>
      <c r="G43" s="560">
        <f>+ｱ.燃え殻!$AK$27</f>
        <v>0</v>
      </c>
      <c r="H43" s="560">
        <f>+ｲ.汚泥!$AK$27</f>
        <v>2450.5</v>
      </c>
      <c r="I43" s="560">
        <f>+ｳ.廃油!$AK$27</f>
        <v>0</v>
      </c>
      <c r="J43" s="560">
        <f>+ｴ.廃酸!$AK$27</f>
        <v>0</v>
      </c>
      <c r="K43" s="560">
        <f>+ｵ.廃ｱﾙｶﾘ!$AK$27</f>
        <v>0</v>
      </c>
      <c r="L43" s="560">
        <f>+ｶ.廃ﾌﾟﾗ類!$AK$27</f>
        <v>26</v>
      </c>
      <c r="M43" s="560">
        <f>+ｷ.紙くず!$AK$27</f>
        <v>3.1</v>
      </c>
      <c r="N43" s="560">
        <f>+ｸ.木くず!$AK$27</f>
        <v>10.1</v>
      </c>
      <c r="O43" s="560">
        <f>+ｹ.繊維くず!$AK$27</f>
        <v>0</v>
      </c>
      <c r="P43" s="560">
        <f>+ｺ.動植物性残さ!$AK$27</f>
        <v>0</v>
      </c>
      <c r="Q43" s="560">
        <f>+ｻ.動物系固形不要物!$AK$27</f>
        <v>0</v>
      </c>
      <c r="R43" s="560">
        <f>+ｼ.ｺﾞﾑくず!$AK$27</f>
        <v>0</v>
      </c>
      <c r="S43" s="560">
        <f>+ｽ.金属くず!$AK$27</f>
        <v>16.3</v>
      </c>
      <c r="T43" s="560">
        <f>+ｾ.ｶﾞﾗｽ･ｺﾝｸﾘ･陶磁器くず!$AK$27</f>
        <v>5.5</v>
      </c>
      <c r="U43" s="560">
        <f>+ｿ.鉱さい!$AK$27</f>
        <v>0</v>
      </c>
      <c r="V43" s="560">
        <f>+ﾀ.がれき類!$AK$27</f>
        <v>578.70000000000005</v>
      </c>
      <c r="W43" s="560">
        <f>+ﾁ.動物のふん尿!$AK$27</f>
        <v>0</v>
      </c>
      <c r="X43" s="560">
        <f>+ﾂ.動物の死体!$AK$27</f>
        <v>0</v>
      </c>
      <c r="Y43" s="560">
        <f>+ﾃ.ばいじん!$AK$27</f>
        <v>0</v>
      </c>
      <c r="Z43" s="561">
        <f>+ﾄ.混合廃棄物その他!$AK$27</f>
        <v>55.1</v>
      </c>
      <c r="AA43" s="562">
        <f t="shared" si="4"/>
        <v>3145.2999999999997</v>
      </c>
    </row>
    <row r="44" spans="2:27" ht="24" customHeight="1" x14ac:dyDescent="0.15">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15">
      <c r="B45" s="186"/>
      <c r="C45" s="193"/>
      <c r="D45" s="587" t="s">
        <v>191</v>
      </c>
      <c r="E45" s="959" t="s">
        <v>238</v>
      </c>
      <c r="F45" s="960"/>
      <c r="G45" s="566">
        <f>+ｱ.燃え殻!$AR$24</f>
        <v>0</v>
      </c>
      <c r="H45" s="566">
        <f>+ｲ.汚泥!$AR$24</f>
        <v>2450.5</v>
      </c>
      <c r="I45" s="566">
        <f>+ｳ.廃油!$AR$24</f>
        <v>0</v>
      </c>
      <c r="J45" s="566">
        <f>+ｴ.廃酸!$AR$24</f>
        <v>0</v>
      </c>
      <c r="K45" s="566">
        <f>+ｵ.廃ｱﾙｶﾘ!$AR$24</f>
        <v>0</v>
      </c>
      <c r="L45" s="566">
        <f>+ｶ.廃ﾌﾟﾗ類!$AR$24</f>
        <v>26</v>
      </c>
      <c r="M45" s="566">
        <f>+ｷ.紙くず!$AR$24</f>
        <v>3.1</v>
      </c>
      <c r="N45" s="566">
        <f>+ｸ.木くず!$AR$24</f>
        <v>10.1</v>
      </c>
      <c r="O45" s="566">
        <f>+ｹ.繊維くず!$AR$24</f>
        <v>0</v>
      </c>
      <c r="P45" s="566">
        <f>+ｺ.動植物性残さ!$AR$24</f>
        <v>0</v>
      </c>
      <c r="Q45" s="566">
        <f>+ｻ.動物系固形不要物!$AR$24</f>
        <v>0</v>
      </c>
      <c r="R45" s="566">
        <f>+ｼ.ｺﾞﾑくず!$AR$24</f>
        <v>0</v>
      </c>
      <c r="S45" s="566">
        <f>+ｽ.金属くず!$AR$24</f>
        <v>16.3</v>
      </c>
      <c r="T45" s="566">
        <f>+ｾ.ｶﾞﾗｽ･ｺﾝｸﾘ･陶磁器くず!$AR$24</f>
        <v>5.5</v>
      </c>
      <c r="U45" s="566">
        <f>+ｿ.鉱さい!$AR$24</f>
        <v>0</v>
      </c>
      <c r="V45" s="566">
        <f>+ﾀ.がれき類!$AR$24</f>
        <v>578.70000000000005</v>
      </c>
      <c r="W45" s="566">
        <f>+ﾁ.動物のふん尿!$AR$24</f>
        <v>0</v>
      </c>
      <c r="X45" s="566">
        <f>+ﾂ.動物の死体!$AR$24</f>
        <v>0</v>
      </c>
      <c r="Y45" s="566">
        <f>+ﾃ.ばいじん!$AR$24</f>
        <v>0</v>
      </c>
      <c r="Z45" s="567">
        <f>+ﾄ.混合廃棄物その他!$AR$24</f>
        <v>55.1</v>
      </c>
      <c r="AA45" s="568">
        <f t="shared" si="4"/>
        <v>3145.2999999999997</v>
      </c>
    </row>
    <row r="46" spans="2:27" ht="24" customHeight="1" x14ac:dyDescent="0.15">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4901</v>
      </c>
      <c r="I55" s="422">
        <f t="shared" si="10"/>
        <v>0</v>
      </c>
      <c r="J55" s="422">
        <f t="shared" si="10"/>
        <v>0</v>
      </c>
      <c r="K55" s="422">
        <f t="shared" si="10"/>
        <v>0</v>
      </c>
      <c r="L55" s="422">
        <f t="shared" si="10"/>
        <v>52</v>
      </c>
      <c r="M55" s="422">
        <f t="shared" si="10"/>
        <v>6.2</v>
      </c>
      <c r="N55" s="422">
        <f t="shared" si="10"/>
        <v>20.2</v>
      </c>
      <c r="O55" s="422">
        <f t="shared" si="10"/>
        <v>0</v>
      </c>
      <c r="P55" s="422">
        <f t="shared" si="10"/>
        <v>0</v>
      </c>
      <c r="Q55" s="422">
        <f t="shared" si="10"/>
        <v>0</v>
      </c>
      <c r="R55" s="422">
        <f t="shared" si="10"/>
        <v>0</v>
      </c>
      <c r="S55" s="422">
        <f t="shared" si="10"/>
        <v>32.6</v>
      </c>
      <c r="T55" s="422">
        <f t="shared" si="10"/>
        <v>11</v>
      </c>
      <c r="U55" s="422">
        <f t="shared" si="10"/>
        <v>0</v>
      </c>
      <c r="V55" s="422">
        <f t="shared" si="10"/>
        <v>1157.4000000000001</v>
      </c>
      <c r="W55" s="422">
        <f t="shared" si="10"/>
        <v>0</v>
      </c>
      <c r="X55" s="422">
        <f t="shared" si="10"/>
        <v>0</v>
      </c>
      <c r="Y55" s="422">
        <f t="shared" si="10"/>
        <v>0</v>
      </c>
      <c r="Z55" s="422">
        <f t="shared" si="10"/>
        <v>110.2</v>
      </c>
      <c r="AA55" s="423">
        <f>+AA9+AA19+AA20</f>
        <v>6290.5999999999995</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87"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15"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1" t="str">
        <f>+表紙!P35</f>
        <v>令和   5 年  6  月  29  日</v>
      </c>
      <c r="Q11" s="1062"/>
      <c r="R11" s="1062"/>
      <c r="S11" s="1062"/>
      <c r="T11" s="1063"/>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横浜市港北区新横浜1-13-3</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奈良建設株式会社
　　代表取締役　植本　正太郎</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045-472-2111</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横浜市内各現場</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1636</v>
      </c>
      <c r="Q25" s="1083"/>
      <c r="R25" s="1083"/>
      <c r="S25" s="1083"/>
      <c r="T25" s="1083"/>
      <c r="U25" s="1084"/>
    </row>
    <row r="26" spans="1:22" ht="26.25" customHeight="1" x14ac:dyDescent="0.15">
      <c r="C26" s="1096" t="s">
        <v>11</v>
      </c>
      <c r="D26" s="1097"/>
      <c r="E26" s="1098"/>
      <c r="F26" s="1115" t="str">
        <f>+表紙!F50</f>
        <v>横浜市内各所</v>
      </c>
      <c r="G26" s="1116"/>
      <c r="H26" s="1116"/>
      <c r="I26" s="1116"/>
      <c r="J26" s="1116"/>
      <c r="K26" s="1116"/>
      <c r="L26" s="1116"/>
      <c r="M26" s="1116"/>
      <c r="N26" s="457" t="s">
        <v>173</v>
      </c>
      <c r="O26" s="383"/>
      <c r="P26" s="383"/>
      <c r="Q26" s="1110" t="str">
        <f>IF(+表紙!Q50="","",+表紙!Q50)</f>
        <v>045-475-6065</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Ｄ－建設業</v>
      </c>
      <c r="G30" s="1086"/>
      <c r="H30" s="1086"/>
      <c r="I30" s="1086"/>
      <c r="J30" s="1086"/>
      <c r="K30" s="1086"/>
      <c r="L30" s="282" t="s">
        <v>48</v>
      </c>
      <c r="M30" s="282"/>
      <c r="N30" s="1087" t="str">
        <f>IF(COUNTA(表紙!N54)=1,+表紙!N54,"")</f>
        <v>総合工事業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f>IF(+表紙!N56="","",+表紙!N56)</f>
        <v>3000</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t="str">
        <f>IF(+表紙!F61="","",+表紙!F61)</f>
        <v>238人</v>
      </c>
      <c r="G37" s="1045"/>
      <c r="H37" s="1045"/>
      <c r="I37" s="1045"/>
      <c r="J37" s="1045"/>
      <c r="K37" s="1045"/>
      <c r="L37" s="1045"/>
      <c r="M37" s="1045"/>
      <c r="N37" s="1045"/>
      <c r="O37" s="1045"/>
      <c r="P37" s="1045"/>
      <c r="Q37" s="1045"/>
      <c r="R37" s="1045"/>
      <c r="S37" s="1045"/>
      <c r="T37" s="1045"/>
      <c r="U37" s="1046"/>
    </row>
    <row r="38" spans="3:21" ht="13.9"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8</v>
      </c>
      <c r="L65" s="1053"/>
      <c r="M65" s="1053"/>
      <c r="N65" s="210" t="s">
        <v>47</v>
      </c>
      <c r="O65" s="210"/>
      <c r="P65" s="6"/>
      <c r="Q65" s="1047" t="s">
        <v>354</v>
      </c>
      <c r="R65" s="1047"/>
      <c r="S65" s="1047"/>
      <c r="T65" s="1047"/>
      <c r="U65" s="1048"/>
      <c r="V65" s="470"/>
      <c r="W65" s="470"/>
      <c r="X65" s="49"/>
    </row>
    <row r="66" spans="1:24" ht="18" customHeight="1" x14ac:dyDescent="0.15">
      <c r="A66" s="49">
        <v>6</v>
      </c>
      <c r="C66" s="1038"/>
      <c r="D66" s="1055"/>
      <c r="E66" s="1058"/>
      <c r="F66" s="280" t="s">
        <v>201</v>
      </c>
      <c r="G66" s="300"/>
      <c r="H66" s="300"/>
      <c r="I66" s="300"/>
      <c r="J66" s="300"/>
      <c r="K66" s="1051">
        <f>+表紙!K90</f>
        <v>3145.2999999999997</v>
      </c>
      <c r="L66" s="1051"/>
      <c r="M66" s="1051"/>
      <c r="N66" s="1051"/>
      <c r="O66" s="1051"/>
      <c r="P66" s="300" t="s">
        <v>13</v>
      </c>
      <c r="Q66" s="1049"/>
      <c r="R66" s="1049"/>
      <c r="S66" s="1049"/>
      <c r="T66" s="1049"/>
      <c r="U66" s="1050"/>
      <c r="V66" s="470"/>
      <c r="W66" s="470"/>
      <c r="X66" s="391"/>
    </row>
    <row r="67" spans="1:24" ht="13.9" customHeight="1" x14ac:dyDescent="0.15">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8"/>
      <c r="D70" s="1055"/>
      <c r="E70" s="1058"/>
      <c r="F70" s="982" t="str">
        <f>IF(COUNTA(表紙!F94)=1,+表紙!F94,"")</f>
        <v/>
      </c>
      <c r="G70" s="983"/>
      <c r="H70" s="983"/>
      <c r="I70" s="983"/>
      <c r="J70" s="983"/>
      <c r="K70" s="983"/>
      <c r="L70" s="983"/>
      <c r="M70" s="983"/>
      <c r="N70" s="983"/>
      <c r="O70" s="983"/>
      <c r="P70" s="983"/>
      <c r="Q70" s="983"/>
      <c r="R70" s="983"/>
      <c r="S70" s="983"/>
      <c r="T70" s="983"/>
      <c r="U70" s="984"/>
      <c r="V70" s="308"/>
    </row>
    <row r="71" spans="1:24" ht="13.9"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8</v>
      </c>
      <c r="L80" s="1053"/>
      <c r="M80" s="1053"/>
      <c r="N80" s="210" t="s">
        <v>47</v>
      </c>
      <c r="O80" s="210"/>
      <c r="P80" s="6"/>
      <c r="Q80" s="1047" t="s">
        <v>355</v>
      </c>
      <c r="R80" s="1047"/>
      <c r="S80" s="1047"/>
      <c r="T80" s="1047"/>
      <c r="U80" s="1048"/>
      <c r="V80" s="470"/>
      <c r="W80" s="470"/>
      <c r="X80" s="394"/>
    </row>
    <row r="81" spans="1:24" ht="18" customHeight="1" x14ac:dyDescent="0.15">
      <c r="A81" s="49">
        <v>8</v>
      </c>
      <c r="C81" s="1043"/>
      <c r="D81" s="1007"/>
      <c r="E81" s="992"/>
      <c r="F81" s="280" t="s">
        <v>201</v>
      </c>
      <c r="G81" s="300"/>
      <c r="H81" s="300"/>
      <c r="I81" s="300"/>
      <c r="J81" s="300"/>
      <c r="K81" s="1051">
        <f>+表紙!K105</f>
        <v>3145.2999999999997</v>
      </c>
      <c r="L81" s="1051"/>
      <c r="M81" s="1051"/>
      <c r="N81" s="1051"/>
      <c r="O81" s="1051"/>
      <c r="P81" s="303" t="s">
        <v>13</v>
      </c>
      <c r="Q81" s="1049"/>
      <c r="R81" s="1049"/>
      <c r="S81" s="1049"/>
      <c r="T81" s="1049"/>
      <c r="U81" s="1050"/>
      <c r="V81" s="470"/>
      <c r="W81" s="470"/>
      <c r="X81" s="309"/>
    </row>
    <row r="82" spans="1:24" ht="13.9" customHeight="1" x14ac:dyDescent="0.15">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3"/>
      <c r="D85" s="1007"/>
      <c r="E85" s="992"/>
      <c r="F85" s="982" t="str">
        <f>IF(COUNTA(表紙!F109)=1,+表紙!F109,"")</f>
        <v/>
      </c>
      <c r="G85" s="983"/>
      <c r="H85" s="983"/>
      <c r="I85" s="983"/>
      <c r="J85" s="983"/>
      <c r="K85" s="983"/>
      <c r="L85" s="983"/>
      <c r="M85" s="983"/>
      <c r="N85" s="983"/>
      <c r="O85" s="983"/>
      <c r="P85" s="983"/>
      <c r="Q85" s="983"/>
      <c r="R85" s="983"/>
      <c r="S85" s="983"/>
      <c r="T85" s="983"/>
      <c r="U85" s="984"/>
      <c r="V85" s="321"/>
    </row>
    <row r="86" spans="1:24" ht="13.9"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7"/>
      <c r="E96" s="992"/>
      <c r="F96" s="982" t="str">
        <f>IF(COUNTA(表紙!F120)=1,+表紙!F120,"")</f>
        <v/>
      </c>
      <c r="G96" s="983"/>
      <c r="H96" s="983"/>
      <c r="I96" s="983"/>
      <c r="J96" s="983"/>
      <c r="K96" s="983"/>
      <c r="L96" s="983"/>
      <c r="M96" s="983"/>
      <c r="N96" s="983"/>
      <c r="O96" s="983"/>
      <c r="P96" s="983"/>
      <c r="Q96" s="983"/>
      <c r="R96" s="983"/>
      <c r="S96" s="983"/>
      <c r="T96" s="983"/>
      <c r="U96" s="984"/>
      <c r="V96" s="321"/>
    </row>
    <row r="97" spans="3:25" ht="13.9"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7"/>
      <c r="E102" s="992"/>
      <c r="F102" s="1015" t="str">
        <f>IF(COUNTA(表紙!F126)=1,+表紙!F126,"")</f>
        <v/>
      </c>
      <c r="G102" s="1016"/>
      <c r="H102" s="1016"/>
      <c r="I102" s="1016"/>
      <c r="J102" s="1016"/>
      <c r="K102" s="1016"/>
      <c r="L102" s="1016"/>
      <c r="M102" s="1016"/>
      <c r="N102" s="1016"/>
      <c r="O102" s="1016"/>
      <c r="P102" s="1016"/>
      <c r="Q102" s="1016"/>
      <c r="R102" s="1016"/>
      <c r="S102" s="1016"/>
      <c r="T102" s="1016"/>
      <c r="U102" s="1017"/>
      <c r="V102" s="321"/>
    </row>
    <row r="103" spans="3:25" ht="13.9"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7"/>
      <c r="E112" s="1003"/>
      <c r="F112" s="982" t="str">
        <f>IF(COUNTA(表紙!F136)=1,+表紙!F136,"")</f>
        <v/>
      </c>
      <c r="G112" s="983"/>
      <c r="H112" s="983"/>
      <c r="I112" s="983"/>
      <c r="J112" s="983"/>
      <c r="K112" s="983"/>
      <c r="L112" s="983"/>
      <c r="M112" s="983"/>
      <c r="N112" s="983"/>
      <c r="O112" s="983"/>
      <c r="P112" s="983"/>
      <c r="Q112" s="983"/>
      <c r="R112" s="983"/>
      <c r="S112" s="983"/>
      <c r="T112" s="983"/>
      <c r="U112" s="984"/>
      <c r="V112" s="308"/>
      <c r="W112" s="341"/>
      <c r="X112" s="341"/>
      <c r="Y112" s="341"/>
    </row>
    <row r="113" spans="3:25" ht="13.9"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7"/>
      <c r="E123" s="992"/>
      <c r="F123" s="982" t="str">
        <f>IF(COUNTA(表紙!F147)=1,+表紙!F147,"")</f>
        <v/>
      </c>
      <c r="G123" s="983"/>
      <c r="H123" s="983"/>
      <c r="I123" s="983"/>
      <c r="J123" s="983"/>
      <c r="K123" s="983"/>
      <c r="L123" s="983"/>
      <c r="M123" s="983"/>
      <c r="N123" s="983"/>
      <c r="O123" s="983"/>
      <c r="P123" s="983"/>
      <c r="Q123" s="983"/>
      <c r="R123" s="983"/>
      <c r="S123" s="983"/>
      <c r="T123" s="983"/>
      <c r="U123" s="984"/>
      <c r="V123" s="308"/>
      <c r="W123" s="341"/>
      <c r="X123" s="341"/>
      <c r="Y123" s="341"/>
    </row>
    <row r="124" spans="3:25" ht="13.9"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7"/>
      <c r="E136" s="992"/>
      <c r="F136" s="982" t="str">
        <f>IF(COUNTA(表紙!F160)=1,+表紙!F160,"")</f>
        <v/>
      </c>
      <c r="G136" s="983"/>
      <c r="H136" s="983"/>
      <c r="I136" s="983"/>
      <c r="J136" s="983"/>
      <c r="K136" s="983"/>
      <c r="L136" s="983"/>
      <c r="M136" s="983"/>
      <c r="N136" s="983"/>
      <c r="O136" s="983"/>
      <c r="P136" s="983"/>
      <c r="Q136" s="983"/>
      <c r="R136" s="983"/>
      <c r="S136" s="983"/>
      <c r="T136" s="983"/>
      <c r="U136" s="984"/>
      <c r="V136" s="308"/>
      <c r="W136" s="341"/>
      <c r="X136" s="341"/>
      <c r="Y136" s="341"/>
    </row>
    <row r="137" spans="3:25" ht="13.9"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7"/>
      <c r="E148" s="992"/>
      <c r="F148" s="982" t="str">
        <f>IF(COUNTA(表紙!F172)=1,+表紙!F172,"")</f>
        <v/>
      </c>
      <c r="G148" s="983"/>
      <c r="H148" s="983"/>
      <c r="I148" s="983"/>
      <c r="J148" s="983"/>
      <c r="K148" s="983"/>
      <c r="L148" s="983"/>
      <c r="M148" s="983"/>
      <c r="N148" s="983"/>
      <c r="O148" s="983"/>
      <c r="P148" s="983"/>
      <c r="Q148" s="983"/>
      <c r="R148" s="983"/>
      <c r="S148" s="983"/>
      <c r="T148" s="983"/>
      <c r="U148" s="984"/>
      <c r="V148" s="308"/>
      <c r="W148" s="341"/>
      <c r="X148" s="341"/>
      <c r="Y148" s="341"/>
    </row>
    <row r="149" spans="3:25" ht="13.9"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7"/>
      <c r="E161" s="1003"/>
      <c r="F161" s="982" t="str">
        <f>IF(COUNTA(表紙!F185)=1,+表紙!F185,"")</f>
        <v/>
      </c>
      <c r="G161" s="983"/>
      <c r="H161" s="983"/>
      <c r="I161" s="983"/>
      <c r="J161" s="983"/>
      <c r="K161" s="983"/>
      <c r="L161" s="983"/>
      <c r="M161" s="983"/>
      <c r="N161" s="983"/>
      <c r="O161" s="983"/>
      <c r="P161" s="983"/>
      <c r="Q161" s="983"/>
      <c r="R161" s="983"/>
      <c r="S161" s="983"/>
      <c r="T161" s="983"/>
      <c r="U161" s="984"/>
      <c r="V161" s="308"/>
      <c r="W161" s="341"/>
      <c r="X161" s="341"/>
      <c r="Y161" s="341"/>
    </row>
    <row r="162" spans="3:25" ht="13.9"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7"/>
      <c r="E173" s="992"/>
      <c r="F173" s="982" t="str">
        <f>IF(COUNTA(表紙!F197)=1,+表紙!F197,"")</f>
        <v/>
      </c>
      <c r="G173" s="983"/>
      <c r="H173" s="983"/>
      <c r="I173" s="983"/>
      <c r="J173" s="983"/>
      <c r="K173" s="983"/>
      <c r="L173" s="983"/>
      <c r="M173" s="983"/>
      <c r="N173" s="983"/>
      <c r="O173" s="983"/>
      <c r="P173" s="983"/>
      <c r="Q173" s="983"/>
      <c r="R173" s="983"/>
      <c r="S173" s="983"/>
      <c r="T173" s="983"/>
      <c r="U173" s="984"/>
      <c r="V173" s="308"/>
      <c r="W173" s="341"/>
      <c r="X173" s="341"/>
      <c r="Y173" s="341"/>
    </row>
    <row r="174" spans="3:25" ht="13.9"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7"/>
      <c r="E184" s="992"/>
      <c r="F184" s="1013" t="s">
        <v>268</v>
      </c>
      <c r="G184" s="1014"/>
      <c r="H184" s="1014"/>
      <c r="I184" s="1014"/>
      <c r="J184" s="1014"/>
      <c r="K184" s="1012">
        <f>+表紙!K208</f>
        <v>3145.2999999999997</v>
      </c>
      <c r="L184" s="1012"/>
      <c r="M184" s="1012"/>
      <c r="N184" s="1012"/>
      <c r="O184" s="1012"/>
      <c r="P184" s="327" t="s">
        <v>13</v>
      </c>
      <c r="Q184" s="993" t="s">
        <v>294</v>
      </c>
      <c r="R184" s="994"/>
      <c r="S184" s="994"/>
      <c r="T184" s="994"/>
      <c r="U184" s="995"/>
      <c r="V184" s="470"/>
      <c r="W184" s="470"/>
      <c r="X184" s="321"/>
      <c r="Y184" s="341"/>
    </row>
    <row r="185" spans="3:25" ht="43.15" customHeight="1" x14ac:dyDescent="0.15">
      <c r="C185" s="325"/>
      <c r="D185" s="1007"/>
      <c r="E185" s="992"/>
      <c r="F185" s="328"/>
      <c r="G185" s="653" t="s">
        <v>224</v>
      </c>
      <c r="H185" s="654"/>
      <c r="I185" s="654"/>
      <c r="J185" s="654"/>
      <c r="K185" s="1012" t="str">
        <f>+表紙!K209</f>
        <v>0</v>
      </c>
      <c r="L185" s="1012"/>
      <c r="M185" s="1012"/>
      <c r="N185" s="1012"/>
      <c r="O185" s="1012"/>
      <c r="P185" s="462" t="s">
        <v>13</v>
      </c>
      <c r="Q185" s="996"/>
      <c r="R185" s="997"/>
      <c r="S185" s="997"/>
      <c r="T185" s="997"/>
      <c r="U185" s="998"/>
      <c r="V185" s="470"/>
      <c r="W185" s="470"/>
      <c r="X185" s="321"/>
      <c r="Y185" s="341"/>
    </row>
    <row r="186" spans="3:25" ht="43.15" customHeight="1" x14ac:dyDescent="0.15">
      <c r="C186" s="325"/>
      <c r="D186" s="1007"/>
      <c r="E186" s="992"/>
      <c r="F186" s="328"/>
      <c r="G186" s="653" t="s">
        <v>225</v>
      </c>
      <c r="H186" s="654"/>
      <c r="I186" s="654"/>
      <c r="J186" s="654"/>
      <c r="K186" s="1012">
        <f>+表紙!K210</f>
        <v>3145.2999999999997</v>
      </c>
      <c r="L186" s="1012"/>
      <c r="M186" s="1012"/>
      <c r="N186" s="1012"/>
      <c r="O186" s="1012"/>
      <c r="P186" s="462" t="s">
        <v>13</v>
      </c>
      <c r="Q186" s="996"/>
      <c r="R186" s="997"/>
      <c r="S186" s="997"/>
      <c r="T186" s="997"/>
      <c r="U186" s="998"/>
      <c r="V186" s="470"/>
      <c r="W186" s="470"/>
      <c r="X186" s="321"/>
      <c r="Y186" s="341"/>
    </row>
    <row r="187" spans="3:25" ht="43.15"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15"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7"/>
      <c r="E190" s="992"/>
      <c r="F190" s="982" t="str">
        <f>IF(COUNTA(表紙!F214)=1,+表紙!F214,"")</f>
        <v/>
      </c>
      <c r="G190" s="983"/>
      <c r="H190" s="983"/>
      <c r="I190" s="983"/>
      <c r="J190" s="983"/>
      <c r="K190" s="983"/>
      <c r="L190" s="983"/>
      <c r="M190" s="983"/>
      <c r="N190" s="983"/>
      <c r="O190" s="983"/>
      <c r="P190" s="983"/>
      <c r="Q190" s="983"/>
      <c r="R190" s="983"/>
      <c r="S190" s="983"/>
      <c r="T190" s="983"/>
      <c r="U190" s="984"/>
      <c r="V190" s="308"/>
      <c r="W190" s="341"/>
      <c r="X190" s="341"/>
      <c r="Y190" s="341"/>
    </row>
    <row r="191" spans="3:25" ht="13.9"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3145.2999999999997</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0</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3145.2999999999997</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7"/>
      <c r="E207" s="992"/>
      <c r="F207" s="982" t="str">
        <f>IF(COUNTA(表紙!F231)=1,+表紙!F231,"")</f>
        <v/>
      </c>
      <c r="G207" s="983"/>
      <c r="H207" s="983"/>
      <c r="I207" s="983"/>
      <c r="J207" s="983"/>
      <c r="K207" s="983"/>
      <c r="L207" s="983"/>
      <c r="M207" s="983"/>
      <c r="N207" s="983"/>
      <c r="O207" s="983"/>
      <c r="P207" s="983"/>
      <c r="Q207" s="983"/>
      <c r="R207" s="983"/>
      <c r="S207" s="983"/>
      <c r="T207" s="983"/>
      <c r="U207" s="984"/>
      <c r="V207" s="321"/>
      <c r="W207" s="341"/>
      <c r="X207" s="341"/>
      <c r="Y207" s="341"/>
    </row>
    <row r="208" spans="3:25" ht="13.9"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150000000000006"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zoomScaleNormal="10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2450.5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2450.5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2450.5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2450.5</v>
      </c>
      <c r="P27" s="878"/>
      <c r="Q27" s="878"/>
      <c r="R27" s="878"/>
      <c r="S27" s="59" t="s">
        <v>38</v>
      </c>
      <c r="T27" s="80"/>
      <c r="U27" s="80"/>
      <c r="X27" s="78" t="s">
        <v>39</v>
      </c>
      <c r="Y27" s="81"/>
      <c r="AG27" s="68"/>
      <c r="AH27" s="68"/>
      <c r="AI27" s="68"/>
      <c r="AJ27" s="68"/>
      <c r="AK27" s="824">
        <f>+AG18+O27</f>
        <v>2450.5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2450.5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2450.5</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2450.5</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2450.5</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16"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topLeftCell="A14"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26</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26</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26</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26</v>
      </c>
      <c r="P27" s="878"/>
      <c r="Q27" s="878"/>
      <c r="R27" s="878"/>
      <c r="S27" s="59" t="s">
        <v>38</v>
      </c>
      <c r="T27" s="80"/>
      <c r="U27" s="80"/>
      <c r="X27" s="78" t="s">
        <v>39</v>
      </c>
      <c r="Y27" s="81"/>
      <c r="AG27" s="68"/>
      <c r="AH27" s="68"/>
      <c r="AI27" s="68"/>
      <c r="AJ27" s="68"/>
      <c r="AK27" s="824">
        <f>+AG18+O27</f>
        <v>26</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26</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26</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26</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26</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abSelected="1" topLeftCell="A10"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3.1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3.1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3.1</v>
      </c>
      <c r="P27" s="878"/>
      <c r="Q27" s="878"/>
      <c r="R27" s="878"/>
      <c r="S27" s="59" t="s">
        <v>38</v>
      </c>
      <c r="T27" s="80"/>
      <c r="U27" s="80"/>
      <c r="X27" s="78" t="s">
        <v>39</v>
      </c>
      <c r="Y27" s="81"/>
      <c r="AG27" s="68"/>
      <c r="AH27" s="68"/>
      <c r="AI27" s="68"/>
      <c r="AJ27" s="68"/>
      <c r="AK27" s="824">
        <f>+AG18+O27</f>
        <v>3.1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3.1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3.1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3.1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3.1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abSelected="1" workbookViewId="0">
      <selection activeCell="D7" sqref="D7:H7"/>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横浜市内各現場</v>
      </c>
      <c r="AF5" s="892"/>
      <c r="AG5" s="892"/>
      <c r="AH5" s="892"/>
      <c r="AI5" s="892"/>
      <c r="AJ5" s="892"/>
      <c r="AK5" s="892"/>
      <c r="AL5" s="892"/>
      <c r="AM5" s="892"/>
      <c r="AN5" s="892"/>
      <c r="AO5" s="892"/>
      <c r="AP5" s="892"/>
      <c r="AQ5" s="892"/>
      <c r="AR5" s="892"/>
      <c r="AS5" s="892"/>
      <c r="AT5" s="892"/>
      <c r="AU5" s="89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10.1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10.1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10.1</v>
      </c>
      <c r="P27" s="878"/>
      <c r="Q27" s="878"/>
      <c r="R27" s="878"/>
      <c r="S27" s="59" t="s">
        <v>38</v>
      </c>
      <c r="T27" s="80"/>
      <c r="U27" s="80"/>
      <c r="X27" s="78" t="s">
        <v>39</v>
      </c>
      <c r="Y27" s="81"/>
      <c r="AG27" s="68"/>
      <c r="AH27" s="68"/>
      <c r="AI27" s="68"/>
      <c r="AJ27" s="68"/>
      <c r="AK27" s="824">
        <f>+AG18+O27</f>
        <v>10.1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10.1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10.1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2023-07-03T05:46:22Z</dcterms:created>
  <dcterms:modified xsi:type="dcterms:W3CDTF">2023-08-23T04:49:14Z</dcterms:modified>
</cp:coreProperties>
</file>