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66925"/>
  <mc:AlternateContent xmlns:mc="http://schemas.openxmlformats.org/markup-compatibility/2006">
    <mc:Choice Requires="x15">
      <x15ac:absPath xmlns:x15ac="http://schemas.microsoft.com/office/spreadsheetml/2010/11/ac" url="\\fs\健康福祉局\03介護事業指導課\06介護事業指導課\120_介護事業所に関する事務\020_運営支援班\110_ホームページ掲載資料\010_作業\000_起案\R8.7月\【掲載用】\"/>
    </mc:Choice>
  </mc:AlternateContent>
  <xr:revisionPtr revIDLastSave="0" documentId="13_ncr:1_{B31D5011-1708-4748-A6B5-37137DD584D9}" xr6:coauthVersionLast="47" xr6:coauthVersionMax="47" xr10:uidLastSave="{00000000-0000-0000-0000-000000000000}"/>
  <bookViews>
    <workbookView xWindow="20370" yWindow="15" windowWidth="29040" windowHeight="15720" tabRatio="786" xr2:uid="{00000000-000D-0000-FFFF-FFFF00000000}"/>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【記載例】認知症対応型共同生活介護!$A$1:$BI$83</definedName>
    <definedName name="_xlnm.Print_Area" localSheetId="4">'シフト記号表（勤務時間帯）'!$B$1:$AB$52</definedName>
    <definedName name="_xlnm.Print_Area" localSheetId="5">記入方法!$B$1:$Q$110</definedName>
    <definedName name="_xlnm.Print_Area" localSheetId="3">'認知症対応型共同生活介護（1枚用）'!$A$1:$BI$83</definedName>
    <definedName name="_xlnm.Print_Area" localSheetId="2">'認知症対応型共同生活介護(50人)'!$A$1:$BI$185</definedName>
    <definedName name="_xlnm.Print_Titles" localSheetId="3">'認知症対応型共同生活介護（1枚用）'!$1:$28</definedName>
    <definedName name="_xlnm.Print_Titles" localSheetId="2">'認知症対応型共同生活介護(50人)'!$1:$28</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 i="11" l="1"/>
  <c r="BC8" i="11" s="1"/>
  <c r="AD2" i="12"/>
  <c r="BC8" i="12" s="1"/>
  <c r="D41" i="10"/>
  <c r="D22" i="10" l="1"/>
  <c r="D21" i="10"/>
  <c r="D20" i="10"/>
  <c r="D22" i="5"/>
  <c r="D21" i="5"/>
  <c r="D20" i="5"/>
  <c r="D19" i="5"/>
  <c r="D18" i="5"/>
  <c r="D17" i="5"/>
  <c r="D16" i="5"/>
  <c r="D15" i="5"/>
  <c r="D14" i="5"/>
  <c r="D13" i="5"/>
  <c r="D12" i="5"/>
  <c r="D11" i="5"/>
  <c r="D10" i="5"/>
  <c r="D9" i="5"/>
  <c r="D8" i="5"/>
  <c r="D7" i="5"/>
  <c r="D6" i="5"/>
  <c r="AZ24" i="12" l="1"/>
  <c r="AZ24" i="11"/>
  <c r="AZ24" i="8"/>
  <c r="AY178" i="12" l="1"/>
  <c r="AX178" i="12"/>
  <c r="AW178" i="12"/>
  <c r="AV178" i="12"/>
  <c r="AU178" i="12"/>
  <c r="AT178" i="12"/>
  <c r="AS178" i="12"/>
  <c r="AR178" i="12"/>
  <c r="AQ178" i="12"/>
  <c r="AP178" i="12"/>
  <c r="AO178" i="12"/>
  <c r="AN178" i="12"/>
  <c r="AM178" i="12"/>
  <c r="AL178" i="12"/>
  <c r="AK178" i="12"/>
  <c r="AJ178" i="12"/>
  <c r="AI178" i="12"/>
  <c r="AH178" i="12"/>
  <c r="AG178" i="12"/>
  <c r="AF178" i="12"/>
  <c r="AE178" i="12"/>
  <c r="AD178" i="12"/>
  <c r="AC178" i="12"/>
  <c r="AB178" i="12"/>
  <c r="AA178" i="12"/>
  <c r="Z178" i="12"/>
  <c r="Y178" i="12"/>
  <c r="X178" i="12"/>
  <c r="W178" i="12"/>
  <c r="V178" i="12"/>
  <c r="U178" i="12"/>
  <c r="G178" i="12"/>
  <c r="AY177" i="12"/>
  <c r="AX177"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F177" i="12"/>
  <c r="AY175" i="12"/>
  <c r="AX175" i="12"/>
  <c r="AW175" i="12"/>
  <c r="AV175" i="12"/>
  <c r="AU175" i="12"/>
  <c r="AT175" i="12"/>
  <c r="AS175" i="12"/>
  <c r="AR175" i="12"/>
  <c r="AQ175" i="12"/>
  <c r="AP175" i="12"/>
  <c r="AO175" i="12"/>
  <c r="AN175" i="12"/>
  <c r="AM175" i="12"/>
  <c r="AL175" i="12"/>
  <c r="AK175" i="12"/>
  <c r="AJ175" i="12"/>
  <c r="AI175" i="12"/>
  <c r="AH175" i="12"/>
  <c r="AG175" i="12"/>
  <c r="AF175" i="12"/>
  <c r="AE175" i="12"/>
  <c r="AD175" i="12"/>
  <c r="AC175" i="12"/>
  <c r="AB175" i="12"/>
  <c r="AA175" i="12"/>
  <c r="Z175" i="12"/>
  <c r="Y175" i="12"/>
  <c r="X175" i="12"/>
  <c r="W175" i="12"/>
  <c r="V175" i="12"/>
  <c r="U175" i="12"/>
  <c r="G175" i="12"/>
  <c r="AY174" i="12"/>
  <c r="AX174"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F174" i="12"/>
  <c r="AY172" i="12"/>
  <c r="AX172" i="12"/>
  <c r="AW172" i="12"/>
  <c r="AV172" i="12"/>
  <c r="AU172" i="12"/>
  <c r="AT172" i="12"/>
  <c r="AS172" i="12"/>
  <c r="AR172" i="12"/>
  <c r="AQ172" i="12"/>
  <c r="AP172" i="12"/>
  <c r="AO172" i="12"/>
  <c r="AN172" i="12"/>
  <c r="AM172" i="12"/>
  <c r="AL172" i="12"/>
  <c r="AK172" i="12"/>
  <c r="AJ172" i="12"/>
  <c r="AI172" i="12"/>
  <c r="AH172" i="12"/>
  <c r="AG172" i="12"/>
  <c r="AF172" i="12"/>
  <c r="AE172" i="12"/>
  <c r="AD172" i="12"/>
  <c r="AC172" i="12"/>
  <c r="AB172" i="12"/>
  <c r="AA172" i="12"/>
  <c r="Z172" i="12"/>
  <c r="Y172" i="12"/>
  <c r="X172" i="12"/>
  <c r="W172" i="12"/>
  <c r="V172" i="12"/>
  <c r="U172" i="12"/>
  <c r="G172" i="12"/>
  <c r="AY171" i="12"/>
  <c r="AX171"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F171"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G169" i="12"/>
  <c r="AY168" i="12"/>
  <c r="AX168"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F168"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G166" i="12"/>
  <c r="AY165" i="12"/>
  <c r="AX165"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F165"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G163" i="12"/>
  <c r="AY162" i="12"/>
  <c r="AX162"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F162"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G160" i="12"/>
  <c r="AY159" i="12"/>
  <c r="AX159"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F159"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G157" i="12"/>
  <c r="AY156" i="12"/>
  <c r="AX156"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F156"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G154" i="12"/>
  <c r="AY153" i="12"/>
  <c r="AX153"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F153"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G151" i="12"/>
  <c r="AY150" i="12"/>
  <c r="AX150"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F150"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G148" i="12"/>
  <c r="AY147" i="12"/>
  <c r="AX147"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F147"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G145" i="12"/>
  <c r="AY144" i="12"/>
  <c r="AX144"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F144"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G142" i="12"/>
  <c r="AY141" i="12"/>
  <c r="AX141"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F141"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G139" i="12"/>
  <c r="AY138" i="12"/>
  <c r="AX138"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F138"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G136" i="12"/>
  <c r="AY135" i="12"/>
  <c r="AX135"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F135"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G133" i="12"/>
  <c r="AY132" i="12"/>
  <c r="AX132"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F132"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G130" i="12"/>
  <c r="AY129" i="12"/>
  <c r="AX129"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F129"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G127" i="12"/>
  <c r="AY126" i="12"/>
  <c r="AX126"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F126"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G124" i="12"/>
  <c r="AY123" i="12"/>
  <c r="AX123"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F123"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G121" i="12"/>
  <c r="AY120" i="12"/>
  <c r="AX120"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F120"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G118" i="12"/>
  <c r="AY117" i="12"/>
  <c r="AX117"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F117"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G115" i="12"/>
  <c r="AY114" i="12"/>
  <c r="AX114"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F114"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G112" i="12"/>
  <c r="AY111" i="12"/>
  <c r="AX111"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F111"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G109" i="12"/>
  <c r="AY108" i="12"/>
  <c r="AX108"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F108"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G106" i="12"/>
  <c r="AY105" i="12"/>
  <c r="AX105"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F105"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G103" i="12"/>
  <c r="AY102" i="12"/>
  <c r="AX102"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F102"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G100" i="12"/>
  <c r="AY99" i="12"/>
  <c r="AX99"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F99"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G97" i="12"/>
  <c r="AY96" i="12"/>
  <c r="AX96"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F96"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G94" i="12"/>
  <c r="AY93" i="12"/>
  <c r="AX93"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F93"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G91" i="12"/>
  <c r="AY90" i="12"/>
  <c r="AX90"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F90"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G88" i="12"/>
  <c r="AY87" i="12"/>
  <c r="AX87"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F87"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G85" i="12"/>
  <c r="AY84" i="12"/>
  <c r="AX84"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F84"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G82" i="12"/>
  <c r="AY81" i="12"/>
  <c r="AX81"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F81"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G79" i="12"/>
  <c r="AY78" i="12"/>
  <c r="AX78"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F78" i="12"/>
  <c r="AZ117" i="12" l="1"/>
  <c r="BB117" i="12" s="1"/>
  <c r="AZ129" i="12"/>
  <c r="BB129" i="12" s="1"/>
  <c r="AZ141" i="12"/>
  <c r="BB141" i="12" s="1"/>
  <c r="AZ153" i="12"/>
  <c r="BB153" i="12" s="1"/>
  <c r="AZ165" i="12"/>
  <c r="BB165" i="12" s="1"/>
  <c r="AZ177" i="12"/>
  <c r="BB177" i="12" s="1"/>
  <c r="AZ81" i="12"/>
  <c r="BB81" i="12" s="1"/>
  <c r="AZ93" i="12"/>
  <c r="BB93" i="12" s="1"/>
  <c r="AZ79" i="12"/>
  <c r="BB79" i="12" s="1"/>
  <c r="AZ91" i="12"/>
  <c r="BB91" i="12" s="1"/>
  <c r="AZ103" i="12"/>
  <c r="BB103" i="12" s="1"/>
  <c r="AZ115" i="12"/>
  <c r="BB115" i="12" s="1"/>
  <c r="AZ127" i="12"/>
  <c r="BB127" i="12" s="1"/>
  <c r="AZ139" i="12"/>
  <c r="BB139" i="12" s="1"/>
  <c r="AZ151" i="12"/>
  <c r="BB151" i="12" s="1"/>
  <c r="AZ163" i="12"/>
  <c r="BB163" i="12" s="1"/>
  <c r="AZ175" i="12"/>
  <c r="BB175" i="12" s="1"/>
  <c r="AZ105" i="12"/>
  <c r="BB105" i="12" s="1"/>
  <c r="AZ82" i="12"/>
  <c r="BB82" i="12" s="1"/>
  <c r="AZ84" i="12"/>
  <c r="BB84" i="12" s="1"/>
  <c r="AZ94" i="12"/>
  <c r="BB94" i="12" s="1"/>
  <c r="AZ96" i="12"/>
  <c r="BB96" i="12" s="1"/>
  <c r="AZ118" i="12"/>
  <c r="BB118" i="12" s="1"/>
  <c r="AZ166" i="12"/>
  <c r="BB166" i="12" s="1"/>
  <c r="AZ85" i="12"/>
  <c r="BB85" i="12" s="1"/>
  <c r="AZ87" i="12"/>
  <c r="BB87" i="12" s="1"/>
  <c r="AZ97" i="12"/>
  <c r="BB97" i="12" s="1"/>
  <c r="AZ99" i="12"/>
  <c r="BB99" i="12" s="1"/>
  <c r="AZ111" i="12"/>
  <c r="BB111" i="12" s="1"/>
  <c r="AZ121" i="12"/>
  <c r="BB121" i="12" s="1"/>
  <c r="AZ123" i="12"/>
  <c r="BB123" i="12" s="1"/>
  <c r="AZ133" i="12"/>
  <c r="BB133" i="12" s="1"/>
  <c r="AZ135" i="12"/>
  <c r="BB135" i="12" s="1"/>
  <c r="AZ145" i="12"/>
  <c r="BB145" i="12" s="1"/>
  <c r="AZ147" i="12"/>
  <c r="BB147" i="12" s="1"/>
  <c r="AZ157" i="12"/>
  <c r="BB157" i="12" s="1"/>
  <c r="AZ159" i="12"/>
  <c r="BB159" i="12" s="1"/>
  <c r="AZ169" i="12"/>
  <c r="BB169" i="12" s="1"/>
  <c r="AZ171" i="12"/>
  <c r="BB171" i="12" s="1"/>
  <c r="AZ106" i="12"/>
  <c r="BB106" i="12" s="1"/>
  <c r="AZ120" i="12"/>
  <c r="BB120" i="12" s="1"/>
  <c r="AZ130" i="12"/>
  <c r="BB130" i="12" s="1"/>
  <c r="AZ132" i="12"/>
  <c r="BB132" i="12" s="1"/>
  <c r="AZ142" i="12"/>
  <c r="BB142" i="12" s="1"/>
  <c r="AZ144" i="12"/>
  <c r="BB144" i="12" s="1"/>
  <c r="AZ154" i="12"/>
  <c r="BB154" i="12" s="1"/>
  <c r="AZ156" i="12"/>
  <c r="BB156" i="12" s="1"/>
  <c r="AZ168" i="12"/>
  <c r="BB168" i="12" s="1"/>
  <c r="AZ178" i="12"/>
  <c r="BB178" i="12" s="1"/>
  <c r="AZ78" i="12"/>
  <c r="BB78" i="12" s="1"/>
  <c r="AZ88" i="12"/>
  <c r="BB88" i="12" s="1"/>
  <c r="AZ90" i="12"/>
  <c r="BB90" i="12" s="1"/>
  <c r="AZ100" i="12"/>
  <c r="BB100" i="12" s="1"/>
  <c r="AZ102" i="12"/>
  <c r="BB102" i="12" s="1"/>
  <c r="AZ108" i="12"/>
  <c r="BB108" i="12" s="1"/>
  <c r="AZ109" i="12"/>
  <c r="BB109" i="12" s="1"/>
  <c r="AZ112" i="12"/>
  <c r="BB112" i="12" s="1"/>
  <c r="AZ114" i="12"/>
  <c r="BB114" i="12" s="1"/>
  <c r="AZ124" i="12"/>
  <c r="BB124" i="12" s="1"/>
  <c r="AZ126" i="12"/>
  <c r="BB126" i="12" s="1"/>
  <c r="AZ136" i="12"/>
  <c r="BB136" i="12" s="1"/>
  <c r="AZ138" i="12"/>
  <c r="BB138" i="12" s="1"/>
  <c r="AZ148" i="12"/>
  <c r="BB148" i="12" s="1"/>
  <c r="AZ150" i="12"/>
  <c r="BB150" i="12" s="1"/>
  <c r="AZ160" i="12"/>
  <c r="BB160" i="12" s="1"/>
  <c r="AZ162" i="12"/>
  <c r="BB162" i="12" s="1"/>
  <c r="AZ172" i="12"/>
  <c r="BB172" i="12" s="1"/>
  <c r="AZ174" i="12"/>
  <c r="BB174" i="12" s="1"/>
  <c r="P40" i="10"/>
  <c r="T41" i="10"/>
  <c r="P42" i="10"/>
  <c r="P43" i="10"/>
  <c r="P45" i="10"/>
  <c r="P46" i="10"/>
  <c r="R47" i="10"/>
  <c r="T47" i="10"/>
  <c r="P39" i="10"/>
  <c r="P8" i="10"/>
  <c r="P9" i="10"/>
  <c r="P10" i="10"/>
  <c r="P11" i="10"/>
  <c r="T11" i="10" s="1"/>
  <c r="P12" i="10"/>
  <c r="P13" i="10"/>
  <c r="P14" i="10"/>
  <c r="P15" i="10"/>
  <c r="P16" i="10"/>
  <c r="P17" i="10"/>
  <c r="P18" i="10"/>
  <c r="P19" i="10"/>
  <c r="P20" i="10"/>
  <c r="P21"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N7" i="5"/>
  <c r="N8" i="5"/>
  <c r="N9" i="5"/>
  <c r="N10" i="5"/>
  <c r="N11" i="5"/>
  <c r="N12" i="5"/>
  <c r="N13" i="5"/>
  <c r="N14" i="5"/>
  <c r="N15" i="5"/>
  <c r="N16" i="5"/>
  <c r="N17" i="5"/>
  <c r="N18" i="5"/>
  <c r="N19" i="5"/>
  <c r="N20" i="5"/>
  <c r="N21" i="5"/>
  <c r="P6" i="5"/>
  <c r="N6" i="5"/>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G76" i="12"/>
  <c r="AY75" i="12"/>
  <c r="AX75"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F75"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G73" i="12"/>
  <c r="AY72" i="12"/>
  <c r="AX72"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F72"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G70" i="12"/>
  <c r="AY69" i="12"/>
  <c r="AX69"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F69"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G67" i="12"/>
  <c r="AY66" i="12"/>
  <c r="AX66"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F66"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G64" i="12"/>
  <c r="AY63" i="12"/>
  <c r="AX63"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F63"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G61" i="12"/>
  <c r="AY60" i="12"/>
  <c r="AX60"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F60"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G58" i="12"/>
  <c r="AY57" i="12"/>
  <c r="AX57"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F57"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G55" i="12"/>
  <c r="AY54" i="12"/>
  <c r="AX54"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F54"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G52" i="12"/>
  <c r="AY51" i="12"/>
  <c r="AX51"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F51"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G49" i="12"/>
  <c r="AY48" i="12"/>
  <c r="AX48"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F48"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G46" i="12"/>
  <c r="AY45" i="12"/>
  <c r="AX45"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F45"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G43" i="12"/>
  <c r="AY42" i="12"/>
  <c r="AX42"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F42"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G40" i="12"/>
  <c r="AY39" i="12"/>
  <c r="AX39"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F39"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G37" i="12"/>
  <c r="AY36" i="12"/>
  <c r="AX36"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F36"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G34" i="12"/>
  <c r="AY33" i="12"/>
  <c r="AX33"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F33" i="12"/>
  <c r="B33" i="12"/>
  <c r="B36" i="12" s="1"/>
  <c r="B39" i="12" s="1"/>
  <c r="B42" i="12" s="1"/>
  <c r="B45" i="12" s="1"/>
  <c r="B48" i="12" s="1"/>
  <c r="B51" i="12" s="1"/>
  <c r="B54" i="12" s="1"/>
  <c r="B57" i="12" s="1"/>
  <c r="B60" i="12" s="1"/>
  <c r="B63" i="12" s="1"/>
  <c r="B66" i="12" s="1"/>
  <c r="B69" i="12" s="1"/>
  <c r="B72" i="12" s="1"/>
  <c r="B75" i="12" s="1"/>
  <c r="B78" i="12" s="1"/>
  <c r="B81" i="12" s="1"/>
  <c r="B84" i="12" s="1"/>
  <c r="B87" i="12" s="1"/>
  <c r="B90" i="12" s="1"/>
  <c r="B93" i="12" s="1"/>
  <c r="B96" i="12" s="1"/>
  <c r="B99" i="12" s="1"/>
  <c r="B102" i="12" s="1"/>
  <c r="B105" i="12" s="1"/>
  <c r="B108" i="12" s="1"/>
  <c r="B111" i="12" s="1"/>
  <c r="B114" i="12" s="1"/>
  <c r="B117" i="12" s="1"/>
  <c r="B120" i="12" s="1"/>
  <c r="B123" i="12" s="1"/>
  <c r="B126" i="12" s="1"/>
  <c r="B129" i="12" s="1"/>
  <c r="B132" i="12" s="1"/>
  <c r="B135" i="12" s="1"/>
  <c r="B138" i="12" s="1"/>
  <c r="B141" i="12" s="1"/>
  <c r="B144" i="12" s="1"/>
  <c r="B147" i="12" s="1"/>
  <c r="B150" i="12" s="1"/>
  <c r="B153" i="12" s="1"/>
  <c r="B156" i="12" s="1"/>
  <c r="B159" i="12" s="1"/>
  <c r="B162" i="12" s="1"/>
  <c r="B165" i="12" s="1"/>
  <c r="B168" i="12" s="1"/>
  <c r="B171" i="12" s="1"/>
  <c r="B174" i="12" s="1"/>
  <c r="B177" i="12" s="1"/>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G31" i="12"/>
  <c r="AV183" i="12" s="1"/>
  <c r="AY30" i="12"/>
  <c r="AX30"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F30" i="12"/>
  <c r="AV182" i="12" s="1"/>
  <c r="AY26" i="12"/>
  <c r="AY27" i="12" s="1"/>
  <c r="AY28" i="12" s="1"/>
  <c r="AX26" i="12"/>
  <c r="AX27" i="12" s="1"/>
  <c r="AX28" i="12" s="1"/>
  <c r="AW26" i="12"/>
  <c r="AW27" i="12" s="1"/>
  <c r="AW28" i="12" s="1"/>
  <c r="AS27" i="12"/>
  <c r="AS28" i="12" s="1"/>
  <c r="AY76" i="11"/>
  <c r="AX76" i="11"/>
  <c r="AW76" i="11"/>
  <c r="AV76" i="11"/>
  <c r="AU76" i="11"/>
  <c r="AT76" i="11"/>
  <c r="AS76" i="11"/>
  <c r="AR76" i="11"/>
  <c r="AQ76" i="11"/>
  <c r="AP76" i="11"/>
  <c r="AO76" i="11"/>
  <c r="AN76" i="11"/>
  <c r="AM76" i="11"/>
  <c r="AL76" i="11"/>
  <c r="AK76" i="11"/>
  <c r="AJ76" i="11"/>
  <c r="AI76" i="11"/>
  <c r="AH76" i="11"/>
  <c r="AG76" i="11"/>
  <c r="AF76" i="11"/>
  <c r="AE76" i="11"/>
  <c r="AD76" i="11"/>
  <c r="AC76" i="11"/>
  <c r="AB76" i="11"/>
  <c r="AA76" i="11"/>
  <c r="Z76" i="11"/>
  <c r="Y76" i="11"/>
  <c r="X76" i="11"/>
  <c r="W76" i="11"/>
  <c r="V76" i="11"/>
  <c r="U76" i="11"/>
  <c r="AY75" i="11"/>
  <c r="AX75" i="11"/>
  <c r="AW75" i="11"/>
  <c r="AV75" i="11"/>
  <c r="AU75" i="11"/>
  <c r="AT75" i="11"/>
  <c r="AS75" i="11"/>
  <c r="AR75" i="11"/>
  <c r="AQ75" i="11"/>
  <c r="AP75" i="11"/>
  <c r="AO75" i="11"/>
  <c r="AN75" i="11"/>
  <c r="AM75" i="11"/>
  <c r="AL75" i="11"/>
  <c r="AK75" i="11"/>
  <c r="AJ75" i="11"/>
  <c r="AI75" i="11"/>
  <c r="AH75" i="11"/>
  <c r="AG75" i="11"/>
  <c r="AF75" i="11"/>
  <c r="AE75" i="11"/>
  <c r="AD75" i="11"/>
  <c r="AC75" i="11"/>
  <c r="AB75" i="11"/>
  <c r="AA75" i="11"/>
  <c r="Z75" i="11"/>
  <c r="Y75" i="11"/>
  <c r="X75" i="11"/>
  <c r="W75" i="11"/>
  <c r="V75" i="11"/>
  <c r="U75" i="11"/>
  <c r="AY73" i="11"/>
  <c r="AX73" i="11"/>
  <c r="AW73" i="11"/>
  <c r="AV73" i="11"/>
  <c r="AU73" i="11"/>
  <c r="AT73" i="11"/>
  <c r="AS73" i="11"/>
  <c r="AR73" i="11"/>
  <c r="AQ73" i="11"/>
  <c r="AP73" i="11"/>
  <c r="AO73" i="11"/>
  <c r="AN73" i="11"/>
  <c r="AM73" i="11"/>
  <c r="AL73" i="11"/>
  <c r="AK73" i="11"/>
  <c r="AJ73" i="11"/>
  <c r="AI73" i="11"/>
  <c r="AH73" i="11"/>
  <c r="AG73" i="11"/>
  <c r="AF73" i="11"/>
  <c r="AE73" i="11"/>
  <c r="AD73" i="11"/>
  <c r="AC73" i="11"/>
  <c r="AB73" i="11"/>
  <c r="AA73" i="11"/>
  <c r="Z73" i="11"/>
  <c r="Y73" i="11"/>
  <c r="X73" i="11"/>
  <c r="W73" i="11"/>
  <c r="V73" i="11"/>
  <c r="U73" i="11"/>
  <c r="AY72" i="11"/>
  <c r="AX72" i="11"/>
  <c r="AW72" i="11"/>
  <c r="AV72" i="11"/>
  <c r="AU72" i="11"/>
  <c r="AT72" i="11"/>
  <c r="AS72" i="11"/>
  <c r="AR72" i="11"/>
  <c r="AQ72" i="11"/>
  <c r="AP72" i="11"/>
  <c r="AO72" i="11"/>
  <c r="AN72" i="11"/>
  <c r="AM72" i="11"/>
  <c r="AL72" i="11"/>
  <c r="AK72" i="11"/>
  <c r="AJ72" i="11"/>
  <c r="AI72" i="11"/>
  <c r="AH72" i="11"/>
  <c r="AG72" i="11"/>
  <c r="AF72" i="11"/>
  <c r="AE72" i="11"/>
  <c r="AD72" i="11"/>
  <c r="AC72" i="11"/>
  <c r="AB72" i="11"/>
  <c r="AA72" i="11"/>
  <c r="Z72" i="11"/>
  <c r="Y72" i="11"/>
  <c r="X72" i="11"/>
  <c r="W72" i="11"/>
  <c r="V72" i="11"/>
  <c r="U72" i="11"/>
  <c r="AY70" i="11"/>
  <c r="AX70" i="11"/>
  <c r="AW70" i="11"/>
  <c r="AV70" i="11"/>
  <c r="AU70" i="11"/>
  <c r="AT70" i="11"/>
  <c r="AS70" i="11"/>
  <c r="AR70" i="11"/>
  <c r="AQ70" i="11"/>
  <c r="AP70" i="11"/>
  <c r="AO70" i="11"/>
  <c r="AN70" i="11"/>
  <c r="AM70" i="11"/>
  <c r="AL70" i="11"/>
  <c r="AK70" i="11"/>
  <c r="AJ70" i="11"/>
  <c r="AI70" i="11"/>
  <c r="AH70" i="11"/>
  <c r="AG70" i="11"/>
  <c r="AF70" i="11"/>
  <c r="AE70" i="11"/>
  <c r="AD70" i="11"/>
  <c r="AC70" i="11"/>
  <c r="AB70" i="11"/>
  <c r="AA70" i="11"/>
  <c r="Z70" i="11"/>
  <c r="Y70" i="11"/>
  <c r="X70" i="11"/>
  <c r="W70" i="11"/>
  <c r="V70" i="11"/>
  <c r="U70" i="11"/>
  <c r="AY69" i="11"/>
  <c r="AX69" i="11"/>
  <c r="AW69" i="11"/>
  <c r="AV69" i="11"/>
  <c r="AU69" i="11"/>
  <c r="AT69" i="11"/>
  <c r="AS69" i="11"/>
  <c r="AR69" i="11"/>
  <c r="AQ69" i="11"/>
  <c r="AP69" i="11"/>
  <c r="AO69" i="11"/>
  <c r="AN69" i="11"/>
  <c r="AM69" i="11"/>
  <c r="AL69" i="11"/>
  <c r="AK69" i="11"/>
  <c r="AJ69" i="11"/>
  <c r="AI69" i="11"/>
  <c r="AH69" i="11"/>
  <c r="AG69" i="11"/>
  <c r="AF69" i="11"/>
  <c r="AE69" i="11"/>
  <c r="AD69" i="11"/>
  <c r="AC69" i="11"/>
  <c r="AB69" i="11"/>
  <c r="AA69" i="11"/>
  <c r="Z69" i="11"/>
  <c r="Y69" i="11"/>
  <c r="X69" i="11"/>
  <c r="W69" i="11"/>
  <c r="V69" i="11"/>
  <c r="U69"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6" i="11"/>
  <c r="AX66" i="11"/>
  <c r="AW66" i="11"/>
  <c r="AV66" i="11"/>
  <c r="AU66" i="11"/>
  <c r="AT66" i="11"/>
  <c r="AS66" i="11"/>
  <c r="AR66" i="11"/>
  <c r="AQ66" i="11"/>
  <c r="AP66" i="11"/>
  <c r="AO66" i="11"/>
  <c r="AN66" i="11"/>
  <c r="AM66" i="11"/>
  <c r="AL66" i="11"/>
  <c r="AK66" i="11"/>
  <c r="AJ66" i="11"/>
  <c r="AI66" i="11"/>
  <c r="AH66" i="11"/>
  <c r="AG66" i="11"/>
  <c r="AF66" i="11"/>
  <c r="AE66" i="11"/>
  <c r="AD66" i="11"/>
  <c r="AC66" i="11"/>
  <c r="AB66" i="11"/>
  <c r="AA66" i="11"/>
  <c r="Z66" i="11"/>
  <c r="Y66" i="11"/>
  <c r="X66" i="11"/>
  <c r="W66" i="11"/>
  <c r="V66" i="11"/>
  <c r="U66"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3" i="11"/>
  <c r="AX63" i="11"/>
  <c r="AW63" i="11"/>
  <c r="AV63" i="11"/>
  <c r="AU63" i="11"/>
  <c r="AT63" i="11"/>
  <c r="AS63" i="11"/>
  <c r="AR63" i="11"/>
  <c r="AQ63" i="11"/>
  <c r="AP63" i="11"/>
  <c r="AO63" i="11"/>
  <c r="AN63" i="11"/>
  <c r="AM63" i="11"/>
  <c r="AL63" i="11"/>
  <c r="AK63" i="11"/>
  <c r="AJ63" i="11"/>
  <c r="AI63" i="11"/>
  <c r="AH63" i="11"/>
  <c r="AG63" i="11"/>
  <c r="AF63" i="11"/>
  <c r="AE63" i="11"/>
  <c r="AD63" i="11"/>
  <c r="AC63" i="11"/>
  <c r="AB63" i="11"/>
  <c r="AA63" i="11"/>
  <c r="Z63" i="11"/>
  <c r="Y63" i="11"/>
  <c r="X63" i="11"/>
  <c r="W63" i="11"/>
  <c r="V63" i="11"/>
  <c r="U63"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60" i="11"/>
  <c r="AX60" i="11"/>
  <c r="AW60" i="11"/>
  <c r="AV60" i="11"/>
  <c r="AU60" i="11"/>
  <c r="AT60" i="11"/>
  <c r="AS60" i="11"/>
  <c r="AR60" i="11"/>
  <c r="AQ60" i="11"/>
  <c r="AP60" i="11"/>
  <c r="AO60" i="11"/>
  <c r="AN60" i="11"/>
  <c r="AM60" i="11"/>
  <c r="AL60" i="11"/>
  <c r="AK60" i="11"/>
  <c r="AJ60" i="11"/>
  <c r="AI60" i="11"/>
  <c r="AH60" i="11"/>
  <c r="AG60" i="11"/>
  <c r="AF60" i="11"/>
  <c r="AE60" i="11"/>
  <c r="AD60" i="11"/>
  <c r="AC60" i="11"/>
  <c r="AB60" i="11"/>
  <c r="AA60" i="11"/>
  <c r="Z60" i="11"/>
  <c r="Y60" i="11"/>
  <c r="X60" i="11"/>
  <c r="W60" i="11"/>
  <c r="V60" i="11"/>
  <c r="U60"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7" i="11"/>
  <c r="AX57" i="11"/>
  <c r="AW57" i="11"/>
  <c r="AV57" i="11"/>
  <c r="AU57" i="11"/>
  <c r="AT57" i="11"/>
  <c r="AS57" i="11"/>
  <c r="AR57" i="11"/>
  <c r="AQ57" i="11"/>
  <c r="AP57" i="11"/>
  <c r="AO57" i="11"/>
  <c r="AN57" i="11"/>
  <c r="AM57" i="11"/>
  <c r="AL57" i="11"/>
  <c r="AK57" i="11"/>
  <c r="AJ57" i="11"/>
  <c r="AI57" i="11"/>
  <c r="AH57" i="11"/>
  <c r="AG57" i="11"/>
  <c r="AF57" i="11"/>
  <c r="AE57" i="11"/>
  <c r="AD57" i="11"/>
  <c r="AC57" i="11"/>
  <c r="AB57" i="11"/>
  <c r="AA57" i="11"/>
  <c r="Z57" i="11"/>
  <c r="Y57" i="11"/>
  <c r="X57" i="11"/>
  <c r="W57" i="11"/>
  <c r="V57" i="11"/>
  <c r="U57"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4" i="11"/>
  <c r="AX54" i="11"/>
  <c r="AW54" i="11"/>
  <c r="AV54" i="11"/>
  <c r="AU54" i="11"/>
  <c r="AT54" i="11"/>
  <c r="AS54" i="11"/>
  <c r="AR54" i="11"/>
  <c r="AQ54" i="11"/>
  <c r="AP54" i="11"/>
  <c r="AO54" i="11"/>
  <c r="AN54" i="11"/>
  <c r="AM54" i="11"/>
  <c r="AL54" i="11"/>
  <c r="AK54" i="11"/>
  <c r="AJ54" i="11"/>
  <c r="AI54" i="11"/>
  <c r="AH54" i="11"/>
  <c r="AG54" i="11"/>
  <c r="AF54" i="11"/>
  <c r="AE54" i="11"/>
  <c r="AD54" i="11"/>
  <c r="AC54" i="11"/>
  <c r="AB54" i="11"/>
  <c r="AA54" i="11"/>
  <c r="Z54" i="11"/>
  <c r="Y54" i="11"/>
  <c r="X54" i="11"/>
  <c r="W54" i="11"/>
  <c r="V54" i="11"/>
  <c r="U54"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1" i="11"/>
  <c r="AX51" i="11"/>
  <c r="AW51" i="11"/>
  <c r="AV51" i="11"/>
  <c r="AU51" i="11"/>
  <c r="AT51" i="11"/>
  <c r="AS51" i="11"/>
  <c r="AR51" i="11"/>
  <c r="AQ51" i="11"/>
  <c r="AP51" i="11"/>
  <c r="AO51" i="11"/>
  <c r="AN51" i="11"/>
  <c r="AM51" i="11"/>
  <c r="AL51" i="11"/>
  <c r="AK51" i="11"/>
  <c r="AJ51" i="11"/>
  <c r="AI51" i="11"/>
  <c r="AH51" i="11"/>
  <c r="AG51" i="11"/>
  <c r="AF51" i="11"/>
  <c r="AE51" i="11"/>
  <c r="AD51" i="11"/>
  <c r="AC51" i="11"/>
  <c r="AB51" i="11"/>
  <c r="AA51" i="11"/>
  <c r="Z51" i="11"/>
  <c r="Y51" i="11"/>
  <c r="X51" i="11"/>
  <c r="W51" i="11"/>
  <c r="V51" i="11"/>
  <c r="U51"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8" i="11"/>
  <c r="AX48" i="11"/>
  <c r="AW48" i="11"/>
  <c r="AV48" i="11"/>
  <c r="AU48" i="11"/>
  <c r="AT48" i="11"/>
  <c r="AS48" i="11"/>
  <c r="AR48" i="11"/>
  <c r="AQ48" i="11"/>
  <c r="AP48" i="11"/>
  <c r="AO48" i="11"/>
  <c r="AN48" i="11"/>
  <c r="AM48" i="11"/>
  <c r="AL48" i="11"/>
  <c r="AK48" i="11"/>
  <c r="AJ48" i="11"/>
  <c r="AI48" i="11"/>
  <c r="AH48" i="11"/>
  <c r="AG48" i="11"/>
  <c r="AF48" i="11"/>
  <c r="AE48" i="11"/>
  <c r="AD48" i="11"/>
  <c r="AC48" i="11"/>
  <c r="AB48" i="11"/>
  <c r="AA48" i="11"/>
  <c r="Z48" i="11"/>
  <c r="Y48" i="11"/>
  <c r="X48" i="11"/>
  <c r="W48" i="11"/>
  <c r="V48" i="11"/>
  <c r="U48"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5" i="11"/>
  <c r="AX45" i="11"/>
  <c r="AW45" i="11"/>
  <c r="AV45" i="11"/>
  <c r="AU45" i="11"/>
  <c r="AT45" i="11"/>
  <c r="AS45" i="11"/>
  <c r="AR45" i="11"/>
  <c r="AQ45" i="11"/>
  <c r="AP45" i="11"/>
  <c r="AO45" i="11"/>
  <c r="AN45" i="11"/>
  <c r="AM45" i="11"/>
  <c r="AL45" i="11"/>
  <c r="AK45" i="11"/>
  <c r="AJ45" i="11"/>
  <c r="AI45" i="11"/>
  <c r="AH45" i="11"/>
  <c r="AG45" i="11"/>
  <c r="AF45" i="11"/>
  <c r="AE45" i="11"/>
  <c r="AD45" i="11"/>
  <c r="AC45" i="11"/>
  <c r="AB45" i="11"/>
  <c r="AA45" i="11"/>
  <c r="Z45" i="11"/>
  <c r="Y45" i="11"/>
  <c r="X45" i="11"/>
  <c r="W45" i="11"/>
  <c r="V45" i="11"/>
  <c r="U45"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2" i="11"/>
  <c r="AX42" i="11"/>
  <c r="AW42" i="11"/>
  <c r="AV42" i="11"/>
  <c r="AU42" i="11"/>
  <c r="AT42" i="11"/>
  <c r="AS42" i="11"/>
  <c r="AR42" i="11"/>
  <c r="AQ42" i="11"/>
  <c r="AP42" i="11"/>
  <c r="AO42" i="11"/>
  <c r="AN42" i="11"/>
  <c r="AM42" i="11"/>
  <c r="AL42" i="11"/>
  <c r="AK42" i="11"/>
  <c r="AJ42" i="11"/>
  <c r="AI42" i="11"/>
  <c r="AH42" i="11"/>
  <c r="AG42" i="11"/>
  <c r="AF42" i="11"/>
  <c r="AE42" i="11"/>
  <c r="AD42" i="11"/>
  <c r="AC42" i="11"/>
  <c r="AB42" i="11"/>
  <c r="AA42" i="11"/>
  <c r="Z42" i="11"/>
  <c r="Y42" i="11"/>
  <c r="X42" i="11"/>
  <c r="W42" i="11"/>
  <c r="V42" i="11"/>
  <c r="U42"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9" i="11"/>
  <c r="AX39" i="11"/>
  <c r="AW39" i="11"/>
  <c r="AV39" i="11"/>
  <c r="AU39" i="11"/>
  <c r="AT39" i="11"/>
  <c r="AS39" i="11"/>
  <c r="AR39" i="11"/>
  <c r="AQ39" i="11"/>
  <c r="AP39" i="11"/>
  <c r="AO39" i="11"/>
  <c r="AN39" i="11"/>
  <c r="AM39" i="11"/>
  <c r="AL39" i="11"/>
  <c r="AK39" i="11"/>
  <c r="AJ39" i="11"/>
  <c r="AI39" i="11"/>
  <c r="AH39" i="11"/>
  <c r="AG39" i="11"/>
  <c r="AF39" i="11"/>
  <c r="AE39" i="11"/>
  <c r="AD39" i="11"/>
  <c r="AC39" i="11"/>
  <c r="AB39" i="11"/>
  <c r="AA39" i="11"/>
  <c r="Z39" i="11"/>
  <c r="Y39" i="11"/>
  <c r="X39" i="11"/>
  <c r="W39" i="11"/>
  <c r="V39" i="11"/>
  <c r="U39"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6" i="11"/>
  <c r="AX36" i="11"/>
  <c r="AW36" i="11"/>
  <c r="AV36" i="11"/>
  <c r="AU36" i="11"/>
  <c r="AT36" i="11"/>
  <c r="AS36" i="11"/>
  <c r="AR36" i="11"/>
  <c r="AQ36" i="11"/>
  <c r="AP36" i="11"/>
  <c r="AO36" i="11"/>
  <c r="AN36" i="11"/>
  <c r="AM36" i="11"/>
  <c r="AL36" i="11"/>
  <c r="AK36" i="11"/>
  <c r="AJ36" i="11"/>
  <c r="AI36" i="11"/>
  <c r="AH36" i="11"/>
  <c r="AG36" i="11"/>
  <c r="AF36" i="11"/>
  <c r="AE36" i="11"/>
  <c r="AD36" i="11"/>
  <c r="AC36" i="11"/>
  <c r="AB36" i="11"/>
  <c r="AA36" i="11"/>
  <c r="Z36" i="11"/>
  <c r="Y36" i="11"/>
  <c r="X36" i="11"/>
  <c r="W36" i="11"/>
  <c r="V36" i="11"/>
  <c r="U36" i="11"/>
  <c r="AW33"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3" i="11"/>
  <c r="AX33" i="11"/>
  <c r="AV33" i="11"/>
  <c r="AU33" i="11"/>
  <c r="AT33" i="11"/>
  <c r="AS33" i="11"/>
  <c r="AR33" i="11"/>
  <c r="AQ33" i="11"/>
  <c r="AP33" i="11"/>
  <c r="AO33" i="11"/>
  <c r="AN33" i="11"/>
  <c r="AM33" i="11"/>
  <c r="AL33" i="11"/>
  <c r="AK33" i="11"/>
  <c r="AJ33" i="11"/>
  <c r="AI33" i="11"/>
  <c r="AH33" i="11"/>
  <c r="AG33" i="11"/>
  <c r="AF33" i="11"/>
  <c r="AE33" i="11"/>
  <c r="AD33" i="11"/>
  <c r="AC33" i="11"/>
  <c r="AB33" i="11"/>
  <c r="AA33" i="11"/>
  <c r="Z33" i="11"/>
  <c r="Y33" i="11"/>
  <c r="X33" i="11"/>
  <c r="W33" i="11"/>
  <c r="V33" i="11"/>
  <c r="U33" i="11"/>
  <c r="AB30" i="11"/>
  <c r="AY31" i="11"/>
  <c r="AX31" i="11"/>
  <c r="AW31" i="11"/>
  <c r="AY30" i="11"/>
  <c r="AX30" i="11"/>
  <c r="AW30" i="11"/>
  <c r="AV31" i="11"/>
  <c r="AU31" i="11"/>
  <c r="AT31" i="11"/>
  <c r="AS31" i="11"/>
  <c r="AR31" i="11"/>
  <c r="AQ31" i="11"/>
  <c r="AP31" i="11"/>
  <c r="AV30" i="11"/>
  <c r="AU30" i="11"/>
  <c r="AT30" i="11"/>
  <c r="AS30" i="11"/>
  <c r="AR30" i="11"/>
  <c r="AQ30" i="11"/>
  <c r="AP30" i="11"/>
  <c r="AO31" i="11"/>
  <c r="AN31" i="11"/>
  <c r="AM31" i="11"/>
  <c r="AL31" i="11"/>
  <c r="AK31" i="11"/>
  <c r="AJ31" i="11"/>
  <c r="AI31" i="11"/>
  <c r="AO30" i="11"/>
  <c r="AN30" i="11"/>
  <c r="AM30" i="11"/>
  <c r="AL30" i="11"/>
  <c r="AK30" i="11"/>
  <c r="AJ30" i="11"/>
  <c r="AI30" i="11"/>
  <c r="AH31" i="11"/>
  <c r="AG31" i="11"/>
  <c r="AF31" i="11"/>
  <c r="AE31" i="11"/>
  <c r="AD31" i="11"/>
  <c r="AC31" i="11"/>
  <c r="AB31" i="11"/>
  <c r="AH30" i="11"/>
  <c r="AG30" i="11"/>
  <c r="AF30" i="11"/>
  <c r="AE30" i="11"/>
  <c r="AD30" i="11"/>
  <c r="AC30" i="11"/>
  <c r="AA31" i="11"/>
  <c r="Z31" i="11"/>
  <c r="Y31" i="11"/>
  <c r="X31" i="11"/>
  <c r="W31" i="11"/>
  <c r="V31" i="11"/>
  <c r="U31" i="11"/>
  <c r="AA30" i="11"/>
  <c r="Z30" i="11"/>
  <c r="Y30" i="11"/>
  <c r="X30" i="11"/>
  <c r="W30" i="11"/>
  <c r="V30" i="11"/>
  <c r="U30" i="11"/>
  <c r="G76" i="11"/>
  <c r="F75" i="11"/>
  <c r="G73" i="11"/>
  <c r="F72" i="11"/>
  <c r="G70" i="11"/>
  <c r="F69" i="11"/>
  <c r="G67" i="11"/>
  <c r="F66" i="11"/>
  <c r="G64" i="11"/>
  <c r="F63" i="11"/>
  <c r="G61" i="11"/>
  <c r="F60" i="11"/>
  <c r="G58" i="11"/>
  <c r="F57" i="11"/>
  <c r="G55" i="11"/>
  <c r="F54" i="11"/>
  <c r="G52" i="11"/>
  <c r="F51" i="11"/>
  <c r="G49" i="11"/>
  <c r="F48" i="11"/>
  <c r="G46" i="11"/>
  <c r="F45" i="11"/>
  <c r="G43" i="11"/>
  <c r="F42" i="11"/>
  <c r="G40" i="11"/>
  <c r="F39" i="11"/>
  <c r="G37" i="11"/>
  <c r="F36" i="11"/>
  <c r="G34" i="11"/>
  <c r="F33" i="11"/>
  <c r="B33" i="11"/>
  <c r="B36" i="11" s="1"/>
  <c r="B39" i="11" s="1"/>
  <c r="B42" i="11" s="1"/>
  <c r="B45" i="11" s="1"/>
  <c r="B48" i="11" s="1"/>
  <c r="B51" i="11" s="1"/>
  <c r="B54" i="11" s="1"/>
  <c r="B57" i="11" s="1"/>
  <c r="B60" i="11" s="1"/>
  <c r="B63" i="11" s="1"/>
  <c r="B66" i="11" s="1"/>
  <c r="B69" i="11" s="1"/>
  <c r="B72" i="11" s="1"/>
  <c r="B75" i="11" s="1"/>
  <c r="G31" i="11"/>
  <c r="F30" i="11"/>
  <c r="AY26" i="11"/>
  <c r="AY27" i="11" s="1"/>
  <c r="AY28" i="11" s="1"/>
  <c r="AX26" i="11"/>
  <c r="AX27" i="11" s="1"/>
  <c r="AX28" i="11" s="1"/>
  <c r="AW26" i="11"/>
  <c r="AW27" i="11" s="1"/>
  <c r="AW28" i="11" s="1"/>
  <c r="AU27" i="11"/>
  <c r="AU28" i="11" s="1"/>
  <c r="D47" i="10"/>
  <c r="T46" i="10"/>
  <c r="R46" i="10"/>
  <c r="X46" i="10" s="1"/>
  <c r="Z46" i="10" s="1"/>
  <c r="L46" i="10"/>
  <c r="T45" i="10"/>
  <c r="R45" i="10"/>
  <c r="X45" i="10" s="1"/>
  <c r="L45" i="10"/>
  <c r="T44" i="10"/>
  <c r="R44" i="10"/>
  <c r="D44" i="10"/>
  <c r="T43" i="10"/>
  <c r="R43" i="10"/>
  <c r="X43" i="10" s="1"/>
  <c r="L43" i="10"/>
  <c r="T42" i="10"/>
  <c r="R42" i="10"/>
  <c r="X42" i="10" s="1"/>
  <c r="L42" i="10"/>
  <c r="L44" i="10" s="1"/>
  <c r="R41" i="10"/>
  <c r="T40" i="10"/>
  <c r="L40" i="10"/>
  <c r="T39" i="10"/>
  <c r="L39" i="10"/>
  <c r="D38" i="10"/>
  <c r="D37" i="10"/>
  <c r="D36" i="10"/>
  <c r="D35" i="10"/>
  <c r="D34" i="10"/>
  <c r="D33" i="10"/>
  <c r="D32" i="10"/>
  <c r="D31" i="10"/>
  <c r="D30" i="10"/>
  <c r="D29" i="10"/>
  <c r="D28" i="10"/>
  <c r="D27" i="10"/>
  <c r="D26" i="10"/>
  <c r="D25" i="10"/>
  <c r="D24" i="10"/>
  <c r="D23" i="10"/>
  <c r="T22" i="10"/>
  <c r="R22" i="10"/>
  <c r="L22" i="10"/>
  <c r="T21" i="10"/>
  <c r="R21" i="10"/>
  <c r="L21" i="10"/>
  <c r="T20" i="10"/>
  <c r="R20" i="10"/>
  <c r="L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B27" i="12" l="1"/>
  <c r="AB28" i="12" s="1"/>
  <c r="AV27" i="12"/>
  <c r="AV28" i="12" s="1"/>
  <c r="AF27" i="12"/>
  <c r="AF28" i="12" s="1"/>
  <c r="AS183" i="12"/>
  <c r="AD27" i="12"/>
  <c r="AD28" i="12" s="1"/>
  <c r="AJ27" i="12"/>
  <c r="AJ28" i="12" s="1"/>
  <c r="L47" i="10"/>
  <c r="AL27" i="12"/>
  <c r="AL28" i="12" s="1"/>
  <c r="AN27" i="12"/>
  <c r="AN28" i="12" s="1"/>
  <c r="L41" i="10"/>
  <c r="V27" i="12"/>
  <c r="V28" i="12" s="1"/>
  <c r="AR27" i="12"/>
  <c r="AR28" i="12" s="1"/>
  <c r="AV80" i="11"/>
  <c r="X27" i="12"/>
  <c r="X28" i="12" s="1"/>
  <c r="AT27" i="12"/>
  <c r="AT28" i="12" s="1"/>
  <c r="Z27" i="12"/>
  <c r="Z28" i="12" s="1"/>
  <c r="AH27" i="12"/>
  <c r="AH28" i="12" s="1"/>
  <c r="AP27" i="12"/>
  <c r="AP28" i="12" s="1"/>
  <c r="AW182" i="12"/>
  <c r="V27" i="11"/>
  <c r="V28" i="11" s="1"/>
  <c r="AB27" i="11"/>
  <c r="AB28" i="11" s="1"/>
  <c r="AL27" i="11"/>
  <c r="AL28" i="11" s="1"/>
  <c r="AR27" i="11"/>
  <c r="AR28" i="11" s="1"/>
  <c r="Y27" i="11"/>
  <c r="Y28" i="11" s="1"/>
  <c r="AD27" i="11"/>
  <c r="AD28" i="11" s="1"/>
  <c r="AJ27" i="11"/>
  <c r="AJ28" i="11" s="1"/>
  <c r="AO27" i="11"/>
  <c r="AO28" i="11" s="1"/>
  <c r="AT27" i="11"/>
  <c r="AT28" i="11" s="1"/>
  <c r="AG27" i="11"/>
  <c r="AG28" i="11" s="1"/>
  <c r="U27" i="11"/>
  <c r="U28" i="11" s="1"/>
  <c r="Z27" i="11"/>
  <c r="Z28" i="11" s="1"/>
  <c r="AF27" i="11"/>
  <c r="AF28" i="11" s="1"/>
  <c r="AK27" i="11"/>
  <c r="AK28" i="11" s="1"/>
  <c r="AP27" i="11"/>
  <c r="AP28" i="11" s="1"/>
  <c r="AV27" i="11"/>
  <c r="AV28" i="11" s="1"/>
  <c r="X27" i="11"/>
  <c r="X28" i="11" s="1"/>
  <c r="AC27" i="11"/>
  <c r="AC28" i="11" s="1"/>
  <c r="AH27" i="11"/>
  <c r="AH28" i="11" s="1"/>
  <c r="AN27" i="11"/>
  <c r="AN28" i="11" s="1"/>
  <c r="AS27" i="11"/>
  <c r="AS28"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18" i="10"/>
  <c r="N14" i="10"/>
  <c r="R14" i="10" s="1"/>
  <c r="X14" i="10" s="1"/>
  <c r="Z14" i="10" s="1"/>
  <c r="N10" i="10"/>
  <c r="R10" i="10" s="1"/>
  <c r="X10" i="10" s="1"/>
  <c r="Z10" i="10" s="1"/>
  <c r="R15" i="10"/>
  <c r="X15" i="10" s="1"/>
  <c r="Z15" i="10" s="1"/>
  <c r="R11" i="10"/>
  <c r="X11" i="10" s="1"/>
  <c r="Z11" i="10" s="1"/>
  <c r="X6" i="10"/>
  <c r="Z6" i="10" s="1"/>
  <c r="AZ76" i="11"/>
  <c r="BB76" i="11" s="1"/>
  <c r="AZ39" i="12"/>
  <c r="BB39" i="12" s="1"/>
  <c r="AZ46" i="12"/>
  <c r="BB46" i="12" s="1"/>
  <c r="AZ58" i="12"/>
  <c r="BB58" i="12" s="1"/>
  <c r="AZ63" i="12"/>
  <c r="BB63" i="12" s="1"/>
  <c r="AZ70" i="12"/>
  <c r="BB70" i="12" s="1"/>
  <c r="AZ75" i="12"/>
  <c r="BB75" i="12" s="1"/>
  <c r="AZ51" i="12"/>
  <c r="BB51" i="12" s="1"/>
  <c r="Z44" i="10"/>
  <c r="AZ39" i="11"/>
  <c r="BB39" i="11" s="1"/>
  <c r="AZ45" i="11"/>
  <c r="BB45" i="11" s="1"/>
  <c r="AZ46" i="11"/>
  <c r="BB46" i="11" s="1"/>
  <c r="AZ51" i="11"/>
  <c r="BB51" i="11" s="1"/>
  <c r="AZ54" i="11"/>
  <c r="BB54" i="11" s="1"/>
  <c r="AZ57" i="11"/>
  <c r="BB57" i="11" s="1"/>
  <c r="AZ63" i="11"/>
  <c r="BB63" i="11" s="1"/>
  <c r="AZ64" i="11"/>
  <c r="BB64" i="11" s="1"/>
  <c r="AZ69" i="11"/>
  <c r="BB69" i="11" s="1"/>
  <c r="AZ75" i="11"/>
  <c r="BB75" i="11" s="1"/>
  <c r="AZ33" i="12"/>
  <c r="BB33" i="12" s="1"/>
  <c r="AZ36" i="12"/>
  <c r="BB36" i="12" s="1"/>
  <c r="AZ37" i="12"/>
  <c r="BB37" i="12" s="1"/>
  <c r="AZ42" i="12"/>
  <c r="BB42" i="12" s="1"/>
  <c r="AZ43" i="12"/>
  <c r="BB43" i="12" s="1"/>
  <c r="AZ48" i="12"/>
  <c r="BB48" i="12" s="1"/>
  <c r="AZ49" i="12"/>
  <c r="BB49" i="12" s="1"/>
  <c r="AZ54" i="12"/>
  <c r="BB54" i="12" s="1"/>
  <c r="AZ55" i="12"/>
  <c r="BB55" i="12" s="1"/>
  <c r="AZ60" i="12"/>
  <c r="BB60" i="12" s="1"/>
  <c r="AZ61" i="12"/>
  <c r="BB61" i="12" s="1"/>
  <c r="AZ66" i="12"/>
  <c r="BB66" i="12" s="1"/>
  <c r="AZ67" i="12"/>
  <c r="BB67" i="12" s="1"/>
  <c r="AZ72" i="12"/>
  <c r="BB72" i="12" s="1"/>
  <c r="AZ73" i="12"/>
  <c r="BB73" i="12" s="1"/>
  <c r="AZ40" i="11"/>
  <c r="BB40" i="11" s="1"/>
  <c r="AZ52" i="11"/>
  <c r="BB52" i="11" s="1"/>
  <c r="AZ58" i="11"/>
  <c r="BB58" i="11" s="1"/>
  <c r="AZ70" i="11"/>
  <c r="BB70" i="11" s="1"/>
  <c r="AZ40" i="12"/>
  <c r="BB40" i="12" s="1"/>
  <c r="AZ45" i="12"/>
  <c r="BB45" i="12" s="1"/>
  <c r="AZ52" i="12"/>
  <c r="BB52" i="12" s="1"/>
  <c r="AZ57" i="12"/>
  <c r="BB57" i="12" s="1"/>
  <c r="AZ64" i="12"/>
  <c r="BB64" i="12" s="1"/>
  <c r="AZ69" i="12"/>
  <c r="BB69" i="12" s="1"/>
  <c r="AZ76" i="12"/>
  <c r="BB76" i="12" s="1"/>
  <c r="AZ36" i="11"/>
  <c r="BB36" i="11" s="1"/>
  <c r="AZ37" i="11"/>
  <c r="BB37" i="11" s="1"/>
  <c r="AZ42" i="11"/>
  <c r="BB42" i="11" s="1"/>
  <c r="AZ43" i="11"/>
  <c r="BB43" i="11" s="1"/>
  <c r="AZ48" i="11"/>
  <c r="BB48" i="11" s="1"/>
  <c r="AZ49" i="11"/>
  <c r="BB49" i="11" s="1"/>
  <c r="AZ55" i="11"/>
  <c r="BB55" i="11" s="1"/>
  <c r="AZ60" i="11"/>
  <c r="BB60" i="11" s="1"/>
  <c r="AZ61" i="11"/>
  <c r="BB61" i="11" s="1"/>
  <c r="AZ66" i="11"/>
  <c r="BB66" i="11" s="1"/>
  <c r="AZ67" i="11"/>
  <c r="BB67" i="11" s="1"/>
  <c r="AZ72" i="11"/>
  <c r="BB72" i="11" s="1"/>
  <c r="AZ73" i="11"/>
  <c r="BB73" i="11" s="1"/>
  <c r="AZ30" i="12"/>
  <c r="BB30" i="12" s="1"/>
  <c r="AZ31" i="12"/>
  <c r="BB31" i="12" s="1"/>
  <c r="AZ34" i="12"/>
  <c r="BB34" i="12" s="1"/>
  <c r="AC182" i="12"/>
  <c r="AO182" i="12"/>
  <c r="U183" i="12"/>
  <c r="AG183" i="12"/>
  <c r="AK183" i="12"/>
  <c r="AW183" i="12"/>
  <c r="W27" i="12"/>
  <c r="W28" i="12" s="1"/>
  <c r="AA27" i="12"/>
  <c r="AA28" i="12" s="1"/>
  <c r="AE27" i="12"/>
  <c r="AE28" i="12" s="1"/>
  <c r="AI27" i="12"/>
  <c r="AI28" i="12" s="1"/>
  <c r="AM27" i="12"/>
  <c r="AM28" i="12" s="1"/>
  <c r="AQ27" i="12"/>
  <c r="AQ28" i="12" s="1"/>
  <c r="AU27" i="12"/>
  <c r="AU28" i="12" s="1"/>
  <c r="V182" i="12"/>
  <c r="Z182" i="12"/>
  <c r="AD182" i="12"/>
  <c r="AH182" i="12"/>
  <c r="AL182" i="12"/>
  <c r="AP182" i="12"/>
  <c r="AT182" i="12"/>
  <c r="AX182" i="12"/>
  <c r="V183" i="12"/>
  <c r="Z183" i="12"/>
  <c r="AD183" i="12"/>
  <c r="AH183" i="12"/>
  <c r="AL183" i="12"/>
  <c r="AP183" i="12"/>
  <c r="AT183" i="12"/>
  <c r="AX183" i="12"/>
  <c r="U182" i="12"/>
  <c r="AG182" i="12"/>
  <c r="AS182" i="12"/>
  <c r="Y183" i="12"/>
  <c r="AO183" i="12"/>
  <c r="W182" i="12"/>
  <c r="AA182" i="12"/>
  <c r="AE182" i="12"/>
  <c r="AI182" i="12"/>
  <c r="AM182" i="12"/>
  <c r="AQ182" i="12"/>
  <c r="AU182" i="12"/>
  <c r="AY182" i="12"/>
  <c r="W183" i="12"/>
  <c r="AA183" i="12"/>
  <c r="AE183" i="12"/>
  <c r="AI183" i="12"/>
  <c r="AM183" i="12"/>
  <c r="AQ183" i="12"/>
  <c r="AU183" i="12"/>
  <c r="AY183" i="12"/>
  <c r="Y182" i="12"/>
  <c r="AK182" i="12"/>
  <c r="AC183" i="12"/>
  <c r="U27" i="12"/>
  <c r="U28" i="12" s="1"/>
  <c r="Y27" i="12"/>
  <c r="Y28" i="12" s="1"/>
  <c r="AC27" i="12"/>
  <c r="AC28" i="12" s="1"/>
  <c r="AG27" i="12"/>
  <c r="AG28" i="12" s="1"/>
  <c r="AK27" i="12"/>
  <c r="AK28" i="12" s="1"/>
  <c r="AO27" i="12"/>
  <c r="AO28" i="12" s="1"/>
  <c r="X182" i="12"/>
  <c r="AB182" i="12"/>
  <c r="AF182" i="12"/>
  <c r="AJ182" i="12"/>
  <c r="AN182" i="12"/>
  <c r="AR182" i="12"/>
  <c r="X183" i="12"/>
  <c r="AB183" i="12"/>
  <c r="AF183" i="12"/>
  <c r="AJ183" i="12"/>
  <c r="AN183" i="12"/>
  <c r="AR183" i="12"/>
  <c r="AV81" i="11"/>
  <c r="AZ34" i="11"/>
  <c r="BB34" i="11" s="1"/>
  <c r="AZ33" i="11"/>
  <c r="BB33" i="11" s="1"/>
  <c r="AZ30" i="11"/>
  <c r="BB30" i="11" s="1"/>
  <c r="AZ31" i="11"/>
  <c r="BB31" i="11" s="1"/>
  <c r="U80" i="11"/>
  <c r="Y80" i="11"/>
  <c r="AC80" i="11"/>
  <c r="AG80" i="11"/>
  <c r="AK80" i="11"/>
  <c r="AO80" i="11"/>
  <c r="AS80" i="11"/>
  <c r="AW80" i="11"/>
  <c r="U81" i="11"/>
  <c r="Y81" i="11"/>
  <c r="AC81" i="11"/>
  <c r="AG81" i="11"/>
  <c r="AK81" i="11"/>
  <c r="AO81" i="11"/>
  <c r="AS81" i="11"/>
  <c r="AW81" i="11"/>
  <c r="W27" i="11"/>
  <c r="W28" i="11" s="1"/>
  <c r="AA27" i="11"/>
  <c r="AA28" i="11" s="1"/>
  <c r="AE27" i="11"/>
  <c r="AE28" i="11" s="1"/>
  <c r="AI27" i="11"/>
  <c r="AI28" i="11" s="1"/>
  <c r="AM27" i="11"/>
  <c r="AM28" i="11" s="1"/>
  <c r="AQ27" i="11"/>
  <c r="AQ28" i="11" s="1"/>
  <c r="V80" i="11"/>
  <c r="Z80" i="11"/>
  <c r="AD80" i="11"/>
  <c r="AH80" i="11"/>
  <c r="AL80" i="11"/>
  <c r="AP80" i="11"/>
  <c r="AT80" i="11"/>
  <c r="AX80" i="11"/>
  <c r="V81" i="11"/>
  <c r="Z81" i="11"/>
  <c r="AD81" i="11"/>
  <c r="AH81" i="11"/>
  <c r="AL81" i="11"/>
  <c r="AP81" i="11"/>
  <c r="AT81" i="11"/>
  <c r="AX81" i="11"/>
  <c r="W80" i="11"/>
  <c r="AA80" i="11"/>
  <c r="AE80" i="11"/>
  <c r="AI80" i="11"/>
  <c r="AM80" i="11"/>
  <c r="AQ80" i="11"/>
  <c r="AU80" i="11"/>
  <c r="AY80" i="11"/>
  <c r="W81" i="11"/>
  <c r="AA81" i="11"/>
  <c r="AE81" i="11"/>
  <c r="AI81" i="11"/>
  <c r="AM81" i="11"/>
  <c r="AQ81" i="11"/>
  <c r="AU81" i="11"/>
  <c r="AY81" i="11"/>
  <c r="X80" i="11"/>
  <c r="AB80" i="11"/>
  <c r="AF80" i="11"/>
  <c r="AJ80" i="11"/>
  <c r="AN80" i="11"/>
  <c r="AR80" i="11"/>
  <c r="X81" i="11"/>
  <c r="AB81" i="11"/>
  <c r="AF81" i="11"/>
  <c r="AJ81" i="11"/>
  <c r="AN81" i="11"/>
  <c r="AR81" i="11"/>
  <c r="Z45" i="10"/>
  <c r="Z47" i="10"/>
  <c r="R39" i="10"/>
  <c r="X39" i="10" s="1"/>
  <c r="X41" i="10" s="1"/>
  <c r="Z43" i="10"/>
  <c r="AZ183" i="12" l="1"/>
  <c r="AZ182" i="12"/>
  <c r="BB182" i="12" s="1"/>
  <c r="AZ81" i="11"/>
  <c r="AZ80" i="11"/>
  <c r="BB80" i="11" s="1"/>
  <c r="Z39" i="10"/>
  <c r="Z41" i="10"/>
  <c r="F36" i="8"/>
  <c r="F33" i="8"/>
  <c r="F66" i="8"/>
  <c r="F63" i="8"/>
  <c r="F60" i="8"/>
  <c r="F57" i="8"/>
  <c r="F54" i="8"/>
  <c r="F51" i="8"/>
  <c r="F48" i="8"/>
  <c r="F45" i="8"/>
  <c r="F42" i="8"/>
  <c r="F39" i="8"/>
  <c r="F30" i="8"/>
  <c r="AY76" i="8"/>
  <c r="AX76" i="8"/>
  <c r="AW76" i="8"/>
  <c r="AQ76" i="8"/>
  <c r="AF76" i="8"/>
  <c r="Y76" i="8"/>
  <c r="AY75" i="8"/>
  <c r="AX75" i="8"/>
  <c r="AW75" i="8"/>
  <c r="AQ75" i="8"/>
  <c r="AF75" i="8"/>
  <c r="Y75" i="8"/>
  <c r="AY73" i="8"/>
  <c r="AX73" i="8"/>
  <c r="AW73" i="8"/>
  <c r="AF73" i="8"/>
  <c r="AY72" i="8"/>
  <c r="AX72" i="8"/>
  <c r="AW72" i="8"/>
  <c r="AF72" i="8"/>
  <c r="AY70" i="8"/>
  <c r="AX70" i="8"/>
  <c r="AW70" i="8"/>
  <c r="AU70" i="8"/>
  <c r="AS70" i="8"/>
  <c r="AG70" i="8"/>
  <c r="AY69" i="8"/>
  <c r="AX69" i="8"/>
  <c r="AW69" i="8"/>
  <c r="AU69" i="8"/>
  <c r="AS69" i="8"/>
  <c r="AG69" i="8"/>
  <c r="AY67" i="8"/>
  <c r="AX67" i="8"/>
  <c r="AW67" i="8"/>
  <c r="AS67" i="8"/>
  <c r="AQ67" i="8"/>
  <c r="AK67" i="8"/>
  <c r="AY66" i="8"/>
  <c r="AX66" i="8"/>
  <c r="AW66" i="8"/>
  <c r="AS66" i="8"/>
  <c r="AQ66" i="8"/>
  <c r="AK66" i="8"/>
  <c r="AY64" i="8"/>
  <c r="AX64" i="8"/>
  <c r="AW64" i="8"/>
  <c r="AU64" i="8"/>
  <c r="AS64" i="8"/>
  <c r="AK64" i="8"/>
  <c r="AG64" i="8"/>
  <c r="AB64" i="8"/>
  <c r="AY63" i="8"/>
  <c r="AX63" i="8"/>
  <c r="AW63" i="8"/>
  <c r="AU63" i="8"/>
  <c r="AS63" i="8"/>
  <c r="AK63" i="8"/>
  <c r="AG63" i="8"/>
  <c r="AB63" i="8"/>
  <c r="AY61" i="8"/>
  <c r="AX61" i="8"/>
  <c r="AW61" i="8"/>
  <c r="AQ61" i="8"/>
  <c r="AK61" i="8"/>
  <c r="AF61" i="8"/>
  <c r="AB61" i="8"/>
  <c r="Y61" i="8"/>
  <c r="AY60" i="8"/>
  <c r="AX60" i="8"/>
  <c r="AW60" i="8"/>
  <c r="AQ60" i="8"/>
  <c r="AK60" i="8"/>
  <c r="AF60" i="8"/>
  <c r="AB60" i="8"/>
  <c r="Y60" i="8"/>
  <c r="AY58" i="8"/>
  <c r="AX58" i="8"/>
  <c r="AW58" i="8"/>
  <c r="AU58" i="8"/>
  <c r="AQ58" i="8"/>
  <c r="AG58" i="8"/>
  <c r="AY57" i="8"/>
  <c r="AX57" i="8"/>
  <c r="AW57" i="8"/>
  <c r="AU57" i="8"/>
  <c r="AQ57" i="8"/>
  <c r="AG57" i="8"/>
  <c r="AY55" i="8"/>
  <c r="AX55" i="8"/>
  <c r="AW55" i="8"/>
  <c r="AS55" i="8"/>
  <c r="AK55" i="8"/>
  <c r="Y55" i="8"/>
  <c r="AY54" i="8"/>
  <c r="AX54" i="8"/>
  <c r="AW54" i="8"/>
  <c r="AS54" i="8"/>
  <c r="AK54" i="8"/>
  <c r="Y54" i="8"/>
  <c r="AY52" i="8"/>
  <c r="AX52" i="8"/>
  <c r="AW52" i="8"/>
  <c r="AY51" i="8"/>
  <c r="AX51" i="8"/>
  <c r="AW51" i="8"/>
  <c r="AY49" i="8"/>
  <c r="AX49" i="8"/>
  <c r="AW49" i="8"/>
  <c r="AY48" i="8"/>
  <c r="AX48" i="8"/>
  <c r="AW48" i="8"/>
  <c r="AY46" i="8"/>
  <c r="AX46" i="8"/>
  <c r="AW46" i="8"/>
  <c r="AS46" i="8"/>
  <c r="AY45" i="8"/>
  <c r="AX45" i="8"/>
  <c r="AW45" i="8"/>
  <c r="AS45" i="8"/>
  <c r="AY43" i="8"/>
  <c r="AX43" i="8"/>
  <c r="AW43" i="8"/>
  <c r="AG43" i="8"/>
  <c r="AY42" i="8"/>
  <c r="AX42" i="8"/>
  <c r="AW42" i="8"/>
  <c r="AG42" i="8"/>
  <c r="AY40" i="8"/>
  <c r="AX40" i="8"/>
  <c r="AW40" i="8"/>
  <c r="AU40" i="8"/>
  <c r="AF40" i="8"/>
  <c r="AB40" i="8"/>
  <c r="Y40" i="8"/>
  <c r="AY39" i="8"/>
  <c r="AX39" i="8"/>
  <c r="AW39" i="8"/>
  <c r="AU39" i="8"/>
  <c r="AF39" i="8"/>
  <c r="AB39" i="8"/>
  <c r="Y39" i="8"/>
  <c r="AY37" i="8"/>
  <c r="AX37" i="8"/>
  <c r="AW37" i="8"/>
  <c r="AU37" i="8"/>
  <c r="AY36" i="8"/>
  <c r="AX36" i="8"/>
  <c r="AW36" i="8"/>
  <c r="AU36" i="8"/>
  <c r="AY34" i="8"/>
  <c r="AX34" i="8"/>
  <c r="AW34" i="8"/>
  <c r="AU34" i="8"/>
  <c r="AS34" i="8"/>
  <c r="AK34" i="8"/>
  <c r="AG34" i="8"/>
  <c r="AF34" i="8"/>
  <c r="AB34" i="8"/>
  <c r="Y34" i="8"/>
  <c r="AY33" i="8"/>
  <c r="AX33" i="8"/>
  <c r="AW33" i="8"/>
  <c r="AU33" i="8"/>
  <c r="AS33" i="8"/>
  <c r="AK33" i="8"/>
  <c r="AG33" i="8"/>
  <c r="AF33" i="8"/>
  <c r="AB33" i="8"/>
  <c r="Y33" i="8"/>
  <c r="AY31" i="8"/>
  <c r="AX31" i="8"/>
  <c r="AW31" i="8"/>
  <c r="AY30" i="8"/>
  <c r="AX30" i="8"/>
  <c r="AW30" i="8"/>
  <c r="AV31" i="8"/>
  <c r="AP31" i="8"/>
  <c r="AV30" i="8"/>
  <c r="AP30" i="8"/>
  <c r="AO31" i="8"/>
  <c r="AI31" i="8"/>
  <c r="AO30" i="8"/>
  <c r="AI30" i="8"/>
  <c r="AG31" i="8"/>
  <c r="AC31" i="8"/>
  <c r="AG30" i="8"/>
  <c r="AC30" i="8"/>
  <c r="AA31" i="8"/>
  <c r="X31" i="8"/>
  <c r="AA30" i="8"/>
  <c r="X30" i="8"/>
  <c r="D47" i="5"/>
  <c r="D44" i="5"/>
  <c r="D41" i="5"/>
  <c r="D23" i="5"/>
  <c r="D24" i="5"/>
  <c r="D25" i="5"/>
  <c r="D26" i="5"/>
  <c r="D27" i="5"/>
  <c r="D28" i="5"/>
  <c r="D29" i="5"/>
  <c r="D30" i="5"/>
  <c r="D31" i="5"/>
  <c r="D32" i="5"/>
  <c r="D33" i="5"/>
  <c r="D34" i="5"/>
  <c r="D35" i="5"/>
  <c r="D36" i="5"/>
  <c r="D37" i="5"/>
  <c r="D38" i="5"/>
  <c r="T8" i="5"/>
  <c r="R8" i="5"/>
  <c r="L8" i="5"/>
  <c r="T7" i="5"/>
  <c r="R7" i="5"/>
  <c r="L7" i="5"/>
  <c r="T6" i="5"/>
  <c r="R6" i="5"/>
  <c r="L6" i="5"/>
  <c r="T43" i="5"/>
  <c r="L43" i="5"/>
  <c r="T42" i="5"/>
  <c r="R42" i="5"/>
  <c r="L42" i="5"/>
  <c r="T40" i="5"/>
  <c r="L40" i="5"/>
  <c r="T39" i="5"/>
  <c r="L39" i="5"/>
  <c r="L44" i="5" l="1"/>
  <c r="L41" i="5"/>
  <c r="AY80" i="8"/>
  <c r="AW80" i="8"/>
  <c r="AX80" i="8"/>
  <c r="X6" i="5"/>
  <c r="X7" i="5"/>
  <c r="X8" i="5"/>
  <c r="R40" i="5"/>
  <c r="X40" i="5" s="1"/>
  <c r="Z40" i="5" s="1"/>
  <c r="X42" i="5"/>
  <c r="R43" i="5"/>
  <c r="X43" i="5" s="1"/>
  <c r="Z43" i="5" s="1"/>
  <c r="R39" i="5"/>
  <c r="X39" i="5" s="1"/>
  <c r="AS57" i="8" l="1"/>
  <c r="AF63" i="8"/>
  <c r="Y63" i="8"/>
  <c r="AQ63" i="8"/>
  <c r="X41" i="5"/>
  <c r="AK75" i="8" s="1"/>
  <c r="Z7" i="5"/>
  <c r="Z42" i="5"/>
  <c r="X44" i="5"/>
  <c r="Y36" i="8"/>
  <c r="AG54" i="8"/>
  <c r="AQ39" i="8"/>
  <c r="AD30" i="8"/>
  <c r="AF54" i="8"/>
  <c r="AK45" i="8"/>
  <c r="AK39" i="8"/>
  <c r="AG36" i="8"/>
  <c r="AG39" i="8"/>
  <c r="AU54" i="8"/>
  <c r="AU75" i="8"/>
  <c r="AG75" i="8"/>
  <c r="AS75" i="8"/>
  <c r="AB75" i="8"/>
  <c r="Z30" i="8"/>
  <c r="AU45" i="8"/>
  <c r="AF36" i="8"/>
  <c r="AK42" i="8"/>
  <c r="AQ36" i="8"/>
  <c r="AB57" i="8"/>
  <c r="AB51" i="8"/>
  <c r="AK57" i="8"/>
  <c r="AR30" i="8"/>
  <c r="AM30" i="8"/>
  <c r="AH30" i="8"/>
  <c r="AT30" i="8"/>
  <c r="AB30" i="8"/>
  <c r="AU30" i="8"/>
  <c r="AQ30" i="8"/>
  <c r="AL30" i="8"/>
  <c r="AK30" i="8"/>
  <c r="AN30" i="8"/>
  <c r="AF30" i="8"/>
  <c r="AS30" i="8"/>
  <c r="AJ30" i="8"/>
  <c r="AE30" i="8"/>
  <c r="Y30" i="8"/>
  <c r="U30" i="8"/>
  <c r="W30" i="8"/>
  <c r="V30" i="8"/>
  <c r="Z8" i="5"/>
  <c r="Z6" i="5"/>
  <c r="Z44" i="5"/>
  <c r="Z39" i="5"/>
  <c r="Z41" i="5" l="1"/>
  <c r="AK76" i="8" s="1"/>
  <c r="AU55" i="8"/>
  <c r="AG40" i="8"/>
  <c r="Y64" i="8"/>
  <c r="AS58" i="8"/>
  <c r="AF64" i="8"/>
  <c r="AQ64" i="8"/>
  <c r="Z31" i="8"/>
  <c r="AK58" i="8"/>
  <c r="AQ37" i="8"/>
  <c r="AU46" i="8"/>
  <c r="AK43" i="8"/>
  <c r="AB58" i="8"/>
  <c r="AB52" i="8"/>
  <c r="AF37" i="8"/>
  <c r="AF55" i="8"/>
  <c r="AK46" i="8"/>
  <c r="AK40" i="8"/>
  <c r="Y37" i="8"/>
  <c r="AG37" i="8"/>
  <c r="AG55" i="8"/>
  <c r="AQ40" i="8"/>
  <c r="AD31" i="8"/>
  <c r="AU76" i="8"/>
  <c r="AG76" i="8"/>
  <c r="AS76" i="8"/>
  <c r="AB76" i="8"/>
  <c r="AS31" i="8"/>
  <c r="AN31" i="8"/>
  <c r="AJ31" i="8"/>
  <c r="AE31" i="8"/>
  <c r="AT31" i="8"/>
  <c r="AK31" i="8"/>
  <c r="AB31" i="8"/>
  <c r="AR31" i="8"/>
  <c r="AM31" i="8"/>
  <c r="AH31" i="8"/>
  <c r="AU31" i="8"/>
  <c r="AF31" i="8"/>
  <c r="AQ31" i="8"/>
  <c r="AL31" i="8"/>
  <c r="AZ30" i="8"/>
  <c r="BB30" i="8" s="1"/>
  <c r="V31" i="8"/>
  <c r="Y31" i="8"/>
  <c r="U31" i="8"/>
  <c r="W31" i="8"/>
  <c r="AZ31" i="8" l="1"/>
  <c r="BB31" i="8" s="1"/>
  <c r="AY26" i="8" l="1"/>
  <c r="G64" i="8" l="1"/>
  <c r="G67" i="8" l="1"/>
  <c r="G61" i="8"/>
  <c r="G58" i="8"/>
  <c r="G55" i="8"/>
  <c r="G52" i="8"/>
  <c r="G49" i="8"/>
  <c r="G46" i="8"/>
  <c r="G43" i="8"/>
  <c r="G40" i="8"/>
  <c r="G37" i="8"/>
  <c r="G34" i="8"/>
  <c r="G31" i="8"/>
  <c r="B33" i="8"/>
  <c r="B36" i="8" s="1"/>
  <c r="B39" i="8" s="1"/>
  <c r="B42" i="8" s="1"/>
  <c r="B45" i="8" s="1"/>
  <c r="B48" i="8" s="1"/>
  <c r="B51" i="8" s="1"/>
  <c r="B54" i="8" s="1"/>
  <c r="B57" i="8" s="1"/>
  <c r="B60" i="8" s="1"/>
  <c r="AD2" i="8"/>
  <c r="AS27" i="8" l="1"/>
  <c r="AS28" i="8" s="1"/>
  <c r="AX26" i="8"/>
  <c r="AW26" i="8"/>
  <c r="AW27" i="8" s="1"/>
  <c r="AW28" i="8" s="1"/>
  <c r="B63" i="8"/>
  <c r="B66" i="8" s="1"/>
  <c r="B69" i="8" s="1"/>
  <c r="B72" i="8" s="1"/>
  <c r="B75" i="8" s="1"/>
  <c r="AD27" i="8"/>
  <c r="AD28" i="8" s="1"/>
  <c r="AL27" i="8"/>
  <c r="AL28" i="8" s="1"/>
  <c r="AT27" i="8"/>
  <c r="AT28" i="8" s="1"/>
  <c r="V27" i="8"/>
  <c r="V28" i="8" s="1"/>
  <c r="W27" i="8"/>
  <c r="W28" i="8" s="1"/>
  <c r="AE27" i="8"/>
  <c r="AE28" i="8" s="1"/>
  <c r="AM27" i="8"/>
  <c r="AM28" i="8" s="1"/>
  <c r="AU27" i="8"/>
  <c r="AU28" i="8" s="1"/>
  <c r="Z27" i="8"/>
  <c r="Z28" i="8" s="1"/>
  <c r="AH27" i="8"/>
  <c r="AH28" i="8" s="1"/>
  <c r="AP27" i="8"/>
  <c r="AP28" i="8" s="1"/>
  <c r="AX27" i="8"/>
  <c r="AX28" i="8" s="1"/>
  <c r="AA27" i="8"/>
  <c r="AA28" i="8" s="1"/>
  <c r="AI27" i="8"/>
  <c r="AI28" i="8" s="1"/>
  <c r="AQ27" i="8"/>
  <c r="AQ28" i="8" s="1"/>
  <c r="AY81" i="8"/>
  <c r="AY27" i="8"/>
  <c r="AY28" i="8" s="1"/>
  <c r="X27" i="8"/>
  <c r="X28" i="8" s="1"/>
  <c r="AB27" i="8"/>
  <c r="AB28" i="8" s="1"/>
  <c r="AF27" i="8"/>
  <c r="AF28" i="8" s="1"/>
  <c r="AJ27" i="8"/>
  <c r="AJ28" i="8" s="1"/>
  <c r="AN27" i="8"/>
  <c r="AN28" i="8" s="1"/>
  <c r="AR27" i="8"/>
  <c r="AR28" i="8" s="1"/>
  <c r="AV27" i="8"/>
  <c r="AV28" i="8" s="1"/>
  <c r="BC8" i="8"/>
  <c r="U27" i="8"/>
  <c r="U28" i="8" s="1"/>
  <c r="Y27" i="8"/>
  <c r="Y28" i="8" s="1"/>
  <c r="AC27" i="8"/>
  <c r="AC28" i="8" s="1"/>
  <c r="AG27" i="8"/>
  <c r="AG28" i="8" s="1"/>
  <c r="AK27" i="8"/>
  <c r="AK28" i="8" s="1"/>
  <c r="AO27" i="8"/>
  <c r="AO28"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S36" i="8" s="1"/>
  <c r="AQ54" i="8"/>
  <c r="AG45" i="8"/>
  <c r="AK48" i="8"/>
  <c r="AF48" i="8"/>
  <c r="Y45" i="8"/>
  <c r="AB36" i="8"/>
  <c r="X45" i="5"/>
  <c r="Z14" i="5"/>
  <c r="Z22" i="5"/>
  <c r="X17" i="5"/>
  <c r="Z17" i="5" s="1"/>
  <c r="X19" i="5"/>
  <c r="Z19" i="5" s="1"/>
  <c r="X12" i="5"/>
  <c r="AB72" i="8" s="1"/>
  <c r="X46" i="5"/>
  <c r="Z46" i="5" s="1"/>
  <c r="X10" i="5"/>
  <c r="AB66" i="8" s="1"/>
  <c r="X16" i="5"/>
  <c r="Z16" i="5" s="1"/>
  <c r="X18" i="5"/>
  <c r="Z18" i="5" s="1"/>
  <c r="X20" i="5"/>
  <c r="X13" i="5"/>
  <c r="AB69" i="8" s="1"/>
  <c r="X21" i="5"/>
  <c r="X15" i="5"/>
  <c r="X11" i="5"/>
  <c r="X9" i="5"/>
  <c r="AQ33" i="8" s="1"/>
  <c r="Z20" i="5" l="1"/>
  <c r="AF45" i="8"/>
  <c r="AS51" i="8"/>
  <c r="AQ45" i="8"/>
  <c r="AB45" i="8"/>
  <c r="Z21" i="5"/>
  <c r="AG51" i="8"/>
  <c r="AQ48" i="8"/>
  <c r="AK51" i="8"/>
  <c r="AB48" i="8"/>
  <c r="AS48" i="8"/>
  <c r="Y48" i="8"/>
  <c r="AU51" i="8"/>
  <c r="AF57" i="8"/>
  <c r="Y57" i="8"/>
  <c r="Z45" i="5"/>
  <c r="X47" i="5"/>
  <c r="Z15" i="5"/>
  <c r="AB54" i="8"/>
  <c r="AF51" i="8"/>
  <c r="AS39" i="8"/>
  <c r="AQ51" i="8"/>
  <c r="AU48" i="8"/>
  <c r="AG48" i="8"/>
  <c r="AK36" i="8"/>
  <c r="Y51" i="8"/>
  <c r="Z12" i="5"/>
  <c r="AB73" i="8" s="1"/>
  <c r="AQ72" i="8"/>
  <c r="AK72" i="8"/>
  <c r="Y72" i="8"/>
  <c r="AU72" i="8"/>
  <c r="AG72" i="8"/>
  <c r="AS72" i="8"/>
  <c r="AF49" i="8"/>
  <c r="Y46" i="8"/>
  <c r="AQ55" i="8"/>
  <c r="AU52" i="8"/>
  <c r="AG46" i="8"/>
  <c r="AK49" i="8"/>
  <c r="AQ42" i="8"/>
  <c r="AB42" i="8"/>
  <c r="Y42" i="8"/>
  <c r="AU42" i="8"/>
  <c r="AS42" i="8"/>
  <c r="AF42" i="8"/>
  <c r="Z13" i="5"/>
  <c r="AB70" i="8" s="1"/>
  <c r="AF69" i="8"/>
  <c r="AQ69" i="8"/>
  <c r="AK69" i="8"/>
  <c r="Y69" i="8"/>
  <c r="Z10" i="5"/>
  <c r="AB67" i="8" s="1"/>
  <c r="Y66" i="8"/>
  <c r="AU66" i="8"/>
  <c r="AG66" i="8"/>
  <c r="AF66" i="8"/>
  <c r="Z11" i="5"/>
  <c r="AU60" i="8"/>
  <c r="AG60" i="8"/>
  <c r="AS60" i="8"/>
  <c r="AS37" i="8"/>
  <c r="AB37" i="8"/>
  <c r="Z9" i="5"/>
  <c r="AQ34" i="8" s="1"/>
  <c r="AT75" i="8"/>
  <c r="AP75" i="8"/>
  <c r="AL75" i="8"/>
  <c r="AH75" i="8"/>
  <c r="AD75" i="8"/>
  <c r="Z75" i="8"/>
  <c r="V75" i="8"/>
  <c r="AV72" i="8"/>
  <c r="AR72" i="8"/>
  <c r="AN72" i="8"/>
  <c r="AJ72" i="8"/>
  <c r="X72" i="8"/>
  <c r="AT69" i="8"/>
  <c r="AP69" i="8"/>
  <c r="AL69" i="8"/>
  <c r="AH69" i="8"/>
  <c r="AD69" i="8"/>
  <c r="Z69" i="8"/>
  <c r="V69" i="8"/>
  <c r="AV66" i="8"/>
  <c r="AR66" i="8"/>
  <c r="AN66" i="8"/>
  <c r="AJ66" i="8"/>
  <c r="X66" i="8"/>
  <c r="AT63" i="8"/>
  <c r="AP63" i="8"/>
  <c r="AL63" i="8"/>
  <c r="AH63" i="8"/>
  <c r="AD63" i="8"/>
  <c r="Z63" i="8"/>
  <c r="V63" i="8"/>
  <c r="AV60" i="8"/>
  <c r="AR60" i="8"/>
  <c r="AN60" i="8"/>
  <c r="AJ60" i="8"/>
  <c r="X60" i="8"/>
  <c r="AT57" i="8"/>
  <c r="AP57" i="8"/>
  <c r="AL57" i="8"/>
  <c r="AH57" i="8"/>
  <c r="AD57" i="8"/>
  <c r="Z57" i="8"/>
  <c r="V57" i="8"/>
  <c r="AV54" i="8"/>
  <c r="AR54" i="8"/>
  <c r="AN54" i="8"/>
  <c r="AJ54" i="8"/>
  <c r="X54" i="8"/>
  <c r="AO75" i="8"/>
  <c r="AC75" i="8"/>
  <c r="U75" i="8"/>
  <c r="AM72" i="8"/>
  <c r="AI72" i="8"/>
  <c r="AE72" i="8"/>
  <c r="AA72" i="8"/>
  <c r="W72" i="8"/>
  <c r="AO69" i="8"/>
  <c r="AC69" i="8"/>
  <c r="U69" i="8"/>
  <c r="AM66" i="8"/>
  <c r="AI66" i="8"/>
  <c r="AE66" i="8"/>
  <c r="AA66" i="8"/>
  <c r="W66" i="8"/>
  <c r="AO63" i="8"/>
  <c r="AC63" i="8"/>
  <c r="U63" i="8"/>
  <c r="AM60" i="8"/>
  <c r="AI60" i="8"/>
  <c r="AE60" i="8"/>
  <c r="AA60" i="8"/>
  <c r="W60" i="8"/>
  <c r="AO57" i="8"/>
  <c r="AC57" i="8"/>
  <c r="U57" i="8"/>
  <c r="AM54" i="8"/>
  <c r="AI54" i="8"/>
  <c r="AE54" i="8"/>
  <c r="AA54" i="8"/>
  <c r="W54" i="8"/>
  <c r="AM75" i="8"/>
  <c r="AA75" i="8"/>
  <c r="AL72" i="8"/>
  <c r="Z72" i="8"/>
  <c r="AM69" i="8"/>
  <c r="AA69" i="8"/>
  <c r="AL66" i="8"/>
  <c r="Z66" i="8"/>
  <c r="AM63" i="8"/>
  <c r="AA63" i="8"/>
  <c r="AL60" i="8"/>
  <c r="Z60" i="8"/>
  <c r="AM57" i="8"/>
  <c r="AA57" i="8"/>
  <c r="AL54" i="8"/>
  <c r="Z54" i="8"/>
  <c r="AV51" i="8"/>
  <c r="AR51" i="8"/>
  <c r="AN51" i="8"/>
  <c r="AJ51" i="8"/>
  <c r="X51" i="8"/>
  <c r="AT48" i="8"/>
  <c r="AP48" i="8"/>
  <c r="AL48" i="8"/>
  <c r="AH48" i="8"/>
  <c r="AD48" i="8"/>
  <c r="Z48" i="8"/>
  <c r="V48" i="8"/>
  <c r="AV45" i="8"/>
  <c r="AR45" i="8"/>
  <c r="AN45" i="8"/>
  <c r="AJ45" i="8"/>
  <c r="X45" i="8"/>
  <c r="AT42" i="8"/>
  <c r="AP42" i="8"/>
  <c r="AL42" i="8"/>
  <c r="AH42" i="8"/>
  <c r="AD42" i="8"/>
  <c r="Z42" i="8"/>
  <c r="V42" i="8"/>
  <c r="AV39" i="8"/>
  <c r="AR39" i="8"/>
  <c r="AN39" i="8"/>
  <c r="AJ39" i="8"/>
  <c r="X39" i="8"/>
  <c r="AR75" i="8"/>
  <c r="AD72" i="8"/>
  <c r="AR69" i="8"/>
  <c r="AD66" i="8"/>
  <c r="AR63" i="8"/>
  <c r="AD60" i="8"/>
  <c r="AR57" i="8"/>
  <c r="AD54" i="8"/>
  <c r="AM51" i="8"/>
  <c r="AI51" i="8"/>
  <c r="AE51" i="8"/>
  <c r="AA51" i="8"/>
  <c r="W51" i="8"/>
  <c r="AO48" i="8"/>
  <c r="AC48" i="8"/>
  <c r="U48" i="8"/>
  <c r="AM45" i="8"/>
  <c r="AI45" i="8"/>
  <c r="AE45" i="8"/>
  <c r="AA45" i="8"/>
  <c r="W45" i="8"/>
  <c r="AO42" i="8"/>
  <c r="AC42" i="8"/>
  <c r="U42" i="8"/>
  <c r="AM39" i="8"/>
  <c r="AI39" i="8"/>
  <c r="AE39" i="8"/>
  <c r="AA39" i="8"/>
  <c r="W39" i="8"/>
  <c r="AO36" i="8"/>
  <c r="AC36" i="8"/>
  <c r="U36" i="8"/>
  <c r="AM33" i="8"/>
  <c r="AV75" i="8"/>
  <c r="AJ75" i="8"/>
  <c r="AE75" i="8"/>
  <c r="X75" i="8"/>
  <c r="AH72" i="8"/>
  <c r="X69" i="8"/>
  <c r="AC66" i="8"/>
  <c r="U66" i="8"/>
  <c r="AV63" i="8"/>
  <c r="AN63" i="8"/>
  <c r="AT60" i="8"/>
  <c r="AO60" i="8"/>
  <c r="V60" i="8"/>
  <c r="AI57" i="8"/>
  <c r="AP54" i="8"/>
  <c r="AT51" i="8"/>
  <c r="AO51" i="8"/>
  <c r="U51" i="8"/>
  <c r="AN48" i="8"/>
  <c r="AI48" i="8"/>
  <c r="W48" i="8"/>
  <c r="AT45" i="8"/>
  <c r="AO45" i="8"/>
  <c r="U45" i="8"/>
  <c r="AN42" i="8"/>
  <c r="AI42" i="8"/>
  <c r="W42" i="8"/>
  <c r="AT39" i="8"/>
  <c r="AO39" i="8"/>
  <c r="U39" i="8"/>
  <c r="AL36" i="8"/>
  <c r="AH36" i="8"/>
  <c r="AD36" i="8"/>
  <c r="AO33" i="8"/>
  <c r="AJ33" i="8"/>
  <c r="X33" i="8"/>
  <c r="W36" i="8"/>
  <c r="AD33" i="8"/>
  <c r="AN75" i="8"/>
  <c r="U72" i="8"/>
  <c r="AV69" i="8"/>
  <c r="AT66" i="8"/>
  <c r="AE57" i="8"/>
  <c r="AC51" i="8"/>
  <c r="AV48" i="8"/>
  <c r="X48" i="8"/>
  <c r="AP45" i="8"/>
  <c r="V45" i="8"/>
  <c r="AJ42" i="8"/>
  <c r="AC39" i="8"/>
  <c r="AR36" i="8"/>
  <c r="AE36" i="8"/>
  <c r="AT33" i="8"/>
  <c r="U33" i="8"/>
  <c r="AI75" i="8"/>
  <c r="AP72" i="8"/>
  <c r="AJ69" i="8"/>
  <c r="AE69" i="8"/>
  <c r="W69" i="8"/>
  <c r="AH66" i="8"/>
  <c r="X63" i="8"/>
  <c r="AC60" i="8"/>
  <c r="U60" i="8"/>
  <c r="AV57" i="8"/>
  <c r="AN57" i="8"/>
  <c r="AT54" i="8"/>
  <c r="AO54" i="8"/>
  <c r="V54" i="8"/>
  <c r="AL51" i="8"/>
  <c r="Z51" i="8"/>
  <c r="AM48" i="8"/>
  <c r="AA48" i="8"/>
  <c r="AL45" i="8"/>
  <c r="Z45" i="8"/>
  <c r="AM42" i="8"/>
  <c r="AA42" i="8"/>
  <c r="AL39" i="8"/>
  <c r="Z39" i="8"/>
  <c r="AT36" i="8"/>
  <c r="AP36" i="8"/>
  <c r="X36" i="8"/>
  <c r="AV33" i="8"/>
  <c r="AR33" i="8"/>
  <c r="AN33" i="8"/>
  <c r="AI33" i="8"/>
  <c r="AE33" i="8"/>
  <c r="AA33" i="8"/>
  <c r="W33" i="8"/>
  <c r="AR48" i="8"/>
  <c r="AD45" i="8"/>
  <c r="AJ36" i="8"/>
  <c r="AH33" i="8"/>
  <c r="V33" i="8"/>
  <c r="AC72" i="8"/>
  <c r="V66" i="8"/>
  <c r="AI63" i="8"/>
  <c r="AP60" i="8"/>
  <c r="AJ57" i="8"/>
  <c r="AH54" i="8"/>
  <c r="AP51" i="8"/>
  <c r="V51" i="8"/>
  <c r="AE48" i="8"/>
  <c r="AH45" i="8"/>
  <c r="AE42" i="8"/>
  <c r="AH39" i="8"/>
  <c r="AM36" i="8"/>
  <c r="Z36" i="8"/>
  <c r="AP33" i="8"/>
  <c r="W75" i="8"/>
  <c r="AT72" i="8"/>
  <c r="AO72" i="8"/>
  <c r="V72" i="8"/>
  <c r="AI69" i="8"/>
  <c r="AP66" i="8"/>
  <c r="AJ63" i="8"/>
  <c r="AE63" i="8"/>
  <c r="W63" i="8"/>
  <c r="AH60" i="8"/>
  <c r="X57" i="8"/>
  <c r="AC54" i="8"/>
  <c r="U54" i="8"/>
  <c r="AD51" i="8"/>
  <c r="AR42" i="8"/>
  <c r="AD39" i="8"/>
  <c r="AN36" i="8"/>
  <c r="AA36" i="8"/>
  <c r="AL33" i="8"/>
  <c r="Z33" i="8"/>
  <c r="AN69" i="8"/>
  <c r="AO66" i="8"/>
  <c r="W57" i="8"/>
  <c r="AH51" i="8"/>
  <c r="AJ48" i="8"/>
  <c r="AC45" i="8"/>
  <c r="AV42" i="8"/>
  <c r="X42" i="8"/>
  <c r="AP39" i="8"/>
  <c r="V39" i="8"/>
  <c r="AV36" i="8"/>
  <c r="AI36" i="8"/>
  <c r="V36" i="8"/>
  <c r="AC33" i="8"/>
  <c r="AB46" i="8" l="1"/>
  <c r="AQ46" i="8"/>
  <c r="AF46" i="8"/>
  <c r="AS52" i="8"/>
  <c r="AG52" i="8"/>
  <c r="AQ49" i="8"/>
  <c r="AK52" i="8"/>
  <c r="AB49" i="8"/>
  <c r="AS49" i="8"/>
  <c r="Y49" i="8"/>
  <c r="AF58" i="8"/>
  <c r="Y58" i="8"/>
  <c r="AB80" i="8"/>
  <c r="AS80" i="8"/>
  <c r="AG80" i="8"/>
  <c r="AU80" i="8"/>
  <c r="Y80" i="8"/>
  <c r="AF80" i="8"/>
  <c r="AK80" i="8"/>
  <c r="AQ80" i="8"/>
  <c r="AS61" i="8"/>
  <c r="AU61" i="8"/>
  <c r="AG61" i="8"/>
  <c r="AF67" i="8"/>
  <c r="Y67" i="8"/>
  <c r="AU67" i="8"/>
  <c r="AG67" i="8"/>
  <c r="AS73" i="8"/>
  <c r="AQ73" i="8"/>
  <c r="AK73" i="8"/>
  <c r="Y73" i="8"/>
  <c r="AU73" i="8"/>
  <c r="AG73" i="8"/>
  <c r="AS43" i="8"/>
  <c r="AF43" i="8"/>
  <c r="AQ43" i="8"/>
  <c r="AB43" i="8"/>
  <c r="Y43" i="8"/>
  <c r="AU43" i="8"/>
  <c r="AK70" i="8"/>
  <c r="Y70" i="8"/>
  <c r="AF70" i="8"/>
  <c r="AQ70" i="8"/>
  <c r="Y52" i="8"/>
  <c r="AB55" i="8"/>
  <c r="AK37" i="8"/>
  <c r="AF52" i="8"/>
  <c r="AS40" i="8"/>
  <c r="AQ52" i="8"/>
  <c r="AU49" i="8"/>
  <c r="AG49" i="8"/>
  <c r="AN80" i="8"/>
  <c r="V80" i="8"/>
  <c r="AZ54" i="8"/>
  <c r="BB54" i="8" s="1"/>
  <c r="X80" i="8"/>
  <c r="AD80" i="8"/>
  <c r="AE80" i="8"/>
  <c r="W80" i="8"/>
  <c r="AZ45" i="8"/>
  <c r="BB45" i="8" s="1"/>
  <c r="AZ66" i="8"/>
  <c r="BB66" i="8" s="1"/>
  <c r="AZ57" i="8"/>
  <c r="BB57" i="8" s="1"/>
  <c r="AZ63" i="8"/>
  <c r="BB63" i="8" s="1"/>
  <c r="AV80" i="8"/>
  <c r="AT80" i="8"/>
  <c r="AZ60" i="8"/>
  <c r="BB60" i="8" s="1"/>
  <c r="AR80" i="8"/>
  <c r="AL80" i="8"/>
  <c r="AZ36" i="8"/>
  <c r="BB36" i="8" s="1"/>
  <c r="U80" i="8"/>
  <c r="AZ42" i="8"/>
  <c r="BB42" i="8" s="1"/>
  <c r="AZ48" i="8"/>
  <c r="BB48" i="8" s="1"/>
  <c r="AO80" i="8"/>
  <c r="AZ69" i="8"/>
  <c r="BB69" i="8" s="1"/>
  <c r="AZ75" i="8"/>
  <c r="BB75" i="8" s="1"/>
  <c r="AI80" i="8"/>
  <c r="AP80" i="8"/>
  <c r="AZ72" i="8"/>
  <c r="BB72" i="8" s="1"/>
  <c r="AH80" i="8"/>
  <c r="Z80" i="8"/>
  <c r="AJ80" i="8"/>
  <c r="AA80" i="8"/>
  <c r="AM80" i="8"/>
  <c r="AZ33" i="8"/>
  <c r="BB33" i="8" s="1"/>
  <c r="AZ39" i="8"/>
  <c r="BB39" i="8" s="1"/>
  <c r="AZ51" i="8"/>
  <c r="BB51" i="8" s="1"/>
  <c r="AC80" i="8"/>
  <c r="AM76" i="8"/>
  <c r="AI76" i="8"/>
  <c r="AE76" i="8"/>
  <c r="AA76" i="8"/>
  <c r="W76" i="8"/>
  <c r="AO73" i="8"/>
  <c r="AC73" i="8"/>
  <c r="U73" i="8"/>
  <c r="AM70" i="8"/>
  <c r="AI70" i="8"/>
  <c r="AE70" i="8"/>
  <c r="AA70" i="8"/>
  <c r="W70" i="8"/>
  <c r="AO67" i="8"/>
  <c r="AC67" i="8"/>
  <c r="U67" i="8"/>
  <c r="AM64" i="8"/>
  <c r="AI64" i="8"/>
  <c r="AE64" i="8"/>
  <c r="AA64" i="8"/>
  <c r="W64" i="8"/>
  <c r="AO61" i="8"/>
  <c r="AC61" i="8"/>
  <c r="U61" i="8"/>
  <c r="AM58" i="8"/>
  <c r="AI58" i="8"/>
  <c r="AE58" i="8"/>
  <c r="AA58" i="8"/>
  <c r="W58" i="8"/>
  <c r="AO55" i="8"/>
  <c r="AC55" i="8"/>
  <c r="U55" i="8"/>
  <c r="AM52" i="8"/>
  <c r="AI52" i="8"/>
  <c r="AE52" i="8"/>
  <c r="AA52" i="8"/>
  <c r="W52" i="8"/>
  <c r="AT76" i="8"/>
  <c r="AP76" i="8"/>
  <c r="AL76" i="8"/>
  <c r="AH76" i="8"/>
  <c r="AD76" i="8"/>
  <c r="Z76" i="8"/>
  <c r="V76" i="8"/>
  <c r="AV73" i="8"/>
  <c r="AR73" i="8"/>
  <c r="AN73" i="8"/>
  <c r="AJ73" i="8"/>
  <c r="X73" i="8"/>
  <c r="AT70" i="8"/>
  <c r="AP70" i="8"/>
  <c r="AL70" i="8"/>
  <c r="AH70" i="8"/>
  <c r="AD70" i="8"/>
  <c r="Z70" i="8"/>
  <c r="V70" i="8"/>
  <c r="AV67" i="8"/>
  <c r="AR67" i="8"/>
  <c r="AN67" i="8"/>
  <c r="AJ67" i="8"/>
  <c r="X67" i="8"/>
  <c r="AT64" i="8"/>
  <c r="AP64" i="8"/>
  <c r="AL64" i="8"/>
  <c r="AH64" i="8"/>
  <c r="AD64" i="8"/>
  <c r="Z64" i="8"/>
  <c r="V64" i="8"/>
  <c r="AV61" i="8"/>
  <c r="AR61" i="8"/>
  <c r="AN61" i="8"/>
  <c r="AJ61" i="8"/>
  <c r="X61" i="8"/>
  <c r="AT58" i="8"/>
  <c r="AP58" i="8"/>
  <c r="AL58" i="8"/>
  <c r="AH58" i="8"/>
  <c r="AD58" i="8"/>
  <c r="Z58" i="8"/>
  <c r="V58" i="8"/>
  <c r="AV55" i="8"/>
  <c r="AR55" i="8"/>
  <c r="AN55" i="8"/>
  <c r="AJ55" i="8"/>
  <c r="X55" i="8"/>
  <c r="AT52" i="8"/>
  <c r="AP52" i="8"/>
  <c r="AL52" i="8"/>
  <c r="AH52" i="8"/>
  <c r="AD52" i="8"/>
  <c r="AO76" i="8"/>
  <c r="AT73" i="8"/>
  <c r="AM73" i="8"/>
  <c r="AH73" i="8"/>
  <c r="AD73" i="8"/>
  <c r="AO70" i="8"/>
  <c r="AT67" i="8"/>
  <c r="AM67" i="8"/>
  <c r="AH67" i="8"/>
  <c r="AD67" i="8"/>
  <c r="AO64" i="8"/>
  <c r="AT61" i="8"/>
  <c r="AM61" i="8"/>
  <c r="AH61" i="8"/>
  <c r="AD61" i="8"/>
  <c r="AO58" i="8"/>
  <c r="AT55" i="8"/>
  <c r="AM55" i="8"/>
  <c r="AH55" i="8"/>
  <c r="AD55" i="8"/>
  <c r="AO52" i="8"/>
  <c r="Z52" i="8"/>
  <c r="U52" i="8"/>
  <c r="AM49" i="8"/>
  <c r="AI49" i="8"/>
  <c r="AE49" i="8"/>
  <c r="AA49" i="8"/>
  <c r="W49" i="8"/>
  <c r="AO46" i="8"/>
  <c r="AC46" i="8"/>
  <c r="U46" i="8"/>
  <c r="AM43" i="8"/>
  <c r="AI43" i="8"/>
  <c r="AE43" i="8"/>
  <c r="AA43" i="8"/>
  <c r="W43" i="8"/>
  <c r="AO40" i="8"/>
  <c r="AC40" i="8"/>
  <c r="U40" i="8"/>
  <c r="AM37" i="8"/>
  <c r="AN76" i="8"/>
  <c r="X76" i="8"/>
  <c r="AL73" i="8"/>
  <c r="W73" i="8"/>
  <c r="AN70" i="8"/>
  <c r="X70" i="8"/>
  <c r="AL67" i="8"/>
  <c r="W67" i="8"/>
  <c r="AN64" i="8"/>
  <c r="X64" i="8"/>
  <c r="AL61" i="8"/>
  <c r="W61" i="8"/>
  <c r="AN58" i="8"/>
  <c r="X58" i="8"/>
  <c r="AL55" i="8"/>
  <c r="W55" i="8"/>
  <c r="AN52" i="8"/>
  <c r="AT49" i="8"/>
  <c r="AP49" i="8"/>
  <c r="AL49" i="8"/>
  <c r="AH49" i="8"/>
  <c r="AD49" i="8"/>
  <c r="Z49" i="8"/>
  <c r="V49" i="8"/>
  <c r="AV46" i="8"/>
  <c r="AR46" i="8"/>
  <c r="AN46" i="8"/>
  <c r="AJ46" i="8"/>
  <c r="X46" i="8"/>
  <c r="AT43" i="8"/>
  <c r="AP43" i="8"/>
  <c r="AL43" i="8"/>
  <c r="AH43" i="8"/>
  <c r="AD43" i="8"/>
  <c r="Z43" i="8"/>
  <c r="V43" i="8"/>
  <c r="AV40" i="8"/>
  <c r="AR40" i="8"/>
  <c r="AN40" i="8"/>
  <c r="AJ40" i="8"/>
  <c r="X40" i="8"/>
  <c r="AT37" i="8"/>
  <c r="AP37" i="8"/>
  <c r="AL37" i="8"/>
  <c r="AH37" i="8"/>
  <c r="AD37" i="8"/>
  <c r="Z37" i="8"/>
  <c r="V37" i="8"/>
  <c r="AV34" i="8"/>
  <c r="AR34" i="8"/>
  <c r="AN34" i="8"/>
  <c r="AJ34" i="8"/>
  <c r="X34" i="8"/>
  <c r="AR76" i="8"/>
  <c r="AC76" i="8"/>
  <c r="U76" i="8"/>
  <c r="AA73" i="8"/>
  <c r="V73" i="8"/>
  <c r="AJ76" i="8"/>
  <c r="Z73" i="8"/>
  <c r="AC70" i="8"/>
  <c r="AP67" i="8"/>
  <c r="Z67" i="8"/>
  <c r="AV64" i="8"/>
  <c r="U64" i="8"/>
  <c r="AA61" i="8"/>
  <c r="AR58" i="8"/>
  <c r="AI55" i="8"/>
  <c r="V55" i="8"/>
  <c r="AJ52" i="8"/>
  <c r="AV49" i="8"/>
  <c r="AJ49" i="8"/>
  <c r="AP46" i="8"/>
  <c r="AI46" i="8"/>
  <c r="AE46" i="8"/>
  <c r="Z46" i="8"/>
  <c r="AV43" i="8"/>
  <c r="AJ43" i="8"/>
  <c r="AP40" i="8"/>
  <c r="AI40" i="8"/>
  <c r="AE40" i="8"/>
  <c r="Z40" i="8"/>
  <c r="AV37" i="8"/>
  <c r="AJ37" i="8"/>
  <c r="AE37" i="8"/>
  <c r="AT34" i="8"/>
  <c r="AO34" i="8"/>
  <c r="AI34" i="8"/>
  <c r="AE34" i="8"/>
  <c r="AA34" i="8"/>
  <c r="V34" i="8"/>
  <c r="W37" i="8"/>
  <c r="AC34" i="8"/>
  <c r="AI61" i="8"/>
  <c r="AE55" i="8"/>
  <c r="V52" i="8"/>
  <c r="AR49" i="8"/>
  <c r="U43" i="8"/>
  <c r="V40" i="8"/>
  <c r="AA37" i="8"/>
  <c r="AP73" i="8"/>
  <c r="AJ70" i="8"/>
  <c r="AE67" i="8"/>
  <c r="AC64" i="8"/>
  <c r="AP61" i="8"/>
  <c r="Z61" i="8"/>
  <c r="AV58" i="8"/>
  <c r="U58" i="8"/>
  <c r="AA55" i="8"/>
  <c r="AR52" i="8"/>
  <c r="AO49" i="8"/>
  <c r="AT46" i="8"/>
  <c r="AM46" i="8"/>
  <c r="AH46" i="8"/>
  <c r="AD46" i="8"/>
  <c r="AO43" i="8"/>
  <c r="AT40" i="8"/>
  <c r="AM40" i="8"/>
  <c r="AH40" i="8"/>
  <c r="AD40" i="8"/>
  <c r="AO37" i="8"/>
  <c r="AI37" i="8"/>
  <c r="AC37" i="8"/>
  <c r="X37" i="8"/>
  <c r="AM34" i="8"/>
  <c r="AH34" i="8"/>
  <c r="AD34" i="8"/>
  <c r="Z34" i="8"/>
  <c r="U34" i="8"/>
  <c r="AN49" i="8"/>
  <c r="AL46" i="8"/>
  <c r="X43" i="8"/>
  <c r="W40" i="8"/>
  <c r="AN37" i="8"/>
  <c r="AL34" i="8"/>
  <c r="AV76" i="8"/>
  <c r="U70" i="8"/>
  <c r="AA67" i="8"/>
  <c r="AC49" i="8"/>
  <c r="AA46" i="8"/>
  <c r="AC43" i="8"/>
  <c r="AA40" i="8"/>
  <c r="U37" i="8"/>
  <c r="AP34" i="8"/>
  <c r="AE73" i="8"/>
  <c r="AR70" i="8"/>
  <c r="AI67" i="8"/>
  <c r="V67" i="8"/>
  <c r="AJ64" i="8"/>
  <c r="AE61" i="8"/>
  <c r="AC58" i="8"/>
  <c r="AP55" i="8"/>
  <c r="Z55" i="8"/>
  <c r="AV52" i="8"/>
  <c r="X52" i="8"/>
  <c r="X49" i="8"/>
  <c r="W46" i="8"/>
  <c r="AN43" i="8"/>
  <c r="AL40" i="8"/>
  <c r="AI73" i="8"/>
  <c r="AV70" i="8"/>
  <c r="AR64" i="8"/>
  <c r="V61" i="8"/>
  <c r="AJ58" i="8"/>
  <c r="AC52" i="8"/>
  <c r="U49" i="8"/>
  <c r="V46" i="8"/>
  <c r="AR43" i="8"/>
  <c r="AR37" i="8"/>
  <c r="W34" i="8"/>
  <c r="Z47" i="5"/>
  <c r="AZ80" i="8" l="1"/>
  <c r="BB80" i="8" s="1"/>
  <c r="AZ49" i="8"/>
  <c r="BB49" i="8" s="1"/>
  <c r="AZ70" i="8"/>
  <c r="BB70" i="8" s="1"/>
  <c r="AZ34" i="8"/>
  <c r="BB34" i="8" s="1"/>
  <c r="AZ64" i="8"/>
  <c r="BB64" i="8" s="1"/>
  <c r="AZ58" i="8"/>
  <c r="BB58" i="8" s="1"/>
  <c r="AZ76" i="8"/>
  <c r="BB76" i="8" s="1"/>
  <c r="AZ37" i="8"/>
  <c r="BB37" i="8" s="1"/>
  <c r="AZ40" i="8"/>
  <c r="BB40" i="8" s="1"/>
  <c r="AZ46" i="8"/>
  <c r="BB46" i="8" s="1"/>
  <c r="AZ52" i="8"/>
  <c r="BB52" i="8" s="1"/>
  <c r="AZ43" i="8"/>
  <c r="BB43" i="8" s="1"/>
  <c r="AZ55" i="8"/>
  <c r="BB55" i="8" s="1"/>
  <c r="AZ61" i="8"/>
  <c r="BB61" i="8" s="1"/>
  <c r="AZ67" i="8"/>
  <c r="BB67" i="8" s="1"/>
  <c r="AZ73" i="8"/>
  <c r="BB73" i="8" s="1"/>
  <c r="AI81" i="8"/>
  <c r="AE81" i="8"/>
  <c r="AX81" i="8"/>
  <c r="AP81" i="8"/>
  <c r="AL81" i="8"/>
  <c r="Z81" i="8"/>
  <c r="AS81" i="8"/>
  <c r="AG81" i="8"/>
  <c r="AN81" i="8"/>
  <c r="AB81" i="8"/>
  <c r="AR81" i="8"/>
  <c r="AK81" i="8"/>
  <c r="AU81" i="8"/>
  <c r="AJ81" i="8"/>
  <c r="AA81" i="8"/>
  <c r="X81" i="8"/>
  <c r="AO81" i="8"/>
  <c r="AM81" i="8"/>
  <c r="AV81" i="8"/>
  <c r="AQ81" i="8"/>
  <c r="AF81" i="8"/>
  <c r="AW81" i="8"/>
  <c r="AD81" i="8"/>
  <c r="Y81" i="8"/>
  <c r="AT81" i="8"/>
  <c r="W81" i="8"/>
  <c r="U81" i="8"/>
  <c r="AH81" i="8"/>
  <c r="V81" i="8"/>
  <c r="AC81" i="8"/>
  <c r="AZ81" i="8" l="1"/>
</calcChain>
</file>

<file path=xl/sharedStrings.xml><?xml version="1.0" encoding="utf-8"?>
<sst xmlns="http://schemas.openxmlformats.org/spreadsheetml/2006/main" count="1805" uniqueCount="275">
  <si>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</si>
  <si>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</si>
  <si>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</si>
  <si>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</si>
  <si>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</si>
  <si>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</si>
  <si>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</si>
  <si>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</si>
  <si>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</si>
  <si>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</si>
  <si>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</si>
  <si>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</si>
  <si>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</si>
  <si>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</si>
  <si>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</si>
  <si>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</si>
  <si>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</si>
  <si>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</si>
  <si>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</si>
  <si>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</si>
  <si>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</si>
  <si>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</si>
  <si>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</si>
  <si>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</si>
  <si>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</si>
  <si>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</si>
  <si>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</si>
  <si>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</si>
  <si>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</si>
  <si>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</si>
  <si>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</si>
  <si>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</si>
  <si>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</si>
  <si>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</si>
  <si>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</si>
  <si>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</si>
  <si>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</si>
  <si>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</si>
  <si>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</si>
  <si>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</si>
  <si>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</si>
  <si>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</si>
  <si>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</si>
  <si>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</si>
  <si>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</si>
  <si>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</si>
  <si>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</si>
  <si>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</si>
  <si>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</si>
  <si>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</si>
  <si>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</si>
  <si>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</si>
  <si>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</si>
  <si>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</si>
  <si>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</si>
  <si>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</si>
  <si>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</si>
  <si>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</si>
  <si>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</si>
  <si>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</si>
  <si>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</si>
  <si>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</si>
  <si>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</si>
  <si>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</si>
  <si>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</si>
  <si>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</si>
  <si>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</si>
  <si>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</si>
  <si>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</si>
  <si>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</si>
  <si>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</si>
  <si>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</si>
  <si>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</si>
  <si>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</si>
  <si>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</si>
  <si>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</si>
  <si>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</si>
  <si>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</si>
  <si>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</si>
  <si>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</si>
  <si>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</si>
  <si>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</si>
  <si>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</si>
  <si>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</si>
  <si>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</si>
  <si>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</si>
  <si>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</si>
  <si>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</si>
  <si>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</si>
  <si>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</si>
  <si>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</si>
  <si>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</si>
  <si>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</si>
  <si>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</si>
  <si>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</si>
  <si>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</si>
  <si>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</si>
  <si>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</si>
  <si>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</si>
  <si>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</si>
  <si>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</si>
  <si>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</si>
  <si>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</si>
  <si>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</si>
  <si>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</si>
  <si>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</si>
  <si>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</si>
  <si>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</si>
  <si>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</si>
  <si>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</si>
  <si>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</si>
  <si>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</si>
  <si>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</si>
  <si>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</si>
  <si>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</si>
  <si>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</si>
  <si>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</si>
  <si>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</si>
  <si>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</si>
  <si>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</si>
  <si>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</si>
  <si>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</si>
  <si>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</si>
  <si>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</si>
  <si>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</si>
  <si>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</si>
  <si>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</si>
  <si>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</si>
  <si>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</si>
  <si>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</si>
  <si>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</si>
  <si>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</si>
  <si>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</si>
  <si>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</si>
  <si>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</si>
  <si>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</si>
  <si>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</si>
  <si>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</si>
  <si>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</si>
  <si>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</si>
  <si>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</si>
  <si>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</si>
  <si>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</si>
  <si>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</si>
  <si>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</si>
  <si>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e</t>
  </si>
  <si>
    <t>f</t>
  </si>
  <si>
    <t>i</t>
  </si>
  <si>
    <t>j</t>
  </si>
  <si>
    <t>aa</t>
    <phoneticPr fontId="2"/>
  </si>
  <si>
    <t>ab</t>
    <phoneticPr fontId="2"/>
  </si>
  <si>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</si>
  <si>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</si>
  <si>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</si>
  <si>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</si>
  <si>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</si>
  <si>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</si>
  <si>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</si>
  <si>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</si>
  <si>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</si>
  <si>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</si>
  <si>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</si>
  <si>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</si>
  <si>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</si>
  <si>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</si>
  <si>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t>
    <phoneticPr fontId="2"/>
  </si>
  <si>
    <t>４週</t>
  </si>
  <si>
    <t>）</t>
    <phoneticPr fontId="2"/>
  </si>
  <si>
    <t>（宿直   ･･･</t>
    <rPh sb="1" eb="3">
      <t>シュクチョク</t>
    </rPh>
    <phoneticPr fontId="2"/>
  </si>
  <si>
    <t>c</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</si>
  <si>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</si>
  <si>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</si>
  <si>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</si>
  <si>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</si>
  <si>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</si>
  <si>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</si>
  <si>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</si>
  <si>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</si>
  <si>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</si>
  <si>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</si>
  <si>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</si>
  <si>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</si>
  <si>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</si>
  <si>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</si>
  <si>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</si>
  <si>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</si>
  <si>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a</t>
    <phoneticPr fontId="2"/>
  </si>
  <si>
    <t>e</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</si>
  <si>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</si>
  <si>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</si>
  <si>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</si>
  <si>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</si>
  <si>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</si>
  <si>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</si>
  <si>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</si>
  <si>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</si>
  <si>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</si>
  <si>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</si>
  <si>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</si>
  <si>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</si>
  <si>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</si>
  <si>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</si>
  <si>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</si>
  <si>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</si>
  <si>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</si>
  <si>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</si>
  <si>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</si>
  <si>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</si>
  <si>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</si>
  <si>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</si>
  <si>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</si>
  <si>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</si>
  <si>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</si>
  <si>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</si>
  <si>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</si>
  <si>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</si>
  <si>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</si>
  <si>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</si>
  <si>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</si>
  <si>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（標準様式1）</t>
    <rPh sb="1" eb="3">
      <t>ヒョウジュン</t>
    </rPh>
    <rPh sb="3" eb="5">
      <t>ヨウシキ</t>
    </rPh>
    <phoneticPr fontId="3"/>
  </si>
  <si>
    <t>　※青字で記載しているのは横浜市が追記した補足説明ですので、参考にしてください。</t>
    <rPh sb="2" eb="4">
      <t>アオジ</t>
    </rPh>
    <rPh sb="5" eb="7">
      <t>キサイ</t>
    </rPh>
    <rPh sb="13" eb="16">
      <t>ヨコハマシ</t>
    </rPh>
    <rPh sb="17" eb="19">
      <t>ツイキ</t>
    </rPh>
    <rPh sb="21" eb="23">
      <t>ホソク</t>
    </rPh>
    <rPh sb="23" eb="25">
      <t>セツメイ</t>
    </rPh>
    <rPh sb="30" eb="32">
      <t>サンコウ</t>
    </rPh>
    <phoneticPr fontId="2"/>
  </si>
  <si>
    <t>　　　(補足説明）新規指定、更新指定、変更届、加算届で予定の勤務表を提出する場合は「４週」を選択してください。</t>
    <rPh sb="4" eb="8">
      <t>ホソクセツメイ</t>
    </rPh>
    <rPh sb="9" eb="13">
      <t>シンキシテイ</t>
    </rPh>
    <rPh sb="14" eb="18">
      <t>コウシンシテイ</t>
    </rPh>
    <rPh sb="19" eb="22">
      <t>ヘンコウトドケ</t>
    </rPh>
    <rPh sb="23" eb="26">
      <t>カサントドケ</t>
    </rPh>
    <rPh sb="27" eb="29">
      <t>ヨテイ</t>
    </rPh>
    <rPh sb="30" eb="33">
      <t>キンムヒョウ</t>
    </rPh>
    <rPh sb="34" eb="36">
      <t>テイシュツ</t>
    </rPh>
    <rPh sb="38" eb="40">
      <t>バアイ</t>
    </rPh>
    <rPh sb="43" eb="44">
      <t>シュウ</t>
    </rPh>
    <rPh sb="46" eb="48">
      <t>センタク</t>
    </rPh>
    <phoneticPr fontId="2"/>
  </si>
  <si>
    <t>　　 （補足説明）新規指定、更新指定、変更届、加算届で予定の勤務表を提出する場合は「予定」を選択してください。</t>
    <rPh sb="4" eb="8">
      <t>ホソクセツメイ</t>
    </rPh>
    <rPh sb="9" eb="11">
      <t>シンキ</t>
    </rPh>
    <rPh sb="11" eb="13">
      <t>シテイ</t>
    </rPh>
    <rPh sb="14" eb="18">
      <t>コウシンシテイ</t>
    </rPh>
    <rPh sb="19" eb="22">
      <t>ヘンコウトドケ</t>
    </rPh>
    <rPh sb="23" eb="26">
      <t>カサントドケ</t>
    </rPh>
    <rPh sb="27" eb="29">
      <t>ヨテイ</t>
    </rPh>
    <rPh sb="30" eb="33">
      <t>キンムヒョウ</t>
    </rPh>
    <rPh sb="34" eb="36">
      <t>テイシュツ</t>
    </rPh>
    <rPh sb="38" eb="40">
      <t>バアイ</t>
    </rPh>
    <rPh sb="42" eb="44">
      <t>ヨテイ</t>
    </rPh>
    <rPh sb="46" eb="48">
      <t>センタク</t>
    </rPh>
    <phoneticPr fontId="2"/>
  </si>
  <si>
    <t>　　　　　　　　 加算届で、減算の開始及び解消の届出を行う場合には「実績」を選択してください。</t>
    <rPh sb="9" eb="12">
      <t>カサントドケ</t>
    </rPh>
    <rPh sb="14" eb="16">
      <t>ゲンサン</t>
    </rPh>
    <rPh sb="17" eb="19">
      <t>カイシ</t>
    </rPh>
    <rPh sb="19" eb="20">
      <t>オヨ</t>
    </rPh>
    <rPh sb="21" eb="23">
      <t>カイショウ</t>
    </rPh>
    <rPh sb="24" eb="26">
      <t>トドケデ</t>
    </rPh>
    <rPh sb="27" eb="28">
      <t>オコナ</t>
    </rPh>
    <rPh sb="29" eb="31">
      <t>バアイ</t>
    </rPh>
    <rPh sb="34" eb="36">
      <t>ジッセキ</t>
    </rPh>
    <rPh sb="38" eb="40">
      <t>センタク</t>
    </rPh>
    <phoneticPr fontId="2"/>
  </si>
  <si>
    <t>　　 　　　　　　日中は利用者が起きてから寝るまでの時間、夜間及び深夜は利用者が寝ている時間になります。</t>
    <rPh sb="9" eb="11">
      <t>ニッチュウ</t>
    </rPh>
    <rPh sb="12" eb="15">
      <t>リヨウシャ</t>
    </rPh>
    <rPh sb="16" eb="17">
      <t>オ</t>
    </rPh>
    <rPh sb="21" eb="22">
      <t>ネ</t>
    </rPh>
    <rPh sb="26" eb="28">
      <t>ジカン</t>
    </rPh>
    <rPh sb="29" eb="31">
      <t>ヤカン</t>
    </rPh>
    <rPh sb="31" eb="32">
      <t>オヨ</t>
    </rPh>
    <rPh sb="33" eb="35">
      <t>シンヤ</t>
    </rPh>
    <rPh sb="36" eb="39">
      <t>リヨウシャ</t>
    </rPh>
    <rPh sb="40" eb="41">
      <t>ネ</t>
    </rPh>
    <rPh sb="44" eb="46">
      <t>ジカン</t>
    </rPh>
    <phoneticPr fontId="2"/>
  </si>
  <si>
    <t>　　 （補足説明）それぞれの事業所ごとに利用者の生活サイクル等に応じて設定してください。</t>
    <rPh sb="4" eb="8">
      <t>ホソクセツメイ</t>
    </rPh>
    <rPh sb="14" eb="17">
      <t>ジギョウショ</t>
    </rPh>
    <rPh sb="20" eb="23">
      <t>リヨウシャ</t>
    </rPh>
    <rPh sb="24" eb="26">
      <t>セイカツ</t>
    </rPh>
    <rPh sb="30" eb="31">
      <t>トウ</t>
    </rPh>
    <rPh sb="32" eb="33">
      <t>オウ</t>
    </rPh>
    <rPh sb="35" eb="37">
      <t>セッテイ</t>
    </rPh>
    <phoneticPr fontId="2"/>
  </si>
  <si>
    <t>　　 　　　　　　日中は人員基準上、いわゆる３対１を満たす必要があります。</t>
    <rPh sb="9" eb="11">
      <t>ニッチュウ</t>
    </rPh>
    <rPh sb="12" eb="17">
      <t>ジンインキジュンジョウ</t>
    </rPh>
    <rPh sb="23" eb="24">
      <t>タイ</t>
    </rPh>
    <rPh sb="26" eb="27">
      <t>ミ</t>
    </rPh>
    <rPh sb="29" eb="31">
      <t>ヒツヨウ</t>
    </rPh>
    <phoneticPr fontId="2"/>
  </si>
  <si>
    <t>　　 （補足説明）専従・兼務の区分について</t>
    <rPh sb="4" eb="8">
      <t>ホソクセツメイ</t>
    </rPh>
    <rPh sb="9" eb="11">
      <t>センジュウ</t>
    </rPh>
    <rPh sb="12" eb="14">
      <t>ケンム</t>
    </rPh>
    <rPh sb="15" eb="17">
      <t>クブン</t>
    </rPh>
    <phoneticPr fontId="2"/>
  </si>
  <si>
    <t>　　　「専従」：１つの職種のみに従事している場合</t>
    <rPh sb="4" eb="6">
      <t>センジュウ</t>
    </rPh>
    <rPh sb="11" eb="13">
      <t>ショクシュ</t>
    </rPh>
    <rPh sb="16" eb="18">
      <t>ジュウジ</t>
    </rPh>
    <rPh sb="22" eb="24">
      <t>バアイ</t>
    </rPh>
    <phoneticPr fontId="2"/>
  </si>
  <si>
    <t>　　　「兼務」：複数の職種に従事している場合、人員基準で兼務が認められている他の事業所の職務と兼務する場合</t>
    <rPh sb="4" eb="6">
      <t>ケンム</t>
    </rPh>
    <rPh sb="8" eb="10">
      <t>フクスウ</t>
    </rPh>
    <rPh sb="11" eb="13">
      <t>ショクシュ</t>
    </rPh>
    <rPh sb="14" eb="16">
      <t>ジュウジ</t>
    </rPh>
    <rPh sb="20" eb="22">
      <t>バアイ</t>
    </rPh>
    <rPh sb="44" eb="46">
      <t>ショクム</t>
    </rPh>
    <phoneticPr fontId="2"/>
  </si>
  <si>
    <t>　　　　※介護予防認知症対応型共同生活介護を一体的に行っている場合であっても、１つの職種のみに従事している場合には「専従」扱いとします。</t>
    <rPh sb="5" eb="9">
      <t>カイゴヨボウ</t>
    </rPh>
    <rPh sb="9" eb="12">
      <t>ニンチショウ</t>
    </rPh>
    <rPh sb="12" eb="15">
      <t>タイオウガタ</t>
    </rPh>
    <rPh sb="15" eb="17">
      <t>キョウドウ</t>
    </rPh>
    <rPh sb="17" eb="19">
      <t>セイカツ</t>
    </rPh>
    <rPh sb="19" eb="21">
      <t>カイゴ</t>
    </rPh>
    <rPh sb="22" eb="25">
      <t>イッタイテキ</t>
    </rPh>
    <rPh sb="26" eb="27">
      <t>オコナ</t>
    </rPh>
    <rPh sb="31" eb="33">
      <t>バアイ</t>
    </rPh>
    <rPh sb="42" eb="44">
      <t>ショクシュ</t>
    </rPh>
    <rPh sb="47" eb="49">
      <t>ジュウジ</t>
    </rPh>
    <rPh sb="53" eb="55">
      <t>バアイ</t>
    </rPh>
    <rPh sb="58" eb="60">
      <t>センジュウ</t>
    </rPh>
    <rPh sb="61" eb="62">
      <t>アツカ</t>
    </rPh>
    <phoneticPr fontId="2"/>
  </si>
  <si>
    <t>　　　　※ただし、共用型認知症対応型通所介護を一体的に行っている場合は、全員兼務となります。</t>
    <rPh sb="9" eb="12">
      <t>キョウヨウガタ</t>
    </rPh>
    <rPh sb="12" eb="18">
      <t>ニンチショウタイオウガタ</t>
    </rPh>
    <rPh sb="18" eb="22">
      <t>ツウショカイゴ</t>
    </rPh>
    <rPh sb="23" eb="26">
      <t>イッタイテキ</t>
    </rPh>
    <rPh sb="27" eb="28">
      <t>オコナ</t>
    </rPh>
    <rPh sb="32" eb="34">
      <t>バアイ</t>
    </rPh>
    <rPh sb="36" eb="38">
      <t>ゼンイン</t>
    </rPh>
    <rPh sb="38" eb="40">
      <t>ケンム</t>
    </rPh>
    <phoneticPr fontId="2"/>
  </si>
  <si>
    <t>　　 （補足説明）夜間支援体制加算を算定する場合で宿直者を配置する場合のみ入力してください。</t>
    <rPh sb="4" eb="8">
      <t>ホソクセツメイ</t>
    </rPh>
    <rPh sb="9" eb="15">
      <t>ヤカンシエンタイセイ</t>
    </rPh>
    <rPh sb="15" eb="17">
      <t>カサン</t>
    </rPh>
    <rPh sb="18" eb="20">
      <t>サンテイ</t>
    </rPh>
    <rPh sb="22" eb="24">
      <t>バアイ</t>
    </rPh>
    <rPh sb="25" eb="28">
      <t>シュクチョクシャ</t>
    </rPh>
    <rPh sb="29" eb="31">
      <t>ハイチ</t>
    </rPh>
    <rPh sb="33" eb="35">
      <t>バアイ</t>
    </rPh>
    <rPh sb="37" eb="39">
      <t>ニュウリョク</t>
    </rPh>
    <phoneticPr fontId="2"/>
  </si>
  <si>
    <r>
      <t xml:space="preserve">　(16) </t>
    </r>
    <r>
      <rPr>
        <strike/>
        <sz val="12"/>
        <color rgb="FF0070C0"/>
        <rFont val="HGSｺﾞｼｯｸM"/>
        <family val="3"/>
        <charset val="128"/>
      </rPr>
      <t>通いサービスの利用者数を入力してください。</t>
    </r>
    <r>
      <rPr>
        <b/>
        <sz val="12"/>
        <color rgb="FF0070C0"/>
        <rFont val="HGSｺﾞｼｯｸM"/>
        <family val="3"/>
        <charset val="128"/>
      </rPr>
      <t>日ごとの利用者数を入力してください。</t>
    </r>
    <rPh sb="6" eb="7">
      <t>カヨ</t>
    </rPh>
    <rPh sb="13" eb="16">
      <t>リヨウシャ</t>
    </rPh>
    <rPh sb="16" eb="17">
      <t>スウ</t>
    </rPh>
    <rPh sb="18" eb="20">
      <t>ニュウリョク</t>
    </rPh>
    <rPh sb="27" eb="28">
      <t>ヒ</t>
    </rPh>
    <rPh sb="31" eb="35">
      <t>リヨウシャスウ</t>
    </rPh>
    <rPh sb="36" eb="38">
      <t>ニュウリョク</t>
    </rPh>
    <phoneticPr fontId="2"/>
  </si>
  <si>
    <r>
      <t>　</t>
    </r>
    <r>
      <rPr>
        <strike/>
        <sz val="12"/>
        <color rgb="FF0070C0"/>
        <rFont val="HGSｺﾞｼｯｸM"/>
        <family val="3"/>
        <charset val="128"/>
      </rPr>
      <t>(17)</t>
    </r>
    <r>
      <rPr>
        <sz val="12"/>
        <rFont val="HGSｺﾞｼｯｸM"/>
        <family val="3"/>
        <charset val="128"/>
      </rPr>
      <t xml:space="preserve"> </t>
    </r>
    <r>
      <rPr>
        <strike/>
        <sz val="12"/>
        <color rgb="FF0070C0"/>
        <rFont val="HGSｺﾞｼｯｸM"/>
        <family val="3"/>
        <charset val="128"/>
      </rPr>
      <t>宿泊サービスの利用者数を入力してください。</t>
    </r>
    <rPh sb="6" eb="8">
      <t>シュクハク</t>
    </rPh>
    <rPh sb="13" eb="16">
      <t>リヨウシャ</t>
    </rPh>
    <rPh sb="16" eb="17">
      <t>スウ</t>
    </rPh>
    <rPh sb="18" eb="20">
      <t>ニュウリョク</t>
    </rPh>
    <phoneticPr fontId="2"/>
  </si>
  <si>
    <r>
      <t>　</t>
    </r>
    <r>
      <rPr>
        <strike/>
        <sz val="12"/>
        <color rgb="FF0070C0"/>
        <rFont val="HGSｺﾞｼｯｸM"/>
        <family val="3"/>
        <charset val="128"/>
      </rPr>
      <t>(18)</t>
    </r>
    <r>
      <rPr>
        <b/>
        <sz val="12"/>
        <color rgb="FF0070C0"/>
        <rFont val="HGSｺﾞｼｯｸM"/>
        <family val="3"/>
        <charset val="128"/>
      </rPr>
      <t>(17)</t>
    </r>
    <r>
      <rPr>
        <sz val="12"/>
        <rFont val="HGSｺﾞｼｯｸM"/>
        <family val="3"/>
        <charset val="128"/>
      </rPr>
      <t xml:space="preserve"> 介護従業者の日中の勤務時間の合計が自動計算されますので、誤りがないか確認してください。</t>
    </r>
    <rPh sb="10" eb="12">
      <t>カイゴ</t>
    </rPh>
    <rPh sb="12" eb="15">
      <t>ジュウギョウシャ</t>
    </rPh>
    <rPh sb="16" eb="18">
      <t>ニッチュウ</t>
    </rPh>
    <rPh sb="19" eb="21">
      <t>キンム</t>
    </rPh>
    <rPh sb="21" eb="23">
      <t>ジカン</t>
    </rPh>
    <rPh sb="24" eb="26">
      <t>ゴウケイ</t>
    </rPh>
    <rPh sb="27" eb="29">
      <t>ジドウ</t>
    </rPh>
    <rPh sb="29" eb="31">
      <t>ケイサン</t>
    </rPh>
    <rPh sb="38" eb="39">
      <t>アヤマ</t>
    </rPh>
    <rPh sb="44" eb="46">
      <t>カクニン</t>
    </rPh>
    <phoneticPr fontId="2"/>
  </si>
  <si>
    <r>
      <t>　</t>
    </r>
    <r>
      <rPr>
        <strike/>
        <sz val="12"/>
        <color rgb="FF0070C0"/>
        <rFont val="HGSｺﾞｼｯｸM"/>
        <family val="3"/>
        <charset val="128"/>
      </rPr>
      <t>(19)</t>
    </r>
    <r>
      <rPr>
        <b/>
        <sz val="12"/>
        <color rgb="FF0070C0"/>
        <rFont val="HGSｺﾞｼｯｸM"/>
        <family val="3"/>
        <charset val="128"/>
      </rPr>
      <t>(18)</t>
    </r>
    <r>
      <rPr>
        <sz val="12"/>
        <rFont val="HGSｺﾞｼｯｸM"/>
        <family val="3"/>
        <charset val="128"/>
      </rPr>
      <t xml:space="preserve"> 介護従業者の夜間・深夜の勤務時間の合計が自動計算されますので、誤りがないか確認してください。</t>
    </r>
    <rPh sb="10" eb="12">
      <t>カイゴ</t>
    </rPh>
    <rPh sb="12" eb="15">
      <t>ジュウギョウシャ</t>
    </rPh>
    <rPh sb="16" eb="18">
      <t>ヤカン</t>
    </rPh>
    <rPh sb="19" eb="21">
      <t>シンヤ</t>
    </rPh>
    <rPh sb="22" eb="24">
      <t>キンム</t>
    </rPh>
    <rPh sb="24" eb="26">
      <t>ジカン</t>
    </rPh>
    <rPh sb="27" eb="29">
      <t>ゴウケイ</t>
    </rPh>
    <rPh sb="30" eb="32">
      <t>ジドウ</t>
    </rPh>
    <rPh sb="32" eb="34">
      <t>ケイサン</t>
    </rPh>
    <rPh sb="41" eb="42">
      <t>アヤマ</t>
    </rPh>
    <rPh sb="47" eb="49">
      <t>カクニン</t>
    </rPh>
    <phoneticPr fontId="2"/>
  </si>
  <si>
    <r>
      <t xml:space="preserve">　　　 </t>
    </r>
    <r>
      <rPr>
        <strike/>
        <sz val="12"/>
        <color rgb="FF0070C0"/>
        <rFont val="HGSｺﾞｼｯｸM"/>
        <family val="3"/>
        <charset val="128"/>
      </rPr>
      <t>同一事業所内の兼務についても兼務する職務の内容を記入してください。</t>
    </r>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</si>
  <si>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申請する事業所以外の事業所・施設との兼務は人員基準で認められている場合に限り記入してください。</t>
    <rPh sb="9" eb="11">
      <t>シンセイ</t>
    </rPh>
    <rPh sb="13" eb="18">
      <t>ジギョウショイガイ</t>
    </rPh>
    <rPh sb="19" eb="22">
      <t>ジギョウショ</t>
    </rPh>
    <rPh sb="23" eb="25">
      <t>シセツ</t>
    </rPh>
    <rPh sb="27" eb="29">
      <t>ケンム</t>
    </rPh>
    <rPh sb="30" eb="32">
      <t>ジンイン</t>
    </rPh>
    <rPh sb="32" eb="34">
      <t>キジュン</t>
    </rPh>
    <rPh sb="35" eb="36">
      <t>ミト</t>
    </rPh>
    <rPh sb="42" eb="44">
      <t>バアイ</t>
    </rPh>
    <rPh sb="45" eb="46">
      <t>カギ</t>
    </rPh>
    <rPh sb="47" eb="49">
      <t>キニュウ</t>
    </rPh>
    <phoneticPr fontId="2"/>
  </si>
  <si>
    <t>　　 　　　　　　特に、常勤の場合には兼務先の事業所と合わせて常勤の勤務時間に達していることがわかるように従事時間数も含めて記入してください。</t>
    <rPh sb="9" eb="10">
      <t>トク</t>
    </rPh>
    <rPh sb="12" eb="14">
      <t>ジョウキン</t>
    </rPh>
    <rPh sb="15" eb="17">
      <t>バアイ</t>
    </rPh>
    <rPh sb="19" eb="22">
      <t>ケンムサキ</t>
    </rPh>
    <rPh sb="23" eb="26">
      <t>ジギョウショ</t>
    </rPh>
    <rPh sb="27" eb="28">
      <t>ア</t>
    </rPh>
    <rPh sb="31" eb="33">
      <t>ジョウキン</t>
    </rPh>
    <rPh sb="34" eb="38">
      <t>キンムジカン</t>
    </rPh>
    <rPh sb="39" eb="40">
      <t>タッ</t>
    </rPh>
    <rPh sb="53" eb="55">
      <t>ジュウジ</t>
    </rPh>
    <rPh sb="55" eb="58">
      <t>ジカンスウ</t>
    </rPh>
    <rPh sb="59" eb="60">
      <t>フク</t>
    </rPh>
    <rPh sb="62" eb="64">
      <t>キニュウ</t>
    </rPh>
    <phoneticPr fontId="2"/>
  </si>
  <si>
    <t>　　 （補足説明）同一事業所内の兼務の内容は勤務表を見ればわかりますので、(14)に記載いただく必要はありません。</t>
    <rPh sb="4" eb="8">
      <t>ホソクセツメイ</t>
    </rPh>
    <rPh sb="9" eb="15">
      <t>ドウイツジギョウショナイ</t>
    </rPh>
    <rPh sb="16" eb="18">
      <t>ケンム</t>
    </rPh>
    <rPh sb="19" eb="21">
      <t>ナイヨウ</t>
    </rPh>
    <rPh sb="22" eb="25">
      <t>キンムヒョウ</t>
    </rPh>
    <rPh sb="26" eb="27">
      <t>ミ</t>
    </rPh>
    <rPh sb="42" eb="44">
      <t>キサイ</t>
    </rPh>
    <rPh sb="48" eb="50">
      <t>ヒツヨウ</t>
    </rPh>
    <phoneticPr fontId="2"/>
  </si>
  <si>
    <t>　　 （補足説明）国の記載誤り</t>
    <rPh sb="4" eb="8">
      <t>ホソクセツメイ</t>
    </rPh>
    <rPh sb="9" eb="10">
      <t>クニ</t>
    </rPh>
    <rPh sb="11" eb="13">
      <t>キサイ</t>
    </rPh>
    <rPh sb="13" eb="14">
      <t>アヤマ</t>
    </rPh>
    <phoneticPr fontId="2"/>
  </si>
  <si>
    <t>　(19) 開設者の情報を入力してください。（他に開設者に関して記載する書類がないため、横浜市で独自に入力項目を設けています。）</t>
    <rPh sb="6" eb="9">
      <t>カイセツシャ</t>
    </rPh>
    <rPh sb="10" eb="12">
      <t>ジョウホウ</t>
    </rPh>
    <rPh sb="13" eb="15">
      <t>ニュウリョク</t>
    </rPh>
    <rPh sb="23" eb="24">
      <t>ホカ</t>
    </rPh>
    <rPh sb="25" eb="28">
      <t>カイセツシャ</t>
    </rPh>
    <rPh sb="29" eb="30">
      <t>カン</t>
    </rPh>
    <rPh sb="32" eb="34">
      <t>キサイ</t>
    </rPh>
    <rPh sb="36" eb="38">
      <t>ショルイ</t>
    </rPh>
    <rPh sb="44" eb="47">
      <t>ヨコハマシ</t>
    </rPh>
    <rPh sb="48" eb="50">
      <t>ドクジ</t>
    </rPh>
    <rPh sb="51" eb="53">
      <t>ニュウリョク</t>
    </rPh>
    <rPh sb="53" eb="55">
      <t>コウモク</t>
    </rPh>
    <rPh sb="56" eb="57">
      <t>モウ</t>
    </rPh>
    <phoneticPr fontId="2"/>
  </si>
  <si>
    <t>　(20) 共用型認知症対応型通所介護のサービス提供単位数を入力してください。（記載誤り防止のため、横浜市で独自に入力項目を設けています。）</t>
    <rPh sb="6" eb="9">
      <t>キョウヨウガタ</t>
    </rPh>
    <rPh sb="9" eb="15">
      <t>ニンチショウタイオウガタ</t>
    </rPh>
    <rPh sb="15" eb="19">
      <t>ツウショカイゴ</t>
    </rPh>
    <rPh sb="24" eb="26">
      <t>テイキョウ</t>
    </rPh>
    <rPh sb="26" eb="29">
      <t>タンイスウ</t>
    </rPh>
    <rPh sb="30" eb="32">
      <t>ニュウリョク</t>
    </rPh>
    <rPh sb="40" eb="43">
      <t>キサイアヤマ</t>
    </rPh>
    <rPh sb="44" eb="46">
      <t>ボウシ</t>
    </rPh>
    <rPh sb="50" eb="53">
      <t>ヨコハマシ</t>
    </rPh>
    <rPh sb="54" eb="56">
      <t>ドクジ</t>
    </rPh>
    <rPh sb="57" eb="59">
      <t>ニュウリョク</t>
    </rPh>
    <rPh sb="59" eb="61">
      <t>コウモク</t>
    </rPh>
    <rPh sb="62" eb="63">
      <t>モウ</t>
    </rPh>
    <phoneticPr fontId="2"/>
  </si>
  <si>
    <t>　(21) 共用型認知症対応型通所介護のサービス提供時間を入力してください。（記載誤り防止のため、横浜市で独自に入力項目を設けています。）</t>
    <rPh sb="6" eb="9">
      <t>キョウヨウガタ</t>
    </rPh>
    <rPh sb="9" eb="15">
      <t>ニンチショウタイオウガタ</t>
    </rPh>
    <rPh sb="15" eb="19">
      <t>ツウショカイゴ</t>
    </rPh>
    <rPh sb="24" eb="26">
      <t>テイキョウ</t>
    </rPh>
    <rPh sb="26" eb="28">
      <t>ジカン</t>
    </rPh>
    <rPh sb="29" eb="31">
      <t>ニュウリョク</t>
    </rPh>
    <rPh sb="39" eb="42">
      <t>キサイアヤマ</t>
    </rPh>
    <rPh sb="43" eb="45">
      <t>ボウシ</t>
    </rPh>
    <rPh sb="49" eb="52">
      <t>ヨコハマシ</t>
    </rPh>
    <rPh sb="53" eb="55">
      <t>ドクジ</t>
    </rPh>
    <rPh sb="56" eb="58">
      <t>ニュウリョク</t>
    </rPh>
    <rPh sb="58" eb="60">
      <t>コウモク</t>
    </rPh>
    <rPh sb="61" eb="62">
      <t>モウ</t>
    </rPh>
    <phoneticPr fontId="2"/>
  </si>
  <si>
    <t>　(22) 共用型認知症対応型通所介護のサービス提供日を入力してください。（記載誤り防止のため、横浜市で独自に入力項目を設けています。）</t>
    <rPh sb="6" eb="9">
      <t>キョウヨウガタ</t>
    </rPh>
    <rPh sb="9" eb="15">
      <t>ニンチショウタイオウガタ</t>
    </rPh>
    <rPh sb="15" eb="19">
      <t>ツウショカイゴ</t>
    </rPh>
    <rPh sb="24" eb="26">
      <t>テイキョウ</t>
    </rPh>
    <rPh sb="26" eb="27">
      <t>ビ</t>
    </rPh>
    <rPh sb="28" eb="30">
      <t>ニュウリョク</t>
    </rPh>
    <rPh sb="38" eb="41">
      <t>キサイアヤマ</t>
    </rPh>
    <rPh sb="42" eb="44">
      <t>ボウシ</t>
    </rPh>
    <rPh sb="48" eb="51">
      <t>ヨコハマシ</t>
    </rPh>
    <rPh sb="52" eb="54">
      <t>ドクジ</t>
    </rPh>
    <rPh sb="55" eb="57">
      <t>ニュウリョク</t>
    </rPh>
    <rPh sb="57" eb="59">
      <t>コウモク</t>
    </rPh>
    <rPh sb="60" eb="61">
      <t>モウ</t>
    </rPh>
    <phoneticPr fontId="2"/>
  </si>
  <si>
    <t>　　 　　　　　　※「日勤者、夜勤者の勤務時間」を記入する欄ではありません！</t>
    <rPh sb="11" eb="14">
      <t>ニッキンシャ</t>
    </rPh>
    <rPh sb="15" eb="17">
      <t>ヤキン</t>
    </rPh>
    <rPh sb="17" eb="18">
      <t>シャ</t>
    </rPh>
    <rPh sb="19" eb="21">
      <t>キンム</t>
    </rPh>
    <rPh sb="21" eb="23">
      <t>ジカン</t>
    </rPh>
    <rPh sb="25" eb="27">
      <t>キニュウ</t>
    </rPh>
    <rPh sb="29" eb="30">
      <t>ラン</t>
    </rPh>
    <phoneticPr fontId="2"/>
  </si>
  <si>
    <t>（20）共用型認知症対応型通所介護のサービス提供単位数</t>
    <rPh sb="4" eb="7">
      <t>キョウヨウガタ</t>
    </rPh>
    <rPh sb="7" eb="13">
      <t>ニンチショウタイオウガタ</t>
    </rPh>
    <rPh sb="13" eb="15">
      <t>ツウショ</t>
    </rPh>
    <rPh sb="15" eb="17">
      <t>カイゴ</t>
    </rPh>
    <rPh sb="22" eb="24">
      <t>テイキョウ</t>
    </rPh>
    <rPh sb="24" eb="27">
      <t>タンイスウ</t>
    </rPh>
    <phoneticPr fontId="2"/>
  </si>
  <si>
    <t>単位</t>
    <rPh sb="0" eb="2">
      <t>タンイ</t>
    </rPh>
    <phoneticPr fontId="2"/>
  </si>
  <si>
    <t>単位目</t>
    <rPh sb="0" eb="2">
      <t>タンイ</t>
    </rPh>
    <rPh sb="2" eb="3">
      <t>メ</t>
    </rPh>
    <phoneticPr fontId="2"/>
  </si>
  <si>
    <t>(19)　開設者</t>
    <rPh sb="5" eb="8">
      <t>カイセツシャ</t>
    </rPh>
    <phoneticPr fontId="2"/>
  </si>
  <si>
    <t>役職</t>
    <rPh sb="0" eb="2">
      <t>ヤクショク</t>
    </rPh>
    <phoneticPr fontId="2"/>
  </si>
  <si>
    <t>氏名</t>
    <rPh sb="0" eb="2">
      <t>シメイ</t>
    </rPh>
    <phoneticPr fontId="2"/>
  </si>
  <si>
    <t>※研修修了証書の写しを添付</t>
    <rPh sb="1" eb="3">
      <t>ケンシュウ</t>
    </rPh>
    <rPh sb="3" eb="7">
      <t>シュウリョウショウショ</t>
    </rPh>
    <rPh sb="8" eb="9">
      <t>ウツ</t>
    </rPh>
    <rPh sb="11" eb="13">
      <t>テンプ</t>
    </rPh>
    <phoneticPr fontId="2"/>
  </si>
  <si>
    <t>(21)共用型認知症対応型通所介護のサービス提供時間</t>
    <rPh sb="4" eb="7">
      <t>キョウヨウガタ</t>
    </rPh>
    <rPh sb="7" eb="13">
      <t>ニンチショウタイオウガタ</t>
    </rPh>
    <rPh sb="13" eb="15">
      <t>ツウショ</t>
    </rPh>
    <rPh sb="15" eb="17">
      <t>カイゴ</t>
    </rPh>
    <rPh sb="22" eb="26">
      <t>テイキョウジカン</t>
    </rPh>
    <phoneticPr fontId="2"/>
  </si>
  <si>
    <t>（計　　　時間）</t>
    <rPh sb="1" eb="2">
      <t>ケイ</t>
    </rPh>
    <rPh sb="5" eb="7">
      <t>ジカン</t>
    </rPh>
    <phoneticPr fontId="2"/>
  </si>
  <si>
    <t>(22)共用型認知症対応型通所介護のサービス提供日</t>
    <rPh sb="4" eb="7">
      <t>キョウヨウガタ</t>
    </rPh>
    <rPh sb="7" eb="13">
      <t>ニンチショウタイオウガタ</t>
    </rPh>
    <rPh sb="13" eb="15">
      <t>ツウショ</t>
    </rPh>
    <rPh sb="15" eb="17">
      <t>カイゴ</t>
    </rPh>
    <rPh sb="22" eb="24">
      <t>テイキョウ</t>
    </rPh>
    <rPh sb="24" eb="25">
      <t>ヒ</t>
    </rPh>
    <phoneticPr fontId="2"/>
  </si>
  <si>
    <t>（祝日</t>
    <rPh sb="1" eb="3">
      <t>シュクジツ</t>
    </rPh>
    <phoneticPr fontId="2"/>
  </si>
  <si>
    <t>代表取締役</t>
    <rPh sb="0" eb="5">
      <t>ダイヒョウトリシマリヤク</t>
    </rPh>
    <phoneticPr fontId="2"/>
  </si>
  <si>
    <t>横浜　太郎</t>
    <rPh sb="0" eb="2">
      <t>ヨコハマ</t>
    </rPh>
    <rPh sb="3" eb="5">
      <t>タロウ</t>
    </rPh>
    <phoneticPr fontId="2"/>
  </si>
  <si>
    <t>（介護予防）認知症対応型共同生活介護</t>
    <rPh sb="1" eb="3">
      <t>カイゴ</t>
    </rPh>
    <rPh sb="3" eb="5">
      <t>ヨボウ</t>
    </rPh>
    <phoneticPr fontId="2"/>
  </si>
  <si>
    <t>（介護予防）認知症対応型共同生活介護・共用型（介護予防）認知症対応型通所介護</t>
    <rPh sb="1" eb="3">
      <t>カイゴ</t>
    </rPh>
    <rPh sb="3" eb="5">
      <t>ヨボウ</t>
    </rPh>
    <rPh sb="6" eb="9">
      <t>ニンチショウ</t>
    </rPh>
    <rPh sb="9" eb="11">
      <t>タイオウ</t>
    </rPh>
    <rPh sb="11" eb="12">
      <t>ガタ</t>
    </rPh>
    <rPh sb="12" eb="14">
      <t>キョウドウ</t>
    </rPh>
    <rPh sb="14" eb="16">
      <t>セイカツ</t>
    </rPh>
    <rPh sb="16" eb="18">
      <t>カイゴ</t>
    </rPh>
    <rPh sb="19" eb="21">
      <t>キョウヨウ</t>
    </rPh>
    <rPh sb="21" eb="22">
      <t>ガタ</t>
    </rPh>
    <rPh sb="23" eb="25">
      <t>カイゴ</t>
    </rPh>
    <rPh sb="25" eb="27">
      <t>ヨボウ</t>
    </rPh>
    <rPh sb="28" eb="31">
      <t>ニンチショウ</t>
    </rPh>
    <rPh sb="31" eb="33">
      <t>タイオウ</t>
    </rPh>
    <rPh sb="33" eb="34">
      <t>ガタ</t>
    </rPh>
    <rPh sb="34" eb="36">
      <t>ツウショ</t>
    </rPh>
    <rPh sb="36" eb="38">
      <t>カイゴ</t>
    </rPh>
    <phoneticPr fontId="2"/>
  </si>
  <si>
    <t>認知症介護実践リーダー研修</t>
  </si>
  <si>
    <t>認知症介護指導者養成研修</t>
    <rPh sb="5" eb="8">
      <t>シドウシャ</t>
    </rPh>
    <rPh sb="8" eb="12">
      <t>ヨウセイケンシュウ</t>
    </rPh>
    <phoneticPr fontId="2"/>
  </si>
  <si>
    <t>認知症介護指導者養成研修・認知症チームケア推進研修</t>
  </si>
  <si>
    <t>認知症介護実践リーダー研修・認知症チームケア推進研修</t>
  </si>
  <si>
    <t>実践者研修</t>
    <rPh sb="0" eb="3">
      <t>ジッセンシャ</t>
    </rPh>
    <rPh sb="3" eb="5">
      <t>ケンシュウ</t>
    </rPh>
    <phoneticPr fontId="2"/>
  </si>
  <si>
    <t>基礎課程</t>
    <rPh sb="0" eb="2">
      <t>キソ</t>
    </rPh>
    <rPh sb="2" eb="4">
      <t>カテイ</t>
    </rPh>
    <phoneticPr fontId="2"/>
  </si>
  <si>
    <t>認知症対応型サービス事業管理者研修</t>
    <rPh sb="0" eb="3">
      <t>ニンチショウ</t>
    </rPh>
    <rPh sb="3" eb="5">
      <t>タイオウ</t>
    </rPh>
    <rPh sb="5" eb="6">
      <t>ガタ</t>
    </rPh>
    <rPh sb="10" eb="12">
      <t>ジギョウ</t>
    </rPh>
    <rPh sb="12" eb="15">
      <t>カンリシャ</t>
    </rPh>
    <rPh sb="15" eb="17">
      <t>ケンシュウ</t>
    </rPh>
    <phoneticPr fontId="2"/>
  </si>
  <si>
    <t>←常勤換算数(付表へ転記)</t>
    <rPh sb="1" eb="6">
      <t>ジョウキンカンサンスウ</t>
    </rPh>
    <rPh sb="7" eb="9">
      <t>フヒョウ</t>
    </rPh>
    <rPh sb="10" eb="12">
      <t>テンキ</t>
    </rPh>
    <phoneticPr fontId="2"/>
  </si>
  <si>
    <t>明</t>
    <rPh sb="0" eb="1">
      <t>ア</t>
    </rPh>
    <phoneticPr fontId="2"/>
  </si>
  <si>
    <t>入</t>
    <rPh sb="0" eb="1">
      <t>イ</t>
    </rPh>
    <phoneticPr fontId="2"/>
  </si>
  <si>
    <t>有休</t>
    <rPh sb="0" eb="2">
      <t>ユウキュウ</t>
    </rPh>
    <phoneticPr fontId="2"/>
  </si>
  <si>
    <t>明入</t>
    <rPh sb="0" eb="1">
      <t>ア</t>
    </rPh>
    <rPh sb="1" eb="2">
      <t>イ</t>
    </rPh>
    <phoneticPr fontId="2"/>
  </si>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</sst>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h:mm;@"/>
    <numFmt numFmtId="178" formatCode="#,##0.0#"/>
    <numFmt numFmtId="179" formatCode="0.0_ "/>
  </numFmts>
  <fonts count="27"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
      <b/>
      <sz val="14"/>
      <color rgb="FF0070C0"/>
      <name val="HGSｺﾞｼｯｸM"/>
      <family val="3"/>
      <charset val="128"/>
    </font>
    <font>
      <b/>
      <sz val="12"/>
      <color rgb="FF0070C0"/>
      <name val="HGSｺﾞｼｯｸM"/>
      <family val="3"/>
      <charset val="128"/>
    </font>
    <font>
      <strike/>
      <sz val="12"/>
      <color rgb="FF0070C0"/>
      <name val="HGSｺﾞｼｯｸM"/>
      <family val="3"/>
      <charset val="128"/>
    </font>
    <font>
      <sz val="14"/>
      <color theme="1"/>
      <name val="游ゴシック"/>
      <family val="2"/>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
      <patternFill patternType="solid">
        <fgColor theme="4" tint="0.79998168889431442"/>
        <bgColor indexed="64"/>
      </patternFill>
    </fill>
    <fill>
      <patternFill patternType="solid">
        <fgColor theme="0" tint="-0.34998626667073579"/>
        <bgColor indexed="64"/>
      </patternFill>
    </fill>
  </fills>
  <borders count="126">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s>
  <cellStyleXfs count="3">
    <xf numFmtId="0" fontId="0" fillId="0" borderId="0">
      <alignment vertical="center"/>
    </xf>
    <xf numFmtId="38" fontId="15" fillId="0" borderId="0" applyFont="0" applyFill="0" applyBorder="0" applyAlignment="0" applyProtection="0">
      <alignment vertical="center"/>
    </xf>
    <xf numFmtId="0" fontId="15" fillId="0" borderId="0">
      <alignment vertical="center"/>
    </xf>
  </cellStyleXfs>
  <cellXfs count="407">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vertical="center" textRotation="90"/>
    </xf>
    <xf numFmtId="0" fontId="10" fillId="0" borderId="33" xfId="0" applyFont="1" applyBorder="1">
      <alignment vertical="center"/>
    </xf>
    <xf numFmtId="0" fontId="10" fillId="0" borderId="0" xfId="0" applyFont="1">
      <alignment vertical="center"/>
    </xf>
    <xf numFmtId="0" fontId="10" fillId="0" borderId="46" xfId="0" applyFont="1" applyBorder="1">
      <alignment vertical="center"/>
    </xf>
    <xf numFmtId="0" fontId="10" fillId="0" borderId="27" xfId="0" applyFont="1" applyBorder="1">
      <alignment vertical="center"/>
    </xf>
    <xf numFmtId="0" fontId="10" fillId="0" borderId="57" xfId="0" applyFont="1" applyBorder="1">
      <alignment vertical="center"/>
    </xf>
    <xf numFmtId="0" fontId="10" fillId="0" borderId="2" xfId="0" applyFont="1" applyBorder="1">
      <alignment vertical="center"/>
    </xf>
    <xf numFmtId="0" fontId="4" fillId="0" borderId="32" xfId="0" applyFont="1" applyBorder="1">
      <alignment vertical="center"/>
    </xf>
    <xf numFmtId="0" fontId="4" fillId="0" borderId="2" xfId="0" applyFont="1" applyBorder="1">
      <alignment vertical="center"/>
    </xf>
    <xf numFmtId="0" fontId="4" fillId="0" borderId="55" xfId="0" applyFont="1" applyBorder="1">
      <alignment vertical="center"/>
    </xf>
    <xf numFmtId="0" fontId="4" fillId="0" borderId="57" xfId="0" applyFont="1" applyBorder="1">
      <alignment vertical="center"/>
    </xf>
    <xf numFmtId="0" fontId="4" fillId="0" borderId="47" xfId="0" applyFont="1" applyBorder="1">
      <alignment vertical="center"/>
    </xf>
    <xf numFmtId="0" fontId="4" fillId="0" borderId="27" xfId="0" applyFont="1" applyBorder="1">
      <alignment vertical="center"/>
    </xf>
    <xf numFmtId="0" fontId="4" fillId="0" borderId="33" xfId="0" applyFont="1" applyBorder="1">
      <alignment vertical="center"/>
    </xf>
    <xf numFmtId="0" fontId="4" fillId="0" borderId="0" xfId="0" applyFont="1">
      <alignment vertical="center"/>
    </xf>
    <xf numFmtId="0" fontId="4" fillId="0" borderId="46" xfId="0" applyFont="1" applyBorder="1">
      <alignment vertical="center"/>
    </xf>
    <xf numFmtId="0" fontId="4" fillId="0" borderId="14" xfId="0" applyFont="1" applyBorder="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lignment vertical="center"/>
    </xf>
    <xf numFmtId="0" fontId="4" fillId="0" borderId="64" xfId="0" applyFont="1" applyBorder="1">
      <alignment vertical="center"/>
    </xf>
    <xf numFmtId="0" fontId="10" fillId="0" borderId="64" xfId="0" applyFont="1" applyBorder="1">
      <alignment vertical="center"/>
    </xf>
    <xf numFmtId="0" fontId="4" fillId="0" borderId="40" xfId="0" applyFont="1" applyBorder="1">
      <alignment vertical="center"/>
    </xf>
    <xf numFmtId="0" fontId="4" fillId="0" borderId="65" xfId="0" applyFont="1" applyBorder="1">
      <alignment vertical="center"/>
    </xf>
    <xf numFmtId="0" fontId="10" fillId="0" borderId="65" xfId="0" applyFont="1" applyBorder="1">
      <alignment vertical="center"/>
    </xf>
    <xf numFmtId="0" fontId="4" fillId="0" borderId="0" xfId="0" applyFont="1" applyAlignment="1">
      <alignment horizontal="right" vertical="center"/>
    </xf>
    <xf numFmtId="0" fontId="4" fillId="0" borderId="1" xfId="0" applyFont="1" applyBorder="1">
      <alignment vertical="center"/>
    </xf>
    <xf numFmtId="0" fontId="10" fillId="0" borderId="3" xfId="0" applyFont="1" applyBorder="1">
      <alignment vertical="center"/>
    </xf>
    <xf numFmtId="0" fontId="10" fillId="0" borderId="84" xfId="0" applyFont="1" applyBorder="1">
      <alignment vertical="center"/>
    </xf>
    <xf numFmtId="0" fontId="10" fillId="0" borderId="85" xfId="0" applyFont="1" applyBorder="1" applyAlignment="1">
      <alignment horizontal="center" vertical="center"/>
    </xf>
    <xf numFmtId="0" fontId="10" fillId="0" borderId="48" xfId="0" applyFont="1" applyBorder="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lignment vertical="center"/>
    </xf>
    <xf numFmtId="0" fontId="10" fillId="0" borderId="86" xfId="0" applyFont="1" applyBorder="1" applyAlignment="1">
      <alignment horizontal="center" vertical="center"/>
    </xf>
    <xf numFmtId="0" fontId="10" fillId="0" borderId="87" xfId="0" applyFont="1" applyBorder="1">
      <alignment vertical="center"/>
    </xf>
    <xf numFmtId="0" fontId="4" fillId="0" borderId="13" xfId="0" applyFont="1" applyBorder="1">
      <alignment vertical="center"/>
    </xf>
    <xf numFmtId="0" fontId="10" fillId="0" borderId="14" xfId="0" applyFont="1" applyBorder="1">
      <alignment vertical="center"/>
    </xf>
    <xf numFmtId="0" fontId="10" fillId="0" borderId="15" xfId="0" applyFont="1" applyBorder="1" applyAlignment="1">
      <alignment horizontal="center" vertical="center"/>
    </xf>
    <xf numFmtId="0" fontId="5" fillId="3" borderId="0" xfId="0" applyFont="1" applyFill="1">
      <alignment vertical="center"/>
    </xf>
    <xf numFmtId="0" fontId="5" fillId="3" borderId="8" xfId="0" applyFont="1" applyFill="1" applyBorder="1" applyAlignment="1">
      <alignment horizontal="center" vertical="center"/>
    </xf>
    <xf numFmtId="20" fontId="8" fillId="0" borderId="0" xfId="0" applyNumberFormat="1" applyFont="1">
      <alignment vertical="center"/>
    </xf>
    <xf numFmtId="176" fontId="8" fillId="0" borderId="0" xfId="0" applyNumberFormat="1" applyFont="1">
      <alignment vertical="center"/>
    </xf>
    <xf numFmtId="0" fontId="8" fillId="3" borderId="0" xfId="0" applyFont="1" applyFill="1">
      <alignment vertical="center"/>
    </xf>
    <xf numFmtId="0" fontId="1" fillId="0" borderId="0" xfId="0" applyFont="1" applyAlignment="1">
      <alignment horizontal="left" vertical="center"/>
    </xf>
    <xf numFmtId="0" fontId="8" fillId="3" borderId="0" xfId="0" applyFont="1" applyFill="1" applyAlignment="1">
      <alignment horizontal="center" vertical="center"/>
    </xf>
    <xf numFmtId="0" fontId="8" fillId="0" borderId="0" xfId="0" applyFont="1" applyAlignment="1">
      <alignment horizontal="center" vertical="center"/>
    </xf>
    <xf numFmtId="20" fontId="8" fillId="3" borderId="0" xfId="0" applyNumberFormat="1" applyFont="1" applyFill="1">
      <alignment vertical="center"/>
    </xf>
    <xf numFmtId="0" fontId="8" fillId="3" borderId="0" xfId="0" applyFont="1" applyFill="1" applyAlignment="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pplyAlignment="1">
      <alignment horizontal="center" vertical="center"/>
    </xf>
    <xf numFmtId="0" fontId="14" fillId="3" borderId="0" xfId="0" applyFont="1" applyFill="1" applyAlignment="1">
      <alignment horizontal="left" vertical="center"/>
    </xf>
    <xf numFmtId="0" fontId="5" fillId="3" borderId="8" xfId="0" applyFont="1" applyFill="1" applyBorder="1" applyAlignment="1">
      <alignment horizontal="lef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lignment vertical="center"/>
    </xf>
    <xf numFmtId="0" fontId="6" fillId="3" borderId="0" xfId="0" applyFont="1" applyFill="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Protection="1">
      <alignment vertical="center"/>
      <protection locked="0"/>
    </xf>
    <xf numFmtId="0" fontId="8" fillId="0" borderId="31" xfId="0" applyFont="1" applyBorder="1" applyAlignment="1">
      <alignment horizontal="center" vertical="center" wrapText="1"/>
    </xf>
    <xf numFmtId="0" fontId="8" fillId="0" borderId="94" xfId="0" applyFont="1" applyBorder="1">
      <alignment vertical="center"/>
    </xf>
    <xf numFmtId="0" fontId="8" fillId="0" borderId="95" xfId="0" applyFont="1" applyBorder="1">
      <alignment vertical="center"/>
    </xf>
    <xf numFmtId="0" fontId="8" fillId="5" borderId="95" xfId="0" applyFont="1" applyFill="1" applyBorder="1">
      <alignment vertical="center"/>
    </xf>
    <xf numFmtId="0" fontId="8" fillId="3" borderId="95" xfId="0" applyFont="1" applyFill="1" applyBorder="1">
      <alignment vertical="center"/>
    </xf>
    <xf numFmtId="0" fontId="8" fillId="0" borderId="96" xfId="0" applyFont="1" applyBorder="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6" xfId="0" applyFont="1" applyBorder="1" applyAlignment="1">
      <alignment horizontal="center" vertical="center" wrapText="1"/>
    </xf>
    <xf numFmtId="0" fontId="16" fillId="3" borderId="0" xfId="0" applyFont="1" applyFill="1" applyAlignment="1">
      <alignment horizontal="left" vertical="center"/>
    </xf>
    <xf numFmtId="0" fontId="17" fillId="3" borderId="0" xfId="0" applyFont="1" applyFill="1" applyAlignment="1">
      <alignment horizontal="center" vertical="center"/>
    </xf>
    <xf numFmtId="0" fontId="17" fillId="3" borderId="0" xfId="0" applyFont="1" applyFill="1">
      <alignment vertical="center"/>
    </xf>
    <xf numFmtId="0" fontId="17" fillId="3" borderId="0" xfId="0" applyFont="1" applyFill="1" applyAlignment="1">
      <alignment horizontal="left" vertical="center"/>
    </xf>
    <xf numFmtId="0" fontId="18"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lignment horizontal="center" vertical="center"/>
    </xf>
    <xf numFmtId="0" fontId="17" fillId="3" borderId="0" xfId="0" applyFont="1" applyFill="1" applyAlignment="1">
      <alignment horizontal="right" vertical="center"/>
    </xf>
    <xf numFmtId="0" fontId="17" fillId="3" borderId="8" xfId="0" applyFont="1" applyFill="1" applyBorder="1" applyAlignment="1">
      <alignment horizontal="center" vertical="center"/>
    </xf>
    <xf numFmtId="177" fontId="17" fillId="3" borderId="8" xfId="0" applyNumberFormat="1" applyFont="1" applyFill="1" applyBorder="1" applyAlignment="1">
      <alignment horizontal="center" vertical="center"/>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lignment horizontal="center" vertical="center" shrinkToFit="1"/>
    </xf>
    <xf numFmtId="0" fontId="20" fillId="3" borderId="21" xfId="0" applyFont="1" applyFill="1" applyBorder="1" applyAlignment="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lignment vertical="center"/>
    </xf>
    <xf numFmtId="0" fontId="8" fillId="0" borderId="0" xfId="0" applyFont="1" applyProtection="1">
      <alignment vertical="center"/>
      <protection locked="0"/>
    </xf>
    <xf numFmtId="20" fontId="8" fillId="3" borderId="0" xfId="0" applyNumberFormat="1" applyFont="1" applyFill="1" applyProtection="1">
      <alignment vertical="center"/>
      <protection locked="0"/>
    </xf>
    <xf numFmtId="0" fontId="23" fillId="3" borderId="0" xfId="0" applyFont="1" applyFill="1" applyAlignment="1">
      <alignment horizontal="left" vertical="center"/>
    </xf>
    <xf numFmtId="0" fontId="24" fillId="3" borderId="0" xfId="0" applyFont="1" applyFill="1" applyAlignment="1">
      <alignment horizontal="left" vertical="center"/>
    </xf>
    <xf numFmtId="0" fontId="24" fillId="3" borderId="0" xfId="0" applyFont="1" applyFill="1">
      <alignment vertical="center"/>
    </xf>
    <xf numFmtId="0" fontId="8" fillId="0" borderId="0" xfId="0" applyFont="1" applyAlignment="1" applyProtection="1">
      <alignment horizontal="center" vertical="center"/>
      <protection locked="0"/>
    </xf>
    <xf numFmtId="20" fontId="8" fillId="0" borderId="0" xfId="0" applyNumberFormat="1" applyFont="1" applyProtection="1">
      <alignment vertical="center"/>
      <protection locked="0"/>
    </xf>
    <xf numFmtId="20" fontId="8" fillId="0" borderId="0" xfId="0" applyNumberFormat="1" applyFont="1" applyAlignment="1" applyProtection="1">
      <alignment horizontal="center" vertical="center"/>
      <protection locked="0"/>
    </xf>
    <xf numFmtId="20" fontId="8" fillId="0" borderId="24" xfId="0" applyNumberFormat="1" applyFont="1" applyBorder="1" applyAlignment="1" applyProtection="1">
      <alignment horizontal="center" vertical="center"/>
      <protection locked="0"/>
    </xf>
    <xf numFmtId="20" fontId="8" fillId="0" borderId="0" xfId="0" applyNumberFormat="1" applyFont="1" applyAlignment="1" applyProtection="1">
      <alignment horizontal="left" vertical="center"/>
      <protection locked="0"/>
    </xf>
    <xf numFmtId="0" fontId="9" fillId="0" borderId="0" xfId="2" applyFont="1">
      <alignment vertical="center"/>
    </xf>
    <xf numFmtId="0" fontId="9" fillId="0" borderId="0" xfId="2" applyFont="1" applyAlignment="1">
      <alignment vertical="center" shrinkToFit="1"/>
    </xf>
    <xf numFmtId="0" fontId="9" fillId="0" borderId="0" xfId="2" applyFont="1" applyAlignment="1">
      <alignment horizontal="center" vertical="center"/>
    </xf>
    <xf numFmtId="0" fontId="7" fillId="0" borderId="0" xfId="2" applyFont="1">
      <alignment vertical="center"/>
    </xf>
    <xf numFmtId="0" fontId="5" fillId="0" borderId="0" xfId="2" applyFont="1">
      <alignment vertical="center"/>
    </xf>
    <xf numFmtId="0" fontId="8" fillId="0" borderId="0" xfId="2" applyFont="1">
      <alignment vertical="center"/>
    </xf>
    <xf numFmtId="0" fontId="9" fillId="0" borderId="11" xfId="2" applyFont="1" applyBorder="1">
      <alignment vertical="center"/>
    </xf>
    <xf numFmtId="0" fontId="9" fillId="0" borderId="24" xfId="2" applyFont="1" applyBorder="1">
      <alignment vertical="center"/>
    </xf>
    <xf numFmtId="0" fontId="9" fillId="0" borderId="8" xfId="2" applyFont="1" applyBorder="1" applyAlignment="1">
      <alignment vertical="center" shrinkToFit="1"/>
    </xf>
    <xf numFmtId="0" fontId="7" fillId="0" borderId="24" xfId="2" applyFont="1" applyBorder="1">
      <alignment vertical="center"/>
    </xf>
    <xf numFmtId="0" fontId="8" fillId="0" borderId="5" xfId="0" applyFont="1" applyBorder="1">
      <alignment vertical="center"/>
    </xf>
    <xf numFmtId="0" fontId="19" fillId="6" borderId="8" xfId="0" applyFont="1" applyFill="1" applyBorder="1" applyAlignment="1" applyProtection="1">
      <alignment horizontal="center" vertical="center"/>
      <protection locked="0"/>
    </xf>
    <xf numFmtId="0" fontId="17" fillId="8" borderId="0" xfId="0" applyFont="1" applyFill="1" applyAlignment="1" applyProtection="1">
      <alignment horizontal="center" vertical="center"/>
      <protection locked="0"/>
    </xf>
    <xf numFmtId="0" fontId="17" fillId="8" borderId="8" xfId="0" applyFont="1" applyFill="1" applyBorder="1" applyAlignment="1" applyProtection="1">
      <alignment horizontal="center" vertical="center"/>
      <protection locked="0"/>
    </xf>
    <xf numFmtId="20" fontId="17" fillId="8" borderId="8" xfId="0" applyNumberFormat="1" applyFont="1" applyFill="1" applyBorder="1" applyAlignment="1" applyProtection="1">
      <alignment horizontal="center" vertical="center"/>
      <protection locked="0"/>
    </xf>
    <xf numFmtId="0" fontId="17" fillId="8" borderId="0" xfId="0" applyFont="1" applyFill="1" applyAlignment="1" applyProtection="1">
      <alignment horizontal="right" vertical="center"/>
      <protection locked="0"/>
    </xf>
    <xf numFmtId="0" fontId="17" fillId="8" borderId="0" xfId="0" applyFont="1" applyFill="1" applyProtection="1">
      <alignment vertical="center"/>
      <protection locked="0"/>
    </xf>
    <xf numFmtId="0" fontId="17" fillId="8" borderId="0" xfId="0" applyFont="1" applyFill="1">
      <alignment vertical="center"/>
    </xf>
    <xf numFmtId="0" fontId="17" fillId="8" borderId="8" xfId="0" applyFont="1" applyFill="1" applyBorder="1" applyAlignment="1" applyProtection="1">
      <alignment horizontal="left" vertical="center"/>
      <protection locked="0"/>
    </xf>
    <xf numFmtId="0" fontId="8" fillId="6" borderId="8"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76" fontId="8" fillId="0" borderId="0" xfId="0" applyNumberFormat="1" applyFont="1" applyAlignment="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5"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6" xfId="0" applyNumberFormat="1" applyFont="1" applyBorder="1" applyAlignment="1">
      <alignment horizontal="center" vertical="center" wrapText="1"/>
    </xf>
    <xf numFmtId="178" fontId="8" fillId="0" borderId="107"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49"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178" fontId="8" fillId="0" borderId="9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2"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3"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178" fontId="8" fillId="0" borderId="101" xfId="0" applyNumberFormat="1" applyFont="1" applyBorder="1" applyAlignment="1">
      <alignment horizontal="center" vertical="center" wrapText="1"/>
    </xf>
    <xf numFmtId="0" fontId="8" fillId="2" borderId="41"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4" borderId="50"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5" fillId="0" borderId="114" xfId="0" applyFont="1" applyBorder="1" applyAlignment="1">
      <alignment horizontal="center" vertical="center" wrapText="1"/>
    </xf>
    <xf numFmtId="0" fontId="0" fillId="0" borderId="115" xfId="0" applyBorder="1" applyAlignment="1">
      <alignment horizontal="center" vertical="center" wrapText="1"/>
    </xf>
    <xf numFmtId="0" fontId="0" fillId="0" borderId="116" xfId="0" applyBorder="1" applyAlignment="1">
      <alignment horizontal="center" vertical="center" wrapText="1"/>
    </xf>
    <xf numFmtId="0" fontId="0" fillId="0" borderId="117" xfId="0" applyBorder="1" applyAlignment="1">
      <alignment horizontal="center" vertical="center" wrapText="1"/>
    </xf>
    <xf numFmtId="0" fontId="0" fillId="0" borderId="118" xfId="0" applyBorder="1" applyAlignment="1">
      <alignment horizontal="center" vertical="center" wrapText="1"/>
    </xf>
    <xf numFmtId="0" fontId="0" fillId="0" borderId="119" xfId="0" applyBorder="1" applyAlignment="1">
      <alignment horizontal="center" vertical="center" wrapText="1"/>
    </xf>
    <xf numFmtId="0" fontId="0" fillId="0" borderId="120" xfId="0" applyBorder="1" applyAlignment="1">
      <alignment horizontal="center" vertical="center" wrapText="1"/>
    </xf>
    <xf numFmtId="0" fontId="0" fillId="0" borderId="121" xfId="0" applyBorder="1" applyAlignment="1">
      <alignment horizontal="center" vertical="center" wrapText="1"/>
    </xf>
    <xf numFmtId="0" fontId="0" fillId="0" borderId="122" xfId="0" applyBorder="1" applyAlignment="1">
      <alignment horizontal="center" vertical="center" wrapText="1"/>
    </xf>
    <xf numFmtId="179" fontId="1" fillId="0" borderId="67" xfId="0" applyNumberFormat="1" applyFont="1" applyBorder="1" applyAlignment="1">
      <alignment horizontal="center" vertical="center" wrapText="1"/>
    </xf>
    <xf numFmtId="179" fontId="26" fillId="0" borderId="67" xfId="0" applyNumberFormat="1" applyFont="1" applyBorder="1" applyAlignment="1">
      <alignment horizontal="center" vertical="center" wrapText="1"/>
    </xf>
    <xf numFmtId="0" fontId="1" fillId="0" borderId="67" xfId="0" applyFont="1" applyBorder="1" applyAlignment="1">
      <alignment horizontal="left" vertical="center" shrinkToFit="1"/>
    </xf>
    <xf numFmtId="0" fontId="26" fillId="0" borderId="67" xfId="0" applyFont="1" applyBorder="1" applyAlignment="1">
      <alignment horizontal="left" vertical="center" shrinkToFit="1"/>
    </xf>
    <xf numFmtId="0" fontId="5" fillId="0" borderId="123" xfId="0" applyFont="1" applyBorder="1" applyAlignment="1">
      <alignment horizontal="center" vertical="center" wrapText="1"/>
    </xf>
    <xf numFmtId="0" fontId="0" fillId="0" borderId="124" xfId="0" applyBorder="1" applyAlignment="1">
      <alignment horizontal="center" vertical="center" wrapText="1"/>
    </xf>
    <xf numFmtId="0" fontId="0" fillId="0" borderId="125" xfId="0" applyBorder="1" applyAlignment="1">
      <alignment horizontal="center" vertical="center" wrapText="1"/>
    </xf>
    <xf numFmtId="0" fontId="9" fillId="6" borderId="11" xfId="2" applyFont="1" applyFill="1" applyBorder="1" applyAlignment="1">
      <alignment horizontal="center" vertical="center"/>
    </xf>
    <xf numFmtId="0" fontId="9" fillId="6" borderId="24" xfId="2" applyFont="1" applyFill="1" applyBorder="1" applyAlignment="1">
      <alignment horizontal="center" vertical="center"/>
    </xf>
    <xf numFmtId="0" fontId="9" fillId="6" borderId="10" xfId="2" applyFont="1" applyFill="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178" fontId="1" fillId="0" borderId="98" xfId="0" applyNumberFormat="1" applyFont="1" applyBorder="1" applyAlignment="1">
      <alignment horizontal="center" vertical="center" shrinkToFit="1"/>
    </xf>
    <xf numFmtId="178" fontId="1" fillId="0" borderId="109"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3" xfId="0" applyNumberFormat="1" applyFont="1" applyBorder="1" applyAlignment="1">
      <alignment horizontal="center" vertical="center" shrinkToFit="1"/>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59" xfId="0" applyNumberFormat="1"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178" fontId="1" fillId="0" borderId="80" xfId="0" applyNumberFormat="1"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0" fontId="9" fillId="0" borderId="5" xfId="0" applyFont="1" applyBorder="1" applyAlignment="1">
      <alignment horizontal="right" vertical="center"/>
    </xf>
    <xf numFmtId="0" fontId="9" fillId="0" borderId="0" xfId="0" applyFont="1" applyAlignment="1">
      <alignment horizontal="right" vertical="center"/>
    </xf>
    <xf numFmtId="0" fontId="9" fillId="7" borderId="11" xfId="0" applyFont="1" applyFill="1" applyBorder="1" applyAlignment="1">
      <alignment horizontal="center" vertical="center"/>
    </xf>
    <xf numFmtId="0" fontId="9" fillId="7" borderId="10" xfId="0" applyFont="1" applyFill="1" applyBorder="1" applyAlignment="1">
      <alignment horizontal="center" vertical="center"/>
    </xf>
    <xf numFmtId="49" fontId="8" fillId="6" borderId="11" xfId="0" applyNumberFormat="1" applyFont="1" applyFill="1" applyBorder="1" applyAlignment="1" applyProtection="1">
      <alignment horizontal="center" vertical="center"/>
      <protection locked="0"/>
    </xf>
    <xf numFmtId="49" fontId="8" fillId="6" borderId="24" xfId="0" applyNumberFormat="1" applyFont="1" applyFill="1" applyBorder="1" applyAlignment="1" applyProtection="1">
      <alignment horizontal="center" vertical="center"/>
      <protection locked="0"/>
    </xf>
    <xf numFmtId="49" fontId="8" fillId="6" borderId="10" xfId="0" applyNumberFormat="1" applyFont="1" applyFill="1" applyBorder="1" applyAlignment="1" applyProtection="1">
      <alignment horizontal="center" vertical="center"/>
      <protection locked="0"/>
    </xf>
    <xf numFmtId="0" fontId="8" fillId="0" borderId="0" xfId="0" applyFont="1" applyAlignment="1">
      <alignment horizontal="left" vertical="center"/>
    </xf>
    <xf numFmtId="20" fontId="8" fillId="0" borderId="0" xfId="0" applyNumberFormat="1" applyFont="1" applyAlignment="1" applyProtection="1">
      <alignment horizontal="left" vertical="center"/>
      <protection locked="0"/>
    </xf>
    <xf numFmtId="0" fontId="1" fillId="0" borderId="80" xfId="0" applyFont="1" applyBorder="1" applyAlignment="1">
      <alignment horizontal="center" vertical="center"/>
    </xf>
    <xf numFmtId="0" fontId="17" fillId="3" borderId="8" xfId="0" applyFont="1" applyFill="1" applyBorder="1" applyAlignment="1">
      <alignment horizontal="center" vertical="center"/>
    </xf>
    <xf numFmtId="0" fontId="5" fillId="3" borderId="0" xfId="0" applyFont="1" applyFill="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xf numFmtId="0" fontId="8" fillId="3" borderId="0" xfId="0" applyFont="1" applyFill="1" applyAlignment="1" applyProtection="1">
      <alignment horizontal="center" vertical="center"/>
      <protection locked="0"/>
    </xf>
    <xf numFmtId="20" fontId="8" fillId="3" borderId="0" xfId="0" applyNumberFormat="1" applyFont="1" applyFill="1" applyAlignment="1" applyProtection="1">
      <alignment horizontal="center" vertical="center"/>
      <protection locked="0"/>
    </xf>
    <xf numFmtId="0" fontId="8" fillId="3" borderId="0" xfId="0" applyFont="1" applyFill="1" applyAlignment="1">
      <alignment horizontal="left" vertical="center"/>
    </xf>
    <xf numFmtId="20" fontId="8" fillId="3" borderId="24" xfId="0" applyNumberFormat="1" applyFont="1" applyFill="1" applyBorder="1" applyAlignment="1" applyProtection="1">
      <alignment horizontal="center" vertical="center"/>
      <protection locked="0"/>
    </xf>
    <xf numFmtId="20" fontId="8" fillId="3" borderId="0" xfId="0" applyNumberFormat="1" applyFont="1" applyFill="1" applyAlignment="1" applyProtection="1">
      <alignment horizontal="left" vertical="center"/>
      <protection locked="0"/>
    </xf>
    <xf numFmtId="20" fontId="8" fillId="3" borderId="0" xfId="0" applyNumberFormat="1" applyFont="1" applyFill="1" applyAlignment="1" applyProtection="1">
      <alignment horizontal="left" vertical="center"/>
      <protection locked="0"/>
    </xf>
    <xf numFmtId="0" fontId="8" fillId="3" borderId="5" xfId="0" applyFont="1" applyFill="1" applyBorder="1">
      <alignment vertical="center"/>
    </xf>
    <xf numFmtId="0" fontId="9" fillId="3" borderId="5" xfId="0" applyFont="1" applyFill="1" applyBorder="1" applyAlignment="1">
      <alignment horizontal="right" vertical="center"/>
    </xf>
    <xf numFmtId="0" fontId="9" fillId="3" borderId="0" xfId="0" applyFont="1" applyFill="1" applyAlignment="1">
      <alignment horizontal="right"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178" fontId="8" fillId="3" borderId="51" xfId="0" applyNumberFormat="1" applyFont="1" applyFill="1" applyBorder="1" applyAlignment="1">
      <alignment horizontal="center" vertical="center" shrinkToFit="1"/>
    </xf>
    <xf numFmtId="178" fontId="8" fillId="3" borderId="58" xfId="0" applyNumberFormat="1" applyFont="1" applyFill="1" applyBorder="1" applyAlignment="1">
      <alignment horizontal="center" vertical="center" shrinkToFit="1"/>
    </xf>
  </cellXfs>
  <cellStyles count="3">
    <cellStyle name="桁区切り" xfId="1" builtinId="6"/>
    <cellStyle name="標準" xfId="0" builtinId="0"/>
    <cellStyle name="標準 4" xfId="2" xr:uid="{A93D6E75-F4B8-4B3A-8F80-5D814A81D8EA}"/>
  </cellStyles>
  <dxfs count="1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FFCC"/>
      <color rgb="FFCCECFF"/>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26</xdr:row>
      <xdr:rowOff>0</xdr:rowOff>
    </xdr:from>
    <xdr:to>
      <xdr:col>18</xdr:col>
      <xdr:colOff>112485</xdr:colOff>
      <xdr:row>28</xdr:row>
      <xdr:rowOff>19957</xdr:rowOff>
    </xdr:to>
    <xdr:sp macro="" textlink="">
      <xdr:nvSpPr>
        <xdr:cNvPr id="2" name="正方形/長方形 1">
          <a:extLst>
            <a:ext uri="{FF2B5EF4-FFF2-40B4-BE49-F238E27FC236}">
              <a16:creationId xmlns:a16="http://schemas.microsoft.com/office/drawing/2014/main" id="{2964E927-3444-4028-B6E7-514F4BC58FD3}"/>
            </a:ext>
          </a:extLst>
        </xdr:cNvPr>
        <xdr:cNvSpPr/>
      </xdr:nvSpPr>
      <xdr:spPr>
        <a:xfrm>
          <a:off x="3088821" y="8490857"/>
          <a:ext cx="8712200" cy="6731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400" b="1" u="sng"/>
            <a:t>※</a:t>
          </a:r>
          <a:r>
            <a:rPr kumimoji="1" lang="ja-JP" altLang="en-US" sz="2400" b="1" u="sng"/>
            <a:t>グレーの部分については、入力しないようにしてください。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762000</xdr:colOff>
      <xdr:row>28</xdr:row>
      <xdr:rowOff>34637</xdr:rowOff>
    </xdr:from>
    <xdr:to>
      <xdr:col>21</xdr:col>
      <xdr:colOff>624609</xdr:colOff>
      <xdr:row>30</xdr:row>
      <xdr:rowOff>49646</xdr:rowOff>
    </xdr:to>
    <xdr:sp macro="" textlink="">
      <xdr:nvSpPr>
        <xdr:cNvPr id="2" name="正方形/長方形 1">
          <a:extLst>
            <a:ext uri="{FF2B5EF4-FFF2-40B4-BE49-F238E27FC236}">
              <a16:creationId xmlns:a16="http://schemas.microsoft.com/office/drawing/2014/main" id="{F9FBC8D5-A101-406D-9B66-6373D6D52D01}"/>
            </a:ext>
          </a:extLst>
        </xdr:cNvPr>
        <xdr:cNvSpPr/>
      </xdr:nvSpPr>
      <xdr:spPr>
        <a:xfrm>
          <a:off x="5299364" y="9247910"/>
          <a:ext cx="8712200" cy="6731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400" b="1" u="sng"/>
            <a:t>※</a:t>
          </a:r>
          <a:r>
            <a:rPr kumimoji="1" lang="ja-JP" altLang="en-US" sz="2400" b="1" u="sng"/>
            <a:t>グレーの部分については、入力しないようにしてください。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99</xdr:row>
      <xdr:rowOff>38100</xdr:rowOff>
    </xdr:from>
    <xdr:to>
      <xdr:col>16</xdr:col>
      <xdr:colOff>114300</xdr:colOff>
      <xdr:row>108</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B1:BM143"/>
  <sheetViews>
    <sheetView showGridLines="0" tabSelected="1" view="pageBreakPreview" zoomScale="55" zoomScaleNormal="55" zoomScaleSheetLayoutView="55" workbookViewId="0">
      <selection activeCell="R55" sqref="A53:R55"/>
    </sheetView>
  </sheetViews>
  <sheetFormatPr defaultColWidth="4.5" defaultRowHeight="14.25" x14ac:dyDescent="0.4"/>
  <cols>
    <col min="1" max="1" width="0.875" style="1" customWidth="1"/>
    <col min="2" max="5" width="5.75" style="1" customWidth="1"/>
    <col min="6" max="7" width="5.75" style="1" hidden="1" customWidth="1"/>
    <col min="8" max="8" width="5.75" style="1" customWidth="1"/>
    <col min="9" max="12" width="7.75" style="1" customWidth="1"/>
    <col min="13" max="60" width="5.75" style="1" customWidth="1"/>
    <col min="61" max="61" width="1.125" style="1" customWidth="1"/>
    <col min="62" max="16384" width="4.5" style="1"/>
  </cols>
  <sheetData>
    <row r="1" spans="2:65" s="6" customFormat="1" ht="20.25" customHeight="1" x14ac:dyDescent="0.4">
      <c r="C1" s="5" t="s">
        <v>219</v>
      </c>
      <c r="D1" s="5"/>
      <c r="E1" s="5"/>
      <c r="F1" s="5"/>
      <c r="G1" s="5"/>
      <c r="H1" s="5"/>
      <c r="K1" s="7" t="s">
        <v>0</v>
      </c>
      <c r="N1" s="5"/>
      <c r="O1" s="5"/>
      <c r="P1" s="5"/>
      <c r="Q1" s="5"/>
      <c r="R1" s="5"/>
      <c r="S1" s="5"/>
      <c r="T1" s="5"/>
      <c r="U1" s="5"/>
      <c r="AQ1" s="9" t="s">
        <v>30</v>
      </c>
      <c r="AR1" s="228" t="s">
        <v>260</v>
      </c>
      <c r="AS1" s="229"/>
      <c r="AT1" s="229"/>
      <c r="AU1" s="229"/>
      <c r="AV1" s="229"/>
      <c r="AW1" s="229"/>
      <c r="AX1" s="229"/>
      <c r="AY1" s="229"/>
      <c r="AZ1" s="229"/>
      <c r="BA1" s="229"/>
      <c r="BB1" s="229"/>
      <c r="BC1" s="229"/>
      <c r="BD1" s="229"/>
      <c r="BE1" s="229"/>
      <c r="BF1" s="229"/>
      <c r="BG1" s="229"/>
      <c r="BH1" s="9" t="s">
        <v>2</v>
      </c>
    </row>
    <row r="2" spans="2:65" s="8" customFormat="1" ht="20.25" customHeight="1" x14ac:dyDescent="0.4">
      <c r="H2" s="7"/>
      <c r="K2" s="7"/>
      <c r="L2" s="7"/>
      <c r="N2" s="9"/>
      <c r="O2" s="9"/>
      <c r="P2" s="9"/>
      <c r="Q2" s="9"/>
      <c r="R2" s="9"/>
      <c r="S2" s="9"/>
      <c r="T2" s="9"/>
      <c r="U2" s="9"/>
      <c r="Z2" s="9" t="s">
        <v>27</v>
      </c>
      <c r="AA2" s="230">
        <v>6</v>
      </c>
      <c r="AB2" s="230"/>
      <c r="AC2" s="9" t="s">
        <v>28</v>
      </c>
      <c r="AD2" s="231">
        <f>IF(AA2=0,"",YEAR(DATE(2018+AA2,1,1)))</f>
        <v>2024</v>
      </c>
      <c r="AE2" s="231"/>
      <c r="AF2" s="8" t="s">
        <v>29</v>
      </c>
      <c r="AG2" s="8" t="s">
        <v>1</v>
      </c>
      <c r="AH2" s="230">
        <v>4</v>
      </c>
      <c r="AI2" s="230"/>
      <c r="AJ2" s="8" t="s">
        <v>24</v>
      </c>
      <c r="AQ2" s="9" t="s">
        <v>31</v>
      </c>
      <c r="AR2" s="230" t="s">
        <v>182</v>
      </c>
      <c r="AS2" s="230"/>
      <c r="AT2" s="230"/>
      <c r="AU2" s="230"/>
      <c r="AV2" s="230"/>
      <c r="AW2" s="230"/>
      <c r="AX2" s="230"/>
      <c r="AY2" s="230"/>
      <c r="AZ2" s="230"/>
      <c r="BA2" s="230"/>
      <c r="BB2" s="230"/>
      <c r="BC2" s="230"/>
      <c r="BD2" s="230"/>
      <c r="BE2" s="230"/>
      <c r="BF2" s="230"/>
      <c r="BG2" s="230"/>
      <c r="BH2" s="9" t="s">
        <v>2</v>
      </c>
      <c r="BI2" s="9"/>
      <c r="BJ2" s="9"/>
      <c r="BK2" s="9"/>
    </row>
    <row r="3" spans="2:65" s="8" customFormat="1" ht="20.25" customHeight="1" x14ac:dyDescent="0.4">
      <c r="H3" s="7"/>
      <c r="K3" s="7"/>
      <c r="M3" s="9"/>
      <c r="N3" s="9"/>
      <c r="O3" s="9"/>
      <c r="P3" s="9"/>
      <c r="Q3" s="9"/>
      <c r="R3" s="9"/>
      <c r="S3" s="9"/>
      <c r="AA3" s="32"/>
      <c r="AB3" s="32"/>
      <c r="AC3" s="32"/>
      <c r="AD3" s="33"/>
      <c r="AE3" s="32"/>
      <c r="BB3" s="34" t="s">
        <v>21</v>
      </c>
      <c r="BC3" s="220" t="s">
        <v>166</v>
      </c>
      <c r="BD3" s="221"/>
      <c r="BE3" s="221"/>
      <c r="BF3" s="222"/>
      <c r="BG3" s="9"/>
    </row>
    <row r="4" spans="2:65" s="8" customFormat="1" ht="20.25" customHeight="1" x14ac:dyDescent="0.4">
      <c r="H4" s="7"/>
      <c r="K4" s="7"/>
      <c r="M4" s="9"/>
      <c r="N4" s="9"/>
      <c r="O4" s="9"/>
      <c r="P4" s="9"/>
      <c r="Q4" s="9"/>
      <c r="R4" s="9"/>
      <c r="S4" s="9"/>
      <c r="AA4" s="32"/>
      <c r="AB4" s="32"/>
      <c r="AC4" s="32"/>
      <c r="AD4" s="33"/>
      <c r="AE4" s="32"/>
      <c r="BB4" s="34" t="s">
        <v>140</v>
      </c>
      <c r="BC4" s="220" t="s">
        <v>141</v>
      </c>
      <c r="BD4" s="221"/>
      <c r="BE4" s="221"/>
      <c r="BF4" s="222"/>
      <c r="BG4" s="9"/>
    </row>
    <row r="5" spans="2:65" s="8" customFormat="1" ht="5.0999999999999996" customHeight="1" x14ac:dyDescent="0.4">
      <c r="H5" s="7"/>
      <c r="K5" s="7"/>
      <c r="M5" s="9"/>
      <c r="N5" s="9"/>
      <c r="O5" s="9"/>
      <c r="P5" s="9"/>
      <c r="Q5" s="9"/>
      <c r="R5" s="9"/>
      <c r="S5" s="9"/>
      <c r="AA5" s="28"/>
      <c r="AB5" s="28"/>
      <c r="AH5" s="6"/>
      <c r="AI5" s="6"/>
      <c r="AJ5" s="6"/>
      <c r="AK5" s="6"/>
      <c r="AL5" s="6"/>
      <c r="AM5" s="6"/>
      <c r="AN5" s="6"/>
      <c r="AO5" s="6"/>
      <c r="AP5" s="6"/>
      <c r="AQ5" s="6"/>
      <c r="AR5" s="6"/>
      <c r="AS5" s="6"/>
      <c r="AT5" s="6"/>
      <c r="AU5" s="6"/>
      <c r="AV5" s="6"/>
      <c r="AW5" s="6"/>
      <c r="AX5" s="6"/>
      <c r="AY5" s="6"/>
      <c r="AZ5" s="6"/>
      <c r="BA5" s="6"/>
      <c r="BB5" s="6"/>
      <c r="BC5" s="6"/>
      <c r="BD5" s="6"/>
      <c r="BE5" s="6"/>
      <c r="BF5" s="35"/>
      <c r="BG5" s="35"/>
    </row>
    <row r="6" spans="2:65" s="8" customFormat="1" ht="21" customHeight="1" x14ac:dyDescent="0.4">
      <c r="B6" s="5"/>
      <c r="C6" s="6"/>
      <c r="D6" s="6"/>
      <c r="E6" s="6"/>
      <c r="F6" s="6"/>
      <c r="G6" s="6"/>
      <c r="H6" s="6"/>
      <c r="I6" s="65"/>
      <c r="J6" s="65"/>
      <c r="K6" s="65"/>
      <c r="L6" s="63"/>
      <c r="M6" s="65"/>
      <c r="N6" s="65"/>
      <c r="O6" s="65"/>
      <c r="AH6" s="6"/>
      <c r="AI6" s="6"/>
      <c r="AJ6" s="6"/>
      <c r="AK6" s="6"/>
      <c r="AL6" s="6"/>
      <c r="AM6" s="6" t="s">
        <v>170</v>
      </c>
      <c r="AN6" s="6"/>
      <c r="AO6" s="6"/>
      <c r="AP6" s="6"/>
      <c r="AQ6" s="6"/>
      <c r="AR6" s="6"/>
      <c r="AS6" s="6"/>
      <c r="AU6" s="84"/>
      <c r="AV6" s="84"/>
      <c r="AW6" s="2"/>
      <c r="AX6" s="6"/>
      <c r="AY6" s="223">
        <v>40</v>
      </c>
      <c r="AZ6" s="224"/>
      <c r="BA6" s="2" t="s">
        <v>22</v>
      </c>
      <c r="BB6" s="6"/>
      <c r="BC6" s="223">
        <v>160</v>
      </c>
      <c r="BD6" s="224"/>
      <c r="BE6" s="2" t="s">
        <v>23</v>
      </c>
      <c r="BF6" s="6"/>
      <c r="BG6" s="35"/>
    </row>
    <row r="7" spans="2:65" s="8" customFormat="1" ht="5.0999999999999996" customHeight="1" x14ac:dyDescent="0.4">
      <c r="B7" s="5"/>
      <c r="C7" s="64"/>
      <c r="D7" s="64"/>
      <c r="E7" s="64"/>
      <c r="F7" s="64"/>
      <c r="G7" s="64"/>
      <c r="H7" s="65"/>
      <c r="I7" s="65"/>
      <c r="J7" s="65"/>
      <c r="K7" s="65"/>
      <c r="L7" s="65"/>
      <c r="M7" s="65"/>
      <c r="N7" s="65"/>
      <c r="O7" s="65"/>
      <c r="AH7" s="6"/>
      <c r="AI7" s="6"/>
      <c r="AJ7" s="6"/>
      <c r="AK7" s="6"/>
      <c r="AL7" s="6"/>
      <c r="AM7" s="6"/>
      <c r="AN7" s="6"/>
      <c r="AO7" s="6"/>
      <c r="AP7" s="6"/>
      <c r="AQ7" s="6"/>
      <c r="AR7" s="6"/>
      <c r="AS7" s="6"/>
      <c r="AT7" s="6"/>
      <c r="AU7" s="6"/>
      <c r="AV7" s="6"/>
      <c r="AW7" s="6"/>
      <c r="AX7" s="6"/>
      <c r="AY7" s="6"/>
      <c r="AZ7" s="6"/>
      <c r="BA7" s="6"/>
      <c r="BB7" s="6"/>
      <c r="BC7" s="6"/>
      <c r="BD7" s="6"/>
      <c r="BE7" s="6"/>
      <c r="BF7" s="35"/>
      <c r="BG7" s="35"/>
    </row>
    <row r="8" spans="2:65" s="8" customFormat="1" ht="21" customHeight="1" x14ac:dyDescent="0.4">
      <c r="B8" s="66"/>
      <c r="C8" s="63"/>
      <c r="D8" s="63"/>
      <c r="E8" s="63"/>
      <c r="F8" s="63"/>
      <c r="G8" s="63"/>
      <c r="H8" s="65"/>
      <c r="I8" s="65"/>
      <c r="J8" s="65"/>
      <c r="K8" s="65"/>
      <c r="L8" s="65"/>
      <c r="M8" s="65"/>
      <c r="N8" s="65"/>
      <c r="O8" s="65"/>
      <c r="AH8" s="59"/>
      <c r="AI8" s="59"/>
      <c r="AJ8" s="59"/>
      <c r="AK8" s="6"/>
      <c r="AL8" s="35"/>
      <c r="AM8" s="60"/>
      <c r="AN8" s="60"/>
      <c r="AO8" s="5"/>
      <c r="AP8" s="61"/>
      <c r="AQ8" s="61"/>
      <c r="AR8" s="61"/>
      <c r="AS8" s="62"/>
      <c r="AT8" s="62"/>
      <c r="AU8" s="6"/>
      <c r="AV8" s="61"/>
      <c r="AW8" s="61"/>
      <c r="AX8" s="63"/>
      <c r="AY8" s="6"/>
      <c r="AZ8" s="6" t="s">
        <v>26</v>
      </c>
      <c r="BA8" s="6"/>
      <c r="BB8" s="6"/>
      <c r="BC8" s="225">
        <f>DAY(EOMONTH(DATE(AD2,AH2,1),0))</f>
        <v>30</v>
      </c>
      <c r="BD8" s="226"/>
      <c r="BE8" s="6" t="s">
        <v>25</v>
      </c>
      <c r="BF8" s="6"/>
      <c r="BG8" s="6"/>
      <c r="BK8" s="9"/>
      <c r="BL8" s="9"/>
      <c r="BM8" s="9"/>
    </row>
    <row r="9" spans="2:65" s="8" customFormat="1" ht="5.0999999999999996" customHeight="1" x14ac:dyDescent="0.4">
      <c r="B9" s="66"/>
      <c r="C9" s="61"/>
      <c r="D9" s="61"/>
      <c r="E9" s="61"/>
      <c r="F9" s="61"/>
      <c r="G9" s="61"/>
      <c r="H9" s="61"/>
      <c r="I9" s="61"/>
      <c r="J9" s="61"/>
      <c r="K9" s="61"/>
      <c r="L9" s="61"/>
      <c r="M9" s="61"/>
      <c r="N9" s="61"/>
      <c r="O9" s="61"/>
      <c r="AH9" s="64"/>
      <c r="AI9" s="6"/>
      <c r="AJ9" s="6"/>
      <c r="AK9" s="59"/>
      <c r="AL9" s="6"/>
      <c r="AM9" s="6"/>
      <c r="AN9" s="6"/>
      <c r="AO9" s="6"/>
      <c r="AP9" s="6"/>
      <c r="AQ9" s="6"/>
      <c r="AR9" s="64"/>
      <c r="AS9" s="64"/>
      <c r="AT9" s="64"/>
      <c r="AU9" s="6"/>
      <c r="AV9" s="6"/>
      <c r="AW9" s="6"/>
      <c r="AX9" s="6"/>
      <c r="AY9" s="6"/>
      <c r="AZ9" s="6"/>
      <c r="BA9" s="6"/>
      <c r="BB9" s="6"/>
      <c r="BC9" s="6"/>
      <c r="BD9" s="6"/>
      <c r="BE9" s="6"/>
      <c r="BF9" s="6"/>
      <c r="BG9" s="6"/>
      <c r="BK9" s="9"/>
      <c r="BL9" s="9"/>
      <c r="BM9" s="9"/>
    </row>
    <row r="10" spans="2:65" s="8" customFormat="1" ht="21" customHeight="1" x14ac:dyDescent="0.4">
      <c r="B10" s="66"/>
      <c r="C10" s="61"/>
      <c r="D10" s="61"/>
      <c r="E10" s="61"/>
      <c r="F10" s="61"/>
      <c r="G10" s="61"/>
      <c r="H10" s="61"/>
      <c r="I10" s="61"/>
      <c r="J10" s="61"/>
      <c r="K10" s="61"/>
      <c r="L10" s="61"/>
      <c r="M10" s="61"/>
      <c r="N10" s="61"/>
      <c r="O10" s="61"/>
      <c r="AH10" s="64"/>
      <c r="AI10" s="6"/>
      <c r="AJ10" s="6"/>
      <c r="AK10" s="59"/>
      <c r="AL10" s="6"/>
      <c r="AM10" s="6"/>
      <c r="AN10" s="6"/>
      <c r="AO10" s="6"/>
      <c r="AP10" s="6"/>
      <c r="AQ10" s="6" t="s">
        <v>190</v>
      </c>
      <c r="AR10" s="6"/>
      <c r="AS10" s="6"/>
      <c r="AT10" s="6"/>
      <c r="AU10" s="6"/>
      <c r="AV10" s="64"/>
      <c r="AW10" s="64"/>
      <c r="AX10" s="64"/>
      <c r="AY10" s="6"/>
      <c r="AZ10" s="6"/>
      <c r="BA10" s="35" t="s">
        <v>188</v>
      </c>
      <c r="BB10" s="6"/>
      <c r="BC10" s="223">
        <v>9</v>
      </c>
      <c r="BD10" s="224"/>
      <c r="BE10" s="2" t="s">
        <v>189</v>
      </c>
      <c r="BF10" s="6"/>
      <c r="BG10" s="6"/>
      <c r="BK10" s="9"/>
      <c r="BL10" s="9"/>
      <c r="BM10" s="9"/>
    </row>
    <row r="11" spans="2:65" s="8" customFormat="1" ht="5.0999999999999996" customHeight="1" x14ac:dyDescent="0.4">
      <c r="B11" s="66"/>
      <c r="C11" s="61"/>
      <c r="D11" s="61"/>
      <c r="E11" s="61"/>
      <c r="F11" s="61"/>
      <c r="G11" s="61"/>
      <c r="H11" s="61"/>
      <c r="I11" s="61"/>
      <c r="J11" s="61"/>
      <c r="K11" s="61"/>
      <c r="L11" s="61"/>
      <c r="M11" s="61"/>
      <c r="N11" s="61"/>
      <c r="O11" s="61"/>
      <c r="AH11" s="64"/>
      <c r="AI11" s="6"/>
      <c r="AJ11" s="6"/>
      <c r="AK11" s="59"/>
      <c r="AL11" s="6"/>
      <c r="AM11" s="6"/>
      <c r="AN11" s="6"/>
      <c r="AO11" s="6"/>
      <c r="AP11" s="6"/>
      <c r="AQ11" s="6"/>
      <c r="AR11" s="64"/>
      <c r="AS11" s="64"/>
      <c r="AT11" s="64"/>
      <c r="AU11" s="6"/>
      <c r="AV11" s="6"/>
      <c r="AW11" s="6"/>
      <c r="AX11" s="6"/>
      <c r="AY11" s="6"/>
      <c r="AZ11" s="6"/>
      <c r="BA11" s="6"/>
      <c r="BB11" s="6"/>
      <c r="BC11" s="6"/>
      <c r="BD11" s="6"/>
      <c r="BE11" s="6"/>
      <c r="BF11" s="6"/>
      <c r="BG11" s="6"/>
      <c r="BK11" s="9"/>
      <c r="BL11" s="9"/>
      <c r="BM11" s="9"/>
    </row>
    <row r="12" spans="2:65" s="8" customFormat="1" ht="21" customHeight="1" x14ac:dyDescent="0.4">
      <c r="R12" s="65"/>
      <c r="S12" s="65"/>
      <c r="T12" s="35"/>
      <c r="U12" s="227"/>
      <c r="V12" s="227"/>
      <c r="W12" s="5"/>
      <c r="AA12" s="64"/>
      <c r="AB12" s="60"/>
      <c r="AC12" s="5"/>
      <c r="AD12" s="64"/>
      <c r="AE12" s="64"/>
      <c r="AF12" s="64"/>
      <c r="AH12" s="59"/>
      <c r="AI12" s="6" t="s">
        <v>191</v>
      </c>
      <c r="AJ12" s="59"/>
      <c r="AK12" s="6"/>
      <c r="AL12" s="35"/>
      <c r="AM12" s="60"/>
      <c r="AN12" s="6"/>
      <c r="AO12" s="6"/>
      <c r="AP12" s="6"/>
      <c r="AQ12" s="6"/>
      <c r="AR12" s="6"/>
      <c r="AS12" s="5" t="s">
        <v>192</v>
      </c>
      <c r="AT12" s="6"/>
      <c r="AU12" s="6"/>
      <c r="AV12" s="6"/>
      <c r="AW12" s="6"/>
      <c r="AX12" s="6"/>
      <c r="AY12" s="6"/>
      <c r="AZ12" s="6"/>
      <c r="BA12" s="6"/>
      <c r="BB12" s="6"/>
      <c r="BC12" s="64"/>
      <c r="BD12" s="59"/>
      <c r="BE12" s="6"/>
      <c r="BF12" s="6"/>
      <c r="BG12" s="64"/>
      <c r="BH12" s="6"/>
      <c r="BK12" s="9"/>
      <c r="BL12" s="9"/>
      <c r="BM12" s="9"/>
    </row>
    <row r="13" spans="2:65" s="8" customFormat="1" ht="21" customHeight="1" x14ac:dyDescent="0.4">
      <c r="R13" s="6"/>
      <c r="S13" s="6"/>
      <c r="T13" s="6"/>
      <c r="U13" s="6"/>
      <c r="V13" s="6"/>
      <c r="AA13" s="6"/>
      <c r="AB13" s="6"/>
      <c r="AC13" s="6"/>
      <c r="AD13" s="6"/>
      <c r="AE13" s="6"/>
      <c r="AF13" s="6"/>
      <c r="AH13" s="64"/>
      <c r="AI13" s="59"/>
      <c r="AJ13" s="6"/>
      <c r="AK13" s="59"/>
      <c r="AL13" s="6"/>
      <c r="AM13" s="216">
        <v>1</v>
      </c>
      <c r="AN13" s="216"/>
      <c r="AO13" s="6" t="s">
        <v>183</v>
      </c>
      <c r="AP13" s="5"/>
      <c r="AQ13" s="64"/>
      <c r="AR13" s="64"/>
      <c r="AS13" s="5" t="s">
        <v>92</v>
      </c>
      <c r="AT13" s="6"/>
      <c r="AU13" s="6"/>
      <c r="AV13" s="6"/>
      <c r="AW13" s="6"/>
      <c r="AX13" s="6"/>
      <c r="AY13" s="6"/>
      <c r="AZ13" s="6"/>
      <c r="BA13" s="6"/>
      <c r="BB13" s="217">
        <v>0.29166666666666669</v>
      </c>
      <c r="BC13" s="218"/>
      <c r="BD13" s="219"/>
      <c r="BE13" s="63" t="s">
        <v>17</v>
      </c>
      <c r="BF13" s="217">
        <v>0.83333333333333337</v>
      </c>
      <c r="BG13" s="218"/>
      <c r="BH13" s="219"/>
      <c r="BK13" s="9"/>
      <c r="BL13" s="9"/>
      <c r="BM13" s="9"/>
    </row>
    <row r="14" spans="2:65" s="8" customFormat="1" ht="21" customHeight="1" x14ac:dyDescent="0.4">
      <c r="R14" s="1"/>
      <c r="S14" s="1"/>
      <c r="T14" s="1"/>
      <c r="U14" s="1"/>
      <c r="V14" s="1"/>
      <c r="W14" s="1"/>
      <c r="AA14" s="63"/>
      <c r="AB14" s="1"/>
      <c r="AC14" s="1"/>
      <c r="AD14" s="63"/>
      <c r="AE14" s="64"/>
      <c r="AF14" s="64"/>
      <c r="AG14" s="28"/>
      <c r="AH14" s="5"/>
      <c r="AI14" s="59"/>
      <c r="AJ14" s="6"/>
      <c r="AK14" s="59"/>
      <c r="AL14" s="6"/>
      <c r="AM14" s="216">
        <v>1</v>
      </c>
      <c r="AN14" s="216"/>
      <c r="AO14" s="187" t="s">
        <v>184</v>
      </c>
      <c r="AP14" s="188"/>
      <c r="AQ14" s="188"/>
      <c r="AR14" s="65"/>
      <c r="AS14" s="5" t="s">
        <v>93</v>
      </c>
      <c r="AT14" s="6"/>
      <c r="AU14" s="6"/>
      <c r="AV14" s="6"/>
      <c r="AW14" s="6"/>
      <c r="AX14" s="6"/>
      <c r="AY14" s="6"/>
      <c r="AZ14" s="6"/>
      <c r="BA14" s="6"/>
      <c r="BB14" s="217">
        <v>0.83333333333333337</v>
      </c>
      <c r="BC14" s="218"/>
      <c r="BD14" s="219"/>
      <c r="BE14" s="63" t="s">
        <v>17</v>
      </c>
      <c r="BF14" s="217">
        <v>0.29166666666666669</v>
      </c>
      <c r="BG14" s="218"/>
      <c r="BH14" s="219"/>
      <c r="BK14" s="9"/>
      <c r="BL14" s="9"/>
      <c r="BM14" s="9"/>
    </row>
    <row r="15" spans="2:65" s="8" customFormat="1" ht="6.75" customHeight="1" x14ac:dyDescent="0.4">
      <c r="R15" s="1"/>
      <c r="S15" s="1"/>
      <c r="T15" s="1"/>
      <c r="U15" s="1"/>
      <c r="V15" s="1"/>
      <c r="W15" s="1"/>
      <c r="AA15" s="64"/>
      <c r="AB15" s="1"/>
      <c r="AC15" s="1"/>
      <c r="AD15" s="64"/>
      <c r="AE15" s="64"/>
      <c r="AF15" s="64"/>
      <c r="AG15" s="28"/>
      <c r="AH15" s="5"/>
      <c r="AI15" s="59"/>
      <c r="AJ15" s="6"/>
      <c r="AK15" s="59"/>
      <c r="AL15" s="6"/>
      <c r="AM15" s="192"/>
      <c r="AN15" s="192"/>
      <c r="AO15" s="187"/>
      <c r="AP15" s="193"/>
      <c r="AQ15" s="193"/>
      <c r="AR15" s="59"/>
      <c r="AS15" s="5"/>
      <c r="AT15" s="6"/>
      <c r="AU15" s="6"/>
      <c r="AV15" s="6"/>
      <c r="AW15" s="6"/>
      <c r="AX15" s="6"/>
      <c r="AY15" s="6"/>
      <c r="AZ15" s="6"/>
      <c r="BA15" s="6"/>
      <c r="BB15" s="194"/>
      <c r="BC15" s="194"/>
      <c r="BD15" s="194"/>
      <c r="BE15" s="64"/>
      <c r="BF15" s="194"/>
      <c r="BG15" s="194"/>
      <c r="BH15" s="194"/>
      <c r="BK15" s="9"/>
      <c r="BL15" s="9"/>
      <c r="BM15" s="9"/>
    </row>
    <row r="16" spans="2:65" s="8" customFormat="1" ht="21" customHeight="1" x14ac:dyDescent="0.4">
      <c r="R16" s="1"/>
      <c r="S16" s="1"/>
      <c r="T16" s="1"/>
      <c r="U16" s="1"/>
      <c r="V16" s="1"/>
      <c r="W16" s="1"/>
      <c r="AA16" s="63"/>
      <c r="AB16" s="1"/>
      <c r="AC16" s="1"/>
      <c r="AD16" s="63"/>
      <c r="AE16" s="64"/>
      <c r="AF16" s="64"/>
      <c r="AG16" s="28"/>
      <c r="AH16" s="5"/>
      <c r="AI16" s="59"/>
      <c r="AJ16" s="6"/>
      <c r="AK16" s="59"/>
      <c r="AL16" s="6"/>
      <c r="AM16" s="192"/>
      <c r="AN16" s="192"/>
      <c r="AO16" s="59" t="s">
        <v>247</v>
      </c>
      <c r="AQ16" s="59"/>
      <c r="AR16" s="65"/>
      <c r="AT16" s="6"/>
      <c r="AU16" s="59"/>
      <c r="AV16" s="6"/>
      <c r="AW16" s="6"/>
      <c r="AX16" s="6"/>
      <c r="AY16" s="6"/>
      <c r="AZ16" s="6"/>
      <c r="BA16" s="6"/>
      <c r="BB16" s="383"/>
      <c r="BC16" s="384"/>
      <c r="BD16" s="384"/>
      <c r="BE16" s="385"/>
      <c r="BF16" s="386" t="s">
        <v>248</v>
      </c>
      <c r="BG16" s="386"/>
      <c r="BH16" s="194"/>
      <c r="BK16" s="9"/>
      <c r="BL16" s="9"/>
      <c r="BM16" s="9"/>
    </row>
    <row r="17" spans="2:65" s="8" customFormat="1" ht="9.75" customHeight="1" x14ac:dyDescent="0.4">
      <c r="R17" s="1"/>
      <c r="S17" s="1"/>
      <c r="T17" s="1"/>
      <c r="U17" s="1"/>
      <c r="V17" s="1"/>
      <c r="W17" s="1"/>
      <c r="AA17" s="64"/>
      <c r="AB17" s="1"/>
      <c r="AC17" s="1"/>
      <c r="AD17" s="64"/>
      <c r="AE17" s="64"/>
      <c r="AF17" s="64"/>
      <c r="AG17" s="28"/>
      <c r="AH17" s="5"/>
      <c r="AI17" s="59"/>
      <c r="AJ17" s="6"/>
      <c r="AK17" s="59"/>
      <c r="AL17" s="6"/>
      <c r="AM17" s="192"/>
      <c r="AN17" s="192"/>
      <c r="AO17" s="187"/>
      <c r="AP17" s="193"/>
      <c r="AQ17" s="193"/>
      <c r="AR17" s="59"/>
      <c r="AT17" s="6"/>
      <c r="AU17" s="59"/>
      <c r="AV17" s="6"/>
      <c r="AW17" s="6"/>
      <c r="AX17" s="6"/>
      <c r="AY17" s="6"/>
      <c r="AZ17" s="6"/>
      <c r="BA17" s="6"/>
      <c r="BB17" s="195"/>
      <c r="BC17" s="195"/>
      <c r="BD17" s="195"/>
      <c r="BE17" s="195"/>
      <c r="BF17" s="5"/>
      <c r="BG17" s="5"/>
      <c r="BH17" s="194"/>
      <c r="BK17" s="9"/>
      <c r="BL17" s="9"/>
      <c r="BM17" s="9"/>
    </row>
    <row r="18" spans="2:65" s="8" customFormat="1" ht="21" customHeight="1" x14ac:dyDescent="0.4">
      <c r="AA18" s="63"/>
      <c r="AB18" s="1"/>
      <c r="AC18" s="1"/>
      <c r="AD18" s="63"/>
      <c r="AE18" s="64"/>
      <c r="AF18" s="64"/>
      <c r="AG18" s="28"/>
      <c r="AH18" s="5"/>
      <c r="AI18" s="59"/>
      <c r="AJ18" s="6"/>
      <c r="AK18" s="59"/>
      <c r="AL18" s="6"/>
      <c r="AM18" s="192"/>
      <c r="AN18" s="192"/>
      <c r="AO18" s="187"/>
      <c r="AP18" s="188"/>
      <c r="AQ18" s="188"/>
      <c r="AR18" s="65"/>
      <c r="AS18" s="59"/>
      <c r="AT18" s="6"/>
      <c r="AU18" s="59"/>
      <c r="AV18" s="6"/>
      <c r="AW18" s="6"/>
      <c r="AX18" s="6"/>
      <c r="AY18" s="6"/>
      <c r="AZ18" s="6"/>
      <c r="BA18" s="6"/>
      <c r="BB18" s="383"/>
      <c r="BC18" s="384"/>
      <c r="BD18" s="384"/>
      <c r="BE18" s="385"/>
      <c r="BF18" s="387" t="s">
        <v>249</v>
      </c>
      <c r="BG18" s="387"/>
      <c r="BH18" s="194"/>
      <c r="BK18" s="9"/>
      <c r="BL18" s="9"/>
      <c r="BM18" s="9"/>
    </row>
    <row r="19" spans="2:65" s="8" customFormat="1" ht="9.75" customHeight="1" x14ac:dyDescent="0.4">
      <c r="C19" s="197"/>
      <c r="D19" s="197"/>
      <c r="E19" s="197"/>
      <c r="F19" s="197"/>
      <c r="G19" s="197"/>
      <c r="H19" s="197"/>
      <c r="I19" s="198"/>
      <c r="J19" s="199"/>
      <c r="K19" s="199"/>
      <c r="L19" s="199"/>
      <c r="M19" s="199"/>
      <c r="N19" s="200"/>
      <c r="O19" s="199"/>
      <c r="P19" s="199"/>
      <c r="Q19" s="199"/>
      <c r="R19" s="199"/>
      <c r="S19" s="199"/>
      <c r="T19" s="201"/>
      <c r="U19" s="202"/>
      <c r="V19" s="202"/>
      <c r="W19" s="202"/>
      <c r="X19" s="197"/>
      <c r="AA19" s="64"/>
      <c r="AB19" s="1"/>
      <c r="AC19" s="1"/>
      <c r="AD19" s="64"/>
      <c r="AE19" s="64"/>
      <c r="AF19" s="64"/>
      <c r="AG19" s="28"/>
      <c r="AH19" s="5"/>
      <c r="AI19" s="59"/>
      <c r="AJ19" s="6"/>
      <c r="AK19" s="59"/>
      <c r="AL19" s="6"/>
      <c r="AM19" s="192"/>
      <c r="AN19" s="192"/>
      <c r="AO19" s="187"/>
      <c r="AP19" s="193"/>
      <c r="AQ19" s="193"/>
      <c r="AR19" s="59"/>
      <c r="AS19" s="59"/>
      <c r="AT19" s="6"/>
      <c r="AU19" s="59"/>
      <c r="AV19" s="6"/>
      <c r="AW19" s="6"/>
      <c r="AX19" s="6"/>
      <c r="AY19" s="6"/>
      <c r="AZ19" s="6"/>
      <c r="BA19" s="6"/>
      <c r="BB19" s="194"/>
      <c r="BC19" s="194"/>
      <c r="BD19" s="194"/>
      <c r="BE19" s="194"/>
      <c r="BF19" s="196"/>
      <c r="BG19" s="196"/>
      <c r="BH19" s="194"/>
      <c r="BK19" s="9"/>
      <c r="BL19" s="9"/>
      <c r="BM19" s="9"/>
    </row>
    <row r="20" spans="2:65" s="8" customFormat="1" ht="21" customHeight="1" x14ac:dyDescent="0.4">
      <c r="C20" s="203" t="s">
        <v>250</v>
      </c>
      <c r="D20" s="204"/>
      <c r="E20" s="204"/>
      <c r="F20" s="204"/>
      <c r="G20" s="204"/>
      <c r="H20" s="204"/>
      <c r="I20" s="205" t="s">
        <v>251</v>
      </c>
      <c r="J20" s="356" t="s">
        <v>258</v>
      </c>
      <c r="K20" s="357"/>
      <c r="L20" s="357"/>
      <c r="M20" s="358"/>
      <c r="N20" s="206" t="s">
        <v>252</v>
      </c>
      <c r="O20" s="356" t="s">
        <v>259</v>
      </c>
      <c r="P20" s="357"/>
      <c r="Q20" s="357"/>
      <c r="R20" s="357"/>
      <c r="S20" s="358"/>
      <c r="T20" s="201" t="s">
        <v>253</v>
      </c>
      <c r="U20" s="202"/>
      <c r="V20" s="202"/>
      <c r="W20" s="202"/>
      <c r="X20" s="197"/>
      <c r="AA20" s="64"/>
      <c r="AB20" s="1"/>
      <c r="AC20" s="1"/>
      <c r="AD20" s="64"/>
      <c r="AE20" s="64"/>
      <c r="AF20" s="64"/>
      <c r="AG20" s="28"/>
      <c r="AH20" s="5"/>
      <c r="AI20" s="59"/>
      <c r="AK20" s="6" t="s">
        <v>254</v>
      </c>
      <c r="AL20" s="6"/>
      <c r="AN20" s="192"/>
      <c r="AO20" s="187"/>
      <c r="AP20" s="193"/>
      <c r="AQ20" s="193"/>
      <c r="AR20" s="59"/>
      <c r="AS20" s="59"/>
      <c r="AT20" s="6"/>
      <c r="AU20" s="59"/>
      <c r="AV20" s="6"/>
      <c r="AW20" s="217"/>
      <c r="AX20" s="218"/>
      <c r="AY20" s="219"/>
      <c r="AZ20" s="64"/>
      <c r="BA20" s="217"/>
      <c r="BB20" s="218"/>
      <c r="BC20" s="219"/>
      <c r="BD20" s="207" t="s">
        <v>255</v>
      </c>
      <c r="BE20" s="6"/>
      <c r="BF20" s="6"/>
      <c r="BG20" s="6"/>
      <c r="BH20" s="194"/>
      <c r="BK20" s="9"/>
      <c r="BL20" s="9"/>
      <c r="BM20" s="9"/>
    </row>
    <row r="21" spans="2:65" s="8" customFormat="1" ht="9.75" customHeight="1" x14ac:dyDescent="0.4">
      <c r="C21" s="197"/>
      <c r="D21" s="197"/>
      <c r="E21" s="197"/>
      <c r="F21" s="197"/>
      <c r="G21" s="197"/>
      <c r="H21" s="197"/>
      <c r="I21" s="198"/>
      <c r="J21" s="199"/>
      <c r="K21" s="199"/>
      <c r="L21" s="199"/>
      <c r="M21" s="199"/>
      <c r="N21" s="200"/>
      <c r="O21" s="199"/>
      <c r="P21" s="199"/>
      <c r="Q21" s="199"/>
      <c r="R21" s="199"/>
      <c r="S21" s="199"/>
      <c r="T21" s="201"/>
      <c r="U21" s="202"/>
      <c r="V21" s="202"/>
      <c r="W21" s="202"/>
      <c r="X21" s="197"/>
      <c r="AA21" s="64"/>
      <c r="AB21" s="1"/>
      <c r="AC21" s="1"/>
      <c r="AD21" s="64"/>
      <c r="AE21" s="64"/>
      <c r="AF21" s="64"/>
      <c r="AG21" s="28"/>
      <c r="AH21" s="5"/>
      <c r="AI21" s="59"/>
      <c r="AJ21" s="6"/>
      <c r="AK21" s="59"/>
      <c r="AL21" s="6"/>
      <c r="AM21" s="192"/>
      <c r="AN21" s="192"/>
      <c r="AO21" s="187"/>
      <c r="AP21" s="193"/>
      <c r="AQ21" s="193"/>
      <c r="AR21" s="59"/>
      <c r="AS21" s="59"/>
      <c r="AT21" s="6"/>
      <c r="AU21" s="59"/>
      <c r="AV21" s="6"/>
      <c r="AW21" s="6"/>
      <c r="AX21" s="6"/>
      <c r="AY21" s="6"/>
      <c r="AZ21" s="6"/>
      <c r="BA21" s="6"/>
      <c r="BB21" s="194"/>
      <c r="BC21" s="194"/>
      <c r="BD21" s="194"/>
      <c r="BE21" s="194"/>
      <c r="BF21" s="196"/>
      <c r="BG21" s="196"/>
      <c r="BH21" s="194"/>
      <c r="BK21" s="9"/>
      <c r="BL21" s="9"/>
      <c r="BM21" s="9"/>
    </row>
    <row r="22" spans="2:65" s="8" customFormat="1" ht="21" customHeight="1" x14ac:dyDescent="0.4">
      <c r="R22" s="1"/>
      <c r="S22" s="1"/>
      <c r="T22" s="1"/>
      <c r="U22" s="1"/>
      <c r="V22" s="1"/>
      <c r="W22" s="1"/>
      <c r="AA22" s="63"/>
      <c r="AB22" s="1"/>
      <c r="AC22" s="1"/>
      <c r="AD22" s="63"/>
      <c r="AE22" s="64"/>
      <c r="AF22" s="64"/>
      <c r="AG22" s="28"/>
      <c r="AH22" s="5"/>
      <c r="AI22" s="59"/>
      <c r="AK22" s="6" t="s">
        <v>256</v>
      </c>
      <c r="AL22" s="6"/>
      <c r="AN22" s="192"/>
      <c r="AO22" s="187"/>
      <c r="AP22" s="188"/>
      <c r="AQ22" s="188"/>
      <c r="AR22" s="65"/>
      <c r="AS22" s="5"/>
      <c r="AW22" s="217"/>
      <c r="AX22" s="218"/>
      <c r="AY22" s="219"/>
      <c r="AZ22" s="64"/>
      <c r="BA22" s="217"/>
      <c r="BB22" s="218"/>
      <c r="BC22" s="219"/>
      <c r="BD22" s="379" t="s">
        <v>257</v>
      </c>
      <c r="BE22" s="380"/>
      <c r="BF22" s="381"/>
      <c r="BG22" s="382"/>
      <c r="BH22" s="8" t="s">
        <v>2</v>
      </c>
      <c r="BK22" s="9"/>
      <c r="BL22" s="9"/>
      <c r="BM22" s="9"/>
    </row>
    <row r="23" spans="2:65" ht="12" customHeight="1" thickBot="1" x14ac:dyDescent="0.45">
      <c r="C23" s="3"/>
      <c r="D23" s="3"/>
      <c r="E23" s="3"/>
      <c r="F23" s="3"/>
      <c r="G23" s="3"/>
      <c r="H23" s="3"/>
      <c r="AA23" s="3"/>
      <c r="AR23" s="3"/>
      <c r="BI23" s="4"/>
      <c r="BJ23" s="4"/>
      <c r="BK23" s="4"/>
    </row>
    <row r="24" spans="2:65" ht="21.6" customHeight="1" x14ac:dyDescent="0.4">
      <c r="B24" s="244" t="s">
        <v>20</v>
      </c>
      <c r="C24" s="232" t="s">
        <v>193</v>
      </c>
      <c r="D24" s="233"/>
      <c r="E24" s="247"/>
      <c r="F24" s="85"/>
      <c r="G24" s="30"/>
      <c r="H24" s="250" t="s">
        <v>194</v>
      </c>
      <c r="I24" s="253" t="s">
        <v>195</v>
      </c>
      <c r="J24" s="233"/>
      <c r="K24" s="233"/>
      <c r="L24" s="247"/>
      <c r="M24" s="253" t="s">
        <v>196</v>
      </c>
      <c r="N24" s="233"/>
      <c r="O24" s="247"/>
      <c r="P24" s="253" t="s">
        <v>94</v>
      </c>
      <c r="Q24" s="233"/>
      <c r="R24" s="233"/>
      <c r="S24" s="233"/>
      <c r="T24" s="234"/>
      <c r="U24" s="86"/>
      <c r="V24" s="87"/>
      <c r="W24" s="87"/>
      <c r="X24" s="87"/>
      <c r="Y24" s="87"/>
      <c r="Z24" s="87"/>
      <c r="AA24" s="87"/>
      <c r="AB24" s="87"/>
      <c r="AC24" s="87"/>
      <c r="AD24" s="87"/>
      <c r="AE24" s="87"/>
      <c r="AF24" s="87"/>
      <c r="AG24" s="87"/>
      <c r="AH24" s="87"/>
      <c r="AI24" s="186" t="s">
        <v>197</v>
      </c>
      <c r="AJ24" s="87"/>
      <c r="AK24" s="87"/>
      <c r="AL24" s="87"/>
      <c r="AM24" s="87"/>
      <c r="AN24" s="87" t="s">
        <v>168</v>
      </c>
      <c r="AO24" s="87"/>
      <c r="AP24" s="89"/>
      <c r="AQ24" s="88"/>
      <c r="AR24" s="87" t="s">
        <v>167</v>
      </c>
      <c r="AS24" s="87"/>
      <c r="AT24" s="87"/>
      <c r="AU24" s="87"/>
      <c r="AV24" s="87"/>
      <c r="AW24" s="87"/>
      <c r="AX24" s="87"/>
      <c r="AY24" s="90"/>
      <c r="AZ24" s="256" t="str">
        <f>IF(BC3="計画","(12)1～4週目の勤務時間数合計","(12)1か月の勤務時間数　合計")</f>
        <v>(12)1か月の勤務時間数　合計</v>
      </c>
      <c r="BA24" s="257"/>
      <c r="BB24" s="262" t="s">
        <v>198</v>
      </c>
      <c r="BC24" s="257"/>
      <c r="BD24" s="232" t="s">
        <v>199</v>
      </c>
      <c r="BE24" s="233"/>
      <c r="BF24" s="233"/>
      <c r="BG24" s="233"/>
      <c r="BH24" s="234"/>
    </row>
    <row r="25" spans="2:65" ht="20.25" customHeight="1" x14ac:dyDescent="0.4">
      <c r="B25" s="245"/>
      <c r="C25" s="235"/>
      <c r="D25" s="236"/>
      <c r="E25" s="248"/>
      <c r="F25" s="91"/>
      <c r="G25" s="29"/>
      <c r="H25" s="251"/>
      <c r="I25" s="254"/>
      <c r="J25" s="236"/>
      <c r="K25" s="236"/>
      <c r="L25" s="248"/>
      <c r="M25" s="254"/>
      <c r="N25" s="236"/>
      <c r="O25" s="248"/>
      <c r="P25" s="254"/>
      <c r="Q25" s="236"/>
      <c r="R25" s="236"/>
      <c r="S25" s="236"/>
      <c r="T25" s="237"/>
      <c r="U25" s="241" t="s">
        <v>11</v>
      </c>
      <c r="V25" s="241"/>
      <c r="W25" s="241"/>
      <c r="X25" s="241"/>
      <c r="Y25" s="241"/>
      <c r="Z25" s="241"/>
      <c r="AA25" s="242"/>
      <c r="AB25" s="243" t="s">
        <v>12</v>
      </c>
      <c r="AC25" s="241"/>
      <c r="AD25" s="241"/>
      <c r="AE25" s="241"/>
      <c r="AF25" s="241"/>
      <c r="AG25" s="241"/>
      <c r="AH25" s="242"/>
      <c r="AI25" s="243" t="s">
        <v>13</v>
      </c>
      <c r="AJ25" s="241"/>
      <c r="AK25" s="241"/>
      <c r="AL25" s="241"/>
      <c r="AM25" s="241"/>
      <c r="AN25" s="241"/>
      <c r="AO25" s="242"/>
      <c r="AP25" s="243" t="s">
        <v>14</v>
      </c>
      <c r="AQ25" s="241"/>
      <c r="AR25" s="241"/>
      <c r="AS25" s="241"/>
      <c r="AT25" s="241"/>
      <c r="AU25" s="241"/>
      <c r="AV25" s="242"/>
      <c r="AW25" s="243" t="s">
        <v>15</v>
      </c>
      <c r="AX25" s="241"/>
      <c r="AY25" s="241"/>
      <c r="AZ25" s="258"/>
      <c r="BA25" s="259"/>
      <c r="BB25" s="263"/>
      <c r="BC25" s="259"/>
      <c r="BD25" s="235"/>
      <c r="BE25" s="236"/>
      <c r="BF25" s="236"/>
      <c r="BG25" s="236"/>
      <c r="BH25" s="237"/>
    </row>
    <row r="26" spans="2:65" ht="20.25" customHeight="1" x14ac:dyDescent="0.4">
      <c r="B26" s="245"/>
      <c r="C26" s="235"/>
      <c r="D26" s="236"/>
      <c r="E26" s="248"/>
      <c r="F26" s="91"/>
      <c r="G26" s="29"/>
      <c r="H26" s="251"/>
      <c r="I26" s="254"/>
      <c r="J26" s="236"/>
      <c r="K26" s="236"/>
      <c r="L26" s="248"/>
      <c r="M26" s="254"/>
      <c r="N26" s="236"/>
      <c r="O26" s="248"/>
      <c r="P26" s="254"/>
      <c r="Q26" s="236"/>
      <c r="R26" s="236"/>
      <c r="S26" s="236"/>
      <c r="T26" s="237"/>
      <c r="U26" s="103">
        <v>1</v>
      </c>
      <c r="V26" s="104">
        <v>2</v>
      </c>
      <c r="W26" s="104">
        <v>3</v>
      </c>
      <c r="X26" s="104">
        <v>4</v>
      </c>
      <c r="Y26" s="104">
        <v>5</v>
      </c>
      <c r="Z26" s="104">
        <v>6</v>
      </c>
      <c r="AA26" s="105">
        <v>7</v>
      </c>
      <c r="AB26" s="106">
        <v>8</v>
      </c>
      <c r="AC26" s="104">
        <v>9</v>
      </c>
      <c r="AD26" s="104">
        <v>10</v>
      </c>
      <c r="AE26" s="104">
        <v>11</v>
      </c>
      <c r="AF26" s="104">
        <v>12</v>
      </c>
      <c r="AG26" s="104">
        <v>13</v>
      </c>
      <c r="AH26" s="105">
        <v>14</v>
      </c>
      <c r="AI26" s="103">
        <v>15</v>
      </c>
      <c r="AJ26" s="104">
        <v>16</v>
      </c>
      <c r="AK26" s="104">
        <v>17</v>
      </c>
      <c r="AL26" s="104">
        <v>18</v>
      </c>
      <c r="AM26" s="104">
        <v>19</v>
      </c>
      <c r="AN26" s="104">
        <v>20</v>
      </c>
      <c r="AO26" s="105">
        <v>21</v>
      </c>
      <c r="AP26" s="106">
        <v>22</v>
      </c>
      <c r="AQ26" s="104">
        <v>23</v>
      </c>
      <c r="AR26" s="104">
        <v>24</v>
      </c>
      <c r="AS26" s="104">
        <v>25</v>
      </c>
      <c r="AT26" s="104">
        <v>26</v>
      </c>
      <c r="AU26" s="104">
        <v>27</v>
      </c>
      <c r="AV26" s="105">
        <v>28</v>
      </c>
      <c r="AW26" s="106" t="str">
        <f>IF($BC$3="暦月",IF(DAY(DATE($AD$2,$AH$2,29))=29,29,""),"")</f>
        <v/>
      </c>
      <c r="AX26" s="104" t="str">
        <f>IF($BC$3="暦月",IF(DAY(DATE($AD$2,$AH$2,30))=30,30,""),"")</f>
        <v/>
      </c>
      <c r="AY26" s="105" t="str">
        <f>IF($BC$3="暦月",IF(DAY(DATE($AD$2,$AH$2,31))=31,31,""),"")</f>
        <v/>
      </c>
      <c r="AZ26" s="258"/>
      <c r="BA26" s="259"/>
      <c r="BB26" s="263"/>
      <c r="BC26" s="259"/>
      <c r="BD26" s="235"/>
      <c r="BE26" s="236"/>
      <c r="BF26" s="236"/>
      <c r="BG26" s="236"/>
      <c r="BH26" s="237"/>
    </row>
    <row r="27" spans="2:65" ht="20.25" hidden="1" customHeight="1" x14ac:dyDescent="0.4">
      <c r="B27" s="245"/>
      <c r="C27" s="235"/>
      <c r="D27" s="236"/>
      <c r="E27" s="248"/>
      <c r="F27" s="91"/>
      <c r="G27" s="29"/>
      <c r="H27" s="251"/>
      <c r="I27" s="254"/>
      <c r="J27" s="236"/>
      <c r="K27" s="236"/>
      <c r="L27" s="248"/>
      <c r="M27" s="254"/>
      <c r="N27" s="236"/>
      <c r="O27" s="248"/>
      <c r="P27" s="254"/>
      <c r="Q27" s="236"/>
      <c r="R27" s="236"/>
      <c r="S27" s="236"/>
      <c r="T27" s="237"/>
      <c r="U27" s="103">
        <f>WEEKDAY(DATE($AD$2,$AH$2,1))</f>
        <v>2</v>
      </c>
      <c r="V27" s="104">
        <f>WEEKDAY(DATE($AD$2,$AH$2,2))</f>
        <v>3</v>
      </c>
      <c r="W27" s="104">
        <f>WEEKDAY(DATE($AD$2,$AH$2,3))</f>
        <v>4</v>
      </c>
      <c r="X27" s="104">
        <f>WEEKDAY(DATE($AD$2,$AH$2,4))</f>
        <v>5</v>
      </c>
      <c r="Y27" s="104">
        <f>WEEKDAY(DATE($AD$2,$AH$2,5))</f>
        <v>6</v>
      </c>
      <c r="Z27" s="104">
        <f>WEEKDAY(DATE($AD$2,$AH$2,6))</f>
        <v>7</v>
      </c>
      <c r="AA27" s="105">
        <f>WEEKDAY(DATE($AD$2,$AH$2,7))</f>
        <v>1</v>
      </c>
      <c r="AB27" s="106">
        <f>WEEKDAY(DATE($AD$2,$AH$2,8))</f>
        <v>2</v>
      </c>
      <c r="AC27" s="104">
        <f>WEEKDAY(DATE($AD$2,$AH$2,9))</f>
        <v>3</v>
      </c>
      <c r="AD27" s="104">
        <f>WEEKDAY(DATE($AD$2,$AH$2,10))</f>
        <v>4</v>
      </c>
      <c r="AE27" s="104">
        <f>WEEKDAY(DATE($AD$2,$AH$2,11))</f>
        <v>5</v>
      </c>
      <c r="AF27" s="104">
        <f>WEEKDAY(DATE($AD$2,$AH$2,12))</f>
        <v>6</v>
      </c>
      <c r="AG27" s="104">
        <f>WEEKDAY(DATE($AD$2,$AH$2,13))</f>
        <v>7</v>
      </c>
      <c r="AH27" s="105">
        <f>WEEKDAY(DATE($AD$2,$AH$2,14))</f>
        <v>1</v>
      </c>
      <c r="AI27" s="106">
        <f>WEEKDAY(DATE($AD$2,$AH$2,15))</f>
        <v>2</v>
      </c>
      <c r="AJ27" s="104">
        <f>WEEKDAY(DATE($AD$2,$AH$2,16))</f>
        <v>3</v>
      </c>
      <c r="AK27" s="104">
        <f>WEEKDAY(DATE($AD$2,$AH$2,17))</f>
        <v>4</v>
      </c>
      <c r="AL27" s="104">
        <f>WEEKDAY(DATE($AD$2,$AH$2,18))</f>
        <v>5</v>
      </c>
      <c r="AM27" s="104">
        <f>WEEKDAY(DATE($AD$2,$AH$2,19))</f>
        <v>6</v>
      </c>
      <c r="AN27" s="104">
        <f>WEEKDAY(DATE($AD$2,$AH$2,20))</f>
        <v>7</v>
      </c>
      <c r="AO27" s="105">
        <f>WEEKDAY(DATE($AD$2,$AH$2,21))</f>
        <v>1</v>
      </c>
      <c r="AP27" s="106">
        <f>WEEKDAY(DATE($AD$2,$AH$2,22))</f>
        <v>2</v>
      </c>
      <c r="AQ27" s="104">
        <f>WEEKDAY(DATE($AD$2,$AH$2,23))</f>
        <v>3</v>
      </c>
      <c r="AR27" s="104">
        <f>WEEKDAY(DATE($AD$2,$AH$2,24))</f>
        <v>4</v>
      </c>
      <c r="AS27" s="104">
        <f>WEEKDAY(DATE($AD$2,$AH$2,25))</f>
        <v>5</v>
      </c>
      <c r="AT27" s="104">
        <f>WEEKDAY(DATE($AD$2,$AH$2,26))</f>
        <v>6</v>
      </c>
      <c r="AU27" s="104">
        <f>WEEKDAY(DATE($AD$2,$AH$2,27))</f>
        <v>7</v>
      </c>
      <c r="AV27" s="105">
        <f>WEEKDAY(DATE($AD$2,$AH$2,28))</f>
        <v>1</v>
      </c>
      <c r="AW27" s="106">
        <f>IF(AW26=29,WEEKDAY(DATE($AD$2,$AH$2,29)),0)</f>
        <v>0</v>
      </c>
      <c r="AX27" s="104">
        <f>IF(AX26=30,WEEKDAY(DATE($AD$2,$AH$2,30)),0)</f>
        <v>0</v>
      </c>
      <c r="AY27" s="105">
        <f>IF(AY26=31,WEEKDAY(DATE($AD$2,$AH$2,31)),0)</f>
        <v>0</v>
      </c>
      <c r="AZ27" s="258"/>
      <c r="BA27" s="259"/>
      <c r="BB27" s="263"/>
      <c r="BC27" s="259"/>
      <c r="BD27" s="235"/>
      <c r="BE27" s="236"/>
      <c r="BF27" s="236"/>
      <c r="BG27" s="236"/>
      <c r="BH27" s="237"/>
    </row>
    <row r="28" spans="2:65" ht="20.25" customHeight="1" thickBot="1" x14ac:dyDescent="0.45">
      <c r="B28" s="246"/>
      <c r="C28" s="238"/>
      <c r="D28" s="239"/>
      <c r="E28" s="249"/>
      <c r="F28" s="92"/>
      <c r="G28" s="31"/>
      <c r="H28" s="252"/>
      <c r="I28" s="255"/>
      <c r="J28" s="239"/>
      <c r="K28" s="239"/>
      <c r="L28" s="249"/>
      <c r="M28" s="255"/>
      <c r="N28" s="239"/>
      <c r="O28" s="249"/>
      <c r="P28" s="255"/>
      <c r="Q28" s="239"/>
      <c r="R28" s="239"/>
      <c r="S28" s="239"/>
      <c r="T28" s="240"/>
      <c r="U28" s="107" t="str">
        <f>IF(U27=1,"日",IF(U27=2,"月",IF(U27=3,"火",IF(U27=4,"水",IF(U27=5,"木",IF(U27=6,"金","土"))))))</f>
        <v>月</v>
      </c>
      <c r="V28" s="108" t="str">
        <f t="shared" ref="V28:AV28" si="0">IF(V27=1,"日",IF(V27=2,"月",IF(V27=3,"火",IF(V27=4,"水",IF(V27=5,"木",IF(V27=6,"金","土"))))))</f>
        <v>火</v>
      </c>
      <c r="W28" s="108" t="str">
        <f t="shared" si="0"/>
        <v>水</v>
      </c>
      <c r="X28" s="108" t="str">
        <f t="shared" si="0"/>
        <v>木</v>
      </c>
      <c r="Y28" s="108" t="str">
        <f t="shared" si="0"/>
        <v>金</v>
      </c>
      <c r="Z28" s="108" t="str">
        <f t="shared" si="0"/>
        <v>土</v>
      </c>
      <c r="AA28" s="109" t="str">
        <f t="shared" si="0"/>
        <v>日</v>
      </c>
      <c r="AB28" s="110" t="str">
        <f>IF(AB27=1,"日",IF(AB27=2,"月",IF(AB27=3,"火",IF(AB27=4,"水",IF(AB27=5,"木",IF(AB27=6,"金","土"))))))</f>
        <v>月</v>
      </c>
      <c r="AC28" s="108" t="str">
        <f t="shared" si="0"/>
        <v>火</v>
      </c>
      <c r="AD28" s="108" t="str">
        <f t="shared" si="0"/>
        <v>水</v>
      </c>
      <c r="AE28" s="108" t="str">
        <f t="shared" si="0"/>
        <v>木</v>
      </c>
      <c r="AF28" s="108" t="str">
        <f t="shared" si="0"/>
        <v>金</v>
      </c>
      <c r="AG28" s="108" t="str">
        <f t="shared" si="0"/>
        <v>土</v>
      </c>
      <c r="AH28" s="109" t="str">
        <f t="shared" si="0"/>
        <v>日</v>
      </c>
      <c r="AI28" s="110" t="str">
        <f>IF(AI27=1,"日",IF(AI27=2,"月",IF(AI27=3,"火",IF(AI27=4,"水",IF(AI27=5,"木",IF(AI27=6,"金","土"))))))</f>
        <v>月</v>
      </c>
      <c r="AJ28" s="108" t="str">
        <f t="shared" si="0"/>
        <v>火</v>
      </c>
      <c r="AK28" s="108" t="str">
        <f t="shared" si="0"/>
        <v>水</v>
      </c>
      <c r="AL28" s="108" t="str">
        <f t="shared" si="0"/>
        <v>木</v>
      </c>
      <c r="AM28" s="108" t="str">
        <f t="shared" si="0"/>
        <v>金</v>
      </c>
      <c r="AN28" s="108" t="str">
        <f t="shared" si="0"/>
        <v>土</v>
      </c>
      <c r="AO28" s="109" t="str">
        <f t="shared" si="0"/>
        <v>日</v>
      </c>
      <c r="AP28" s="110" t="str">
        <f>IF(AP27=1,"日",IF(AP27=2,"月",IF(AP27=3,"火",IF(AP27=4,"水",IF(AP27=5,"木",IF(AP27=6,"金","土"))))))</f>
        <v>月</v>
      </c>
      <c r="AQ28" s="108" t="str">
        <f t="shared" si="0"/>
        <v>火</v>
      </c>
      <c r="AR28" s="108" t="str">
        <f t="shared" si="0"/>
        <v>水</v>
      </c>
      <c r="AS28" s="108" t="str">
        <f t="shared" si="0"/>
        <v>木</v>
      </c>
      <c r="AT28" s="108" t="str">
        <f t="shared" si="0"/>
        <v>金</v>
      </c>
      <c r="AU28" s="108" t="str">
        <f t="shared" si="0"/>
        <v>土</v>
      </c>
      <c r="AV28" s="109" t="str">
        <f t="shared" si="0"/>
        <v>日</v>
      </c>
      <c r="AW28" s="108" t="str">
        <f>IF(AW27=1,"日",IF(AW27=2,"月",IF(AW27=3,"火",IF(AW27=4,"水",IF(AW27=5,"木",IF(AW27=6,"金",IF(AW27=0,"","土")))))))</f>
        <v/>
      </c>
      <c r="AX28" s="108" t="str">
        <f>IF(AX27=1,"日",IF(AX27=2,"月",IF(AX27=3,"火",IF(AX27=4,"水",IF(AX27=5,"木",IF(AX27=6,"金",IF(AX27=0,"","土")))))))</f>
        <v/>
      </c>
      <c r="AY28" s="108" t="str">
        <f>IF(AY27=1,"日",IF(AY27=2,"月",IF(AY27=3,"火",IF(AY27=4,"水",IF(AY27=5,"木",IF(AY27=6,"金",IF(AY27=0,"","土")))))))</f>
        <v/>
      </c>
      <c r="AZ28" s="260"/>
      <c r="BA28" s="261"/>
      <c r="BB28" s="264"/>
      <c r="BC28" s="261"/>
      <c r="BD28" s="238"/>
      <c r="BE28" s="239"/>
      <c r="BF28" s="239"/>
      <c r="BG28" s="239"/>
      <c r="BH28" s="240"/>
    </row>
    <row r="29" spans="2:65" ht="20.25" customHeight="1" x14ac:dyDescent="0.4">
      <c r="B29" s="93"/>
      <c r="C29" s="297" t="s">
        <v>73</v>
      </c>
      <c r="D29" s="298"/>
      <c r="E29" s="299"/>
      <c r="F29" s="133"/>
      <c r="G29" s="94"/>
      <c r="H29" s="300" t="s">
        <v>101</v>
      </c>
      <c r="I29" s="301" t="s">
        <v>75</v>
      </c>
      <c r="J29" s="302"/>
      <c r="K29" s="302"/>
      <c r="L29" s="303"/>
      <c r="M29" s="304" t="s">
        <v>100</v>
      </c>
      <c r="N29" s="305"/>
      <c r="O29" s="306"/>
      <c r="P29" s="44" t="s">
        <v>18</v>
      </c>
      <c r="Q29" s="19"/>
      <c r="R29" s="19"/>
      <c r="S29" s="17"/>
      <c r="T29" s="45"/>
      <c r="U29" s="154" t="s">
        <v>40</v>
      </c>
      <c r="V29" s="154" t="s">
        <v>169</v>
      </c>
      <c r="W29" s="154" t="s">
        <v>169</v>
      </c>
      <c r="X29" s="154"/>
      <c r="Y29" s="154" t="s">
        <v>40</v>
      </c>
      <c r="Z29" s="154" t="s">
        <v>40</v>
      </c>
      <c r="AA29" s="155"/>
      <c r="AB29" s="156" t="s">
        <v>40</v>
      </c>
      <c r="AC29" s="154"/>
      <c r="AD29" s="154" t="s">
        <v>169</v>
      </c>
      <c r="AE29" s="154" t="s">
        <v>40</v>
      </c>
      <c r="AF29" s="154" t="s">
        <v>40</v>
      </c>
      <c r="AG29" s="154"/>
      <c r="AH29" s="155" t="s">
        <v>40</v>
      </c>
      <c r="AI29" s="156"/>
      <c r="AJ29" s="154" t="s">
        <v>40</v>
      </c>
      <c r="AK29" s="154" t="s">
        <v>40</v>
      </c>
      <c r="AL29" s="154" t="s">
        <v>40</v>
      </c>
      <c r="AM29" s="154" t="s">
        <v>40</v>
      </c>
      <c r="AN29" s="154" t="s">
        <v>40</v>
      </c>
      <c r="AO29" s="155"/>
      <c r="AP29" s="156"/>
      <c r="AQ29" s="154" t="s">
        <v>40</v>
      </c>
      <c r="AR29" s="154" t="s">
        <v>40</v>
      </c>
      <c r="AS29" s="154" t="s">
        <v>40</v>
      </c>
      <c r="AT29" s="154" t="s">
        <v>40</v>
      </c>
      <c r="AU29" s="154" t="s">
        <v>144</v>
      </c>
      <c r="AV29" s="155"/>
      <c r="AW29" s="156"/>
      <c r="AX29" s="154"/>
      <c r="AY29" s="154"/>
      <c r="AZ29" s="307"/>
      <c r="BA29" s="308"/>
      <c r="BB29" s="328"/>
      <c r="BC29" s="308"/>
      <c r="BD29" s="325"/>
      <c r="BE29" s="326"/>
      <c r="BF29" s="326"/>
      <c r="BG29" s="326"/>
      <c r="BH29" s="327"/>
    </row>
    <row r="30" spans="2:65" ht="20.25" customHeight="1" x14ac:dyDescent="0.4">
      <c r="B30" s="96">
        <v>1</v>
      </c>
      <c r="C30" s="268"/>
      <c r="D30" s="269"/>
      <c r="E30" s="270"/>
      <c r="F30" s="95" t="str">
        <f>C29</f>
        <v>管理者</v>
      </c>
      <c r="G30" s="97"/>
      <c r="H30" s="275"/>
      <c r="I30" s="280"/>
      <c r="J30" s="281"/>
      <c r="K30" s="281"/>
      <c r="L30" s="282"/>
      <c r="M30" s="289"/>
      <c r="N30" s="290"/>
      <c r="O30" s="291"/>
      <c r="P30" s="20" t="s">
        <v>69</v>
      </c>
      <c r="Q30" s="21"/>
      <c r="R30" s="21"/>
      <c r="S30" s="16"/>
      <c r="T30" s="46"/>
      <c r="U30" s="157">
        <f>IF(U29="","",VLOOKUP(U29,'【記載例】シフト記号表（勤務時間帯）'!$D$6:$X$47,21,FALSE))</f>
        <v>8</v>
      </c>
      <c r="V30" s="158">
        <f>IF(V29="","",VLOOKUP(V29,'【記載例】シフト記号表（勤務時間帯）'!$D$6:$X$47,21,FALSE))</f>
        <v>8</v>
      </c>
      <c r="W30" s="158">
        <f>IF(W29="","",VLOOKUP(W29,'【記載例】シフト記号表（勤務時間帯）'!$D$6:$X$47,21,FALSE))</f>
        <v>8</v>
      </c>
      <c r="X30" s="158" t="str">
        <f>IF(X29="","",VLOOKUP(X29,'【記載例】シフト記号表（勤務時間帯）'!$D$6:$X$47,21,FALSE))</f>
        <v/>
      </c>
      <c r="Y30" s="158">
        <f>IF(Y29="","",VLOOKUP(Y29,'【記載例】シフト記号表（勤務時間帯）'!$D$6:$X$47,21,FALSE))</f>
        <v>8</v>
      </c>
      <c r="Z30" s="158">
        <f>IF(Z29="","",VLOOKUP(Z29,'【記載例】シフト記号表（勤務時間帯）'!$D$6:$X$47,21,FALSE))</f>
        <v>8</v>
      </c>
      <c r="AA30" s="159" t="str">
        <f>IF(AA29="","",VLOOKUP(AA29,'【記載例】シフト記号表（勤務時間帯）'!$D$6:$X$47,21,FALSE))</f>
        <v/>
      </c>
      <c r="AB30" s="157">
        <f>IF(AB29="","",VLOOKUP(AB29,'【記載例】シフト記号表（勤務時間帯）'!$D$6:$X$47,21,FALSE))</f>
        <v>8</v>
      </c>
      <c r="AC30" s="158" t="str">
        <f>IF(AC29="","",VLOOKUP(AC29,'【記載例】シフト記号表（勤務時間帯）'!$D$6:$X$47,21,FALSE))</f>
        <v/>
      </c>
      <c r="AD30" s="158">
        <f>IF(AD29="","",VLOOKUP(AD29,'【記載例】シフト記号表（勤務時間帯）'!$D$6:$X$47,21,FALSE))</f>
        <v>8</v>
      </c>
      <c r="AE30" s="158">
        <f>IF(AE29="","",VLOOKUP(AE29,'【記載例】シフト記号表（勤務時間帯）'!$D$6:$X$47,21,FALSE))</f>
        <v>8</v>
      </c>
      <c r="AF30" s="158">
        <f>IF(AF29="","",VLOOKUP(AF29,'【記載例】シフト記号表（勤務時間帯）'!$D$6:$X$47,21,FALSE))</f>
        <v>8</v>
      </c>
      <c r="AG30" s="158" t="str">
        <f>IF(AG29="","",VLOOKUP(AG29,'【記載例】シフト記号表（勤務時間帯）'!$D$6:$X$47,21,FALSE))</f>
        <v/>
      </c>
      <c r="AH30" s="159">
        <f>IF(AH29="","",VLOOKUP(AH29,'【記載例】シフト記号表（勤務時間帯）'!$D$6:$X$47,21,FALSE))</f>
        <v>8</v>
      </c>
      <c r="AI30" s="157" t="str">
        <f>IF(AI29="","",VLOOKUP(AI29,'【記載例】シフト記号表（勤務時間帯）'!$D$6:$X$47,21,FALSE))</f>
        <v/>
      </c>
      <c r="AJ30" s="158">
        <f>IF(AJ29="","",VLOOKUP(AJ29,'【記載例】シフト記号表（勤務時間帯）'!$D$6:$X$47,21,FALSE))</f>
        <v>8</v>
      </c>
      <c r="AK30" s="158">
        <f>IF(AK29="","",VLOOKUP(AK29,'【記載例】シフト記号表（勤務時間帯）'!$D$6:$X$47,21,FALSE))</f>
        <v>8</v>
      </c>
      <c r="AL30" s="158">
        <f>IF(AL29="","",VLOOKUP(AL29,'【記載例】シフト記号表（勤務時間帯）'!$D$6:$X$47,21,FALSE))</f>
        <v>8</v>
      </c>
      <c r="AM30" s="158">
        <f>IF(AM29="","",VLOOKUP(AM29,'【記載例】シフト記号表（勤務時間帯）'!$D$6:$X$47,21,FALSE))</f>
        <v>8</v>
      </c>
      <c r="AN30" s="158">
        <f>IF(AN29="","",VLOOKUP(AN29,'【記載例】シフト記号表（勤務時間帯）'!$D$6:$X$47,21,FALSE))</f>
        <v>8</v>
      </c>
      <c r="AO30" s="159" t="str">
        <f>IF(AO29="","",VLOOKUP(AO29,'【記載例】シフト記号表（勤務時間帯）'!$D$6:$X$47,21,FALSE))</f>
        <v/>
      </c>
      <c r="AP30" s="157" t="str">
        <f>IF(AP29="","",VLOOKUP(AP29,'【記載例】シフト記号表（勤務時間帯）'!$D$6:$X$47,21,FALSE))</f>
        <v/>
      </c>
      <c r="AQ30" s="158">
        <f>IF(AQ29="","",VLOOKUP(AQ29,'【記載例】シフト記号表（勤務時間帯）'!$D$6:$X$47,21,FALSE))</f>
        <v>8</v>
      </c>
      <c r="AR30" s="158">
        <f>IF(AR29="","",VLOOKUP(AR29,'【記載例】シフト記号表（勤務時間帯）'!$D$6:$X$47,21,FALSE))</f>
        <v>8</v>
      </c>
      <c r="AS30" s="158">
        <f>IF(AS29="","",VLOOKUP(AS29,'【記載例】シフト記号表（勤務時間帯）'!$D$6:$X$47,21,FALSE))</f>
        <v>8</v>
      </c>
      <c r="AT30" s="158">
        <f>IF(AT29="","",VLOOKUP(AT29,'【記載例】シフト記号表（勤務時間帯）'!$D$6:$X$47,21,FALSE))</f>
        <v>8</v>
      </c>
      <c r="AU30" s="158">
        <f>IF(AU29="","",VLOOKUP(AU29,'【記載例】シフト記号表（勤務時間帯）'!$D$6:$X$47,21,FALSE))</f>
        <v>8</v>
      </c>
      <c r="AV30" s="159" t="str">
        <f>IF(AV29="","",VLOOKUP(AV29,'【記載例】シフト記号表（勤務時間帯）'!$D$6:$X$47,21,FALSE))</f>
        <v/>
      </c>
      <c r="AW30" s="157" t="str">
        <f>IF(AW29="","",VLOOKUP(AW29,'【記載例】シフト記号表（勤務時間帯）'!$D$6:$X$47,21,FALSE))</f>
        <v/>
      </c>
      <c r="AX30" s="158" t="str">
        <f>IF(AX29="","",VLOOKUP(AX29,'【記載例】シフト記号表（勤務時間帯）'!$D$6:$X$47,21,FALSE))</f>
        <v/>
      </c>
      <c r="AY30" s="158" t="str">
        <f>IF(AY29="","",VLOOKUP(AY29,'【記載例】シフト記号表（勤務時間帯）'!$D$6:$X$47,21,FALSE))</f>
        <v/>
      </c>
      <c r="AZ30" s="319">
        <f>IF($BC$3="４週",SUM(U30:AV30),IF($BC$3="暦月",SUM(U30:AY30),""))</f>
        <v>160</v>
      </c>
      <c r="BA30" s="320"/>
      <c r="BB30" s="321">
        <f>IF($BC$3="４週",AZ30/4,IF($BC$3="暦月",(AZ30/($BC$8/7)),""))</f>
        <v>40</v>
      </c>
      <c r="BC30" s="320"/>
      <c r="BD30" s="313"/>
      <c r="BE30" s="314"/>
      <c r="BF30" s="314"/>
      <c r="BG30" s="314"/>
      <c r="BH30" s="315"/>
    </row>
    <row r="31" spans="2:65" ht="20.25" customHeight="1" x14ac:dyDescent="0.4">
      <c r="B31" s="98"/>
      <c r="C31" s="271"/>
      <c r="D31" s="272"/>
      <c r="E31" s="273"/>
      <c r="F31" s="134"/>
      <c r="G31" s="99" t="str">
        <f>C29</f>
        <v>管理者</v>
      </c>
      <c r="H31" s="276"/>
      <c r="I31" s="283"/>
      <c r="J31" s="284"/>
      <c r="K31" s="284"/>
      <c r="L31" s="285"/>
      <c r="M31" s="292"/>
      <c r="N31" s="293"/>
      <c r="O31" s="294"/>
      <c r="P31" s="22" t="s">
        <v>70</v>
      </c>
      <c r="Q31" s="23"/>
      <c r="R31" s="23"/>
      <c r="S31" s="14"/>
      <c r="T31" s="47"/>
      <c r="U31" s="160" t="str">
        <f>IF(U29="","",VLOOKUP(U29,'【記載例】シフト記号表（勤務時間帯）'!$D$6:$Z$47,23,FALSE))</f>
        <v>-</v>
      </c>
      <c r="V31" s="161" t="str">
        <f>IF(V29="","",VLOOKUP(V29,'【記載例】シフト記号表（勤務時間帯）'!$D$6:$Z$47,23,FALSE))</f>
        <v>-</v>
      </c>
      <c r="W31" s="161" t="str">
        <f>IF(W29="","",VLOOKUP(W29,'【記載例】シフト記号表（勤務時間帯）'!$D$6:$Z$47,23,FALSE))</f>
        <v>-</v>
      </c>
      <c r="X31" s="161" t="str">
        <f>IF(X29="","",VLOOKUP(X29,'【記載例】シフト記号表（勤務時間帯）'!$D$6:$Z$47,23,FALSE))</f>
        <v/>
      </c>
      <c r="Y31" s="161" t="str">
        <f>IF(Y29="","",VLOOKUP(Y29,'【記載例】シフト記号表（勤務時間帯）'!$D$6:$Z$47,23,FALSE))</f>
        <v>-</v>
      </c>
      <c r="Z31" s="161" t="str">
        <f>IF(Z29="","",VLOOKUP(Z29,'【記載例】シフト記号表（勤務時間帯）'!$D$6:$Z$47,23,FALSE))</f>
        <v>-</v>
      </c>
      <c r="AA31" s="162" t="str">
        <f>IF(AA29="","",VLOOKUP(AA29,'【記載例】シフト記号表（勤務時間帯）'!$D$6:$Z$47,23,FALSE))</f>
        <v/>
      </c>
      <c r="AB31" s="160" t="str">
        <f>IF(AB29="","",VLOOKUP(AB29,'【記載例】シフト記号表（勤務時間帯）'!$D$6:$Z$47,23,FALSE))</f>
        <v>-</v>
      </c>
      <c r="AC31" s="161" t="str">
        <f>IF(AC29="","",VLOOKUP(AC29,'【記載例】シフト記号表（勤務時間帯）'!$D$6:$Z$47,23,FALSE))</f>
        <v/>
      </c>
      <c r="AD31" s="161" t="str">
        <f>IF(AD29="","",VLOOKUP(AD29,'【記載例】シフト記号表（勤務時間帯）'!$D$6:$Z$47,23,FALSE))</f>
        <v>-</v>
      </c>
      <c r="AE31" s="161" t="str">
        <f>IF(AE29="","",VLOOKUP(AE29,'【記載例】シフト記号表（勤務時間帯）'!$D$6:$Z$47,23,FALSE))</f>
        <v>-</v>
      </c>
      <c r="AF31" s="161" t="str">
        <f>IF(AF29="","",VLOOKUP(AF29,'【記載例】シフト記号表（勤務時間帯）'!$D$6:$Z$47,23,FALSE))</f>
        <v>-</v>
      </c>
      <c r="AG31" s="161" t="str">
        <f>IF(AG29="","",VLOOKUP(AG29,'【記載例】シフト記号表（勤務時間帯）'!$D$6:$Z$47,23,FALSE))</f>
        <v/>
      </c>
      <c r="AH31" s="162" t="str">
        <f>IF(AH29="","",VLOOKUP(AH29,'【記載例】シフト記号表（勤務時間帯）'!$D$6:$Z$47,23,FALSE))</f>
        <v>-</v>
      </c>
      <c r="AI31" s="160" t="str">
        <f>IF(AI29="","",VLOOKUP(AI29,'【記載例】シフト記号表（勤務時間帯）'!$D$6:$Z$47,23,FALSE))</f>
        <v/>
      </c>
      <c r="AJ31" s="161" t="str">
        <f>IF(AJ29="","",VLOOKUP(AJ29,'【記載例】シフト記号表（勤務時間帯）'!$D$6:$Z$47,23,FALSE))</f>
        <v>-</v>
      </c>
      <c r="AK31" s="161" t="str">
        <f>IF(AK29="","",VLOOKUP(AK29,'【記載例】シフト記号表（勤務時間帯）'!$D$6:$Z$47,23,FALSE))</f>
        <v>-</v>
      </c>
      <c r="AL31" s="161" t="str">
        <f>IF(AL29="","",VLOOKUP(AL29,'【記載例】シフト記号表（勤務時間帯）'!$D$6:$Z$47,23,FALSE))</f>
        <v>-</v>
      </c>
      <c r="AM31" s="161" t="str">
        <f>IF(AM29="","",VLOOKUP(AM29,'【記載例】シフト記号表（勤務時間帯）'!$D$6:$Z$47,23,FALSE))</f>
        <v>-</v>
      </c>
      <c r="AN31" s="161" t="str">
        <f>IF(AN29="","",VLOOKUP(AN29,'【記載例】シフト記号表（勤務時間帯）'!$D$6:$Z$47,23,FALSE))</f>
        <v>-</v>
      </c>
      <c r="AO31" s="162" t="str">
        <f>IF(AO29="","",VLOOKUP(AO29,'【記載例】シフト記号表（勤務時間帯）'!$D$6:$Z$47,23,FALSE))</f>
        <v/>
      </c>
      <c r="AP31" s="160" t="str">
        <f>IF(AP29="","",VLOOKUP(AP29,'【記載例】シフト記号表（勤務時間帯）'!$D$6:$Z$47,23,FALSE))</f>
        <v/>
      </c>
      <c r="AQ31" s="161" t="str">
        <f>IF(AQ29="","",VLOOKUP(AQ29,'【記載例】シフト記号表（勤務時間帯）'!$D$6:$Z$47,23,FALSE))</f>
        <v>-</v>
      </c>
      <c r="AR31" s="161" t="str">
        <f>IF(AR29="","",VLOOKUP(AR29,'【記載例】シフト記号表（勤務時間帯）'!$D$6:$Z$47,23,FALSE))</f>
        <v>-</v>
      </c>
      <c r="AS31" s="161" t="str">
        <f>IF(AS29="","",VLOOKUP(AS29,'【記載例】シフト記号表（勤務時間帯）'!$D$6:$Z$47,23,FALSE))</f>
        <v>-</v>
      </c>
      <c r="AT31" s="161" t="str">
        <f>IF(AT29="","",VLOOKUP(AT29,'【記載例】シフト記号表（勤務時間帯）'!$D$6:$Z$47,23,FALSE))</f>
        <v>-</v>
      </c>
      <c r="AU31" s="161" t="str">
        <f>IF(AU29="","",VLOOKUP(AU29,'【記載例】シフト記号表（勤務時間帯）'!$D$6:$Z$47,23,FALSE))</f>
        <v>-</v>
      </c>
      <c r="AV31" s="162" t="str">
        <f>IF(AV29="","",VLOOKUP(AV29,'【記載例】シフト記号表（勤務時間帯）'!$D$6:$Z$47,23,FALSE))</f>
        <v/>
      </c>
      <c r="AW31" s="160" t="str">
        <f>IF(AW29="","",VLOOKUP(AW29,'【記載例】シフト記号表（勤務時間帯）'!$D$6:$Z$47,23,FALSE))</f>
        <v/>
      </c>
      <c r="AX31" s="161" t="str">
        <f>IF(AX29="","",VLOOKUP(AX29,'【記載例】シフト記号表（勤務時間帯）'!$D$6:$Z$47,23,FALSE))</f>
        <v/>
      </c>
      <c r="AY31" s="161" t="str">
        <f>IF(AY29="","",VLOOKUP(AY29,'【記載例】シフト記号表（勤務時間帯）'!$D$6:$Z$47,23,FALSE))</f>
        <v/>
      </c>
      <c r="AZ31" s="322">
        <f>IF($BC$3="４週",SUM(U31:AV31),IF($BC$3="暦月",SUM(U31:AY31),""))</f>
        <v>0</v>
      </c>
      <c r="BA31" s="323"/>
      <c r="BB31" s="324">
        <f>IF($BC$3="４週",AZ31/4,IF($BC$3="暦月",(AZ31/($BC$8/7)),""))</f>
        <v>0</v>
      </c>
      <c r="BC31" s="323"/>
      <c r="BD31" s="316"/>
      <c r="BE31" s="317"/>
      <c r="BF31" s="317"/>
      <c r="BG31" s="317"/>
      <c r="BH31" s="318"/>
    </row>
    <row r="32" spans="2:65" ht="20.25" customHeight="1" x14ac:dyDescent="0.4">
      <c r="B32" s="100"/>
      <c r="C32" s="265" t="s">
        <v>79</v>
      </c>
      <c r="D32" s="266"/>
      <c r="E32" s="267"/>
      <c r="F32" s="135"/>
      <c r="G32" s="101"/>
      <c r="H32" s="274" t="s">
        <v>274</v>
      </c>
      <c r="I32" s="277" t="s">
        <v>74</v>
      </c>
      <c r="J32" s="278"/>
      <c r="K32" s="278"/>
      <c r="L32" s="279"/>
      <c r="M32" s="286" t="s">
        <v>116</v>
      </c>
      <c r="N32" s="287"/>
      <c r="O32" s="288"/>
      <c r="P32" s="18" t="s">
        <v>18</v>
      </c>
      <c r="Q32" s="24"/>
      <c r="R32" s="24"/>
      <c r="S32" s="12"/>
      <c r="T32" s="48"/>
      <c r="U32" s="163" t="s">
        <v>147</v>
      </c>
      <c r="V32" s="164" t="s">
        <v>147</v>
      </c>
      <c r="W32" s="164" t="s">
        <v>147</v>
      </c>
      <c r="X32" s="164" t="s">
        <v>147</v>
      </c>
      <c r="Y32" s="164"/>
      <c r="Z32" s="164" t="s">
        <v>147</v>
      </c>
      <c r="AA32" s="165" t="s">
        <v>147</v>
      </c>
      <c r="AB32" s="163"/>
      <c r="AC32" s="164" t="s">
        <v>147</v>
      </c>
      <c r="AD32" s="164" t="s">
        <v>147</v>
      </c>
      <c r="AE32" s="164" t="s">
        <v>147</v>
      </c>
      <c r="AF32" s="164"/>
      <c r="AG32" s="164"/>
      <c r="AH32" s="165" t="s">
        <v>147</v>
      </c>
      <c r="AI32" s="163" t="s">
        <v>147</v>
      </c>
      <c r="AJ32" s="164" t="s">
        <v>147</v>
      </c>
      <c r="AK32" s="164"/>
      <c r="AL32" s="164" t="s">
        <v>147</v>
      </c>
      <c r="AM32" s="164" t="s">
        <v>147</v>
      </c>
      <c r="AN32" s="164"/>
      <c r="AO32" s="165" t="s">
        <v>147</v>
      </c>
      <c r="AP32" s="163" t="s">
        <v>147</v>
      </c>
      <c r="AQ32" s="164" t="s">
        <v>147</v>
      </c>
      <c r="AR32" s="164" t="s">
        <v>147</v>
      </c>
      <c r="AS32" s="164"/>
      <c r="AT32" s="164" t="s">
        <v>147</v>
      </c>
      <c r="AU32" s="164"/>
      <c r="AV32" s="165" t="s">
        <v>147</v>
      </c>
      <c r="AW32" s="163"/>
      <c r="AX32" s="164"/>
      <c r="AY32" s="164"/>
      <c r="AZ32" s="295"/>
      <c r="BA32" s="296"/>
      <c r="BB32" s="309"/>
      <c r="BC32" s="296"/>
      <c r="BD32" s="310"/>
      <c r="BE32" s="311"/>
      <c r="BF32" s="311"/>
      <c r="BG32" s="311"/>
      <c r="BH32" s="312"/>
    </row>
    <row r="33" spans="2:60" ht="20.25" customHeight="1" x14ac:dyDescent="0.4">
      <c r="B33" s="96">
        <f>B30+1</f>
        <v>2</v>
      </c>
      <c r="C33" s="268"/>
      <c r="D33" s="269"/>
      <c r="E33" s="270"/>
      <c r="F33" s="95" t="str">
        <f>C32</f>
        <v>計画作成担当者</v>
      </c>
      <c r="G33" s="97"/>
      <c r="H33" s="275"/>
      <c r="I33" s="280"/>
      <c r="J33" s="281"/>
      <c r="K33" s="281"/>
      <c r="L33" s="282"/>
      <c r="M33" s="289"/>
      <c r="N33" s="290"/>
      <c r="O33" s="291"/>
      <c r="P33" s="20" t="s">
        <v>69</v>
      </c>
      <c r="Q33" s="21"/>
      <c r="R33" s="21"/>
      <c r="S33" s="16"/>
      <c r="T33" s="46"/>
      <c r="U33" s="157">
        <f>IF(U32="","",VLOOKUP(U32,'【記載例】シフト記号表（勤務時間帯）'!$D$6:$X$47,21,FALSE))</f>
        <v>3</v>
      </c>
      <c r="V33" s="158">
        <f>IF(V32="","",VLOOKUP(V32,'【記載例】シフト記号表（勤務時間帯）'!$D$6:$X$47,21,FALSE))</f>
        <v>3</v>
      </c>
      <c r="W33" s="158">
        <f>IF(W32="","",VLOOKUP(W32,'【記載例】シフト記号表（勤務時間帯）'!$D$6:$X$47,21,FALSE))</f>
        <v>3</v>
      </c>
      <c r="X33" s="158">
        <f>IF(X32="","",VLOOKUP(X32,'【記載例】シフト記号表（勤務時間帯）'!$D$6:$X$47,21,FALSE))</f>
        <v>3</v>
      </c>
      <c r="Y33" s="158" t="str">
        <f>IF(Y32="","",VLOOKUP(Y32,'【記載例】シフト記号表（勤務時間帯）'!$D$6:$X$47,21,FALSE))</f>
        <v/>
      </c>
      <c r="Z33" s="158">
        <f>IF(Z32="","",VLOOKUP(Z32,'【記載例】シフト記号表（勤務時間帯）'!$D$6:$X$47,21,FALSE))</f>
        <v>3</v>
      </c>
      <c r="AA33" s="159">
        <f>IF(AA32="","",VLOOKUP(AA32,'【記載例】シフト記号表（勤務時間帯）'!$D$6:$X$47,21,FALSE))</f>
        <v>3</v>
      </c>
      <c r="AB33" s="157" t="str">
        <f>IF(AB32="","",VLOOKUP(AB32,'【記載例】シフト記号表（勤務時間帯）'!$D$6:$X$47,21,FALSE))</f>
        <v/>
      </c>
      <c r="AC33" s="158">
        <f>IF(AC32="","",VLOOKUP(AC32,'【記載例】シフト記号表（勤務時間帯）'!$D$6:$X$47,21,FALSE))</f>
        <v>3</v>
      </c>
      <c r="AD33" s="158">
        <f>IF(AD32="","",VLOOKUP(AD32,'【記載例】シフト記号表（勤務時間帯）'!$D$6:$X$47,21,FALSE))</f>
        <v>3</v>
      </c>
      <c r="AE33" s="158">
        <f>IF(AE32="","",VLOOKUP(AE32,'【記載例】シフト記号表（勤務時間帯）'!$D$6:$X$47,21,FALSE))</f>
        <v>3</v>
      </c>
      <c r="AF33" s="158" t="str">
        <f>IF(AF32="","",VLOOKUP(AF32,'【記載例】シフト記号表（勤務時間帯）'!$D$6:$X$47,21,FALSE))</f>
        <v/>
      </c>
      <c r="AG33" s="158" t="str">
        <f>IF(AG32="","",VLOOKUP(AG32,'【記載例】シフト記号表（勤務時間帯）'!$D$6:$X$47,21,FALSE))</f>
        <v/>
      </c>
      <c r="AH33" s="159">
        <f>IF(AH32="","",VLOOKUP(AH32,'【記載例】シフト記号表（勤務時間帯）'!$D$6:$X$47,21,FALSE))</f>
        <v>3</v>
      </c>
      <c r="AI33" s="157">
        <f>IF(AI32="","",VLOOKUP(AI32,'【記載例】シフト記号表（勤務時間帯）'!$D$6:$X$47,21,FALSE))</f>
        <v>3</v>
      </c>
      <c r="AJ33" s="158">
        <f>IF(AJ32="","",VLOOKUP(AJ32,'【記載例】シフト記号表（勤務時間帯）'!$D$6:$X$47,21,FALSE))</f>
        <v>3</v>
      </c>
      <c r="AK33" s="158" t="str">
        <f>IF(AK32="","",VLOOKUP(AK32,'【記載例】シフト記号表（勤務時間帯）'!$D$6:$X$47,21,FALSE))</f>
        <v/>
      </c>
      <c r="AL33" s="158">
        <f>IF(AL32="","",VLOOKUP(AL32,'【記載例】シフト記号表（勤務時間帯）'!$D$6:$X$47,21,FALSE))</f>
        <v>3</v>
      </c>
      <c r="AM33" s="158">
        <f>IF(AM32="","",VLOOKUP(AM32,'【記載例】シフト記号表（勤務時間帯）'!$D$6:$X$47,21,FALSE))</f>
        <v>3</v>
      </c>
      <c r="AN33" s="158" t="str">
        <f>IF(AN32="","",VLOOKUP(AN32,'【記載例】シフト記号表（勤務時間帯）'!$D$6:$X$47,21,FALSE))</f>
        <v/>
      </c>
      <c r="AO33" s="159">
        <f>IF(AO32="","",VLOOKUP(AO32,'【記載例】シフト記号表（勤務時間帯）'!$D$6:$X$47,21,FALSE))</f>
        <v>3</v>
      </c>
      <c r="AP33" s="157">
        <f>IF(AP32="","",VLOOKUP(AP32,'【記載例】シフト記号表（勤務時間帯）'!$D$6:$X$47,21,FALSE))</f>
        <v>3</v>
      </c>
      <c r="AQ33" s="158">
        <f>IF(AQ32="","",VLOOKUP(AQ32,'【記載例】シフト記号表（勤務時間帯）'!$D$6:$X$47,21,FALSE))</f>
        <v>3</v>
      </c>
      <c r="AR33" s="158">
        <f>IF(AR32="","",VLOOKUP(AR32,'【記載例】シフト記号表（勤務時間帯）'!$D$6:$X$47,21,FALSE))</f>
        <v>3</v>
      </c>
      <c r="AS33" s="158" t="str">
        <f>IF(AS32="","",VLOOKUP(AS32,'【記載例】シフト記号表（勤務時間帯）'!$D$6:$X$47,21,FALSE))</f>
        <v/>
      </c>
      <c r="AT33" s="158">
        <f>IF(AT32="","",VLOOKUP(AT32,'【記載例】シフト記号表（勤務時間帯）'!$D$6:$X$47,21,FALSE))</f>
        <v>3</v>
      </c>
      <c r="AU33" s="158" t="str">
        <f>IF(AU32="","",VLOOKUP(AU32,'【記載例】シフト記号表（勤務時間帯）'!$D$6:$X$47,21,FALSE))</f>
        <v/>
      </c>
      <c r="AV33" s="159">
        <f>IF(AV32="","",VLOOKUP(AV32,'【記載例】シフト記号表（勤務時間帯）'!$D$6:$X$47,21,FALSE))</f>
        <v>3</v>
      </c>
      <c r="AW33" s="157" t="str">
        <f>IF(AW32="","",VLOOKUP(AW32,'【記載例】シフト記号表（勤務時間帯）'!$D$6:$X$47,21,FALSE))</f>
        <v/>
      </c>
      <c r="AX33" s="158" t="str">
        <f>IF(AX32="","",VLOOKUP(AX32,'【記載例】シフト記号表（勤務時間帯）'!$D$6:$X$47,21,FALSE))</f>
        <v/>
      </c>
      <c r="AY33" s="158" t="str">
        <f>IF(AY32="","",VLOOKUP(AY32,'【記載例】シフト記号表（勤務時間帯）'!$D$6:$X$47,21,FALSE))</f>
        <v/>
      </c>
      <c r="AZ33" s="319">
        <f>IF($BC$3="４週",SUM(U33:AV33),IF($BC$3="暦月",SUM(U33:AY33),""))</f>
        <v>60</v>
      </c>
      <c r="BA33" s="320"/>
      <c r="BB33" s="321">
        <f>IF($BC$3="４週",AZ33/4,IF($BC$3="暦月",(AZ33/($BC$8/7)),""))</f>
        <v>15</v>
      </c>
      <c r="BC33" s="320"/>
      <c r="BD33" s="313"/>
      <c r="BE33" s="314"/>
      <c r="BF33" s="314"/>
      <c r="BG33" s="314"/>
      <c r="BH33" s="315"/>
    </row>
    <row r="34" spans="2:60" ht="20.25" customHeight="1" x14ac:dyDescent="0.4">
      <c r="B34" s="98"/>
      <c r="C34" s="271"/>
      <c r="D34" s="272"/>
      <c r="E34" s="273"/>
      <c r="F34" s="134"/>
      <c r="G34" s="99" t="str">
        <f>C32</f>
        <v>計画作成担当者</v>
      </c>
      <c r="H34" s="276"/>
      <c r="I34" s="283"/>
      <c r="J34" s="284"/>
      <c r="K34" s="284"/>
      <c r="L34" s="285"/>
      <c r="M34" s="292"/>
      <c r="N34" s="293"/>
      <c r="O34" s="294"/>
      <c r="P34" s="22" t="s">
        <v>70</v>
      </c>
      <c r="Q34" s="23"/>
      <c r="R34" s="23"/>
      <c r="S34" s="14"/>
      <c r="T34" s="47"/>
      <c r="U34" s="160" t="str">
        <f>IF(U32="","",VLOOKUP(U32,'【記載例】シフト記号表（勤務時間帯）'!$D$6:$Z$47,23,FALSE))</f>
        <v>-</v>
      </c>
      <c r="V34" s="161" t="str">
        <f>IF(V32="","",VLOOKUP(V32,'【記載例】シフト記号表（勤務時間帯）'!$D$6:$Z$47,23,FALSE))</f>
        <v>-</v>
      </c>
      <c r="W34" s="161" t="str">
        <f>IF(W32="","",VLOOKUP(W32,'【記載例】シフト記号表（勤務時間帯）'!$D$6:$Z$47,23,FALSE))</f>
        <v>-</v>
      </c>
      <c r="X34" s="161" t="str">
        <f>IF(X32="","",VLOOKUP(X32,'【記載例】シフト記号表（勤務時間帯）'!$D$6:$Z$47,23,FALSE))</f>
        <v>-</v>
      </c>
      <c r="Y34" s="161" t="str">
        <f>IF(Y32="","",VLOOKUP(Y32,'【記載例】シフト記号表（勤務時間帯）'!$D$6:$Z$47,23,FALSE))</f>
        <v/>
      </c>
      <c r="Z34" s="161" t="str">
        <f>IF(Z32="","",VLOOKUP(Z32,'【記載例】シフト記号表（勤務時間帯）'!$D$6:$Z$47,23,FALSE))</f>
        <v>-</v>
      </c>
      <c r="AA34" s="162" t="str">
        <f>IF(AA32="","",VLOOKUP(AA32,'【記載例】シフト記号表（勤務時間帯）'!$D$6:$Z$47,23,FALSE))</f>
        <v>-</v>
      </c>
      <c r="AB34" s="160" t="str">
        <f>IF(AB32="","",VLOOKUP(AB32,'【記載例】シフト記号表（勤務時間帯）'!$D$6:$Z$47,23,FALSE))</f>
        <v/>
      </c>
      <c r="AC34" s="161" t="str">
        <f>IF(AC32="","",VLOOKUP(AC32,'【記載例】シフト記号表（勤務時間帯）'!$D$6:$Z$47,23,FALSE))</f>
        <v>-</v>
      </c>
      <c r="AD34" s="161" t="str">
        <f>IF(AD32="","",VLOOKUP(AD32,'【記載例】シフト記号表（勤務時間帯）'!$D$6:$Z$47,23,FALSE))</f>
        <v>-</v>
      </c>
      <c r="AE34" s="161" t="str">
        <f>IF(AE32="","",VLOOKUP(AE32,'【記載例】シフト記号表（勤務時間帯）'!$D$6:$Z$47,23,FALSE))</f>
        <v>-</v>
      </c>
      <c r="AF34" s="161" t="str">
        <f>IF(AF32="","",VLOOKUP(AF32,'【記載例】シフト記号表（勤務時間帯）'!$D$6:$Z$47,23,FALSE))</f>
        <v/>
      </c>
      <c r="AG34" s="161" t="str">
        <f>IF(AG32="","",VLOOKUP(AG32,'【記載例】シフト記号表（勤務時間帯）'!$D$6:$Z$47,23,FALSE))</f>
        <v/>
      </c>
      <c r="AH34" s="162" t="str">
        <f>IF(AH32="","",VLOOKUP(AH32,'【記載例】シフト記号表（勤務時間帯）'!$D$6:$Z$47,23,FALSE))</f>
        <v>-</v>
      </c>
      <c r="AI34" s="160" t="str">
        <f>IF(AI32="","",VLOOKUP(AI32,'【記載例】シフト記号表（勤務時間帯）'!$D$6:$Z$47,23,FALSE))</f>
        <v>-</v>
      </c>
      <c r="AJ34" s="161" t="str">
        <f>IF(AJ32="","",VLOOKUP(AJ32,'【記載例】シフト記号表（勤務時間帯）'!$D$6:$Z$47,23,FALSE))</f>
        <v>-</v>
      </c>
      <c r="AK34" s="161" t="str">
        <f>IF(AK32="","",VLOOKUP(AK32,'【記載例】シフト記号表（勤務時間帯）'!$D$6:$Z$47,23,FALSE))</f>
        <v/>
      </c>
      <c r="AL34" s="161" t="str">
        <f>IF(AL32="","",VLOOKUP(AL32,'【記載例】シフト記号表（勤務時間帯）'!$D$6:$Z$47,23,FALSE))</f>
        <v>-</v>
      </c>
      <c r="AM34" s="161" t="str">
        <f>IF(AM32="","",VLOOKUP(AM32,'【記載例】シフト記号表（勤務時間帯）'!$D$6:$Z$47,23,FALSE))</f>
        <v>-</v>
      </c>
      <c r="AN34" s="161" t="str">
        <f>IF(AN32="","",VLOOKUP(AN32,'【記載例】シフト記号表（勤務時間帯）'!$D$6:$Z$47,23,FALSE))</f>
        <v/>
      </c>
      <c r="AO34" s="162" t="str">
        <f>IF(AO32="","",VLOOKUP(AO32,'【記載例】シフト記号表（勤務時間帯）'!$D$6:$Z$47,23,FALSE))</f>
        <v>-</v>
      </c>
      <c r="AP34" s="160" t="str">
        <f>IF(AP32="","",VLOOKUP(AP32,'【記載例】シフト記号表（勤務時間帯）'!$D$6:$Z$47,23,FALSE))</f>
        <v>-</v>
      </c>
      <c r="AQ34" s="161" t="str">
        <f>IF(AQ32="","",VLOOKUP(AQ32,'【記載例】シフト記号表（勤務時間帯）'!$D$6:$Z$47,23,FALSE))</f>
        <v>-</v>
      </c>
      <c r="AR34" s="161" t="str">
        <f>IF(AR32="","",VLOOKUP(AR32,'【記載例】シフト記号表（勤務時間帯）'!$D$6:$Z$47,23,FALSE))</f>
        <v>-</v>
      </c>
      <c r="AS34" s="161" t="str">
        <f>IF(AS32="","",VLOOKUP(AS32,'【記載例】シフト記号表（勤務時間帯）'!$D$6:$Z$47,23,FALSE))</f>
        <v/>
      </c>
      <c r="AT34" s="161" t="str">
        <f>IF(AT32="","",VLOOKUP(AT32,'【記載例】シフト記号表（勤務時間帯）'!$D$6:$Z$47,23,FALSE))</f>
        <v>-</v>
      </c>
      <c r="AU34" s="161" t="str">
        <f>IF(AU32="","",VLOOKUP(AU32,'【記載例】シフト記号表（勤務時間帯）'!$D$6:$Z$47,23,FALSE))</f>
        <v/>
      </c>
      <c r="AV34" s="162" t="str">
        <f>IF(AV32="","",VLOOKUP(AV32,'【記載例】シフト記号表（勤務時間帯）'!$D$6:$Z$47,23,FALSE))</f>
        <v>-</v>
      </c>
      <c r="AW34" s="160" t="str">
        <f>IF(AW32="","",VLOOKUP(AW32,'【記載例】シフト記号表（勤務時間帯）'!$D$6:$Z$47,23,FALSE))</f>
        <v/>
      </c>
      <c r="AX34" s="161" t="str">
        <f>IF(AX32="","",VLOOKUP(AX32,'【記載例】シフト記号表（勤務時間帯）'!$D$6:$Z$47,23,FALSE))</f>
        <v/>
      </c>
      <c r="AY34" s="161" t="str">
        <f>IF(AY32="","",VLOOKUP(AY32,'【記載例】シフト記号表（勤務時間帯）'!$D$6:$Z$47,23,FALSE))</f>
        <v/>
      </c>
      <c r="AZ34" s="322">
        <f>IF($BC$3="４週",SUM(U34:AV34),IF($BC$3="暦月",SUM(U34:AY34),""))</f>
        <v>0</v>
      </c>
      <c r="BA34" s="323"/>
      <c r="BB34" s="324">
        <f>IF($BC$3="４週",AZ34/4,IF($BC$3="暦月",(AZ34/($BC$8/7)),""))</f>
        <v>0</v>
      </c>
      <c r="BC34" s="323"/>
      <c r="BD34" s="316"/>
      <c r="BE34" s="317"/>
      <c r="BF34" s="317"/>
      <c r="BG34" s="317"/>
      <c r="BH34" s="318"/>
    </row>
    <row r="35" spans="2:60" ht="20.25" customHeight="1" x14ac:dyDescent="0.4">
      <c r="B35" s="100"/>
      <c r="C35" s="265" t="s">
        <v>82</v>
      </c>
      <c r="D35" s="266"/>
      <c r="E35" s="267"/>
      <c r="F35" s="95"/>
      <c r="G35" s="97"/>
      <c r="H35" s="329" t="s">
        <v>274</v>
      </c>
      <c r="I35" s="277" t="s">
        <v>102</v>
      </c>
      <c r="J35" s="278"/>
      <c r="K35" s="278"/>
      <c r="L35" s="279"/>
      <c r="M35" s="286" t="s">
        <v>116</v>
      </c>
      <c r="N35" s="287"/>
      <c r="O35" s="288"/>
      <c r="P35" s="18" t="s">
        <v>18</v>
      </c>
      <c r="Q35" s="24"/>
      <c r="R35" s="24"/>
      <c r="S35" s="12"/>
      <c r="T35" s="48"/>
      <c r="U35" s="163" t="s">
        <v>148</v>
      </c>
      <c r="V35" s="164" t="s">
        <v>148</v>
      </c>
      <c r="W35" s="164" t="s">
        <v>148</v>
      </c>
      <c r="X35" s="164" t="s">
        <v>148</v>
      </c>
      <c r="Y35" s="164"/>
      <c r="Z35" s="164" t="s">
        <v>148</v>
      </c>
      <c r="AA35" s="165" t="s">
        <v>148</v>
      </c>
      <c r="AB35" s="163"/>
      <c r="AC35" s="164" t="s">
        <v>148</v>
      </c>
      <c r="AD35" s="164" t="s">
        <v>148</v>
      </c>
      <c r="AE35" s="164" t="s">
        <v>148</v>
      </c>
      <c r="AF35" s="164"/>
      <c r="AG35" s="164"/>
      <c r="AH35" s="165" t="s">
        <v>148</v>
      </c>
      <c r="AI35" s="163" t="s">
        <v>148</v>
      </c>
      <c r="AJ35" s="164" t="s">
        <v>148</v>
      </c>
      <c r="AK35" s="164"/>
      <c r="AL35" s="164" t="s">
        <v>148</v>
      </c>
      <c r="AM35" s="164" t="s">
        <v>148</v>
      </c>
      <c r="AN35" s="164"/>
      <c r="AO35" s="165" t="s">
        <v>148</v>
      </c>
      <c r="AP35" s="163" t="s">
        <v>148</v>
      </c>
      <c r="AQ35" s="164" t="s">
        <v>148</v>
      </c>
      <c r="AR35" s="164" t="s">
        <v>148</v>
      </c>
      <c r="AS35" s="164"/>
      <c r="AT35" s="164" t="s">
        <v>148</v>
      </c>
      <c r="AU35" s="164"/>
      <c r="AV35" s="165" t="s">
        <v>148</v>
      </c>
      <c r="AW35" s="163"/>
      <c r="AX35" s="164"/>
      <c r="AY35" s="164"/>
      <c r="AZ35" s="295"/>
      <c r="BA35" s="296"/>
      <c r="BB35" s="309"/>
      <c r="BC35" s="296"/>
      <c r="BD35" s="310"/>
      <c r="BE35" s="311"/>
      <c r="BF35" s="311"/>
      <c r="BG35" s="311"/>
      <c r="BH35" s="312"/>
    </row>
    <row r="36" spans="2:60" ht="20.25" customHeight="1" x14ac:dyDescent="0.4">
      <c r="B36" s="96">
        <f>B33+1</f>
        <v>3</v>
      </c>
      <c r="C36" s="268"/>
      <c r="D36" s="269"/>
      <c r="E36" s="270"/>
      <c r="F36" s="95" t="str">
        <f>C35</f>
        <v>介護従業者</v>
      </c>
      <c r="G36" s="97"/>
      <c r="H36" s="275"/>
      <c r="I36" s="280"/>
      <c r="J36" s="281"/>
      <c r="K36" s="281"/>
      <c r="L36" s="282"/>
      <c r="M36" s="289"/>
      <c r="N36" s="290"/>
      <c r="O36" s="291"/>
      <c r="P36" s="20" t="s">
        <v>69</v>
      </c>
      <c r="Q36" s="21"/>
      <c r="R36" s="21"/>
      <c r="S36" s="16"/>
      <c r="T36" s="46"/>
      <c r="U36" s="157">
        <f>IF(U35="","",VLOOKUP(U35,'【記載例】シフト記号表（勤務時間帯）'!$D$6:$X$47,21,FALSE))</f>
        <v>5.0000000000000009</v>
      </c>
      <c r="V36" s="158">
        <f>IF(V35="","",VLOOKUP(V35,'【記載例】シフト記号表（勤務時間帯）'!$D$6:$X$47,21,FALSE))</f>
        <v>5.0000000000000009</v>
      </c>
      <c r="W36" s="158">
        <f>IF(W35="","",VLOOKUP(W35,'【記載例】シフト記号表（勤務時間帯）'!$D$6:$X$47,21,FALSE))</f>
        <v>5.0000000000000009</v>
      </c>
      <c r="X36" s="158">
        <f>IF(X35="","",VLOOKUP(X35,'【記載例】シフト記号表（勤務時間帯）'!$D$6:$X$47,21,FALSE))</f>
        <v>5.0000000000000009</v>
      </c>
      <c r="Y36" s="158" t="str">
        <f>IF(Y35="","",VLOOKUP(Y35,'【記載例】シフト記号表（勤務時間帯）'!$D$6:$X$47,21,FALSE))</f>
        <v/>
      </c>
      <c r="Z36" s="158">
        <f>IF(Z35="","",VLOOKUP(Z35,'【記載例】シフト記号表（勤務時間帯）'!$D$6:$X$47,21,FALSE))</f>
        <v>5.0000000000000009</v>
      </c>
      <c r="AA36" s="159">
        <f>IF(AA35="","",VLOOKUP(AA35,'【記載例】シフト記号表（勤務時間帯）'!$D$6:$X$47,21,FALSE))</f>
        <v>5.0000000000000009</v>
      </c>
      <c r="AB36" s="157" t="str">
        <f>IF(AB35="","",VLOOKUP(AB35,'【記載例】シフト記号表（勤務時間帯）'!$D$6:$X$47,21,FALSE))</f>
        <v/>
      </c>
      <c r="AC36" s="158">
        <f>IF(AC35="","",VLOOKUP(AC35,'【記載例】シフト記号表（勤務時間帯）'!$D$6:$X$47,21,FALSE))</f>
        <v>5.0000000000000009</v>
      </c>
      <c r="AD36" s="158">
        <f>IF(AD35="","",VLOOKUP(AD35,'【記載例】シフト記号表（勤務時間帯）'!$D$6:$X$47,21,FALSE))</f>
        <v>5.0000000000000009</v>
      </c>
      <c r="AE36" s="158">
        <f>IF(AE35="","",VLOOKUP(AE35,'【記載例】シフト記号表（勤務時間帯）'!$D$6:$X$47,21,FALSE))</f>
        <v>5.0000000000000009</v>
      </c>
      <c r="AF36" s="158" t="str">
        <f>IF(AF35="","",VLOOKUP(AF35,'【記載例】シフト記号表（勤務時間帯）'!$D$6:$X$47,21,FALSE))</f>
        <v/>
      </c>
      <c r="AG36" s="158" t="str">
        <f>IF(AG35="","",VLOOKUP(AG35,'【記載例】シフト記号表（勤務時間帯）'!$D$6:$X$47,21,FALSE))</f>
        <v/>
      </c>
      <c r="AH36" s="159">
        <f>IF(AH35="","",VLOOKUP(AH35,'【記載例】シフト記号表（勤務時間帯）'!$D$6:$X$47,21,FALSE))</f>
        <v>5.0000000000000009</v>
      </c>
      <c r="AI36" s="157">
        <f>IF(AI35="","",VLOOKUP(AI35,'【記載例】シフト記号表（勤務時間帯）'!$D$6:$X$47,21,FALSE))</f>
        <v>5.0000000000000009</v>
      </c>
      <c r="AJ36" s="158">
        <f>IF(AJ35="","",VLOOKUP(AJ35,'【記載例】シフト記号表（勤務時間帯）'!$D$6:$X$47,21,FALSE))</f>
        <v>5.0000000000000009</v>
      </c>
      <c r="AK36" s="158" t="str">
        <f>IF(AK35="","",VLOOKUP(AK35,'【記載例】シフト記号表（勤務時間帯）'!$D$6:$X$47,21,FALSE))</f>
        <v/>
      </c>
      <c r="AL36" s="158">
        <f>IF(AL35="","",VLOOKUP(AL35,'【記載例】シフト記号表（勤務時間帯）'!$D$6:$X$47,21,FALSE))</f>
        <v>5.0000000000000009</v>
      </c>
      <c r="AM36" s="158">
        <f>IF(AM35="","",VLOOKUP(AM35,'【記載例】シフト記号表（勤務時間帯）'!$D$6:$X$47,21,FALSE))</f>
        <v>5.0000000000000009</v>
      </c>
      <c r="AN36" s="158" t="str">
        <f>IF(AN35="","",VLOOKUP(AN35,'【記載例】シフト記号表（勤務時間帯）'!$D$6:$X$47,21,FALSE))</f>
        <v/>
      </c>
      <c r="AO36" s="159">
        <f>IF(AO35="","",VLOOKUP(AO35,'【記載例】シフト記号表（勤務時間帯）'!$D$6:$X$47,21,FALSE))</f>
        <v>5.0000000000000009</v>
      </c>
      <c r="AP36" s="157">
        <f>IF(AP35="","",VLOOKUP(AP35,'【記載例】シフト記号表（勤務時間帯）'!$D$6:$X$47,21,FALSE))</f>
        <v>5.0000000000000009</v>
      </c>
      <c r="AQ36" s="158">
        <f>IF(AQ35="","",VLOOKUP(AQ35,'【記載例】シフト記号表（勤務時間帯）'!$D$6:$X$47,21,FALSE))</f>
        <v>5.0000000000000009</v>
      </c>
      <c r="AR36" s="158">
        <f>IF(AR35="","",VLOOKUP(AR35,'【記載例】シフト記号表（勤務時間帯）'!$D$6:$X$47,21,FALSE))</f>
        <v>5.0000000000000009</v>
      </c>
      <c r="AS36" s="158" t="str">
        <f>IF(AS35="","",VLOOKUP(AS35,'【記載例】シフト記号表（勤務時間帯）'!$D$6:$X$47,21,FALSE))</f>
        <v/>
      </c>
      <c r="AT36" s="158">
        <f>IF(AT35="","",VLOOKUP(AT35,'【記載例】シフト記号表（勤務時間帯）'!$D$6:$X$47,21,FALSE))</f>
        <v>5.0000000000000009</v>
      </c>
      <c r="AU36" s="158" t="str">
        <f>IF(AU35="","",VLOOKUP(AU35,'【記載例】シフト記号表（勤務時間帯）'!$D$6:$X$47,21,FALSE))</f>
        <v/>
      </c>
      <c r="AV36" s="159">
        <f>IF(AV35="","",VLOOKUP(AV35,'【記載例】シフト記号表（勤務時間帯）'!$D$6:$X$47,21,FALSE))</f>
        <v>5.0000000000000009</v>
      </c>
      <c r="AW36" s="157" t="str">
        <f>IF(AW35="","",VLOOKUP(AW35,'【記載例】シフト記号表（勤務時間帯）'!$D$6:$X$47,21,FALSE))</f>
        <v/>
      </c>
      <c r="AX36" s="158" t="str">
        <f>IF(AX35="","",VLOOKUP(AX35,'【記載例】シフト記号表（勤務時間帯）'!$D$6:$X$47,21,FALSE))</f>
        <v/>
      </c>
      <c r="AY36" s="158" t="str">
        <f>IF(AY35="","",VLOOKUP(AY35,'【記載例】シフト記号表（勤務時間帯）'!$D$6:$X$47,21,FALSE))</f>
        <v/>
      </c>
      <c r="AZ36" s="319">
        <f>IF($BC$3="４週",SUM(U36:AV36),IF($BC$3="暦月",SUM(U36:AY36),""))</f>
        <v>100.00000000000001</v>
      </c>
      <c r="BA36" s="320"/>
      <c r="BB36" s="321">
        <f>IF($BC$3="４週",AZ36/4,IF($BC$3="暦月",(AZ36/($BC$8/7)),""))</f>
        <v>25.000000000000004</v>
      </c>
      <c r="BC36" s="320"/>
      <c r="BD36" s="313"/>
      <c r="BE36" s="314"/>
      <c r="BF36" s="314"/>
      <c r="BG36" s="314"/>
      <c r="BH36" s="315"/>
    </row>
    <row r="37" spans="2:60" ht="20.25" customHeight="1" x14ac:dyDescent="0.4">
      <c r="B37" s="98"/>
      <c r="C37" s="271"/>
      <c r="D37" s="272"/>
      <c r="E37" s="273"/>
      <c r="F37" s="134"/>
      <c r="G37" s="99" t="str">
        <f>C35</f>
        <v>介護従業者</v>
      </c>
      <c r="H37" s="276"/>
      <c r="I37" s="283"/>
      <c r="J37" s="284"/>
      <c r="K37" s="284"/>
      <c r="L37" s="285"/>
      <c r="M37" s="292"/>
      <c r="N37" s="293"/>
      <c r="O37" s="294"/>
      <c r="P37" s="22" t="s">
        <v>70</v>
      </c>
      <c r="Q37" s="25"/>
      <c r="R37" s="25"/>
      <c r="S37" s="13"/>
      <c r="T37" s="49"/>
      <c r="U37" s="160" t="str">
        <f>IF(U35="","",VLOOKUP(U35,'【記載例】シフト記号表（勤務時間帯）'!$D$6:$Z$47,23,FALSE))</f>
        <v>-</v>
      </c>
      <c r="V37" s="161" t="str">
        <f>IF(V35="","",VLOOKUP(V35,'【記載例】シフト記号表（勤務時間帯）'!$D$6:$Z$47,23,FALSE))</f>
        <v>-</v>
      </c>
      <c r="W37" s="161" t="str">
        <f>IF(W35="","",VLOOKUP(W35,'【記載例】シフト記号表（勤務時間帯）'!$D$6:$Z$47,23,FALSE))</f>
        <v>-</v>
      </c>
      <c r="X37" s="161" t="str">
        <f>IF(X35="","",VLOOKUP(X35,'【記載例】シフト記号表（勤務時間帯）'!$D$6:$Z$47,23,FALSE))</f>
        <v>-</v>
      </c>
      <c r="Y37" s="161" t="str">
        <f>IF(Y35="","",VLOOKUP(Y35,'【記載例】シフト記号表（勤務時間帯）'!$D$6:$Z$47,23,FALSE))</f>
        <v/>
      </c>
      <c r="Z37" s="161" t="str">
        <f>IF(Z35="","",VLOOKUP(Z35,'【記載例】シフト記号表（勤務時間帯）'!$D$6:$Z$47,23,FALSE))</f>
        <v>-</v>
      </c>
      <c r="AA37" s="162" t="str">
        <f>IF(AA35="","",VLOOKUP(AA35,'【記載例】シフト記号表（勤務時間帯）'!$D$6:$Z$47,23,FALSE))</f>
        <v>-</v>
      </c>
      <c r="AB37" s="160" t="str">
        <f>IF(AB35="","",VLOOKUP(AB35,'【記載例】シフト記号表（勤務時間帯）'!$D$6:$Z$47,23,FALSE))</f>
        <v/>
      </c>
      <c r="AC37" s="161" t="str">
        <f>IF(AC35="","",VLOOKUP(AC35,'【記載例】シフト記号表（勤務時間帯）'!$D$6:$Z$47,23,FALSE))</f>
        <v>-</v>
      </c>
      <c r="AD37" s="161" t="str">
        <f>IF(AD35="","",VLOOKUP(AD35,'【記載例】シフト記号表（勤務時間帯）'!$D$6:$Z$47,23,FALSE))</f>
        <v>-</v>
      </c>
      <c r="AE37" s="161" t="str">
        <f>IF(AE35="","",VLOOKUP(AE35,'【記載例】シフト記号表（勤務時間帯）'!$D$6:$Z$47,23,FALSE))</f>
        <v>-</v>
      </c>
      <c r="AF37" s="161" t="str">
        <f>IF(AF35="","",VLOOKUP(AF35,'【記載例】シフト記号表（勤務時間帯）'!$D$6:$Z$47,23,FALSE))</f>
        <v/>
      </c>
      <c r="AG37" s="161" t="str">
        <f>IF(AG35="","",VLOOKUP(AG35,'【記載例】シフト記号表（勤務時間帯）'!$D$6:$Z$47,23,FALSE))</f>
        <v/>
      </c>
      <c r="AH37" s="162" t="str">
        <f>IF(AH35="","",VLOOKUP(AH35,'【記載例】シフト記号表（勤務時間帯）'!$D$6:$Z$47,23,FALSE))</f>
        <v>-</v>
      </c>
      <c r="AI37" s="160" t="str">
        <f>IF(AI35="","",VLOOKUP(AI35,'【記載例】シフト記号表（勤務時間帯）'!$D$6:$Z$47,23,FALSE))</f>
        <v>-</v>
      </c>
      <c r="AJ37" s="161" t="str">
        <f>IF(AJ35="","",VLOOKUP(AJ35,'【記載例】シフト記号表（勤務時間帯）'!$D$6:$Z$47,23,FALSE))</f>
        <v>-</v>
      </c>
      <c r="AK37" s="161" t="str">
        <f>IF(AK35="","",VLOOKUP(AK35,'【記載例】シフト記号表（勤務時間帯）'!$D$6:$Z$47,23,FALSE))</f>
        <v/>
      </c>
      <c r="AL37" s="161" t="str">
        <f>IF(AL35="","",VLOOKUP(AL35,'【記載例】シフト記号表（勤務時間帯）'!$D$6:$Z$47,23,FALSE))</f>
        <v>-</v>
      </c>
      <c r="AM37" s="161" t="str">
        <f>IF(AM35="","",VLOOKUP(AM35,'【記載例】シフト記号表（勤務時間帯）'!$D$6:$Z$47,23,FALSE))</f>
        <v>-</v>
      </c>
      <c r="AN37" s="161" t="str">
        <f>IF(AN35="","",VLOOKUP(AN35,'【記載例】シフト記号表（勤務時間帯）'!$D$6:$Z$47,23,FALSE))</f>
        <v/>
      </c>
      <c r="AO37" s="162" t="str">
        <f>IF(AO35="","",VLOOKUP(AO35,'【記載例】シフト記号表（勤務時間帯）'!$D$6:$Z$47,23,FALSE))</f>
        <v>-</v>
      </c>
      <c r="AP37" s="160" t="str">
        <f>IF(AP35="","",VLOOKUP(AP35,'【記載例】シフト記号表（勤務時間帯）'!$D$6:$Z$47,23,FALSE))</f>
        <v>-</v>
      </c>
      <c r="AQ37" s="161" t="str">
        <f>IF(AQ35="","",VLOOKUP(AQ35,'【記載例】シフト記号表（勤務時間帯）'!$D$6:$Z$47,23,FALSE))</f>
        <v>-</v>
      </c>
      <c r="AR37" s="161" t="str">
        <f>IF(AR35="","",VLOOKUP(AR35,'【記載例】シフト記号表（勤務時間帯）'!$D$6:$Z$47,23,FALSE))</f>
        <v>-</v>
      </c>
      <c r="AS37" s="161" t="str">
        <f>IF(AS35="","",VLOOKUP(AS35,'【記載例】シフト記号表（勤務時間帯）'!$D$6:$Z$47,23,FALSE))</f>
        <v/>
      </c>
      <c r="AT37" s="161" t="str">
        <f>IF(AT35="","",VLOOKUP(AT35,'【記載例】シフト記号表（勤務時間帯）'!$D$6:$Z$47,23,FALSE))</f>
        <v>-</v>
      </c>
      <c r="AU37" s="161" t="str">
        <f>IF(AU35="","",VLOOKUP(AU35,'【記載例】シフト記号表（勤務時間帯）'!$D$6:$Z$47,23,FALSE))</f>
        <v/>
      </c>
      <c r="AV37" s="162" t="str">
        <f>IF(AV35="","",VLOOKUP(AV35,'【記載例】シフト記号表（勤務時間帯）'!$D$6:$Z$47,23,FALSE))</f>
        <v>-</v>
      </c>
      <c r="AW37" s="160" t="str">
        <f>IF(AW35="","",VLOOKUP(AW35,'【記載例】シフト記号表（勤務時間帯）'!$D$6:$Z$47,23,FALSE))</f>
        <v/>
      </c>
      <c r="AX37" s="161" t="str">
        <f>IF(AX35="","",VLOOKUP(AX35,'【記載例】シフト記号表（勤務時間帯）'!$D$6:$Z$47,23,FALSE))</f>
        <v/>
      </c>
      <c r="AY37" s="161" t="str">
        <f>IF(AY35="","",VLOOKUP(AY35,'【記載例】シフト記号表（勤務時間帯）'!$D$6:$Z$47,23,FALSE))</f>
        <v/>
      </c>
      <c r="AZ37" s="322">
        <f>IF($BC$3="４週",SUM(U37:AV37),IF($BC$3="暦月",SUM(U37:AY37),""))</f>
        <v>0</v>
      </c>
      <c r="BA37" s="323"/>
      <c r="BB37" s="324">
        <f>IF($BC$3="４週",AZ37/4,IF($BC$3="暦月",(AZ37/($BC$8/7)),""))</f>
        <v>0</v>
      </c>
      <c r="BC37" s="323"/>
      <c r="BD37" s="316"/>
      <c r="BE37" s="317"/>
      <c r="BF37" s="317"/>
      <c r="BG37" s="317"/>
      <c r="BH37" s="318"/>
    </row>
    <row r="38" spans="2:60" ht="20.25" customHeight="1" x14ac:dyDescent="0.4">
      <c r="B38" s="100"/>
      <c r="C38" s="265" t="s">
        <v>82</v>
      </c>
      <c r="D38" s="266"/>
      <c r="E38" s="267"/>
      <c r="F38" s="95"/>
      <c r="G38" s="97"/>
      <c r="H38" s="329" t="s">
        <v>101</v>
      </c>
      <c r="I38" s="277" t="s">
        <v>264</v>
      </c>
      <c r="J38" s="278"/>
      <c r="K38" s="278"/>
      <c r="L38" s="279"/>
      <c r="M38" s="286" t="s">
        <v>117</v>
      </c>
      <c r="N38" s="287"/>
      <c r="O38" s="288"/>
      <c r="P38" s="18" t="s">
        <v>18</v>
      </c>
      <c r="Q38" s="24"/>
      <c r="R38" s="24"/>
      <c r="S38" s="12"/>
      <c r="T38" s="48"/>
      <c r="U38" s="163" t="s">
        <v>142</v>
      </c>
      <c r="V38" s="164"/>
      <c r="W38" s="164" t="s">
        <v>142</v>
      </c>
      <c r="X38" s="164" t="s">
        <v>142</v>
      </c>
      <c r="Y38" s="164"/>
      <c r="Z38" s="164" t="s">
        <v>142</v>
      </c>
      <c r="AA38" s="165" t="s">
        <v>142</v>
      </c>
      <c r="AB38" s="163"/>
      <c r="AC38" s="164" t="s">
        <v>142</v>
      </c>
      <c r="AD38" s="164" t="s">
        <v>142</v>
      </c>
      <c r="AE38" s="164" t="s">
        <v>142</v>
      </c>
      <c r="AF38" s="164"/>
      <c r="AG38" s="164" t="s">
        <v>142</v>
      </c>
      <c r="AH38" s="165" t="s">
        <v>142</v>
      </c>
      <c r="AI38" s="163"/>
      <c r="AJ38" s="164" t="s">
        <v>142</v>
      </c>
      <c r="AK38" s="164" t="s">
        <v>142</v>
      </c>
      <c r="AL38" s="164" t="s">
        <v>142</v>
      </c>
      <c r="AM38" s="164" t="s">
        <v>142</v>
      </c>
      <c r="AN38" s="164"/>
      <c r="AO38" s="165" t="s">
        <v>142</v>
      </c>
      <c r="AP38" s="163" t="s">
        <v>142</v>
      </c>
      <c r="AQ38" s="164" t="s">
        <v>142</v>
      </c>
      <c r="AR38" s="164" t="s">
        <v>142</v>
      </c>
      <c r="AS38" s="164" t="s">
        <v>142</v>
      </c>
      <c r="AT38" s="164"/>
      <c r="AU38" s="164"/>
      <c r="AV38" s="165" t="s">
        <v>142</v>
      </c>
      <c r="AW38" s="163"/>
      <c r="AX38" s="164"/>
      <c r="AY38" s="164"/>
      <c r="AZ38" s="295"/>
      <c r="BA38" s="296"/>
      <c r="BB38" s="309"/>
      <c r="BC38" s="296"/>
      <c r="BD38" s="310"/>
      <c r="BE38" s="311"/>
      <c r="BF38" s="311"/>
      <c r="BG38" s="311"/>
      <c r="BH38" s="312"/>
    </row>
    <row r="39" spans="2:60" ht="20.25" customHeight="1" x14ac:dyDescent="0.4">
      <c r="B39" s="96">
        <f>B36+1</f>
        <v>4</v>
      </c>
      <c r="C39" s="268"/>
      <c r="D39" s="269"/>
      <c r="E39" s="270"/>
      <c r="F39" s="95" t="str">
        <f>C38</f>
        <v>介護従業者</v>
      </c>
      <c r="G39" s="97"/>
      <c r="H39" s="275"/>
      <c r="I39" s="280"/>
      <c r="J39" s="281"/>
      <c r="K39" s="281"/>
      <c r="L39" s="282"/>
      <c r="M39" s="289"/>
      <c r="N39" s="290"/>
      <c r="O39" s="291"/>
      <c r="P39" s="20" t="s">
        <v>69</v>
      </c>
      <c r="Q39" s="21"/>
      <c r="R39" s="21"/>
      <c r="S39" s="16"/>
      <c r="T39" s="46"/>
      <c r="U39" s="157">
        <f>IF(U38="","",VLOOKUP(U38,'【記載例】シフト記号表（勤務時間帯）'!$D$6:$X$47,21,FALSE))</f>
        <v>7.9999999999999982</v>
      </c>
      <c r="V39" s="158" t="str">
        <f>IF(V38="","",VLOOKUP(V38,'【記載例】シフト記号表（勤務時間帯）'!$D$6:$X$47,21,FALSE))</f>
        <v/>
      </c>
      <c r="W39" s="158">
        <f>IF(W38="","",VLOOKUP(W38,'【記載例】シフト記号表（勤務時間帯）'!$D$6:$X$47,21,FALSE))</f>
        <v>7.9999999999999982</v>
      </c>
      <c r="X39" s="158">
        <f>IF(X38="","",VLOOKUP(X38,'【記載例】シフト記号表（勤務時間帯）'!$D$6:$X$47,21,FALSE))</f>
        <v>7.9999999999999982</v>
      </c>
      <c r="Y39" s="158" t="str">
        <f>IF(Y38="","",VLOOKUP(Y38,'【記載例】シフト記号表（勤務時間帯）'!$D$6:$X$47,21,FALSE))</f>
        <v/>
      </c>
      <c r="Z39" s="158">
        <f>IF(Z38="","",VLOOKUP(Z38,'【記載例】シフト記号表（勤務時間帯）'!$D$6:$X$47,21,FALSE))</f>
        <v>7.9999999999999982</v>
      </c>
      <c r="AA39" s="159">
        <f>IF(AA38="","",VLOOKUP(AA38,'【記載例】シフト記号表（勤務時間帯）'!$D$6:$X$47,21,FALSE))</f>
        <v>7.9999999999999982</v>
      </c>
      <c r="AB39" s="157" t="str">
        <f>IF(AB38="","",VLOOKUP(AB38,'【記載例】シフト記号表（勤務時間帯）'!$D$6:$X$47,21,FALSE))</f>
        <v/>
      </c>
      <c r="AC39" s="158">
        <f>IF(AC38="","",VLOOKUP(AC38,'【記載例】シフト記号表（勤務時間帯）'!$D$6:$X$47,21,FALSE))</f>
        <v>7.9999999999999982</v>
      </c>
      <c r="AD39" s="158">
        <f>IF(AD38="","",VLOOKUP(AD38,'【記載例】シフト記号表（勤務時間帯）'!$D$6:$X$47,21,FALSE))</f>
        <v>7.9999999999999982</v>
      </c>
      <c r="AE39" s="158">
        <f>IF(AE38="","",VLOOKUP(AE38,'【記載例】シフト記号表（勤務時間帯）'!$D$6:$X$47,21,FALSE))</f>
        <v>7.9999999999999982</v>
      </c>
      <c r="AF39" s="158" t="str">
        <f>IF(AF38="","",VLOOKUP(AF38,'【記載例】シフト記号表（勤務時間帯）'!$D$6:$X$47,21,FALSE))</f>
        <v/>
      </c>
      <c r="AG39" s="158">
        <f>IF(AG38="","",VLOOKUP(AG38,'【記載例】シフト記号表（勤務時間帯）'!$D$6:$X$47,21,FALSE))</f>
        <v>7.9999999999999982</v>
      </c>
      <c r="AH39" s="159">
        <f>IF(AH38="","",VLOOKUP(AH38,'【記載例】シフト記号表（勤務時間帯）'!$D$6:$X$47,21,FALSE))</f>
        <v>7.9999999999999982</v>
      </c>
      <c r="AI39" s="157" t="str">
        <f>IF(AI38="","",VLOOKUP(AI38,'【記載例】シフト記号表（勤務時間帯）'!$D$6:$X$47,21,FALSE))</f>
        <v/>
      </c>
      <c r="AJ39" s="158">
        <f>IF(AJ38="","",VLOOKUP(AJ38,'【記載例】シフト記号表（勤務時間帯）'!$D$6:$X$47,21,FALSE))</f>
        <v>7.9999999999999982</v>
      </c>
      <c r="AK39" s="158">
        <f>IF(AK38="","",VLOOKUP(AK38,'【記載例】シフト記号表（勤務時間帯）'!$D$6:$X$47,21,FALSE))</f>
        <v>7.9999999999999982</v>
      </c>
      <c r="AL39" s="158">
        <f>IF(AL38="","",VLOOKUP(AL38,'【記載例】シフト記号表（勤務時間帯）'!$D$6:$X$47,21,FALSE))</f>
        <v>7.9999999999999982</v>
      </c>
      <c r="AM39" s="158">
        <f>IF(AM38="","",VLOOKUP(AM38,'【記載例】シフト記号表（勤務時間帯）'!$D$6:$X$47,21,FALSE))</f>
        <v>7.9999999999999982</v>
      </c>
      <c r="AN39" s="158" t="str">
        <f>IF(AN38="","",VLOOKUP(AN38,'【記載例】シフト記号表（勤務時間帯）'!$D$6:$X$47,21,FALSE))</f>
        <v/>
      </c>
      <c r="AO39" s="159">
        <f>IF(AO38="","",VLOOKUP(AO38,'【記載例】シフト記号表（勤務時間帯）'!$D$6:$X$47,21,FALSE))</f>
        <v>7.9999999999999982</v>
      </c>
      <c r="AP39" s="157">
        <f>IF(AP38="","",VLOOKUP(AP38,'【記載例】シフト記号表（勤務時間帯）'!$D$6:$X$47,21,FALSE))</f>
        <v>7.9999999999999982</v>
      </c>
      <c r="AQ39" s="158">
        <f>IF(AQ38="","",VLOOKUP(AQ38,'【記載例】シフト記号表（勤務時間帯）'!$D$6:$X$47,21,FALSE))</f>
        <v>7.9999999999999982</v>
      </c>
      <c r="AR39" s="158">
        <f>IF(AR38="","",VLOOKUP(AR38,'【記載例】シフト記号表（勤務時間帯）'!$D$6:$X$47,21,FALSE))</f>
        <v>7.9999999999999982</v>
      </c>
      <c r="AS39" s="158">
        <f>IF(AS38="","",VLOOKUP(AS38,'【記載例】シフト記号表（勤務時間帯）'!$D$6:$X$47,21,FALSE))</f>
        <v>7.9999999999999982</v>
      </c>
      <c r="AT39" s="158" t="str">
        <f>IF(AT38="","",VLOOKUP(AT38,'【記載例】シフト記号表（勤務時間帯）'!$D$6:$X$47,21,FALSE))</f>
        <v/>
      </c>
      <c r="AU39" s="158" t="str">
        <f>IF(AU38="","",VLOOKUP(AU38,'【記載例】シフト記号表（勤務時間帯）'!$D$6:$X$47,21,FALSE))</f>
        <v/>
      </c>
      <c r="AV39" s="159">
        <f>IF(AV38="","",VLOOKUP(AV38,'【記載例】シフト記号表（勤務時間帯）'!$D$6:$X$47,21,FALSE))</f>
        <v>7.9999999999999982</v>
      </c>
      <c r="AW39" s="157" t="str">
        <f>IF(AW38="","",VLOOKUP(AW38,'【記載例】シフト記号表（勤務時間帯）'!$D$6:$X$47,21,FALSE))</f>
        <v/>
      </c>
      <c r="AX39" s="158" t="str">
        <f>IF(AX38="","",VLOOKUP(AX38,'【記載例】シフト記号表（勤務時間帯）'!$D$6:$X$47,21,FALSE))</f>
        <v/>
      </c>
      <c r="AY39" s="158" t="str">
        <f>IF(AY38="","",VLOOKUP(AY38,'【記載例】シフト記号表（勤務時間帯）'!$D$6:$X$47,21,FALSE))</f>
        <v/>
      </c>
      <c r="AZ39" s="319">
        <f>IF($BC$3="４週",SUM(U39:AV39),IF($BC$3="暦月",SUM(U39:AY39),""))</f>
        <v>159.99999999999997</v>
      </c>
      <c r="BA39" s="320"/>
      <c r="BB39" s="321">
        <f>IF($BC$3="４週",AZ39/4,IF($BC$3="暦月",(AZ39/($BC$8/7)),""))</f>
        <v>39.999999999999993</v>
      </c>
      <c r="BC39" s="320"/>
      <c r="BD39" s="313"/>
      <c r="BE39" s="314"/>
      <c r="BF39" s="314"/>
      <c r="BG39" s="314"/>
      <c r="BH39" s="315"/>
    </row>
    <row r="40" spans="2:60" ht="20.25" customHeight="1" x14ac:dyDescent="0.4">
      <c r="B40" s="98"/>
      <c r="C40" s="271"/>
      <c r="D40" s="272"/>
      <c r="E40" s="273"/>
      <c r="F40" s="134"/>
      <c r="G40" s="99" t="str">
        <f>C38</f>
        <v>介護従業者</v>
      </c>
      <c r="H40" s="276"/>
      <c r="I40" s="283"/>
      <c r="J40" s="284"/>
      <c r="K40" s="284"/>
      <c r="L40" s="285"/>
      <c r="M40" s="292"/>
      <c r="N40" s="293"/>
      <c r="O40" s="294"/>
      <c r="P40" s="22" t="s">
        <v>70</v>
      </c>
      <c r="Q40" s="26"/>
      <c r="R40" s="26"/>
      <c r="S40" s="14"/>
      <c r="T40" s="47"/>
      <c r="U40" s="160" t="str">
        <f>IF(U38="","",VLOOKUP(U38,'【記載例】シフト記号表（勤務時間帯）'!$D$6:$Z$47,23,FALSE))</f>
        <v>-</v>
      </c>
      <c r="V40" s="161" t="str">
        <f>IF(V38="","",VLOOKUP(V38,'【記載例】シフト記号表（勤務時間帯）'!$D$6:$Z$47,23,FALSE))</f>
        <v/>
      </c>
      <c r="W40" s="161" t="str">
        <f>IF(W38="","",VLOOKUP(W38,'【記載例】シフト記号表（勤務時間帯）'!$D$6:$Z$47,23,FALSE))</f>
        <v>-</v>
      </c>
      <c r="X40" s="161" t="str">
        <f>IF(X38="","",VLOOKUP(X38,'【記載例】シフト記号表（勤務時間帯）'!$D$6:$Z$47,23,FALSE))</f>
        <v>-</v>
      </c>
      <c r="Y40" s="161" t="str">
        <f>IF(Y38="","",VLOOKUP(Y38,'【記載例】シフト記号表（勤務時間帯）'!$D$6:$Z$47,23,FALSE))</f>
        <v/>
      </c>
      <c r="Z40" s="161" t="str">
        <f>IF(Z38="","",VLOOKUP(Z38,'【記載例】シフト記号表（勤務時間帯）'!$D$6:$Z$47,23,FALSE))</f>
        <v>-</v>
      </c>
      <c r="AA40" s="162" t="str">
        <f>IF(AA38="","",VLOOKUP(AA38,'【記載例】シフト記号表（勤務時間帯）'!$D$6:$Z$47,23,FALSE))</f>
        <v>-</v>
      </c>
      <c r="AB40" s="160" t="str">
        <f>IF(AB38="","",VLOOKUP(AB38,'【記載例】シフト記号表（勤務時間帯）'!$D$6:$Z$47,23,FALSE))</f>
        <v/>
      </c>
      <c r="AC40" s="161" t="str">
        <f>IF(AC38="","",VLOOKUP(AC38,'【記載例】シフト記号表（勤務時間帯）'!$D$6:$Z$47,23,FALSE))</f>
        <v>-</v>
      </c>
      <c r="AD40" s="161" t="str">
        <f>IF(AD38="","",VLOOKUP(AD38,'【記載例】シフト記号表（勤務時間帯）'!$D$6:$Z$47,23,FALSE))</f>
        <v>-</v>
      </c>
      <c r="AE40" s="161" t="str">
        <f>IF(AE38="","",VLOOKUP(AE38,'【記載例】シフト記号表（勤務時間帯）'!$D$6:$Z$47,23,FALSE))</f>
        <v>-</v>
      </c>
      <c r="AF40" s="161" t="str">
        <f>IF(AF38="","",VLOOKUP(AF38,'【記載例】シフト記号表（勤務時間帯）'!$D$6:$Z$47,23,FALSE))</f>
        <v/>
      </c>
      <c r="AG40" s="161" t="str">
        <f>IF(AG38="","",VLOOKUP(AG38,'【記載例】シフト記号表（勤務時間帯）'!$D$6:$Z$47,23,FALSE))</f>
        <v>-</v>
      </c>
      <c r="AH40" s="162" t="str">
        <f>IF(AH38="","",VLOOKUP(AH38,'【記載例】シフト記号表（勤務時間帯）'!$D$6:$Z$47,23,FALSE))</f>
        <v>-</v>
      </c>
      <c r="AI40" s="160" t="str">
        <f>IF(AI38="","",VLOOKUP(AI38,'【記載例】シフト記号表（勤務時間帯）'!$D$6:$Z$47,23,FALSE))</f>
        <v/>
      </c>
      <c r="AJ40" s="161" t="str">
        <f>IF(AJ38="","",VLOOKUP(AJ38,'【記載例】シフト記号表（勤務時間帯）'!$D$6:$Z$47,23,FALSE))</f>
        <v>-</v>
      </c>
      <c r="AK40" s="161" t="str">
        <f>IF(AK38="","",VLOOKUP(AK38,'【記載例】シフト記号表（勤務時間帯）'!$D$6:$Z$47,23,FALSE))</f>
        <v>-</v>
      </c>
      <c r="AL40" s="161" t="str">
        <f>IF(AL38="","",VLOOKUP(AL38,'【記載例】シフト記号表（勤務時間帯）'!$D$6:$Z$47,23,FALSE))</f>
        <v>-</v>
      </c>
      <c r="AM40" s="161" t="str">
        <f>IF(AM38="","",VLOOKUP(AM38,'【記載例】シフト記号表（勤務時間帯）'!$D$6:$Z$47,23,FALSE))</f>
        <v>-</v>
      </c>
      <c r="AN40" s="161" t="str">
        <f>IF(AN38="","",VLOOKUP(AN38,'【記載例】シフト記号表（勤務時間帯）'!$D$6:$Z$47,23,FALSE))</f>
        <v/>
      </c>
      <c r="AO40" s="162" t="str">
        <f>IF(AO38="","",VLOOKUP(AO38,'【記載例】シフト記号表（勤務時間帯）'!$D$6:$Z$47,23,FALSE))</f>
        <v>-</v>
      </c>
      <c r="AP40" s="160" t="str">
        <f>IF(AP38="","",VLOOKUP(AP38,'【記載例】シフト記号表（勤務時間帯）'!$D$6:$Z$47,23,FALSE))</f>
        <v>-</v>
      </c>
      <c r="AQ40" s="161" t="str">
        <f>IF(AQ38="","",VLOOKUP(AQ38,'【記載例】シフト記号表（勤務時間帯）'!$D$6:$Z$47,23,FALSE))</f>
        <v>-</v>
      </c>
      <c r="AR40" s="161" t="str">
        <f>IF(AR38="","",VLOOKUP(AR38,'【記載例】シフト記号表（勤務時間帯）'!$D$6:$Z$47,23,FALSE))</f>
        <v>-</v>
      </c>
      <c r="AS40" s="161" t="str">
        <f>IF(AS38="","",VLOOKUP(AS38,'【記載例】シフト記号表（勤務時間帯）'!$D$6:$Z$47,23,FALSE))</f>
        <v>-</v>
      </c>
      <c r="AT40" s="161" t="str">
        <f>IF(AT38="","",VLOOKUP(AT38,'【記載例】シフト記号表（勤務時間帯）'!$D$6:$Z$47,23,FALSE))</f>
        <v/>
      </c>
      <c r="AU40" s="161" t="str">
        <f>IF(AU38="","",VLOOKUP(AU38,'【記載例】シフト記号表（勤務時間帯）'!$D$6:$Z$47,23,FALSE))</f>
        <v/>
      </c>
      <c r="AV40" s="162" t="str">
        <f>IF(AV38="","",VLOOKUP(AV38,'【記載例】シフト記号表（勤務時間帯）'!$D$6:$Z$47,23,FALSE))</f>
        <v>-</v>
      </c>
      <c r="AW40" s="160" t="str">
        <f>IF(AW38="","",VLOOKUP(AW38,'【記載例】シフト記号表（勤務時間帯）'!$D$6:$Z$47,23,FALSE))</f>
        <v/>
      </c>
      <c r="AX40" s="161" t="str">
        <f>IF(AX38="","",VLOOKUP(AX38,'【記載例】シフト記号表（勤務時間帯）'!$D$6:$Z$47,23,FALSE))</f>
        <v/>
      </c>
      <c r="AY40" s="161" t="str">
        <f>IF(AY38="","",VLOOKUP(AY38,'【記載例】シフト記号表（勤務時間帯）'!$D$6:$Z$47,23,FALSE))</f>
        <v/>
      </c>
      <c r="AZ40" s="322">
        <f>IF($BC$3="４週",SUM(U40:AV40),IF($BC$3="暦月",SUM(U40:AY40),""))</f>
        <v>0</v>
      </c>
      <c r="BA40" s="323"/>
      <c r="BB40" s="324">
        <f>IF($BC$3="４週",AZ40/4,IF($BC$3="暦月",(AZ40/($BC$8/7)),""))</f>
        <v>0</v>
      </c>
      <c r="BC40" s="323"/>
      <c r="BD40" s="316"/>
      <c r="BE40" s="317"/>
      <c r="BF40" s="317"/>
      <c r="BG40" s="317"/>
      <c r="BH40" s="318"/>
    </row>
    <row r="41" spans="2:60" ht="20.25" customHeight="1" x14ac:dyDescent="0.4">
      <c r="B41" s="100"/>
      <c r="C41" s="265" t="s">
        <v>82</v>
      </c>
      <c r="D41" s="266"/>
      <c r="E41" s="267"/>
      <c r="F41" s="95"/>
      <c r="G41" s="97"/>
      <c r="H41" s="329" t="s">
        <v>101</v>
      </c>
      <c r="I41" s="277" t="s">
        <v>19</v>
      </c>
      <c r="J41" s="278"/>
      <c r="K41" s="278"/>
      <c r="L41" s="279"/>
      <c r="M41" s="286" t="s">
        <v>118</v>
      </c>
      <c r="N41" s="287"/>
      <c r="O41" s="288"/>
      <c r="P41" s="18" t="s">
        <v>18</v>
      </c>
      <c r="Q41" s="24"/>
      <c r="R41" s="24"/>
      <c r="S41" s="12"/>
      <c r="T41" s="48"/>
      <c r="U41" s="163" t="s">
        <v>143</v>
      </c>
      <c r="V41" s="164" t="s">
        <v>142</v>
      </c>
      <c r="W41" s="164"/>
      <c r="X41" s="164" t="s">
        <v>142</v>
      </c>
      <c r="Y41" s="164" t="s">
        <v>143</v>
      </c>
      <c r="Z41" s="164" t="s">
        <v>143</v>
      </c>
      <c r="AA41" s="165"/>
      <c r="AB41" s="163" t="s">
        <v>143</v>
      </c>
      <c r="AC41" s="164" t="s">
        <v>143</v>
      </c>
      <c r="AD41" s="164" t="s">
        <v>143</v>
      </c>
      <c r="AE41" s="164" t="s">
        <v>143</v>
      </c>
      <c r="AF41" s="164" t="s">
        <v>143</v>
      </c>
      <c r="AG41" s="164"/>
      <c r="AH41" s="165"/>
      <c r="AI41" s="163" t="s">
        <v>143</v>
      </c>
      <c r="AJ41" s="164"/>
      <c r="AK41" s="164" t="s">
        <v>142</v>
      </c>
      <c r="AL41" s="164"/>
      <c r="AM41" s="164" t="s">
        <v>143</v>
      </c>
      <c r="AN41" s="164" t="s">
        <v>143</v>
      </c>
      <c r="AO41" s="165" t="s">
        <v>143</v>
      </c>
      <c r="AP41" s="163" t="s">
        <v>143</v>
      </c>
      <c r="AQ41" s="164"/>
      <c r="AR41" s="164"/>
      <c r="AS41" s="164" t="s">
        <v>143</v>
      </c>
      <c r="AT41" s="164" t="s">
        <v>143</v>
      </c>
      <c r="AU41" s="164" t="s">
        <v>143</v>
      </c>
      <c r="AV41" s="165" t="s">
        <v>143</v>
      </c>
      <c r="AW41" s="163"/>
      <c r="AX41" s="164"/>
      <c r="AY41" s="164"/>
      <c r="AZ41" s="295"/>
      <c r="BA41" s="296"/>
      <c r="BB41" s="309"/>
      <c r="BC41" s="296"/>
      <c r="BD41" s="310"/>
      <c r="BE41" s="311"/>
      <c r="BF41" s="311"/>
      <c r="BG41" s="311"/>
      <c r="BH41" s="312"/>
    </row>
    <row r="42" spans="2:60" ht="20.25" customHeight="1" x14ac:dyDescent="0.4">
      <c r="B42" s="96">
        <f>B39+1</f>
        <v>5</v>
      </c>
      <c r="C42" s="268"/>
      <c r="D42" s="269"/>
      <c r="E42" s="270"/>
      <c r="F42" s="95" t="str">
        <f>C41</f>
        <v>介護従業者</v>
      </c>
      <c r="G42" s="97"/>
      <c r="H42" s="275"/>
      <c r="I42" s="280"/>
      <c r="J42" s="281"/>
      <c r="K42" s="281"/>
      <c r="L42" s="282"/>
      <c r="M42" s="289"/>
      <c r="N42" s="290"/>
      <c r="O42" s="291"/>
      <c r="P42" s="20" t="s">
        <v>69</v>
      </c>
      <c r="Q42" s="21"/>
      <c r="R42" s="21"/>
      <c r="S42" s="16"/>
      <c r="T42" s="46"/>
      <c r="U42" s="157">
        <f>IF(U41="","",VLOOKUP(U41,'【記載例】シフト記号表（勤務時間帯）'!$D$6:$X$47,21,FALSE))</f>
        <v>8</v>
      </c>
      <c r="V42" s="158">
        <f>IF(V41="","",VLOOKUP(V41,'【記載例】シフト記号表（勤務時間帯）'!$D$6:$X$47,21,FALSE))</f>
        <v>7.9999999999999982</v>
      </c>
      <c r="W42" s="158" t="str">
        <f>IF(W41="","",VLOOKUP(W41,'【記載例】シフト記号表（勤務時間帯）'!$D$6:$X$47,21,FALSE))</f>
        <v/>
      </c>
      <c r="X42" s="158">
        <f>IF(X41="","",VLOOKUP(X41,'【記載例】シフト記号表（勤務時間帯）'!$D$6:$X$47,21,FALSE))</f>
        <v>7.9999999999999982</v>
      </c>
      <c r="Y42" s="158">
        <f>IF(Y41="","",VLOOKUP(Y41,'【記載例】シフト記号表（勤務時間帯）'!$D$6:$X$47,21,FALSE))</f>
        <v>8</v>
      </c>
      <c r="Z42" s="158">
        <f>IF(Z41="","",VLOOKUP(Z41,'【記載例】シフト記号表（勤務時間帯）'!$D$6:$X$47,21,FALSE))</f>
        <v>8</v>
      </c>
      <c r="AA42" s="159" t="str">
        <f>IF(AA41="","",VLOOKUP(AA41,'【記載例】シフト記号表（勤務時間帯）'!$D$6:$X$47,21,FALSE))</f>
        <v/>
      </c>
      <c r="AB42" s="157">
        <f>IF(AB41="","",VLOOKUP(AB41,'【記載例】シフト記号表（勤務時間帯）'!$D$6:$X$47,21,FALSE))</f>
        <v>8</v>
      </c>
      <c r="AC42" s="158">
        <f>IF(AC41="","",VLOOKUP(AC41,'【記載例】シフト記号表（勤務時間帯）'!$D$6:$X$47,21,FALSE))</f>
        <v>8</v>
      </c>
      <c r="AD42" s="158">
        <f>IF(AD41="","",VLOOKUP(AD41,'【記載例】シフト記号表（勤務時間帯）'!$D$6:$X$47,21,FALSE))</f>
        <v>8</v>
      </c>
      <c r="AE42" s="158">
        <f>IF(AE41="","",VLOOKUP(AE41,'【記載例】シフト記号表（勤務時間帯）'!$D$6:$X$47,21,FALSE))</f>
        <v>8</v>
      </c>
      <c r="AF42" s="158">
        <f>IF(AF41="","",VLOOKUP(AF41,'【記載例】シフト記号表（勤務時間帯）'!$D$6:$X$47,21,FALSE))</f>
        <v>8</v>
      </c>
      <c r="AG42" s="158" t="str">
        <f>IF(AG41="","",VLOOKUP(AG41,'【記載例】シフト記号表（勤務時間帯）'!$D$6:$X$47,21,FALSE))</f>
        <v/>
      </c>
      <c r="AH42" s="159" t="str">
        <f>IF(AH41="","",VLOOKUP(AH41,'【記載例】シフト記号表（勤務時間帯）'!$D$6:$X$47,21,FALSE))</f>
        <v/>
      </c>
      <c r="AI42" s="157">
        <f>IF(AI41="","",VLOOKUP(AI41,'【記載例】シフト記号表（勤務時間帯）'!$D$6:$X$47,21,FALSE))</f>
        <v>8</v>
      </c>
      <c r="AJ42" s="158" t="str">
        <f>IF(AJ41="","",VLOOKUP(AJ41,'【記載例】シフト記号表（勤務時間帯）'!$D$6:$X$47,21,FALSE))</f>
        <v/>
      </c>
      <c r="AK42" s="158">
        <f>IF(AK41="","",VLOOKUP(AK41,'【記載例】シフト記号表（勤務時間帯）'!$D$6:$X$47,21,FALSE))</f>
        <v>7.9999999999999982</v>
      </c>
      <c r="AL42" s="158" t="str">
        <f>IF(AL41="","",VLOOKUP(AL41,'【記載例】シフト記号表（勤務時間帯）'!$D$6:$X$47,21,FALSE))</f>
        <v/>
      </c>
      <c r="AM42" s="158">
        <f>IF(AM41="","",VLOOKUP(AM41,'【記載例】シフト記号表（勤務時間帯）'!$D$6:$X$47,21,FALSE))</f>
        <v>8</v>
      </c>
      <c r="AN42" s="158">
        <f>IF(AN41="","",VLOOKUP(AN41,'【記載例】シフト記号表（勤務時間帯）'!$D$6:$X$47,21,FALSE))</f>
        <v>8</v>
      </c>
      <c r="AO42" s="159">
        <f>IF(AO41="","",VLOOKUP(AO41,'【記載例】シフト記号表（勤務時間帯）'!$D$6:$X$47,21,FALSE))</f>
        <v>8</v>
      </c>
      <c r="AP42" s="157">
        <f>IF(AP41="","",VLOOKUP(AP41,'【記載例】シフト記号表（勤務時間帯）'!$D$6:$X$47,21,FALSE))</f>
        <v>8</v>
      </c>
      <c r="AQ42" s="158" t="str">
        <f>IF(AQ41="","",VLOOKUP(AQ41,'【記載例】シフト記号表（勤務時間帯）'!$D$6:$X$47,21,FALSE))</f>
        <v/>
      </c>
      <c r="AR42" s="158" t="str">
        <f>IF(AR41="","",VLOOKUP(AR41,'【記載例】シフト記号表（勤務時間帯）'!$D$6:$X$47,21,FALSE))</f>
        <v/>
      </c>
      <c r="AS42" s="158">
        <f>IF(AS41="","",VLOOKUP(AS41,'【記載例】シフト記号表（勤務時間帯）'!$D$6:$X$47,21,FALSE))</f>
        <v>8</v>
      </c>
      <c r="AT42" s="158">
        <f>IF(AT41="","",VLOOKUP(AT41,'【記載例】シフト記号表（勤務時間帯）'!$D$6:$X$47,21,FALSE))</f>
        <v>8</v>
      </c>
      <c r="AU42" s="158">
        <f>IF(AU41="","",VLOOKUP(AU41,'【記載例】シフト記号表（勤務時間帯）'!$D$6:$X$47,21,FALSE))</f>
        <v>8</v>
      </c>
      <c r="AV42" s="159">
        <f>IF(AV41="","",VLOOKUP(AV41,'【記載例】シフト記号表（勤務時間帯）'!$D$6:$X$47,21,FALSE))</f>
        <v>8</v>
      </c>
      <c r="AW42" s="157" t="str">
        <f>IF(AW41="","",VLOOKUP(AW41,'【記載例】シフト記号表（勤務時間帯）'!$D$6:$X$47,21,FALSE))</f>
        <v/>
      </c>
      <c r="AX42" s="158" t="str">
        <f>IF(AX41="","",VLOOKUP(AX41,'【記載例】シフト記号表（勤務時間帯）'!$D$6:$X$47,21,FALSE))</f>
        <v/>
      </c>
      <c r="AY42" s="158" t="str">
        <f>IF(AY41="","",VLOOKUP(AY41,'【記載例】シフト記号表（勤務時間帯）'!$D$6:$X$47,21,FALSE))</f>
        <v/>
      </c>
      <c r="AZ42" s="319">
        <f>IF($BC$3="４週",SUM(U42:AV42),IF($BC$3="暦月",SUM(U42:AY42),""))</f>
        <v>160</v>
      </c>
      <c r="BA42" s="320"/>
      <c r="BB42" s="321">
        <f>IF($BC$3="４週",AZ42/4,IF($BC$3="暦月",(AZ42/($BC$8/7)),""))</f>
        <v>40</v>
      </c>
      <c r="BC42" s="320"/>
      <c r="BD42" s="313"/>
      <c r="BE42" s="314"/>
      <c r="BF42" s="314"/>
      <c r="BG42" s="314"/>
      <c r="BH42" s="315"/>
    </row>
    <row r="43" spans="2:60" ht="20.25" customHeight="1" x14ac:dyDescent="0.4">
      <c r="B43" s="98"/>
      <c r="C43" s="271"/>
      <c r="D43" s="272"/>
      <c r="E43" s="273"/>
      <c r="F43" s="134"/>
      <c r="G43" s="99" t="str">
        <f>C41</f>
        <v>介護従業者</v>
      </c>
      <c r="H43" s="276"/>
      <c r="I43" s="283"/>
      <c r="J43" s="284"/>
      <c r="K43" s="284"/>
      <c r="L43" s="285"/>
      <c r="M43" s="292"/>
      <c r="N43" s="293"/>
      <c r="O43" s="294"/>
      <c r="P43" s="22" t="s">
        <v>70</v>
      </c>
      <c r="Q43" s="23"/>
      <c r="R43" s="23"/>
      <c r="S43" s="15"/>
      <c r="T43" s="50"/>
      <c r="U43" s="160" t="str">
        <f>IF(U41="","",VLOOKUP(U41,'【記載例】シフト記号表（勤務時間帯）'!$D$6:$Z$47,23,FALSE))</f>
        <v>-</v>
      </c>
      <c r="V43" s="161" t="str">
        <f>IF(V41="","",VLOOKUP(V41,'【記載例】シフト記号表（勤務時間帯）'!$D$6:$Z$47,23,FALSE))</f>
        <v>-</v>
      </c>
      <c r="W43" s="161" t="str">
        <f>IF(W41="","",VLOOKUP(W41,'【記載例】シフト記号表（勤務時間帯）'!$D$6:$Z$47,23,FALSE))</f>
        <v/>
      </c>
      <c r="X43" s="161" t="str">
        <f>IF(X41="","",VLOOKUP(X41,'【記載例】シフト記号表（勤務時間帯）'!$D$6:$Z$47,23,FALSE))</f>
        <v>-</v>
      </c>
      <c r="Y43" s="161" t="str">
        <f>IF(Y41="","",VLOOKUP(Y41,'【記載例】シフト記号表（勤務時間帯）'!$D$6:$Z$47,23,FALSE))</f>
        <v>-</v>
      </c>
      <c r="Z43" s="161" t="str">
        <f>IF(Z41="","",VLOOKUP(Z41,'【記載例】シフト記号表（勤務時間帯）'!$D$6:$Z$47,23,FALSE))</f>
        <v>-</v>
      </c>
      <c r="AA43" s="162" t="str">
        <f>IF(AA41="","",VLOOKUP(AA41,'【記載例】シフト記号表（勤務時間帯）'!$D$6:$Z$47,23,FALSE))</f>
        <v/>
      </c>
      <c r="AB43" s="160" t="str">
        <f>IF(AB41="","",VLOOKUP(AB41,'【記載例】シフト記号表（勤務時間帯）'!$D$6:$Z$47,23,FALSE))</f>
        <v>-</v>
      </c>
      <c r="AC43" s="161" t="str">
        <f>IF(AC41="","",VLOOKUP(AC41,'【記載例】シフト記号表（勤務時間帯）'!$D$6:$Z$47,23,FALSE))</f>
        <v>-</v>
      </c>
      <c r="AD43" s="161" t="str">
        <f>IF(AD41="","",VLOOKUP(AD41,'【記載例】シフト記号表（勤務時間帯）'!$D$6:$Z$47,23,FALSE))</f>
        <v>-</v>
      </c>
      <c r="AE43" s="161" t="str">
        <f>IF(AE41="","",VLOOKUP(AE41,'【記載例】シフト記号表（勤務時間帯）'!$D$6:$Z$47,23,FALSE))</f>
        <v>-</v>
      </c>
      <c r="AF43" s="161" t="str">
        <f>IF(AF41="","",VLOOKUP(AF41,'【記載例】シフト記号表（勤務時間帯）'!$D$6:$Z$47,23,FALSE))</f>
        <v>-</v>
      </c>
      <c r="AG43" s="161" t="str">
        <f>IF(AG41="","",VLOOKUP(AG41,'【記載例】シフト記号表（勤務時間帯）'!$D$6:$Z$47,23,FALSE))</f>
        <v/>
      </c>
      <c r="AH43" s="162" t="str">
        <f>IF(AH41="","",VLOOKUP(AH41,'【記載例】シフト記号表（勤務時間帯）'!$D$6:$Z$47,23,FALSE))</f>
        <v/>
      </c>
      <c r="AI43" s="160" t="str">
        <f>IF(AI41="","",VLOOKUP(AI41,'【記載例】シフト記号表（勤務時間帯）'!$D$6:$Z$47,23,FALSE))</f>
        <v>-</v>
      </c>
      <c r="AJ43" s="161" t="str">
        <f>IF(AJ41="","",VLOOKUP(AJ41,'【記載例】シフト記号表（勤務時間帯）'!$D$6:$Z$47,23,FALSE))</f>
        <v/>
      </c>
      <c r="AK43" s="161" t="str">
        <f>IF(AK41="","",VLOOKUP(AK41,'【記載例】シフト記号表（勤務時間帯）'!$D$6:$Z$47,23,FALSE))</f>
        <v>-</v>
      </c>
      <c r="AL43" s="161" t="str">
        <f>IF(AL41="","",VLOOKUP(AL41,'【記載例】シフト記号表（勤務時間帯）'!$D$6:$Z$47,23,FALSE))</f>
        <v/>
      </c>
      <c r="AM43" s="161" t="str">
        <f>IF(AM41="","",VLOOKUP(AM41,'【記載例】シフト記号表（勤務時間帯）'!$D$6:$Z$47,23,FALSE))</f>
        <v>-</v>
      </c>
      <c r="AN43" s="161" t="str">
        <f>IF(AN41="","",VLOOKUP(AN41,'【記載例】シフト記号表（勤務時間帯）'!$D$6:$Z$47,23,FALSE))</f>
        <v>-</v>
      </c>
      <c r="AO43" s="162" t="str">
        <f>IF(AO41="","",VLOOKUP(AO41,'【記載例】シフト記号表（勤務時間帯）'!$D$6:$Z$47,23,FALSE))</f>
        <v>-</v>
      </c>
      <c r="AP43" s="160" t="str">
        <f>IF(AP41="","",VLOOKUP(AP41,'【記載例】シフト記号表（勤務時間帯）'!$D$6:$Z$47,23,FALSE))</f>
        <v>-</v>
      </c>
      <c r="AQ43" s="161" t="str">
        <f>IF(AQ41="","",VLOOKUP(AQ41,'【記載例】シフト記号表（勤務時間帯）'!$D$6:$Z$47,23,FALSE))</f>
        <v/>
      </c>
      <c r="AR43" s="161" t="str">
        <f>IF(AR41="","",VLOOKUP(AR41,'【記載例】シフト記号表（勤務時間帯）'!$D$6:$Z$47,23,FALSE))</f>
        <v/>
      </c>
      <c r="AS43" s="161" t="str">
        <f>IF(AS41="","",VLOOKUP(AS41,'【記載例】シフト記号表（勤務時間帯）'!$D$6:$Z$47,23,FALSE))</f>
        <v>-</v>
      </c>
      <c r="AT43" s="161" t="str">
        <f>IF(AT41="","",VLOOKUP(AT41,'【記載例】シフト記号表（勤務時間帯）'!$D$6:$Z$47,23,FALSE))</f>
        <v>-</v>
      </c>
      <c r="AU43" s="161" t="str">
        <f>IF(AU41="","",VLOOKUP(AU41,'【記載例】シフト記号表（勤務時間帯）'!$D$6:$Z$47,23,FALSE))</f>
        <v>-</v>
      </c>
      <c r="AV43" s="162" t="str">
        <f>IF(AV41="","",VLOOKUP(AV41,'【記載例】シフト記号表（勤務時間帯）'!$D$6:$Z$47,23,FALSE))</f>
        <v>-</v>
      </c>
      <c r="AW43" s="160" t="str">
        <f>IF(AW41="","",VLOOKUP(AW41,'【記載例】シフト記号表（勤務時間帯）'!$D$6:$Z$47,23,FALSE))</f>
        <v/>
      </c>
      <c r="AX43" s="161" t="str">
        <f>IF(AX41="","",VLOOKUP(AX41,'【記載例】シフト記号表（勤務時間帯）'!$D$6:$Z$47,23,FALSE))</f>
        <v/>
      </c>
      <c r="AY43" s="161" t="str">
        <f>IF(AY41="","",VLOOKUP(AY41,'【記載例】シフト記号表（勤務時間帯）'!$D$6:$Z$47,23,FALSE))</f>
        <v/>
      </c>
      <c r="AZ43" s="322">
        <f>IF($BC$3="４週",SUM(U43:AV43),IF($BC$3="暦月",SUM(U43:AY43),""))</f>
        <v>0</v>
      </c>
      <c r="BA43" s="323"/>
      <c r="BB43" s="324">
        <f>IF($BC$3="４週",AZ43/4,IF($BC$3="暦月",(AZ43/($BC$8/7)),""))</f>
        <v>0</v>
      </c>
      <c r="BC43" s="323"/>
      <c r="BD43" s="316"/>
      <c r="BE43" s="317"/>
      <c r="BF43" s="317"/>
      <c r="BG43" s="317"/>
      <c r="BH43" s="318"/>
    </row>
    <row r="44" spans="2:60" ht="20.25" customHeight="1" x14ac:dyDescent="0.4">
      <c r="B44" s="100"/>
      <c r="C44" s="265" t="s">
        <v>82</v>
      </c>
      <c r="D44" s="266"/>
      <c r="E44" s="267"/>
      <c r="F44" s="95"/>
      <c r="G44" s="97"/>
      <c r="H44" s="329" t="s">
        <v>115</v>
      </c>
      <c r="I44" s="277" t="s">
        <v>102</v>
      </c>
      <c r="J44" s="278"/>
      <c r="K44" s="278"/>
      <c r="L44" s="279"/>
      <c r="M44" s="286" t="s">
        <v>119</v>
      </c>
      <c r="N44" s="287"/>
      <c r="O44" s="288"/>
      <c r="P44" s="18" t="s">
        <v>18</v>
      </c>
      <c r="Q44" s="25"/>
      <c r="R44" s="25"/>
      <c r="S44" s="13"/>
      <c r="T44" s="51"/>
      <c r="U44" s="163" t="s">
        <v>270</v>
      </c>
      <c r="V44" s="164"/>
      <c r="W44" s="164" t="s">
        <v>271</v>
      </c>
      <c r="X44" s="164" t="s">
        <v>273</v>
      </c>
      <c r="Y44" s="164" t="s">
        <v>270</v>
      </c>
      <c r="Z44" s="164"/>
      <c r="AA44" s="165" t="s">
        <v>271</v>
      </c>
      <c r="AB44" s="163" t="s">
        <v>270</v>
      </c>
      <c r="AC44" s="164"/>
      <c r="AD44" s="164"/>
      <c r="AE44" s="164" t="s">
        <v>271</v>
      </c>
      <c r="AF44" s="164" t="s">
        <v>270</v>
      </c>
      <c r="AG44" s="164"/>
      <c r="AH44" s="165"/>
      <c r="AI44" s="163" t="s">
        <v>271</v>
      </c>
      <c r="AJ44" s="164" t="s">
        <v>270</v>
      </c>
      <c r="AK44" s="164"/>
      <c r="AL44" s="164" t="s">
        <v>271</v>
      </c>
      <c r="AM44" s="164" t="s">
        <v>270</v>
      </c>
      <c r="AN44" s="164"/>
      <c r="AO44" s="165" t="s">
        <v>271</v>
      </c>
      <c r="AP44" s="163" t="s">
        <v>273</v>
      </c>
      <c r="AQ44" s="164" t="s">
        <v>270</v>
      </c>
      <c r="AR44" s="164"/>
      <c r="AS44" s="164"/>
      <c r="AT44" s="164"/>
      <c r="AU44" s="164"/>
      <c r="AV44" s="165" t="s">
        <v>271</v>
      </c>
      <c r="AW44" s="163"/>
      <c r="AX44" s="164"/>
      <c r="AY44" s="164"/>
      <c r="AZ44" s="295"/>
      <c r="BA44" s="296"/>
      <c r="BB44" s="309"/>
      <c r="BC44" s="296"/>
      <c r="BD44" s="310"/>
      <c r="BE44" s="311"/>
      <c r="BF44" s="311"/>
      <c r="BG44" s="311"/>
      <c r="BH44" s="312"/>
    </row>
    <row r="45" spans="2:60" ht="20.25" customHeight="1" x14ac:dyDescent="0.4">
      <c r="B45" s="96">
        <f>B42+1</f>
        <v>6</v>
      </c>
      <c r="C45" s="268"/>
      <c r="D45" s="269"/>
      <c r="E45" s="270"/>
      <c r="F45" s="95" t="str">
        <f>C44</f>
        <v>介護従業者</v>
      </c>
      <c r="G45" s="97"/>
      <c r="H45" s="275"/>
      <c r="I45" s="280"/>
      <c r="J45" s="281"/>
      <c r="K45" s="281"/>
      <c r="L45" s="282"/>
      <c r="M45" s="289"/>
      <c r="N45" s="290"/>
      <c r="O45" s="291"/>
      <c r="P45" s="20" t="s">
        <v>69</v>
      </c>
      <c r="Q45" s="21"/>
      <c r="R45" s="21"/>
      <c r="S45" s="16"/>
      <c r="T45" s="46"/>
      <c r="U45" s="157">
        <f>IF(U44="","",VLOOKUP(U44,'【記載例】シフト記号表（勤務時間帯）'!$D$6:$X$47,21,FALSE))</f>
        <v>1.9999999999999996</v>
      </c>
      <c r="V45" s="158" t="str">
        <f>IF(V44="","",VLOOKUP(V44,'【記載例】シフト記号表（勤務時間帯）'!$D$6:$X$47,21,FALSE))</f>
        <v/>
      </c>
      <c r="W45" s="158">
        <f>IF(W44="","",VLOOKUP(W44,'【記載例】シフト記号表（勤務時間帯）'!$D$6:$X$47,21,FALSE))</f>
        <v>5.0000000000000009</v>
      </c>
      <c r="X45" s="158">
        <f>IF(X44="","",VLOOKUP(X44,'【記載例】シフト記号表（勤務時間帯）'!$D$6:$X$47,21,FALSE))</f>
        <v>7</v>
      </c>
      <c r="Y45" s="158">
        <f>IF(Y44="","",VLOOKUP(Y44,'【記載例】シフト記号表（勤務時間帯）'!$D$6:$X$47,21,FALSE))</f>
        <v>1.9999999999999996</v>
      </c>
      <c r="Z45" s="158" t="str">
        <f>IF(Z44="","",VLOOKUP(Z44,'【記載例】シフト記号表（勤務時間帯）'!$D$6:$X$47,21,FALSE))</f>
        <v/>
      </c>
      <c r="AA45" s="159">
        <f>IF(AA44="","",VLOOKUP(AA44,'【記載例】シフト記号表（勤務時間帯）'!$D$6:$X$47,21,FALSE))</f>
        <v>5.0000000000000009</v>
      </c>
      <c r="AB45" s="157">
        <f>IF(AB44="","",VLOOKUP(AB44,'【記載例】シフト記号表（勤務時間帯）'!$D$6:$X$47,21,FALSE))</f>
        <v>1.9999999999999996</v>
      </c>
      <c r="AC45" s="158" t="str">
        <f>IF(AC44="","",VLOOKUP(AC44,'【記載例】シフト記号表（勤務時間帯）'!$D$6:$X$47,21,FALSE))</f>
        <v/>
      </c>
      <c r="AD45" s="158" t="str">
        <f>IF(AD44="","",VLOOKUP(AD44,'【記載例】シフト記号表（勤務時間帯）'!$D$6:$X$47,21,FALSE))</f>
        <v/>
      </c>
      <c r="AE45" s="158">
        <f>IF(AE44="","",VLOOKUP(AE44,'【記載例】シフト記号表（勤務時間帯）'!$D$6:$X$47,21,FALSE))</f>
        <v>5.0000000000000009</v>
      </c>
      <c r="AF45" s="158">
        <f>IF(AF44="","",VLOOKUP(AF44,'【記載例】シフト記号表（勤務時間帯）'!$D$6:$X$47,21,FALSE))</f>
        <v>1.9999999999999996</v>
      </c>
      <c r="AG45" s="158" t="str">
        <f>IF(AG44="","",VLOOKUP(AG44,'【記載例】シフト記号表（勤務時間帯）'!$D$6:$X$47,21,FALSE))</f>
        <v/>
      </c>
      <c r="AH45" s="159" t="str">
        <f>IF(AH44="","",VLOOKUP(AH44,'【記載例】シフト記号表（勤務時間帯）'!$D$6:$X$47,21,FALSE))</f>
        <v/>
      </c>
      <c r="AI45" s="157">
        <f>IF(AI44="","",VLOOKUP(AI44,'【記載例】シフト記号表（勤務時間帯）'!$D$6:$X$47,21,FALSE))</f>
        <v>5.0000000000000009</v>
      </c>
      <c r="AJ45" s="158">
        <f>IF(AJ44="","",VLOOKUP(AJ44,'【記載例】シフト記号表（勤務時間帯）'!$D$6:$X$47,21,FALSE))</f>
        <v>1.9999999999999996</v>
      </c>
      <c r="AK45" s="158" t="str">
        <f>IF(AK44="","",VLOOKUP(AK44,'【記載例】シフト記号表（勤務時間帯）'!$D$6:$X$47,21,FALSE))</f>
        <v/>
      </c>
      <c r="AL45" s="158">
        <f>IF(AL44="","",VLOOKUP(AL44,'【記載例】シフト記号表（勤務時間帯）'!$D$6:$X$47,21,FALSE))</f>
        <v>5.0000000000000009</v>
      </c>
      <c r="AM45" s="158">
        <f>IF(AM44="","",VLOOKUP(AM44,'【記載例】シフト記号表（勤務時間帯）'!$D$6:$X$47,21,FALSE))</f>
        <v>1.9999999999999996</v>
      </c>
      <c r="AN45" s="158" t="str">
        <f>IF(AN44="","",VLOOKUP(AN44,'【記載例】シフト記号表（勤務時間帯）'!$D$6:$X$47,21,FALSE))</f>
        <v/>
      </c>
      <c r="AO45" s="159">
        <f>IF(AO44="","",VLOOKUP(AO44,'【記載例】シフト記号表（勤務時間帯）'!$D$6:$X$47,21,FALSE))</f>
        <v>5.0000000000000009</v>
      </c>
      <c r="AP45" s="157">
        <f>IF(AP44="","",VLOOKUP(AP44,'【記載例】シフト記号表（勤務時間帯）'!$D$6:$X$47,21,FALSE))</f>
        <v>7</v>
      </c>
      <c r="AQ45" s="158">
        <f>IF(AQ44="","",VLOOKUP(AQ44,'【記載例】シフト記号表（勤務時間帯）'!$D$6:$X$47,21,FALSE))</f>
        <v>1.9999999999999996</v>
      </c>
      <c r="AR45" s="158" t="str">
        <f>IF(AR44="","",VLOOKUP(AR44,'【記載例】シフト記号表（勤務時間帯）'!$D$6:$X$47,21,FALSE))</f>
        <v/>
      </c>
      <c r="AS45" s="158" t="str">
        <f>IF(AS44="","",VLOOKUP(AS44,'【記載例】シフト記号表（勤務時間帯）'!$D$6:$X$47,21,FALSE))</f>
        <v/>
      </c>
      <c r="AT45" s="158" t="str">
        <f>IF(AT44="","",VLOOKUP(AT44,'【記載例】シフト記号表（勤務時間帯）'!$D$6:$X$47,21,FALSE))</f>
        <v/>
      </c>
      <c r="AU45" s="158" t="str">
        <f>IF(AU44="","",VLOOKUP(AU44,'【記載例】シフト記号表（勤務時間帯）'!$D$6:$X$47,21,FALSE))</f>
        <v/>
      </c>
      <c r="AV45" s="159">
        <f>IF(AV44="","",VLOOKUP(AV44,'【記載例】シフト記号表（勤務時間帯）'!$D$6:$X$47,21,FALSE))</f>
        <v>5.0000000000000009</v>
      </c>
      <c r="AW45" s="157" t="str">
        <f>IF(AW44="","",VLOOKUP(AW44,'【記載例】シフト記号表（勤務時間帯）'!$D$6:$X$47,21,FALSE))</f>
        <v/>
      </c>
      <c r="AX45" s="158" t="str">
        <f>IF(AX44="","",VLOOKUP(AX44,'【記載例】シフト記号表（勤務時間帯）'!$D$6:$X$47,21,FALSE))</f>
        <v/>
      </c>
      <c r="AY45" s="158" t="str">
        <f>IF(AY44="","",VLOOKUP(AY44,'【記載例】シフト記号表（勤務時間帯）'!$D$6:$X$47,21,FALSE))</f>
        <v/>
      </c>
      <c r="AZ45" s="319">
        <f>IF($BC$3="４週",SUM(U45:AV45),IF($BC$3="暦月",SUM(U45:AY45),""))</f>
        <v>63</v>
      </c>
      <c r="BA45" s="320"/>
      <c r="BB45" s="321">
        <f>IF($BC$3="４週",AZ45/4,IF($BC$3="暦月",(AZ45/($BC$8/7)),""))</f>
        <v>15.75</v>
      </c>
      <c r="BC45" s="320"/>
      <c r="BD45" s="313"/>
      <c r="BE45" s="314"/>
      <c r="BF45" s="314"/>
      <c r="BG45" s="314"/>
      <c r="BH45" s="315"/>
    </row>
    <row r="46" spans="2:60" ht="20.25" customHeight="1" x14ac:dyDescent="0.4">
      <c r="B46" s="98"/>
      <c r="C46" s="271"/>
      <c r="D46" s="272"/>
      <c r="E46" s="273"/>
      <c r="F46" s="134"/>
      <c r="G46" s="99" t="str">
        <f>C44</f>
        <v>介護従業者</v>
      </c>
      <c r="H46" s="276"/>
      <c r="I46" s="283"/>
      <c r="J46" s="284"/>
      <c r="K46" s="284"/>
      <c r="L46" s="285"/>
      <c r="M46" s="292"/>
      <c r="N46" s="293"/>
      <c r="O46" s="294"/>
      <c r="P46" s="22" t="s">
        <v>70</v>
      </c>
      <c r="Q46" s="26"/>
      <c r="R46" s="26"/>
      <c r="S46" s="14"/>
      <c r="T46" s="47"/>
      <c r="U46" s="160">
        <f>IF(U44="","",VLOOKUP(U44,'【記載例】シフト記号表（勤務時間帯）'!$D$6:$Z$47,23,FALSE))</f>
        <v>6</v>
      </c>
      <c r="V46" s="161" t="str">
        <f>IF(V44="","",VLOOKUP(V44,'【記載例】シフト記号表（勤務時間帯）'!$D$6:$Z$47,23,FALSE))</f>
        <v/>
      </c>
      <c r="W46" s="161">
        <f>IF(W44="","",VLOOKUP(W44,'【記載例】シフト記号表（勤務時間帯）'!$D$6:$Z$47,23,FALSE))</f>
        <v>2.9999999999999991</v>
      </c>
      <c r="X46" s="161">
        <f>IF(X44="","",VLOOKUP(X44,'【記載例】シフト記号表（勤務時間帯）'!$D$6:$Z$47,23,FALSE))</f>
        <v>9</v>
      </c>
      <c r="Y46" s="161">
        <f>IF(Y44="","",VLOOKUP(Y44,'【記載例】シフト記号表（勤務時間帯）'!$D$6:$Z$47,23,FALSE))</f>
        <v>6</v>
      </c>
      <c r="Z46" s="161" t="str">
        <f>IF(Z44="","",VLOOKUP(Z44,'【記載例】シフト記号表（勤務時間帯）'!$D$6:$Z$47,23,FALSE))</f>
        <v/>
      </c>
      <c r="AA46" s="162">
        <f>IF(AA44="","",VLOOKUP(AA44,'【記載例】シフト記号表（勤務時間帯）'!$D$6:$Z$47,23,FALSE))</f>
        <v>2.9999999999999991</v>
      </c>
      <c r="AB46" s="160">
        <f>IF(AB44="","",VLOOKUP(AB44,'【記載例】シフト記号表（勤務時間帯）'!$D$6:$Z$47,23,FALSE))</f>
        <v>6</v>
      </c>
      <c r="AC46" s="161" t="str">
        <f>IF(AC44="","",VLOOKUP(AC44,'【記載例】シフト記号表（勤務時間帯）'!$D$6:$Z$47,23,FALSE))</f>
        <v/>
      </c>
      <c r="AD46" s="161" t="str">
        <f>IF(AD44="","",VLOOKUP(AD44,'【記載例】シフト記号表（勤務時間帯）'!$D$6:$Z$47,23,FALSE))</f>
        <v/>
      </c>
      <c r="AE46" s="161">
        <f>IF(AE44="","",VLOOKUP(AE44,'【記載例】シフト記号表（勤務時間帯）'!$D$6:$Z$47,23,FALSE))</f>
        <v>2.9999999999999991</v>
      </c>
      <c r="AF46" s="161">
        <f>IF(AF44="","",VLOOKUP(AF44,'【記載例】シフト記号表（勤務時間帯）'!$D$6:$Z$47,23,FALSE))</f>
        <v>6</v>
      </c>
      <c r="AG46" s="161" t="str">
        <f>IF(AG44="","",VLOOKUP(AG44,'【記載例】シフト記号表（勤務時間帯）'!$D$6:$Z$47,23,FALSE))</f>
        <v/>
      </c>
      <c r="AH46" s="162" t="str">
        <f>IF(AH44="","",VLOOKUP(AH44,'【記載例】シフト記号表（勤務時間帯）'!$D$6:$Z$47,23,FALSE))</f>
        <v/>
      </c>
      <c r="AI46" s="160">
        <f>IF(AI44="","",VLOOKUP(AI44,'【記載例】シフト記号表（勤務時間帯）'!$D$6:$Z$47,23,FALSE))</f>
        <v>2.9999999999999991</v>
      </c>
      <c r="AJ46" s="161">
        <f>IF(AJ44="","",VLOOKUP(AJ44,'【記載例】シフト記号表（勤務時間帯）'!$D$6:$Z$47,23,FALSE))</f>
        <v>6</v>
      </c>
      <c r="AK46" s="161" t="str">
        <f>IF(AK44="","",VLOOKUP(AK44,'【記載例】シフト記号表（勤務時間帯）'!$D$6:$Z$47,23,FALSE))</f>
        <v/>
      </c>
      <c r="AL46" s="161">
        <f>IF(AL44="","",VLOOKUP(AL44,'【記載例】シフト記号表（勤務時間帯）'!$D$6:$Z$47,23,FALSE))</f>
        <v>2.9999999999999991</v>
      </c>
      <c r="AM46" s="161">
        <f>IF(AM44="","",VLOOKUP(AM44,'【記載例】シフト記号表（勤務時間帯）'!$D$6:$Z$47,23,FALSE))</f>
        <v>6</v>
      </c>
      <c r="AN46" s="161" t="str">
        <f>IF(AN44="","",VLOOKUP(AN44,'【記載例】シフト記号表（勤務時間帯）'!$D$6:$Z$47,23,FALSE))</f>
        <v/>
      </c>
      <c r="AO46" s="162">
        <f>IF(AO44="","",VLOOKUP(AO44,'【記載例】シフト記号表（勤務時間帯）'!$D$6:$Z$47,23,FALSE))</f>
        <v>2.9999999999999991</v>
      </c>
      <c r="AP46" s="160">
        <f>IF(AP44="","",VLOOKUP(AP44,'【記載例】シフト記号表（勤務時間帯）'!$D$6:$Z$47,23,FALSE))</f>
        <v>9</v>
      </c>
      <c r="AQ46" s="161">
        <f>IF(AQ44="","",VLOOKUP(AQ44,'【記載例】シフト記号表（勤務時間帯）'!$D$6:$Z$47,23,FALSE))</f>
        <v>6</v>
      </c>
      <c r="AR46" s="161" t="str">
        <f>IF(AR44="","",VLOOKUP(AR44,'【記載例】シフト記号表（勤務時間帯）'!$D$6:$Z$47,23,FALSE))</f>
        <v/>
      </c>
      <c r="AS46" s="161" t="str">
        <f>IF(AS44="","",VLOOKUP(AS44,'【記載例】シフト記号表（勤務時間帯）'!$D$6:$Z$47,23,FALSE))</f>
        <v/>
      </c>
      <c r="AT46" s="161" t="str">
        <f>IF(AT44="","",VLOOKUP(AT44,'【記載例】シフト記号表（勤務時間帯）'!$D$6:$Z$47,23,FALSE))</f>
        <v/>
      </c>
      <c r="AU46" s="161" t="str">
        <f>IF(AU44="","",VLOOKUP(AU44,'【記載例】シフト記号表（勤務時間帯）'!$D$6:$Z$47,23,FALSE))</f>
        <v/>
      </c>
      <c r="AV46" s="162">
        <f>IF(AV44="","",VLOOKUP(AV44,'【記載例】シフト記号表（勤務時間帯）'!$D$6:$Z$47,23,FALSE))</f>
        <v>2.9999999999999991</v>
      </c>
      <c r="AW46" s="160" t="str">
        <f>IF(AW44="","",VLOOKUP(AW44,'【記載例】シフト記号表（勤務時間帯）'!$D$6:$Z$47,23,FALSE))</f>
        <v/>
      </c>
      <c r="AX46" s="161" t="str">
        <f>IF(AX44="","",VLOOKUP(AX44,'【記載例】シフト記号表（勤務時間帯）'!$D$6:$Z$47,23,FALSE))</f>
        <v/>
      </c>
      <c r="AY46" s="161" t="str">
        <f>IF(AY44="","",VLOOKUP(AY44,'【記載例】シフト記号表（勤務時間帯）'!$D$6:$Z$47,23,FALSE))</f>
        <v/>
      </c>
      <c r="AZ46" s="322">
        <f>IF($BC$3="４週",SUM(U46:AV46),IF($BC$3="暦月",SUM(U46:AY46),""))</f>
        <v>81</v>
      </c>
      <c r="BA46" s="323"/>
      <c r="BB46" s="324">
        <f>IF($BC$3="４週",AZ46/4,IF($BC$3="暦月",(AZ46/($BC$8/7)),""))</f>
        <v>20.25</v>
      </c>
      <c r="BC46" s="323"/>
      <c r="BD46" s="316"/>
      <c r="BE46" s="317"/>
      <c r="BF46" s="317"/>
      <c r="BG46" s="317"/>
      <c r="BH46" s="318"/>
    </row>
    <row r="47" spans="2:60" ht="20.25" customHeight="1" x14ac:dyDescent="0.4">
      <c r="B47" s="100"/>
      <c r="C47" s="265" t="s">
        <v>82</v>
      </c>
      <c r="D47" s="266"/>
      <c r="E47" s="267"/>
      <c r="F47" s="95"/>
      <c r="G47" s="97"/>
      <c r="H47" s="329" t="s">
        <v>101</v>
      </c>
      <c r="I47" s="277" t="s">
        <v>102</v>
      </c>
      <c r="J47" s="278"/>
      <c r="K47" s="278"/>
      <c r="L47" s="279"/>
      <c r="M47" s="286" t="s">
        <v>120</v>
      </c>
      <c r="N47" s="287"/>
      <c r="O47" s="288"/>
      <c r="P47" s="18" t="s">
        <v>18</v>
      </c>
      <c r="Q47" s="24"/>
      <c r="R47" s="24"/>
      <c r="S47" s="12"/>
      <c r="T47" s="48"/>
      <c r="U47" s="163" t="s">
        <v>271</v>
      </c>
      <c r="V47" s="164" t="s">
        <v>270</v>
      </c>
      <c r="W47" s="164"/>
      <c r="X47" s="164"/>
      <c r="Y47" s="164" t="s">
        <v>271</v>
      </c>
      <c r="Z47" s="164" t="s">
        <v>270</v>
      </c>
      <c r="AA47" s="165"/>
      <c r="AB47" s="163" t="s">
        <v>271</v>
      </c>
      <c r="AC47" s="164" t="s">
        <v>273</v>
      </c>
      <c r="AD47" s="164" t="s">
        <v>270</v>
      </c>
      <c r="AE47" s="164"/>
      <c r="AF47" s="164" t="s">
        <v>271</v>
      </c>
      <c r="AG47" s="164" t="s">
        <v>270</v>
      </c>
      <c r="AH47" s="165"/>
      <c r="AI47" s="163"/>
      <c r="AJ47" s="164" t="s">
        <v>271</v>
      </c>
      <c r="AK47" s="164" t="s">
        <v>270</v>
      </c>
      <c r="AL47" s="164"/>
      <c r="AM47" s="164" t="s">
        <v>271</v>
      </c>
      <c r="AN47" s="164" t="s">
        <v>270</v>
      </c>
      <c r="AO47" s="165"/>
      <c r="AP47" s="163"/>
      <c r="AQ47" s="164" t="s">
        <v>271</v>
      </c>
      <c r="AR47" s="164" t="s">
        <v>270</v>
      </c>
      <c r="AS47" s="164" t="s">
        <v>271</v>
      </c>
      <c r="AT47" s="164" t="s">
        <v>273</v>
      </c>
      <c r="AU47" s="164" t="s">
        <v>270</v>
      </c>
      <c r="AV47" s="165"/>
      <c r="AW47" s="163"/>
      <c r="AX47" s="164"/>
      <c r="AY47" s="164"/>
      <c r="AZ47" s="295"/>
      <c r="BA47" s="296"/>
      <c r="BB47" s="309"/>
      <c r="BC47" s="296"/>
      <c r="BD47" s="310"/>
      <c r="BE47" s="311"/>
      <c r="BF47" s="311"/>
      <c r="BG47" s="311"/>
      <c r="BH47" s="312"/>
    </row>
    <row r="48" spans="2:60" ht="20.25" customHeight="1" x14ac:dyDescent="0.4">
      <c r="B48" s="96">
        <f>B45+1</f>
        <v>7</v>
      </c>
      <c r="C48" s="268"/>
      <c r="D48" s="269"/>
      <c r="E48" s="270"/>
      <c r="F48" s="95" t="str">
        <f>C47</f>
        <v>介護従業者</v>
      </c>
      <c r="G48" s="97"/>
      <c r="H48" s="275"/>
      <c r="I48" s="280"/>
      <c r="J48" s="281"/>
      <c r="K48" s="281"/>
      <c r="L48" s="282"/>
      <c r="M48" s="289"/>
      <c r="N48" s="290"/>
      <c r="O48" s="291"/>
      <c r="P48" s="20" t="s">
        <v>69</v>
      </c>
      <c r="Q48" s="21"/>
      <c r="R48" s="21"/>
      <c r="S48" s="16"/>
      <c r="T48" s="46"/>
      <c r="U48" s="157">
        <f>IF(U47="","",VLOOKUP(U47,'【記載例】シフト記号表（勤務時間帯）'!$D$6:$X$47,21,FALSE))</f>
        <v>5.0000000000000009</v>
      </c>
      <c r="V48" s="158">
        <f>IF(V47="","",VLOOKUP(V47,'【記載例】シフト記号表（勤務時間帯）'!$D$6:$X$47,21,FALSE))</f>
        <v>1.9999999999999996</v>
      </c>
      <c r="W48" s="158" t="str">
        <f>IF(W47="","",VLOOKUP(W47,'【記載例】シフト記号表（勤務時間帯）'!$D$6:$X$47,21,FALSE))</f>
        <v/>
      </c>
      <c r="X48" s="158" t="str">
        <f>IF(X47="","",VLOOKUP(X47,'【記載例】シフト記号表（勤務時間帯）'!$D$6:$X$47,21,FALSE))</f>
        <v/>
      </c>
      <c r="Y48" s="158">
        <f>IF(Y47="","",VLOOKUP(Y47,'【記載例】シフト記号表（勤務時間帯）'!$D$6:$X$47,21,FALSE))</f>
        <v>5.0000000000000009</v>
      </c>
      <c r="Z48" s="158">
        <f>IF(Z47="","",VLOOKUP(Z47,'【記載例】シフト記号表（勤務時間帯）'!$D$6:$X$47,21,FALSE))</f>
        <v>1.9999999999999996</v>
      </c>
      <c r="AA48" s="159" t="str">
        <f>IF(AA47="","",VLOOKUP(AA47,'【記載例】シフト記号表（勤務時間帯）'!$D$6:$X$47,21,FALSE))</f>
        <v/>
      </c>
      <c r="AB48" s="157">
        <f>IF(AB47="","",VLOOKUP(AB47,'【記載例】シフト記号表（勤務時間帯）'!$D$6:$X$47,21,FALSE))</f>
        <v>5.0000000000000009</v>
      </c>
      <c r="AC48" s="158">
        <f>IF(AC47="","",VLOOKUP(AC47,'【記載例】シフト記号表（勤務時間帯）'!$D$6:$X$47,21,FALSE))</f>
        <v>7</v>
      </c>
      <c r="AD48" s="158">
        <f>IF(AD47="","",VLOOKUP(AD47,'【記載例】シフト記号表（勤務時間帯）'!$D$6:$X$47,21,FALSE))</f>
        <v>1.9999999999999996</v>
      </c>
      <c r="AE48" s="158" t="str">
        <f>IF(AE47="","",VLOOKUP(AE47,'【記載例】シフト記号表（勤務時間帯）'!$D$6:$X$47,21,FALSE))</f>
        <v/>
      </c>
      <c r="AF48" s="158">
        <f>IF(AF47="","",VLOOKUP(AF47,'【記載例】シフト記号表（勤務時間帯）'!$D$6:$X$47,21,FALSE))</f>
        <v>5.0000000000000009</v>
      </c>
      <c r="AG48" s="158">
        <f>IF(AG47="","",VLOOKUP(AG47,'【記載例】シフト記号表（勤務時間帯）'!$D$6:$X$47,21,FALSE))</f>
        <v>1.9999999999999996</v>
      </c>
      <c r="AH48" s="159" t="str">
        <f>IF(AH47="","",VLOOKUP(AH47,'【記載例】シフト記号表（勤務時間帯）'!$D$6:$X$47,21,FALSE))</f>
        <v/>
      </c>
      <c r="AI48" s="157" t="str">
        <f>IF(AI47="","",VLOOKUP(AI47,'【記載例】シフト記号表（勤務時間帯）'!$D$6:$X$47,21,FALSE))</f>
        <v/>
      </c>
      <c r="AJ48" s="158">
        <f>IF(AJ47="","",VLOOKUP(AJ47,'【記載例】シフト記号表（勤務時間帯）'!$D$6:$X$47,21,FALSE))</f>
        <v>5.0000000000000009</v>
      </c>
      <c r="AK48" s="158">
        <f>IF(AK47="","",VLOOKUP(AK47,'【記載例】シフト記号表（勤務時間帯）'!$D$6:$X$47,21,FALSE))</f>
        <v>1.9999999999999996</v>
      </c>
      <c r="AL48" s="158" t="str">
        <f>IF(AL47="","",VLOOKUP(AL47,'【記載例】シフト記号表（勤務時間帯）'!$D$6:$X$47,21,FALSE))</f>
        <v/>
      </c>
      <c r="AM48" s="158">
        <f>IF(AM47="","",VLOOKUP(AM47,'【記載例】シフト記号表（勤務時間帯）'!$D$6:$X$47,21,FALSE))</f>
        <v>5.0000000000000009</v>
      </c>
      <c r="AN48" s="158">
        <f>IF(AN47="","",VLOOKUP(AN47,'【記載例】シフト記号表（勤務時間帯）'!$D$6:$X$47,21,FALSE))</f>
        <v>1.9999999999999996</v>
      </c>
      <c r="AO48" s="159" t="str">
        <f>IF(AO47="","",VLOOKUP(AO47,'【記載例】シフト記号表（勤務時間帯）'!$D$6:$X$47,21,FALSE))</f>
        <v/>
      </c>
      <c r="AP48" s="157" t="str">
        <f>IF(AP47="","",VLOOKUP(AP47,'【記載例】シフト記号表（勤務時間帯）'!$D$6:$X$47,21,FALSE))</f>
        <v/>
      </c>
      <c r="AQ48" s="158">
        <f>IF(AQ47="","",VLOOKUP(AQ47,'【記載例】シフト記号表（勤務時間帯）'!$D$6:$X$47,21,FALSE))</f>
        <v>5.0000000000000009</v>
      </c>
      <c r="AR48" s="158">
        <f>IF(AR47="","",VLOOKUP(AR47,'【記載例】シフト記号表（勤務時間帯）'!$D$6:$X$47,21,FALSE))</f>
        <v>1.9999999999999996</v>
      </c>
      <c r="AS48" s="158">
        <f>IF(AS47="","",VLOOKUP(AS47,'【記載例】シフト記号表（勤務時間帯）'!$D$6:$X$47,21,FALSE))</f>
        <v>5.0000000000000009</v>
      </c>
      <c r="AT48" s="158">
        <f>IF(AT47="","",VLOOKUP(AT47,'【記載例】シフト記号表（勤務時間帯）'!$D$6:$X$47,21,FALSE))</f>
        <v>7</v>
      </c>
      <c r="AU48" s="158">
        <f>IF(AU47="","",VLOOKUP(AU47,'【記載例】シフト記号表（勤務時間帯）'!$D$6:$X$47,21,FALSE))</f>
        <v>1.9999999999999996</v>
      </c>
      <c r="AV48" s="159" t="str">
        <f>IF(AV47="","",VLOOKUP(AV47,'【記載例】シフト記号表（勤務時間帯）'!$D$6:$X$47,21,FALSE))</f>
        <v/>
      </c>
      <c r="AW48" s="157" t="str">
        <f>IF(AW47="","",VLOOKUP(AW47,'【記載例】シフト記号表（勤務時間帯）'!$D$6:$X$47,21,FALSE))</f>
        <v/>
      </c>
      <c r="AX48" s="158" t="str">
        <f>IF(AX47="","",VLOOKUP(AX47,'【記載例】シフト記号表（勤務時間帯）'!$D$6:$X$47,21,FALSE))</f>
        <v/>
      </c>
      <c r="AY48" s="158" t="str">
        <f>IF(AY47="","",VLOOKUP(AY47,'【記載例】シフト記号表（勤務時間帯）'!$D$6:$X$47,21,FALSE))</f>
        <v/>
      </c>
      <c r="AZ48" s="319">
        <f>IF($BC$3="４週",SUM(U48:AV48),IF($BC$3="暦月",SUM(U48:AY48),""))</f>
        <v>70</v>
      </c>
      <c r="BA48" s="320"/>
      <c r="BB48" s="321">
        <f>IF($BC$3="４週",AZ48/4,IF($BC$3="暦月",(AZ48/($BC$8/7)),""))</f>
        <v>17.5</v>
      </c>
      <c r="BC48" s="320"/>
      <c r="BD48" s="313"/>
      <c r="BE48" s="314"/>
      <c r="BF48" s="314"/>
      <c r="BG48" s="314"/>
      <c r="BH48" s="315"/>
    </row>
    <row r="49" spans="2:60" ht="20.25" customHeight="1" x14ac:dyDescent="0.4">
      <c r="B49" s="98"/>
      <c r="C49" s="271"/>
      <c r="D49" s="272"/>
      <c r="E49" s="273"/>
      <c r="F49" s="134"/>
      <c r="G49" s="99" t="str">
        <f>C47</f>
        <v>介護従業者</v>
      </c>
      <c r="H49" s="276"/>
      <c r="I49" s="283"/>
      <c r="J49" s="284"/>
      <c r="K49" s="284"/>
      <c r="L49" s="285"/>
      <c r="M49" s="292"/>
      <c r="N49" s="293"/>
      <c r="O49" s="294"/>
      <c r="P49" s="22" t="s">
        <v>70</v>
      </c>
      <c r="Q49" s="25"/>
      <c r="R49" s="25"/>
      <c r="S49" s="13"/>
      <c r="T49" s="49"/>
      <c r="U49" s="160">
        <f>IF(U47="","",VLOOKUP(U47,'【記載例】シフト記号表（勤務時間帯）'!$D$6:$Z$47,23,FALSE))</f>
        <v>2.9999999999999991</v>
      </c>
      <c r="V49" s="161">
        <f>IF(V47="","",VLOOKUP(V47,'【記載例】シフト記号表（勤務時間帯）'!$D$6:$Z$47,23,FALSE))</f>
        <v>6</v>
      </c>
      <c r="W49" s="161" t="str">
        <f>IF(W47="","",VLOOKUP(W47,'【記載例】シフト記号表（勤務時間帯）'!$D$6:$Z$47,23,FALSE))</f>
        <v/>
      </c>
      <c r="X49" s="161" t="str">
        <f>IF(X47="","",VLOOKUP(X47,'【記載例】シフト記号表（勤務時間帯）'!$D$6:$Z$47,23,FALSE))</f>
        <v/>
      </c>
      <c r="Y49" s="161">
        <f>IF(Y47="","",VLOOKUP(Y47,'【記載例】シフト記号表（勤務時間帯）'!$D$6:$Z$47,23,FALSE))</f>
        <v>2.9999999999999991</v>
      </c>
      <c r="Z49" s="161">
        <f>IF(Z47="","",VLOOKUP(Z47,'【記載例】シフト記号表（勤務時間帯）'!$D$6:$Z$47,23,FALSE))</f>
        <v>6</v>
      </c>
      <c r="AA49" s="162" t="str">
        <f>IF(AA47="","",VLOOKUP(AA47,'【記載例】シフト記号表（勤務時間帯）'!$D$6:$Z$47,23,FALSE))</f>
        <v/>
      </c>
      <c r="AB49" s="160">
        <f>IF(AB47="","",VLOOKUP(AB47,'【記載例】シフト記号表（勤務時間帯）'!$D$6:$Z$47,23,FALSE))</f>
        <v>2.9999999999999991</v>
      </c>
      <c r="AC49" s="161">
        <f>IF(AC47="","",VLOOKUP(AC47,'【記載例】シフト記号表（勤務時間帯）'!$D$6:$Z$47,23,FALSE))</f>
        <v>9</v>
      </c>
      <c r="AD49" s="161">
        <f>IF(AD47="","",VLOOKUP(AD47,'【記載例】シフト記号表（勤務時間帯）'!$D$6:$Z$47,23,FALSE))</f>
        <v>6</v>
      </c>
      <c r="AE49" s="161" t="str">
        <f>IF(AE47="","",VLOOKUP(AE47,'【記載例】シフト記号表（勤務時間帯）'!$D$6:$Z$47,23,FALSE))</f>
        <v/>
      </c>
      <c r="AF49" s="161">
        <f>IF(AF47="","",VLOOKUP(AF47,'【記載例】シフト記号表（勤務時間帯）'!$D$6:$Z$47,23,FALSE))</f>
        <v>2.9999999999999991</v>
      </c>
      <c r="AG49" s="161">
        <f>IF(AG47="","",VLOOKUP(AG47,'【記載例】シフト記号表（勤務時間帯）'!$D$6:$Z$47,23,FALSE))</f>
        <v>6</v>
      </c>
      <c r="AH49" s="162" t="str">
        <f>IF(AH47="","",VLOOKUP(AH47,'【記載例】シフト記号表（勤務時間帯）'!$D$6:$Z$47,23,FALSE))</f>
        <v/>
      </c>
      <c r="AI49" s="160" t="str">
        <f>IF(AI47="","",VLOOKUP(AI47,'【記載例】シフト記号表（勤務時間帯）'!$D$6:$Z$47,23,FALSE))</f>
        <v/>
      </c>
      <c r="AJ49" s="161">
        <f>IF(AJ47="","",VLOOKUP(AJ47,'【記載例】シフト記号表（勤務時間帯）'!$D$6:$Z$47,23,FALSE))</f>
        <v>2.9999999999999991</v>
      </c>
      <c r="AK49" s="161">
        <f>IF(AK47="","",VLOOKUP(AK47,'【記載例】シフト記号表（勤務時間帯）'!$D$6:$Z$47,23,FALSE))</f>
        <v>6</v>
      </c>
      <c r="AL49" s="161" t="str">
        <f>IF(AL47="","",VLOOKUP(AL47,'【記載例】シフト記号表（勤務時間帯）'!$D$6:$Z$47,23,FALSE))</f>
        <v/>
      </c>
      <c r="AM49" s="161">
        <f>IF(AM47="","",VLOOKUP(AM47,'【記載例】シフト記号表（勤務時間帯）'!$D$6:$Z$47,23,FALSE))</f>
        <v>2.9999999999999991</v>
      </c>
      <c r="AN49" s="161">
        <f>IF(AN47="","",VLOOKUP(AN47,'【記載例】シフト記号表（勤務時間帯）'!$D$6:$Z$47,23,FALSE))</f>
        <v>6</v>
      </c>
      <c r="AO49" s="162" t="str">
        <f>IF(AO47="","",VLOOKUP(AO47,'【記載例】シフト記号表（勤務時間帯）'!$D$6:$Z$47,23,FALSE))</f>
        <v/>
      </c>
      <c r="AP49" s="160" t="str">
        <f>IF(AP47="","",VLOOKUP(AP47,'【記載例】シフト記号表（勤務時間帯）'!$D$6:$Z$47,23,FALSE))</f>
        <v/>
      </c>
      <c r="AQ49" s="161">
        <f>IF(AQ47="","",VLOOKUP(AQ47,'【記載例】シフト記号表（勤務時間帯）'!$D$6:$Z$47,23,FALSE))</f>
        <v>2.9999999999999991</v>
      </c>
      <c r="AR49" s="161">
        <f>IF(AR47="","",VLOOKUP(AR47,'【記載例】シフト記号表（勤務時間帯）'!$D$6:$Z$47,23,FALSE))</f>
        <v>6</v>
      </c>
      <c r="AS49" s="161">
        <f>IF(AS47="","",VLOOKUP(AS47,'【記載例】シフト記号表（勤務時間帯）'!$D$6:$Z$47,23,FALSE))</f>
        <v>2.9999999999999991</v>
      </c>
      <c r="AT49" s="161">
        <f>IF(AT47="","",VLOOKUP(AT47,'【記載例】シフト記号表（勤務時間帯）'!$D$6:$Z$47,23,FALSE))</f>
        <v>9</v>
      </c>
      <c r="AU49" s="161">
        <f>IF(AU47="","",VLOOKUP(AU47,'【記載例】シフト記号表（勤務時間帯）'!$D$6:$Z$47,23,FALSE))</f>
        <v>6</v>
      </c>
      <c r="AV49" s="162" t="str">
        <f>IF(AV47="","",VLOOKUP(AV47,'【記載例】シフト記号表（勤務時間帯）'!$D$6:$Z$47,23,FALSE))</f>
        <v/>
      </c>
      <c r="AW49" s="160" t="str">
        <f>IF(AW47="","",VLOOKUP(AW47,'【記載例】シフト記号表（勤務時間帯）'!$D$6:$Z$47,23,FALSE))</f>
        <v/>
      </c>
      <c r="AX49" s="161" t="str">
        <f>IF(AX47="","",VLOOKUP(AX47,'【記載例】シフト記号表（勤務時間帯）'!$D$6:$Z$47,23,FALSE))</f>
        <v/>
      </c>
      <c r="AY49" s="161" t="str">
        <f>IF(AY47="","",VLOOKUP(AY47,'【記載例】シフト記号表（勤務時間帯）'!$D$6:$Z$47,23,FALSE))</f>
        <v/>
      </c>
      <c r="AZ49" s="322">
        <f>IF($BC$3="４週",SUM(U49:AV49),IF($BC$3="暦月",SUM(U49:AY49),""))</f>
        <v>90</v>
      </c>
      <c r="BA49" s="323"/>
      <c r="BB49" s="324">
        <f>IF($BC$3="４週",AZ49/4,IF($BC$3="暦月",(AZ49/($BC$8/7)),""))</f>
        <v>22.5</v>
      </c>
      <c r="BC49" s="323"/>
      <c r="BD49" s="316"/>
      <c r="BE49" s="317"/>
      <c r="BF49" s="317"/>
      <c r="BG49" s="317"/>
      <c r="BH49" s="318"/>
    </row>
    <row r="50" spans="2:60" ht="20.25" customHeight="1" x14ac:dyDescent="0.4">
      <c r="B50" s="100"/>
      <c r="C50" s="265" t="s">
        <v>82</v>
      </c>
      <c r="D50" s="266"/>
      <c r="E50" s="267"/>
      <c r="F50" s="95"/>
      <c r="G50" s="97"/>
      <c r="H50" s="329" t="s">
        <v>115</v>
      </c>
      <c r="I50" s="277" t="s">
        <v>102</v>
      </c>
      <c r="J50" s="278"/>
      <c r="K50" s="278"/>
      <c r="L50" s="279"/>
      <c r="M50" s="286" t="s">
        <v>121</v>
      </c>
      <c r="N50" s="287"/>
      <c r="O50" s="288"/>
      <c r="P50" s="18" t="s">
        <v>18</v>
      </c>
      <c r="Q50" s="24"/>
      <c r="R50" s="24"/>
      <c r="S50" s="12"/>
      <c r="T50" s="48"/>
      <c r="U50" s="163"/>
      <c r="V50" s="164" t="s">
        <v>271</v>
      </c>
      <c r="W50" s="164" t="s">
        <v>270</v>
      </c>
      <c r="X50" s="164"/>
      <c r="Y50" s="164"/>
      <c r="Z50" s="164" t="s">
        <v>271</v>
      </c>
      <c r="AA50" s="165" t="s">
        <v>270</v>
      </c>
      <c r="AB50" s="163"/>
      <c r="AC50" s="164"/>
      <c r="AD50" s="164" t="s">
        <v>271</v>
      </c>
      <c r="AE50" s="164" t="s">
        <v>270</v>
      </c>
      <c r="AF50" s="164"/>
      <c r="AG50" s="164" t="s">
        <v>271</v>
      </c>
      <c r="AH50" s="165" t="s">
        <v>273</v>
      </c>
      <c r="AI50" s="163" t="s">
        <v>270</v>
      </c>
      <c r="AJ50" s="164"/>
      <c r="AK50" s="164" t="s">
        <v>271</v>
      </c>
      <c r="AL50" s="164" t="s">
        <v>270</v>
      </c>
      <c r="AM50" s="164"/>
      <c r="AN50" s="164" t="s">
        <v>271</v>
      </c>
      <c r="AO50" s="165" t="s">
        <v>270</v>
      </c>
      <c r="AP50" s="163"/>
      <c r="AQ50" s="164"/>
      <c r="AR50" s="164" t="s">
        <v>271</v>
      </c>
      <c r="AS50" s="164" t="s">
        <v>270</v>
      </c>
      <c r="AT50" s="164"/>
      <c r="AU50" s="164" t="s">
        <v>271</v>
      </c>
      <c r="AV50" s="165" t="s">
        <v>270</v>
      </c>
      <c r="AW50" s="163"/>
      <c r="AX50" s="164"/>
      <c r="AY50" s="164"/>
      <c r="AZ50" s="295"/>
      <c r="BA50" s="296"/>
      <c r="BB50" s="309"/>
      <c r="BC50" s="296"/>
      <c r="BD50" s="310"/>
      <c r="BE50" s="311"/>
      <c r="BF50" s="311"/>
      <c r="BG50" s="311"/>
      <c r="BH50" s="312"/>
    </row>
    <row r="51" spans="2:60" ht="20.25" customHeight="1" x14ac:dyDescent="0.4">
      <c r="B51" s="96">
        <f>B48+1</f>
        <v>8</v>
      </c>
      <c r="C51" s="268"/>
      <c r="D51" s="269"/>
      <c r="E51" s="270"/>
      <c r="F51" s="95" t="str">
        <f>C50</f>
        <v>介護従業者</v>
      </c>
      <c r="G51" s="97"/>
      <c r="H51" s="275"/>
      <c r="I51" s="280"/>
      <c r="J51" s="281"/>
      <c r="K51" s="281"/>
      <c r="L51" s="282"/>
      <c r="M51" s="289"/>
      <c r="N51" s="290"/>
      <c r="O51" s="291"/>
      <c r="P51" s="20" t="s">
        <v>69</v>
      </c>
      <c r="Q51" s="21"/>
      <c r="R51" s="21"/>
      <c r="S51" s="16"/>
      <c r="T51" s="46"/>
      <c r="U51" s="157" t="str">
        <f>IF(U50="","",VLOOKUP(U50,'【記載例】シフト記号表（勤務時間帯）'!$D$6:$X$47,21,FALSE))</f>
        <v/>
      </c>
      <c r="V51" s="158">
        <f>IF(V50="","",VLOOKUP(V50,'【記載例】シフト記号表（勤務時間帯）'!$D$6:$X$47,21,FALSE))</f>
        <v>5.0000000000000009</v>
      </c>
      <c r="W51" s="158">
        <f>IF(W50="","",VLOOKUP(W50,'【記載例】シフト記号表（勤務時間帯）'!$D$6:$X$47,21,FALSE))</f>
        <v>1.9999999999999996</v>
      </c>
      <c r="X51" s="158" t="str">
        <f>IF(X50="","",VLOOKUP(X50,'【記載例】シフト記号表（勤務時間帯）'!$D$6:$X$47,21,FALSE))</f>
        <v/>
      </c>
      <c r="Y51" s="158" t="str">
        <f>IF(Y50="","",VLOOKUP(Y50,'【記載例】シフト記号表（勤務時間帯）'!$D$6:$X$47,21,FALSE))</f>
        <v/>
      </c>
      <c r="Z51" s="158">
        <f>IF(Z50="","",VLOOKUP(Z50,'【記載例】シフト記号表（勤務時間帯）'!$D$6:$X$47,21,FALSE))</f>
        <v>5.0000000000000009</v>
      </c>
      <c r="AA51" s="159">
        <f>IF(AA50="","",VLOOKUP(AA50,'【記載例】シフト記号表（勤務時間帯）'!$D$6:$X$47,21,FALSE))</f>
        <v>1.9999999999999996</v>
      </c>
      <c r="AB51" s="157" t="str">
        <f>IF(AB50="","",VLOOKUP(AB50,'【記載例】シフト記号表（勤務時間帯）'!$D$6:$X$47,21,FALSE))</f>
        <v/>
      </c>
      <c r="AC51" s="158" t="str">
        <f>IF(AC50="","",VLOOKUP(AC50,'【記載例】シフト記号表（勤務時間帯）'!$D$6:$X$47,21,FALSE))</f>
        <v/>
      </c>
      <c r="AD51" s="158">
        <f>IF(AD50="","",VLOOKUP(AD50,'【記載例】シフト記号表（勤務時間帯）'!$D$6:$X$47,21,FALSE))</f>
        <v>5.0000000000000009</v>
      </c>
      <c r="AE51" s="158">
        <f>IF(AE50="","",VLOOKUP(AE50,'【記載例】シフト記号表（勤務時間帯）'!$D$6:$X$47,21,FALSE))</f>
        <v>1.9999999999999996</v>
      </c>
      <c r="AF51" s="158" t="str">
        <f>IF(AF50="","",VLOOKUP(AF50,'【記載例】シフト記号表（勤務時間帯）'!$D$6:$X$47,21,FALSE))</f>
        <v/>
      </c>
      <c r="AG51" s="158">
        <f>IF(AG50="","",VLOOKUP(AG50,'【記載例】シフト記号表（勤務時間帯）'!$D$6:$X$47,21,FALSE))</f>
        <v>5.0000000000000009</v>
      </c>
      <c r="AH51" s="159">
        <f>IF(AH50="","",VLOOKUP(AH50,'【記載例】シフト記号表（勤務時間帯）'!$D$6:$X$47,21,FALSE))</f>
        <v>7</v>
      </c>
      <c r="AI51" s="157">
        <f>IF(AI50="","",VLOOKUP(AI50,'【記載例】シフト記号表（勤務時間帯）'!$D$6:$X$47,21,FALSE))</f>
        <v>1.9999999999999996</v>
      </c>
      <c r="AJ51" s="158" t="str">
        <f>IF(AJ50="","",VLOOKUP(AJ50,'【記載例】シフト記号表（勤務時間帯）'!$D$6:$X$47,21,FALSE))</f>
        <v/>
      </c>
      <c r="AK51" s="158">
        <f>IF(AK50="","",VLOOKUP(AK50,'【記載例】シフト記号表（勤務時間帯）'!$D$6:$X$47,21,FALSE))</f>
        <v>5.0000000000000009</v>
      </c>
      <c r="AL51" s="158">
        <f>IF(AL50="","",VLOOKUP(AL50,'【記載例】シフト記号表（勤務時間帯）'!$D$6:$X$47,21,FALSE))</f>
        <v>1.9999999999999996</v>
      </c>
      <c r="AM51" s="158" t="str">
        <f>IF(AM50="","",VLOOKUP(AM50,'【記載例】シフト記号表（勤務時間帯）'!$D$6:$X$47,21,FALSE))</f>
        <v/>
      </c>
      <c r="AN51" s="158">
        <f>IF(AN50="","",VLOOKUP(AN50,'【記載例】シフト記号表（勤務時間帯）'!$D$6:$X$47,21,FALSE))</f>
        <v>5.0000000000000009</v>
      </c>
      <c r="AO51" s="159">
        <f>IF(AO50="","",VLOOKUP(AO50,'【記載例】シフト記号表（勤務時間帯）'!$D$6:$X$47,21,FALSE))</f>
        <v>1.9999999999999996</v>
      </c>
      <c r="AP51" s="157" t="str">
        <f>IF(AP50="","",VLOOKUP(AP50,'【記載例】シフト記号表（勤務時間帯）'!$D$6:$X$47,21,FALSE))</f>
        <v/>
      </c>
      <c r="AQ51" s="158" t="str">
        <f>IF(AQ50="","",VLOOKUP(AQ50,'【記載例】シフト記号表（勤務時間帯）'!$D$6:$X$47,21,FALSE))</f>
        <v/>
      </c>
      <c r="AR51" s="158">
        <f>IF(AR50="","",VLOOKUP(AR50,'【記載例】シフト記号表（勤務時間帯）'!$D$6:$X$47,21,FALSE))</f>
        <v>5.0000000000000009</v>
      </c>
      <c r="AS51" s="158">
        <f>IF(AS50="","",VLOOKUP(AS50,'【記載例】シフト記号表（勤務時間帯）'!$D$6:$X$47,21,FALSE))</f>
        <v>1.9999999999999996</v>
      </c>
      <c r="AT51" s="158" t="str">
        <f>IF(AT50="","",VLOOKUP(AT50,'【記載例】シフト記号表（勤務時間帯）'!$D$6:$X$47,21,FALSE))</f>
        <v/>
      </c>
      <c r="AU51" s="158">
        <f>IF(AU50="","",VLOOKUP(AU50,'【記載例】シフト記号表（勤務時間帯）'!$D$6:$X$47,21,FALSE))</f>
        <v>5.0000000000000009</v>
      </c>
      <c r="AV51" s="159">
        <f>IF(AV50="","",VLOOKUP(AV50,'【記載例】シフト記号表（勤務時間帯）'!$D$6:$X$47,21,FALSE))</f>
        <v>1.9999999999999996</v>
      </c>
      <c r="AW51" s="157" t="str">
        <f>IF(AW50="","",VLOOKUP(AW50,'【記載例】シフト記号表（勤務時間帯）'!$D$6:$X$47,21,FALSE))</f>
        <v/>
      </c>
      <c r="AX51" s="158" t="str">
        <f>IF(AX50="","",VLOOKUP(AX50,'【記載例】シフト記号表（勤務時間帯）'!$D$6:$X$47,21,FALSE))</f>
        <v/>
      </c>
      <c r="AY51" s="158" t="str">
        <f>IF(AY50="","",VLOOKUP(AY50,'【記載例】シフト記号表（勤務時間帯）'!$D$6:$X$47,21,FALSE))</f>
        <v/>
      </c>
      <c r="AZ51" s="319">
        <f>IF($BC$3="４週",SUM(U51:AV51),IF($BC$3="暦月",SUM(U51:AY51),""))</f>
        <v>63</v>
      </c>
      <c r="BA51" s="320"/>
      <c r="BB51" s="321">
        <f>IF($BC$3="４週",AZ51/4,IF($BC$3="暦月",(AZ51/($BC$8/7)),""))</f>
        <v>15.75</v>
      </c>
      <c r="BC51" s="320"/>
      <c r="BD51" s="313"/>
      <c r="BE51" s="314"/>
      <c r="BF51" s="314"/>
      <c r="BG51" s="314"/>
      <c r="BH51" s="315"/>
    </row>
    <row r="52" spans="2:60" ht="20.25" customHeight="1" x14ac:dyDescent="0.4">
      <c r="B52" s="98"/>
      <c r="C52" s="271"/>
      <c r="D52" s="272"/>
      <c r="E52" s="273"/>
      <c r="F52" s="134"/>
      <c r="G52" s="99" t="str">
        <f>C50</f>
        <v>介護従業者</v>
      </c>
      <c r="H52" s="276"/>
      <c r="I52" s="283"/>
      <c r="J52" s="284"/>
      <c r="K52" s="284"/>
      <c r="L52" s="285"/>
      <c r="M52" s="292"/>
      <c r="N52" s="293"/>
      <c r="O52" s="294"/>
      <c r="P52" s="22" t="s">
        <v>70</v>
      </c>
      <c r="Q52" s="26"/>
      <c r="R52" s="26"/>
      <c r="S52" s="14"/>
      <c r="T52" s="47"/>
      <c r="U52" s="160" t="str">
        <f>IF(U50="","",VLOOKUP(U50,'【記載例】シフト記号表（勤務時間帯）'!$D$6:$Z$47,23,FALSE))</f>
        <v/>
      </c>
      <c r="V52" s="161">
        <f>IF(V50="","",VLOOKUP(V50,'【記載例】シフト記号表（勤務時間帯）'!$D$6:$Z$47,23,FALSE))</f>
        <v>2.9999999999999991</v>
      </c>
      <c r="W52" s="161">
        <f>IF(W50="","",VLOOKUP(W50,'【記載例】シフト記号表（勤務時間帯）'!$D$6:$Z$47,23,FALSE))</f>
        <v>6</v>
      </c>
      <c r="X52" s="161" t="str">
        <f>IF(X50="","",VLOOKUP(X50,'【記載例】シフト記号表（勤務時間帯）'!$D$6:$Z$47,23,FALSE))</f>
        <v/>
      </c>
      <c r="Y52" s="161" t="str">
        <f>IF(Y50="","",VLOOKUP(Y50,'【記載例】シフト記号表（勤務時間帯）'!$D$6:$Z$47,23,FALSE))</f>
        <v/>
      </c>
      <c r="Z52" s="161">
        <f>IF(Z50="","",VLOOKUP(Z50,'【記載例】シフト記号表（勤務時間帯）'!$D$6:$Z$47,23,FALSE))</f>
        <v>2.9999999999999991</v>
      </c>
      <c r="AA52" s="162">
        <f>IF(AA50="","",VLOOKUP(AA50,'【記載例】シフト記号表（勤務時間帯）'!$D$6:$Z$47,23,FALSE))</f>
        <v>6</v>
      </c>
      <c r="AB52" s="160" t="str">
        <f>IF(AB50="","",VLOOKUP(AB50,'【記載例】シフト記号表（勤務時間帯）'!$D$6:$Z$47,23,FALSE))</f>
        <v/>
      </c>
      <c r="AC52" s="161" t="str">
        <f>IF(AC50="","",VLOOKUP(AC50,'【記載例】シフト記号表（勤務時間帯）'!$D$6:$Z$47,23,FALSE))</f>
        <v/>
      </c>
      <c r="AD52" s="161">
        <f>IF(AD50="","",VLOOKUP(AD50,'【記載例】シフト記号表（勤務時間帯）'!$D$6:$Z$47,23,FALSE))</f>
        <v>2.9999999999999991</v>
      </c>
      <c r="AE52" s="161">
        <f>IF(AE50="","",VLOOKUP(AE50,'【記載例】シフト記号表（勤務時間帯）'!$D$6:$Z$47,23,FALSE))</f>
        <v>6</v>
      </c>
      <c r="AF52" s="161" t="str">
        <f>IF(AF50="","",VLOOKUP(AF50,'【記載例】シフト記号表（勤務時間帯）'!$D$6:$Z$47,23,FALSE))</f>
        <v/>
      </c>
      <c r="AG52" s="161">
        <f>IF(AG50="","",VLOOKUP(AG50,'【記載例】シフト記号表（勤務時間帯）'!$D$6:$Z$47,23,FALSE))</f>
        <v>2.9999999999999991</v>
      </c>
      <c r="AH52" s="162">
        <f>IF(AH50="","",VLOOKUP(AH50,'【記載例】シフト記号表（勤務時間帯）'!$D$6:$Z$47,23,FALSE))</f>
        <v>9</v>
      </c>
      <c r="AI52" s="160">
        <f>IF(AI50="","",VLOOKUP(AI50,'【記載例】シフト記号表（勤務時間帯）'!$D$6:$Z$47,23,FALSE))</f>
        <v>6</v>
      </c>
      <c r="AJ52" s="161" t="str">
        <f>IF(AJ50="","",VLOOKUP(AJ50,'【記載例】シフト記号表（勤務時間帯）'!$D$6:$Z$47,23,FALSE))</f>
        <v/>
      </c>
      <c r="AK52" s="161">
        <f>IF(AK50="","",VLOOKUP(AK50,'【記載例】シフト記号表（勤務時間帯）'!$D$6:$Z$47,23,FALSE))</f>
        <v>2.9999999999999991</v>
      </c>
      <c r="AL52" s="161">
        <f>IF(AL50="","",VLOOKUP(AL50,'【記載例】シフト記号表（勤務時間帯）'!$D$6:$Z$47,23,FALSE))</f>
        <v>6</v>
      </c>
      <c r="AM52" s="161" t="str">
        <f>IF(AM50="","",VLOOKUP(AM50,'【記載例】シフト記号表（勤務時間帯）'!$D$6:$Z$47,23,FALSE))</f>
        <v/>
      </c>
      <c r="AN52" s="161">
        <f>IF(AN50="","",VLOOKUP(AN50,'【記載例】シフト記号表（勤務時間帯）'!$D$6:$Z$47,23,FALSE))</f>
        <v>2.9999999999999991</v>
      </c>
      <c r="AO52" s="162">
        <f>IF(AO50="","",VLOOKUP(AO50,'【記載例】シフト記号表（勤務時間帯）'!$D$6:$Z$47,23,FALSE))</f>
        <v>6</v>
      </c>
      <c r="AP52" s="160" t="str">
        <f>IF(AP50="","",VLOOKUP(AP50,'【記載例】シフト記号表（勤務時間帯）'!$D$6:$Z$47,23,FALSE))</f>
        <v/>
      </c>
      <c r="AQ52" s="161" t="str">
        <f>IF(AQ50="","",VLOOKUP(AQ50,'【記載例】シフト記号表（勤務時間帯）'!$D$6:$Z$47,23,FALSE))</f>
        <v/>
      </c>
      <c r="AR52" s="161">
        <f>IF(AR50="","",VLOOKUP(AR50,'【記載例】シフト記号表（勤務時間帯）'!$D$6:$Z$47,23,FALSE))</f>
        <v>2.9999999999999991</v>
      </c>
      <c r="AS52" s="161">
        <f>IF(AS50="","",VLOOKUP(AS50,'【記載例】シフト記号表（勤務時間帯）'!$D$6:$Z$47,23,FALSE))</f>
        <v>6</v>
      </c>
      <c r="AT52" s="161" t="str">
        <f>IF(AT50="","",VLOOKUP(AT50,'【記載例】シフト記号表（勤務時間帯）'!$D$6:$Z$47,23,FALSE))</f>
        <v/>
      </c>
      <c r="AU52" s="161">
        <f>IF(AU50="","",VLOOKUP(AU50,'【記載例】シフト記号表（勤務時間帯）'!$D$6:$Z$47,23,FALSE))</f>
        <v>2.9999999999999991</v>
      </c>
      <c r="AV52" s="162">
        <f>IF(AV50="","",VLOOKUP(AV50,'【記載例】シフト記号表（勤務時間帯）'!$D$6:$Z$47,23,FALSE))</f>
        <v>6</v>
      </c>
      <c r="AW52" s="160" t="str">
        <f>IF(AW50="","",VLOOKUP(AW50,'【記載例】シフト記号表（勤務時間帯）'!$D$6:$Z$47,23,FALSE))</f>
        <v/>
      </c>
      <c r="AX52" s="161" t="str">
        <f>IF(AX50="","",VLOOKUP(AX50,'【記載例】シフト記号表（勤務時間帯）'!$D$6:$Z$47,23,FALSE))</f>
        <v/>
      </c>
      <c r="AY52" s="161" t="str">
        <f>IF(AY50="","",VLOOKUP(AY50,'【記載例】シフト記号表（勤務時間帯）'!$D$6:$Z$47,23,FALSE))</f>
        <v/>
      </c>
      <c r="AZ52" s="322">
        <f>IF($BC$3="４週",SUM(U52:AV52),IF($BC$3="暦月",SUM(U52:AY52),""))</f>
        <v>81</v>
      </c>
      <c r="BA52" s="323"/>
      <c r="BB52" s="324">
        <f>IF($BC$3="４週",AZ52/4,IF($BC$3="暦月",(AZ52/($BC$8/7)),""))</f>
        <v>20.25</v>
      </c>
      <c r="BC52" s="323"/>
      <c r="BD52" s="316"/>
      <c r="BE52" s="317"/>
      <c r="BF52" s="317"/>
      <c r="BG52" s="317"/>
      <c r="BH52" s="318"/>
    </row>
    <row r="53" spans="2:60" ht="20.25" customHeight="1" x14ac:dyDescent="0.4">
      <c r="B53" s="100"/>
      <c r="C53" s="265" t="s">
        <v>82</v>
      </c>
      <c r="D53" s="266"/>
      <c r="E53" s="267"/>
      <c r="F53" s="95"/>
      <c r="G53" s="97"/>
      <c r="H53" s="329" t="s">
        <v>115</v>
      </c>
      <c r="I53" s="277" t="s">
        <v>102</v>
      </c>
      <c r="J53" s="278"/>
      <c r="K53" s="278"/>
      <c r="L53" s="279"/>
      <c r="M53" s="286" t="s">
        <v>122</v>
      </c>
      <c r="N53" s="287"/>
      <c r="O53" s="288"/>
      <c r="P53" s="18" t="s">
        <v>18</v>
      </c>
      <c r="Q53" s="24"/>
      <c r="R53" s="24"/>
      <c r="S53" s="12"/>
      <c r="T53" s="48"/>
      <c r="U53" s="163" t="s">
        <v>148</v>
      </c>
      <c r="V53" s="164" t="s">
        <v>144</v>
      </c>
      <c r="W53" s="164" t="s">
        <v>144</v>
      </c>
      <c r="X53" s="164"/>
      <c r="Y53" s="164"/>
      <c r="Z53" s="164" t="s">
        <v>143</v>
      </c>
      <c r="AA53" s="165" t="s">
        <v>147</v>
      </c>
      <c r="AB53" s="163" t="s">
        <v>148</v>
      </c>
      <c r="AC53" s="164"/>
      <c r="AD53" s="164"/>
      <c r="AE53" s="164" t="s">
        <v>142</v>
      </c>
      <c r="AF53" s="164" t="s">
        <v>144</v>
      </c>
      <c r="AG53" s="164" t="s">
        <v>144</v>
      </c>
      <c r="AH53" s="165" t="s">
        <v>147</v>
      </c>
      <c r="AI53" s="163" t="s">
        <v>148</v>
      </c>
      <c r="AJ53" s="164" t="s">
        <v>144</v>
      </c>
      <c r="AK53" s="164"/>
      <c r="AL53" s="164" t="s">
        <v>143</v>
      </c>
      <c r="AM53" s="164" t="s">
        <v>147</v>
      </c>
      <c r="AN53" s="164" t="s">
        <v>148</v>
      </c>
      <c r="AO53" s="165"/>
      <c r="AP53" s="163"/>
      <c r="AQ53" s="164" t="s">
        <v>147</v>
      </c>
      <c r="AR53" s="164" t="s">
        <v>148</v>
      </c>
      <c r="AS53" s="164"/>
      <c r="AT53" s="164" t="s">
        <v>142</v>
      </c>
      <c r="AU53" s="164" t="s">
        <v>143</v>
      </c>
      <c r="AV53" s="165" t="s">
        <v>147</v>
      </c>
      <c r="AW53" s="163"/>
      <c r="AX53" s="164"/>
      <c r="AY53" s="164"/>
      <c r="AZ53" s="295"/>
      <c r="BA53" s="296"/>
      <c r="BB53" s="309"/>
      <c r="BC53" s="296"/>
      <c r="BD53" s="310"/>
      <c r="BE53" s="311"/>
      <c r="BF53" s="311"/>
      <c r="BG53" s="311"/>
      <c r="BH53" s="312"/>
    </row>
    <row r="54" spans="2:60" ht="20.25" customHeight="1" x14ac:dyDescent="0.4">
      <c r="B54" s="96">
        <f>B51+1</f>
        <v>9</v>
      </c>
      <c r="C54" s="268"/>
      <c r="D54" s="269"/>
      <c r="E54" s="270"/>
      <c r="F54" s="95" t="str">
        <f>C53</f>
        <v>介護従業者</v>
      </c>
      <c r="G54" s="97"/>
      <c r="H54" s="275"/>
      <c r="I54" s="280"/>
      <c r="J54" s="281"/>
      <c r="K54" s="281"/>
      <c r="L54" s="282"/>
      <c r="M54" s="289"/>
      <c r="N54" s="290"/>
      <c r="O54" s="291"/>
      <c r="P54" s="20" t="s">
        <v>69</v>
      </c>
      <c r="Q54" s="21"/>
      <c r="R54" s="21"/>
      <c r="S54" s="16"/>
      <c r="T54" s="46"/>
      <c r="U54" s="157">
        <f>IF(U53="","",VLOOKUP(U53,'【記載例】シフト記号表（勤務時間帯）'!$D$6:$X$47,21,FALSE))</f>
        <v>5.0000000000000009</v>
      </c>
      <c r="V54" s="158">
        <f>IF(V53="","",VLOOKUP(V53,'【記載例】シフト記号表（勤務時間帯）'!$D$6:$X$47,21,FALSE))</f>
        <v>8</v>
      </c>
      <c r="W54" s="158">
        <f>IF(W53="","",VLOOKUP(W53,'【記載例】シフト記号表（勤務時間帯）'!$D$6:$X$47,21,FALSE))</f>
        <v>8</v>
      </c>
      <c r="X54" s="158" t="str">
        <f>IF(X53="","",VLOOKUP(X53,'【記載例】シフト記号表（勤務時間帯）'!$D$6:$X$47,21,FALSE))</f>
        <v/>
      </c>
      <c r="Y54" s="158" t="str">
        <f>IF(Y53="","",VLOOKUP(Y53,'【記載例】シフト記号表（勤務時間帯）'!$D$6:$X$47,21,FALSE))</f>
        <v/>
      </c>
      <c r="Z54" s="158">
        <f>IF(Z53="","",VLOOKUP(Z53,'【記載例】シフト記号表（勤務時間帯）'!$D$6:$X$47,21,FALSE))</f>
        <v>8</v>
      </c>
      <c r="AA54" s="159">
        <f>IF(AA53="","",VLOOKUP(AA53,'【記載例】シフト記号表（勤務時間帯）'!$D$6:$X$47,21,FALSE))</f>
        <v>3</v>
      </c>
      <c r="AB54" s="157">
        <f>IF(AB53="","",VLOOKUP(AB53,'【記載例】シフト記号表（勤務時間帯）'!$D$6:$X$47,21,FALSE))</f>
        <v>5.0000000000000009</v>
      </c>
      <c r="AC54" s="158" t="str">
        <f>IF(AC53="","",VLOOKUP(AC53,'【記載例】シフト記号表（勤務時間帯）'!$D$6:$X$47,21,FALSE))</f>
        <v/>
      </c>
      <c r="AD54" s="158" t="str">
        <f>IF(AD53="","",VLOOKUP(AD53,'【記載例】シフト記号表（勤務時間帯）'!$D$6:$X$47,21,FALSE))</f>
        <v/>
      </c>
      <c r="AE54" s="158">
        <f>IF(AE53="","",VLOOKUP(AE53,'【記載例】シフト記号表（勤務時間帯）'!$D$6:$X$47,21,FALSE))</f>
        <v>7.9999999999999982</v>
      </c>
      <c r="AF54" s="158">
        <f>IF(AF53="","",VLOOKUP(AF53,'【記載例】シフト記号表（勤務時間帯）'!$D$6:$X$47,21,FALSE))</f>
        <v>8</v>
      </c>
      <c r="AG54" s="158">
        <f>IF(AG53="","",VLOOKUP(AG53,'【記載例】シフト記号表（勤務時間帯）'!$D$6:$X$47,21,FALSE))</f>
        <v>8</v>
      </c>
      <c r="AH54" s="159">
        <f>IF(AH53="","",VLOOKUP(AH53,'【記載例】シフト記号表（勤務時間帯）'!$D$6:$X$47,21,FALSE))</f>
        <v>3</v>
      </c>
      <c r="AI54" s="157">
        <f>IF(AI53="","",VLOOKUP(AI53,'【記載例】シフト記号表（勤務時間帯）'!$D$6:$X$47,21,FALSE))</f>
        <v>5.0000000000000009</v>
      </c>
      <c r="AJ54" s="158">
        <f>IF(AJ53="","",VLOOKUP(AJ53,'【記載例】シフト記号表（勤務時間帯）'!$D$6:$X$47,21,FALSE))</f>
        <v>8</v>
      </c>
      <c r="AK54" s="158" t="str">
        <f>IF(AK53="","",VLOOKUP(AK53,'【記載例】シフト記号表（勤務時間帯）'!$D$6:$X$47,21,FALSE))</f>
        <v/>
      </c>
      <c r="AL54" s="158">
        <f>IF(AL53="","",VLOOKUP(AL53,'【記載例】シフト記号表（勤務時間帯）'!$D$6:$X$47,21,FALSE))</f>
        <v>8</v>
      </c>
      <c r="AM54" s="158">
        <f>IF(AM53="","",VLOOKUP(AM53,'【記載例】シフト記号表（勤務時間帯）'!$D$6:$X$47,21,FALSE))</f>
        <v>3</v>
      </c>
      <c r="AN54" s="158">
        <f>IF(AN53="","",VLOOKUP(AN53,'【記載例】シフト記号表（勤務時間帯）'!$D$6:$X$47,21,FALSE))</f>
        <v>5.0000000000000009</v>
      </c>
      <c r="AO54" s="159" t="str">
        <f>IF(AO53="","",VLOOKUP(AO53,'【記載例】シフト記号表（勤務時間帯）'!$D$6:$X$47,21,FALSE))</f>
        <v/>
      </c>
      <c r="AP54" s="157" t="str">
        <f>IF(AP53="","",VLOOKUP(AP53,'【記載例】シフト記号表（勤務時間帯）'!$D$6:$X$47,21,FALSE))</f>
        <v/>
      </c>
      <c r="AQ54" s="158">
        <f>IF(AQ53="","",VLOOKUP(AQ53,'【記載例】シフト記号表（勤務時間帯）'!$D$6:$X$47,21,FALSE))</f>
        <v>3</v>
      </c>
      <c r="AR54" s="158">
        <f>IF(AR53="","",VLOOKUP(AR53,'【記載例】シフト記号表（勤務時間帯）'!$D$6:$X$47,21,FALSE))</f>
        <v>5.0000000000000009</v>
      </c>
      <c r="AS54" s="158" t="str">
        <f>IF(AS53="","",VLOOKUP(AS53,'【記載例】シフト記号表（勤務時間帯）'!$D$6:$X$47,21,FALSE))</f>
        <v/>
      </c>
      <c r="AT54" s="158">
        <f>IF(AT53="","",VLOOKUP(AT53,'【記載例】シフト記号表（勤務時間帯）'!$D$6:$X$47,21,FALSE))</f>
        <v>7.9999999999999982</v>
      </c>
      <c r="AU54" s="158">
        <f>IF(AU53="","",VLOOKUP(AU53,'【記載例】シフト記号表（勤務時間帯）'!$D$6:$X$47,21,FALSE))</f>
        <v>8</v>
      </c>
      <c r="AV54" s="159">
        <f>IF(AV53="","",VLOOKUP(AV53,'【記載例】シフト記号表（勤務時間帯）'!$D$6:$X$47,21,FALSE))</f>
        <v>3</v>
      </c>
      <c r="AW54" s="157" t="str">
        <f>IF(AW53="","",VLOOKUP(AW53,'【記載例】シフト記号表（勤務時間帯）'!$D$6:$X$47,21,FALSE))</f>
        <v/>
      </c>
      <c r="AX54" s="158" t="str">
        <f>IF(AX53="","",VLOOKUP(AX53,'【記載例】シフト記号表（勤務時間帯）'!$D$6:$X$47,21,FALSE))</f>
        <v/>
      </c>
      <c r="AY54" s="158" t="str">
        <f>IF(AY53="","",VLOOKUP(AY53,'【記載例】シフト記号表（勤務時間帯）'!$D$6:$X$47,21,FALSE))</f>
        <v/>
      </c>
      <c r="AZ54" s="319">
        <f>IF($BC$3="４週",SUM(U54:AV54),IF($BC$3="暦月",SUM(U54:AY54),""))</f>
        <v>120</v>
      </c>
      <c r="BA54" s="320"/>
      <c r="BB54" s="321">
        <f>IF($BC$3="４週",AZ54/4,IF($BC$3="暦月",(AZ54/($BC$8/7)),""))</f>
        <v>30</v>
      </c>
      <c r="BC54" s="320"/>
      <c r="BD54" s="313"/>
      <c r="BE54" s="314"/>
      <c r="BF54" s="314"/>
      <c r="BG54" s="314"/>
      <c r="BH54" s="315"/>
    </row>
    <row r="55" spans="2:60" ht="20.25" customHeight="1" x14ac:dyDescent="0.4">
      <c r="B55" s="98"/>
      <c r="C55" s="271"/>
      <c r="D55" s="272"/>
      <c r="E55" s="273"/>
      <c r="F55" s="134"/>
      <c r="G55" s="99" t="str">
        <f>C53</f>
        <v>介護従業者</v>
      </c>
      <c r="H55" s="276"/>
      <c r="I55" s="283"/>
      <c r="J55" s="284"/>
      <c r="K55" s="284"/>
      <c r="L55" s="285"/>
      <c r="M55" s="292"/>
      <c r="N55" s="293"/>
      <c r="O55" s="294"/>
      <c r="P55" s="22" t="s">
        <v>70</v>
      </c>
      <c r="Q55" s="23"/>
      <c r="R55" s="23"/>
      <c r="S55" s="15"/>
      <c r="T55" s="50"/>
      <c r="U55" s="160" t="str">
        <f>IF(U53="","",VLOOKUP(U53,'【記載例】シフト記号表（勤務時間帯）'!$D$6:$Z$47,23,FALSE))</f>
        <v>-</v>
      </c>
      <c r="V55" s="161" t="str">
        <f>IF(V53="","",VLOOKUP(V53,'【記載例】シフト記号表（勤務時間帯）'!$D$6:$Z$47,23,FALSE))</f>
        <v>-</v>
      </c>
      <c r="W55" s="161" t="str">
        <f>IF(W53="","",VLOOKUP(W53,'【記載例】シフト記号表（勤務時間帯）'!$D$6:$Z$47,23,FALSE))</f>
        <v>-</v>
      </c>
      <c r="X55" s="161" t="str">
        <f>IF(X53="","",VLOOKUP(X53,'【記載例】シフト記号表（勤務時間帯）'!$D$6:$Z$47,23,FALSE))</f>
        <v/>
      </c>
      <c r="Y55" s="161" t="str">
        <f>IF(Y53="","",VLOOKUP(Y53,'【記載例】シフト記号表（勤務時間帯）'!$D$6:$Z$47,23,FALSE))</f>
        <v/>
      </c>
      <c r="Z55" s="161" t="str">
        <f>IF(Z53="","",VLOOKUP(Z53,'【記載例】シフト記号表（勤務時間帯）'!$D$6:$Z$47,23,FALSE))</f>
        <v>-</v>
      </c>
      <c r="AA55" s="162" t="str">
        <f>IF(AA53="","",VLOOKUP(AA53,'【記載例】シフト記号表（勤務時間帯）'!$D$6:$Z$47,23,FALSE))</f>
        <v>-</v>
      </c>
      <c r="AB55" s="160" t="str">
        <f>IF(AB53="","",VLOOKUP(AB53,'【記載例】シフト記号表（勤務時間帯）'!$D$6:$Z$47,23,FALSE))</f>
        <v>-</v>
      </c>
      <c r="AC55" s="161" t="str">
        <f>IF(AC53="","",VLOOKUP(AC53,'【記載例】シフト記号表（勤務時間帯）'!$D$6:$Z$47,23,FALSE))</f>
        <v/>
      </c>
      <c r="AD55" s="161" t="str">
        <f>IF(AD53="","",VLOOKUP(AD53,'【記載例】シフト記号表（勤務時間帯）'!$D$6:$Z$47,23,FALSE))</f>
        <v/>
      </c>
      <c r="AE55" s="161" t="str">
        <f>IF(AE53="","",VLOOKUP(AE53,'【記載例】シフト記号表（勤務時間帯）'!$D$6:$Z$47,23,FALSE))</f>
        <v>-</v>
      </c>
      <c r="AF55" s="161" t="str">
        <f>IF(AF53="","",VLOOKUP(AF53,'【記載例】シフト記号表（勤務時間帯）'!$D$6:$Z$47,23,FALSE))</f>
        <v>-</v>
      </c>
      <c r="AG55" s="161" t="str">
        <f>IF(AG53="","",VLOOKUP(AG53,'【記載例】シフト記号表（勤務時間帯）'!$D$6:$Z$47,23,FALSE))</f>
        <v>-</v>
      </c>
      <c r="AH55" s="162" t="str">
        <f>IF(AH53="","",VLOOKUP(AH53,'【記載例】シフト記号表（勤務時間帯）'!$D$6:$Z$47,23,FALSE))</f>
        <v>-</v>
      </c>
      <c r="AI55" s="160" t="str">
        <f>IF(AI53="","",VLOOKUP(AI53,'【記載例】シフト記号表（勤務時間帯）'!$D$6:$Z$47,23,FALSE))</f>
        <v>-</v>
      </c>
      <c r="AJ55" s="161" t="str">
        <f>IF(AJ53="","",VLOOKUP(AJ53,'【記載例】シフト記号表（勤務時間帯）'!$D$6:$Z$47,23,FALSE))</f>
        <v>-</v>
      </c>
      <c r="AK55" s="161" t="str">
        <f>IF(AK53="","",VLOOKUP(AK53,'【記載例】シフト記号表（勤務時間帯）'!$D$6:$Z$47,23,FALSE))</f>
        <v/>
      </c>
      <c r="AL55" s="161" t="str">
        <f>IF(AL53="","",VLOOKUP(AL53,'【記載例】シフト記号表（勤務時間帯）'!$D$6:$Z$47,23,FALSE))</f>
        <v>-</v>
      </c>
      <c r="AM55" s="161" t="str">
        <f>IF(AM53="","",VLOOKUP(AM53,'【記載例】シフト記号表（勤務時間帯）'!$D$6:$Z$47,23,FALSE))</f>
        <v>-</v>
      </c>
      <c r="AN55" s="161" t="str">
        <f>IF(AN53="","",VLOOKUP(AN53,'【記載例】シフト記号表（勤務時間帯）'!$D$6:$Z$47,23,FALSE))</f>
        <v>-</v>
      </c>
      <c r="AO55" s="162" t="str">
        <f>IF(AO53="","",VLOOKUP(AO53,'【記載例】シフト記号表（勤務時間帯）'!$D$6:$Z$47,23,FALSE))</f>
        <v/>
      </c>
      <c r="AP55" s="160" t="str">
        <f>IF(AP53="","",VLOOKUP(AP53,'【記載例】シフト記号表（勤務時間帯）'!$D$6:$Z$47,23,FALSE))</f>
        <v/>
      </c>
      <c r="AQ55" s="161" t="str">
        <f>IF(AQ53="","",VLOOKUP(AQ53,'【記載例】シフト記号表（勤務時間帯）'!$D$6:$Z$47,23,FALSE))</f>
        <v>-</v>
      </c>
      <c r="AR55" s="161" t="str">
        <f>IF(AR53="","",VLOOKUP(AR53,'【記載例】シフト記号表（勤務時間帯）'!$D$6:$Z$47,23,FALSE))</f>
        <v>-</v>
      </c>
      <c r="AS55" s="161" t="str">
        <f>IF(AS53="","",VLOOKUP(AS53,'【記載例】シフト記号表（勤務時間帯）'!$D$6:$Z$47,23,FALSE))</f>
        <v/>
      </c>
      <c r="AT55" s="161" t="str">
        <f>IF(AT53="","",VLOOKUP(AT53,'【記載例】シフト記号表（勤務時間帯）'!$D$6:$Z$47,23,FALSE))</f>
        <v>-</v>
      </c>
      <c r="AU55" s="161" t="str">
        <f>IF(AU53="","",VLOOKUP(AU53,'【記載例】シフト記号表（勤務時間帯）'!$D$6:$Z$47,23,FALSE))</f>
        <v>-</v>
      </c>
      <c r="AV55" s="162" t="str">
        <f>IF(AV53="","",VLOOKUP(AV53,'【記載例】シフト記号表（勤務時間帯）'!$D$6:$Z$47,23,FALSE))</f>
        <v>-</v>
      </c>
      <c r="AW55" s="160" t="str">
        <f>IF(AW53="","",VLOOKUP(AW53,'【記載例】シフト記号表（勤務時間帯）'!$D$6:$Z$47,23,FALSE))</f>
        <v/>
      </c>
      <c r="AX55" s="161" t="str">
        <f>IF(AX53="","",VLOOKUP(AX53,'【記載例】シフト記号表（勤務時間帯）'!$D$6:$Z$47,23,FALSE))</f>
        <v/>
      </c>
      <c r="AY55" s="161" t="str">
        <f>IF(AY53="","",VLOOKUP(AY53,'【記載例】シフト記号表（勤務時間帯）'!$D$6:$Z$47,23,FALSE))</f>
        <v/>
      </c>
      <c r="AZ55" s="322">
        <f>IF($BC$3="４週",SUM(U55:AV55),IF($BC$3="暦月",SUM(U55:AY55),""))</f>
        <v>0</v>
      </c>
      <c r="BA55" s="323"/>
      <c r="BB55" s="324">
        <f>IF($BC$3="４週",AZ55/4,IF($BC$3="暦月",(AZ55/($BC$8/7)),""))</f>
        <v>0</v>
      </c>
      <c r="BC55" s="323"/>
      <c r="BD55" s="316"/>
      <c r="BE55" s="317"/>
      <c r="BF55" s="317"/>
      <c r="BG55" s="317"/>
      <c r="BH55" s="318"/>
    </row>
    <row r="56" spans="2:60" ht="20.25" customHeight="1" x14ac:dyDescent="0.4">
      <c r="B56" s="100"/>
      <c r="C56" s="265" t="s">
        <v>82</v>
      </c>
      <c r="D56" s="266"/>
      <c r="E56" s="267"/>
      <c r="F56" s="95"/>
      <c r="G56" s="97"/>
      <c r="H56" s="329" t="s">
        <v>115</v>
      </c>
      <c r="I56" s="277" t="s">
        <v>19</v>
      </c>
      <c r="J56" s="278"/>
      <c r="K56" s="278"/>
      <c r="L56" s="279"/>
      <c r="M56" s="286" t="s">
        <v>123</v>
      </c>
      <c r="N56" s="287"/>
      <c r="O56" s="288"/>
      <c r="P56" s="18" t="s">
        <v>18</v>
      </c>
      <c r="Q56" s="25"/>
      <c r="R56" s="25"/>
      <c r="S56" s="13"/>
      <c r="T56" s="51"/>
      <c r="U56" s="163"/>
      <c r="V56" s="164"/>
      <c r="W56" s="164"/>
      <c r="X56" s="164" t="s">
        <v>142</v>
      </c>
      <c r="Y56" s="164" t="s">
        <v>146</v>
      </c>
      <c r="Z56" s="164"/>
      <c r="AA56" s="165"/>
      <c r="AB56" s="163"/>
      <c r="AC56" s="164"/>
      <c r="AD56" s="164"/>
      <c r="AE56" s="164" t="s">
        <v>142</v>
      </c>
      <c r="AF56" s="164" t="s">
        <v>146</v>
      </c>
      <c r="AG56" s="164"/>
      <c r="AH56" s="165"/>
      <c r="AI56" s="163"/>
      <c r="AJ56" s="164"/>
      <c r="AK56" s="164"/>
      <c r="AL56" s="164" t="s">
        <v>142</v>
      </c>
      <c r="AM56" s="164" t="s">
        <v>146</v>
      </c>
      <c r="AN56" s="164"/>
      <c r="AO56" s="165"/>
      <c r="AP56" s="163"/>
      <c r="AQ56" s="164"/>
      <c r="AR56" s="164"/>
      <c r="AS56" s="164" t="s">
        <v>142</v>
      </c>
      <c r="AT56" s="164" t="s">
        <v>146</v>
      </c>
      <c r="AU56" s="164"/>
      <c r="AV56" s="165"/>
      <c r="AW56" s="163"/>
      <c r="AX56" s="164"/>
      <c r="AY56" s="164"/>
      <c r="AZ56" s="295"/>
      <c r="BA56" s="296"/>
      <c r="BB56" s="309"/>
      <c r="BC56" s="296"/>
      <c r="BD56" s="310"/>
      <c r="BE56" s="311"/>
      <c r="BF56" s="311"/>
      <c r="BG56" s="311"/>
      <c r="BH56" s="312"/>
    </row>
    <row r="57" spans="2:60" ht="20.25" customHeight="1" x14ac:dyDescent="0.4">
      <c r="B57" s="96">
        <f>B54+1</f>
        <v>10</v>
      </c>
      <c r="C57" s="268"/>
      <c r="D57" s="269"/>
      <c r="E57" s="270"/>
      <c r="F57" s="95" t="str">
        <f>C56</f>
        <v>介護従業者</v>
      </c>
      <c r="G57" s="97"/>
      <c r="H57" s="275"/>
      <c r="I57" s="280"/>
      <c r="J57" s="281"/>
      <c r="K57" s="281"/>
      <c r="L57" s="282"/>
      <c r="M57" s="289"/>
      <c r="N57" s="290"/>
      <c r="O57" s="291"/>
      <c r="P57" s="20" t="s">
        <v>69</v>
      </c>
      <c r="Q57" s="21"/>
      <c r="R57" s="21"/>
      <c r="S57" s="16"/>
      <c r="T57" s="46"/>
      <c r="U57" s="157" t="str">
        <f>IF(U56="","",VLOOKUP(U56,'【記載例】シフト記号表（勤務時間帯）'!$D$6:$X$47,21,FALSE))</f>
        <v/>
      </c>
      <c r="V57" s="158" t="str">
        <f>IF(V56="","",VLOOKUP(V56,'【記載例】シフト記号表（勤務時間帯）'!$D$6:$X$47,21,FALSE))</f>
        <v/>
      </c>
      <c r="W57" s="158" t="str">
        <f>IF(W56="","",VLOOKUP(W56,'【記載例】シフト記号表（勤務時間帯）'!$D$6:$X$47,21,FALSE))</f>
        <v/>
      </c>
      <c r="X57" s="158">
        <f>IF(X56="","",VLOOKUP(X56,'【記載例】シフト記号表（勤務時間帯）'!$D$6:$X$47,21,FALSE))</f>
        <v>7.9999999999999982</v>
      </c>
      <c r="Y57" s="158">
        <f>IF(Y56="","",VLOOKUP(Y56,'【記載例】シフト記号表（勤務時間帯）'!$D$6:$X$47,21,FALSE))</f>
        <v>5.9999999999999982</v>
      </c>
      <c r="Z57" s="158" t="str">
        <f>IF(Z56="","",VLOOKUP(Z56,'【記載例】シフト記号表（勤務時間帯）'!$D$6:$X$47,21,FALSE))</f>
        <v/>
      </c>
      <c r="AA57" s="159" t="str">
        <f>IF(AA56="","",VLOOKUP(AA56,'【記載例】シフト記号表（勤務時間帯）'!$D$6:$X$47,21,FALSE))</f>
        <v/>
      </c>
      <c r="AB57" s="157" t="str">
        <f>IF(AB56="","",VLOOKUP(AB56,'【記載例】シフト記号表（勤務時間帯）'!$D$6:$X$47,21,FALSE))</f>
        <v/>
      </c>
      <c r="AC57" s="158" t="str">
        <f>IF(AC56="","",VLOOKUP(AC56,'【記載例】シフト記号表（勤務時間帯）'!$D$6:$X$47,21,FALSE))</f>
        <v/>
      </c>
      <c r="AD57" s="158" t="str">
        <f>IF(AD56="","",VLOOKUP(AD56,'【記載例】シフト記号表（勤務時間帯）'!$D$6:$X$47,21,FALSE))</f>
        <v/>
      </c>
      <c r="AE57" s="158">
        <f>IF(AE56="","",VLOOKUP(AE56,'【記載例】シフト記号表（勤務時間帯）'!$D$6:$X$47,21,FALSE))</f>
        <v>7.9999999999999982</v>
      </c>
      <c r="AF57" s="158">
        <f>IF(AF56="","",VLOOKUP(AF56,'【記載例】シフト記号表（勤務時間帯）'!$D$6:$X$47,21,FALSE))</f>
        <v>5.9999999999999982</v>
      </c>
      <c r="AG57" s="158" t="str">
        <f>IF(AG56="","",VLOOKUP(AG56,'【記載例】シフト記号表（勤務時間帯）'!$D$6:$X$47,21,FALSE))</f>
        <v/>
      </c>
      <c r="AH57" s="159" t="str">
        <f>IF(AH56="","",VLOOKUP(AH56,'【記載例】シフト記号表（勤務時間帯）'!$D$6:$X$47,21,FALSE))</f>
        <v/>
      </c>
      <c r="AI57" s="157" t="str">
        <f>IF(AI56="","",VLOOKUP(AI56,'【記載例】シフト記号表（勤務時間帯）'!$D$6:$X$47,21,FALSE))</f>
        <v/>
      </c>
      <c r="AJ57" s="158" t="str">
        <f>IF(AJ56="","",VLOOKUP(AJ56,'【記載例】シフト記号表（勤務時間帯）'!$D$6:$X$47,21,FALSE))</f>
        <v/>
      </c>
      <c r="AK57" s="158" t="str">
        <f>IF(AK56="","",VLOOKUP(AK56,'【記載例】シフト記号表（勤務時間帯）'!$D$6:$X$47,21,FALSE))</f>
        <v/>
      </c>
      <c r="AL57" s="158">
        <f>IF(AL56="","",VLOOKUP(AL56,'【記載例】シフト記号表（勤務時間帯）'!$D$6:$X$47,21,FALSE))</f>
        <v>7.9999999999999982</v>
      </c>
      <c r="AM57" s="158">
        <f>IF(AM56="","",VLOOKUP(AM56,'【記載例】シフト記号表（勤務時間帯）'!$D$6:$X$47,21,FALSE))</f>
        <v>5.9999999999999982</v>
      </c>
      <c r="AN57" s="158" t="str">
        <f>IF(AN56="","",VLOOKUP(AN56,'【記載例】シフト記号表（勤務時間帯）'!$D$6:$X$47,21,FALSE))</f>
        <v/>
      </c>
      <c r="AO57" s="159" t="str">
        <f>IF(AO56="","",VLOOKUP(AO56,'【記載例】シフト記号表（勤務時間帯）'!$D$6:$X$47,21,FALSE))</f>
        <v/>
      </c>
      <c r="AP57" s="157" t="str">
        <f>IF(AP56="","",VLOOKUP(AP56,'【記載例】シフト記号表（勤務時間帯）'!$D$6:$X$47,21,FALSE))</f>
        <v/>
      </c>
      <c r="AQ57" s="158" t="str">
        <f>IF(AQ56="","",VLOOKUP(AQ56,'【記載例】シフト記号表（勤務時間帯）'!$D$6:$X$47,21,FALSE))</f>
        <v/>
      </c>
      <c r="AR57" s="158" t="str">
        <f>IF(AR56="","",VLOOKUP(AR56,'【記載例】シフト記号表（勤務時間帯）'!$D$6:$X$47,21,FALSE))</f>
        <v/>
      </c>
      <c r="AS57" s="158">
        <f>IF(AS56="","",VLOOKUP(AS56,'【記載例】シフト記号表（勤務時間帯）'!$D$6:$X$47,21,FALSE))</f>
        <v>7.9999999999999982</v>
      </c>
      <c r="AT57" s="158">
        <f>IF(AT56="","",VLOOKUP(AT56,'【記載例】シフト記号表（勤務時間帯）'!$D$6:$X$47,21,FALSE))</f>
        <v>5.9999999999999982</v>
      </c>
      <c r="AU57" s="158" t="str">
        <f>IF(AU56="","",VLOOKUP(AU56,'【記載例】シフト記号表（勤務時間帯）'!$D$6:$X$47,21,FALSE))</f>
        <v/>
      </c>
      <c r="AV57" s="159" t="str">
        <f>IF(AV56="","",VLOOKUP(AV56,'【記載例】シフト記号表（勤務時間帯）'!$D$6:$X$47,21,FALSE))</f>
        <v/>
      </c>
      <c r="AW57" s="157" t="str">
        <f>IF(AW56="","",VLOOKUP(AW56,'【記載例】シフト記号表（勤務時間帯）'!$D$6:$X$47,21,FALSE))</f>
        <v/>
      </c>
      <c r="AX57" s="158" t="str">
        <f>IF(AX56="","",VLOOKUP(AX56,'【記載例】シフト記号表（勤務時間帯）'!$D$6:$X$47,21,FALSE))</f>
        <v/>
      </c>
      <c r="AY57" s="158" t="str">
        <f>IF(AY56="","",VLOOKUP(AY56,'【記載例】シフト記号表（勤務時間帯）'!$D$6:$X$47,21,FALSE))</f>
        <v/>
      </c>
      <c r="AZ57" s="319">
        <f>IF($BC$3="４週",SUM(U57:AV57),IF($BC$3="暦月",SUM(U57:AY57),""))</f>
        <v>55.999999999999993</v>
      </c>
      <c r="BA57" s="320"/>
      <c r="BB57" s="321">
        <f>IF($BC$3="４週",AZ57/4,IF($BC$3="暦月",(AZ57/($BC$8/7)),""))</f>
        <v>13.999999999999998</v>
      </c>
      <c r="BC57" s="320"/>
      <c r="BD57" s="313"/>
      <c r="BE57" s="314"/>
      <c r="BF57" s="314"/>
      <c r="BG57" s="314"/>
      <c r="BH57" s="315"/>
    </row>
    <row r="58" spans="2:60" ht="20.25" customHeight="1" x14ac:dyDescent="0.4">
      <c r="B58" s="98"/>
      <c r="C58" s="271"/>
      <c r="D58" s="272"/>
      <c r="E58" s="273"/>
      <c r="F58" s="134"/>
      <c r="G58" s="99" t="str">
        <f>C56</f>
        <v>介護従業者</v>
      </c>
      <c r="H58" s="276"/>
      <c r="I58" s="283"/>
      <c r="J58" s="284"/>
      <c r="K58" s="284"/>
      <c r="L58" s="285"/>
      <c r="M58" s="292"/>
      <c r="N58" s="293"/>
      <c r="O58" s="294"/>
      <c r="P58" s="37" t="s">
        <v>70</v>
      </c>
      <c r="Q58" s="38"/>
      <c r="R58" s="38"/>
      <c r="S58" s="39"/>
      <c r="T58" s="52"/>
      <c r="U58" s="160" t="str">
        <f>IF(U56="","",VLOOKUP(U56,'【記載例】シフト記号表（勤務時間帯）'!$D$6:$Z$47,23,FALSE))</f>
        <v/>
      </c>
      <c r="V58" s="161" t="str">
        <f>IF(V56="","",VLOOKUP(V56,'【記載例】シフト記号表（勤務時間帯）'!$D$6:$Z$47,23,FALSE))</f>
        <v/>
      </c>
      <c r="W58" s="161" t="str">
        <f>IF(W56="","",VLOOKUP(W56,'【記載例】シフト記号表（勤務時間帯）'!$D$6:$Z$47,23,FALSE))</f>
        <v/>
      </c>
      <c r="X58" s="161" t="str">
        <f>IF(X56="","",VLOOKUP(X56,'【記載例】シフト記号表（勤務時間帯）'!$D$6:$Z$47,23,FALSE))</f>
        <v>-</v>
      </c>
      <c r="Y58" s="161" t="str">
        <f>IF(Y56="","",VLOOKUP(Y56,'【記載例】シフト記号表（勤務時間帯）'!$D$6:$Z$47,23,FALSE))</f>
        <v>-</v>
      </c>
      <c r="Z58" s="161" t="str">
        <f>IF(Z56="","",VLOOKUP(Z56,'【記載例】シフト記号表（勤務時間帯）'!$D$6:$Z$47,23,FALSE))</f>
        <v/>
      </c>
      <c r="AA58" s="162" t="str">
        <f>IF(AA56="","",VLOOKUP(AA56,'【記載例】シフト記号表（勤務時間帯）'!$D$6:$Z$47,23,FALSE))</f>
        <v/>
      </c>
      <c r="AB58" s="160" t="str">
        <f>IF(AB56="","",VLOOKUP(AB56,'【記載例】シフト記号表（勤務時間帯）'!$D$6:$Z$47,23,FALSE))</f>
        <v/>
      </c>
      <c r="AC58" s="161" t="str">
        <f>IF(AC56="","",VLOOKUP(AC56,'【記載例】シフト記号表（勤務時間帯）'!$D$6:$Z$47,23,FALSE))</f>
        <v/>
      </c>
      <c r="AD58" s="161" t="str">
        <f>IF(AD56="","",VLOOKUP(AD56,'【記載例】シフト記号表（勤務時間帯）'!$D$6:$Z$47,23,FALSE))</f>
        <v/>
      </c>
      <c r="AE58" s="161" t="str">
        <f>IF(AE56="","",VLOOKUP(AE56,'【記載例】シフト記号表（勤務時間帯）'!$D$6:$Z$47,23,FALSE))</f>
        <v>-</v>
      </c>
      <c r="AF58" s="161" t="str">
        <f>IF(AF56="","",VLOOKUP(AF56,'【記載例】シフト記号表（勤務時間帯）'!$D$6:$Z$47,23,FALSE))</f>
        <v>-</v>
      </c>
      <c r="AG58" s="161" t="str">
        <f>IF(AG56="","",VLOOKUP(AG56,'【記載例】シフト記号表（勤務時間帯）'!$D$6:$Z$47,23,FALSE))</f>
        <v/>
      </c>
      <c r="AH58" s="162" t="str">
        <f>IF(AH56="","",VLOOKUP(AH56,'【記載例】シフト記号表（勤務時間帯）'!$D$6:$Z$47,23,FALSE))</f>
        <v/>
      </c>
      <c r="AI58" s="160" t="str">
        <f>IF(AI56="","",VLOOKUP(AI56,'【記載例】シフト記号表（勤務時間帯）'!$D$6:$Z$47,23,FALSE))</f>
        <v/>
      </c>
      <c r="AJ58" s="161" t="str">
        <f>IF(AJ56="","",VLOOKUP(AJ56,'【記載例】シフト記号表（勤務時間帯）'!$D$6:$Z$47,23,FALSE))</f>
        <v/>
      </c>
      <c r="AK58" s="161" t="str">
        <f>IF(AK56="","",VLOOKUP(AK56,'【記載例】シフト記号表（勤務時間帯）'!$D$6:$Z$47,23,FALSE))</f>
        <v/>
      </c>
      <c r="AL58" s="161" t="str">
        <f>IF(AL56="","",VLOOKUP(AL56,'【記載例】シフト記号表（勤務時間帯）'!$D$6:$Z$47,23,FALSE))</f>
        <v>-</v>
      </c>
      <c r="AM58" s="161" t="str">
        <f>IF(AM56="","",VLOOKUP(AM56,'【記載例】シフト記号表（勤務時間帯）'!$D$6:$Z$47,23,FALSE))</f>
        <v>-</v>
      </c>
      <c r="AN58" s="161" t="str">
        <f>IF(AN56="","",VLOOKUP(AN56,'【記載例】シフト記号表（勤務時間帯）'!$D$6:$Z$47,23,FALSE))</f>
        <v/>
      </c>
      <c r="AO58" s="162" t="str">
        <f>IF(AO56="","",VLOOKUP(AO56,'【記載例】シフト記号表（勤務時間帯）'!$D$6:$Z$47,23,FALSE))</f>
        <v/>
      </c>
      <c r="AP58" s="160" t="str">
        <f>IF(AP56="","",VLOOKUP(AP56,'【記載例】シフト記号表（勤務時間帯）'!$D$6:$Z$47,23,FALSE))</f>
        <v/>
      </c>
      <c r="AQ58" s="161" t="str">
        <f>IF(AQ56="","",VLOOKUP(AQ56,'【記載例】シフト記号表（勤務時間帯）'!$D$6:$Z$47,23,FALSE))</f>
        <v/>
      </c>
      <c r="AR58" s="161" t="str">
        <f>IF(AR56="","",VLOOKUP(AR56,'【記載例】シフト記号表（勤務時間帯）'!$D$6:$Z$47,23,FALSE))</f>
        <v/>
      </c>
      <c r="AS58" s="161" t="str">
        <f>IF(AS56="","",VLOOKUP(AS56,'【記載例】シフト記号表（勤務時間帯）'!$D$6:$Z$47,23,FALSE))</f>
        <v>-</v>
      </c>
      <c r="AT58" s="161" t="str">
        <f>IF(AT56="","",VLOOKUP(AT56,'【記載例】シフト記号表（勤務時間帯）'!$D$6:$Z$47,23,FALSE))</f>
        <v>-</v>
      </c>
      <c r="AU58" s="161" t="str">
        <f>IF(AU56="","",VLOOKUP(AU56,'【記載例】シフト記号表（勤務時間帯）'!$D$6:$Z$47,23,FALSE))</f>
        <v/>
      </c>
      <c r="AV58" s="162" t="str">
        <f>IF(AV56="","",VLOOKUP(AV56,'【記載例】シフト記号表（勤務時間帯）'!$D$6:$Z$47,23,FALSE))</f>
        <v/>
      </c>
      <c r="AW58" s="160" t="str">
        <f>IF(AW56="","",VLOOKUP(AW56,'【記載例】シフト記号表（勤務時間帯）'!$D$6:$Z$47,23,FALSE))</f>
        <v/>
      </c>
      <c r="AX58" s="161" t="str">
        <f>IF(AX56="","",VLOOKUP(AX56,'【記載例】シフト記号表（勤務時間帯）'!$D$6:$Z$47,23,FALSE))</f>
        <v/>
      </c>
      <c r="AY58" s="161" t="str">
        <f>IF(AY56="","",VLOOKUP(AY56,'【記載例】シフト記号表（勤務時間帯）'!$D$6:$Z$47,23,FALSE))</f>
        <v/>
      </c>
      <c r="AZ58" s="322">
        <f>IF($BC$3="４週",SUM(U58:AV58),IF($BC$3="暦月",SUM(U58:AY58),""))</f>
        <v>0</v>
      </c>
      <c r="BA58" s="323"/>
      <c r="BB58" s="324">
        <f>IF($BC$3="４週",AZ58/4,IF($BC$3="暦月",(AZ58/($BC$8/7)),""))</f>
        <v>0</v>
      </c>
      <c r="BC58" s="323"/>
      <c r="BD58" s="316"/>
      <c r="BE58" s="317"/>
      <c r="BF58" s="317"/>
      <c r="BG58" s="317"/>
      <c r="BH58" s="318"/>
    </row>
    <row r="59" spans="2:60" ht="20.25" customHeight="1" x14ac:dyDescent="0.4">
      <c r="B59" s="100"/>
      <c r="C59" s="265" t="s">
        <v>82</v>
      </c>
      <c r="D59" s="266"/>
      <c r="E59" s="267"/>
      <c r="F59" s="95"/>
      <c r="G59" s="97"/>
      <c r="H59" s="329" t="s">
        <v>115</v>
      </c>
      <c r="I59" s="277" t="s">
        <v>19</v>
      </c>
      <c r="J59" s="278"/>
      <c r="K59" s="278"/>
      <c r="L59" s="279"/>
      <c r="M59" s="286" t="s">
        <v>124</v>
      </c>
      <c r="N59" s="287"/>
      <c r="O59" s="288"/>
      <c r="P59" s="18" t="s">
        <v>18</v>
      </c>
      <c r="Q59" s="25"/>
      <c r="R59" s="25"/>
      <c r="S59" s="13"/>
      <c r="T59" s="51"/>
      <c r="U59" s="163"/>
      <c r="V59" s="164"/>
      <c r="W59" s="164"/>
      <c r="X59" s="164" t="s">
        <v>146</v>
      </c>
      <c r="Y59" s="164"/>
      <c r="Z59" s="164"/>
      <c r="AA59" s="165" t="s">
        <v>146</v>
      </c>
      <c r="AB59" s="163" t="s">
        <v>146</v>
      </c>
      <c r="AC59" s="164"/>
      <c r="AD59" s="164"/>
      <c r="AE59" s="164" t="s">
        <v>146</v>
      </c>
      <c r="AF59" s="164"/>
      <c r="AG59" s="164"/>
      <c r="AH59" s="165" t="s">
        <v>146</v>
      </c>
      <c r="AI59" s="163"/>
      <c r="AJ59" s="164"/>
      <c r="AK59" s="164"/>
      <c r="AL59" s="164" t="s">
        <v>146</v>
      </c>
      <c r="AM59" s="164"/>
      <c r="AN59" s="164"/>
      <c r="AO59" s="165" t="s">
        <v>146</v>
      </c>
      <c r="AP59" s="163"/>
      <c r="AQ59" s="164"/>
      <c r="AR59" s="164" t="s">
        <v>146</v>
      </c>
      <c r="AS59" s="164" t="s">
        <v>146</v>
      </c>
      <c r="AT59" s="164"/>
      <c r="AU59" s="164"/>
      <c r="AV59" s="165" t="s">
        <v>146</v>
      </c>
      <c r="AW59" s="163"/>
      <c r="AX59" s="164"/>
      <c r="AY59" s="164"/>
      <c r="AZ59" s="295"/>
      <c r="BA59" s="296"/>
      <c r="BB59" s="309"/>
      <c r="BC59" s="296"/>
      <c r="BD59" s="310"/>
      <c r="BE59" s="311"/>
      <c r="BF59" s="311"/>
      <c r="BG59" s="311"/>
      <c r="BH59" s="312"/>
    </row>
    <row r="60" spans="2:60" ht="20.25" customHeight="1" x14ac:dyDescent="0.4">
      <c r="B60" s="96">
        <f>B57+1</f>
        <v>11</v>
      </c>
      <c r="C60" s="268"/>
      <c r="D60" s="269"/>
      <c r="E60" s="270"/>
      <c r="F60" s="95" t="str">
        <f>C59</f>
        <v>介護従業者</v>
      </c>
      <c r="G60" s="97"/>
      <c r="H60" s="275"/>
      <c r="I60" s="280"/>
      <c r="J60" s="281"/>
      <c r="K60" s="281"/>
      <c r="L60" s="282"/>
      <c r="M60" s="289"/>
      <c r="N60" s="290"/>
      <c r="O60" s="291"/>
      <c r="P60" s="20" t="s">
        <v>69</v>
      </c>
      <c r="Q60" s="21"/>
      <c r="R60" s="21"/>
      <c r="S60" s="16"/>
      <c r="T60" s="46"/>
      <c r="U60" s="157" t="str">
        <f>IF(U59="","",VLOOKUP(U59,'【記載例】シフト記号表（勤務時間帯）'!$D$6:$X$47,21,FALSE))</f>
        <v/>
      </c>
      <c r="V60" s="158" t="str">
        <f>IF(V59="","",VLOOKUP(V59,'【記載例】シフト記号表（勤務時間帯）'!$D$6:$X$47,21,FALSE))</f>
        <v/>
      </c>
      <c r="W60" s="158" t="str">
        <f>IF(W59="","",VLOOKUP(W59,'【記載例】シフト記号表（勤務時間帯）'!$D$6:$X$47,21,FALSE))</f>
        <v/>
      </c>
      <c r="X60" s="158">
        <f>IF(X59="","",VLOOKUP(X59,'【記載例】シフト記号表（勤務時間帯）'!$D$6:$X$47,21,FALSE))</f>
        <v>5.9999999999999982</v>
      </c>
      <c r="Y60" s="158" t="str">
        <f>IF(Y59="","",VLOOKUP(Y59,'【記載例】シフト記号表（勤務時間帯）'!$D$6:$X$47,21,FALSE))</f>
        <v/>
      </c>
      <c r="Z60" s="158" t="str">
        <f>IF(Z59="","",VLOOKUP(Z59,'【記載例】シフト記号表（勤務時間帯）'!$D$6:$X$47,21,FALSE))</f>
        <v/>
      </c>
      <c r="AA60" s="159">
        <f>IF(AA59="","",VLOOKUP(AA59,'【記載例】シフト記号表（勤務時間帯）'!$D$6:$X$47,21,FALSE))</f>
        <v>5.9999999999999982</v>
      </c>
      <c r="AB60" s="157">
        <f>IF(AB59="","",VLOOKUP(AB59,'【記載例】シフト記号表（勤務時間帯）'!$D$6:$X$47,21,FALSE))</f>
        <v>5.9999999999999982</v>
      </c>
      <c r="AC60" s="158" t="str">
        <f>IF(AC59="","",VLOOKUP(AC59,'【記載例】シフト記号表（勤務時間帯）'!$D$6:$X$47,21,FALSE))</f>
        <v/>
      </c>
      <c r="AD60" s="158" t="str">
        <f>IF(AD59="","",VLOOKUP(AD59,'【記載例】シフト記号表（勤務時間帯）'!$D$6:$X$47,21,FALSE))</f>
        <v/>
      </c>
      <c r="AE60" s="158">
        <f>IF(AE59="","",VLOOKUP(AE59,'【記載例】シフト記号表（勤務時間帯）'!$D$6:$X$47,21,FALSE))</f>
        <v>5.9999999999999982</v>
      </c>
      <c r="AF60" s="158" t="str">
        <f>IF(AF59="","",VLOOKUP(AF59,'【記載例】シフト記号表（勤務時間帯）'!$D$6:$X$47,21,FALSE))</f>
        <v/>
      </c>
      <c r="AG60" s="158" t="str">
        <f>IF(AG59="","",VLOOKUP(AG59,'【記載例】シフト記号表（勤務時間帯）'!$D$6:$X$47,21,FALSE))</f>
        <v/>
      </c>
      <c r="AH60" s="159">
        <f>IF(AH59="","",VLOOKUP(AH59,'【記載例】シフト記号表（勤務時間帯）'!$D$6:$X$47,21,FALSE))</f>
        <v>5.9999999999999982</v>
      </c>
      <c r="AI60" s="157" t="str">
        <f>IF(AI59="","",VLOOKUP(AI59,'【記載例】シフト記号表（勤務時間帯）'!$D$6:$X$47,21,FALSE))</f>
        <v/>
      </c>
      <c r="AJ60" s="158" t="str">
        <f>IF(AJ59="","",VLOOKUP(AJ59,'【記載例】シフト記号表（勤務時間帯）'!$D$6:$X$47,21,FALSE))</f>
        <v/>
      </c>
      <c r="AK60" s="158" t="str">
        <f>IF(AK59="","",VLOOKUP(AK59,'【記載例】シフト記号表（勤務時間帯）'!$D$6:$X$47,21,FALSE))</f>
        <v/>
      </c>
      <c r="AL60" s="158">
        <f>IF(AL59="","",VLOOKUP(AL59,'【記載例】シフト記号表（勤務時間帯）'!$D$6:$X$47,21,FALSE))</f>
        <v>5.9999999999999982</v>
      </c>
      <c r="AM60" s="158" t="str">
        <f>IF(AM59="","",VLOOKUP(AM59,'【記載例】シフト記号表（勤務時間帯）'!$D$6:$X$47,21,FALSE))</f>
        <v/>
      </c>
      <c r="AN60" s="158" t="str">
        <f>IF(AN59="","",VLOOKUP(AN59,'【記載例】シフト記号表（勤務時間帯）'!$D$6:$X$47,21,FALSE))</f>
        <v/>
      </c>
      <c r="AO60" s="159">
        <f>IF(AO59="","",VLOOKUP(AO59,'【記載例】シフト記号表（勤務時間帯）'!$D$6:$X$47,21,FALSE))</f>
        <v>5.9999999999999982</v>
      </c>
      <c r="AP60" s="157" t="str">
        <f>IF(AP59="","",VLOOKUP(AP59,'【記載例】シフト記号表（勤務時間帯）'!$D$6:$X$47,21,FALSE))</f>
        <v/>
      </c>
      <c r="AQ60" s="158" t="str">
        <f>IF(AQ59="","",VLOOKUP(AQ59,'【記載例】シフト記号表（勤務時間帯）'!$D$6:$X$47,21,FALSE))</f>
        <v/>
      </c>
      <c r="AR60" s="158">
        <f>IF(AR59="","",VLOOKUP(AR59,'【記載例】シフト記号表（勤務時間帯）'!$D$6:$X$47,21,FALSE))</f>
        <v>5.9999999999999982</v>
      </c>
      <c r="AS60" s="158">
        <f>IF(AS59="","",VLOOKUP(AS59,'【記載例】シフト記号表（勤務時間帯）'!$D$6:$X$47,21,FALSE))</f>
        <v>5.9999999999999982</v>
      </c>
      <c r="AT60" s="158" t="str">
        <f>IF(AT59="","",VLOOKUP(AT59,'【記載例】シフト記号表（勤務時間帯）'!$D$6:$X$47,21,FALSE))</f>
        <v/>
      </c>
      <c r="AU60" s="158" t="str">
        <f>IF(AU59="","",VLOOKUP(AU59,'【記載例】シフト記号表（勤務時間帯）'!$D$6:$X$47,21,FALSE))</f>
        <v/>
      </c>
      <c r="AV60" s="159">
        <f>IF(AV59="","",VLOOKUP(AV59,'【記載例】シフト記号表（勤務時間帯）'!$D$6:$X$47,21,FALSE))</f>
        <v>5.9999999999999982</v>
      </c>
      <c r="AW60" s="157" t="str">
        <f>IF(AW59="","",VLOOKUP(AW59,'【記載例】シフト記号表（勤務時間帯）'!$D$6:$X$47,21,FALSE))</f>
        <v/>
      </c>
      <c r="AX60" s="158" t="str">
        <f>IF(AX59="","",VLOOKUP(AX59,'【記載例】シフト記号表（勤務時間帯）'!$D$6:$X$47,21,FALSE))</f>
        <v/>
      </c>
      <c r="AY60" s="158" t="str">
        <f>IF(AY59="","",VLOOKUP(AY59,'【記載例】シフト記号表（勤務時間帯）'!$D$6:$X$47,21,FALSE))</f>
        <v/>
      </c>
      <c r="AZ60" s="319">
        <f>IF($BC$3="４週",SUM(U60:AV60),IF($BC$3="暦月",SUM(U60:AY60),""))</f>
        <v>59.999999999999993</v>
      </c>
      <c r="BA60" s="320"/>
      <c r="BB60" s="321">
        <f>IF($BC$3="４週",AZ60/4,IF($BC$3="暦月",(AZ60/($BC$8/7)),""))</f>
        <v>14.999999999999998</v>
      </c>
      <c r="BC60" s="320"/>
      <c r="BD60" s="313"/>
      <c r="BE60" s="314"/>
      <c r="BF60" s="314"/>
      <c r="BG60" s="314"/>
      <c r="BH60" s="315"/>
    </row>
    <row r="61" spans="2:60" ht="20.25" customHeight="1" x14ac:dyDescent="0.4">
      <c r="B61" s="98"/>
      <c r="C61" s="271"/>
      <c r="D61" s="272"/>
      <c r="E61" s="273"/>
      <c r="F61" s="134"/>
      <c r="G61" s="99" t="str">
        <f>C59</f>
        <v>介護従業者</v>
      </c>
      <c r="H61" s="276"/>
      <c r="I61" s="283"/>
      <c r="J61" s="284"/>
      <c r="K61" s="284"/>
      <c r="L61" s="285"/>
      <c r="M61" s="292"/>
      <c r="N61" s="293"/>
      <c r="O61" s="294"/>
      <c r="P61" s="37" t="s">
        <v>70</v>
      </c>
      <c r="Q61" s="38"/>
      <c r="R61" s="38"/>
      <c r="S61" s="39"/>
      <c r="T61" s="52"/>
      <c r="U61" s="160" t="str">
        <f>IF(U59="","",VLOOKUP(U59,'【記載例】シフト記号表（勤務時間帯）'!$D$6:$Z$47,23,FALSE))</f>
        <v/>
      </c>
      <c r="V61" s="161" t="str">
        <f>IF(V59="","",VLOOKUP(V59,'【記載例】シフト記号表（勤務時間帯）'!$D$6:$Z$47,23,FALSE))</f>
        <v/>
      </c>
      <c r="W61" s="161" t="str">
        <f>IF(W59="","",VLOOKUP(W59,'【記載例】シフト記号表（勤務時間帯）'!$D$6:$Z$47,23,FALSE))</f>
        <v/>
      </c>
      <c r="X61" s="161" t="str">
        <f>IF(X59="","",VLOOKUP(X59,'【記載例】シフト記号表（勤務時間帯）'!$D$6:$Z$47,23,FALSE))</f>
        <v>-</v>
      </c>
      <c r="Y61" s="161" t="str">
        <f>IF(Y59="","",VLOOKUP(Y59,'【記載例】シフト記号表（勤務時間帯）'!$D$6:$Z$47,23,FALSE))</f>
        <v/>
      </c>
      <c r="Z61" s="161" t="str">
        <f>IF(Z59="","",VLOOKUP(Z59,'【記載例】シフト記号表（勤務時間帯）'!$D$6:$Z$47,23,FALSE))</f>
        <v/>
      </c>
      <c r="AA61" s="162" t="str">
        <f>IF(AA59="","",VLOOKUP(AA59,'【記載例】シフト記号表（勤務時間帯）'!$D$6:$Z$47,23,FALSE))</f>
        <v>-</v>
      </c>
      <c r="AB61" s="160" t="str">
        <f>IF(AB59="","",VLOOKUP(AB59,'【記載例】シフト記号表（勤務時間帯）'!$D$6:$Z$47,23,FALSE))</f>
        <v>-</v>
      </c>
      <c r="AC61" s="161" t="str">
        <f>IF(AC59="","",VLOOKUP(AC59,'【記載例】シフト記号表（勤務時間帯）'!$D$6:$Z$47,23,FALSE))</f>
        <v/>
      </c>
      <c r="AD61" s="161" t="str">
        <f>IF(AD59="","",VLOOKUP(AD59,'【記載例】シフト記号表（勤務時間帯）'!$D$6:$Z$47,23,FALSE))</f>
        <v/>
      </c>
      <c r="AE61" s="161" t="str">
        <f>IF(AE59="","",VLOOKUP(AE59,'【記載例】シフト記号表（勤務時間帯）'!$D$6:$Z$47,23,FALSE))</f>
        <v>-</v>
      </c>
      <c r="AF61" s="161" t="str">
        <f>IF(AF59="","",VLOOKUP(AF59,'【記載例】シフト記号表（勤務時間帯）'!$D$6:$Z$47,23,FALSE))</f>
        <v/>
      </c>
      <c r="AG61" s="161" t="str">
        <f>IF(AG59="","",VLOOKUP(AG59,'【記載例】シフト記号表（勤務時間帯）'!$D$6:$Z$47,23,FALSE))</f>
        <v/>
      </c>
      <c r="AH61" s="162" t="str">
        <f>IF(AH59="","",VLOOKUP(AH59,'【記載例】シフト記号表（勤務時間帯）'!$D$6:$Z$47,23,FALSE))</f>
        <v>-</v>
      </c>
      <c r="AI61" s="160" t="str">
        <f>IF(AI59="","",VLOOKUP(AI59,'【記載例】シフト記号表（勤務時間帯）'!$D$6:$Z$47,23,FALSE))</f>
        <v/>
      </c>
      <c r="AJ61" s="161" t="str">
        <f>IF(AJ59="","",VLOOKUP(AJ59,'【記載例】シフト記号表（勤務時間帯）'!$D$6:$Z$47,23,FALSE))</f>
        <v/>
      </c>
      <c r="AK61" s="161" t="str">
        <f>IF(AK59="","",VLOOKUP(AK59,'【記載例】シフト記号表（勤務時間帯）'!$D$6:$Z$47,23,FALSE))</f>
        <v/>
      </c>
      <c r="AL61" s="161" t="str">
        <f>IF(AL59="","",VLOOKUP(AL59,'【記載例】シフト記号表（勤務時間帯）'!$D$6:$Z$47,23,FALSE))</f>
        <v>-</v>
      </c>
      <c r="AM61" s="161" t="str">
        <f>IF(AM59="","",VLOOKUP(AM59,'【記載例】シフト記号表（勤務時間帯）'!$D$6:$Z$47,23,FALSE))</f>
        <v/>
      </c>
      <c r="AN61" s="161" t="str">
        <f>IF(AN59="","",VLOOKUP(AN59,'【記載例】シフト記号表（勤務時間帯）'!$D$6:$Z$47,23,FALSE))</f>
        <v/>
      </c>
      <c r="AO61" s="162" t="str">
        <f>IF(AO59="","",VLOOKUP(AO59,'【記載例】シフト記号表（勤務時間帯）'!$D$6:$Z$47,23,FALSE))</f>
        <v>-</v>
      </c>
      <c r="AP61" s="160" t="str">
        <f>IF(AP59="","",VLOOKUP(AP59,'【記載例】シフト記号表（勤務時間帯）'!$D$6:$Z$47,23,FALSE))</f>
        <v/>
      </c>
      <c r="AQ61" s="161" t="str">
        <f>IF(AQ59="","",VLOOKUP(AQ59,'【記載例】シフト記号表（勤務時間帯）'!$D$6:$Z$47,23,FALSE))</f>
        <v/>
      </c>
      <c r="AR61" s="161" t="str">
        <f>IF(AR59="","",VLOOKUP(AR59,'【記載例】シフト記号表（勤務時間帯）'!$D$6:$Z$47,23,FALSE))</f>
        <v>-</v>
      </c>
      <c r="AS61" s="161" t="str">
        <f>IF(AS59="","",VLOOKUP(AS59,'【記載例】シフト記号表（勤務時間帯）'!$D$6:$Z$47,23,FALSE))</f>
        <v>-</v>
      </c>
      <c r="AT61" s="161" t="str">
        <f>IF(AT59="","",VLOOKUP(AT59,'【記載例】シフト記号表（勤務時間帯）'!$D$6:$Z$47,23,FALSE))</f>
        <v/>
      </c>
      <c r="AU61" s="161" t="str">
        <f>IF(AU59="","",VLOOKUP(AU59,'【記載例】シフト記号表（勤務時間帯）'!$D$6:$Z$47,23,FALSE))</f>
        <v/>
      </c>
      <c r="AV61" s="162" t="str">
        <f>IF(AV59="","",VLOOKUP(AV59,'【記載例】シフト記号表（勤務時間帯）'!$D$6:$Z$47,23,FALSE))</f>
        <v>-</v>
      </c>
      <c r="AW61" s="160" t="str">
        <f>IF(AW59="","",VLOOKUP(AW59,'【記載例】シフト記号表（勤務時間帯）'!$D$6:$Z$47,23,FALSE))</f>
        <v/>
      </c>
      <c r="AX61" s="161" t="str">
        <f>IF(AX59="","",VLOOKUP(AX59,'【記載例】シフト記号表（勤務時間帯）'!$D$6:$Z$47,23,FALSE))</f>
        <v/>
      </c>
      <c r="AY61" s="161" t="str">
        <f>IF(AY59="","",VLOOKUP(AY59,'【記載例】シフト記号表（勤務時間帯）'!$D$6:$Z$47,23,FALSE))</f>
        <v/>
      </c>
      <c r="AZ61" s="322">
        <f>IF($BC$3="４週",SUM(U61:AV61),IF($BC$3="暦月",SUM(U61:AY61),""))</f>
        <v>0</v>
      </c>
      <c r="BA61" s="323"/>
      <c r="BB61" s="324">
        <f>IF($BC$3="４週",AZ61/4,IF($BC$3="暦月",(AZ61/($BC$8/7)),""))</f>
        <v>0</v>
      </c>
      <c r="BC61" s="323"/>
      <c r="BD61" s="316"/>
      <c r="BE61" s="317"/>
      <c r="BF61" s="317"/>
      <c r="BG61" s="317"/>
      <c r="BH61" s="318"/>
    </row>
    <row r="62" spans="2:60" ht="20.25" customHeight="1" x14ac:dyDescent="0.4">
      <c r="B62" s="100"/>
      <c r="C62" s="265" t="s">
        <v>82</v>
      </c>
      <c r="D62" s="266"/>
      <c r="E62" s="267"/>
      <c r="F62" s="95"/>
      <c r="G62" s="97"/>
      <c r="H62" s="329" t="s">
        <v>115</v>
      </c>
      <c r="I62" s="277" t="s">
        <v>102</v>
      </c>
      <c r="J62" s="278"/>
      <c r="K62" s="278"/>
      <c r="L62" s="279"/>
      <c r="M62" s="286" t="s">
        <v>125</v>
      </c>
      <c r="N62" s="287"/>
      <c r="O62" s="288"/>
      <c r="P62" s="18" t="s">
        <v>18</v>
      </c>
      <c r="Q62" s="25"/>
      <c r="R62" s="25"/>
      <c r="S62" s="13"/>
      <c r="T62" s="51"/>
      <c r="U62" s="163"/>
      <c r="V62" s="164" t="s">
        <v>142</v>
      </c>
      <c r="W62" s="164"/>
      <c r="X62" s="164"/>
      <c r="Y62" s="164" t="s">
        <v>186</v>
      </c>
      <c r="Z62" s="164"/>
      <c r="AA62" s="165"/>
      <c r="AB62" s="163"/>
      <c r="AC62" s="164" t="s">
        <v>142</v>
      </c>
      <c r="AD62" s="164"/>
      <c r="AE62" s="164"/>
      <c r="AF62" s="164" t="s">
        <v>186</v>
      </c>
      <c r="AG62" s="164"/>
      <c r="AH62" s="165"/>
      <c r="AI62" s="163"/>
      <c r="AJ62" s="164" t="s">
        <v>142</v>
      </c>
      <c r="AK62" s="164" t="s">
        <v>142</v>
      </c>
      <c r="AL62" s="164"/>
      <c r="AM62" s="164" t="s">
        <v>142</v>
      </c>
      <c r="AN62" s="164"/>
      <c r="AO62" s="165"/>
      <c r="AP62" s="163"/>
      <c r="AQ62" s="164" t="s">
        <v>186</v>
      </c>
      <c r="AR62" s="164"/>
      <c r="AS62" s="164"/>
      <c r="AT62" s="164" t="s">
        <v>186</v>
      </c>
      <c r="AU62" s="164"/>
      <c r="AV62" s="165"/>
      <c r="AW62" s="163"/>
      <c r="AX62" s="164"/>
      <c r="AY62" s="164"/>
      <c r="AZ62" s="295"/>
      <c r="BA62" s="296"/>
      <c r="BB62" s="309"/>
      <c r="BC62" s="296"/>
      <c r="BD62" s="310"/>
      <c r="BE62" s="311"/>
      <c r="BF62" s="311"/>
      <c r="BG62" s="311"/>
      <c r="BH62" s="312"/>
    </row>
    <row r="63" spans="2:60" ht="20.25" customHeight="1" x14ac:dyDescent="0.4">
      <c r="B63" s="96">
        <f>B60+1</f>
        <v>12</v>
      </c>
      <c r="C63" s="268"/>
      <c r="D63" s="269"/>
      <c r="E63" s="270"/>
      <c r="F63" s="95" t="str">
        <f>C62</f>
        <v>介護従業者</v>
      </c>
      <c r="G63" s="97"/>
      <c r="H63" s="275"/>
      <c r="I63" s="280"/>
      <c r="J63" s="281"/>
      <c r="K63" s="281"/>
      <c r="L63" s="282"/>
      <c r="M63" s="289"/>
      <c r="N63" s="290"/>
      <c r="O63" s="291"/>
      <c r="P63" s="20" t="s">
        <v>69</v>
      </c>
      <c r="Q63" s="21"/>
      <c r="R63" s="21"/>
      <c r="S63" s="16"/>
      <c r="T63" s="46"/>
      <c r="U63" s="157" t="str">
        <f>IF(U62="","",VLOOKUP(U62,'【記載例】シフト記号表（勤務時間帯）'!$D$6:$X$47,21,FALSE))</f>
        <v/>
      </c>
      <c r="V63" s="158">
        <f>IF(V62="","",VLOOKUP(V62,'【記載例】シフト記号表（勤務時間帯）'!$D$6:$X$47,21,FALSE))</f>
        <v>7.9999999999999982</v>
      </c>
      <c r="W63" s="158" t="str">
        <f>IF(W62="","",VLOOKUP(W62,'【記載例】シフト記号表（勤務時間帯）'!$D$6:$X$47,21,FALSE))</f>
        <v/>
      </c>
      <c r="X63" s="158" t="str">
        <f>IF(X62="","",VLOOKUP(X62,'【記載例】シフト記号表（勤務時間帯）'!$D$6:$X$47,21,FALSE))</f>
        <v/>
      </c>
      <c r="Y63" s="158">
        <f>IF(Y62="","",VLOOKUP(Y62,'【記載例】シフト記号表（勤務時間帯）'!$D$6:$X$47,21,FALSE))</f>
        <v>7.9999999999999982</v>
      </c>
      <c r="Z63" s="158" t="str">
        <f>IF(Z62="","",VLOOKUP(Z62,'【記載例】シフト記号表（勤務時間帯）'!$D$6:$X$47,21,FALSE))</f>
        <v/>
      </c>
      <c r="AA63" s="159" t="str">
        <f>IF(AA62="","",VLOOKUP(AA62,'【記載例】シフト記号表（勤務時間帯）'!$D$6:$X$47,21,FALSE))</f>
        <v/>
      </c>
      <c r="AB63" s="157" t="str">
        <f>IF(AB62="","",VLOOKUP(AB62,'【記載例】シフト記号表（勤務時間帯）'!$D$6:$X$47,21,FALSE))</f>
        <v/>
      </c>
      <c r="AC63" s="158">
        <f>IF(AC62="","",VLOOKUP(AC62,'【記載例】シフト記号表（勤務時間帯）'!$D$6:$X$47,21,FALSE))</f>
        <v>7.9999999999999982</v>
      </c>
      <c r="AD63" s="158" t="str">
        <f>IF(AD62="","",VLOOKUP(AD62,'【記載例】シフト記号表（勤務時間帯）'!$D$6:$X$47,21,FALSE))</f>
        <v/>
      </c>
      <c r="AE63" s="158" t="str">
        <f>IF(AE62="","",VLOOKUP(AE62,'【記載例】シフト記号表（勤務時間帯）'!$D$6:$X$47,21,FALSE))</f>
        <v/>
      </c>
      <c r="AF63" s="158">
        <f>IF(AF62="","",VLOOKUP(AF62,'【記載例】シフト記号表（勤務時間帯）'!$D$6:$X$47,21,FALSE))</f>
        <v>7.9999999999999982</v>
      </c>
      <c r="AG63" s="158" t="str">
        <f>IF(AG62="","",VLOOKUP(AG62,'【記載例】シフト記号表（勤務時間帯）'!$D$6:$X$47,21,FALSE))</f>
        <v/>
      </c>
      <c r="AH63" s="159" t="str">
        <f>IF(AH62="","",VLOOKUP(AH62,'【記載例】シフト記号表（勤務時間帯）'!$D$6:$X$47,21,FALSE))</f>
        <v/>
      </c>
      <c r="AI63" s="157" t="str">
        <f>IF(AI62="","",VLOOKUP(AI62,'【記載例】シフト記号表（勤務時間帯）'!$D$6:$X$47,21,FALSE))</f>
        <v/>
      </c>
      <c r="AJ63" s="158">
        <f>IF(AJ62="","",VLOOKUP(AJ62,'【記載例】シフト記号表（勤務時間帯）'!$D$6:$X$47,21,FALSE))</f>
        <v>7.9999999999999982</v>
      </c>
      <c r="AK63" s="158">
        <f>IF(AK62="","",VLOOKUP(AK62,'【記載例】シフト記号表（勤務時間帯）'!$D$6:$X$47,21,FALSE))</f>
        <v>7.9999999999999982</v>
      </c>
      <c r="AL63" s="158" t="str">
        <f>IF(AL62="","",VLOOKUP(AL62,'【記載例】シフト記号表（勤務時間帯）'!$D$6:$X$47,21,FALSE))</f>
        <v/>
      </c>
      <c r="AM63" s="158">
        <f>IF(AM62="","",VLOOKUP(AM62,'【記載例】シフト記号表（勤務時間帯）'!$D$6:$X$47,21,FALSE))</f>
        <v>7.9999999999999982</v>
      </c>
      <c r="AN63" s="158" t="str">
        <f>IF(AN62="","",VLOOKUP(AN62,'【記載例】シフト記号表（勤務時間帯）'!$D$6:$X$47,21,FALSE))</f>
        <v/>
      </c>
      <c r="AO63" s="159" t="str">
        <f>IF(AO62="","",VLOOKUP(AO62,'【記載例】シフト記号表（勤務時間帯）'!$D$6:$X$47,21,FALSE))</f>
        <v/>
      </c>
      <c r="AP63" s="157" t="str">
        <f>IF(AP62="","",VLOOKUP(AP62,'【記載例】シフト記号表（勤務時間帯）'!$D$6:$X$47,21,FALSE))</f>
        <v/>
      </c>
      <c r="AQ63" s="158">
        <f>IF(AQ62="","",VLOOKUP(AQ62,'【記載例】シフト記号表（勤務時間帯）'!$D$6:$X$47,21,FALSE))</f>
        <v>7.9999999999999982</v>
      </c>
      <c r="AR63" s="158" t="str">
        <f>IF(AR62="","",VLOOKUP(AR62,'【記載例】シフト記号表（勤務時間帯）'!$D$6:$X$47,21,FALSE))</f>
        <v/>
      </c>
      <c r="AS63" s="158" t="str">
        <f>IF(AS62="","",VLOOKUP(AS62,'【記載例】シフト記号表（勤務時間帯）'!$D$6:$X$47,21,FALSE))</f>
        <v/>
      </c>
      <c r="AT63" s="158">
        <f>IF(AT62="","",VLOOKUP(AT62,'【記載例】シフト記号表（勤務時間帯）'!$D$6:$X$47,21,FALSE))</f>
        <v>7.9999999999999982</v>
      </c>
      <c r="AU63" s="158" t="str">
        <f>IF(AU62="","",VLOOKUP(AU62,'【記載例】シフト記号表（勤務時間帯）'!$D$6:$X$47,21,FALSE))</f>
        <v/>
      </c>
      <c r="AV63" s="159" t="str">
        <f>IF(AV62="","",VLOOKUP(AV62,'【記載例】シフト記号表（勤務時間帯）'!$D$6:$X$47,21,FALSE))</f>
        <v/>
      </c>
      <c r="AW63" s="157" t="str">
        <f>IF(AW62="","",VLOOKUP(AW62,'【記載例】シフト記号表（勤務時間帯）'!$D$6:$X$47,21,FALSE))</f>
        <v/>
      </c>
      <c r="AX63" s="158" t="str">
        <f>IF(AX62="","",VLOOKUP(AX62,'【記載例】シフト記号表（勤務時間帯）'!$D$6:$X$47,21,FALSE))</f>
        <v/>
      </c>
      <c r="AY63" s="158" t="str">
        <f>IF(AY62="","",VLOOKUP(AY62,'【記載例】シフト記号表（勤務時間帯）'!$D$6:$X$47,21,FALSE))</f>
        <v/>
      </c>
      <c r="AZ63" s="319">
        <f>IF($BC$3="４週",SUM(U63:AV63),IF($BC$3="暦月",SUM(U63:AY63),""))</f>
        <v>71.999999999999986</v>
      </c>
      <c r="BA63" s="320"/>
      <c r="BB63" s="321">
        <f>IF($BC$3="４週",AZ63/4,IF($BC$3="暦月",(AZ63/($BC$8/7)),""))</f>
        <v>17.999999999999996</v>
      </c>
      <c r="BC63" s="320"/>
      <c r="BD63" s="313"/>
      <c r="BE63" s="314"/>
      <c r="BF63" s="314"/>
      <c r="BG63" s="314"/>
      <c r="BH63" s="315"/>
    </row>
    <row r="64" spans="2:60" ht="20.25" customHeight="1" x14ac:dyDescent="0.4">
      <c r="B64" s="98"/>
      <c r="C64" s="271"/>
      <c r="D64" s="272"/>
      <c r="E64" s="273"/>
      <c r="F64" s="134"/>
      <c r="G64" s="99" t="str">
        <f>C62</f>
        <v>介護従業者</v>
      </c>
      <c r="H64" s="276"/>
      <c r="I64" s="283"/>
      <c r="J64" s="284"/>
      <c r="K64" s="284"/>
      <c r="L64" s="285"/>
      <c r="M64" s="292"/>
      <c r="N64" s="293"/>
      <c r="O64" s="294"/>
      <c r="P64" s="37" t="s">
        <v>70</v>
      </c>
      <c r="Q64" s="38"/>
      <c r="R64" s="38"/>
      <c r="S64" s="39"/>
      <c r="T64" s="52"/>
      <c r="U64" s="160" t="str">
        <f>IF(U62="","",VLOOKUP(U62,'【記載例】シフト記号表（勤務時間帯）'!$D$6:$Z$47,23,FALSE))</f>
        <v/>
      </c>
      <c r="V64" s="161" t="str">
        <f>IF(V62="","",VLOOKUP(V62,'【記載例】シフト記号表（勤務時間帯）'!$D$6:$Z$47,23,FALSE))</f>
        <v>-</v>
      </c>
      <c r="W64" s="161" t="str">
        <f>IF(W62="","",VLOOKUP(W62,'【記載例】シフト記号表（勤務時間帯）'!$D$6:$Z$47,23,FALSE))</f>
        <v/>
      </c>
      <c r="X64" s="161" t="str">
        <f>IF(X62="","",VLOOKUP(X62,'【記載例】シフト記号表（勤務時間帯）'!$D$6:$Z$47,23,FALSE))</f>
        <v/>
      </c>
      <c r="Y64" s="161" t="str">
        <f>IF(Y62="","",VLOOKUP(Y62,'【記載例】シフト記号表（勤務時間帯）'!$D$6:$Z$47,23,FALSE))</f>
        <v>-</v>
      </c>
      <c r="Z64" s="161" t="str">
        <f>IF(Z62="","",VLOOKUP(Z62,'【記載例】シフト記号表（勤務時間帯）'!$D$6:$Z$47,23,FALSE))</f>
        <v/>
      </c>
      <c r="AA64" s="162" t="str">
        <f>IF(AA62="","",VLOOKUP(AA62,'【記載例】シフト記号表（勤務時間帯）'!$D$6:$Z$47,23,FALSE))</f>
        <v/>
      </c>
      <c r="AB64" s="160" t="str">
        <f>IF(AB62="","",VLOOKUP(AB62,'【記載例】シフト記号表（勤務時間帯）'!$D$6:$Z$47,23,FALSE))</f>
        <v/>
      </c>
      <c r="AC64" s="161" t="str">
        <f>IF(AC62="","",VLOOKUP(AC62,'【記載例】シフト記号表（勤務時間帯）'!$D$6:$Z$47,23,FALSE))</f>
        <v>-</v>
      </c>
      <c r="AD64" s="161" t="str">
        <f>IF(AD62="","",VLOOKUP(AD62,'【記載例】シフト記号表（勤務時間帯）'!$D$6:$Z$47,23,FALSE))</f>
        <v/>
      </c>
      <c r="AE64" s="161" t="str">
        <f>IF(AE62="","",VLOOKUP(AE62,'【記載例】シフト記号表（勤務時間帯）'!$D$6:$Z$47,23,FALSE))</f>
        <v/>
      </c>
      <c r="AF64" s="161" t="str">
        <f>IF(AF62="","",VLOOKUP(AF62,'【記載例】シフト記号表（勤務時間帯）'!$D$6:$Z$47,23,FALSE))</f>
        <v>-</v>
      </c>
      <c r="AG64" s="161" t="str">
        <f>IF(AG62="","",VLOOKUP(AG62,'【記載例】シフト記号表（勤務時間帯）'!$D$6:$Z$47,23,FALSE))</f>
        <v/>
      </c>
      <c r="AH64" s="162" t="str">
        <f>IF(AH62="","",VLOOKUP(AH62,'【記載例】シフト記号表（勤務時間帯）'!$D$6:$Z$47,23,FALSE))</f>
        <v/>
      </c>
      <c r="AI64" s="160" t="str">
        <f>IF(AI62="","",VLOOKUP(AI62,'【記載例】シフト記号表（勤務時間帯）'!$D$6:$Z$47,23,FALSE))</f>
        <v/>
      </c>
      <c r="AJ64" s="161" t="str">
        <f>IF(AJ62="","",VLOOKUP(AJ62,'【記載例】シフト記号表（勤務時間帯）'!$D$6:$Z$47,23,FALSE))</f>
        <v>-</v>
      </c>
      <c r="AK64" s="161" t="str">
        <f>IF(AK62="","",VLOOKUP(AK62,'【記載例】シフト記号表（勤務時間帯）'!$D$6:$Z$47,23,FALSE))</f>
        <v>-</v>
      </c>
      <c r="AL64" s="161" t="str">
        <f>IF(AL62="","",VLOOKUP(AL62,'【記載例】シフト記号表（勤務時間帯）'!$D$6:$Z$47,23,FALSE))</f>
        <v/>
      </c>
      <c r="AM64" s="161" t="str">
        <f>IF(AM62="","",VLOOKUP(AM62,'【記載例】シフト記号表（勤務時間帯）'!$D$6:$Z$47,23,FALSE))</f>
        <v>-</v>
      </c>
      <c r="AN64" s="161" t="str">
        <f>IF(AN62="","",VLOOKUP(AN62,'【記載例】シフト記号表（勤務時間帯）'!$D$6:$Z$47,23,FALSE))</f>
        <v/>
      </c>
      <c r="AO64" s="162" t="str">
        <f>IF(AO62="","",VLOOKUP(AO62,'【記載例】シフト記号表（勤務時間帯）'!$D$6:$Z$47,23,FALSE))</f>
        <v/>
      </c>
      <c r="AP64" s="160" t="str">
        <f>IF(AP62="","",VLOOKUP(AP62,'【記載例】シフト記号表（勤務時間帯）'!$D$6:$Z$47,23,FALSE))</f>
        <v/>
      </c>
      <c r="AQ64" s="161" t="str">
        <f>IF(AQ62="","",VLOOKUP(AQ62,'【記載例】シフト記号表（勤務時間帯）'!$D$6:$Z$47,23,FALSE))</f>
        <v>-</v>
      </c>
      <c r="AR64" s="161" t="str">
        <f>IF(AR62="","",VLOOKUP(AR62,'【記載例】シフト記号表（勤務時間帯）'!$D$6:$Z$47,23,FALSE))</f>
        <v/>
      </c>
      <c r="AS64" s="161" t="str">
        <f>IF(AS62="","",VLOOKUP(AS62,'【記載例】シフト記号表（勤務時間帯）'!$D$6:$Z$47,23,FALSE))</f>
        <v/>
      </c>
      <c r="AT64" s="161" t="str">
        <f>IF(AT62="","",VLOOKUP(AT62,'【記載例】シフト記号表（勤務時間帯）'!$D$6:$Z$47,23,FALSE))</f>
        <v>-</v>
      </c>
      <c r="AU64" s="161" t="str">
        <f>IF(AU62="","",VLOOKUP(AU62,'【記載例】シフト記号表（勤務時間帯）'!$D$6:$Z$47,23,FALSE))</f>
        <v/>
      </c>
      <c r="AV64" s="162" t="str">
        <f>IF(AV62="","",VLOOKUP(AV62,'【記載例】シフト記号表（勤務時間帯）'!$D$6:$Z$47,23,FALSE))</f>
        <v/>
      </c>
      <c r="AW64" s="160" t="str">
        <f>IF(AW62="","",VLOOKUP(AW62,'【記載例】シフト記号表（勤務時間帯）'!$D$6:$Z$47,23,FALSE))</f>
        <v/>
      </c>
      <c r="AX64" s="161" t="str">
        <f>IF(AX62="","",VLOOKUP(AX62,'【記載例】シフト記号表（勤務時間帯）'!$D$6:$Z$47,23,FALSE))</f>
        <v/>
      </c>
      <c r="AY64" s="161" t="str">
        <f>IF(AY62="","",VLOOKUP(AY62,'【記載例】シフト記号表（勤務時間帯）'!$D$6:$Z$47,23,FALSE))</f>
        <v/>
      </c>
      <c r="AZ64" s="322">
        <f>IF($BC$3="４週",SUM(U64:AV64),IF($BC$3="暦月",SUM(U64:AY64),""))</f>
        <v>0</v>
      </c>
      <c r="BA64" s="323"/>
      <c r="BB64" s="324">
        <f>IF($BC$3="４週",AZ64/4,IF($BC$3="暦月",(AZ64/($BC$8/7)),""))</f>
        <v>0</v>
      </c>
      <c r="BC64" s="323"/>
      <c r="BD64" s="316"/>
      <c r="BE64" s="317"/>
      <c r="BF64" s="317"/>
      <c r="BG64" s="317"/>
      <c r="BH64" s="318"/>
    </row>
    <row r="65" spans="2:60" ht="20.25" customHeight="1" x14ac:dyDescent="0.4">
      <c r="B65" s="100"/>
      <c r="C65" s="265" t="s">
        <v>82</v>
      </c>
      <c r="D65" s="266"/>
      <c r="E65" s="267"/>
      <c r="F65" s="95"/>
      <c r="G65" s="97"/>
      <c r="H65" s="329" t="s">
        <v>115</v>
      </c>
      <c r="I65" s="277" t="s">
        <v>76</v>
      </c>
      <c r="J65" s="278"/>
      <c r="K65" s="278"/>
      <c r="L65" s="279"/>
      <c r="M65" s="286" t="s">
        <v>126</v>
      </c>
      <c r="N65" s="287"/>
      <c r="O65" s="288"/>
      <c r="P65" s="18" t="s">
        <v>18</v>
      </c>
      <c r="Q65" s="25"/>
      <c r="R65" s="25"/>
      <c r="S65" s="13"/>
      <c r="T65" s="51"/>
      <c r="U65" s="163" t="s">
        <v>187</v>
      </c>
      <c r="V65" s="164"/>
      <c r="W65" s="164"/>
      <c r="X65" s="164"/>
      <c r="Y65" s="164"/>
      <c r="Z65" s="164" t="s">
        <v>145</v>
      </c>
      <c r="AA65" s="165"/>
      <c r="AB65" s="163" t="s">
        <v>187</v>
      </c>
      <c r="AC65" s="164"/>
      <c r="AD65" s="164"/>
      <c r="AE65" s="164"/>
      <c r="AF65" s="164"/>
      <c r="AG65" s="164" t="s">
        <v>145</v>
      </c>
      <c r="AH65" s="165"/>
      <c r="AI65" s="163" t="s">
        <v>187</v>
      </c>
      <c r="AJ65" s="164"/>
      <c r="AK65" s="164"/>
      <c r="AL65" s="164"/>
      <c r="AM65" s="164"/>
      <c r="AN65" s="164" t="s">
        <v>145</v>
      </c>
      <c r="AO65" s="165"/>
      <c r="AP65" s="163" t="s">
        <v>187</v>
      </c>
      <c r="AQ65" s="164"/>
      <c r="AR65" s="164"/>
      <c r="AS65" s="164"/>
      <c r="AT65" s="164"/>
      <c r="AU65" s="164" t="s">
        <v>145</v>
      </c>
      <c r="AV65" s="165"/>
      <c r="AW65" s="163"/>
      <c r="AX65" s="164"/>
      <c r="AY65" s="164"/>
      <c r="AZ65" s="295"/>
      <c r="BA65" s="296"/>
      <c r="BB65" s="309"/>
      <c r="BC65" s="296"/>
      <c r="BD65" s="310"/>
      <c r="BE65" s="311"/>
      <c r="BF65" s="311"/>
      <c r="BG65" s="311"/>
      <c r="BH65" s="312"/>
    </row>
    <row r="66" spans="2:60" ht="20.25" customHeight="1" x14ac:dyDescent="0.4">
      <c r="B66" s="96">
        <f>B63+1</f>
        <v>13</v>
      </c>
      <c r="C66" s="268"/>
      <c r="D66" s="269"/>
      <c r="E66" s="270"/>
      <c r="F66" s="95" t="str">
        <f>C65</f>
        <v>介護従業者</v>
      </c>
      <c r="G66" s="97"/>
      <c r="H66" s="275"/>
      <c r="I66" s="280"/>
      <c r="J66" s="281"/>
      <c r="K66" s="281"/>
      <c r="L66" s="282"/>
      <c r="M66" s="289"/>
      <c r="N66" s="290"/>
      <c r="O66" s="291"/>
      <c r="P66" s="20" t="s">
        <v>69</v>
      </c>
      <c r="Q66" s="21"/>
      <c r="R66" s="21"/>
      <c r="S66" s="16"/>
      <c r="T66" s="46"/>
      <c r="U66" s="157">
        <f>IF(U65="","",VLOOKUP(U65,'【記載例】シフト記号表（勤務時間帯）'!$D$6:$X$47,21,FALSE))</f>
        <v>6</v>
      </c>
      <c r="V66" s="158" t="str">
        <f>IF(V65="","",VLOOKUP(V65,'【記載例】シフト記号表（勤務時間帯）'!$D$6:$X$47,21,FALSE))</f>
        <v/>
      </c>
      <c r="W66" s="158" t="str">
        <f>IF(W65="","",VLOOKUP(W65,'【記載例】シフト記号表（勤務時間帯）'!$D$6:$X$47,21,FALSE))</f>
        <v/>
      </c>
      <c r="X66" s="158" t="str">
        <f>IF(X65="","",VLOOKUP(X65,'【記載例】シフト記号表（勤務時間帯）'!$D$6:$X$47,21,FALSE))</f>
        <v/>
      </c>
      <c r="Y66" s="158" t="str">
        <f>IF(Y65="","",VLOOKUP(Y65,'【記載例】シフト記号表（勤務時間帯）'!$D$6:$X$47,21,FALSE))</f>
        <v/>
      </c>
      <c r="Z66" s="158">
        <f>IF(Z65="","",VLOOKUP(Z65,'【記載例】シフト記号表（勤務時間帯）'!$D$6:$X$47,21,FALSE))</f>
        <v>6</v>
      </c>
      <c r="AA66" s="159" t="str">
        <f>IF(AA65="","",VLOOKUP(AA65,'【記載例】シフト記号表（勤務時間帯）'!$D$6:$X$47,21,FALSE))</f>
        <v/>
      </c>
      <c r="AB66" s="157">
        <f>IF(AB65="","",VLOOKUP(AB65,'【記載例】シフト記号表（勤務時間帯）'!$D$6:$X$47,21,FALSE))</f>
        <v>6</v>
      </c>
      <c r="AC66" s="158" t="str">
        <f>IF(AC65="","",VLOOKUP(AC65,'【記載例】シフト記号表（勤務時間帯）'!$D$6:$X$47,21,FALSE))</f>
        <v/>
      </c>
      <c r="AD66" s="158" t="str">
        <f>IF(AD65="","",VLOOKUP(AD65,'【記載例】シフト記号表（勤務時間帯）'!$D$6:$X$47,21,FALSE))</f>
        <v/>
      </c>
      <c r="AE66" s="158" t="str">
        <f>IF(AE65="","",VLOOKUP(AE65,'【記載例】シフト記号表（勤務時間帯）'!$D$6:$X$47,21,FALSE))</f>
        <v/>
      </c>
      <c r="AF66" s="158" t="str">
        <f>IF(AF65="","",VLOOKUP(AF65,'【記載例】シフト記号表（勤務時間帯）'!$D$6:$X$47,21,FALSE))</f>
        <v/>
      </c>
      <c r="AG66" s="158">
        <f>IF(AG65="","",VLOOKUP(AG65,'【記載例】シフト記号表（勤務時間帯）'!$D$6:$X$47,21,FALSE))</f>
        <v>6</v>
      </c>
      <c r="AH66" s="159" t="str">
        <f>IF(AH65="","",VLOOKUP(AH65,'【記載例】シフト記号表（勤務時間帯）'!$D$6:$X$47,21,FALSE))</f>
        <v/>
      </c>
      <c r="AI66" s="157">
        <f>IF(AI65="","",VLOOKUP(AI65,'【記載例】シフト記号表（勤務時間帯）'!$D$6:$X$47,21,FALSE))</f>
        <v>6</v>
      </c>
      <c r="AJ66" s="158" t="str">
        <f>IF(AJ65="","",VLOOKUP(AJ65,'【記載例】シフト記号表（勤務時間帯）'!$D$6:$X$47,21,FALSE))</f>
        <v/>
      </c>
      <c r="AK66" s="158" t="str">
        <f>IF(AK65="","",VLOOKUP(AK65,'【記載例】シフト記号表（勤務時間帯）'!$D$6:$X$47,21,FALSE))</f>
        <v/>
      </c>
      <c r="AL66" s="158" t="str">
        <f>IF(AL65="","",VLOOKUP(AL65,'【記載例】シフト記号表（勤務時間帯）'!$D$6:$X$47,21,FALSE))</f>
        <v/>
      </c>
      <c r="AM66" s="158" t="str">
        <f>IF(AM65="","",VLOOKUP(AM65,'【記載例】シフト記号表（勤務時間帯）'!$D$6:$X$47,21,FALSE))</f>
        <v/>
      </c>
      <c r="AN66" s="158">
        <f>IF(AN65="","",VLOOKUP(AN65,'【記載例】シフト記号表（勤務時間帯）'!$D$6:$X$47,21,FALSE))</f>
        <v>6</v>
      </c>
      <c r="AO66" s="159" t="str">
        <f>IF(AO65="","",VLOOKUP(AO65,'【記載例】シフト記号表（勤務時間帯）'!$D$6:$X$47,21,FALSE))</f>
        <v/>
      </c>
      <c r="AP66" s="157">
        <f>IF(AP65="","",VLOOKUP(AP65,'【記載例】シフト記号表（勤務時間帯）'!$D$6:$X$47,21,FALSE))</f>
        <v>6</v>
      </c>
      <c r="AQ66" s="158" t="str">
        <f>IF(AQ65="","",VLOOKUP(AQ65,'【記載例】シフト記号表（勤務時間帯）'!$D$6:$X$47,21,FALSE))</f>
        <v/>
      </c>
      <c r="AR66" s="158" t="str">
        <f>IF(AR65="","",VLOOKUP(AR65,'【記載例】シフト記号表（勤務時間帯）'!$D$6:$X$47,21,FALSE))</f>
        <v/>
      </c>
      <c r="AS66" s="158" t="str">
        <f>IF(AS65="","",VLOOKUP(AS65,'【記載例】シフト記号表（勤務時間帯）'!$D$6:$X$47,21,FALSE))</f>
        <v/>
      </c>
      <c r="AT66" s="158" t="str">
        <f>IF(AT65="","",VLOOKUP(AT65,'【記載例】シフト記号表（勤務時間帯）'!$D$6:$X$47,21,FALSE))</f>
        <v/>
      </c>
      <c r="AU66" s="158">
        <f>IF(AU65="","",VLOOKUP(AU65,'【記載例】シフト記号表（勤務時間帯）'!$D$6:$X$47,21,FALSE))</f>
        <v>6</v>
      </c>
      <c r="AV66" s="159" t="str">
        <f>IF(AV65="","",VLOOKUP(AV65,'【記載例】シフト記号表（勤務時間帯）'!$D$6:$X$47,21,FALSE))</f>
        <v/>
      </c>
      <c r="AW66" s="157" t="str">
        <f>IF(AW65="","",VLOOKUP(AW65,'【記載例】シフト記号表（勤務時間帯）'!$D$6:$X$47,21,FALSE))</f>
        <v/>
      </c>
      <c r="AX66" s="158" t="str">
        <f>IF(AX65="","",VLOOKUP(AX65,'【記載例】シフト記号表（勤務時間帯）'!$D$6:$X$47,21,FALSE))</f>
        <v/>
      </c>
      <c r="AY66" s="158" t="str">
        <f>IF(AY65="","",VLOOKUP(AY65,'【記載例】シフト記号表（勤務時間帯）'!$D$6:$X$47,21,FALSE))</f>
        <v/>
      </c>
      <c r="AZ66" s="319">
        <f>IF($BC$3="４週",SUM(U66:AV66),IF($BC$3="暦月",SUM(U66:AY66),""))</f>
        <v>48</v>
      </c>
      <c r="BA66" s="320"/>
      <c r="BB66" s="321">
        <f>IF($BC$3="４週",AZ66/4,IF($BC$3="暦月",(AZ66/($BC$8/7)),""))</f>
        <v>12</v>
      </c>
      <c r="BC66" s="320"/>
      <c r="BD66" s="313"/>
      <c r="BE66" s="314"/>
      <c r="BF66" s="314"/>
      <c r="BG66" s="314"/>
      <c r="BH66" s="315"/>
    </row>
    <row r="67" spans="2:60" ht="20.25" customHeight="1" x14ac:dyDescent="0.4">
      <c r="B67" s="98"/>
      <c r="C67" s="271"/>
      <c r="D67" s="272"/>
      <c r="E67" s="273"/>
      <c r="F67" s="134"/>
      <c r="G67" s="99" t="str">
        <f>C65</f>
        <v>介護従業者</v>
      </c>
      <c r="H67" s="276"/>
      <c r="I67" s="283"/>
      <c r="J67" s="284"/>
      <c r="K67" s="284"/>
      <c r="L67" s="285"/>
      <c r="M67" s="292"/>
      <c r="N67" s="293"/>
      <c r="O67" s="294"/>
      <c r="P67" s="37" t="s">
        <v>70</v>
      </c>
      <c r="Q67" s="38"/>
      <c r="R67" s="38"/>
      <c r="S67" s="39"/>
      <c r="T67" s="52"/>
      <c r="U67" s="160" t="str">
        <f>IF(U65="","",VLOOKUP(U65,'【記載例】シフト記号表（勤務時間帯）'!$D$6:$Z$47,23,FALSE))</f>
        <v>-</v>
      </c>
      <c r="V67" s="161" t="str">
        <f>IF(V65="","",VLOOKUP(V65,'【記載例】シフト記号表（勤務時間帯）'!$D$6:$Z$47,23,FALSE))</f>
        <v/>
      </c>
      <c r="W67" s="161" t="str">
        <f>IF(W65="","",VLOOKUP(W65,'【記載例】シフト記号表（勤務時間帯）'!$D$6:$Z$47,23,FALSE))</f>
        <v/>
      </c>
      <c r="X67" s="161" t="str">
        <f>IF(X65="","",VLOOKUP(X65,'【記載例】シフト記号表（勤務時間帯）'!$D$6:$Z$47,23,FALSE))</f>
        <v/>
      </c>
      <c r="Y67" s="161" t="str">
        <f>IF(Y65="","",VLOOKUP(Y65,'【記載例】シフト記号表（勤務時間帯）'!$D$6:$Z$47,23,FALSE))</f>
        <v/>
      </c>
      <c r="Z67" s="161" t="str">
        <f>IF(Z65="","",VLOOKUP(Z65,'【記載例】シフト記号表（勤務時間帯）'!$D$6:$Z$47,23,FALSE))</f>
        <v>-</v>
      </c>
      <c r="AA67" s="162" t="str">
        <f>IF(AA65="","",VLOOKUP(AA65,'【記載例】シフト記号表（勤務時間帯）'!$D$6:$Z$47,23,FALSE))</f>
        <v/>
      </c>
      <c r="AB67" s="160" t="str">
        <f>IF(AB65="","",VLOOKUP(AB65,'【記載例】シフト記号表（勤務時間帯）'!$D$6:$Z$47,23,FALSE))</f>
        <v>-</v>
      </c>
      <c r="AC67" s="161" t="str">
        <f>IF(AC65="","",VLOOKUP(AC65,'【記載例】シフト記号表（勤務時間帯）'!$D$6:$Z$47,23,FALSE))</f>
        <v/>
      </c>
      <c r="AD67" s="161" t="str">
        <f>IF(AD65="","",VLOOKUP(AD65,'【記載例】シフト記号表（勤務時間帯）'!$D$6:$Z$47,23,FALSE))</f>
        <v/>
      </c>
      <c r="AE67" s="161" t="str">
        <f>IF(AE65="","",VLOOKUP(AE65,'【記載例】シフト記号表（勤務時間帯）'!$D$6:$Z$47,23,FALSE))</f>
        <v/>
      </c>
      <c r="AF67" s="161" t="str">
        <f>IF(AF65="","",VLOOKUP(AF65,'【記載例】シフト記号表（勤務時間帯）'!$D$6:$Z$47,23,FALSE))</f>
        <v/>
      </c>
      <c r="AG67" s="161" t="str">
        <f>IF(AG65="","",VLOOKUP(AG65,'【記載例】シフト記号表（勤務時間帯）'!$D$6:$Z$47,23,FALSE))</f>
        <v>-</v>
      </c>
      <c r="AH67" s="162" t="str">
        <f>IF(AH65="","",VLOOKUP(AH65,'【記載例】シフト記号表（勤務時間帯）'!$D$6:$Z$47,23,FALSE))</f>
        <v/>
      </c>
      <c r="AI67" s="160" t="str">
        <f>IF(AI65="","",VLOOKUP(AI65,'【記載例】シフト記号表（勤務時間帯）'!$D$6:$Z$47,23,FALSE))</f>
        <v>-</v>
      </c>
      <c r="AJ67" s="161" t="str">
        <f>IF(AJ65="","",VLOOKUP(AJ65,'【記載例】シフト記号表（勤務時間帯）'!$D$6:$Z$47,23,FALSE))</f>
        <v/>
      </c>
      <c r="AK67" s="161" t="str">
        <f>IF(AK65="","",VLOOKUP(AK65,'【記載例】シフト記号表（勤務時間帯）'!$D$6:$Z$47,23,FALSE))</f>
        <v/>
      </c>
      <c r="AL67" s="161" t="str">
        <f>IF(AL65="","",VLOOKUP(AL65,'【記載例】シフト記号表（勤務時間帯）'!$D$6:$Z$47,23,FALSE))</f>
        <v/>
      </c>
      <c r="AM67" s="161" t="str">
        <f>IF(AM65="","",VLOOKUP(AM65,'【記載例】シフト記号表（勤務時間帯）'!$D$6:$Z$47,23,FALSE))</f>
        <v/>
      </c>
      <c r="AN67" s="161" t="str">
        <f>IF(AN65="","",VLOOKUP(AN65,'【記載例】シフト記号表（勤務時間帯）'!$D$6:$Z$47,23,FALSE))</f>
        <v>-</v>
      </c>
      <c r="AO67" s="162" t="str">
        <f>IF(AO65="","",VLOOKUP(AO65,'【記載例】シフト記号表（勤務時間帯）'!$D$6:$Z$47,23,FALSE))</f>
        <v/>
      </c>
      <c r="AP67" s="160" t="str">
        <f>IF(AP65="","",VLOOKUP(AP65,'【記載例】シフト記号表（勤務時間帯）'!$D$6:$Z$47,23,FALSE))</f>
        <v>-</v>
      </c>
      <c r="AQ67" s="161" t="str">
        <f>IF(AQ65="","",VLOOKUP(AQ65,'【記載例】シフト記号表（勤務時間帯）'!$D$6:$Z$47,23,FALSE))</f>
        <v/>
      </c>
      <c r="AR67" s="161" t="str">
        <f>IF(AR65="","",VLOOKUP(AR65,'【記載例】シフト記号表（勤務時間帯）'!$D$6:$Z$47,23,FALSE))</f>
        <v/>
      </c>
      <c r="AS67" s="161" t="str">
        <f>IF(AS65="","",VLOOKUP(AS65,'【記載例】シフト記号表（勤務時間帯）'!$D$6:$Z$47,23,FALSE))</f>
        <v/>
      </c>
      <c r="AT67" s="161" t="str">
        <f>IF(AT65="","",VLOOKUP(AT65,'【記載例】シフト記号表（勤務時間帯）'!$D$6:$Z$47,23,FALSE))</f>
        <v/>
      </c>
      <c r="AU67" s="161" t="str">
        <f>IF(AU65="","",VLOOKUP(AU65,'【記載例】シフト記号表（勤務時間帯）'!$D$6:$Z$47,23,FALSE))</f>
        <v>-</v>
      </c>
      <c r="AV67" s="162" t="str">
        <f>IF(AV65="","",VLOOKUP(AV65,'【記載例】シフト記号表（勤務時間帯）'!$D$6:$Z$47,23,FALSE))</f>
        <v/>
      </c>
      <c r="AW67" s="160" t="str">
        <f>IF(AW65="","",VLOOKUP(AW65,'【記載例】シフト記号表（勤務時間帯）'!$D$6:$Z$47,23,FALSE))</f>
        <v/>
      </c>
      <c r="AX67" s="161" t="str">
        <f>IF(AX65="","",VLOOKUP(AX65,'【記載例】シフト記号表（勤務時間帯）'!$D$6:$Z$47,23,FALSE))</f>
        <v/>
      </c>
      <c r="AY67" s="161" t="str">
        <f>IF(AY65="","",VLOOKUP(AY65,'【記載例】シフト記号表（勤務時間帯）'!$D$6:$Z$47,23,FALSE))</f>
        <v/>
      </c>
      <c r="AZ67" s="322">
        <f>IF($BC$3="４週",SUM(U67:AV67),IF($BC$3="暦月",SUM(U67:AY67),""))</f>
        <v>0</v>
      </c>
      <c r="BA67" s="323"/>
      <c r="BB67" s="324">
        <f>IF($BC$3="４週",AZ67/4,IF($BC$3="暦月",(AZ67/($BC$8/7)),""))</f>
        <v>0</v>
      </c>
      <c r="BC67" s="323"/>
      <c r="BD67" s="316"/>
      <c r="BE67" s="317"/>
      <c r="BF67" s="317"/>
      <c r="BG67" s="317"/>
      <c r="BH67" s="318"/>
    </row>
    <row r="68" spans="2:60" ht="20.25" customHeight="1" x14ac:dyDescent="0.4">
      <c r="B68" s="100"/>
      <c r="C68" s="265"/>
      <c r="D68" s="266"/>
      <c r="E68" s="267"/>
      <c r="F68" s="95"/>
      <c r="G68" s="97"/>
      <c r="H68" s="329"/>
      <c r="I68" s="277"/>
      <c r="J68" s="278"/>
      <c r="K68" s="278"/>
      <c r="L68" s="279"/>
      <c r="M68" s="286"/>
      <c r="N68" s="287"/>
      <c r="O68" s="288"/>
      <c r="P68" s="18" t="s">
        <v>18</v>
      </c>
      <c r="Q68" s="25"/>
      <c r="R68" s="25"/>
      <c r="S68" s="13"/>
      <c r="T68" s="51"/>
      <c r="U68" s="163"/>
      <c r="V68" s="164"/>
      <c r="W68" s="164"/>
      <c r="X68" s="164"/>
      <c r="Y68" s="164"/>
      <c r="Z68" s="164"/>
      <c r="AA68" s="165"/>
      <c r="AB68" s="163"/>
      <c r="AC68" s="164"/>
      <c r="AD68" s="164"/>
      <c r="AE68" s="164"/>
      <c r="AF68" s="164"/>
      <c r="AG68" s="164"/>
      <c r="AH68" s="165"/>
      <c r="AI68" s="163"/>
      <c r="AJ68" s="164"/>
      <c r="AK68" s="164"/>
      <c r="AL68" s="164"/>
      <c r="AM68" s="164"/>
      <c r="AN68" s="164"/>
      <c r="AO68" s="165"/>
      <c r="AP68" s="163"/>
      <c r="AQ68" s="164"/>
      <c r="AR68" s="164"/>
      <c r="AS68" s="164"/>
      <c r="AT68" s="164"/>
      <c r="AU68" s="164"/>
      <c r="AV68" s="165"/>
      <c r="AW68" s="163"/>
      <c r="AX68" s="164"/>
      <c r="AY68" s="164"/>
      <c r="AZ68" s="295"/>
      <c r="BA68" s="296"/>
      <c r="BB68" s="309"/>
      <c r="BC68" s="296"/>
      <c r="BD68" s="310"/>
      <c r="BE68" s="311"/>
      <c r="BF68" s="311"/>
      <c r="BG68" s="311"/>
      <c r="BH68" s="312"/>
    </row>
    <row r="69" spans="2:60" ht="20.25" customHeight="1" x14ac:dyDescent="0.4">
      <c r="B69" s="96">
        <f>B66+1</f>
        <v>14</v>
      </c>
      <c r="C69" s="268"/>
      <c r="D69" s="269"/>
      <c r="E69" s="270"/>
      <c r="F69" s="95"/>
      <c r="G69" s="97"/>
      <c r="H69" s="275"/>
      <c r="I69" s="280"/>
      <c r="J69" s="281"/>
      <c r="K69" s="281"/>
      <c r="L69" s="282"/>
      <c r="M69" s="289"/>
      <c r="N69" s="290"/>
      <c r="O69" s="291"/>
      <c r="P69" s="20" t="s">
        <v>69</v>
      </c>
      <c r="Q69" s="21"/>
      <c r="R69" s="21"/>
      <c r="S69" s="16"/>
      <c r="T69" s="46"/>
      <c r="U69" s="157" t="str">
        <f>IF(U68="","",VLOOKUP(U68,'【記載例】シフト記号表（勤務時間帯）'!$D$6:$X$47,21,FALSE))</f>
        <v/>
      </c>
      <c r="V69" s="158" t="str">
        <f>IF(V68="","",VLOOKUP(V68,'【記載例】シフト記号表（勤務時間帯）'!$D$6:$X$47,21,FALSE))</f>
        <v/>
      </c>
      <c r="W69" s="158" t="str">
        <f>IF(W68="","",VLOOKUP(W68,'【記載例】シフト記号表（勤務時間帯）'!$D$6:$X$47,21,FALSE))</f>
        <v/>
      </c>
      <c r="X69" s="158" t="str">
        <f>IF(X68="","",VLOOKUP(X68,'【記載例】シフト記号表（勤務時間帯）'!$D$6:$X$47,21,FALSE))</f>
        <v/>
      </c>
      <c r="Y69" s="158" t="str">
        <f>IF(Y68="","",VLOOKUP(Y68,'【記載例】シフト記号表（勤務時間帯）'!$D$6:$X$47,21,FALSE))</f>
        <v/>
      </c>
      <c r="Z69" s="158" t="str">
        <f>IF(Z68="","",VLOOKUP(Z68,'【記載例】シフト記号表（勤務時間帯）'!$D$6:$X$47,21,FALSE))</f>
        <v/>
      </c>
      <c r="AA69" s="159" t="str">
        <f>IF(AA68="","",VLOOKUP(AA68,'【記載例】シフト記号表（勤務時間帯）'!$D$6:$X$47,21,FALSE))</f>
        <v/>
      </c>
      <c r="AB69" s="157" t="str">
        <f>IF(AB68="","",VLOOKUP(AB68,'【記載例】シフト記号表（勤務時間帯）'!$D$6:$X$47,21,FALSE))</f>
        <v/>
      </c>
      <c r="AC69" s="158" t="str">
        <f>IF(AC68="","",VLOOKUP(AC68,'【記載例】シフト記号表（勤務時間帯）'!$D$6:$X$47,21,FALSE))</f>
        <v/>
      </c>
      <c r="AD69" s="158" t="str">
        <f>IF(AD68="","",VLOOKUP(AD68,'【記載例】シフト記号表（勤務時間帯）'!$D$6:$X$47,21,FALSE))</f>
        <v/>
      </c>
      <c r="AE69" s="158" t="str">
        <f>IF(AE68="","",VLOOKUP(AE68,'【記載例】シフト記号表（勤務時間帯）'!$D$6:$X$47,21,FALSE))</f>
        <v/>
      </c>
      <c r="AF69" s="158" t="str">
        <f>IF(AF68="","",VLOOKUP(AF68,'【記載例】シフト記号表（勤務時間帯）'!$D$6:$X$47,21,FALSE))</f>
        <v/>
      </c>
      <c r="AG69" s="158" t="str">
        <f>IF(AG68="","",VLOOKUP(AG68,'【記載例】シフト記号表（勤務時間帯）'!$D$6:$X$47,21,FALSE))</f>
        <v/>
      </c>
      <c r="AH69" s="159" t="str">
        <f>IF(AH68="","",VLOOKUP(AH68,'【記載例】シフト記号表（勤務時間帯）'!$D$6:$X$47,21,FALSE))</f>
        <v/>
      </c>
      <c r="AI69" s="157" t="str">
        <f>IF(AI68="","",VLOOKUP(AI68,'【記載例】シフト記号表（勤務時間帯）'!$D$6:$X$47,21,FALSE))</f>
        <v/>
      </c>
      <c r="AJ69" s="158" t="str">
        <f>IF(AJ68="","",VLOOKUP(AJ68,'【記載例】シフト記号表（勤務時間帯）'!$D$6:$X$47,21,FALSE))</f>
        <v/>
      </c>
      <c r="AK69" s="158" t="str">
        <f>IF(AK68="","",VLOOKUP(AK68,'【記載例】シフト記号表（勤務時間帯）'!$D$6:$X$47,21,FALSE))</f>
        <v/>
      </c>
      <c r="AL69" s="158" t="str">
        <f>IF(AL68="","",VLOOKUP(AL68,'【記載例】シフト記号表（勤務時間帯）'!$D$6:$X$47,21,FALSE))</f>
        <v/>
      </c>
      <c r="AM69" s="158" t="str">
        <f>IF(AM68="","",VLOOKUP(AM68,'【記載例】シフト記号表（勤務時間帯）'!$D$6:$X$47,21,FALSE))</f>
        <v/>
      </c>
      <c r="AN69" s="158" t="str">
        <f>IF(AN68="","",VLOOKUP(AN68,'【記載例】シフト記号表（勤務時間帯）'!$D$6:$X$47,21,FALSE))</f>
        <v/>
      </c>
      <c r="AO69" s="159" t="str">
        <f>IF(AO68="","",VLOOKUP(AO68,'【記載例】シフト記号表（勤務時間帯）'!$D$6:$X$47,21,FALSE))</f>
        <v/>
      </c>
      <c r="AP69" s="157" t="str">
        <f>IF(AP68="","",VLOOKUP(AP68,'【記載例】シフト記号表（勤務時間帯）'!$D$6:$X$47,21,FALSE))</f>
        <v/>
      </c>
      <c r="AQ69" s="158" t="str">
        <f>IF(AQ68="","",VLOOKUP(AQ68,'【記載例】シフト記号表（勤務時間帯）'!$D$6:$X$47,21,FALSE))</f>
        <v/>
      </c>
      <c r="AR69" s="158" t="str">
        <f>IF(AR68="","",VLOOKUP(AR68,'【記載例】シフト記号表（勤務時間帯）'!$D$6:$X$47,21,FALSE))</f>
        <v/>
      </c>
      <c r="AS69" s="158" t="str">
        <f>IF(AS68="","",VLOOKUP(AS68,'【記載例】シフト記号表（勤務時間帯）'!$D$6:$X$47,21,FALSE))</f>
        <v/>
      </c>
      <c r="AT69" s="158" t="str">
        <f>IF(AT68="","",VLOOKUP(AT68,'【記載例】シフト記号表（勤務時間帯）'!$D$6:$X$47,21,FALSE))</f>
        <v/>
      </c>
      <c r="AU69" s="158" t="str">
        <f>IF(AU68="","",VLOOKUP(AU68,'【記載例】シフト記号表（勤務時間帯）'!$D$6:$X$47,21,FALSE))</f>
        <v/>
      </c>
      <c r="AV69" s="159" t="str">
        <f>IF(AV68="","",VLOOKUP(AV68,'【記載例】シフト記号表（勤務時間帯）'!$D$6:$X$47,21,FALSE))</f>
        <v/>
      </c>
      <c r="AW69" s="157" t="str">
        <f>IF(AW68="","",VLOOKUP(AW68,'【記載例】シフト記号表（勤務時間帯）'!$D$6:$X$47,21,FALSE))</f>
        <v/>
      </c>
      <c r="AX69" s="158" t="str">
        <f>IF(AX68="","",VLOOKUP(AX68,'【記載例】シフト記号表（勤務時間帯）'!$D$6:$X$47,21,FALSE))</f>
        <v/>
      </c>
      <c r="AY69" s="158" t="str">
        <f>IF(AY68="","",VLOOKUP(AY68,'【記載例】シフト記号表（勤務時間帯）'!$D$6:$X$47,21,FALSE))</f>
        <v/>
      </c>
      <c r="AZ69" s="319">
        <f>IF($BC$3="４週",SUM(U69:AV69),IF($BC$3="暦月",SUM(U69:AY69),""))</f>
        <v>0</v>
      </c>
      <c r="BA69" s="320"/>
      <c r="BB69" s="321">
        <f>IF($BC$3="４週",AZ69/4,IF($BC$3="暦月",(AZ69/($BC$8/7)),""))</f>
        <v>0</v>
      </c>
      <c r="BC69" s="320"/>
      <c r="BD69" s="313"/>
      <c r="BE69" s="314"/>
      <c r="BF69" s="314"/>
      <c r="BG69" s="314"/>
      <c r="BH69" s="315"/>
    </row>
    <row r="70" spans="2:60" ht="20.25" customHeight="1" x14ac:dyDescent="0.4">
      <c r="B70" s="98"/>
      <c r="C70" s="271"/>
      <c r="D70" s="272"/>
      <c r="E70" s="273"/>
      <c r="F70" s="134"/>
      <c r="G70" s="99"/>
      <c r="H70" s="276"/>
      <c r="I70" s="283"/>
      <c r="J70" s="284"/>
      <c r="K70" s="284"/>
      <c r="L70" s="285"/>
      <c r="M70" s="292"/>
      <c r="N70" s="293"/>
      <c r="O70" s="294"/>
      <c r="P70" s="37" t="s">
        <v>70</v>
      </c>
      <c r="Q70" s="38"/>
      <c r="R70" s="38"/>
      <c r="S70" s="39"/>
      <c r="T70" s="52"/>
      <c r="U70" s="160" t="str">
        <f>IF(U68="","",VLOOKUP(U68,'【記載例】シフト記号表（勤務時間帯）'!$D$6:$Z$47,23,FALSE))</f>
        <v/>
      </c>
      <c r="V70" s="161" t="str">
        <f>IF(V68="","",VLOOKUP(V68,'【記載例】シフト記号表（勤務時間帯）'!$D$6:$Z$47,23,FALSE))</f>
        <v/>
      </c>
      <c r="W70" s="161" t="str">
        <f>IF(W68="","",VLOOKUP(W68,'【記載例】シフト記号表（勤務時間帯）'!$D$6:$Z$47,23,FALSE))</f>
        <v/>
      </c>
      <c r="X70" s="161" t="str">
        <f>IF(X68="","",VLOOKUP(X68,'【記載例】シフト記号表（勤務時間帯）'!$D$6:$Z$47,23,FALSE))</f>
        <v/>
      </c>
      <c r="Y70" s="161" t="str">
        <f>IF(Y68="","",VLOOKUP(Y68,'【記載例】シフト記号表（勤務時間帯）'!$D$6:$Z$47,23,FALSE))</f>
        <v/>
      </c>
      <c r="Z70" s="161" t="str">
        <f>IF(Z68="","",VLOOKUP(Z68,'【記載例】シフト記号表（勤務時間帯）'!$D$6:$Z$47,23,FALSE))</f>
        <v/>
      </c>
      <c r="AA70" s="162" t="str">
        <f>IF(AA68="","",VLOOKUP(AA68,'【記載例】シフト記号表（勤務時間帯）'!$D$6:$Z$47,23,FALSE))</f>
        <v/>
      </c>
      <c r="AB70" s="160" t="str">
        <f>IF(AB68="","",VLOOKUP(AB68,'【記載例】シフト記号表（勤務時間帯）'!$D$6:$Z$47,23,FALSE))</f>
        <v/>
      </c>
      <c r="AC70" s="161" t="str">
        <f>IF(AC68="","",VLOOKUP(AC68,'【記載例】シフト記号表（勤務時間帯）'!$D$6:$Z$47,23,FALSE))</f>
        <v/>
      </c>
      <c r="AD70" s="161" t="str">
        <f>IF(AD68="","",VLOOKUP(AD68,'【記載例】シフト記号表（勤務時間帯）'!$D$6:$Z$47,23,FALSE))</f>
        <v/>
      </c>
      <c r="AE70" s="161" t="str">
        <f>IF(AE68="","",VLOOKUP(AE68,'【記載例】シフト記号表（勤務時間帯）'!$D$6:$Z$47,23,FALSE))</f>
        <v/>
      </c>
      <c r="AF70" s="161" t="str">
        <f>IF(AF68="","",VLOOKUP(AF68,'【記載例】シフト記号表（勤務時間帯）'!$D$6:$Z$47,23,FALSE))</f>
        <v/>
      </c>
      <c r="AG70" s="161" t="str">
        <f>IF(AG68="","",VLOOKUP(AG68,'【記載例】シフト記号表（勤務時間帯）'!$D$6:$Z$47,23,FALSE))</f>
        <v/>
      </c>
      <c r="AH70" s="162" t="str">
        <f>IF(AH68="","",VLOOKUP(AH68,'【記載例】シフト記号表（勤務時間帯）'!$D$6:$Z$47,23,FALSE))</f>
        <v/>
      </c>
      <c r="AI70" s="160" t="str">
        <f>IF(AI68="","",VLOOKUP(AI68,'【記載例】シフト記号表（勤務時間帯）'!$D$6:$Z$47,23,FALSE))</f>
        <v/>
      </c>
      <c r="AJ70" s="161" t="str">
        <f>IF(AJ68="","",VLOOKUP(AJ68,'【記載例】シフト記号表（勤務時間帯）'!$D$6:$Z$47,23,FALSE))</f>
        <v/>
      </c>
      <c r="AK70" s="161" t="str">
        <f>IF(AK68="","",VLOOKUP(AK68,'【記載例】シフト記号表（勤務時間帯）'!$D$6:$Z$47,23,FALSE))</f>
        <v/>
      </c>
      <c r="AL70" s="161" t="str">
        <f>IF(AL68="","",VLOOKUP(AL68,'【記載例】シフト記号表（勤務時間帯）'!$D$6:$Z$47,23,FALSE))</f>
        <v/>
      </c>
      <c r="AM70" s="161" t="str">
        <f>IF(AM68="","",VLOOKUP(AM68,'【記載例】シフト記号表（勤務時間帯）'!$D$6:$Z$47,23,FALSE))</f>
        <v/>
      </c>
      <c r="AN70" s="161" t="str">
        <f>IF(AN68="","",VLOOKUP(AN68,'【記載例】シフト記号表（勤務時間帯）'!$D$6:$Z$47,23,FALSE))</f>
        <v/>
      </c>
      <c r="AO70" s="162" t="str">
        <f>IF(AO68="","",VLOOKUP(AO68,'【記載例】シフト記号表（勤務時間帯）'!$D$6:$Z$47,23,FALSE))</f>
        <v/>
      </c>
      <c r="AP70" s="160" t="str">
        <f>IF(AP68="","",VLOOKUP(AP68,'【記載例】シフト記号表（勤務時間帯）'!$D$6:$Z$47,23,FALSE))</f>
        <v/>
      </c>
      <c r="AQ70" s="161" t="str">
        <f>IF(AQ68="","",VLOOKUP(AQ68,'【記載例】シフト記号表（勤務時間帯）'!$D$6:$Z$47,23,FALSE))</f>
        <v/>
      </c>
      <c r="AR70" s="161" t="str">
        <f>IF(AR68="","",VLOOKUP(AR68,'【記載例】シフト記号表（勤務時間帯）'!$D$6:$Z$47,23,FALSE))</f>
        <v/>
      </c>
      <c r="AS70" s="161" t="str">
        <f>IF(AS68="","",VLOOKUP(AS68,'【記載例】シフト記号表（勤務時間帯）'!$D$6:$Z$47,23,FALSE))</f>
        <v/>
      </c>
      <c r="AT70" s="161" t="str">
        <f>IF(AT68="","",VLOOKUP(AT68,'【記載例】シフト記号表（勤務時間帯）'!$D$6:$Z$47,23,FALSE))</f>
        <v/>
      </c>
      <c r="AU70" s="161" t="str">
        <f>IF(AU68="","",VLOOKUP(AU68,'【記載例】シフト記号表（勤務時間帯）'!$D$6:$Z$47,23,FALSE))</f>
        <v/>
      </c>
      <c r="AV70" s="162" t="str">
        <f>IF(AV68="","",VLOOKUP(AV68,'【記載例】シフト記号表（勤務時間帯）'!$D$6:$Z$47,23,FALSE))</f>
        <v/>
      </c>
      <c r="AW70" s="160" t="str">
        <f>IF(AW68="","",VLOOKUP(AW68,'【記載例】シフト記号表（勤務時間帯）'!$D$6:$Z$47,23,FALSE))</f>
        <v/>
      </c>
      <c r="AX70" s="161" t="str">
        <f>IF(AX68="","",VLOOKUP(AX68,'【記載例】シフト記号表（勤務時間帯）'!$D$6:$Z$47,23,FALSE))</f>
        <v/>
      </c>
      <c r="AY70" s="161" t="str">
        <f>IF(AY68="","",VLOOKUP(AY68,'【記載例】シフト記号表（勤務時間帯）'!$D$6:$Z$47,23,FALSE))</f>
        <v/>
      </c>
      <c r="AZ70" s="322">
        <f>IF($BC$3="４週",SUM(U70:AV70),IF($BC$3="暦月",SUM(U70:AY70),""))</f>
        <v>0</v>
      </c>
      <c r="BA70" s="323"/>
      <c r="BB70" s="324">
        <f>IF($BC$3="４週",AZ70/4,IF($BC$3="暦月",(AZ70/($BC$8/7)),""))</f>
        <v>0</v>
      </c>
      <c r="BC70" s="323"/>
      <c r="BD70" s="316"/>
      <c r="BE70" s="317"/>
      <c r="BF70" s="317"/>
      <c r="BG70" s="317"/>
      <c r="BH70" s="318"/>
    </row>
    <row r="71" spans="2:60" ht="20.25" customHeight="1" x14ac:dyDescent="0.4">
      <c r="B71" s="100"/>
      <c r="C71" s="265"/>
      <c r="D71" s="266"/>
      <c r="E71" s="267"/>
      <c r="F71" s="95"/>
      <c r="G71" s="97"/>
      <c r="H71" s="329"/>
      <c r="I71" s="277"/>
      <c r="J71" s="278"/>
      <c r="K71" s="278"/>
      <c r="L71" s="279"/>
      <c r="M71" s="286"/>
      <c r="N71" s="287"/>
      <c r="O71" s="288"/>
      <c r="P71" s="18" t="s">
        <v>18</v>
      </c>
      <c r="Q71" s="25"/>
      <c r="R71" s="25"/>
      <c r="S71" s="13"/>
      <c r="T71" s="51"/>
      <c r="U71" s="163"/>
      <c r="V71" s="164"/>
      <c r="W71" s="164"/>
      <c r="X71" s="164"/>
      <c r="Y71" s="164"/>
      <c r="Z71" s="164"/>
      <c r="AA71" s="165"/>
      <c r="AB71" s="163"/>
      <c r="AC71" s="164"/>
      <c r="AD71" s="164"/>
      <c r="AE71" s="164"/>
      <c r="AF71" s="164"/>
      <c r="AG71" s="164"/>
      <c r="AH71" s="165"/>
      <c r="AI71" s="163"/>
      <c r="AJ71" s="164"/>
      <c r="AK71" s="164"/>
      <c r="AL71" s="164"/>
      <c r="AM71" s="164"/>
      <c r="AN71" s="164"/>
      <c r="AO71" s="165"/>
      <c r="AP71" s="163"/>
      <c r="AQ71" s="164"/>
      <c r="AR71" s="164"/>
      <c r="AS71" s="164"/>
      <c r="AT71" s="164"/>
      <c r="AU71" s="164"/>
      <c r="AV71" s="165"/>
      <c r="AW71" s="163"/>
      <c r="AX71" s="164"/>
      <c r="AY71" s="164"/>
      <c r="AZ71" s="295"/>
      <c r="BA71" s="296"/>
      <c r="BB71" s="309"/>
      <c r="BC71" s="296"/>
      <c r="BD71" s="310"/>
      <c r="BE71" s="311"/>
      <c r="BF71" s="311"/>
      <c r="BG71" s="311"/>
      <c r="BH71" s="312"/>
    </row>
    <row r="72" spans="2:60" ht="20.25" customHeight="1" x14ac:dyDescent="0.4">
      <c r="B72" s="96">
        <f>B69+1</f>
        <v>15</v>
      </c>
      <c r="C72" s="268"/>
      <c r="D72" s="269"/>
      <c r="E72" s="270"/>
      <c r="F72" s="95"/>
      <c r="G72" s="97"/>
      <c r="H72" s="275"/>
      <c r="I72" s="280"/>
      <c r="J72" s="281"/>
      <c r="K72" s="281"/>
      <c r="L72" s="282"/>
      <c r="M72" s="289"/>
      <c r="N72" s="290"/>
      <c r="O72" s="291"/>
      <c r="P72" s="20" t="s">
        <v>69</v>
      </c>
      <c r="Q72" s="21"/>
      <c r="R72" s="21"/>
      <c r="S72" s="16"/>
      <c r="T72" s="46"/>
      <c r="U72" s="157" t="str">
        <f>IF(U71="","",VLOOKUP(U71,'【記載例】シフト記号表（勤務時間帯）'!$D$6:$X$47,21,FALSE))</f>
        <v/>
      </c>
      <c r="V72" s="158" t="str">
        <f>IF(V71="","",VLOOKUP(V71,'【記載例】シフト記号表（勤務時間帯）'!$D$6:$X$47,21,FALSE))</f>
        <v/>
      </c>
      <c r="W72" s="158" t="str">
        <f>IF(W71="","",VLOOKUP(W71,'【記載例】シフト記号表（勤務時間帯）'!$D$6:$X$47,21,FALSE))</f>
        <v/>
      </c>
      <c r="X72" s="158" t="str">
        <f>IF(X71="","",VLOOKUP(X71,'【記載例】シフト記号表（勤務時間帯）'!$D$6:$X$47,21,FALSE))</f>
        <v/>
      </c>
      <c r="Y72" s="158" t="str">
        <f>IF(Y71="","",VLOOKUP(Y71,'【記載例】シフト記号表（勤務時間帯）'!$D$6:$X$47,21,FALSE))</f>
        <v/>
      </c>
      <c r="Z72" s="158" t="str">
        <f>IF(Z71="","",VLOOKUP(Z71,'【記載例】シフト記号表（勤務時間帯）'!$D$6:$X$47,21,FALSE))</f>
        <v/>
      </c>
      <c r="AA72" s="159" t="str">
        <f>IF(AA71="","",VLOOKUP(AA71,'【記載例】シフト記号表（勤務時間帯）'!$D$6:$X$47,21,FALSE))</f>
        <v/>
      </c>
      <c r="AB72" s="157" t="str">
        <f>IF(AB71="","",VLOOKUP(AB71,'【記載例】シフト記号表（勤務時間帯）'!$D$6:$X$47,21,FALSE))</f>
        <v/>
      </c>
      <c r="AC72" s="158" t="str">
        <f>IF(AC71="","",VLOOKUP(AC71,'【記載例】シフト記号表（勤務時間帯）'!$D$6:$X$47,21,FALSE))</f>
        <v/>
      </c>
      <c r="AD72" s="158" t="str">
        <f>IF(AD71="","",VLOOKUP(AD71,'【記載例】シフト記号表（勤務時間帯）'!$D$6:$X$47,21,FALSE))</f>
        <v/>
      </c>
      <c r="AE72" s="158" t="str">
        <f>IF(AE71="","",VLOOKUP(AE71,'【記載例】シフト記号表（勤務時間帯）'!$D$6:$X$47,21,FALSE))</f>
        <v/>
      </c>
      <c r="AF72" s="158" t="str">
        <f>IF(AF71="","",VLOOKUP(AF71,'【記載例】シフト記号表（勤務時間帯）'!$D$6:$X$47,21,FALSE))</f>
        <v/>
      </c>
      <c r="AG72" s="158" t="str">
        <f>IF(AG71="","",VLOOKUP(AG71,'【記載例】シフト記号表（勤務時間帯）'!$D$6:$X$47,21,FALSE))</f>
        <v/>
      </c>
      <c r="AH72" s="159" t="str">
        <f>IF(AH71="","",VLOOKUP(AH71,'【記載例】シフト記号表（勤務時間帯）'!$D$6:$X$47,21,FALSE))</f>
        <v/>
      </c>
      <c r="AI72" s="157" t="str">
        <f>IF(AI71="","",VLOOKUP(AI71,'【記載例】シフト記号表（勤務時間帯）'!$D$6:$X$47,21,FALSE))</f>
        <v/>
      </c>
      <c r="AJ72" s="158" t="str">
        <f>IF(AJ71="","",VLOOKUP(AJ71,'【記載例】シフト記号表（勤務時間帯）'!$D$6:$X$47,21,FALSE))</f>
        <v/>
      </c>
      <c r="AK72" s="158" t="str">
        <f>IF(AK71="","",VLOOKUP(AK71,'【記載例】シフト記号表（勤務時間帯）'!$D$6:$X$47,21,FALSE))</f>
        <v/>
      </c>
      <c r="AL72" s="158" t="str">
        <f>IF(AL71="","",VLOOKUP(AL71,'【記載例】シフト記号表（勤務時間帯）'!$D$6:$X$47,21,FALSE))</f>
        <v/>
      </c>
      <c r="AM72" s="158" t="str">
        <f>IF(AM71="","",VLOOKUP(AM71,'【記載例】シフト記号表（勤務時間帯）'!$D$6:$X$47,21,FALSE))</f>
        <v/>
      </c>
      <c r="AN72" s="158" t="str">
        <f>IF(AN71="","",VLOOKUP(AN71,'【記載例】シフト記号表（勤務時間帯）'!$D$6:$X$47,21,FALSE))</f>
        <v/>
      </c>
      <c r="AO72" s="159" t="str">
        <f>IF(AO71="","",VLOOKUP(AO71,'【記載例】シフト記号表（勤務時間帯）'!$D$6:$X$47,21,FALSE))</f>
        <v/>
      </c>
      <c r="AP72" s="157" t="str">
        <f>IF(AP71="","",VLOOKUP(AP71,'【記載例】シフト記号表（勤務時間帯）'!$D$6:$X$47,21,FALSE))</f>
        <v/>
      </c>
      <c r="AQ72" s="158" t="str">
        <f>IF(AQ71="","",VLOOKUP(AQ71,'【記載例】シフト記号表（勤務時間帯）'!$D$6:$X$47,21,FALSE))</f>
        <v/>
      </c>
      <c r="AR72" s="158" t="str">
        <f>IF(AR71="","",VLOOKUP(AR71,'【記載例】シフト記号表（勤務時間帯）'!$D$6:$X$47,21,FALSE))</f>
        <v/>
      </c>
      <c r="AS72" s="158" t="str">
        <f>IF(AS71="","",VLOOKUP(AS71,'【記載例】シフト記号表（勤務時間帯）'!$D$6:$X$47,21,FALSE))</f>
        <v/>
      </c>
      <c r="AT72" s="158" t="str">
        <f>IF(AT71="","",VLOOKUP(AT71,'【記載例】シフト記号表（勤務時間帯）'!$D$6:$X$47,21,FALSE))</f>
        <v/>
      </c>
      <c r="AU72" s="158" t="str">
        <f>IF(AU71="","",VLOOKUP(AU71,'【記載例】シフト記号表（勤務時間帯）'!$D$6:$X$47,21,FALSE))</f>
        <v/>
      </c>
      <c r="AV72" s="159" t="str">
        <f>IF(AV71="","",VLOOKUP(AV71,'【記載例】シフト記号表（勤務時間帯）'!$D$6:$X$47,21,FALSE))</f>
        <v/>
      </c>
      <c r="AW72" s="157" t="str">
        <f>IF(AW71="","",VLOOKUP(AW71,'【記載例】シフト記号表（勤務時間帯）'!$D$6:$X$47,21,FALSE))</f>
        <v/>
      </c>
      <c r="AX72" s="158" t="str">
        <f>IF(AX71="","",VLOOKUP(AX71,'【記載例】シフト記号表（勤務時間帯）'!$D$6:$X$47,21,FALSE))</f>
        <v/>
      </c>
      <c r="AY72" s="158" t="str">
        <f>IF(AY71="","",VLOOKUP(AY71,'【記載例】シフト記号表（勤務時間帯）'!$D$6:$X$47,21,FALSE))</f>
        <v/>
      </c>
      <c r="AZ72" s="319">
        <f>IF($BC$3="４週",SUM(U72:AV72),IF($BC$3="暦月",SUM(U72:AY72),""))</f>
        <v>0</v>
      </c>
      <c r="BA72" s="320"/>
      <c r="BB72" s="321">
        <f>IF($BC$3="４週",AZ72/4,IF($BC$3="暦月",(AZ72/($BC$8/7)),""))</f>
        <v>0</v>
      </c>
      <c r="BC72" s="320"/>
      <c r="BD72" s="313"/>
      <c r="BE72" s="314"/>
      <c r="BF72" s="314"/>
      <c r="BG72" s="314"/>
      <c r="BH72" s="315"/>
    </row>
    <row r="73" spans="2:60" ht="20.25" customHeight="1" x14ac:dyDescent="0.4">
      <c r="B73" s="98"/>
      <c r="C73" s="271"/>
      <c r="D73" s="272"/>
      <c r="E73" s="273"/>
      <c r="F73" s="134"/>
      <c r="G73" s="99"/>
      <c r="H73" s="276"/>
      <c r="I73" s="283"/>
      <c r="J73" s="284"/>
      <c r="K73" s="284"/>
      <c r="L73" s="285"/>
      <c r="M73" s="292"/>
      <c r="N73" s="293"/>
      <c r="O73" s="294"/>
      <c r="P73" s="37" t="s">
        <v>70</v>
      </c>
      <c r="Q73" s="38"/>
      <c r="R73" s="38"/>
      <c r="S73" s="39"/>
      <c r="T73" s="52"/>
      <c r="U73" s="160" t="str">
        <f>IF(U71="","",VLOOKUP(U71,'【記載例】シフト記号表（勤務時間帯）'!$D$6:$Z$47,23,FALSE))</f>
        <v/>
      </c>
      <c r="V73" s="161" t="str">
        <f>IF(V71="","",VLOOKUP(V71,'【記載例】シフト記号表（勤務時間帯）'!$D$6:$Z$47,23,FALSE))</f>
        <v/>
      </c>
      <c r="W73" s="161" t="str">
        <f>IF(W71="","",VLOOKUP(W71,'【記載例】シフト記号表（勤務時間帯）'!$D$6:$Z$47,23,FALSE))</f>
        <v/>
      </c>
      <c r="X73" s="161" t="str">
        <f>IF(X71="","",VLOOKUP(X71,'【記載例】シフト記号表（勤務時間帯）'!$D$6:$Z$47,23,FALSE))</f>
        <v/>
      </c>
      <c r="Y73" s="161" t="str">
        <f>IF(Y71="","",VLOOKUP(Y71,'【記載例】シフト記号表（勤務時間帯）'!$D$6:$Z$47,23,FALSE))</f>
        <v/>
      </c>
      <c r="Z73" s="161" t="str">
        <f>IF(Z71="","",VLOOKUP(Z71,'【記載例】シフト記号表（勤務時間帯）'!$D$6:$Z$47,23,FALSE))</f>
        <v/>
      </c>
      <c r="AA73" s="162" t="str">
        <f>IF(AA71="","",VLOOKUP(AA71,'【記載例】シフト記号表（勤務時間帯）'!$D$6:$Z$47,23,FALSE))</f>
        <v/>
      </c>
      <c r="AB73" s="160" t="str">
        <f>IF(AB71="","",VLOOKUP(AB71,'【記載例】シフト記号表（勤務時間帯）'!$D$6:$Z$47,23,FALSE))</f>
        <v/>
      </c>
      <c r="AC73" s="161" t="str">
        <f>IF(AC71="","",VLOOKUP(AC71,'【記載例】シフト記号表（勤務時間帯）'!$D$6:$Z$47,23,FALSE))</f>
        <v/>
      </c>
      <c r="AD73" s="161" t="str">
        <f>IF(AD71="","",VLOOKUP(AD71,'【記載例】シフト記号表（勤務時間帯）'!$D$6:$Z$47,23,FALSE))</f>
        <v/>
      </c>
      <c r="AE73" s="161" t="str">
        <f>IF(AE71="","",VLOOKUP(AE71,'【記載例】シフト記号表（勤務時間帯）'!$D$6:$Z$47,23,FALSE))</f>
        <v/>
      </c>
      <c r="AF73" s="161" t="str">
        <f>IF(AF71="","",VLOOKUP(AF71,'【記載例】シフト記号表（勤務時間帯）'!$D$6:$Z$47,23,FALSE))</f>
        <v/>
      </c>
      <c r="AG73" s="161" t="str">
        <f>IF(AG71="","",VLOOKUP(AG71,'【記載例】シフト記号表（勤務時間帯）'!$D$6:$Z$47,23,FALSE))</f>
        <v/>
      </c>
      <c r="AH73" s="162" t="str">
        <f>IF(AH71="","",VLOOKUP(AH71,'【記載例】シフト記号表（勤務時間帯）'!$D$6:$Z$47,23,FALSE))</f>
        <v/>
      </c>
      <c r="AI73" s="160" t="str">
        <f>IF(AI71="","",VLOOKUP(AI71,'【記載例】シフト記号表（勤務時間帯）'!$D$6:$Z$47,23,FALSE))</f>
        <v/>
      </c>
      <c r="AJ73" s="161" t="str">
        <f>IF(AJ71="","",VLOOKUP(AJ71,'【記載例】シフト記号表（勤務時間帯）'!$D$6:$Z$47,23,FALSE))</f>
        <v/>
      </c>
      <c r="AK73" s="161" t="str">
        <f>IF(AK71="","",VLOOKUP(AK71,'【記載例】シフト記号表（勤務時間帯）'!$D$6:$Z$47,23,FALSE))</f>
        <v/>
      </c>
      <c r="AL73" s="161" t="str">
        <f>IF(AL71="","",VLOOKUP(AL71,'【記載例】シフト記号表（勤務時間帯）'!$D$6:$Z$47,23,FALSE))</f>
        <v/>
      </c>
      <c r="AM73" s="161" t="str">
        <f>IF(AM71="","",VLOOKUP(AM71,'【記載例】シフト記号表（勤務時間帯）'!$D$6:$Z$47,23,FALSE))</f>
        <v/>
      </c>
      <c r="AN73" s="161" t="str">
        <f>IF(AN71="","",VLOOKUP(AN71,'【記載例】シフト記号表（勤務時間帯）'!$D$6:$Z$47,23,FALSE))</f>
        <v/>
      </c>
      <c r="AO73" s="162" t="str">
        <f>IF(AO71="","",VLOOKUP(AO71,'【記載例】シフト記号表（勤務時間帯）'!$D$6:$Z$47,23,FALSE))</f>
        <v/>
      </c>
      <c r="AP73" s="160" t="str">
        <f>IF(AP71="","",VLOOKUP(AP71,'【記載例】シフト記号表（勤務時間帯）'!$D$6:$Z$47,23,FALSE))</f>
        <v/>
      </c>
      <c r="AQ73" s="161" t="str">
        <f>IF(AQ71="","",VLOOKUP(AQ71,'【記載例】シフト記号表（勤務時間帯）'!$D$6:$Z$47,23,FALSE))</f>
        <v/>
      </c>
      <c r="AR73" s="161" t="str">
        <f>IF(AR71="","",VLOOKUP(AR71,'【記載例】シフト記号表（勤務時間帯）'!$D$6:$Z$47,23,FALSE))</f>
        <v/>
      </c>
      <c r="AS73" s="161" t="str">
        <f>IF(AS71="","",VLOOKUP(AS71,'【記載例】シフト記号表（勤務時間帯）'!$D$6:$Z$47,23,FALSE))</f>
        <v/>
      </c>
      <c r="AT73" s="161" t="str">
        <f>IF(AT71="","",VLOOKUP(AT71,'【記載例】シフト記号表（勤務時間帯）'!$D$6:$Z$47,23,FALSE))</f>
        <v/>
      </c>
      <c r="AU73" s="161" t="str">
        <f>IF(AU71="","",VLOOKUP(AU71,'【記載例】シフト記号表（勤務時間帯）'!$D$6:$Z$47,23,FALSE))</f>
        <v/>
      </c>
      <c r="AV73" s="162" t="str">
        <f>IF(AV71="","",VLOOKUP(AV71,'【記載例】シフト記号表（勤務時間帯）'!$D$6:$Z$47,23,FALSE))</f>
        <v/>
      </c>
      <c r="AW73" s="160" t="str">
        <f>IF(AW71="","",VLOOKUP(AW71,'【記載例】シフト記号表（勤務時間帯）'!$D$6:$Z$47,23,FALSE))</f>
        <v/>
      </c>
      <c r="AX73" s="161" t="str">
        <f>IF(AX71="","",VLOOKUP(AX71,'【記載例】シフト記号表（勤務時間帯）'!$D$6:$Z$47,23,FALSE))</f>
        <v/>
      </c>
      <c r="AY73" s="161" t="str">
        <f>IF(AY71="","",VLOOKUP(AY71,'【記載例】シフト記号表（勤務時間帯）'!$D$6:$Z$47,23,FALSE))</f>
        <v/>
      </c>
      <c r="AZ73" s="322">
        <f>IF($BC$3="４週",SUM(U73:AV73),IF($BC$3="暦月",SUM(U73:AY73),""))</f>
        <v>0</v>
      </c>
      <c r="BA73" s="323"/>
      <c r="BB73" s="324">
        <f>IF($BC$3="４週",AZ73/4,IF($BC$3="暦月",(AZ73/($BC$8/7)),""))</f>
        <v>0</v>
      </c>
      <c r="BC73" s="323"/>
      <c r="BD73" s="316"/>
      <c r="BE73" s="317"/>
      <c r="BF73" s="317"/>
      <c r="BG73" s="317"/>
      <c r="BH73" s="318"/>
    </row>
    <row r="74" spans="2:60" ht="20.25" customHeight="1" x14ac:dyDescent="0.4">
      <c r="B74" s="100"/>
      <c r="C74" s="265"/>
      <c r="D74" s="266"/>
      <c r="E74" s="267"/>
      <c r="F74" s="95"/>
      <c r="G74" s="97"/>
      <c r="H74" s="329"/>
      <c r="I74" s="277"/>
      <c r="J74" s="278"/>
      <c r="K74" s="278"/>
      <c r="L74" s="279"/>
      <c r="M74" s="286"/>
      <c r="N74" s="287"/>
      <c r="O74" s="288"/>
      <c r="P74" s="40" t="s">
        <v>18</v>
      </c>
      <c r="Q74" s="41"/>
      <c r="R74" s="41"/>
      <c r="S74" s="42"/>
      <c r="T74" s="53"/>
      <c r="U74" s="163"/>
      <c r="V74" s="164"/>
      <c r="W74" s="164"/>
      <c r="X74" s="164"/>
      <c r="Y74" s="164"/>
      <c r="Z74" s="164"/>
      <c r="AA74" s="165"/>
      <c r="AB74" s="163"/>
      <c r="AC74" s="164"/>
      <c r="AD74" s="164"/>
      <c r="AE74" s="164"/>
      <c r="AF74" s="164"/>
      <c r="AG74" s="164"/>
      <c r="AH74" s="165"/>
      <c r="AI74" s="163"/>
      <c r="AJ74" s="164"/>
      <c r="AK74" s="164"/>
      <c r="AL74" s="164"/>
      <c r="AM74" s="164"/>
      <c r="AN74" s="164"/>
      <c r="AO74" s="165"/>
      <c r="AP74" s="163"/>
      <c r="AQ74" s="164"/>
      <c r="AR74" s="164"/>
      <c r="AS74" s="164"/>
      <c r="AT74" s="164"/>
      <c r="AU74" s="164"/>
      <c r="AV74" s="165"/>
      <c r="AW74" s="163"/>
      <c r="AX74" s="164"/>
      <c r="AY74" s="164"/>
      <c r="AZ74" s="295"/>
      <c r="BA74" s="296"/>
      <c r="BB74" s="309"/>
      <c r="BC74" s="296"/>
      <c r="BD74" s="310"/>
      <c r="BE74" s="311"/>
      <c r="BF74" s="311"/>
      <c r="BG74" s="311"/>
      <c r="BH74" s="312"/>
    </row>
    <row r="75" spans="2:60" ht="20.25" customHeight="1" x14ac:dyDescent="0.4">
      <c r="B75" s="96">
        <f>B72+1</f>
        <v>16</v>
      </c>
      <c r="C75" s="268"/>
      <c r="D75" s="269"/>
      <c r="E75" s="270"/>
      <c r="F75" s="95"/>
      <c r="G75" s="97"/>
      <c r="H75" s="275"/>
      <c r="I75" s="280"/>
      <c r="J75" s="281"/>
      <c r="K75" s="281"/>
      <c r="L75" s="282"/>
      <c r="M75" s="289"/>
      <c r="N75" s="290"/>
      <c r="O75" s="291"/>
      <c r="P75" s="20" t="s">
        <v>69</v>
      </c>
      <c r="Q75" s="21"/>
      <c r="R75" s="21"/>
      <c r="S75" s="16"/>
      <c r="T75" s="46"/>
      <c r="U75" s="157" t="str">
        <f>IF(U74="","",VLOOKUP(U74,'【記載例】シフト記号表（勤務時間帯）'!$D$6:$X$47,21,FALSE))</f>
        <v/>
      </c>
      <c r="V75" s="158" t="str">
        <f>IF(V74="","",VLOOKUP(V74,'【記載例】シフト記号表（勤務時間帯）'!$D$6:$X$47,21,FALSE))</f>
        <v/>
      </c>
      <c r="W75" s="158" t="str">
        <f>IF(W74="","",VLOOKUP(W74,'【記載例】シフト記号表（勤務時間帯）'!$D$6:$X$47,21,FALSE))</f>
        <v/>
      </c>
      <c r="X75" s="158" t="str">
        <f>IF(X74="","",VLOOKUP(X74,'【記載例】シフト記号表（勤務時間帯）'!$D$6:$X$47,21,FALSE))</f>
        <v/>
      </c>
      <c r="Y75" s="158" t="str">
        <f>IF(Y74="","",VLOOKUP(Y74,'【記載例】シフト記号表（勤務時間帯）'!$D$6:$X$47,21,FALSE))</f>
        <v/>
      </c>
      <c r="Z75" s="158" t="str">
        <f>IF(Z74="","",VLOOKUP(Z74,'【記載例】シフト記号表（勤務時間帯）'!$D$6:$X$47,21,FALSE))</f>
        <v/>
      </c>
      <c r="AA75" s="159" t="str">
        <f>IF(AA74="","",VLOOKUP(AA74,'【記載例】シフト記号表（勤務時間帯）'!$D$6:$X$47,21,FALSE))</f>
        <v/>
      </c>
      <c r="AB75" s="157" t="str">
        <f>IF(AB74="","",VLOOKUP(AB74,'【記載例】シフト記号表（勤務時間帯）'!$D$6:$X$47,21,FALSE))</f>
        <v/>
      </c>
      <c r="AC75" s="158" t="str">
        <f>IF(AC74="","",VLOOKUP(AC74,'【記載例】シフト記号表（勤務時間帯）'!$D$6:$X$47,21,FALSE))</f>
        <v/>
      </c>
      <c r="AD75" s="158" t="str">
        <f>IF(AD74="","",VLOOKUP(AD74,'【記載例】シフト記号表（勤務時間帯）'!$D$6:$X$47,21,FALSE))</f>
        <v/>
      </c>
      <c r="AE75" s="158" t="str">
        <f>IF(AE74="","",VLOOKUP(AE74,'【記載例】シフト記号表（勤務時間帯）'!$D$6:$X$47,21,FALSE))</f>
        <v/>
      </c>
      <c r="AF75" s="158" t="str">
        <f>IF(AF74="","",VLOOKUP(AF74,'【記載例】シフト記号表（勤務時間帯）'!$D$6:$X$47,21,FALSE))</f>
        <v/>
      </c>
      <c r="AG75" s="158" t="str">
        <f>IF(AG74="","",VLOOKUP(AG74,'【記載例】シフト記号表（勤務時間帯）'!$D$6:$X$47,21,FALSE))</f>
        <v/>
      </c>
      <c r="AH75" s="159" t="str">
        <f>IF(AH74="","",VLOOKUP(AH74,'【記載例】シフト記号表（勤務時間帯）'!$D$6:$X$47,21,FALSE))</f>
        <v/>
      </c>
      <c r="AI75" s="157" t="str">
        <f>IF(AI74="","",VLOOKUP(AI74,'【記載例】シフト記号表（勤務時間帯）'!$D$6:$X$47,21,FALSE))</f>
        <v/>
      </c>
      <c r="AJ75" s="158" t="str">
        <f>IF(AJ74="","",VLOOKUP(AJ74,'【記載例】シフト記号表（勤務時間帯）'!$D$6:$X$47,21,FALSE))</f>
        <v/>
      </c>
      <c r="AK75" s="158" t="str">
        <f>IF(AK74="","",VLOOKUP(AK74,'【記載例】シフト記号表（勤務時間帯）'!$D$6:$X$47,21,FALSE))</f>
        <v/>
      </c>
      <c r="AL75" s="158" t="str">
        <f>IF(AL74="","",VLOOKUP(AL74,'【記載例】シフト記号表（勤務時間帯）'!$D$6:$X$47,21,FALSE))</f>
        <v/>
      </c>
      <c r="AM75" s="158" t="str">
        <f>IF(AM74="","",VLOOKUP(AM74,'【記載例】シフト記号表（勤務時間帯）'!$D$6:$X$47,21,FALSE))</f>
        <v/>
      </c>
      <c r="AN75" s="158" t="str">
        <f>IF(AN74="","",VLOOKUP(AN74,'【記載例】シフト記号表（勤務時間帯）'!$D$6:$X$47,21,FALSE))</f>
        <v/>
      </c>
      <c r="AO75" s="159" t="str">
        <f>IF(AO74="","",VLOOKUP(AO74,'【記載例】シフト記号表（勤務時間帯）'!$D$6:$X$47,21,FALSE))</f>
        <v/>
      </c>
      <c r="AP75" s="157" t="str">
        <f>IF(AP74="","",VLOOKUP(AP74,'【記載例】シフト記号表（勤務時間帯）'!$D$6:$X$47,21,FALSE))</f>
        <v/>
      </c>
      <c r="AQ75" s="158" t="str">
        <f>IF(AQ74="","",VLOOKUP(AQ74,'【記載例】シフト記号表（勤務時間帯）'!$D$6:$X$47,21,FALSE))</f>
        <v/>
      </c>
      <c r="AR75" s="158" t="str">
        <f>IF(AR74="","",VLOOKUP(AR74,'【記載例】シフト記号表（勤務時間帯）'!$D$6:$X$47,21,FALSE))</f>
        <v/>
      </c>
      <c r="AS75" s="158" t="str">
        <f>IF(AS74="","",VLOOKUP(AS74,'【記載例】シフト記号表（勤務時間帯）'!$D$6:$X$47,21,FALSE))</f>
        <v/>
      </c>
      <c r="AT75" s="158" t="str">
        <f>IF(AT74="","",VLOOKUP(AT74,'【記載例】シフト記号表（勤務時間帯）'!$D$6:$X$47,21,FALSE))</f>
        <v/>
      </c>
      <c r="AU75" s="158" t="str">
        <f>IF(AU74="","",VLOOKUP(AU74,'【記載例】シフト記号表（勤務時間帯）'!$D$6:$X$47,21,FALSE))</f>
        <v/>
      </c>
      <c r="AV75" s="159" t="str">
        <f>IF(AV74="","",VLOOKUP(AV74,'【記載例】シフト記号表（勤務時間帯）'!$D$6:$X$47,21,FALSE))</f>
        <v/>
      </c>
      <c r="AW75" s="157" t="str">
        <f>IF(AW74="","",VLOOKUP(AW74,'【記載例】シフト記号表（勤務時間帯）'!$D$6:$X$47,21,FALSE))</f>
        <v/>
      </c>
      <c r="AX75" s="158" t="str">
        <f>IF(AX74="","",VLOOKUP(AX74,'【記載例】シフト記号表（勤務時間帯）'!$D$6:$X$47,21,FALSE))</f>
        <v/>
      </c>
      <c r="AY75" s="158" t="str">
        <f>IF(AY74="","",VLOOKUP(AY74,'【記載例】シフト記号表（勤務時間帯）'!$D$6:$X$47,21,FALSE))</f>
        <v/>
      </c>
      <c r="AZ75" s="319">
        <f>IF($BC$3="４週",SUM(U75:AV75),IF($BC$3="暦月",SUM(U75:AY75),""))</f>
        <v>0</v>
      </c>
      <c r="BA75" s="320"/>
      <c r="BB75" s="321">
        <f>IF($BC$3="４週",AZ75/4,IF($BC$3="暦月",(AZ75/($BC$8/7)),""))</f>
        <v>0</v>
      </c>
      <c r="BC75" s="320"/>
      <c r="BD75" s="313"/>
      <c r="BE75" s="314"/>
      <c r="BF75" s="314"/>
      <c r="BG75" s="314"/>
      <c r="BH75" s="315"/>
    </row>
    <row r="76" spans="2:60" ht="20.25" customHeight="1" thickBot="1" x14ac:dyDescent="0.45">
      <c r="B76" s="96"/>
      <c r="C76" s="330"/>
      <c r="D76" s="331"/>
      <c r="E76" s="332"/>
      <c r="F76" s="136"/>
      <c r="G76" s="102"/>
      <c r="H76" s="333"/>
      <c r="I76" s="334"/>
      <c r="J76" s="335"/>
      <c r="K76" s="335"/>
      <c r="L76" s="336"/>
      <c r="M76" s="337"/>
      <c r="N76" s="338"/>
      <c r="O76" s="339"/>
      <c r="P76" s="54" t="s">
        <v>70</v>
      </c>
      <c r="Q76" s="27"/>
      <c r="R76" s="27"/>
      <c r="S76" s="55"/>
      <c r="T76" s="56"/>
      <c r="U76" s="160" t="str">
        <f>IF(U74="","",VLOOKUP(U74,'【記載例】シフト記号表（勤務時間帯）'!$D$6:$Z$47,23,FALSE))</f>
        <v/>
      </c>
      <c r="V76" s="161" t="str">
        <f>IF(V74="","",VLOOKUP(V74,'【記載例】シフト記号表（勤務時間帯）'!$D$6:$Z$47,23,FALSE))</f>
        <v/>
      </c>
      <c r="W76" s="161" t="str">
        <f>IF(W74="","",VLOOKUP(W74,'【記載例】シフト記号表（勤務時間帯）'!$D$6:$Z$47,23,FALSE))</f>
        <v/>
      </c>
      <c r="X76" s="161" t="str">
        <f>IF(X74="","",VLOOKUP(X74,'【記載例】シフト記号表（勤務時間帯）'!$D$6:$Z$47,23,FALSE))</f>
        <v/>
      </c>
      <c r="Y76" s="161" t="str">
        <f>IF(Y74="","",VLOOKUP(Y74,'【記載例】シフト記号表（勤務時間帯）'!$D$6:$Z$47,23,FALSE))</f>
        <v/>
      </c>
      <c r="Z76" s="161" t="str">
        <f>IF(Z74="","",VLOOKUP(Z74,'【記載例】シフト記号表（勤務時間帯）'!$D$6:$Z$47,23,FALSE))</f>
        <v/>
      </c>
      <c r="AA76" s="162" t="str">
        <f>IF(AA74="","",VLOOKUP(AA74,'【記載例】シフト記号表（勤務時間帯）'!$D$6:$Z$47,23,FALSE))</f>
        <v/>
      </c>
      <c r="AB76" s="160" t="str">
        <f>IF(AB74="","",VLOOKUP(AB74,'【記載例】シフト記号表（勤務時間帯）'!$D$6:$Z$47,23,FALSE))</f>
        <v/>
      </c>
      <c r="AC76" s="161" t="str">
        <f>IF(AC74="","",VLOOKUP(AC74,'【記載例】シフト記号表（勤務時間帯）'!$D$6:$Z$47,23,FALSE))</f>
        <v/>
      </c>
      <c r="AD76" s="161" t="str">
        <f>IF(AD74="","",VLOOKUP(AD74,'【記載例】シフト記号表（勤務時間帯）'!$D$6:$Z$47,23,FALSE))</f>
        <v/>
      </c>
      <c r="AE76" s="161" t="str">
        <f>IF(AE74="","",VLOOKUP(AE74,'【記載例】シフト記号表（勤務時間帯）'!$D$6:$Z$47,23,FALSE))</f>
        <v/>
      </c>
      <c r="AF76" s="161" t="str">
        <f>IF(AF74="","",VLOOKUP(AF74,'【記載例】シフト記号表（勤務時間帯）'!$D$6:$Z$47,23,FALSE))</f>
        <v/>
      </c>
      <c r="AG76" s="161" t="str">
        <f>IF(AG74="","",VLOOKUP(AG74,'【記載例】シフト記号表（勤務時間帯）'!$D$6:$Z$47,23,FALSE))</f>
        <v/>
      </c>
      <c r="AH76" s="162" t="str">
        <f>IF(AH74="","",VLOOKUP(AH74,'【記載例】シフト記号表（勤務時間帯）'!$D$6:$Z$47,23,FALSE))</f>
        <v/>
      </c>
      <c r="AI76" s="160" t="str">
        <f>IF(AI74="","",VLOOKUP(AI74,'【記載例】シフト記号表（勤務時間帯）'!$D$6:$Z$47,23,FALSE))</f>
        <v/>
      </c>
      <c r="AJ76" s="161" t="str">
        <f>IF(AJ74="","",VLOOKUP(AJ74,'【記載例】シフト記号表（勤務時間帯）'!$D$6:$Z$47,23,FALSE))</f>
        <v/>
      </c>
      <c r="AK76" s="161" t="str">
        <f>IF(AK74="","",VLOOKUP(AK74,'【記載例】シフト記号表（勤務時間帯）'!$D$6:$Z$47,23,FALSE))</f>
        <v/>
      </c>
      <c r="AL76" s="161" t="str">
        <f>IF(AL74="","",VLOOKUP(AL74,'【記載例】シフト記号表（勤務時間帯）'!$D$6:$Z$47,23,FALSE))</f>
        <v/>
      </c>
      <c r="AM76" s="161" t="str">
        <f>IF(AM74="","",VLOOKUP(AM74,'【記載例】シフト記号表（勤務時間帯）'!$D$6:$Z$47,23,FALSE))</f>
        <v/>
      </c>
      <c r="AN76" s="161" t="str">
        <f>IF(AN74="","",VLOOKUP(AN74,'【記載例】シフト記号表（勤務時間帯）'!$D$6:$Z$47,23,FALSE))</f>
        <v/>
      </c>
      <c r="AO76" s="162" t="str">
        <f>IF(AO74="","",VLOOKUP(AO74,'【記載例】シフト記号表（勤務時間帯）'!$D$6:$Z$47,23,FALSE))</f>
        <v/>
      </c>
      <c r="AP76" s="160" t="str">
        <f>IF(AP74="","",VLOOKUP(AP74,'【記載例】シフト記号表（勤務時間帯）'!$D$6:$Z$47,23,FALSE))</f>
        <v/>
      </c>
      <c r="AQ76" s="161" t="str">
        <f>IF(AQ74="","",VLOOKUP(AQ74,'【記載例】シフト記号表（勤務時間帯）'!$D$6:$Z$47,23,FALSE))</f>
        <v/>
      </c>
      <c r="AR76" s="161" t="str">
        <f>IF(AR74="","",VLOOKUP(AR74,'【記載例】シフト記号表（勤務時間帯）'!$D$6:$Z$47,23,FALSE))</f>
        <v/>
      </c>
      <c r="AS76" s="161" t="str">
        <f>IF(AS74="","",VLOOKUP(AS74,'【記載例】シフト記号表（勤務時間帯）'!$D$6:$Z$47,23,FALSE))</f>
        <v/>
      </c>
      <c r="AT76" s="161" t="str">
        <f>IF(AT74="","",VLOOKUP(AT74,'【記載例】シフト記号表（勤務時間帯）'!$D$6:$Z$47,23,FALSE))</f>
        <v/>
      </c>
      <c r="AU76" s="161" t="str">
        <f>IF(AU74="","",VLOOKUP(AU74,'【記載例】シフト記号表（勤務時間帯）'!$D$6:$Z$47,23,FALSE))</f>
        <v/>
      </c>
      <c r="AV76" s="162" t="str">
        <f>IF(AV74="","",VLOOKUP(AV74,'【記載例】シフト記号表（勤務時間帯）'!$D$6:$Z$47,23,FALSE))</f>
        <v/>
      </c>
      <c r="AW76" s="160" t="str">
        <f>IF(AW74="","",VLOOKUP(AW74,'【記載例】シフト記号表（勤務時間帯）'!$D$6:$Z$47,23,FALSE))</f>
        <v/>
      </c>
      <c r="AX76" s="161" t="str">
        <f>IF(AX74="","",VLOOKUP(AX74,'【記載例】シフト記号表（勤務時間帯）'!$D$6:$Z$47,23,FALSE))</f>
        <v/>
      </c>
      <c r="AY76" s="161" t="str">
        <f>IF(AY74="","",VLOOKUP(AY74,'【記載例】シフト記号表（勤務時間帯）'!$D$6:$Z$47,23,FALSE))</f>
        <v/>
      </c>
      <c r="AZ76" s="322">
        <f>IF($BC$3="４週",SUM(U76:AV76),IF($BC$3="暦月",SUM(U76:AY76),""))</f>
        <v>0</v>
      </c>
      <c r="BA76" s="323"/>
      <c r="BB76" s="324">
        <f>IF($BC$3="４週",AZ76/4,IF($BC$3="暦月",(AZ76/($BC$8/7)),""))</f>
        <v>0</v>
      </c>
      <c r="BC76" s="323"/>
      <c r="BD76" s="313"/>
      <c r="BE76" s="314"/>
      <c r="BF76" s="314"/>
      <c r="BG76" s="314"/>
      <c r="BH76" s="315"/>
    </row>
    <row r="77" spans="2:60" ht="20.25" customHeight="1" x14ac:dyDescent="0.4">
      <c r="B77" s="359" t="s">
        <v>200</v>
      </c>
      <c r="C77" s="360"/>
      <c r="D77" s="360"/>
      <c r="E77" s="360"/>
      <c r="F77" s="360"/>
      <c r="G77" s="360"/>
      <c r="H77" s="360"/>
      <c r="I77" s="360"/>
      <c r="J77" s="360"/>
      <c r="K77" s="360"/>
      <c r="L77" s="360"/>
      <c r="M77" s="360"/>
      <c r="N77" s="360"/>
      <c r="O77" s="360"/>
      <c r="P77" s="360"/>
      <c r="Q77" s="360"/>
      <c r="R77" s="360"/>
      <c r="S77" s="360"/>
      <c r="T77" s="361"/>
      <c r="U77" s="166"/>
      <c r="V77" s="167"/>
      <c r="W77" s="167"/>
      <c r="X77" s="167"/>
      <c r="Y77" s="167"/>
      <c r="Z77" s="167"/>
      <c r="AA77" s="168"/>
      <c r="AB77" s="166"/>
      <c r="AC77" s="167"/>
      <c r="AD77" s="167"/>
      <c r="AE77" s="167"/>
      <c r="AF77" s="167"/>
      <c r="AG77" s="167"/>
      <c r="AH77" s="168"/>
      <c r="AI77" s="166"/>
      <c r="AJ77" s="167"/>
      <c r="AK77" s="167"/>
      <c r="AL77" s="167"/>
      <c r="AM77" s="167"/>
      <c r="AN77" s="167"/>
      <c r="AO77" s="168"/>
      <c r="AP77" s="166"/>
      <c r="AQ77" s="167"/>
      <c r="AR77" s="167"/>
      <c r="AS77" s="167"/>
      <c r="AT77" s="167"/>
      <c r="AU77" s="167"/>
      <c r="AV77" s="168"/>
      <c r="AW77" s="169"/>
      <c r="AX77" s="167"/>
      <c r="AY77" s="170"/>
      <c r="AZ77" s="362"/>
      <c r="BA77" s="363"/>
      <c r="BB77" s="340"/>
      <c r="BC77" s="341"/>
      <c r="BD77" s="341"/>
      <c r="BE77" s="341"/>
      <c r="BF77" s="341"/>
      <c r="BG77" s="341"/>
      <c r="BH77" s="342"/>
    </row>
    <row r="78" spans="2:60" ht="20.25" customHeight="1" x14ac:dyDescent="0.4">
      <c r="B78" s="368" t="s">
        <v>201</v>
      </c>
      <c r="C78" s="369"/>
      <c r="D78" s="369"/>
      <c r="E78" s="369"/>
      <c r="F78" s="369"/>
      <c r="G78" s="369"/>
      <c r="H78" s="369"/>
      <c r="I78" s="369"/>
      <c r="J78" s="369"/>
      <c r="K78" s="369"/>
      <c r="L78" s="369"/>
      <c r="M78" s="369"/>
      <c r="N78" s="369"/>
      <c r="O78" s="369"/>
      <c r="P78" s="369"/>
      <c r="Q78" s="369"/>
      <c r="R78" s="369"/>
      <c r="S78" s="369"/>
      <c r="T78" s="370"/>
      <c r="U78" s="171"/>
      <c r="V78" s="172"/>
      <c r="W78" s="172"/>
      <c r="X78" s="172"/>
      <c r="Y78" s="172"/>
      <c r="Z78" s="172"/>
      <c r="AA78" s="173"/>
      <c r="AB78" s="174"/>
      <c r="AC78" s="172"/>
      <c r="AD78" s="172"/>
      <c r="AE78" s="172"/>
      <c r="AF78" s="172"/>
      <c r="AG78" s="172"/>
      <c r="AH78" s="173"/>
      <c r="AI78" s="174"/>
      <c r="AJ78" s="172"/>
      <c r="AK78" s="172"/>
      <c r="AL78" s="172"/>
      <c r="AM78" s="172"/>
      <c r="AN78" s="172"/>
      <c r="AO78" s="173"/>
      <c r="AP78" s="174"/>
      <c r="AQ78" s="172"/>
      <c r="AR78" s="172"/>
      <c r="AS78" s="172"/>
      <c r="AT78" s="172"/>
      <c r="AU78" s="172"/>
      <c r="AV78" s="173"/>
      <c r="AW78" s="174"/>
      <c r="AX78" s="172"/>
      <c r="AY78" s="175"/>
      <c r="AZ78" s="364"/>
      <c r="BA78" s="365"/>
      <c r="BB78" s="343"/>
      <c r="BC78" s="344"/>
      <c r="BD78" s="344"/>
      <c r="BE78" s="344"/>
      <c r="BF78" s="344"/>
      <c r="BG78" s="344"/>
      <c r="BH78" s="345"/>
    </row>
    <row r="79" spans="2:60" ht="20.25" customHeight="1" thickBot="1" x14ac:dyDescent="0.45">
      <c r="B79" s="368" t="s">
        <v>202</v>
      </c>
      <c r="C79" s="369"/>
      <c r="D79" s="369"/>
      <c r="E79" s="369"/>
      <c r="F79" s="369"/>
      <c r="G79" s="369"/>
      <c r="H79" s="369"/>
      <c r="I79" s="369"/>
      <c r="J79" s="369"/>
      <c r="K79" s="369"/>
      <c r="L79" s="369"/>
      <c r="M79" s="369"/>
      <c r="N79" s="369"/>
      <c r="O79" s="369"/>
      <c r="P79" s="369"/>
      <c r="Q79" s="369"/>
      <c r="R79" s="369"/>
      <c r="S79" s="369"/>
      <c r="T79" s="370"/>
      <c r="U79" s="171">
        <v>9</v>
      </c>
      <c r="V79" s="172">
        <v>9</v>
      </c>
      <c r="W79" s="172">
        <v>9</v>
      </c>
      <c r="X79" s="172">
        <v>9</v>
      </c>
      <c r="Y79" s="172">
        <v>9</v>
      </c>
      <c r="Z79" s="172">
        <v>9</v>
      </c>
      <c r="AA79" s="176">
        <v>9</v>
      </c>
      <c r="AB79" s="177">
        <v>9</v>
      </c>
      <c r="AC79" s="172">
        <v>9</v>
      </c>
      <c r="AD79" s="172">
        <v>9</v>
      </c>
      <c r="AE79" s="172">
        <v>9</v>
      </c>
      <c r="AF79" s="172">
        <v>9</v>
      </c>
      <c r="AG79" s="172">
        <v>9</v>
      </c>
      <c r="AH79" s="176">
        <v>9</v>
      </c>
      <c r="AI79" s="177">
        <v>9</v>
      </c>
      <c r="AJ79" s="172">
        <v>9</v>
      </c>
      <c r="AK79" s="172">
        <v>9</v>
      </c>
      <c r="AL79" s="172">
        <v>9</v>
      </c>
      <c r="AM79" s="172">
        <v>9</v>
      </c>
      <c r="AN79" s="172">
        <v>9</v>
      </c>
      <c r="AO79" s="176">
        <v>9</v>
      </c>
      <c r="AP79" s="177">
        <v>9</v>
      </c>
      <c r="AQ79" s="172">
        <v>9</v>
      </c>
      <c r="AR79" s="172">
        <v>9</v>
      </c>
      <c r="AS79" s="172">
        <v>9</v>
      </c>
      <c r="AT79" s="172">
        <v>9</v>
      </c>
      <c r="AU79" s="172">
        <v>9</v>
      </c>
      <c r="AV79" s="176">
        <v>9</v>
      </c>
      <c r="AW79" s="177"/>
      <c r="AX79" s="172"/>
      <c r="AY79" s="175"/>
      <c r="AZ79" s="366"/>
      <c r="BA79" s="367"/>
      <c r="BB79" s="346"/>
      <c r="BC79" s="347"/>
      <c r="BD79" s="347"/>
      <c r="BE79" s="347"/>
      <c r="BF79" s="347"/>
      <c r="BG79" s="347"/>
      <c r="BH79" s="348"/>
    </row>
    <row r="80" spans="2:60" ht="20.25" customHeight="1" thickBot="1" x14ac:dyDescent="0.45">
      <c r="B80" s="368" t="s">
        <v>203</v>
      </c>
      <c r="C80" s="369"/>
      <c r="D80" s="369"/>
      <c r="E80" s="369"/>
      <c r="F80" s="369"/>
      <c r="G80" s="369"/>
      <c r="H80" s="369"/>
      <c r="I80" s="369"/>
      <c r="J80" s="369"/>
      <c r="K80" s="369"/>
      <c r="L80" s="369"/>
      <c r="M80" s="369"/>
      <c r="N80" s="369"/>
      <c r="O80" s="369"/>
      <c r="P80" s="369"/>
      <c r="Q80" s="369"/>
      <c r="R80" s="369"/>
      <c r="S80" s="369"/>
      <c r="T80" s="370"/>
      <c r="U80" s="178">
        <f t="shared" ref="U80:AY80" si="1">IF(SUMIF($F$29:$F$76,"介護従業者",U29:U76)=0,"",SUMIF($F$29:$F$76,"介護従業者",U29:U76))</f>
        <v>39</v>
      </c>
      <c r="V80" s="179">
        <f t="shared" si="1"/>
        <v>36</v>
      </c>
      <c r="W80" s="179">
        <f t="shared" si="1"/>
        <v>28</v>
      </c>
      <c r="X80" s="179">
        <f t="shared" si="1"/>
        <v>42</v>
      </c>
      <c r="Y80" s="179">
        <f t="shared" si="1"/>
        <v>29</v>
      </c>
      <c r="Z80" s="179">
        <f t="shared" si="1"/>
        <v>42</v>
      </c>
      <c r="AA80" s="180">
        <f t="shared" si="1"/>
        <v>29</v>
      </c>
      <c r="AB80" s="178">
        <f t="shared" si="1"/>
        <v>32</v>
      </c>
      <c r="AC80" s="179">
        <f t="shared" si="1"/>
        <v>36</v>
      </c>
      <c r="AD80" s="179">
        <f t="shared" si="1"/>
        <v>28</v>
      </c>
      <c r="AE80" s="179">
        <f t="shared" si="1"/>
        <v>50</v>
      </c>
      <c r="AF80" s="179">
        <f t="shared" si="1"/>
        <v>37</v>
      </c>
      <c r="AG80" s="179">
        <f t="shared" si="1"/>
        <v>29</v>
      </c>
      <c r="AH80" s="180">
        <f t="shared" si="1"/>
        <v>29</v>
      </c>
      <c r="AI80" s="178">
        <f t="shared" si="1"/>
        <v>31</v>
      </c>
      <c r="AJ80" s="179">
        <f t="shared" si="1"/>
        <v>36</v>
      </c>
      <c r="AK80" s="179">
        <f t="shared" si="1"/>
        <v>30.999999999999993</v>
      </c>
      <c r="AL80" s="179">
        <f t="shared" si="1"/>
        <v>42</v>
      </c>
      <c r="AM80" s="179">
        <f t="shared" si="1"/>
        <v>45</v>
      </c>
      <c r="AN80" s="179">
        <f t="shared" si="1"/>
        <v>26</v>
      </c>
      <c r="AO80" s="180">
        <f t="shared" si="1"/>
        <v>34</v>
      </c>
      <c r="AP80" s="178">
        <f t="shared" si="1"/>
        <v>34</v>
      </c>
      <c r="AQ80" s="179">
        <f t="shared" si="1"/>
        <v>31</v>
      </c>
      <c r="AR80" s="179">
        <f t="shared" si="1"/>
        <v>31</v>
      </c>
      <c r="AS80" s="179">
        <f t="shared" si="1"/>
        <v>37</v>
      </c>
      <c r="AT80" s="179">
        <f t="shared" si="1"/>
        <v>42</v>
      </c>
      <c r="AU80" s="179">
        <f t="shared" si="1"/>
        <v>29</v>
      </c>
      <c r="AV80" s="180">
        <f t="shared" si="1"/>
        <v>37</v>
      </c>
      <c r="AW80" s="178" t="str">
        <f t="shared" si="1"/>
        <v/>
      </c>
      <c r="AX80" s="179" t="str">
        <f t="shared" si="1"/>
        <v/>
      </c>
      <c r="AY80" s="179" t="str">
        <f t="shared" si="1"/>
        <v/>
      </c>
      <c r="AZ80" s="372">
        <f>IF($BC$3="４週",SUM(U80:AV80),IF($BC$3="暦月",SUM(U80:AY80),""))</f>
        <v>972</v>
      </c>
      <c r="BA80" s="373"/>
      <c r="BB80" s="349">
        <f>ROUNDDOWN(AZ80/BC6,1)</f>
        <v>6</v>
      </c>
      <c r="BC80" s="350"/>
      <c r="BD80" s="351" t="s">
        <v>269</v>
      </c>
      <c r="BE80" s="352"/>
      <c r="BF80" s="352"/>
      <c r="BG80" s="352"/>
      <c r="BH80" s="352"/>
    </row>
    <row r="81" spans="2:60" ht="20.25" customHeight="1" thickBot="1" x14ac:dyDescent="0.45">
      <c r="B81" s="388" t="s">
        <v>204</v>
      </c>
      <c r="C81" s="375"/>
      <c r="D81" s="375"/>
      <c r="E81" s="375"/>
      <c r="F81" s="375"/>
      <c r="G81" s="375"/>
      <c r="H81" s="375"/>
      <c r="I81" s="375"/>
      <c r="J81" s="375"/>
      <c r="K81" s="375"/>
      <c r="L81" s="375"/>
      <c r="M81" s="375"/>
      <c r="N81" s="375"/>
      <c r="O81" s="375"/>
      <c r="P81" s="375"/>
      <c r="Q81" s="375"/>
      <c r="R81" s="375"/>
      <c r="S81" s="375"/>
      <c r="T81" s="376"/>
      <c r="U81" s="181">
        <f t="shared" ref="U81:AY81" si="2">IF(SUMIF($G$29:$G$76,"介護従業者",U29:U76)=0,"",SUMIF($G$29:$G$76,"介護従業者",U29:U76))</f>
        <v>9</v>
      </c>
      <c r="V81" s="182">
        <f t="shared" si="2"/>
        <v>9</v>
      </c>
      <c r="W81" s="182">
        <f t="shared" si="2"/>
        <v>9</v>
      </c>
      <c r="X81" s="182">
        <f t="shared" si="2"/>
        <v>9</v>
      </c>
      <c r="Y81" s="182">
        <f t="shared" si="2"/>
        <v>9</v>
      </c>
      <c r="Z81" s="182">
        <f t="shared" si="2"/>
        <v>9</v>
      </c>
      <c r="AA81" s="183">
        <f t="shared" si="2"/>
        <v>9</v>
      </c>
      <c r="AB81" s="184">
        <f t="shared" si="2"/>
        <v>9</v>
      </c>
      <c r="AC81" s="182">
        <f t="shared" si="2"/>
        <v>9</v>
      </c>
      <c r="AD81" s="182">
        <f t="shared" si="2"/>
        <v>9</v>
      </c>
      <c r="AE81" s="182">
        <f t="shared" si="2"/>
        <v>9</v>
      </c>
      <c r="AF81" s="182">
        <f t="shared" si="2"/>
        <v>9</v>
      </c>
      <c r="AG81" s="182">
        <f t="shared" si="2"/>
        <v>9</v>
      </c>
      <c r="AH81" s="183">
        <f t="shared" si="2"/>
        <v>9</v>
      </c>
      <c r="AI81" s="184">
        <f t="shared" si="2"/>
        <v>9</v>
      </c>
      <c r="AJ81" s="182">
        <f t="shared" si="2"/>
        <v>9</v>
      </c>
      <c r="AK81" s="182">
        <f t="shared" si="2"/>
        <v>9</v>
      </c>
      <c r="AL81" s="182">
        <f t="shared" si="2"/>
        <v>9</v>
      </c>
      <c r="AM81" s="182">
        <f t="shared" si="2"/>
        <v>9</v>
      </c>
      <c r="AN81" s="182">
        <f t="shared" si="2"/>
        <v>9</v>
      </c>
      <c r="AO81" s="183">
        <f t="shared" si="2"/>
        <v>9</v>
      </c>
      <c r="AP81" s="184">
        <f t="shared" si="2"/>
        <v>9</v>
      </c>
      <c r="AQ81" s="182">
        <f t="shared" si="2"/>
        <v>9</v>
      </c>
      <c r="AR81" s="182">
        <f t="shared" si="2"/>
        <v>9</v>
      </c>
      <c r="AS81" s="182">
        <f t="shared" si="2"/>
        <v>9</v>
      </c>
      <c r="AT81" s="182">
        <f t="shared" si="2"/>
        <v>9</v>
      </c>
      <c r="AU81" s="182">
        <f t="shared" si="2"/>
        <v>9</v>
      </c>
      <c r="AV81" s="183">
        <f t="shared" si="2"/>
        <v>9</v>
      </c>
      <c r="AW81" s="184" t="str">
        <f t="shared" si="2"/>
        <v/>
      </c>
      <c r="AX81" s="182" t="str">
        <f t="shared" si="2"/>
        <v/>
      </c>
      <c r="AY81" s="185" t="str">
        <f t="shared" si="2"/>
        <v/>
      </c>
      <c r="AZ81" s="377">
        <f>IF($BC$3="４週",SUM(U81:AV81),IF($BC$3="暦月",SUM(U81:AY81),""))</f>
        <v>252</v>
      </c>
      <c r="BA81" s="378"/>
      <c r="BB81" s="353"/>
      <c r="BC81" s="354"/>
      <c r="BD81" s="354"/>
      <c r="BE81" s="354"/>
      <c r="BF81" s="354"/>
      <c r="BG81" s="354"/>
      <c r="BH81" s="355"/>
    </row>
    <row r="82" spans="2:60" s="25" customFormat="1" ht="20.25" customHeight="1" x14ac:dyDescent="0.4">
      <c r="C82" s="13"/>
      <c r="D82" s="13"/>
      <c r="E82" s="13"/>
      <c r="F82" s="13"/>
      <c r="G82" s="13"/>
      <c r="BH82" s="43"/>
    </row>
    <row r="83" spans="2:60" ht="20.25" customHeight="1" x14ac:dyDescent="0.4"/>
    <row r="84" spans="2:60" ht="20.25" customHeight="1" x14ac:dyDescent="0.4"/>
    <row r="85" spans="2:60" ht="20.25" customHeight="1" x14ac:dyDescent="0.4"/>
    <row r="86" spans="2:60" ht="20.25" customHeight="1" x14ac:dyDescent="0.4"/>
    <row r="87" spans="2:60" ht="20.25" customHeight="1" x14ac:dyDescent="0.4"/>
    <row r="88" spans="2:60" ht="20.25" customHeight="1" x14ac:dyDescent="0.4"/>
    <row r="89" spans="2:60" ht="20.25" customHeight="1" x14ac:dyDescent="0.4"/>
    <row r="90" spans="2:60" ht="20.25" customHeight="1" x14ac:dyDescent="0.4"/>
    <row r="91" spans="2:60" ht="20.25" customHeight="1" x14ac:dyDescent="0.4"/>
    <row r="92" spans="2:60" ht="20.25" customHeight="1" x14ac:dyDescent="0.4"/>
    <row r="93" spans="2:60" ht="20.25" customHeight="1" x14ac:dyDescent="0.4"/>
    <row r="94" spans="2:60" ht="20.25" customHeight="1" x14ac:dyDescent="0.4"/>
    <row r="95" spans="2:60" ht="20.25" customHeight="1" x14ac:dyDescent="0.4"/>
    <row r="96" spans="2:60"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36" spans="3:57" x14ac:dyDescent="0.4">
      <c r="C136" s="3"/>
      <c r="D136" s="3"/>
      <c r="E136" s="3"/>
      <c r="F136" s="3"/>
      <c r="G136" s="3"/>
      <c r="H136" s="3"/>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row>
    <row r="137" spans="3:57" x14ac:dyDescent="0.4">
      <c r="C137" s="3"/>
      <c r="D137" s="3"/>
      <c r="E137" s="3"/>
      <c r="F137" s="3"/>
      <c r="G137" s="3"/>
      <c r="H137" s="3"/>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row>
    <row r="138" spans="3:57" x14ac:dyDescent="0.4">
      <c r="C138" s="11"/>
      <c r="D138" s="11"/>
      <c r="E138" s="11"/>
      <c r="F138" s="11"/>
      <c r="G138" s="11"/>
      <c r="H138" s="11"/>
      <c r="I138" s="3"/>
      <c r="J138" s="3"/>
    </row>
    <row r="139" spans="3:57" x14ac:dyDescent="0.4">
      <c r="C139" s="11"/>
      <c r="D139" s="11"/>
      <c r="E139" s="11"/>
      <c r="F139" s="11"/>
      <c r="G139" s="11"/>
      <c r="H139" s="11"/>
      <c r="I139" s="3"/>
      <c r="J139" s="3"/>
    </row>
    <row r="140" spans="3:57" x14ac:dyDescent="0.4">
      <c r="C140" s="3"/>
      <c r="D140" s="3"/>
      <c r="E140" s="3"/>
      <c r="F140" s="3"/>
      <c r="G140" s="3"/>
      <c r="H140" s="3"/>
    </row>
    <row r="141" spans="3:57" x14ac:dyDescent="0.4">
      <c r="C141" s="3"/>
      <c r="D141" s="3"/>
      <c r="E141" s="3"/>
      <c r="F141" s="3"/>
      <c r="G141" s="3"/>
      <c r="H141" s="3"/>
    </row>
    <row r="142" spans="3:57" x14ac:dyDescent="0.4">
      <c r="C142" s="3"/>
      <c r="D142" s="3"/>
      <c r="E142" s="3"/>
      <c r="F142" s="3"/>
      <c r="G142" s="3"/>
      <c r="H142" s="3"/>
    </row>
    <row r="143" spans="3:57" x14ac:dyDescent="0.4">
      <c r="C143" s="3"/>
      <c r="D143" s="3"/>
      <c r="E143" s="3"/>
      <c r="F143" s="3"/>
      <c r="G143" s="3"/>
      <c r="H143" s="3"/>
    </row>
  </sheetData>
  <sheetProtection insertRows="0" deleteRows="0"/>
  <mergeCells count="232">
    <mergeCell ref="BB62:BC62"/>
    <mergeCell ref="BC10:BD10"/>
    <mergeCell ref="M47:O49"/>
    <mergeCell ref="AZ47:BA47"/>
    <mergeCell ref="I71:L73"/>
    <mergeCell ref="I74:L76"/>
    <mergeCell ref="C50:E52"/>
    <mergeCell ref="C53:E55"/>
    <mergeCell ref="C56:E58"/>
    <mergeCell ref="C59:E61"/>
    <mergeCell ref="C62:E64"/>
    <mergeCell ref="C65:E67"/>
    <mergeCell ref="C68:E70"/>
    <mergeCell ref="C71:E73"/>
    <mergeCell ref="C74:E76"/>
    <mergeCell ref="H74:H76"/>
    <mergeCell ref="M74:O76"/>
    <mergeCell ref="AZ74:BA74"/>
    <mergeCell ref="H62:H64"/>
    <mergeCell ref="M62:O64"/>
    <mergeCell ref="AZ62:BA62"/>
    <mergeCell ref="BD47:BH49"/>
    <mergeCell ref="AZ48:BA48"/>
    <mergeCell ref="BB48:BC48"/>
    <mergeCell ref="AZ49:BA49"/>
    <mergeCell ref="BB47:BC47"/>
    <mergeCell ref="BD44:BH46"/>
    <mergeCell ref="AZ45:BA45"/>
    <mergeCell ref="BB45:BC45"/>
    <mergeCell ref="BB49:BC49"/>
    <mergeCell ref="C29:E31"/>
    <mergeCell ref="C32:E34"/>
    <mergeCell ref="C35:E37"/>
    <mergeCell ref="C38:E40"/>
    <mergeCell ref="C41:E43"/>
    <mergeCell ref="C44:E46"/>
    <mergeCell ref="C47:E49"/>
    <mergeCell ref="I29:L31"/>
    <mergeCell ref="I32:L34"/>
    <mergeCell ref="I35:L37"/>
    <mergeCell ref="I38:L40"/>
    <mergeCell ref="I41:L43"/>
    <mergeCell ref="I44:L46"/>
    <mergeCell ref="I47:L49"/>
    <mergeCell ref="H47:H49"/>
    <mergeCell ref="BD41:BH43"/>
    <mergeCell ref="AZ42:BA42"/>
    <mergeCell ref="BB42:BC42"/>
    <mergeCell ref="AZ81:BA81"/>
    <mergeCell ref="BD71:BH73"/>
    <mergeCell ref="AZ72:BA72"/>
    <mergeCell ref="BB72:BC72"/>
    <mergeCell ref="AZ73:BA73"/>
    <mergeCell ref="BB73:BC73"/>
    <mergeCell ref="H71:H73"/>
    <mergeCell ref="M71:O73"/>
    <mergeCell ref="AZ71:BA71"/>
    <mergeCell ref="BB71:BC71"/>
    <mergeCell ref="AZ77:BA79"/>
    <mergeCell ref="B81:T81"/>
    <mergeCell ref="B77:T77"/>
    <mergeCell ref="B78:T78"/>
    <mergeCell ref="B79:T79"/>
    <mergeCell ref="B80:T80"/>
    <mergeCell ref="AZ80:BA80"/>
    <mergeCell ref="BD74:BH76"/>
    <mergeCell ref="AZ75:BA75"/>
    <mergeCell ref="BB75:BC75"/>
    <mergeCell ref="AZ76:BA76"/>
    <mergeCell ref="BB76:BC76"/>
    <mergeCell ref="BB74:BC74"/>
    <mergeCell ref="BB81:BH81"/>
    <mergeCell ref="BD68:BH70"/>
    <mergeCell ref="AZ69:BA69"/>
    <mergeCell ref="BB69:BC69"/>
    <mergeCell ref="AZ70:BA70"/>
    <mergeCell ref="BB70:BC70"/>
    <mergeCell ref="H68:H70"/>
    <mergeCell ref="M68:O70"/>
    <mergeCell ref="AZ68:BA68"/>
    <mergeCell ref="BB68:BC68"/>
    <mergeCell ref="I68:L70"/>
    <mergeCell ref="BD65:BH67"/>
    <mergeCell ref="AZ66:BA66"/>
    <mergeCell ref="BB66:BC66"/>
    <mergeCell ref="AZ67:BA67"/>
    <mergeCell ref="BB67:BC67"/>
    <mergeCell ref="H65:H67"/>
    <mergeCell ref="M65:O67"/>
    <mergeCell ref="AZ65:BA65"/>
    <mergeCell ref="BB65:BC65"/>
    <mergeCell ref="I65:L67"/>
    <mergeCell ref="BD59:BH61"/>
    <mergeCell ref="AZ60:BA60"/>
    <mergeCell ref="BB60:BC60"/>
    <mergeCell ref="AZ61:BA61"/>
    <mergeCell ref="BB61:BC61"/>
    <mergeCell ref="H59:H61"/>
    <mergeCell ref="M59:O61"/>
    <mergeCell ref="AZ59:BA59"/>
    <mergeCell ref="BB59:BC59"/>
    <mergeCell ref="I59:L61"/>
    <mergeCell ref="BD56:BH58"/>
    <mergeCell ref="AZ57:BA57"/>
    <mergeCell ref="BB57:BC57"/>
    <mergeCell ref="AZ58:BA58"/>
    <mergeCell ref="BB58:BC58"/>
    <mergeCell ref="H56:H58"/>
    <mergeCell ref="M56:O58"/>
    <mergeCell ref="AZ56:BA56"/>
    <mergeCell ref="BB56:BC56"/>
    <mergeCell ref="I56:L58"/>
    <mergeCell ref="BB51:BC51"/>
    <mergeCell ref="AZ52:BA52"/>
    <mergeCell ref="BB52:BC52"/>
    <mergeCell ref="H50:H52"/>
    <mergeCell ref="M50:O52"/>
    <mergeCell ref="AZ50:BA50"/>
    <mergeCell ref="BB50:BC50"/>
    <mergeCell ref="I50:L52"/>
    <mergeCell ref="BD53:BH55"/>
    <mergeCell ref="AZ54:BA54"/>
    <mergeCell ref="BB54:BC54"/>
    <mergeCell ref="AZ55:BA55"/>
    <mergeCell ref="BB55:BC55"/>
    <mergeCell ref="H53:H55"/>
    <mergeCell ref="M53:O55"/>
    <mergeCell ref="AZ53:BA53"/>
    <mergeCell ref="BB53:BC53"/>
    <mergeCell ref="I53:L55"/>
    <mergeCell ref="H41:H43"/>
    <mergeCell ref="M41:O43"/>
    <mergeCell ref="AZ41:BA41"/>
    <mergeCell ref="BB41:BC41"/>
    <mergeCell ref="H38:H40"/>
    <mergeCell ref="M38:O40"/>
    <mergeCell ref="AZ38:BA38"/>
    <mergeCell ref="BB38:BC38"/>
    <mergeCell ref="BB40:BC40"/>
    <mergeCell ref="H44:H46"/>
    <mergeCell ref="M44:O46"/>
    <mergeCell ref="AZ44:BA44"/>
    <mergeCell ref="BB44:BC44"/>
    <mergeCell ref="U12:V12"/>
    <mergeCell ref="BC4:BF4"/>
    <mergeCell ref="H29:H31"/>
    <mergeCell ref="M29:O31"/>
    <mergeCell ref="BB31:BC31"/>
    <mergeCell ref="H32:H34"/>
    <mergeCell ref="BD35:BH37"/>
    <mergeCell ref="AZ36:BA36"/>
    <mergeCell ref="BB36:BC36"/>
    <mergeCell ref="AZ37:BA37"/>
    <mergeCell ref="BB37:BC37"/>
    <mergeCell ref="H35:H37"/>
    <mergeCell ref="M35:O37"/>
    <mergeCell ref="AZ35:BA35"/>
    <mergeCell ref="BB35:BC35"/>
    <mergeCell ref="BB13:BD13"/>
    <mergeCell ref="BF13:BH13"/>
    <mergeCell ref="AZ31:BA31"/>
    <mergeCell ref="AZ43:BA43"/>
    <mergeCell ref="BB43:BC43"/>
    <mergeCell ref="B24:B28"/>
    <mergeCell ref="C24:E28"/>
    <mergeCell ref="H24:H28"/>
    <mergeCell ref="I24:L28"/>
    <mergeCell ref="M24:O28"/>
    <mergeCell ref="AZ24:BA28"/>
    <mergeCell ref="BB24:BC28"/>
    <mergeCell ref="U25:AA25"/>
    <mergeCell ref="AB25:AH25"/>
    <mergeCell ref="AI25:AO25"/>
    <mergeCell ref="AP25:AV25"/>
    <mergeCell ref="AW25:AY25"/>
    <mergeCell ref="P24:T28"/>
    <mergeCell ref="AR1:BG1"/>
    <mergeCell ref="AA2:AB2"/>
    <mergeCell ref="AD2:AE2"/>
    <mergeCell ref="AH2:AI2"/>
    <mergeCell ref="AR2:BG2"/>
    <mergeCell ref="BC3:BF3"/>
    <mergeCell ref="BB14:BD14"/>
    <mergeCell ref="BF14:BH14"/>
    <mergeCell ref="AZ39:BA39"/>
    <mergeCell ref="BB39:BC39"/>
    <mergeCell ref="BD24:BH28"/>
    <mergeCell ref="AM13:AN13"/>
    <mergeCell ref="AM14:AN14"/>
    <mergeCell ref="BB16:BE16"/>
    <mergeCell ref="BF16:BG16"/>
    <mergeCell ref="BB18:BE18"/>
    <mergeCell ref="BF18:BG18"/>
    <mergeCell ref="AY6:AZ6"/>
    <mergeCell ref="BC6:BD6"/>
    <mergeCell ref="BC8:BD8"/>
    <mergeCell ref="AZ32:BA32"/>
    <mergeCell ref="BB32:BC32"/>
    <mergeCell ref="AZ29:BA29"/>
    <mergeCell ref="BB29:BC29"/>
    <mergeCell ref="BD32:BH34"/>
    <mergeCell ref="AZ33:BA33"/>
    <mergeCell ref="BB33:BC33"/>
    <mergeCell ref="AZ34:BA34"/>
    <mergeCell ref="BB34:BC34"/>
    <mergeCell ref="BD29:BH31"/>
    <mergeCell ref="AZ30:BA30"/>
    <mergeCell ref="BB30:BC30"/>
    <mergeCell ref="J20:M20"/>
    <mergeCell ref="O20:S20"/>
    <mergeCell ref="AW20:AY20"/>
    <mergeCell ref="BA20:BC20"/>
    <mergeCell ref="AW22:AY22"/>
    <mergeCell ref="BA22:BC22"/>
    <mergeCell ref="BD22:BE22"/>
    <mergeCell ref="BF22:BG22"/>
    <mergeCell ref="BB80:BC80"/>
    <mergeCell ref="BD80:BH80"/>
    <mergeCell ref="BB77:BH79"/>
    <mergeCell ref="BD62:BH64"/>
    <mergeCell ref="AZ63:BA63"/>
    <mergeCell ref="BB63:BC63"/>
    <mergeCell ref="AZ64:BA64"/>
    <mergeCell ref="BB64:BC64"/>
    <mergeCell ref="I62:L64"/>
    <mergeCell ref="BD38:BH40"/>
    <mergeCell ref="AZ40:BA40"/>
    <mergeCell ref="AZ46:BA46"/>
    <mergeCell ref="BB46:BC46"/>
    <mergeCell ref="BD50:BH52"/>
    <mergeCell ref="AZ51:BA51"/>
    <mergeCell ref="M32:O34"/>
  </mergeCells>
  <phoneticPr fontId="2"/>
  <conditionalFormatting sqref="U31:AY31 U34:AY34 U37:AY37 U40:AY40 U43:AY43 U46:AY46 U49:AY49 U52:AY52 U55:AY55 U58:AY58 U61:AY61 U64:AY64 U67:AY67 U70:AY70 U73:AY73 U76:AY76">
    <cfRule type="expression" dxfId="151" priority="193">
      <formula>OR(U$77=$B30,U$78=$B30)</formula>
    </cfRule>
  </conditionalFormatting>
  <conditionalFormatting sqref="U77:BA81">
    <cfRule type="expression" dxfId="150" priority="177">
      <formula>INDIRECT(ADDRESS(ROW(),COLUMN()))=TRUNC(INDIRECT(ADDRESS(ROW(),COLUMN())))</formula>
    </cfRule>
  </conditionalFormatting>
  <conditionalFormatting sqref="U30:BC31">
    <cfRule type="expression" dxfId="149" priority="168">
      <formula>INDIRECT(ADDRESS(ROW(),COLUMN()))=TRUNC(INDIRECT(ADDRESS(ROW(),COLUMN())))</formula>
    </cfRule>
  </conditionalFormatting>
  <conditionalFormatting sqref="U33:BC34">
    <cfRule type="expression" dxfId="148" priority="157">
      <formula>INDIRECT(ADDRESS(ROW(),COLUMN()))=TRUNC(INDIRECT(ADDRESS(ROW(),COLUMN())))</formula>
    </cfRule>
  </conditionalFormatting>
  <conditionalFormatting sqref="U36:BC37">
    <cfRule type="expression" dxfId="147" priority="146">
      <formula>INDIRECT(ADDRESS(ROW(),COLUMN()))=TRUNC(INDIRECT(ADDRESS(ROW(),COLUMN())))</formula>
    </cfRule>
  </conditionalFormatting>
  <conditionalFormatting sqref="U39:BC40">
    <cfRule type="expression" dxfId="146" priority="135">
      <formula>INDIRECT(ADDRESS(ROW(),COLUMN()))=TRUNC(INDIRECT(ADDRESS(ROW(),COLUMN())))</formula>
    </cfRule>
  </conditionalFormatting>
  <conditionalFormatting sqref="U42:BC43">
    <cfRule type="expression" dxfId="145" priority="124">
      <formula>INDIRECT(ADDRESS(ROW(),COLUMN()))=TRUNC(INDIRECT(ADDRESS(ROW(),COLUMN())))</formula>
    </cfRule>
  </conditionalFormatting>
  <conditionalFormatting sqref="U45:BC46">
    <cfRule type="expression" dxfId="144" priority="113">
      <formula>INDIRECT(ADDRESS(ROW(),COLUMN()))=TRUNC(INDIRECT(ADDRESS(ROW(),COLUMN())))</formula>
    </cfRule>
  </conditionalFormatting>
  <conditionalFormatting sqref="U48:BC49">
    <cfRule type="expression" dxfId="143" priority="102">
      <formula>INDIRECT(ADDRESS(ROW(),COLUMN()))=TRUNC(INDIRECT(ADDRESS(ROW(),COLUMN())))</formula>
    </cfRule>
  </conditionalFormatting>
  <conditionalFormatting sqref="U51:BC52">
    <cfRule type="expression" dxfId="142" priority="91">
      <formula>INDIRECT(ADDRESS(ROW(),COLUMN()))=TRUNC(INDIRECT(ADDRESS(ROW(),COLUMN())))</formula>
    </cfRule>
  </conditionalFormatting>
  <conditionalFormatting sqref="U54:BC55">
    <cfRule type="expression" dxfId="141" priority="80">
      <formula>INDIRECT(ADDRESS(ROW(),COLUMN()))=TRUNC(INDIRECT(ADDRESS(ROW(),COLUMN())))</formula>
    </cfRule>
  </conditionalFormatting>
  <conditionalFormatting sqref="U57:BC58">
    <cfRule type="expression" dxfId="140" priority="69">
      <formula>INDIRECT(ADDRESS(ROW(),COLUMN()))=TRUNC(INDIRECT(ADDRESS(ROW(),COLUMN())))</formula>
    </cfRule>
  </conditionalFormatting>
  <conditionalFormatting sqref="U60:BC61">
    <cfRule type="expression" dxfId="139" priority="58">
      <formula>INDIRECT(ADDRESS(ROW(),COLUMN()))=TRUNC(INDIRECT(ADDRESS(ROW(),COLUMN())))</formula>
    </cfRule>
  </conditionalFormatting>
  <conditionalFormatting sqref="U63:BC64">
    <cfRule type="expression" dxfId="138" priority="47">
      <formula>INDIRECT(ADDRESS(ROW(),COLUMN()))=TRUNC(INDIRECT(ADDRESS(ROW(),COLUMN())))</formula>
    </cfRule>
  </conditionalFormatting>
  <conditionalFormatting sqref="U66:BC67">
    <cfRule type="expression" dxfId="137" priority="36">
      <formula>INDIRECT(ADDRESS(ROW(),COLUMN()))=TRUNC(INDIRECT(ADDRESS(ROW(),COLUMN())))</formula>
    </cfRule>
  </conditionalFormatting>
  <conditionalFormatting sqref="U69:BC70">
    <cfRule type="expression" dxfId="136" priority="25">
      <formula>INDIRECT(ADDRESS(ROW(),COLUMN()))=TRUNC(INDIRECT(ADDRESS(ROW(),COLUMN())))</formula>
    </cfRule>
  </conditionalFormatting>
  <conditionalFormatting sqref="U72:BC73">
    <cfRule type="expression" dxfId="135" priority="14">
      <formula>INDIRECT(ADDRESS(ROW(),COLUMN()))=TRUNC(INDIRECT(ADDRESS(ROW(),COLUMN())))</formula>
    </cfRule>
  </conditionalFormatting>
  <conditionalFormatting sqref="U75:BC76">
    <cfRule type="expression" dxfId="134" priority="3">
      <formula>INDIRECT(ADDRESS(ROW(),COLUMN()))=TRUNC(INDIRECT(ADDRESS(ROW(),COLUMN())))</formula>
    </cfRule>
  </conditionalFormatting>
  <dataValidations count="10">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32:AY32 U35:AY35 U38:AY38 U41:AY41 U44:AY44 U47:AY47 U50:AY50 U53:AY53 U56:AY56 U59:AY59 U62:AY62 U65:AY65 U68:AY68 U71:AY71 U74:AY74 U29:AY29" xr:uid="{00000000-0002-0000-0000-000004000000}">
      <formula1>【記載例】シフト記号</formula1>
    </dataValidation>
    <dataValidation type="list" allowBlank="1" showInputMessage="1" sqref="C29:E76" xr:uid="{00000000-0002-0000-0000-000005000000}">
      <formula1>職種</formula1>
    </dataValidation>
    <dataValidation type="list" allowBlank="1" showInputMessage="1" sqref="H29:H76" xr:uid="{00000000-0002-0000-0000-000006000000}">
      <formula1>"A, B, C, D"</formula1>
    </dataValidation>
    <dataValidation type="list" errorStyle="warning" allowBlank="1" showInputMessage="1" error="リストにない場合のみ、入力してください。" sqref="I29:L76" xr:uid="{00000000-0002-0000-0000-000007000000}">
      <formula1>INDIRECT(C29)</formula1>
    </dataValidation>
    <dataValidation allowBlank="1" showInputMessage="1" showErrorMessage="1" error="入力可能範囲　32～40" sqref="BC10" xr:uid="{00000000-0002-0000-0000-000008000000}"/>
    <dataValidation type="list" allowBlank="1" showInputMessage="1" showErrorMessage="1" sqref="BF22" xr:uid="{11AF3DA2-E174-463B-BB01-F51DDD0A6D6A}">
      <formula1>"含む,含まない"</formula1>
    </dataValidation>
  </dataValidations>
  <printOptions horizontalCentered="1"/>
  <pageMargins left="0.15748031496062992" right="0.15748031496062992" top="0.39370078740157483" bottom="0.15748031496062992" header="0.15748031496062992" footer="0.15748031496062992"/>
  <pageSetup paperSize="9" scale="38" fitToHeight="0" orientation="landscape" r:id="rId1"/>
  <rowBreaks count="1" manualBreakCount="1">
    <brk id="83"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topLeftCell="A16" zoomScale="70" zoomScaleNormal="70" workbookViewId="0">
      <selection activeCell="H43" sqref="H43"/>
    </sheetView>
  </sheetViews>
  <sheetFormatPr defaultColWidth="9" defaultRowHeight="25.5" x14ac:dyDescent="0.4"/>
  <cols>
    <col min="1" max="1" width="1.625" style="113" customWidth="1"/>
    <col min="2" max="2" width="5.625" style="112" customWidth="1"/>
    <col min="3" max="3" width="10.625" style="112" customWidth="1"/>
    <col min="4" max="4" width="10.625" style="112" hidden="1" customWidth="1"/>
    <col min="5" max="5" width="3.375" style="112" bestFit="1" customWidth="1"/>
    <col min="6" max="6" width="15.625" style="113" customWidth="1"/>
    <col min="7" max="7" width="3.375" style="113" bestFit="1" customWidth="1"/>
    <col min="8" max="8" width="15.625" style="113" customWidth="1"/>
    <col min="9" max="9" width="3.375" style="113" bestFit="1" customWidth="1"/>
    <col min="10" max="10" width="15.625" style="112" customWidth="1"/>
    <col min="11" max="11" width="3.375" style="113" bestFit="1" customWidth="1"/>
    <col min="12" max="12" width="15.625" style="113" customWidth="1"/>
    <col min="13" max="13" width="5" style="113" customWidth="1"/>
    <col min="14" max="14" width="15.625" style="113" customWidth="1"/>
    <col min="15" max="15" width="3.375" style="113" customWidth="1"/>
    <col min="16" max="16" width="15.625" style="113" customWidth="1"/>
    <col min="17" max="17" width="3.375" style="113" customWidth="1"/>
    <col min="18" max="18" width="15.625" style="113" customWidth="1"/>
    <col min="19" max="19" width="3.375" style="113" customWidth="1"/>
    <col min="20" max="20" width="15.625" style="113" customWidth="1"/>
    <col min="21" max="21" width="3.375" style="113" customWidth="1"/>
    <col min="22" max="22" width="15.625" style="113" customWidth="1"/>
    <col min="23" max="23" width="3.375" style="113" customWidth="1"/>
    <col min="24" max="24" width="15.625" style="113" customWidth="1"/>
    <col min="25" max="25" width="3.375" style="113" customWidth="1"/>
    <col min="26" max="26" width="15.625" style="113" customWidth="1"/>
    <col min="27" max="27" width="3.375" style="113" customWidth="1"/>
    <col min="28" max="28" width="50.625" style="113" customWidth="1"/>
    <col min="29" max="16384" width="9" style="113"/>
  </cols>
  <sheetData>
    <row r="1" spans="2:28" x14ac:dyDescent="0.4">
      <c r="B1" s="111" t="s">
        <v>32</v>
      </c>
    </row>
    <row r="2" spans="2:28" x14ac:dyDescent="0.4">
      <c r="B2" s="114" t="s">
        <v>33</v>
      </c>
      <c r="F2" s="115"/>
      <c r="J2" s="116"/>
    </row>
    <row r="3" spans="2:28" x14ac:dyDescent="0.4">
      <c r="B3" s="115" t="s">
        <v>130</v>
      </c>
      <c r="F3" s="116" t="s">
        <v>131</v>
      </c>
      <c r="J3" s="116"/>
    </row>
    <row r="4" spans="2:28" x14ac:dyDescent="0.4">
      <c r="B4" s="114"/>
      <c r="F4" s="389" t="s">
        <v>34</v>
      </c>
      <c r="G4" s="389"/>
      <c r="H4" s="389"/>
      <c r="I4" s="389"/>
      <c r="J4" s="389"/>
      <c r="K4" s="389"/>
      <c r="L4" s="389"/>
      <c r="N4" s="389" t="s">
        <v>62</v>
      </c>
      <c r="O4" s="389"/>
      <c r="P4" s="389"/>
      <c r="R4" s="389" t="s">
        <v>61</v>
      </c>
      <c r="S4" s="389"/>
      <c r="T4" s="389"/>
      <c r="U4" s="389"/>
      <c r="V4" s="389"/>
      <c r="W4" s="389"/>
      <c r="X4" s="389"/>
      <c r="Z4" s="127" t="s">
        <v>71</v>
      </c>
      <c r="AB4" s="389" t="s">
        <v>157</v>
      </c>
    </row>
    <row r="5" spans="2:28" x14ac:dyDescent="0.4">
      <c r="B5" s="112" t="s">
        <v>20</v>
      </c>
      <c r="C5" s="112" t="s">
        <v>4</v>
      </c>
      <c r="F5" s="112" t="s">
        <v>153</v>
      </c>
      <c r="G5" s="112"/>
      <c r="H5" s="112" t="s">
        <v>154</v>
      </c>
      <c r="J5" s="112" t="s">
        <v>35</v>
      </c>
      <c r="L5" s="112" t="s">
        <v>34</v>
      </c>
      <c r="N5" s="112" t="s">
        <v>155</v>
      </c>
      <c r="P5" s="112" t="s">
        <v>156</v>
      </c>
      <c r="R5" s="112" t="s">
        <v>155</v>
      </c>
      <c r="T5" s="112" t="s">
        <v>156</v>
      </c>
      <c r="V5" s="112" t="s">
        <v>35</v>
      </c>
      <c r="X5" s="112" t="s">
        <v>34</v>
      </c>
      <c r="Z5" s="128" t="s">
        <v>72</v>
      </c>
      <c r="AB5" s="389"/>
    </row>
    <row r="6" spans="2:28" x14ac:dyDescent="0.4">
      <c r="B6" s="117">
        <v>1</v>
      </c>
      <c r="C6" s="118" t="s">
        <v>38</v>
      </c>
      <c r="D6" s="130" t="str">
        <f t="shared" ref="D6:D22" si="0">C6</f>
        <v>a</v>
      </c>
      <c r="E6" s="117" t="s">
        <v>16</v>
      </c>
      <c r="F6" s="119">
        <v>0.29166666666666669</v>
      </c>
      <c r="G6" s="117" t="s">
        <v>17</v>
      </c>
      <c r="H6" s="119">
        <v>0.66666666666666663</v>
      </c>
      <c r="I6" s="120" t="s">
        <v>37</v>
      </c>
      <c r="J6" s="119">
        <v>4.1666666666666664E-2</v>
      </c>
      <c r="K6" s="121" t="s">
        <v>2</v>
      </c>
      <c r="L6" s="124">
        <f>IF(OR(F6="",H6=""),"",(H6+IF(F6&gt;H6,1,0)-F6-J6)*24)</f>
        <v>7.9999999999999982</v>
      </c>
      <c r="N6" s="122">
        <f>【記載例】認知症対応型共同生活介護!$BB$13</f>
        <v>0.29166666666666669</v>
      </c>
      <c r="O6" s="112" t="s">
        <v>17</v>
      </c>
      <c r="P6" s="122">
        <f>【記載例】認知症対応型共同生活介護!$BF$13</f>
        <v>0.83333333333333337</v>
      </c>
      <c r="R6" s="125">
        <f t="shared" ref="R6:R8" si="1">IF(F6="","",IF(F6&lt;N6,N6,IF(F6&gt;=P6,"",F6)))</f>
        <v>0.29166666666666669</v>
      </c>
      <c r="S6" s="112" t="s">
        <v>17</v>
      </c>
      <c r="T6" s="125">
        <f t="shared" ref="T6:T8" si="2">IF(H6="","",IF(H6&gt;F6,IF(H6&lt;P6,H6,P6),P6))</f>
        <v>0.66666666666666663</v>
      </c>
      <c r="U6" s="123" t="s">
        <v>37</v>
      </c>
      <c r="V6" s="119">
        <v>4.1666666666666664E-2</v>
      </c>
      <c r="W6" s="113" t="s">
        <v>2</v>
      </c>
      <c r="X6" s="124">
        <f>IF(R6="","",IF((T6+IF(R6&gt;T6,1,0)-R6-V6)*24=0,"",(T6+IF(R6&gt;T6,1,0)-R6-V6)*24))</f>
        <v>7.9999999999999982</v>
      </c>
      <c r="Z6" s="124" t="str">
        <f>IF(X6="",L6,IF(OR(L6-X6=0,L6-X6&lt;0),"-",L6-X6))</f>
        <v>-</v>
      </c>
      <c r="AB6" s="129"/>
    </row>
    <row r="7" spans="2:28" x14ac:dyDescent="0.4">
      <c r="B7" s="117">
        <v>2</v>
      </c>
      <c r="C7" s="118" t="s">
        <v>39</v>
      </c>
      <c r="D7" s="130" t="str">
        <f t="shared" si="0"/>
        <v>b</v>
      </c>
      <c r="E7" s="117" t="s">
        <v>16</v>
      </c>
      <c r="F7" s="119">
        <v>0.45833333333333331</v>
      </c>
      <c r="G7" s="117" t="s">
        <v>17</v>
      </c>
      <c r="H7" s="119">
        <v>0.83333333333333337</v>
      </c>
      <c r="I7" s="120" t="s">
        <v>37</v>
      </c>
      <c r="J7" s="119">
        <v>4.1666666666666664E-2</v>
      </c>
      <c r="K7" s="121" t="s">
        <v>2</v>
      </c>
      <c r="L7" s="124">
        <f>IF(OR(F7="",H7=""),"",(H7+IF(F7&gt;H7,1,0)-F7-J7)*24)</f>
        <v>8</v>
      </c>
      <c r="N7" s="122">
        <f>【記載例】認知症対応型共同生活介護!$BB$13</f>
        <v>0.29166666666666669</v>
      </c>
      <c r="O7" s="112" t="s">
        <v>17</v>
      </c>
      <c r="P7" s="122">
        <f>【記載例】認知症対応型共同生活介護!$BF$13</f>
        <v>0.83333333333333337</v>
      </c>
      <c r="R7" s="125">
        <f t="shared" si="1"/>
        <v>0.45833333333333331</v>
      </c>
      <c r="S7" s="112" t="s">
        <v>17</v>
      </c>
      <c r="T7" s="125">
        <f t="shared" si="2"/>
        <v>0.83333333333333337</v>
      </c>
      <c r="U7" s="123" t="s">
        <v>37</v>
      </c>
      <c r="V7" s="119">
        <v>4.1666666666666664E-2</v>
      </c>
      <c r="W7" s="113" t="s">
        <v>2</v>
      </c>
      <c r="X7" s="124">
        <f>IF(R7="","",IF((T7+IF(R7&gt;T7,1,0)-R7-V7)*24=0,"",(T7+IF(R7&gt;T7,1,0)-R7-V7)*24))</f>
        <v>8</v>
      </c>
      <c r="Z7" s="124" t="str">
        <f>IF(X7="",L7,IF(OR(L7-X7=0,L7-X7&lt;0),"-",L7-X7))</f>
        <v>-</v>
      </c>
      <c r="AB7" s="129"/>
    </row>
    <row r="8" spans="2:28" x14ac:dyDescent="0.4">
      <c r="B8" s="117">
        <v>3</v>
      </c>
      <c r="C8" s="118" t="s">
        <v>40</v>
      </c>
      <c r="D8" s="130" t="str">
        <f t="shared" si="0"/>
        <v>c</v>
      </c>
      <c r="E8" s="117" t="s">
        <v>16</v>
      </c>
      <c r="F8" s="119">
        <v>0.375</v>
      </c>
      <c r="G8" s="117" t="s">
        <v>17</v>
      </c>
      <c r="H8" s="119">
        <v>0.75</v>
      </c>
      <c r="I8" s="120" t="s">
        <v>37</v>
      </c>
      <c r="J8" s="119">
        <v>4.1666666666666664E-2</v>
      </c>
      <c r="K8" s="121" t="s">
        <v>2</v>
      </c>
      <c r="L8" s="124">
        <f>IF(OR(F8="",H8=""),"",(H8+IF(F8&gt;H8,1,0)-F8-J8)*24)</f>
        <v>8</v>
      </c>
      <c r="N8" s="122">
        <f>【記載例】認知症対応型共同生活介護!$BB$13</f>
        <v>0.29166666666666669</v>
      </c>
      <c r="O8" s="112" t="s">
        <v>17</v>
      </c>
      <c r="P8" s="122">
        <f>【記載例】認知症対応型共同生活介護!$BF$13</f>
        <v>0.83333333333333337</v>
      </c>
      <c r="R8" s="125">
        <f t="shared" si="1"/>
        <v>0.375</v>
      </c>
      <c r="S8" s="112" t="s">
        <v>17</v>
      </c>
      <c r="T8" s="125">
        <f t="shared" si="2"/>
        <v>0.75</v>
      </c>
      <c r="U8" s="123" t="s">
        <v>37</v>
      </c>
      <c r="V8" s="119">
        <v>4.1666666666666664E-2</v>
      </c>
      <c r="W8" s="113" t="s">
        <v>2</v>
      </c>
      <c r="X8" s="124">
        <f>IF(R8="","",IF((T8+IF(R8&gt;T8,1,0)-R8-V8)*24=0,"",(T8+IF(R8&gt;T8,1,0)-R8-V8)*24))</f>
        <v>8</v>
      </c>
      <c r="Z8" s="124" t="str">
        <f>IF(X8="",L8,IF(OR(L8-X8=0,L8-X8&lt;0),"-",L8-X8))</f>
        <v>-</v>
      </c>
      <c r="AB8" s="129"/>
    </row>
    <row r="9" spans="2:28" x14ac:dyDescent="0.4">
      <c r="B9" s="117">
        <v>4</v>
      </c>
      <c r="C9" s="118" t="s">
        <v>41</v>
      </c>
      <c r="D9" s="130" t="str">
        <f t="shared" si="0"/>
        <v>d</v>
      </c>
      <c r="E9" s="117" t="s">
        <v>16</v>
      </c>
      <c r="F9" s="119">
        <v>0.35416666666666669</v>
      </c>
      <c r="G9" s="117" t="s">
        <v>17</v>
      </c>
      <c r="H9" s="119">
        <v>0.72916666666666663</v>
      </c>
      <c r="I9" s="120" t="s">
        <v>37</v>
      </c>
      <c r="J9" s="119">
        <v>4.1666666666666664E-2</v>
      </c>
      <c r="K9" s="121" t="s">
        <v>2</v>
      </c>
      <c r="L9" s="124">
        <f>IF(OR(F9="",H9=""),"",(H9+IF(F9&gt;H9,1,0)-F9-J9)*24)</f>
        <v>7.9999999999999982</v>
      </c>
      <c r="N9" s="122">
        <f>【記載例】認知症対応型共同生活介護!$BB$13</f>
        <v>0.29166666666666669</v>
      </c>
      <c r="O9" s="112" t="s">
        <v>17</v>
      </c>
      <c r="P9" s="122">
        <f>【記載例】認知症対応型共同生活介護!$BF$13</f>
        <v>0.83333333333333337</v>
      </c>
      <c r="R9" s="125">
        <f t="shared" ref="R9:R22" si="3">IF(F9="","",IF(F9&lt;N9,N9,IF(F9&gt;=P9,"",F9)))</f>
        <v>0.35416666666666669</v>
      </c>
      <c r="S9" s="112" t="s">
        <v>17</v>
      </c>
      <c r="T9" s="125">
        <f t="shared" ref="T9:T22" si="4">IF(H9="","",IF(H9&gt;F9,IF(H9&lt;P9,H9,P9),P9))</f>
        <v>0.72916666666666663</v>
      </c>
      <c r="U9" s="123" t="s">
        <v>37</v>
      </c>
      <c r="V9" s="119">
        <v>4.1666666666666664E-2</v>
      </c>
      <c r="W9" s="113" t="s">
        <v>2</v>
      </c>
      <c r="X9" s="124">
        <f>IF(R9="","",IF((T9+IF(R9&gt;T9,1,0)-R9-V9)*24=0,"",(T9+IF(R9&gt;T9,1,0)-R9-V9)*24))</f>
        <v>7.9999999999999982</v>
      </c>
      <c r="Z9" s="124" t="str">
        <f>IF(X9="",L9,IF(OR(L9-X9=0,L9-X9&lt;0),"-",L9-X9))</f>
        <v>-</v>
      </c>
      <c r="AB9" s="129"/>
    </row>
    <row r="10" spans="2:28" x14ac:dyDescent="0.4">
      <c r="B10" s="117">
        <v>5</v>
      </c>
      <c r="C10" s="118" t="s">
        <v>42</v>
      </c>
      <c r="D10" s="130" t="str">
        <f t="shared" si="0"/>
        <v>e</v>
      </c>
      <c r="E10" s="117" t="s">
        <v>16</v>
      </c>
      <c r="F10" s="119">
        <v>0.375</v>
      </c>
      <c r="G10" s="117" t="s">
        <v>17</v>
      </c>
      <c r="H10" s="119">
        <v>0.625</v>
      </c>
      <c r="I10" s="120" t="s">
        <v>37</v>
      </c>
      <c r="J10" s="119">
        <v>0</v>
      </c>
      <c r="K10" s="121" t="s">
        <v>2</v>
      </c>
      <c r="L10" s="124">
        <f t="shared" ref="L10:L22" si="5">IF(OR(F10="",H10=""),"",(H10+IF(F10&gt;H10,1,0)-F10-J10)*24)</f>
        <v>6</v>
      </c>
      <c r="N10" s="122">
        <f>【記載例】認知症対応型共同生活介護!$BB$13</f>
        <v>0.29166666666666669</v>
      </c>
      <c r="O10" s="112" t="s">
        <v>17</v>
      </c>
      <c r="P10" s="122">
        <f>【記載例】認知症対応型共同生活介護!$BF$13</f>
        <v>0.83333333333333337</v>
      </c>
      <c r="R10" s="125">
        <f t="shared" si="3"/>
        <v>0.375</v>
      </c>
      <c r="S10" s="112" t="s">
        <v>17</v>
      </c>
      <c r="T10" s="125">
        <f t="shared" si="4"/>
        <v>0.625</v>
      </c>
      <c r="U10" s="123" t="s">
        <v>37</v>
      </c>
      <c r="V10" s="119">
        <v>0</v>
      </c>
      <c r="W10" s="113" t="s">
        <v>2</v>
      </c>
      <c r="X10" s="124">
        <f t="shared" ref="X10:X22" si="6">IF(R10="","",IF((T10+IF(R10&gt;T10,1,0)-R10-V10)*24=0,"",(T10+IF(R10&gt;T10,1,0)-R10-V10)*24))</f>
        <v>6</v>
      </c>
      <c r="Z10" s="124" t="str">
        <f t="shared" ref="Z10:Z22" si="7">IF(X10="",L10,IF(OR(L10-X10=0,L10-X10&lt;0),"-",L10-X10))</f>
        <v>-</v>
      </c>
      <c r="AB10" s="129"/>
    </row>
    <row r="11" spans="2:28" x14ac:dyDescent="0.4">
      <c r="B11" s="117">
        <v>6</v>
      </c>
      <c r="C11" s="118" t="s">
        <v>43</v>
      </c>
      <c r="D11" s="130" t="str">
        <f t="shared" si="0"/>
        <v>f</v>
      </c>
      <c r="E11" s="117" t="s">
        <v>16</v>
      </c>
      <c r="F11" s="119">
        <v>0.41666666666666669</v>
      </c>
      <c r="G11" s="117" t="s">
        <v>17</v>
      </c>
      <c r="H11" s="119">
        <v>0.66666666666666663</v>
      </c>
      <c r="I11" s="120" t="s">
        <v>37</v>
      </c>
      <c r="J11" s="119">
        <v>0</v>
      </c>
      <c r="K11" s="121" t="s">
        <v>2</v>
      </c>
      <c r="L11" s="124">
        <f t="shared" si="5"/>
        <v>5.9999999999999982</v>
      </c>
      <c r="N11" s="122">
        <f>【記載例】認知症対応型共同生活介護!$BB$13</f>
        <v>0.29166666666666669</v>
      </c>
      <c r="O11" s="112" t="s">
        <v>17</v>
      </c>
      <c r="P11" s="122">
        <f>【記載例】認知症対応型共同生活介護!$BF$13</f>
        <v>0.83333333333333337</v>
      </c>
      <c r="R11" s="125">
        <f t="shared" si="3"/>
        <v>0.41666666666666669</v>
      </c>
      <c r="S11" s="112" t="s">
        <v>17</v>
      </c>
      <c r="T11" s="125">
        <f t="shared" si="4"/>
        <v>0.66666666666666663</v>
      </c>
      <c r="U11" s="123" t="s">
        <v>37</v>
      </c>
      <c r="V11" s="119">
        <v>0</v>
      </c>
      <c r="W11" s="113" t="s">
        <v>2</v>
      </c>
      <c r="X11" s="124">
        <f t="shared" si="6"/>
        <v>5.9999999999999982</v>
      </c>
      <c r="Z11" s="124" t="str">
        <f t="shared" si="7"/>
        <v>-</v>
      </c>
      <c r="AB11" s="129"/>
    </row>
    <row r="12" spans="2:28" x14ac:dyDescent="0.4">
      <c r="B12" s="117">
        <v>7</v>
      </c>
      <c r="C12" s="118" t="s">
        <v>44</v>
      </c>
      <c r="D12" s="130" t="str">
        <f t="shared" si="0"/>
        <v>g</v>
      </c>
      <c r="E12" s="117" t="s">
        <v>16</v>
      </c>
      <c r="F12" s="119">
        <v>0.29166666666666669</v>
      </c>
      <c r="G12" s="117" t="s">
        <v>17</v>
      </c>
      <c r="H12" s="119">
        <v>0.39583333333333331</v>
      </c>
      <c r="I12" s="120" t="s">
        <v>37</v>
      </c>
      <c r="J12" s="119">
        <v>0</v>
      </c>
      <c r="K12" s="121" t="s">
        <v>2</v>
      </c>
      <c r="L12" s="124">
        <f t="shared" si="5"/>
        <v>2.4999999999999991</v>
      </c>
      <c r="N12" s="122">
        <f>【記載例】認知症対応型共同生活介護!$BB$13</f>
        <v>0.29166666666666669</v>
      </c>
      <c r="O12" s="112" t="s">
        <v>17</v>
      </c>
      <c r="P12" s="122">
        <f>【記載例】認知症対応型共同生活介護!$BF$13</f>
        <v>0.83333333333333337</v>
      </c>
      <c r="R12" s="125">
        <f t="shared" si="3"/>
        <v>0.29166666666666669</v>
      </c>
      <c r="S12" s="112" t="s">
        <v>17</v>
      </c>
      <c r="T12" s="125">
        <f t="shared" si="4"/>
        <v>0.39583333333333331</v>
      </c>
      <c r="U12" s="123" t="s">
        <v>37</v>
      </c>
      <c r="V12" s="119">
        <v>0</v>
      </c>
      <c r="W12" s="113" t="s">
        <v>2</v>
      </c>
      <c r="X12" s="124">
        <f t="shared" si="6"/>
        <v>2.4999999999999991</v>
      </c>
      <c r="Z12" s="124" t="str">
        <f t="shared" si="7"/>
        <v>-</v>
      </c>
      <c r="AB12" s="129"/>
    </row>
    <row r="13" spans="2:28" x14ac:dyDescent="0.4">
      <c r="B13" s="117">
        <v>8</v>
      </c>
      <c r="C13" s="118" t="s">
        <v>45</v>
      </c>
      <c r="D13" s="130" t="str">
        <f t="shared" si="0"/>
        <v>h</v>
      </c>
      <c r="E13" s="117" t="s">
        <v>16</v>
      </c>
      <c r="F13" s="119">
        <v>0.66666666666666663</v>
      </c>
      <c r="G13" s="117" t="s">
        <v>17</v>
      </c>
      <c r="H13" s="119">
        <v>0.83333333333333337</v>
      </c>
      <c r="I13" s="120" t="s">
        <v>37</v>
      </c>
      <c r="J13" s="119">
        <v>0</v>
      </c>
      <c r="K13" s="121" t="s">
        <v>2</v>
      </c>
      <c r="L13" s="124">
        <f t="shared" si="5"/>
        <v>4.0000000000000018</v>
      </c>
      <c r="N13" s="122">
        <f>【記載例】認知症対応型共同生活介護!$BB$13</f>
        <v>0.29166666666666669</v>
      </c>
      <c r="O13" s="112" t="s">
        <v>17</v>
      </c>
      <c r="P13" s="122">
        <f>【記載例】認知症対応型共同生活介護!$BF$13</f>
        <v>0.83333333333333337</v>
      </c>
      <c r="R13" s="125">
        <f t="shared" si="3"/>
        <v>0.66666666666666663</v>
      </c>
      <c r="S13" s="112" t="s">
        <v>17</v>
      </c>
      <c r="T13" s="125">
        <f t="shared" si="4"/>
        <v>0.83333333333333337</v>
      </c>
      <c r="U13" s="123" t="s">
        <v>37</v>
      </c>
      <c r="V13" s="119">
        <v>0</v>
      </c>
      <c r="W13" s="113" t="s">
        <v>2</v>
      </c>
      <c r="X13" s="124">
        <f t="shared" si="6"/>
        <v>4.0000000000000018</v>
      </c>
      <c r="Z13" s="124" t="str">
        <f t="shared" si="7"/>
        <v>-</v>
      </c>
      <c r="AB13" s="129"/>
    </row>
    <row r="14" spans="2:28" x14ac:dyDescent="0.4">
      <c r="B14" s="117">
        <v>9</v>
      </c>
      <c r="C14" s="118" t="s">
        <v>46</v>
      </c>
      <c r="D14" s="130" t="str">
        <f t="shared" si="0"/>
        <v>i</v>
      </c>
      <c r="E14" s="117" t="s">
        <v>16</v>
      </c>
      <c r="F14" s="119">
        <v>0.375</v>
      </c>
      <c r="G14" s="117" t="s">
        <v>17</v>
      </c>
      <c r="H14" s="119">
        <v>0.5</v>
      </c>
      <c r="I14" s="120" t="s">
        <v>37</v>
      </c>
      <c r="J14" s="119">
        <v>0</v>
      </c>
      <c r="K14" s="121" t="s">
        <v>2</v>
      </c>
      <c r="L14" s="124">
        <f t="shared" si="5"/>
        <v>3</v>
      </c>
      <c r="N14" s="122">
        <f>【記載例】認知症対応型共同生活介護!$BB$13</f>
        <v>0.29166666666666669</v>
      </c>
      <c r="O14" s="112" t="s">
        <v>17</v>
      </c>
      <c r="P14" s="122">
        <f>【記載例】認知症対応型共同生活介護!$BF$13</f>
        <v>0.83333333333333337</v>
      </c>
      <c r="R14" s="125">
        <f t="shared" si="3"/>
        <v>0.375</v>
      </c>
      <c r="S14" s="112" t="s">
        <v>17</v>
      </c>
      <c r="T14" s="125">
        <f t="shared" si="4"/>
        <v>0.5</v>
      </c>
      <c r="U14" s="123" t="s">
        <v>37</v>
      </c>
      <c r="V14" s="119">
        <v>0</v>
      </c>
      <c r="W14" s="113" t="s">
        <v>2</v>
      </c>
      <c r="X14" s="124">
        <f t="shared" si="6"/>
        <v>3</v>
      </c>
      <c r="Z14" s="124" t="str">
        <f t="shared" si="7"/>
        <v>-</v>
      </c>
      <c r="AB14" s="129"/>
    </row>
    <row r="15" spans="2:28" x14ac:dyDescent="0.4">
      <c r="B15" s="117">
        <v>10</v>
      </c>
      <c r="C15" s="118" t="s">
        <v>47</v>
      </c>
      <c r="D15" s="130" t="str">
        <f t="shared" si="0"/>
        <v>j</v>
      </c>
      <c r="E15" s="117" t="s">
        <v>16</v>
      </c>
      <c r="F15" s="119">
        <v>0.54166666666666663</v>
      </c>
      <c r="G15" s="117" t="s">
        <v>17</v>
      </c>
      <c r="H15" s="119">
        <v>0.75</v>
      </c>
      <c r="I15" s="120" t="s">
        <v>37</v>
      </c>
      <c r="J15" s="119">
        <v>0</v>
      </c>
      <c r="K15" s="121" t="s">
        <v>2</v>
      </c>
      <c r="L15" s="124">
        <f t="shared" si="5"/>
        <v>5.0000000000000009</v>
      </c>
      <c r="N15" s="122">
        <f>【記載例】認知症対応型共同生活介護!$BB$13</f>
        <v>0.29166666666666669</v>
      </c>
      <c r="O15" s="112" t="s">
        <v>17</v>
      </c>
      <c r="P15" s="122">
        <f>【記載例】認知症対応型共同生活介護!$BF$13</f>
        <v>0.83333333333333337</v>
      </c>
      <c r="R15" s="125">
        <f t="shared" si="3"/>
        <v>0.54166666666666663</v>
      </c>
      <c r="S15" s="112" t="s">
        <v>17</v>
      </c>
      <c r="T15" s="125">
        <f t="shared" si="4"/>
        <v>0.75</v>
      </c>
      <c r="U15" s="123" t="s">
        <v>37</v>
      </c>
      <c r="V15" s="119">
        <v>0</v>
      </c>
      <c r="W15" s="113" t="s">
        <v>2</v>
      </c>
      <c r="X15" s="124">
        <f t="shared" si="6"/>
        <v>5.0000000000000009</v>
      </c>
      <c r="Z15" s="124" t="str">
        <f t="shared" si="7"/>
        <v>-</v>
      </c>
      <c r="AB15" s="129"/>
    </row>
    <row r="16" spans="2:28" x14ac:dyDescent="0.4">
      <c r="B16" s="117">
        <v>11</v>
      </c>
      <c r="C16" s="118" t="s">
        <v>48</v>
      </c>
      <c r="D16" s="130" t="str">
        <f t="shared" si="0"/>
        <v>k</v>
      </c>
      <c r="E16" s="117" t="s">
        <v>16</v>
      </c>
      <c r="F16" s="119"/>
      <c r="G16" s="117" t="s">
        <v>17</v>
      </c>
      <c r="H16" s="119"/>
      <c r="I16" s="120" t="s">
        <v>37</v>
      </c>
      <c r="J16" s="119">
        <v>0</v>
      </c>
      <c r="K16" s="121" t="s">
        <v>2</v>
      </c>
      <c r="L16" s="124" t="str">
        <f t="shared" si="5"/>
        <v/>
      </c>
      <c r="N16" s="122">
        <f>【記載例】認知症対応型共同生活介護!$BB$13</f>
        <v>0.29166666666666669</v>
      </c>
      <c r="O16" s="112" t="s">
        <v>17</v>
      </c>
      <c r="P16" s="122">
        <f>【記載例】認知症対応型共同生活介護!$BF$13</f>
        <v>0.83333333333333337</v>
      </c>
      <c r="R16" s="125" t="str">
        <f t="shared" si="3"/>
        <v/>
      </c>
      <c r="S16" s="112" t="s">
        <v>17</v>
      </c>
      <c r="T16" s="125" t="str">
        <f t="shared" si="4"/>
        <v/>
      </c>
      <c r="U16" s="123" t="s">
        <v>37</v>
      </c>
      <c r="V16" s="119">
        <v>0</v>
      </c>
      <c r="W16" s="113" t="s">
        <v>2</v>
      </c>
      <c r="X16" s="124" t="str">
        <f t="shared" si="6"/>
        <v/>
      </c>
      <c r="Z16" s="124" t="str">
        <f t="shared" si="7"/>
        <v/>
      </c>
      <c r="AB16" s="129"/>
    </row>
    <row r="17" spans="2:28" x14ac:dyDescent="0.4">
      <c r="B17" s="117">
        <v>12</v>
      </c>
      <c r="C17" s="118" t="s">
        <v>49</v>
      </c>
      <c r="D17" s="130" t="str">
        <f t="shared" si="0"/>
        <v>l</v>
      </c>
      <c r="E17" s="117" t="s">
        <v>16</v>
      </c>
      <c r="F17" s="119"/>
      <c r="G17" s="117" t="s">
        <v>17</v>
      </c>
      <c r="H17" s="119"/>
      <c r="I17" s="120" t="s">
        <v>37</v>
      </c>
      <c r="J17" s="119">
        <v>0</v>
      </c>
      <c r="K17" s="121" t="s">
        <v>2</v>
      </c>
      <c r="L17" s="124" t="str">
        <f t="shared" si="5"/>
        <v/>
      </c>
      <c r="N17" s="122">
        <f>【記載例】認知症対応型共同生活介護!$BB$13</f>
        <v>0.29166666666666669</v>
      </c>
      <c r="O17" s="112" t="s">
        <v>17</v>
      </c>
      <c r="P17" s="122">
        <f>【記載例】認知症対応型共同生活介護!$BF$13</f>
        <v>0.83333333333333337</v>
      </c>
      <c r="R17" s="125" t="str">
        <f t="shared" si="3"/>
        <v/>
      </c>
      <c r="S17" s="112" t="s">
        <v>17</v>
      </c>
      <c r="T17" s="125" t="str">
        <f t="shared" si="4"/>
        <v/>
      </c>
      <c r="U17" s="123" t="s">
        <v>37</v>
      </c>
      <c r="V17" s="119">
        <v>0</v>
      </c>
      <c r="W17" s="113" t="s">
        <v>2</v>
      </c>
      <c r="X17" s="124" t="str">
        <f t="shared" si="6"/>
        <v/>
      </c>
      <c r="Z17" s="124" t="str">
        <f t="shared" si="7"/>
        <v/>
      </c>
      <c r="AB17" s="129"/>
    </row>
    <row r="18" spans="2:28" x14ac:dyDescent="0.4">
      <c r="B18" s="117">
        <v>13</v>
      </c>
      <c r="C18" s="118" t="s">
        <v>50</v>
      </c>
      <c r="D18" s="130" t="str">
        <f t="shared" si="0"/>
        <v>m</v>
      </c>
      <c r="E18" s="117" t="s">
        <v>16</v>
      </c>
      <c r="F18" s="119"/>
      <c r="G18" s="117" t="s">
        <v>17</v>
      </c>
      <c r="H18" s="119"/>
      <c r="I18" s="120" t="s">
        <v>37</v>
      </c>
      <c r="J18" s="119">
        <v>0</v>
      </c>
      <c r="K18" s="121" t="s">
        <v>2</v>
      </c>
      <c r="L18" s="124" t="str">
        <f t="shared" si="5"/>
        <v/>
      </c>
      <c r="N18" s="122">
        <f>【記載例】認知症対応型共同生活介護!$BB$13</f>
        <v>0.29166666666666669</v>
      </c>
      <c r="O18" s="112" t="s">
        <v>17</v>
      </c>
      <c r="P18" s="122">
        <f>【記載例】認知症対応型共同生活介護!$BF$13</f>
        <v>0.83333333333333337</v>
      </c>
      <c r="R18" s="125" t="str">
        <f t="shared" si="3"/>
        <v/>
      </c>
      <c r="S18" s="112" t="s">
        <v>17</v>
      </c>
      <c r="T18" s="125" t="str">
        <f t="shared" si="4"/>
        <v/>
      </c>
      <c r="U18" s="123" t="s">
        <v>37</v>
      </c>
      <c r="V18" s="119">
        <v>0</v>
      </c>
      <c r="W18" s="113" t="s">
        <v>2</v>
      </c>
      <c r="X18" s="124" t="str">
        <f t="shared" si="6"/>
        <v/>
      </c>
      <c r="Z18" s="124" t="str">
        <f t="shared" si="7"/>
        <v/>
      </c>
      <c r="AB18" s="129"/>
    </row>
    <row r="19" spans="2:28" x14ac:dyDescent="0.4">
      <c r="B19" s="117">
        <v>14</v>
      </c>
      <c r="C19" s="118" t="s">
        <v>51</v>
      </c>
      <c r="D19" s="130" t="str">
        <f t="shared" si="0"/>
        <v>n</v>
      </c>
      <c r="E19" s="117" t="s">
        <v>16</v>
      </c>
      <c r="F19" s="119"/>
      <c r="G19" s="117" t="s">
        <v>17</v>
      </c>
      <c r="H19" s="119"/>
      <c r="I19" s="120" t="s">
        <v>37</v>
      </c>
      <c r="J19" s="119">
        <v>0</v>
      </c>
      <c r="K19" s="121" t="s">
        <v>2</v>
      </c>
      <c r="L19" s="124" t="str">
        <f t="shared" si="5"/>
        <v/>
      </c>
      <c r="N19" s="122">
        <f>【記載例】認知症対応型共同生活介護!$BB$13</f>
        <v>0.29166666666666669</v>
      </c>
      <c r="O19" s="112" t="s">
        <v>17</v>
      </c>
      <c r="P19" s="122">
        <f>【記載例】認知症対応型共同生活介護!$BF$13</f>
        <v>0.83333333333333337</v>
      </c>
      <c r="R19" s="125" t="str">
        <f t="shared" si="3"/>
        <v/>
      </c>
      <c r="S19" s="112" t="s">
        <v>17</v>
      </c>
      <c r="T19" s="125" t="str">
        <f t="shared" si="4"/>
        <v/>
      </c>
      <c r="U19" s="123" t="s">
        <v>37</v>
      </c>
      <c r="V19" s="119">
        <v>0</v>
      </c>
      <c r="W19" s="113" t="s">
        <v>2</v>
      </c>
      <c r="X19" s="124" t="str">
        <f t="shared" si="6"/>
        <v/>
      </c>
      <c r="Z19" s="124" t="str">
        <f t="shared" si="7"/>
        <v/>
      </c>
      <c r="AB19" s="129"/>
    </row>
    <row r="20" spans="2:28" x14ac:dyDescent="0.4">
      <c r="B20" s="117">
        <v>15</v>
      </c>
      <c r="C20" s="208" t="s">
        <v>270</v>
      </c>
      <c r="D20" s="130" t="str">
        <f t="shared" si="0"/>
        <v>明</v>
      </c>
      <c r="E20" s="117" t="s">
        <v>16</v>
      </c>
      <c r="F20" s="119">
        <v>0</v>
      </c>
      <c r="G20" s="117" t="s">
        <v>17</v>
      </c>
      <c r="H20" s="119">
        <v>0.375</v>
      </c>
      <c r="I20" s="120" t="s">
        <v>37</v>
      </c>
      <c r="J20" s="119">
        <v>4.1666666666666664E-2</v>
      </c>
      <c r="K20" s="121" t="s">
        <v>2</v>
      </c>
      <c r="L20" s="124">
        <f t="shared" si="5"/>
        <v>8</v>
      </c>
      <c r="N20" s="122">
        <f>【記載例】認知症対応型共同生活介護!$BB$13</f>
        <v>0.29166666666666669</v>
      </c>
      <c r="O20" s="112" t="s">
        <v>17</v>
      </c>
      <c r="P20" s="122">
        <f>【記載例】認知症対応型共同生活介護!$BF$13</f>
        <v>0.83333333333333337</v>
      </c>
      <c r="R20" s="125">
        <f t="shared" si="3"/>
        <v>0.29166666666666669</v>
      </c>
      <c r="S20" s="112" t="s">
        <v>17</v>
      </c>
      <c r="T20" s="125">
        <f t="shared" si="4"/>
        <v>0.375</v>
      </c>
      <c r="U20" s="123" t="s">
        <v>37</v>
      </c>
      <c r="V20" s="119">
        <v>0</v>
      </c>
      <c r="W20" s="113" t="s">
        <v>2</v>
      </c>
      <c r="X20" s="124">
        <f t="shared" si="6"/>
        <v>1.9999999999999996</v>
      </c>
      <c r="Z20" s="124">
        <f t="shared" si="7"/>
        <v>6</v>
      </c>
      <c r="AB20" s="129"/>
    </row>
    <row r="21" spans="2:28" x14ac:dyDescent="0.4">
      <c r="B21" s="117">
        <v>16</v>
      </c>
      <c r="C21" s="208" t="s">
        <v>271</v>
      </c>
      <c r="D21" s="130" t="str">
        <f t="shared" si="0"/>
        <v>入</v>
      </c>
      <c r="E21" s="117" t="s">
        <v>16</v>
      </c>
      <c r="F21" s="119">
        <v>0.625</v>
      </c>
      <c r="G21" s="117" t="s">
        <v>17</v>
      </c>
      <c r="H21" s="119">
        <v>0</v>
      </c>
      <c r="I21" s="120" t="s">
        <v>37</v>
      </c>
      <c r="J21" s="119">
        <v>4.1666666666666664E-2</v>
      </c>
      <c r="K21" s="121" t="s">
        <v>2</v>
      </c>
      <c r="L21" s="124">
        <f t="shared" si="5"/>
        <v>8</v>
      </c>
      <c r="N21" s="122">
        <f>【記載例】認知症対応型共同生活介護!$BB$13</f>
        <v>0.29166666666666669</v>
      </c>
      <c r="O21" s="112" t="s">
        <v>17</v>
      </c>
      <c r="P21" s="122">
        <f>【記載例】認知症対応型共同生活介護!$BF$13</f>
        <v>0.83333333333333337</v>
      </c>
      <c r="R21" s="125">
        <f t="shared" si="3"/>
        <v>0.625</v>
      </c>
      <c r="S21" s="112" t="s">
        <v>17</v>
      </c>
      <c r="T21" s="125">
        <f t="shared" si="4"/>
        <v>0.83333333333333337</v>
      </c>
      <c r="U21" s="123" t="s">
        <v>37</v>
      </c>
      <c r="V21" s="119">
        <v>0</v>
      </c>
      <c r="W21" s="113" t="s">
        <v>2</v>
      </c>
      <c r="X21" s="124">
        <f t="shared" si="6"/>
        <v>5.0000000000000009</v>
      </c>
      <c r="Z21" s="124">
        <f t="shared" si="7"/>
        <v>2.9999999999999991</v>
      </c>
      <c r="AB21" s="129"/>
    </row>
    <row r="22" spans="2:28" x14ac:dyDescent="0.4">
      <c r="B22" s="117">
        <v>17</v>
      </c>
      <c r="C22" s="208" t="s">
        <v>272</v>
      </c>
      <c r="D22" s="130" t="str">
        <f t="shared" si="0"/>
        <v>有休</v>
      </c>
      <c r="E22" s="117" t="s">
        <v>16</v>
      </c>
      <c r="F22" s="119">
        <v>0</v>
      </c>
      <c r="G22" s="117" t="s">
        <v>17</v>
      </c>
      <c r="H22" s="119">
        <v>0</v>
      </c>
      <c r="I22" s="120" t="s">
        <v>37</v>
      </c>
      <c r="J22" s="119">
        <v>0</v>
      </c>
      <c r="K22" s="121" t="s">
        <v>2</v>
      </c>
      <c r="L22" s="124">
        <f t="shared" si="5"/>
        <v>0</v>
      </c>
      <c r="N22" s="119"/>
      <c r="O22" s="112" t="s">
        <v>17</v>
      </c>
      <c r="P22" s="119"/>
      <c r="R22" s="125" t="str">
        <f t="shared" si="3"/>
        <v/>
      </c>
      <c r="S22" s="112" t="s">
        <v>17</v>
      </c>
      <c r="T22" s="125">
        <f t="shared" si="4"/>
        <v>0</v>
      </c>
      <c r="U22" s="123" t="s">
        <v>37</v>
      </c>
      <c r="V22" s="119">
        <v>0</v>
      </c>
      <c r="W22" s="113" t="s">
        <v>2</v>
      </c>
      <c r="X22" s="124" t="str">
        <f t="shared" si="6"/>
        <v/>
      </c>
      <c r="Z22" s="124">
        <f t="shared" si="7"/>
        <v>0</v>
      </c>
      <c r="AB22" s="129"/>
    </row>
    <row r="23" spans="2:28" x14ac:dyDescent="0.4">
      <c r="B23" s="209">
        <v>18</v>
      </c>
      <c r="C23" s="210" t="s">
        <v>52</v>
      </c>
      <c r="D23" s="209" t="str">
        <f t="shared" ref="D23:D38" si="8">C23</f>
        <v>r</v>
      </c>
      <c r="E23" s="209" t="s">
        <v>16</v>
      </c>
      <c r="F23" s="211"/>
      <c r="G23" s="209" t="s">
        <v>17</v>
      </c>
      <c r="H23" s="211"/>
      <c r="I23" s="212" t="s">
        <v>37</v>
      </c>
      <c r="J23" s="211"/>
      <c r="K23" s="213" t="s">
        <v>2</v>
      </c>
      <c r="L23" s="210">
        <v>1</v>
      </c>
      <c r="M23" s="214"/>
      <c r="N23" s="210"/>
      <c r="O23" s="209" t="s">
        <v>17</v>
      </c>
      <c r="P23" s="210"/>
      <c r="Q23" s="213"/>
      <c r="R23" s="210"/>
      <c r="S23" s="209" t="s">
        <v>17</v>
      </c>
      <c r="T23" s="210"/>
      <c r="U23" s="212" t="s">
        <v>37</v>
      </c>
      <c r="V23" s="211"/>
      <c r="W23" s="213" t="s">
        <v>2</v>
      </c>
      <c r="X23" s="210">
        <v>1</v>
      </c>
      <c r="Y23" s="213"/>
      <c r="Z23" s="210" t="s">
        <v>135</v>
      </c>
      <c r="AA23" s="214"/>
      <c r="AB23" s="215"/>
    </row>
    <row r="24" spans="2:28" x14ac:dyDescent="0.4">
      <c r="B24" s="209">
        <v>19</v>
      </c>
      <c r="C24" s="210" t="s">
        <v>53</v>
      </c>
      <c r="D24" s="209" t="str">
        <f t="shared" si="8"/>
        <v>s</v>
      </c>
      <c r="E24" s="209" t="s">
        <v>16</v>
      </c>
      <c r="F24" s="211"/>
      <c r="G24" s="209" t="s">
        <v>17</v>
      </c>
      <c r="H24" s="211"/>
      <c r="I24" s="212" t="s">
        <v>37</v>
      </c>
      <c r="J24" s="211"/>
      <c r="K24" s="213" t="s">
        <v>2</v>
      </c>
      <c r="L24" s="210">
        <v>2</v>
      </c>
      <c r="M24" s="214"/>
      <c r="N24" s="210"/>
      <c r="O24" s="209" t="s">
        <v>17</v>
      </c>
      <c r="P24" s="210"/>
      <c r="Q24" s="213"/>
      <c r="R24" s="210"/>
      <c r="S24" s="209" t="s">
        <v>17</v>
      </c>
      <c r="T24" s="210"/>
      <c r="U24" s="212" t="s">
        <v>37</v>
      </c>
      <c r="V24" s="211"/>
      <c r="W24" s="213" t="s">
        <v>2</v>
      </c>
      <c r="X24" s="210">
        <v>2</v>
      </c>
      <c r="Y24" s="213"/>
      <c r="Z24" s="210" t="s">
        <v>135</v>
      </c>
      <c r="AA24" s="214"/>
      <c r="AB24" s="215"/>
    </row>
    <row r="25" spans="2:28" x14ac:dyDescent="0.4">
      <c r="B25" s="209">
        <v>20</v>
      </c>
      <c r="C25" s="210" t="s">
        <v>54</v>
      </c>
      <c r="D25" s="209" t="str">
        <f t="shared" si="8"/>
        <v>t</v>
      </c>
      <c r="E25" s="209" t="s">
        <v>16</v>
      </c>
      <c r="F25" s="211"/>
      <c r="G25" s="209" t="s">
        <v>17</v>
      </c>
      <c r="H25" s="211"/>
      <c r="I25" s="212" t="s">
        <v>37</v>
      </c>
      <c r="J25" s="211"/>
      <c r="K25" s="213" t="s">
        <v>2</v>
      </c>
      <c r="L25" s="210">
        <v>3</v>
      </c>
      <c r="M25" s="214"/>
      <c r="N25" s="210"/>
      <c r="O25" s="209" t="s">
        <v>17</v>
      </c>
      <c r="P25" s="210"/>
      <c r="Q25" s="213"/>
      <c r="R25" s="210"/>
      <c r="S25" s="209" t="s">
        <v>17</v>
      </c>
      <c r="T25" s="210"/>
      <c r="U25" s="212" t="s">
        <v>37</v>
      </c>
      <c r="V25" s="211"/>
      <c r="W25" s="213" t="s">
        <v>2</v>
      </c>
      <c r="X25" s="210">
        <v>3</v>
      </c>
      <c r="Y25" s="213"/>
      <c r="Z25" s="210" t="s">
        <v>135</v>
      </c>
      <c r="AA25" s="214"/>
      <c r="AB25" s="215"/>
    </row>
    <row r="26" spans="2:28" x14ac:dyDescent="0.4">
      <c r="B26" s="209">
        <v>21</v>
      </c>
      <c r="C26" s="210" t="s">
        <v>55</v>
      </c>
      <c r="D26" s="209" t="str">
        <f t="shared" si="8"/>
        <v>u</v>
      </c>
      <c r="E26" s="209" t="s">
        <v>16</v>
      </c>
      <c r="F26" s="211"/>
      <c r="G26" s="209" t="s">
        <v>17</v>
      </c>
      <c r="H26" s="211"/>
      <c r="I26" s="212" t="s">
        <v>37</v>
      </c>
      <c r="J26" s="211"/>
      <c r="K26" s="213" t="s">
        <v>2</v>
      </c>
      <c r="L26" s="210">
        <v>4</v>
      </c>
      <c r="M26" s="214"/>
      <c r="N26" s="210"/>
      <c r="O26" s="209" t="s">
        <v>17</v>
      </c>
      <c r="P26" s="210"/>
      <c r="Q26" s="213"/>
      <c r="R26" s="210"/>
      <c r="S26" s="209" t="s">
        <v>17</v>
      </c>
      <c r="T26" s="210"/>
      <c r="U26" s="212" t="s">
        <v>37</v>
      </c>
      <c r="V26" s="211"/>
      <c r="W26" s="213" t="s">
        <v>2</v>
      </c>
      <c r="X26" s="210">
        <v>4</v>
      </c>
      <c r="Y26" s="213"/>
      <c r="Z26" s="210" t="s">
        <v>135</v>
      </c>
      <c r="AA26" s="214"/>
      <c r="AB26" s="215"/>
    </row>
    <row r="27" spans="2:28" x14ac:dyDescent="0.4">
      <c r="B27" s="209">
        <v>22</v>
      </c>
      <c r="C27" s="210" t="s">
        <v>56</v>
      </c>
      <c r="D27" s="209" t="str">
        <f t="shared" si="8"/>
        <v>v</v>
      </c>
      <c r="E27" s="209" t="s">
        <v>16</v>
      </c>
      <c r="F27" s="211"/>
      <c r="G27" s="209" t="s">
        <v>17</v>
      </c>
      <c r="H27" s="211"/>
      <c r="I27" s="212" t="s">
        <v>37</v>
      </c>
      <c r="J27" s="211"/>
      <c r="K27" s="213" t="s">
        <v>2</v>
      </c>
      <c r="L27" s="210">
        <v>5</v>
      </c>
      <c r="M27" s="214"/>
      <c r="N27" s="210"/>
      <c r="O27" s="209" t="s">
        <v>17</v>
      </c>
      <c r="P27" s="210"/>
      <c r="Q27" s="213"/>
      <c r="R27" s="210"/>
      <c r="S27" s="209" t="s">
        <v>17</v>
      </c>
      <c r="T27" s="210"/>
      <c r="U27" s="212" t="s">
        <v>37</v>
      </c>
      <c r="V27" s="211"/>
      <c r="W27" s="213" t="s">
        <v>2</v>
      </c>
      <c r="X27" s="210">
        <v>5</v>
      </c>
      <c r="Y27" s="213"/>
      <c r="Z27" s="210" t="s">
        <v>135</v>
      </c>
      <c r="AA27" s="214"/>
      <c r="AB27" s="215"/>
    </row>
    <row r="28" spans="2:28" x14ac:dyDescent="0.4">
      <c r="B28" s="209">
        <v>23</v>
      </c>
      <c r="C28" s="210" t="s">
        <v>57</v>
      </c>
      <c r="D28" s="209" t="str">
        <f t="shared" si="8"/>
        <v>w</v>
      </c>
      <c r="E28" s="209" t="s">
        <v>16</v>
      </c>
      <c r="F28" s="211"/>
      <c r="G28" s="209" t="s">
        <v>17</v>
      </c>
      <c r="H28" s="211"/>
      <c r="I28" s="212" t="s">
        <v>37</v>
      </c>
      <c r="J28" s="211"/>
      <c r="K28" s="213" t="s">
        <v>2</v>
      </c>
      <c r="L28" s="210">
        <v>6</v>
      </c>
      <c r="M28" s="214"/>
      <c r="N28" s="210"/>
      <c r="O28" s="209" t="s">
        <v>17</v>
      </c>
      <c r="P28" s="210"/>
      <c r="Q28" s="213"/>
      <c r="R28" s="210"/>
      <c r="S28" s="209" t="s">
        <v>17</v>
      </c>
      <c r="T28" s="210"/>
      <c r="U28" s="212" t="s">
        <v>37</v>
      </c>
      <c r="V28" s="211"/>
      <c r="W28" s="213" t="s">
        <v>2</v>
      </c>
      <c r="X28" s="210">
        <v>6</v>
      </c>
      <c r="Y28" s="213"/>
      <c r="Z28" s="210" t="s">
        <v>135</v>
      </c>
      <c r="AA28" s="214"/>
      <c r="AB28" s="215"/>
    </row>
    <row r="29" spans="2:28" x14ac:dyDescent="0.4">
      <c r="B29" s="209">
        <v>24</v>
      </c>
      <c r="C29" s="210" t="s">
        <v>58</v>
      </c>
      <c r="D29" s="209" t="str">
        <f t="shared" si="8"/>
        <v>x</v>
      </c>
      <c r="E29" s="209" t="s">
        <v>16</v>
      </c>
      <c r="F29" s="211"/>
      <c r="G29" s="209" t="s">
        <v>17</v>
      </c>
      <c r="H29" s="211"/>
      <c r="I29" s="212" t="s">
        <v>37</v>
      </c>
      <c r="J29" s="211"/>
      <c r="K29" s="213" t="s">
        <v>2</v>
      </c>
      <c r="L29" s="210">
        <v>7</v>
      </c>
      <c r="M29" s="214"/>
      <c r="N29" s="210"/>
      <c r="O29" s="209" t="s">
        <v>17</v>
      </c>
      <c r="P29" s="210"/>
      <c r="Q29" s="213"/>
      <c r="R29" s="210"/>
      <c r="S29" s="209" t="s">
        <v>17</v>
      </c>
      <c r="T29" s="210"/>
      <c r="U29" s="212" t="s">
        <v>37</v>
      </c>
      <c r="V29" s="211"/>
      <c r="W29" s="213" t="s">
        <v>2</v>
      </c>
      <c r="X29" s="210">
        <v>7</v>
      </c>
      <c r="Y29" s="213"/>
      <c r="Z29" s="210" t="s">
        <v>135</v>
      </c>
      <c r="AA29" s="214"/>
      <c r="AB29" s="215"/>
    </row>
    <row r="30" spans="2:28" x14ac:dyDescent="0.4">
      <c r="B30" s="209">
        <v>25</v>
      </c>
      <c r="C30" s="210" t="s">
        <v>59</v>
      </c>
      <c r="D30" s="209" t="str">
        <f t="shared" si="8"/>
        <v>y</v>
      </c>
      <c r="E30" s="209" t="s">
        <v>16</v>
      </c>
      <c r="F30" s="211"/>
      <c r="G30" s="209" t="s">
        <v>17</v>
      </c>
      <c r="H30" s="211"/>
      <c r="I30" s="212" t="s">
        <v>37</v>
      </c>
      <c r="J30" s="211"/>
      <c r="K30" s="213" t="s">
        <v>2</v>
      </c>
      <c r="L30" s="210">
        <v>8</v>
      </c>
      <c r="M30" s="214"/>
      <c r="N30" s="210"/>
      <c r="O30" s="209" t="s">
        <v>17</v>
      </c>
      <c r="P30" s="210"/>
      <c r="Q30" s="213"/>
      <c r="R30" s="210"/>
      <c r="S30" s="209" t="s">
        <v>17</v>
      </c>
      <c r="T30" s="210"/>
      <c r="U30" s="212" t="s">
        <v>37</v>
      </c>
      <c r="V30" s="211"/>
      <c r="W30" s="213" t="s">
        <v>2</v>
      </c>
      <c r="X30" s="210">
        <v>8</v>
      </c>
      <c r="Y30" s="213"/>
      <c r="Z30" s="210" t="s">
        <v>135</v>
      </c>
      <c r="AA30" s="214"/>
      <c r="AB30" s="215"/>
    </row>
    <row r="31" spans="2:28" x14ac:dyDescent="0.4">
      <c r="B31" s="209">
        <v>26</v>
      </c>
      <c r="C31" s="210" t="s">
        <v>60</v>
      </c>
      <c r="D31" s="209" t="str">
        <f t="shared" si="8"/>
        <v>z</v>
      </c>
      <c r="E31" s="209" t="s">
        <v>16</v>
      </c>
      <c r="F31" s="211"/>
      <c r="G31" s="209" t="s">
        <v>17</v>
      </c>
      <c r="H31" s="211"/>
      <c r="I31" s="212" t="s">
        <v>37</v>
      </c>
      <c r="J31" s="211"/>
      <c r="K31" s="213" t="s">
        <v>2</v>
      </c>
      <c r="L31" s="210">
        <v>1</v>
      </c>
      <c r="M31" s="214"/>
      <c r="N31" s="210"/>
      <c r="O31" s="209" t="s">
        <v>17</v>
      </c>
      <c r="P31" s="210"/>
      <c r="Q31" s="213"/>
      <c r="R31" s="210"/>
      <c r="S31" s="209" t="s">
        <v>17</v>
      </c>
      <c r="T31" s="210"/>
      <c r="U31" s="212" t="s">
        <v>37</v>
      </c>
      <c r="V31" s="211"/>
      <c r="W31" s="213" t="s">
        <v>2</v>
      </c>
      <c r="X31" s="210" t="s">
        <v>135</v>
      </c>
      <c r="Y31" s="213"/>
      <c r="Z31" s="210">
        <v>1</v>
      </c>
      <c r="AA31" s="214"/>
      <c r="AB31" s="215"/>
    </row>
    <row r="32" spans="2:28" x14ac:dyDescent="0.4">
      <c r="B32" s="209">
        <v>27</v>
      </c>
      <c r="C32" s="210" t="s">
        <v>58</v>
      </c>
      <c r="D32" s="209" t="str">
        <f t="shared" si="8"/>
        <v>x</v>
      </c>
      <c r="E32" s="209" t="s">
        <v>16</v>
      </c>
      <c r="F32" s="211"/>
      <c r="G32" s="209" t="s">
        <v>17</v>
      </c>
      <c r="H32" s="211"/>
      <c r="I32" s="212" t="s">
        <v>37</v>
      </c>
      <c r="J32" s="211"/>
      <c r="K32" s="213" t="s">
        <v>2</v>
      </c>
      <c r="L32" s="210">
        <v>2</v>
      </c>
      <c r="M32" s="214"/>
      <c r="N32" s="210"/>
      <c r="O32" s="209" t="s">
        <v>17</v>
      </c>
      <c r="P32" s="210"/>
      <c r="Q32" s="213"/>
      <c r="R32" s="210"/>
      <c r="S32" s="209" t="s">
        <v>17</v>
      </c>
      <c r="T32" s="210"/>
      <c r="U32" s="212" t="s">
        <v>37</v>
      </c>
      <c r="V32" s="211"/>
      <c r="W32" s="213" t="s">
        <v>2</v>
      </c>
      <c r="X32" s="210" t="s">
        <v>135</v>
      </c>
      <c r="Y32" s="213"/>
      <c r="Z32" s="210">
        <v>2</v>
      </c>
      <c r="AA32" s="214"/>
      <c r="AB32" s="215"/>
    </row>
    <row r="33" spans="2:28" x14ac:dyDescent="0.4">
      <c r="B33" s="209">
        <v>28</v>
      </c>
      <c r="C33" s="210" t="s">
        <v>149</v>
      </c>
      <c r="D33" s="209" t="str">
        <f t="shared" si="8"/>
        <v>aa</v>
      </c>
      <c r="E33" s="209" t="s">
        <v>16</v>
      </c>
      <c r="F33" s="211"/>
      <c r="G33" s="209" t="s">
        <v>17</v>
      </c>
      <c r="H33" s="211"/>
      <c r="I33" s="212" t="s">
        <v>37</v>
      </c>
      <c r="J33" s="211"/>
      <c r="K33" s="213" t="s">
        <v>2</v>
      </c>
      <c r="L33" s="210">
        <v>3</v>
      </c>
      <c r="M33" s="214"/>
      <c r="N33" s="210"/>
      <c r="O33" s="209" t="s">
        <v>17</v>
      </c>
      <c r="P33" s="210"/>
      <c r="Q33" s="213"/>
      <c r="R33" s="210"/>
      <c r="S33" s="209" t="s">
        <v>17</v>
      </c>
      <c r="T33" s="210"/>
      <c r="U33" s="212" t="s">
        <v>37</v>
      </c>
      <c r="V33" s="211"/>
      <c r="W33" s="213" t="s">
        <v>2</v>
      </c>
      <c r="X33" s="210" t="s">
        <v>135</v>
      </c>
      <c r="Y33" s="213"/>
      <c r="Z33" s="210">
        <v>3</v>
      </c>
      <c r="AA33" s="214"/>
      <c r="AB33" s="215"/>
    </row>
    <row r="34" spans="2:28" x14ac:dyDescent="0.4">
      <c r="B34" s="209">
        <v>29</v>
      </c>
      <c r="C34" s="210" t="s">
        <v>150</v>
      </c>
      <c r="D34" s="209" t="str">
        <f t="shared" si="8"/>
        <v>ab</v>
      </c>
      <c r="E34" s="209" t="s">
        <v>16</v>
      </c>
      <c r="F34" s="211"/>
      <c r="G34" s="209" t="s">
        <v>17</v>
      </c>
      <c r="H34" s="211"/>
      <c r="I34" s="212" t="s">
        <v>37</v>
      </c>
      <c r="J34" s="211"/>
      <c r="K34" s="213" t="s">
        <v>2</v>
      </c>
      <c r="L34" s="210">
        <v>4</v>
      </c>
      <c r="M34" s="214"/>
      <c r="N34" s="210"/>
      <c r="O34" s="209" t="s">
        <v>17</v>
      </c>
      <c r="P34" s="210"/>
      <c r="Q34" s="213"/>
      <c r="R34" s="210"/>
      <c r="S34" s="209" t="s">
        <v>17</v>
      </c>
      <c r="T34" s="210"/>
      <c r="U34" s="212" t="s">
        <v>37</v>
      </c>
      <c r="V34" s="211"/>
      <c r="W34" s="213" t="s">
        <v>2</v>
      </c>
      <c r="X34" s="210" t="s">
        <v>135</v>
      </c>
      <c r="Y34" s="213"/>
      <c r="Z34" s="210">
        <v>4</v>
      </c>
      <c r="AA34" s="214"/>
      <c r="AB34" s="215"/>
    </row>
    <row r="35" spans="2:28" x14ac:dyDescent="0.4">
      <c r="B35" s="209">
        <v>30</v>
      </c>
      <c r="C35" s="210" t="s">
        <v>65</v>
      </c>
      <c r="D35" s="209" t="str">
        <f t="shared" si="8"/>
        <v>ac</v>
      </c>
      <c r="E35" s="209" t="s">
        <v>16</v>
      </c>
      <c r="F35" s="211"/>
      <c r="G35" s="209" t="s">
        <v>17</v>
      </c>
      <c r="H35" s="211"/>
      <c r="I35" s="212" t="s">
        <v>37</v>
      </c>
      <c r="J35" s="211"/>
      <c r="K35" s="213" t="s">
        <v>2</v>
      </c>
      <c r="L35" s="210">
        <v>5</v>
      </c>
      <c r="M35" s="214"/>
      <c r="N35" s="210"/>
      <c r="O35" s="209" t="s">
        <v>17</v>
      </c>
      <c r="P35" s="210"/>
      <c r="Q35" s="213"/>
      <c r="R35" s="210"/>
      <c r="S35" s="209" t="s">
        <v>17</v>
      </c>
      <c r="T35" s="210"/>
      <c r="U35" s="212" t="s">
        <v>37</v>
      </c>
      <c r="V35" s="211"/>
      <c r="W35" s="213" t="s">
        <v>2</v>
      </c>
      <c r="X35" s="210" t="s">
        <v>135</v>
      </c>
      <c r="Y35" s="213"/>
      <c r="Z35" s="210">
        <v>5</v>
      </c>
      <c r="AA35" s="214"/>
      <c r="AB35" s="215"/>
    </row>
    <row r="36" spans="2:28" x14ac:dyDescent="0.4">
      <c r="B36" s="209">
        <v>31</v>
      </c>
      <c r="C36" s="210" t="s">
        <v>66</v>
      </c>
      <c r="D36" s="209" t="str">
        <f t="shared" si="8"/>
        <v>ad</v>
      </c>
      <c r="E36" s="209" t="s">
        <v>16</v>
      </c>
      <c r="F36" s="211"/>
      <c r="G36" s="209" t="s">
        <v>17</v>
      </c>
      <c r="H36" s="211"/>
      <c r="I36" s="212" t="s">
        <v>37</v>
      </c>
      <c r="J36" s="211"/>
      <c r="K36" s="213" t="s">
        <v>2</v>
      </c>
      <c r="L36" s="210">
        <v>6</v>
      </c>
      <c r="M36" s="214"/>
      <c r="N36" s="210"/>
      <c r="O36" s="209" t="s">
        <v>17</v>
      </c>
      <c r="P36" s="210"/>
      <c r="Q36" s="213"/>
      <c r="R36" s="210"/>
      <c r="S36" s="209" t="s">
        <v>17</v>
      </c>
      <c r="T36" s="210"/>
      <c r="U36" s="212" t="s">
        <v>37</v>
      </c>
      <c r="V36" s="211"/>
      <c r="W36" s="213" t="s">
        <v>2</v>
      </c>
      <c r="X36" s="210" t="s">
        <v>135</v>
      </c>
      <c r="Y36" s="213"/>
      <c r="Z36" s="210">
        <v>6</v>
      </c>
      <c r="AA36" s="214"/>
      <c r="AB36" s="215"/>
    </row>
    <row r="37" spans="2:28" x14ac:dyDescent="0.4">
      <c r="B37" s="209">
        <v>32</v>
      </c>
      <c r="C37" s="210" t="s">
        <v>67</v>
      </c>
      <c r="D37" s="209" t="str">
        <f t="shared" si="8"/>
        <v>ae</v>
      </c>
      <c r="E37" s="209" t="s">
        <v>16</v>
      </c>
      <c r="F37" s="211"/>
      <c r="G37" s="209" t="s">
        <v>17</v>
      </c>
      <c r="H37" s="211"/>
      <c r="I37" s="212" t="s">
        <v>37</v>
      </c>
      <c r="J37" s="211"/>
      <c r="K37" s="213" t="s">
        <v>2</v>
      </c>
      <c r="L37" s="210">
        <v>7</v>
      </c>
      <c r="M37" s="214"/>
      <c r="N37" s="210"/>
      <c r="O37" s="209" t="s">
        <v>17</v>
      </c>
      <c r="P37" s="210"/>
      <c r="Q37" s="213"/>
      <c r="R37" s="210"/>
      <c r="S37" s="209" t="s">
        <v>17</v>
      </c>
      <c r="T37" s="210"/>
      <c r="U37" s="212" t="s">
        <v>37</v>
      </c>
      <c r="V37" s="211"/>
      <c r="W37" s="213" t="s">
        <v>2</v>
      </c>
      <c r="X37" s="210" t="s">
        <v>135</v>
      </c>
      <c r="Y37" s="213"/>
      <c r="Z37" s="210">
        <v>7</v>
      </c>
      <c r="AA37" s="214"/>
      <c r="AB37" s="215"/>
    </row>
    <row r="38" spans="2:28" x14ac:dyDescent="0.4">
      <c r="B38" s="209">
        <v>33</v>
      </c>
      <c r="C38" s="210" t="s">
        <v>68</v>
      </c>
      <c r="D38" s="209" t="str">
        <f t="shared" si="8"/>
        <v>af</v>
      </c>
      <c r="E38" s="209" t="s">
        <v>16</v>
      </c>
      <c r="F38" s="211"/>
      <c r="G38" s="209" t="s">
        <v>17</v>
      </c>
      <c r="H38" s="211"/>
      <c r="I38" s="212" t="s">
        <v>37</v>
      </c>
      <c r="J38" s="211"/>
      <c r="K38" s="213" t="s">
        <v>2</v>
      </c>
      <c r="L38" s="210">
        <v>8</v>
      </c>
      <c r="M38" s="214"/>
      <c r="N38" s="210"/>
      <c r="O38" s="209" t="s">
        <v>17</v>
      </c>
      <c r="P38" s="210"/>
      <c r="Q38" s="213"/>
      <c r="R38" s="210"/>
      <c r="S38" s="209" t="s">
        <v>17</v>
      </c>
      <c r="T38" s="210"/>
      <c r="U38" s="212" t="s">
        <v>37</v>
      </c>
      <c r="V38" s="211"/>
      <c r="W38" s="213" t="s">
        <v>2</v>
      </c>
      <c r="X38" s="210" t="s">
        <v>135</v>
      </c>
      <c r="Y38" s="213"/>
      <c r="Z38" s="210">
        <v>8</v>
      </c>
      <c r="AA38" s="214"/>
      <c r="AB38" s="215"/>
    </row>
    <row r="39" spans="2:28" x14ac:dyDescent="0.4">
      <c r="B39" s="117">
        <v>34</v>
      </c>
      <c r="C39" s="131" t="s">
        <v>273</v>
      </c>
      <c r="D39" s="130"/>
      <c r="E39" s="117" t="s">
        <v>16</v>
      </c>
      <c r="F39" s="119">
        <v>0</v>
      </c>
      <c r="G39" s="117" t="s">
        <v>17</v>
      </c>
      <c r="H39" s="119">
        <v>0.375</v>
      </c>
      <c r="I39" s="120" t="s">
        <v>37</v>
      </c>
      <c r="J39" s="119">
        <v>4.1666666666666664E-2</v>
      </c>
      <c r="K39" s="121" t="s">
        <v>2</v>
      </c>
      <c r="L39" s="124">
        <f t="shared" ref="L39:L40" si="9">IF(OR(F39="",H39=""),"",(H39+IF(F39&gt;H39,1,0)-F39-J39)*24)</f>
        <v>8</v>
      </c>
      <c r="N39" s="122">
        <f>【記載例】認知症対応型共同生活介護!$BB$13</f>
        <v>0.29166666666666669</v>
      </c>
      <c r="O39" s="112" t="s">
        <v>17</v>
      </c>
      <c r="P39" s="122">
        <f>【記載例】認知症対応型共同生活介護!$BF$13</f>
        <v>0.83333333333333337</v>
      </c>
      <c r="R39" s="125">
        <f t="shared" ref="R39:R43" si="10">IF(F39="","",IF(F39&lt;N39,N39,IF(F39&gt;=P39,"",F39)))</f>
        <v>0.29166666666666669</v>
      </c>
      <c r="S39" s="112" t="s">
        <v>17</v>
      </c>
      <c r="T39" s="125">
        <f t="shared" ref="T39:T43" si="11">IF(H39="","",IF(H39&gt;F39,IF(H39&lt;P39,H39,P39),P39))</f>
        <v>0.375</v>
      </c>
      <c r="U39" s="123" t="s">
        <v>37</v>
      </c>
      <c r="V39" s="119">
        <v>0</v>
      </c>
      <c r="W39" s="113" t="s">
        <v>2</v>
      </c>
      <c r="X39" s="124">
        <f t="shared" ref="X39:X40" si="12">IF(R39="","",IF((T39+IF(R39&gt;T39,1,0)-R39-V39)*24=0,"",(T39+IF(R39&gt;T39,1,0)-R39-V39)*24))</f>
        <v>1.9999999999999996</v>
      </c>
      <c r="Z39" s="124">
        <f t="shared" ref="Z39:Z40" si="13">IF(X39="",L39,IF(OR(L39-X39=0,L39-X39&lt;0),"-",L39-X39))</f>
        <v>6</v>
      </c>
      <c r="AB39" s="129"/>
    </row>
    <row r="40" spans="2:28" x14ac:dyDescent="0.4">
      <c r="B40" s="117"/>
      <c r="C40" s="132" t="s">
        <v>36</v>
      </c>
      <c r="D40" s="130"/>
      <c r="E40" s="117" t="s">
        <v>16</v>
      </c>
      <c r="F40" s="119">
        <v>0.625</v>
      </c>
      <c r="G40" s="117" t="s">
        <v>17</v>
      </c>
      <c r="H40" s="119">
        <v>0</v>
      </c>
      <c r="I40" s="120" t="s">
        <v>37</v>
      </c>
      <c r="J40" s="119">
        <v>4.1666666666666664E-2</v>
      </c>
      <c r="K40" s="121" t="s">
        <v>2</v>
      </c>
      <c r="L40" s="124">
        <f t="shared" si="9"/>
        <v>8</v>
      </c>
      <c r="N40" s="122">
        <f>【記載例】認知症対応型共同生活介護!$BB$13</f>
        <v>0.29166666666666669</v>
      </c>
      <c r="O40" s="112" t="s">
        <v>17</v>
      </c>
      <c r="P40" s="122">
        <f>【記載例】認知症対応型共同生活介護!$BF$13</f>
        <v>0.83333333333333337</v>
      </c>
      <c r="R40" s="125">
        <f t="shared" si="10"/>
        <v>0.625</v>
      </c>
      <c r="S40" s="112" t="s">
        <v>17</v>
      </c>
      <c r="T40" s="125">
        <f t="shared" si="11"/>
        <v>0.83333333333333337</v>
      </c>
      <c r="U40" s="123" t="s">
        <v>37</v>
      </c>
      <c r="V40" s="119">
        <v>0</v>
      </c>
      <c r="W40" s="113" t="s">
        <v>2</v>
      </c>
      <c r="X40" s="124">
        <f t="shared" si="12"/>
        <v>5.0000000000000009</v>
      </c>
      <c r="Z40" s="124">
        <f t="shared" si="13"/>
        <v>2.9999999999999991</v>
      </c>
      <c r="AB40" s="129"/>
    </row>
    <row r="41" spans="2:28" x14ac:dyDescent="0.4">
      <c r="B41" s="117"/>
      <c r="C41" s="126" t="s">
        <v>165</v>
      </c>
      <c r="D41" s="130" t="str">
        <f>C39</f>
        <v>明入</v>
      </c>
      <c r="E41" s="117" t="s">
        <v>16</v>
      </c>
      <c r="F41" s="119" t="s">
        <v>36</v>
      </c>
      <c r="G41" s="117" t="s">
        <v>17</v>
      </c>
      <c r="H41" s="119" t="s">
        <v>36</v>
      </c>
      <c r="I41" s="120" t="s">
        <v>37</v>
      </c>
      <c r="J41" s="119" t="s">
        <v>36</v>
      </c>
      <c r="K41" s="121" t="s">
        <v>2</v>
      </c>
      <c r="L41" s="124">
        <f>IF(OR(L39="",L40=""),"",L39+L40)</f>
        <v>16</v>
      </c>
      <c r="N41" s="122" t="s">
        <v>171</v>
      </c>
      <c r="O41" s="112" t="s">
        <v>17</v>
      </c>
      <c r="P41" s="122" t="s">
        <v>171</v>
      </c>
      <c r="R41" s="125" t="s">
        <v>171</v>
      </c>
      <c r="S41" s="112" t="s">
        <v>17</v>
      </c>
      <c r="T41" s="125" t="s">
        <v>171</v>
      </c>
      <c r="U41" s="123" t="s">
        <v>37</v>
      </c>
      <c r="V41" s="119" t="s">
        <v>158</v>
      </c>
      <c r="W41" s="113" t="s">
        <v>2</v>
      </c>
      <c r="X41" s="124">
        <f>IF(OR(X39="",X40=""),"",X39+X40)</f>
        <v>7</v>
      </c>
      <c r="Z41" s="124">
        <f>IF(X41="",L41,IF(OR(L41-X41=0,L41-X41&lt;0),"-",L41-X41))</f>
        <v>9</v>
      </c>
      <c r="AB41" s="129" t="s">
        <v>159</v>
      </c>
    </row>
    <row r="42" spans="2:28" x14ac:dyDescent="0.4">
      <c r="B42" s="117"/>
      <c r="C42" s="131" t="s">
        <v>151</v>
      </c>
      <c r="D42" s="130"/>
      <c r="E42" s="117" t="s">
        <v>16</v>
      </c>
      <c r="F42" s="119"/>
      <c r="G42" s="117" t="s">
        <v>17</v>
      </c>
      <c r="H42" s="119"/>
      <c r="I42" s="120" t="s">
        <v>37</v>
      </c>
      <c r="J42" s="119">
        <v>0</v>
      </c>
      <c r="K42" s="121" t="s">
        <v>2</v>
      </c>
      <c r="L42" s="124" t="str">
        <f t="shared" ref="L42:L43" si="14">IF(OR(F42="",H42=""),"",(H42+IF(F42&gt;H42,1,0)-F42-J42)*24)</f>
        <v/>
      </c>
      <c r="N42" s="122">
        <f>【記載例】認知症対応型共同生活介護!$BB$13</f>
        <v>0.29166666666666669</v>
      </c>
      <c r="O42" s="112" t="s">
        <v>17</v>
      </c>
      <c r="P42" s="122">
        <f>【記載例】認知症対応型共同生活介護!$BF$13</f>
        <v>0.83333333333333337</v>
      </c>
      <c r="R42" s="125" t="str">
        <f t="shared" si="10"/>
        <v/>
      </c>
      <c r="S42" s="112" t="s">
        <v>17</v>
      </c>
      <c r="T42" s="125" t="str">
        <f t="shared" si="11"/>
        <v/>
      </c>
      <c r="U42" s="123" t="s">
        <v>37</v>
      </c>
      <c r="V42" s="119">
        <v>0</v>
      </c>
      <c r="W42" s="113" t="s">
        <v>2</v>
      </c>
      <c r="X42" s="124" t="str">
        <f t="shared" ref="X42:X43" si="15">IF(R42="","",IF((T42+IF(R42&gt;T42,1,0)-R42-V42)*24=0,"",(T42+IF(R42&gt;T42,1,0)-R42-V42)*24))</f>
        <v/>
      </c>
      <c r="Z42" s="124" t="str">
        <f t="shared" ref="Z42:Z43" si="16">IF(X42="",L42,IF(OR(L42-X42=0,L42-X42&lt;0),"-",L42-X42))</f>
        <v/>
      </c>
      <c r="AB42" s="129"/>
    </row>
    <row r="43" spans="2:28" x14ac:dyDescent="0.4">
      <c r="B43" s="117">
        <v>35</v>
      </c>
      <c r="C43" s="132" t="s">
        <v>165</v>
      </c>
      <c r="D43" s="130"/>
      <c r="E43" s="117" t="s">
        <v>16</v>
      </c>
      <c r="F43" s="119"/>
      <c r="G43" s="117" t="s">
        <v>17</v>
      </c>
      <c r="H43" s="119"/>
      <c r="I43" s="120" t="s">
        <v>37</v>
      </c>
      <c r="J43" s="119">
        <v>0</v>
      </c>
      <c r="K43" s="121" t="s">
        <v>2</v>
      </c>
      <c r="L43" s="124" t="str">
        <f t="shared" si="14"/>
        <v/>
      </c>
      <c r="N43" s="122">
        <f>【記載例】認知症対応型共同生活介護!$BB$13</f>
        <v>0.29166666666666669</v>
      </c>
      <c r="O43" s="112" t="s">
        <v>17</v>
      </c>
      <c r="P43" s="122">
        <f>【記載例】認知症対応型共同生活介護!$BF$13</f>
        <v>0.83333333333333337</v>
      </c>
      <c r="R43" s="125" t="str">
        <f t="shared" si="10"/>
        <v/>
      </c>
      <c r="S43" s="112" t="s">
        <v>17</v>
      </c>
      <c r="T43" s="125" t="str">
        <f t="shared" si="11"/>
        <v/>
      </c>
      <c r="U43" s="123" t="s">
        <v>37</v>
      </c>
      <c r="V43" s="119">
        <v>0</v>
      </c>
      <c r="W43" s="113" t="s">
        <v>2</v>
      </c>
      <c r="X43" s="124" t="str">
        <f t="shared" si="15"/>
        <v/>
      </c>
      <c r="Z43" s="124" t="str">
        <f t="shared" si="16"/>
        <v/>
      </c>
      <c r="AB43" s="129"/>
    </row>
    <row r="44" spans="2:28" x14ac:dyDescent="0.4">
      <c r="B44" s="117"/>
      <c r="C44" s="126" t="s">
        <v>165</v>
      </c>
      <c r="D44" s="130" t="str">
        <f>C42</f>
        <v>ah</v>
      </c>
      <c r="E44" s="117" t="s">
        <v>16</v>
      </c>
      <c r="F44" s="119" t="s">
        <v>36</v>
      </c>
      <c r="G44" s="117" t="s">
        <v>17</v>
      </c>
      <c r="H44" s="119" t="s">
        <v>36</v>
      </c>
      <c r="I44" s="120" t="s">
        <v>37</v>
      </c>
      <c r="J44" s="119" t="s">
        <v>36</v>
      </c>
      <c r="K44" s="121" t="s">
        <v>2</v>
      </c>
      <c r="L44" s="124" t="str">
        <f>IF(OR(L42="",L43=""),"",L42+L43)</f>
        <v/>
      </c>
      <c r="N44" s="122" t="s">
        <v>171</v>
      </c>
      <c r="O44" s="112" t="s">
        <v>17</v>
      </c>
      <c r="P44" s="122" t="s">
        <v>171</v>
      </c>
      <c r="R44" s="125" t="s">
        <v>171</v>
      </c>
      <c r="S44" s="112" t="s">
        <v>17</v>
      </c>
      <c r="T44" s="125" t="s">
        <v>171</v>
      </c>
      <c r="U44" s="123" t="s">
        <v>37</v>
      </c>
      <c r="V44" s="119" t="s">
        <v>158</v>
      </c>
      <c r="W44" s="113" t="s">
        <v>2</v>
      </c>
      <c r="X44" s="124" t="str">
        <f>IF(OR(X42="",X43=""),"",X42+X43)</f>
        <v/>
      </c>
      <c r="Z44" s="124" t="str">
        <f>IF(X44="",L44,IF(OR(L44-X44=0,L44-X44&lt;0),"-",L44-X44))</f>
        <v/>
      </c>
      <c r="AB44" s="129" t="s">
        <v>160</v>
      </c>
    </row>
    <row r="45" spans="2:28" x14ac:dyDescent="0.4">
      <c r="B45" s="117"/>
      <c r="C45" s="131" t="s">
        <v>152</v>
      </c>
      <c r="D45" s="130"/>
      <c r="E45" s="117" t="s">
        <v>16</v>
      </c>
      <c r="F45" s="119"/>
      <c r="G45" s="117" t="s">
        <v>17</v>
      </c>
      <c r="H45" s="119"/>
      <c r="I45" s="120" t="s">
        <v>37</v>
      </c>
      <c r="J45" s="119">
        <v>0</v>
      </c>
      <c r="K45" s="121" t="s">
        <v>2</v>
      </c>
      <c r="L45" s="124" t="str">
        <f t="shared" ref="L45:L46" si="17">IF(OR(F45="",H45=""),"",(H45+IF(F45&gt;H45,1,0)-F45-J45)*24)</f>
        <v/>
      </c>
      <c r="N45" s="122">
        <f>【記載例】認知症対応型共同生活介護!$BB$13</f>
        <v>0.29166666666666669</v>
      </c>
      <c r="O45" s="112" t="s">
        <v>17</v>
      </c>
      <c r="P45" s="122">
        <f>【記載例】認知症対応型共同生活介護!$BF$13</f>
        <v>0.83333333333333337</v>
      </c>
      <c r="R45" s="125" t="str">
        <f t="shared" ref="R45:R46" si="18">IF(F45="","",IF(F45&lt;N45,N45,IF(F45&gt;=P45,"",F45)))</f>
        <v/>
      </c>
      <c r="S45" s="112" t="s">
        <v>17</v>
      </c>
      <c r="T45" s="125" t="str">
        <f t="shared" ref="T45:T46" si="19">IF(H45="","",IF(H45&gt;F45,IF(H45&lt;P45,H45,P45),P45))</f>
        <v/>
      </c>
      <c r="U45" s="123" t="s">
        <v>37</v>
      </c>
      <c r="V45" s="119">
        <v>0</v>
      </c>
      <c r="W45" s="113" t="s">
        <v>2</v>
      </c>
      <c r="X45" s="124" t="str">
        <f t="shared" ref="X45:X46" si="20">IF(R45="","",IF((T45+IF(R45&gt;T45,1,0)-R45-V45)*24=0,"",(T45+IF(R45&gt;T45,1,0)-R45-V45)*24))</f>
        <v/>
      </c>
      <c r="Z45" s="124" t="str">
        <f t="shared" ref="Z45:Z46" si="21">IF(X45="",L45,IF(OR(L45-X45=0,L45-X45&lt;0),"-",L45-X45))</f>
        <v/>
      </c>
      <c r="AB45" s="129"/>
    </row>
    <row r="46" spans="2:28" x14ac:dyDescent="0.4">
      <c r="B46" s="117">
        <v>36</v>
      </c>
      <c r="C46" s="132" t="s">
        <v>165</v>
      </c>
      <c r="D46" s="130"/>
      <c r="E46" s="117" t="s">
        <v>16</v>
      </c>
      <c r="F46" s="119"/>
      <c r="G46" s="117" t="s">
        <v>17</v>
      </c>
      <c r="H46" s="119"/>
      <c r="I46" s="120" t="s">
        <v>37</v>
      </c>
      <c r="J46" s="119">
        <v>0</v>
      </c>
      <c r="K46" s="121" t="s">
        <v>2</v>
      </c>
      <c r="L46" s="124" t="str">
        <f t="shared" si="17"/>
        <v/>
      </c>
      <c r="N46" s="122">
        <f>【記載例】認知症対応型共同生活介護!$BB$13</f>
        <v>0.29166666666666669</v>
      </c>
      <c r="O46" s="112" t="s">
        <v>17</v>
      </c>
      <c r="P46" s="122">
        <f>【記載例】認知症対応型共同生活介護!$BF$13</f>
        <v>0.83333333333333337</v>
      </c>
      <c r="R46" s="125" t="str">
        <f t="shared" si="18"/>
        <v/>
      </c>
      <c r="S46" s="112" t="s">
        <v>17</v>
      </c>
      <c r="T46" s="125" t="str">
        <f t="shared" si="19"/>
        <v/>
      </c>
      <c r="U46" s="123" t="s">
        <v>37</v>
      </c>
      <c r="V46" s="119">
        <v>0</v>
      </c>
      <c r="W46" s="113" t="s">
        <v>2</v>
      </c>
      <c r="X46" s="124" t="str">
        <f t="shared" si="20"/>
        <v/>
      </c>
      <c r="Z46" s="124" t="str">
        <f t="shared" si="21"/>
        <v/>
      </c>
      <c r="AB46" s="129"/>
    </row>
    <row r="47" spans="2:28" x14ac:dyDescent="0.4">
      <c r="B47" s="117"/>
      <c r="C47" s="126" t="s">
        <v>165</v>
      </c>
      <c r="D47" s="130" t="str">
        <f>C45</f>
        <v>ai</v>
      </c>
      <c r="E47" s="117" t="s">
        <v>16</v>
      </c>
      <c r="F47" s="119" t="s">
        <v>36</v>
      </c>
      <c r="G47" s="117" t="s">
        <v>17</v>
      </c>
      <c r="H47" s="119" t="s">
        <v>36</v>
      </c>
      <c r="I47" s="120" t="s">
        <v>37</v>
      </c>
      <c r="J47" s="119" t="s">
        <v>36</v>
      </c>
      <c r="K47" s="121" t="s">
        <v>2</v>
      </c>
      <c r="L47" s="124" t="str">
        <f>IF(OR(L45="",L46=""),"",L45+L46)</f>
        <v/>
      </c>
      <c r="N47" s="122" t="s">
        <v>171</v>
      </c>
      <c r="O47" s="112" t="s">
        <v>17</v>
      </c>
      <c r="P47" s="122" t="s">
        <v>171</v>
      </c>
      <c r="R47" s="125" t="s">
        <v>171</v>
      </c>
      <c r="S47" s="112" t="s">
        <v>17</v>
      </c>
      <c r="T47" s="125" t="s">
        <v>171</v>
      </c>
      <c r="U47" s="123" t="s">
        <v>37</v>
      </c>
      <c r="V47" s="119" t="s">
        <v>158</v>
      </c>
      <c r="W47" s="113" t="s">
        <v>2</v>
      </c>
      <c r="X47" s="124" t="str">
        <f>IF(OR(X45="",X46=""),"",X45+X46)</f>
        <v/>
      </c>
      <c r="Z47" s="124" t="str">
        <f>IF(X47="",L47,IF(OR(L47-X47=0,L47-X47&lt;0),"-",L47-X47))</f>
        <v/>
      </c>
      <c r="AB47" s="129" t="s">
        <v>160</v>
      </c>
    </row>
    <row r="49" spans="3:4" x14ac:dyDescent="0.4">
      <c r="C49" s="114" t="s">
        <v>163</v>
      </c>
      <c r="D49" s="114"/>
    </row>
    <row r="50" spans="3:4" x14ac:dyDescent="0.4">
      <c r="C50" s="114" t="s">
        <v>164</v>
      </c>
      <c r="D50" s="114"/>
    </row>
    <row r="51" spans="3:4" x14ac:dyDescent="0.4">
      <c r="C51" s="114" t="s">
        <v>161</v>
      </c>
      <c r="D51" s="114"/>
    </row>
    <row r="52" spans="3:4" x14ac:dyDescent="0.4">
      <c r="C52" s="114" t="s">
        <v>162</v>
      </c>
      <c r="D52" s="114"/>
    </row>
  </sheetData>
  <sheetProtection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2" fitToHeight="0" orientation="landscape" r:id="rId1"/>
  <ignoredErrors>
    <ignoredError sqref="X41 X44"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M245"/>
  <sheetViews>
    <sheetView showGridLines="0" view="pageBreakPreview" topLeftCell="K147" zoomScale="55" zoomScaleNormal="55" zoomScaleSheetLayoutView="55" workbookViewId="0">
      <selection activeCell="AP16" sqref="AP16"/>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219</v>
      </c>
      <c r="D1" s="5"/>
      <c r="E1" s="5"/>
      <c r="F1" s="5"/>
      <c r="G1" s="5"/>
      <c r="H1" s="5"/>
      <c r="K1" s="7" t="s">
        <v>0</v>
      </c>
      <c r="N1" s="5"/>
      <c r="O1" s="5"/>
      <c r="P1" s="5"/>
      <c r="Q1" s="5"/>
      <c r="R1" s="5"/>
      <c r="S1" s="5"/>
      <c r="T1" s="5"/>
      <c r="U1" s="5"/>
      <c r="AQ1" s="9" t="s">
        <v>30</v>
      </c>
      <c r="AR1" s="228" t="s">
        <v>260</v>
      </c>
      <c r="AS1" s="229"/>
      <c r="AT1" s="229"/>
      <c r="AU1" s="229"/>
      <c r="AV1" s="229"/>
      <c r="AW1" s="229"/>
      <c r="AX1" s="229"/>
      <c r="AY1" s="229"/>
      <c r="AZ1" s="229"/>
      <c r="BA1" s="229"/>
      <c r="BB1" s="229"/>
      <c r="BC1" s="229"/>
      <c r="BD1" s="229"/>
      <c r="BE1" s="229"/>
      <c r="BF1" s="229"/>
      <c r="BG1" s="229"/>
      <c r="BH1" s="9" t="s">
        <v>2</v>
      </c>
    </row>
    <row r="2" spans="2:65" s="8" customFormat="1" ht="20.25" customHeight="1" x14ac:dyDescent="0.4">
      <c r="H2" s="7"/>
      <c r="K2" s="7"/>
      <c r="L2" s="7"/>
      <c r="N2" s="9"/>
      <c r="O2" s="9"/>
      <c r="P2" s="9"/>
      <c r="Q2" s="9"/>
      <c r="R2" s="9"/>
      <c r="S2" s="9"/>
      <c r="T2" s="9"/>
      <c r="U2" s="9"/>
      <c r="Z2" s="9" t="s">
        <v>27</v>
      </c>
      <c r="AA2" s="230">
        <v>6</v>
      </c>
      <c r="AB2" s="230"/>
      <c r="AC2" s="9" t="s">
        <v>28</v>
      </c>
      <c r="AD2" s="231">
        <f>IF(AA2=0,"",YEAR(DATE(2018+AA2,1,1)))</f>
        <v>2024</v>
      </c>
      <c r="AE2" s="231"/>
      <c r="AF2" s="8" t="s">
        <v>29</v>
      </c>
      <c r="AG2" s="8" t="s">
        <v>1</v>
      </c>
      <c r="AH2" s="230">
        <v>4</v>
      </c>
      <c r="AI2" s="230"/>
      <c r="AJ2" s="8" t="s">
        <v>24</v>
      </c>
      <c r="AQ2" s="9" t="s">
        <v>31</v>
      </c>
      <c r="AR2" s="230" t="s">
        <v>182</v>
      </c>
      <c r="AS2" s="230"/>
      <c r="AT2" s="230"/>
      <c r="AU2" s="230"/>
      <c r="AV2" s="230"/>
      <c r="AW2" s="230"/>
      <c r="AX2" s="230"/>
      <c r="AY2" s="230"/>
      <c r="AZ2" s="230"/>
      <c r="BA2" s="230"/>
      <c r="BB2" s="230"/>
      <c r="BC2" s="230"/>
      <c r="BD2" s="230"/>
      <c r="BE2" s="230"/>
      <c r="BF2" s="230"/>
      <c r="BG2" s="230"/>
      <c r="BH2" s="9" t="s">
        <v>2</v>
      </c>
      <c r="BI2" s="9"/>
      <c r="BJ2" s="9"/>
      <c r="BK2" s="9"/>
    </row>
    <row r="3" spans="2:65" s="8" customFormat="1" ht="20.25" customHeight="1" x14ac:dyDescent="0.4">
      <c r="H3" s="7"/>
      <c r="K3" s="7"/>
      <c r="M3" s="9"/>
      <c r="N3" s="9"/>
      <c r="O3" s="9"/>
      <c r="P3" s="9"/>
      <c r="Q3" s="9"/>
      <c r="R3" s="9"/>
      <c r="S3" s="9"/>
      <c r="AA3" s="32"/>
      <c r="AB3" s="32"/>
      <c r="AC3" s="32"/>
      <c r="AD3" s="33"/>
      <c r="AE3" s="32"/>
      <c r="BB3" s="34" t="s">
        <v>21</v>
      </c>
      <c r="BC3" s="220" t="s">
        <v>166</v>
      </c>
      <c r="BD3" s="221"/>
      <c r="BE3" s="221"/>
      <c r="BF3" s="222"/>
      <c r="BG3" s="9"/>
    </row>
    <row r="4" spans="2:65" s="8" customFormat="1" ht="20.25" customHeight="1" x14ac:dyDescent="0.4">
      <c r="H4" s="7"/>
      <c r="K4" s="7"/>
      <c r="M4" s="9"/>
      <c r="N4" s="9"/>
      <c r="O4" s="9"/>
      <c r="P4" s="9"/>
      <c r="Q4" s="9"/>
      <c r="R4" s="9"/>
      <c r="S4" s="9"/>
      <c r="AA4" s="32"/>
      <c r="AB4" s="32"/>
      <c r="AC4" s="32"/>
      <c r="AD4" s="33"/>
      <c r="AE4" s="32"/>
      <c r="BB4" s="34" t="s">
        <v>140</v>
      </c>
      <c r="BC4" s="220" t="s">
        <v>141</v>
      </c>
      <c r="BD4" s="221"/>
      <c r="BE4" s="221"/>
      <c r="BF4" s="222"/>
      <c r="BG4" s="9"/>
    </row>
    <row r="5" spans="2:65" s="8" customFormat="1" ht="5.0999999999999996" customHeight="1" x14ac:dyDescent="0.4">
      <c r="H5" s="7"/>
      <c r="K5" s="7"/>
      <c r="M5" s="9"/>
      <c r="N5" s="9"/>
      <c r="O5" s="9"/>
      <c r="P5" s="9"/>
      <c r="Q5" s="9"/>
      <c r="R5" s="9"/>
      <c r="S5" s="9"/>
      <c r="AA5" s="28"/>
      <c r="AB5" s="28"/>
      <c r="AH5" s="6"/>
      <c r="AI5" s="6"/>
      <c r="AJ5" s="6"/>
      <c r="AK5" s="6"/>
      <c r="AL5" s="6"/>
      <c r="AM5" s="6"/>
      <c r="AN5" s="6"/>
      <c r="AO5" s="6"/>
      <c r="AP5" s="6"/>
      <c r="AQ5" s="6"/>
      <c r="AR5" s="6"/>
      <c r="AS5" s="6"/>
      <c r="AT5" s="6"/>
      <c r="AU5" s="6"/>
      <c r="AV5" s="6"/>
      <c r="AW5" s="6"/>
      <c r="AX5" s="6"/>
      <c r="AY5" s="6"/>
      <c r="AZ5" s="6"/>
      <c r="BA5" s="6"/>
      <c r="BB5" s="6"/>
      <c r="BC5" s="6"/>
      <c r="BD5" s="6"/>
      <c r="BE5" s="6"/>
      <c r="BF5" s="35"/>
      <c r="BG5" s="35"/>
    </row>
    <row r="6" spans="2:65" s="8" customFormat="1" ht="21" customHeight="1" x14ac:dyDescent="0.4">
      <c r="B6" s="5"/>
      <c r="C6" s="6"/>
      <c r="D6" s="6"/>
      <c r="E6" s="6"/>
      <c r="F6" s="6"/>
      <c r="G6" s="6"/>
      <c r="H6" s="6"/>
      <c r="I6" s="65"/>
      <c r="J6" s="65"/>
      <c r="K6" s="65"/>
      <c r="L6" s="63"/>
      <c r="M6" s="65"/>
      <c r="N6" s="65"/>
      <c r="O6" s="65"/>
      <c r="AH6" s="6"/>
      <c r="AI6" s="6"/>
      <c r="AJ6" s="6"/>
      <c r="AK6" s="6"/>
      <c r="AL6" s="6"/>
      <c r="AM6" s="6" t="s">
        <v>170</v>
      </c>
      <c r="AN6" s="6"/>
      <c r="AO6" s="6"/>
      <c r="AP6" s="6"/>
      <c r="AQ6" s="6"/>
      <c r="AR6" s="6"/>
      <c r="AS6" s="6"/>
      <c r="AU6" s="84"/>
      <c r="AV6" s="84"/>
      <c r="AW6" s="2"/>
      <c r="AX6" s="6"/>
      <c r="AY6" s="223">
        <v>40</v>
      </c>
      <c r="AZ6" s="224"/>
      <c r="BA6" s="2" t="s">
        <v>22</v>
      </c>
      <c r="BB6" s="6"/>
      <c r="BC6" s="223">
        <v>160</v>
      </c>
      <c r="BD6" s="224"/>
      <c r="BE6" s="2" t="s">
        <v>23</v>
      </c>
      <c r="BF6" s="6"/>
      <c r="BG6" s="35"/>
    </row>
    <row r="7" spans="2:65" s="8" customFormat="1" ht="5.0999999999999996" customHeight="1" x14ac:dyDescent="0.4">
      <c r="B7" s="5"/>
      <c r="C7" s="64"/>
      <c r="D7" s="64"/>
      <c r="E7" s="64"/>
      <c r="F7" s="64"/>
      <c r="G7" s="64"/>
      <c r="H7" s="65"/>
      <c r="I7" s="65"/>
      <c r="J7" s="65"/>
      <c r="K7" s="65"/>
      <c r="L7" s="65"/>
      <c r="M7" s="65"/>
      <c r="N7" s="65"/>
      <c r="O7" s="65"/>
      <c r="AH7" s="6"/>
      <c r="AI7" s="6"/>
      <c r="AJ7" s="6"/>
      <c r="AK7" s="6"/>
      <c r="AL7" s="6"/>
      <c r="AM7" s="6"/>
      <c r="AN7" s="6"/>
      <c r="AO7" s="6"/>
      <c r="AP7" s="6"/>
      <c r="AQ7" s="6"/>
      <c r="AR7" s="6"/>
      <c r="AS7" s="6"/>
      <c r="AT7" s="6"/>
      <c r="AU7" s="6"/>
      <c r="AV7" s="6"/>
      <c r="AW7" s="6"/>
      <c r="AX7" s="6"/>
      <c r="AY7" s="6"/>
      <c r="AZ7" s="6"/>
      <c r="BA7" s="6"/>
      <c r="BB7" s="6"/>
      <c r="BC7" s="6"/>
      <c r="BD7" s="6"/>
      <c r="BE7" s="6"/>
      <c r="BF7" s="35"/>
      <c r="BG7" s="35"/>
    </row>
    <row r="8" spans="2:65" s="8" customFormat="1" ht="21" customHeight="1" x14ac:dyDescent="0.4">
      <c r="B8" s="66"/>
      <c r="C8" s="63"/>
      <c r="D8" s="63"/>
      <c r="E8" s="63"/>
      <c r="F8" s="63"/>
      <c r="G8" s="63"/>
      <c r="H8" s="65"/>
      <c r="I8" s="65"/>
      <c r="J8" s="65"/>
      <c r="K8" s="65"/>
      <c r="L8" s="65"/>
      <c r="M8" s="65"/>
      <c r="N8" s="65"/>
      <c r="O8" s="65"/>
      <c r="AH8" s="59"/>
      <c r="AI8" s="59"/>
      <c r="AJ8" s="59"/>
      <c r="AK8" s="6"/>
      <c r="AL8" s="35"/>
      <c r="AM8" s="60"/>
      <c r="AN8" s="60"/>
      <c r="AO8" s="5"/>
      <c r="AP8" s="61"/>
      <c r="AQ8" s="61"/>
      <c r="AR8" s="61"/>
      <c r="AS8" s="62"/>
      <c r="AT8" s="62"/>
      <c r="AU8" s="6"/>
      <c r="AV8" s="61"/>
      <c r="AW8" s="61"/>
      <c r="AX8" s="63"/>
      <c r="AY8" s="6"/>
      <c r="AZ8" s="6" t="s">
        <v>26</v>
      </c>
      <c r="BA8" s="6"/>
      <c r="BB8" s="6"/>
      <c r="BC8" s="225">
        <f>DAY(EOMONTH(DATE(AD2,AH2,1),0))</f>
        <v>30</v>
      </c>
      <c r="BD8" s="226"/>
      <c r="BE8" s="6" t="s">
        <v>25</v>
      </c>
      <c r="BF8" s="6"/>
      <c r="BG8" s="6"/>
      <c r="BK8" s="9"/>
      <c r="BL8" s="9"/>
      <c r="BM8" s="9"/>
    </row>
    <row r="9" spans="2:65" s="8" customFormat="1" ht="5.0999999999999996" customHeight="1" x14ac:dyDescent="0.4">
      <c r="B9" s="66"/>
      <c r="C9" s="61"/>
      <c r="D9" s="61"/>
      <c r="E9" s="61"/>
      <c r="F9" s="61"/>
      <c r="G9" s="61"/>
      <c r="H9" s="61"/>
      <c r="I9" s="61"/>
      <c r="J9" s="61"/>
      <c r="K9" s="61"/>
      <c r="L9" s="61"/>
      <c r="M9" s="61"/>
      <c r="N9" s="61"/>
      <c r="O9" s="61"/>
      <c r="AH9" s="64"/>
      <c r="AI9" s="6"/>
      <c r="AJ9" s="6"/>
      <c r="AK9" s="59"/>
      <c r="AL9" s="6"/>
      <c r="AM9" s="6"/>
      <c r="AN9" s="6"/>
      <c r="AO9" s="6"/>
      <c r="AP9" s="6"/>
      <c r="AQ9" s="6"/>
      <c r="AR9" s="64"/>
      <c r="AS9" s="64"/>
      <c r="AT9" s="64"/>
      <c r="AU9" s="6"/>
      <c r="AV9" s="6"/>
      <c r="AW9" s="6"/>
      <c r="AX9" s="6"/>
      <c r="AY9" s="6"/>
      <c r="AZ9" s="6"/>
      <c r="BA9" s="6"/>
      <c r="BB9" s="6"/>
      <c r="BC9" s="6"/>
      <c r="BD9" s="6"/>
      <c r="BE9" s="6"/>
      <c r="BF9" s="6"/>
      <c r="BG9" s="6"/>
      <c r="BK9" s="9"/>
      <c r="BL9" s="9"/>
      <c r="BM9" s="9"/>
    </row>
    <row r="10" spans="2:65" s="8" customFormat="1" ht="21" customHeight="1" x14ac:dyDescent="0.4">
      <c r="B10" s="66"/>
      <c r="C10" s="61"/>
      <c r="D10" s="61"/>
      <c r="E10" s="61"/>
      <c r="F10" s="61"/>
      <c r="G10" s="61"/>
      <c r="H10" s="61"/>
      <c r="I10" s="61"/>
      <c r="J10" s="61"/>
      <c r="K10" s="61"/>
      <c r="L10" s="61"/>
      <c r="M10" s="61"/>
      <c r="N10" s="61"/>
      <c r="O10" s="61"/>
      <c r="AH10" s="64"/>
      <c r="AI10" s="6"/>
      <c r="AJ10" s="6"/>
      <c r="AK10" s="59"/>
      <c r="AL10" s="6"/>
      <c r="AM10" s="6"/>
      <c r="AN10" s="6"/>
      <c r="AO10" s="6"/>
      <c r="AP10" s="6"/>
      <c r="AQ10" s="6" t="s">
        <v>190</v>
      </c>
      <c r="AR10" s="6"/>
      <c r="AS10" s="6"/>
      <c r="AT10" s="6"/>
      <c r="AU10" s="6"/>
      <c r="AV10" s="64"/>
      <c r="AW10" s="64"/>
      <c r="AX10" s="64"/>
      <c r="AY10" s="6"/>
      <c r="AZ10" s="6"/>
      <c r="BA10" s="35" t="s">
        <v>188</v>
      </c>
      <c r="BB10" s="6"/>
      <c r="BC10" s="223">
        <v>9</v>
      </c>
      <c r="BD10" s="224"/>
      <c r="BE10" s="2" t="s">
        <v>189</v>
      </c>
      <c r="BF10" s="6"/>
      <c r="BG10" s="6"/>
      <c r="BK10" s="9"/>
      <c r="BL10" s="9"/>
      <c r="BM10" s="9"/>
    </row>
    <row r="11" spans="2:65" s="8" customFormat="1" ht="5.0999999999999996" customHeight="1" x14ac:dyDescent="0.4">
      <c r="B11" s="66"/>
      <c r="C11" s="61"/>
      <c r="D11" s="61"/>
      <c r="E11" s="61"/>
      <c r="F11" s="61"/>
      <c r="G11" s="61"/>
      <c r="H11" s="61"/>
      <c r="I11" s="61"/>
      <c r="J11" s="61"/>
      <c r="K11" s="61"/>
      <c r="L11" s="61"/>
      <c r="M11" s="61"/>
      <c r="N11" s="61"/>
      <c r="O11" s="61"/>
      <c r="AH11" s="64"/>
      <c r="AI11" s="6"/>
      <c r="AJ11" s="6"/>
      <c r="AK11" s="59"/>
      <c r="AL11" s="6"/>
      <c r="AM11" s="6"/>
      <c r="AN11" s="6"/>
      <c r="AO11" s="6"/>
      <c r="AP11" s="6"/>
      <c r="AQ11" s="6"/>
      <c r="AR11" s="64"/>
      <c r="AS11" s="64"/>
      <c r="AT11" s="64"/>
      <c r="AU11" s="6"/>
      <c r="AV11" s="6"/>
      <c r="AW11" s="6"/>
      <c r="AX11" s="6"/>
      <c r="AY11" s="6"/>
      <c r="AZ11" s="6"/>
      <c r="BA11" s="6"/>
      <c r="BB11" s="6"/>
      <c r="BC11" s="6"/>
      <c r="BD11" s="6"/>
      <c r="BE11" s="6"/>
      <c r="BF11" s="6"/>
      <c r="BG11" s="6"/>
      <c r="BK11" s="9"/>
      <c r="BL11" s="9"/>
      <c r="BM11" s="9"/>
    </row>
    <row r="12" spans="2:65" s="8" customFormat="1" ht="21" customHeight="1" x14ac:dyDescent="0.4">
      <c r="R12" s="65"/>
      <c r="S12" s="65"/>
      <c r="T12" s="35"/>
      <c r="U12" s="227"/>
      <c r="V12" s="227"/>
      <c r="W12" s="5"/>
      <c r="AA12" s="64"/>
      <c r="AB12" s="60"/>
      <c r="AC12" s="5"/>
      <c r="AD12" s="64"/>
      <c r="AE12" s="64"/>
      <c r="AF12" s="64"/>
      <c r="AH12" s="59"/>
      <c r="AI12" s="6" t="s">
        <v>191</v>
      </c>
      <c r="AJ12" s="59"/>
      <c r="AK12" s="6"/>
      <c r="AL12" s="35"/>
      <c r="AM12" s="60"/>
      <c r="AN12" s="6"/>
      <c r="AO12" s="6"/>
      <c r="AP12" s="6"/>
      <c r="AQ12" s="6"/>
      <c r="AR12" s="6"/>
      <c r="AS12" s="5" t="s">
        <v>192</v>
      </c>
      <c r="AT12" s="6"/>
      <c r="AU12" s="6"/>
      <c r="AV12" s="6"/>
      <c r="AW12" s="6"/>
      <c r="AX12" s="6"/>
      <c r="AY12" s="6"/>
      <c r="AZ12" s="6"/>
      <c r="BA12" s="6"/>
      <c r="BB12" s="6"/>
      <c r="BC12" s="64"/>
      <c r="BD12" s="59"/>
      <c r="BE12" s="6"/>
      <c r="BF12" s="6"/>
      <c r="BG12" s="64"/>
      <c r="BH12" s="6"/>
      <c r="BK12" s="9"/>
      <c r="BL12" s="9"/>
      <c r="BM12" s="9"/>
    </row>
    <row r="13" spans="2:65" s="8" customFormat="1" ht="21" customHeight="1" x14ac:dyDescent="0.4">
      <c r="AA13" s="6"/>
      <c r="AB13" s="6"/>
      <c r="AC13" s="6"/>
      <c r="AD13" s="6"/>
      <c r="AE13" s="6"/>
      <c r="AF13" s="6"/>
      <c r="AG13" s="32"/>
      <c r="AH13" s="64"/>
      <c r="AI13" s="59"/>
      <c r="AJ13" s="6"/>
      <c r="AK13" s="59"/>
      <c r="AL13" s="6"/>
      <c r="AM13" s="216">
        <v>1</v>
      </c>
      <c r="AN13" s="216"/>
      <c r="AO13" s="6" t="s">
        <v>183</v>
      </c>
      <c r="AP13" s="5"/>
      <c r="AQ13" s="64"/>
      <c r="AR13" s="64"/>
      <c r="AS13" s="5" t="s">
        <v>92</v>
      </c>
      <c r="AT13" s="6"/>
      <c r="AU13" s="6"/>
      <c r="AV13" s="6"/>
      <c r="AW13" s="6"/>
      <c r="AX13" s="6"/>
      <c r="AY13" s="6"/>
      <c r="AZ13" s="6"/>
      <c r="BA13" s="6"/>
      <c r="BB13" s="217">
        <v>0.29166666666666669</v>
      </c>
      <c r="BC13" s="218"/>
      <c r="BD13" s="219"/>
      <c r="BE13" s="63" t="s">
        <v>17</v>
      </c>
      <c r="BF13" s="217">
        <v>0.83333333333333337</v>
      </c>
      <c r="BG13" s="218"/>
      <c r="BH13" s="219"/>
      <c r="BK13" s="9"/>
      <c r="BL13" s="9"/>
      <c r="BM13" s="9"/>
    </row>
    <row r="14" spans="2:65" s="8" customFormat="1" ht="21" customHeight="1" x14ac:dyDescent="0.4">
      <c r="R14" s="1"/>
      <c r="S14" s="1"/>
      <c r="T14" s="1"/>
      <c r="U14" s="1"/>
      <c r="V14" s="1"/>
      <c r="W14" s="1"/>
      <c r="AA14" s="63"/>
      <c r="AB14" s="1"/>
      <c r="AC14" s="1"/>
      <c r="AD14" s="63"/>
      <c r="AE14" s="64"/>
      <c r="AF14" s="64"/>
      <c r="AG14" s="28"/>
      <c r="AH14" s="5"/>
      <c r="AI14" s="59"/>
      <c r="AJ14" s="6"/>
      <c r="AK14" s="59"/>
      <c r="AL14" s="6"/>
      <c r="AM14" s="216">
        <v>1</v>
      </c>
      <c r="AN14" s="216"/>
      <c r="AO14" s="187" t="s">
        <v>184</v>
      </c>
      <c r="AP14" s="188"/>
      <c r="AQ14" s="188"/>
      <c r="AR14" s="65"/>
      <c r="AS14" s="5" t="s">
        <v>93</v>
      </c>
      <c r="AT14" s="6"/>
      <c r="AU14" s="6"/>
      <c r="AV14" s="6"/>
      <c r="AW14" s="6"/>
      <c r="AX14" s="6"/>
      <c r="AY14" s="6"/>
      <c r="AZ14" s="6"/>
      <c r="BA14" s="6"/>
      <c r="BB14" s="217">
        <v>0.83333333333333337</v>
      </c>
      <c r="BC14" s="218"/>
      <c r="BD14" s="219"/>
      <c r="BE14" s="63" t="s">
        <v>17</v>
      </c>
      <c r="BF14" s="217">
        <v>0.29166666666666669</v>
      </c>
      <c r="BG14" s="218"/>
      <c r="BH14" s="219"/>
      <c r="BK14" s="9"/>
      <c r="BL14" s="9"/>
      <c r="BM14" s="9"/>
    </row>
    <row r="15" spans="2:65" s="8" customFormat="1" ht="21" customHeight="1" x14ac:dyDescent="0.4">
      <c r="R15" s="1"/>
      <c r="S15" s="1"/>
      <c r="T15" s="1"/>
      <c r="U15" s="1"/>
      <c r="V15" s="1"/>
      <c r="W15" s="1"/>
      <c r="AA15" s="64"/>
      <c r="AB15" s="1"/>
      <c r="AC15" s="1"/>
      <c r="AD15" s="64"/>
      <c r="AE15" s="64"/>
      <c r="AF15" s="64"/>
      <c r="AG15" s="28"/>
      <c r="AH15" s="5"/>
      <c r="AI15" s="59"/>
      <c r="AJ15" s="6"/>
      <c r="AK15" s="59"/>
      <c r="AL15" s="6"/>
      <c r="AM15" s="192"/>
      <c r="AN15" s="192"/>
      <c r="AO15" s="187"/>
      <c r="AP15" s="193"/>
      <c r="AQ15" s="193"/>
      <c r="AR15" s="59"/>
      <c r="AS15" s="5"/>
      <c r="AT15" s="6"/>
      <c r="AU15" s="6"/>
      <c r="AV15" s="6"/>
      <c r="AW15" s="6"/>
      <c r="AX15" s="6"/>
      <c r="AY15" s="6"/>
      <c r="AZ15" s="6"/>
      <c r="BA15" s="6"/>
      <c r="BB15" s="194"/>
      <c r="BC15" s="194"/>
      <c r="BD15" s="194"/>
      <c r="BE15" s="64"/>
      <c r="BF15" s="194"/>
      <c r="BG15" s="194"/>
      <c r="BH15" s="194"/>
      <c r="BK15" s="9"/>
      <c r="BL15" s="9"/>
      <c r="BM15" s="9"/>
    </row>
    <row r="16" spans="2:65" s="8" customFormat="1" ht="21" customHeight="1" x14ac:dyDescent="0.4">
      <c r="R16" s="1"/>
      <c r="S16" s="1"/>
      <c r="T16" s="1"/>
      <c r="U16" s="1"/>
      <c r="V16" s="1"/>
      <c r="W16" s="1"/>
      <c r="AA16" s="63"/>
      <c r="AB16" s="1"/>
      <c r="AC16" s="1"/>
      <c r="AD16" s="63"/>
      <c r="AE16" s="64"/>
      <c r="AF16" s="64"/>
      <c r="AG16" s="28"/>
      <c r="AH16" s="5"/>
      <c r="AI16" s="59"/>
      <c r="AJ16" s="61"/>
      <c r="AK16" s="65"/>
      <c r="AL16" s="61"/>
      <c r="AM16" s="394"/>
      <c r="AN16" s="394"/>
      <c r="AO16" s="65" t="s">
        <v>247</v>
      </c>
      <c r="AP16" s="32"/>
      <c r="AQ16" s="65"/>
      <c r="AR16" s="65"/>
      <c r="AS16" s="32"/>
      <c r="AT16" s="61"/>
      <c r="AU16" s="65"/>
      <c r="AV16" s="61"/>
      <c r="AW16" s="61"/>
      <c r="AX16" s="61"/>
      <c r="AY16" s="61"/>
      <c r="AZ16" s="61"/>
      <c r="BA16" s="61"/>
      <c r="BB16" s="383"/>
      <c r="BC16" s="384"/>
      <c r="BD16" s="384"/>
      <c r="BE16" s="385"/>
      <c r="BF16" s="396" t="s">
        <v>248</v>
      </c>
      <c r="BG16" s="396"/>
      <c r="BH16" s="395"/>
      <c r="BK16" s="9"/>
      <c r="BL16" s="9"/>
      <c r="BM16" s="9"/>
    </row>
    <row r="17" spans="2:65" s="8" customFormat="1" ht="21" customHeight="1" x14ac:dyDescent="0.4">
      <c r="R17" s="1"/>
      <c r="S17" s="1"/>
      <c r="T17" s="1"/>
      <c r="U17" s="1"/>
      <c r="V17" s="1"/>
      <c r="W17" s="1"/>
      <c r="AA17" s="64"/>
      <c r="AB17" s="1"/>
      <c r="AC17" s="1"/>
      <c r="AD17" s="64"/>
      <c r="AE17" s="64"/>
      <c r="AF17" s="64"/>
      <c r="AG17" s="28"/>
      <c r="AH17" s="5"/>
      <c r="AI17" s="59"/>
      <c r="AJ17" s="61"/>
      <c r="AK17" s="65"/>
      <c r="AL17" s="61"/>
      <c r="AM17" s="394"/>
      <c r="AN17" s="394"/>
      <c r="AO17" s="84"/>
      <c r="AP17" s="188"/>
      <c r="AQ17" s="188"/>
      <c r="AR17" s="65"/>
      <c r="AS17" s="32"/>
      <c r="AT17" s="61"/>
      <c r="AU17" s="65"/>
      <c r="AV17" s="61"/>
      <c r="AW17" s="61"/>
      <c r="AX17" s="61"/>
      <c r="AY17" s="61"/>
      <c r="AZ17" s="61"/>
      <c r="BA17" s="61"/>
      <c r="BB17" s="397"/>
      <c r="BC17" s="397"/>
      <c r="BD17" s="397"/>
      <c r="BE17" s="397"/>
      <c r="BF17" s="66"/>
      <c r="BG17" s="66"/>
      <c r="BH17" s="395"/>
      <c r="BK17" s="9"/>
      <c r="BL17" s="9"/>
      <c r="BM17" s="9"/>
    </row>
    <row r="18" spans="2:65" s="8" customFormat="1" ht="21" customHeight="1" x14ac:dyDescent="0.4">
      <c r="R18" s="1"/>
      <c r="S18" s="1"/>
      <c r="T18" s="1"/>
      <c r="U18" s="1"/>
      <c r="V18" s="1"/>
      <c r="W18" s="1"/>
      <c r="AA18" s="63"/>
      <c r="AB18" s="1"/>
      <c r="AC18" s="1"/>
      <c r="AD18" s="63"/>
      <c r="AE18" s="64"/>
      <c r="AF18" s="64"/>
      <c r="AG18" s="28"/>
      <c r="AH18" s="5"/>
      <c r="AI18" s="59"/>
      <c r="AJ18" s="61"/>
      <c r="AK18" s="65"/>
      <c r="AL18" s="61"/>
      <c r="AM18" s="394"/>
      <c r="AN18" s="394"/>
      <c r="AO18" s="84"/>
      <c r="AP18" s="188"/>
      <c r="AQ18" s="188"/>
      <c r="AR18" s="65"/>
      <c r="AS18" s="65"/>
      <c r="AT18" s="61"/>
      <c r="AU18" s="65"/>
      <c r="AV18" s="61"/>
      <c r="AW18" s="61"/>
      <c r="AX18" s="61"/>
      <c r="AY18" s="61"/>
      <c r="AZ18" s="61"/>
      <c r="BA18" s="61"/>
      <c r="BB18" s="383"/>
      <c r="BC18" s="384"/>
      <c r="BD18" s="384"/>
      <c r="BE18" s="385"/>
      <c r="BF18" s="398" t="s">
        <v>249</v>
      </c>
      <c r="BG18" s="398"/>
      <c r="BH18" s="395"/>
      <c r="BK18" s="9"/>
      <c r="BL18" s="9"/>
      <c r="BM18" s="9"/>
    </row>
    <row r="19" spans="2:65" s="8" customFormat="1" ht="21" customHeight="1" x14ac:dyDescent="0.4">
      <c r="R19" s="1"/>
      <c r="S19" s="1"/>
      <c r="T19" s="1"/>
      <c r="U19" s="1"/>
      <c r="V19" s="1"/>
      <c r="W19" s="1"/>
      <c r="AA19" s="64"/>
      <c r="AB19" s="1"/>
      <c r="AC19" s="1"/>
      <c r="AD19" s="64"/>
      <c r="AE19" s="64"/>
      <c r="AF19" s="64"/>
      <c r="AG19" s="28"/>
      <c r="AH19" s="5"/>
      <c r="AI19" s="59"/>
      <c r="AJ19" s="61"/>
      <c r="AK19" s="65"/>
      <c r="AL19" s="61"/>
      <c r="AM19" s="394"/>
      <c r="AN19" s="394"/>
      <c r="AO19" s="84"/>
      <c r="AP19" s="188"/>
      <c r="AQ19" s="188"/>
      <c r="AR19" s="65"/>
      <c r="AS19" s="65"/>
      <c r="AT19" s="61"/>
      <c r="AU19" s="65"/>
      <c r="AV19" s="61"/>
      <c r="AW19" s="61"/>
      <c r="AX19" s="61"/>
      <c r="AY19" s="61"/>
      <c r="AZ19" s="61"/>
      <c r="BA19" s="61"/>
      <c r="BB19" s="395"/>
      <c r="BC19" s="395"/>
      <c r="BD19" s="395"/>
      <c r="BE19" s="395"/>
      <c r="BF19" s="399"/>
      <c r="BG19" s="399"/>
      <c r="BH19" s="395"/>
      <c r="BK19" s="9"/>
      <c r="BL19" s="9"/>
      <c r="BM19" s="9"/>
    </row>
    <row r="20" spans="2:65" s="8" customFormat="1" ht="21" customHeight="1" x14ac:dyDescent="0.4">
      <c r="C20" s="203" t="s">
        <v>250</v>
      </c>
      <c r="D20" s="204"/>
      <c r="E20" s="204"/>
      <c r="F20" s="204"/>
      <c r="G20" s="204"/>
      <c r="H20" s="204"/>
      <c r="I20" s="205" t="s">
        <v>251</v>
      </c>
      <c r="J20" s="356" t="s">
        <v>258</v>
      </c>
      <c r="K20" s="357"/>
      <c r="L20" s="357"/>
      <c r="M20" s="358"/>
      <c r="N20" s="206" t="s">
        <v>252</v>
      </c>
      <c r="O20" s="356" t="s">
        <v>259</v>
      </c>
      <c r="P20" s="357"/>
      <c r="Q20" s="357"/>
      <c r="R20" s="357"/>
      <c r="S20" s="358"/>
      <c r="T20" s="201" t="s">
        <v>253</v>
      </c>
      <c r="U20" s="202"/>
      <c r="V20" s="202"/>
      <c r="W20" s="202"/>
      <c r="X20" s="197"/>
      <c r="AA20" s="64"/>
      <c r="AB20" s="1"/>
      <c r="AC20" s="1"/>
      <c r="AD20" s="64"/>
      <c r="AE20" s="64"/>
      <c r="AF20" s="64"/>
      <c r="AG20" s="28"/>
      <c r="AH20" s="5"/>
      <c r="AI20" s="59"/>
      <c r="AJ20" s="32"/>
      <c r="AK20" s="61" t="s">
        <v>254</v>
      </c>
      <c r="AL20" s="61"/>
      <c r="AM20" s="32"/>
      <c r="AN20" s="394"/>
      <c r="AO20" s="84"/>
      <c r="AP20" s="188"/>
      <c r="AQ20" s="188"/>
      <c r="AR20" s="65"/>
      <c r="AS20" s="65"/>
      <c r="AT20" s="61"/>
      <c r="AU20" s="65"/>
      <c r="AV20" s="61"/>
      <c r="AW20" s="217"/>
      <c r="AX20" s="218"/>
      <c r="AY20" s="219"/>
      <c r="AZ20" s="63"/>
      <c r="BA20" s="217"/>
      <c r="BB20" s="218"/>
      <c r="BC20" s="219"/>
      <c r="BD20" s="400" t="s">
        <v>255</v>
      </c>
      <c r="BE20" s="61"/>
      <c r="BF20" s="61"/>
      <c r="BG20" s="61"/>
      <c r="BH20" s="395"/>
      <c r="BK20" s="9"/>
      <c r="BL20" s="9"/>
      <c r="BM20" s="9"/>
    </row>
    <row r="21" spans="2:65" s="8" customFormat="1" ht="21" customHeight="1" x14ac:dyDescent="0.4">
      <c r="R21" s="1"/>
      <c r="S21" s="1"/>
      <c r="T21" s="1"/>
      <c r="U21" s="1"/>
      <c r="V21" s="1"/>
      <c r="W21" s="1"/>
      <c r="AA21" s="64"/>
      <c r="AB21" s="1"/>
      <c r="AC21" s="1"/>
      <c r="AD21" s="64"/>
      <c r="AE21" s="64"/>
      <c r="AF21" s="64"/>
      <c r="AG21" s="28"/>
      <c r="AH21" s="5"/>
      <c r="AI21" s="59"/>
      <c r="AJ21" s="61"/>
      <c r="AK21" s="65"/>
      <c r="AL21" s="61"/>
      <c r="AM21" s="394"/>
      <c r="AN21" s="394"/>
      <c r="AO21" s="84"/>
      <c r="AP21" s="188"/>
      <c r="AQ21" s="188"/>
      <c r="AR21" s="65"/>
      <c r="AS21" s="65"/>
      <c r="AT21" s="61"/>
      <c r="AU21" s="65"/>
      <c r="AV21" s="61"/>
      <c r="AW21" s="61"/>
      <c r="AX21" s="61"/>
      <c r="AY21" s="61"/>
      <c r="AZ21" s="61"/>
      <c r="BA21" s="61"/>
      <c r="BB21" s="395"/>
      <c r="BC21" s="395"/>
      <c r="BD21" s="395"/>
      <c r="BE21" s="395"/>
      <c r="BF21" s="399"/>
      <c r="BG21" s="399"/>
      <c r="BH21" s="395"/>
      <c r="BK21" s="9"/>
      <c r="BL21" s="9"/>
      <c r="BM21" s="9"/>
    </row>
    <row r="22" spans="2:65" s="8" customFormat="1" ht="21" customHeight="1" x14ac:dyDescent="0.4">
      <c r="AA22" s="63"/>
      <c r="AB22" s="1"/>
      <c r="AC22" s="1"/>
      <c r="AD22" s="63"/>
      <c r="AE22" s="64"/>
      <c r="AF22" s="64"/>
      <c r="AG22" s="28"/>
      <c r="AH22" s="5"/>
      <c r="AI22" s="59"/>
      <c r="AJ22" s="32"/>
      <c r="AK22" s="61" t="s">
        <v>256</v>
      </c>
      <c r="AL22" s="61"/>
      <c r="AM22" s="32"/>
      <c r="AN22" s="394"/>
      <c r="AO22" s="84"/>
      <c r="AP22" s="188"/>
      <c r="AQ22" s="188"/>
      <c r="AR22" s="65"/>
      <c r="AS22" s="66"/>
      <c r="AT22" s="32"/>
      <c r="AU22" s="32"/>
      <c r="AV22" s="32"/>
      <c r="AW22" s="217"/>
      <c r="AX22" s="218"/>
      <c r="AY22" s="219"/>
      <c r="AZ22" s="63"/>
      <c r="BA22" s="217"/>
      <c r="BB22" s="218"/>
      <c r="BC22" s="219"/>
      <c r="BD22" s="401" t="s">
        <v>257</v>
      </c>
      <c r="BE22" s="402"/>
      <c r="BF22" s="403"/>
      <c r="BG22" s="404"/>
      <c r="BH22" s="32" t="s">
        <v>2</v>
      </c>
      <c r="BK22" s="9"/>
      <c r="BL22" s="9"/>
      <c r="BM22" s="9"/>
    </row>
    <row r="23" spans="2:65" ht="12" customHeight="1" thickBot="1" x14ac:dyDescent="0.45">
      <c r="C23" s="3"/>
      <c r="D23" s="3"/>
      <c r="E23" s="3"/>
      <c r="F23" s="3"/>
      <c r="G23" s="3"/>
      <c r="H23" s="3"/>
      <c r="AA23" s="3"/>
      <c r="AJ23" s="57"/>
      <c r="AK23" s="57"/>
      <c r="AL23" s="57"/>
      <c r="AM23" s="57"/>
      <c r="AN23" s="57"/>
      <c r="AO23" s="57"/>
      <c r="AP23" s="57"/>
      <c r="AQ23" s="57"/>
      <c r="AR23" s="67"/>
      <c r="AS23" s="57"/>
      <c r="AT23" s="57"/>
      <c r="AU23" s="57"/>
      <c r="AV23" s="57"/>
      <c r="AW23" s="57"/>
      <c r="AX23" s="57"/>
      <c r="AY23" s="57"/>
      <c r="AZ23" s="57"/>
      <c r="BA23" s="57"/>
      <c r="BB23" s="57"/>
      <c r="BC23" s="57"/>
      <c r="BD23" s="57"/>
      <c r="BE23" s="57"/>
      <c r="BF23" s="57"/>
      <c r="BG23" s="57"/>
      <c r="BH23" s="57"/>
      <c r="BI23" s="4"/>
      <c r="BJ23" s="4"/>
      <c r="BK23" s="4"/>
    </row>
    <row r="24" spans="2:65" ht="21.6" customHeight="1" x14ac:dyDescent="0.4">
      <c r="B24" s="244" t="s">
        <v>20</v>
      </c>
      <c r="C24" s="232" t="s">
        <v>193</v>
      </c>
      <c r="D24" s="233"/>
      <c r="E24" s="247"/>
      <c r="F24" s="85"/>
      <c r="G24" s="30"/>
      <c r="H24" s="250" t="s">
        <v>194</v>
      </c>
      <c r="I24" s="253" t="s">
        <v>195</v>
      </c>
      <c r="J24" s="233"/>
      <c r="K24" s="233"/>
      <c r="L24" s="247"/>
      <c r="M24" s="253" t="s">
        <v>196</v>
      </c>
      <c r="N24" s="233"/>
      <c r="O24" s="247"/>
      <c r="P24" s="253" t="s">
        <v>94</v>
      </c>
      <c r="Q24" s="233"/>
      <c r="R24" s="233"/>
      <c r="S24" s="233"/>
      <c r="T24" s="234"/>
      <c r="U24" s="86"/>
      <c r="V24" s="87"/>
      <c r="W24" s="87"/>
      <c r="X24" s="87"/>
      <c r="Y24" s="87"/>
      <c r="Z24" s="87"/>
      <c r="AA24" s="87"/>
      <c r="AB24" s="87"/>
      <c r="AC24" s="87"/>
      <c r="AD24" s="87"/>
      <c r="AE24" s="87"/>
      <c r="AF24" s="87"/>
      <c r="AG24" s="87"/>
      <c r="AH24" s="87"/>
      <c r="AI24" s="186" t="s">
        <v>197</v>
      </c>
      <c r="AJ24" s="87"/>
      <c r="AK24" s="87"/>
      <c r="AL24" s="87"/>
      <c r="AM24" s="87"/>
      <c r="AN24" s="87" t="s">
        <v>168</v>
      </c>
      <c r="AO24" s="87"/>
      <c r="AP24" s="89"/>
      <c r="AQ24" s="88"/>
      <c r="AR24" s="87" t="s">
        <v>2</v>
      </c>
      <c r="AS24" s="87"/>
      <c r="AT24" s="87"/>
      <c r="AU24" s="87"/>
      <c r="AV24" s="87"/>
      <c r="AW24" s="87"/>
      <c r="AX24" s="87"/>
      <c r="AY24" s="90"/>
      <c r="AZ24" s="256" t="str">
        <f>IF(BC3="計画","(12)1～4週目の勤務時間数合計","(12)1か月の勤務時間数　合計")</f>
        <v>(12)1か月の勤務時間数　合計</v>
      </c>
      <c r="BA24" s="257"/>
      <c r="BB24" s="262" t="s">
        <v>198</v>
      </c>
      <c r="BC24" s="257"/>
      <c r="BD24" s="232" t="s">
        <v>199</v>
      </c>
      <c r="BE24" s="233"/>
      <c r="BF24" s="233"/>
      <c r="BG24" s="233"/>
      <c r="BH24" s="234"/>
    </row>
    <row r="25" spans="2:65" ht="20.25" customHeight="1" x14ac:dyDescent="0.4">
      <c r="B25" s="245"/>
      <c r="C25" s="235"/>
      <c r="D25" s="236"/>
      <c r="E25" s="248"/>
      <c r="F25" s="91"/>
      <c r="G25" s="29"/>
      <c r="H25" s="251"/>
      <c r="I25" s="254"/>
      <c r="J25" s="236"/>
      <c r="K25" s="236"/>
      <c r="L25" s="248"/>
      <c r="M25" s="254"/>
      <c r="N25" s="236"/>
      <c r="O25" s="248"/>
      <c r="P25" s="254"/>
      <c r="Q25" s="236"/>
      <c r="R25" s="236"/>
      <c r="S25" s="236"/>
      <c r="T25" s="237"/>
      <c r="U25" s="241" t="s">
        <v>11</v>
      </c>
      <c r="V25" s="241"/>
      <c r="W25" s="241"/>
      <c r="X25" s="241"/>
      <c r="Y25" s="241"/>
      <c r="Z25" s="241"/>
      <c r="AA25" s="242"/>
      <c r="AB25" s="243" t="s">
        <v>12</v>
      </c>
      <c r="AC25" s="241"/>
      <c r="AD25" s="241"/>
      <c r="AE25" s="241"/>
      <c r="AF25" s="241"/>
      <c r="AG25" s="241"/>
      <c r="AH25" s="242"/>
      <c r="AI25" s="243" t="s">
        <v>13</v>
      </c>
      <c r="AJ25" s="241"/>
      <c r="AK25" s="241"/>
      <c r="AL25" s="241"/>
      <c r="AM25" s="241"/>
      <c r="AN25" s="241"/>
      <c r="AO25" s="242"/>
      <c r="AP25" s="243" t="s">
        <v>14</v>
      </c>
      <c r="AQ25" s="241"/>
      <c r="AR25" s="241"/>
      <c r="AS25" s="241"/>
      <c r="AT25" s="241"/>
      <c r="AU25" s="241"/>
      <c r="AV25" s="242"/>
      <c r="AW25" s="243" t="s">
        <v>15</v>
      </c>
      <c r="AX25" s="241"/>
      <c r="AY25" s="241"/>
      <c r="AZ25" s="258"/>
      <c r="BA25" s="259"/>
      <c r="BB25" s="263"/>
      <c r="BC25" s="259"/>
      <c r="BD25" s="235"/>
      <c r="BE25" s="236"/>
      <c r="BF25" s="236"/>
      <c r="BG25" s="236"/>
      <c r="BH25" s="237"/>
    </row>
    <row r="26" spans="2:65" ht="20.25" customHeight="1" x14ac:dyDescent="0.4">
      <c r="B26" s="245"/>
      <c r="C26" s="235"/>
      <c r="D26" s="236"/>
      <c r="E26" s="248"/>
      <c r="F26" s="91"/>
      <c r="G26" s="29"/>
      <c r="H26" s="251"/>
      <c r="I26" s="254"/>
      <c r="J26" s="236"/>
      <c r="K26" s="236"/>
      <c r="L26" s="248"/>
      <c r="M26" s="254"/>
      <c r="N26" s="236"/>
      <c r="O26" s="248"/>
      <c r="P26" s="254"/>
      <c r="Q26" s="236"/>
      <c r="R26" s="236"/>
      <c r="S26" s="236"/>
      <c r="T26" s="237"/>
      <c r="U26" s="103">
        <v>1</v>
      </c>
      <c r="V26" s="104">
        <v>2</v>
      </c>
      <c r="W26" s="104">
        <v>3</v>
      </c>
      <c r="X26" s="104">
        <v>4</v>
      </c>
      <c r="Y26" s="104">
        <v>5</v>
      </c>
      <c r="Z26" s="104">
        <v>6</v>
      </c>
      <c r="AA26" s="105">
        <v>7</v>
      </c>
      <c r="AB26" s="106">
        <v>8</v>
      </c>
      <c r="AC26" s="104">
        <v>9</v>
      </c>
      <c r="AD26" s="104">
        <v>10</v>
      </c>
      <c r="AE26" s="104">
        <v>11</v>
      </c>
      <c r="AF26" s="104">
        <v>12</v>
      </c>
      <c r="AG26" s="104">
        <v>13</v>
      </c>
      <c r="AH26" s="105">
        <v>14</v>
      </c>
      <c r="AI26" s="103">
        <v>15</v>
      </c>
      <c r="AJ26" s="104">
        <v>16</v>
      </c>
      <c r="AK26" s="104">
        <v>17</v>
      </c>
      <c r="AL26" s="104">
        <v>18</v>
      </c>
      <c r="AM26" s="104">
        <v>19</v>
      </c>
      <c r="AN26" s="104">
        <v>20</v>
      </c>
      <c r="AO26" s="105">
        <v>21</v>
      </c>
      <c r="AP26" s="106">
        <v>22</v>
      </c>
      <c r="AQ26" s="104">
        <v>23</v>
      </c>
      <c r="AR26" s="104">
        <v>24</v>
      </c>
      <c r="AS26" s="104">
        <v>25</v>
      </c>
      <c r="AT26" s="104">
        <v>26</v>
      </c>
      <c r="AU26" s="104">
        <v>27</v>
      </c>
      <c r="AV26" s="105">
        <v>28</v>
      </c>
      <c r="AW26" s="106" t="str">
        <f>IF($BC$3="暦月",IF(DAY(DATE($AD$2,$AH$2,29))=29,29,""),"")</f>
        <v/>
      </c>
      <c r="AX26" s="104" t="str">
        <f>IF($BC$3="暦月",IF(DAY(DATE($AD$2,$AH$2,30))=30,30,""),"")</f>
        <v/>
      </c>
      <c r="AY26" s="105" t="str">
        <f>IF($BC$3="暦月",IF(DAY(DATE($AD$2,$AH$2,31))=31,31,""),"")</f>
        <v/>
      </c>
      <c r="AZ26" s="258"/>
      <c r="BA26" s="259"/>
      <c r="BB26" s="263"/>
      <c r="BC26" s="259"/>
      <c r="BD26" s="235"/>
      <c r="BE26" s="236"/>
      <c r="BF26" s="236"/>
      <c r="BG26" s="236"/>
      <c r="BH26" s="237"/>
    </row>
    <row r="27" spans="2:65" ht="20.25" hidden="1" customHeight="1" x14ac:dyDescent="0.4">
      <c r="B27" s="245"/>
      <c r="C27" s="235"/>
      <c r="D27" s="236"/>
      <c r="E27" s="248"/>
      <c r="F27" s="91"/>
      <c r="G27" s="29"/>
      <c r="H27" s="251"/>
      <c r="I27" s="254"/>
      <c r="J27" s="236"/>
      <c r="K27" s="236"/>
      <c r="L27" s="248"/>
      <c r="M27" s="254"/>
      <c r="N27" s="236"/>
      <c r="O27" s="248"/>
      <c r="P27" s="254"/>
      <c r="Q27" s="236"/>
      <c r="R27" s="236"/>
      <c r="S27" s="236"/>
      <c r="T27" s="237"/>
      <c r="U27" s="103">
        <f>WEEKDAY(DATE($AD$2,$AH$2,1))</f>
        <v>2</v>
      </c>
      <c r="V27" s="104">
        <f>WEEKDAY(DATE($AD$2,$AH$2,2))</f>
        <v>3</v>
      </c>
      <c r="W27" s="104">
        <f>WEEKDAY(DATE($AD$2,$AH$2,3))</f>
        <v>4</v>
      </c>
      <c r="X27" s="104">
        <f>WEEKDAY(DATE($AD$2,$AH$2,4))</f>
        <v>5</v>
      </c>
      <c r="Y27" s="104">
        <f>WEEKDAY(DATE($AD$2,$AH$2,5))</f>
        <v>6</v>
      </c>
      <c r="Z27" s="104">
        <f>WEEKDAY(DATE($AD$2,$AH$2,6))</f>
        <v>7</v>
      </c>
      <c r="AA27" s="105">
        <f>WEEKDAY(DATE($AD$2,$AH$2,7))</f>
        <v>1</v>
      </c>
      <c r="AB27" s="106">
        <f>WEEKDAY(DATE($AD$2,$AH$2,8))</f>
        <v>2</v>
      </c>
      <c r="AC27" s="104">
        <f>WEEKDAY(DATE($AD$2,$AH$2,9))</f>
        <v>3</v>
      </c>
      <c r="AD27" s="104">
        <f>WEEKDAY(DATE($AD$2,$AH$2,10))</f>
        <v>4</v>
      </c>
      <c r="AE27" s="104">
        <f>WEEKDAY(DATE($AD$2,$AH$2,11))</f>
        <v>5</v>
      </c>
      <c r="AF27" s="104">
        <f>WEEKDAY(DATE($AD$2,$AH$2,12))</f>
        <v>6</v>
      </c>
      <c r="AG27" s="104">
        <f>WEEKDAY(DATE($AD$2,$AH$2,13))</f>
        <v>7</v>
      </c>
      <c r="AH27" s="105">
        <f>WEEKDAY(DATE($AD$2,$AH$2,14))</f>
        <v>1</v>
      </c>
      <c r="AI27" s="106">
        <f>WEEKDAY(DATE($AD$2,$AH$2,15))</f>
        <v>2</v>
      </c>
      <c r="AJ27" s="104">
        <f>WEEKDAY(DATE($AD$2,$AH$2,16))</f>
        <v>3</v>
      </c>
      <c r="AK27" s="104">
        <f>WEEKDAY(DATE($AD$2,$AH$2,17))</f>
        <v>4</v>
      </c>
      <c r="AL27" s="104">
        <f>WEEKDAY(DATE($AD$2,$AH$2,18))</f>
        <v>5</v>
      </c>
      <c r="AM27" s="104">
        <f>WEEKDAY(DATE($AD$2,$AH$2,19))</f>
        <v>6</v>
      </c>
      <c r="AN27" s="104">
        <f>WEEKDAY(DATE($AD$2,$AH$2,20))</f>
        <v>7</v>
      </c>
      <c r="AO27" s="105">
        <f>WEEKDAY(DATE($AD$2,$AH$2,21))</f>
        <v>1</v>
      </c>
      <c r="AP27" s="106">
        <f>WEEKDAY(DATE($AD$2,$AH$2,22))</f>
        <v>2</v>
      </c>
      <c r="AQ27" s="104">
        <f>WEEKDAY(DATE($AD$2,$AH$2,23))</f>
        <v>3</v>
      </c>
      <c r="AR27" s="104">
        <f>WEEKDAY(DATE($AD$2,$AH$2,24))</f>
        <v>4</v>
      </c>
      <c r="AS27" s="104">
        <f>WEEKDAY(DATE($AD$2,$AH$2,25))</f>
        <v>5</v>
      </c>
      <c r="AT27" s="104">
        <f>WEEKDAY(DATE($AD$2,$AH$2,26))</f>
        <v>6</v>
      </c>
      <c r="AU27" s="104">
        <f>WEEKDAY(DATE($AD$2,$AH$2,27))</f>
        <v>7</v>
      </c>
      <c r="AV27" s="105">
        <f>WEEKDAY(DATE($AD$2,$AH$2,28))</f>
        <v>1</v>
      </c>
      <c r="AW27" s="106">
        <f>IF(AW26=29,WEEKDAY(DATE($AD$2,$AH$2,29)),0)</f>
        <v>0</v>
      </c>
      <c r="AX27" s="104">
        <f>IF(AX26=30,WEEKDAY(DATE($AD$2,$AH$2,30)),0)</f>
        <v>0</v>
      </c>
      <c r="AY27" s="105">
        <f>IF(AY26=31,WEEKDAY(DATE($AD$2,$AH$2,31)),0)</f>
        <v>0</v>
      </c>
      <c r="AZ27" s="258"/>
      <c r="BA27" s="259"/>
      <c r="BB27" s="263"/>
      <c r="BC27" s="259"/>
      <c r="BD27" s="235"/>
      <c r="BE27" s="236"/>
      <c r="BF27" s="236"/>
      <c r="BG27" s="236"/>
      <c r="BH27" s="237"/>
    </row>
    <row r="28" spans="2:65" ht="20.25" customHeight="1" thickBot="1" x14ac:dyDescent="0.45">
      <c r="B28" s="246"/>
      <c r="C28" s="238"/>
      <c r="D28" s="239"/>
      <c r="E28" s="249"/>
      <c r="F28" s="92"/>
      <c r="G28" s="31"/>
      <c r="H28" s="252"/>
      <c r="I28" s="255"/>
      <c r="J28" s="239"/>
      <c r="K28" s="239"/>
      <c r="L28" s="249"/>
      <c r="M28" s="255"/>
      <c r="N28" s="239"/>
      <c r="O28" s="249"/>
      <c r="P28" s="255"/>
      <c r="Q28" s="239"/>
      <c r="R28" s="239"/>
      <c r="S28" s="239"/>
      <c r="T28" s="240"/>
      <c r="U28" s="107" t="str">
        <f>IF(U27=1,"日",IF(U27=2,"月",IF(U27=3,"火",IF(U27=4,"水",IF(U27=5,"木",IF(U27=6,"金","土"))))))</f>
        <v>月</v>
      </c>
      <c r="V28" s="108" t="str">
        <f t="shared" ref="V28:AV28" si="0">IF(V27=1,"日",IF(V27=2,"月",IF(V27=3,"火",IF(V27=4,"水",IF(V27=5,"木",IF(V27=6,"金","土"))))))</f>
        <v>火</v>
      </c>
      <c r="W28" s="108" t="str">
        <f t="shared" si="0"/>
        <v>水</v>
      </c>
      <c r="X28" s="108" t="str">
        <f t="shared" si="0"/>
        <v>木</v>
      </c>
      <c r="Y28" s="108" t="str">
        <f t="shared" si="0"/>
        <v>金</v>
      </c>
      <c r="Z28" s="108" t="str">
        <f t="shared" si="0"/>
        <v>土</v>
      </c>
      <c r="AA28" s="109" t="str">
        <f t="shared" si="0"/>
        <v>日</v>
      </c>
      <c r="AB28" s="110" t="str">
        <f>IF(AB27=1,"日",IF(AB27=2,"月",IF(AB27=3,"火",IF(AB27=4,"水",IF(AB27=5,"木",IF(AB27=6,"金","土"))))))</f>
        <v>月</v>
      </c>
      <c r="AC28" s="108" t="str">
        <f t="shared" si="0"/>
        <v>火</v>
      </c>
      <c r="AD28" s="108" t="str">
        <f t="shared" si="0"/>
        <v>水</v>
      </c>
      <c r="AE28" s="108" t="str">
        <f t="shared" si="0"/>
        <v>木</v>
      </c>
      <c r="AF28" s="108" t="str">
        <f t="shared" si="0"/>
        <v>金</v>
      </c>
      <c r="AG28" s="108" t="str">
        <f t="shared" si="0"/>
        <v>土</v>
      </c>
      <c r="AH28" s="109" t="str">
        <f t="shared" si="0"/>
        <v>日</v>
      </c>
      <c r="AI28" s="110" t="str">
        <f>IF(AI27=1,"日",IF(AI27=2,"月",IF(AI27=3,"火",IF(AI27=4,"水",IF(AI27=5,"木",IF(AI27=6,"金","土"))))))</f>
        <v>月</v>
      </c>
      <c r="AJ28" s="108" t="str">
        <f t="shared" si="0"/>
        <v>火</v>
      </c>
      <c r="AK28" s="108" t="str">
        <f t="shared" si="0"/>
        <v>水</v>
      </c>
      <c r="AL28" s="108" t="str">
        <f t="shared" si="0"/>
        <v>木</v>
      </c>
      <c r="AM28" s="108" t="str">
        <f t="shared" si="0"/>
        <v>金</v>
      </c>
      <c r="AN28" s="108" t="str">
        <f t="shared" si="0"/>
        <v>土</v>
      </c>
      <c r="AO28" s="109" t="str">
        <f t="shared" si="0"/>
        <v>日</v>
      </c>
      <c r="AP28" s="110" t="str">
        <f>IF(AP27=1,"日",IF(AP27=2,"月",IF(AP27=3,"火",IF(AP27=4,"水",IF(AP27=5,"木",IF(AP27=6,"金","土"))))))</f>
        <v>月</v>
      </c>
      <c r="AQ28" s="108" t="str">
        <f t="shared" si="0"/>
        <v>火</v>
      </c>
      <c r="AR28" s="108" t="str">
        <f t="shared" si="0"/>
        <v>水</v>
      </c>
      <c r="AS28" s="108" t="str">
        <f t="shared" si="0"/>
        <v>木</v>
      </c>
      <c r="AT28" s="108" t="str">
        <f t="shared" si="0"/>
        <v>金</v>
      </c>
      <c r="AU28" s="108" t="str">
        <f t="shared" si="0"/>
        <v>土</v>
      </c>
      <c r="AV28" s="109" t="str">
        <f t="shared" si="0"/>
        <v>日</v>
      </c>
      <c r="AW28" s="108" t="str">
        <f>IF(AW27=1,"日",IF(AW27=2,"月",IF(AW27=3,"火",IF(AW27=4,"水",IF(AW27=5,"木",IF(AW27=6,"金",IF(AW27=0,"","土")))))))</f>
        <v/>
      </c>
      <c r="AX28" s="108" t="str">
        <f>IF(AX27=1,"日",IF(AX27=2,"月",IF(AX27=3,"火",IF(AX27=4,"水",IF(AX27=5,"木",IF(AX27=6,"金",IF(AX27=0,"","土")))))))</f>
        <v/>
      </c>
      <c r="AY28" s="108" t="str">
        <f>IF(AY27=1,"日",IF(AY27=2,"月",IF(AY27=3,"火",IF(AY27=4,"水",IF(AY27=5,"木",IF(AY27=6,"金",IF(AY27=0,"","土")))))))</f>
        <v/>
      </c>
      <c r="AZ28" s="260"/>
      <c r="BA28" s="261"/>
      <c r="BB28" s="264"/>
      <c r="BC28" s="261"/>
      <c r="BD28" s="238"/>
      <c r="BE28" s="239"/>
      <c r="BF28" s="239"/>
      <c r="BG28" s="239"/>
      <c r="BH28" s="240"/>
    </row>
    <row r="29" spans="2:65" ht="20.25" customHeight="1" x14ac:dyDescent="0.4">
      <c r="B29" s="93"/>
      <c r="C29" s="297"/>
      <c r="D29" s="298"/>
      <c r="E29" s="299"/>
      <c r="F29" s="133"/>
      <c r="G29" s="94"/>
      <c r="H29" s="300"/>
      <c r="I29" s="301"/>
      <c r="J29" s="302"/>
      <c r="K29" s="302"/>
      <c r="L29" s="303"/>
      <c r="M29" s="304"/>
      <c r="N29" s="305"/>
      <c r="O29" s="306"/>
      <c r="P29" s="44" t="s">
        <v>18</v>
      </c>
      <c r="Q29" s="19"/>
      <c r="R29" s="19"/>
      <c r="S29" s="17"/>
      <c r="T29" s="45"/>
      <c r="U29" s="154"/>
      <c r="V29" s="154"/>
      <c r="W29" s="154"/>
      <c r="X29" s="154"/>
      <c r="Y29" s="154"/>
      <c r="Z29" s="154"/>
      <c r="AA29" s="155"/>
      <c r="AB29" s="156"/>
      <c r="AC29" s="154"/>
      <c r="AD29" s="154"/>
      <c r="AE29" s="154"/>
      <c r="AF29" s="154"/>
      <c r="AG29" s="154"/>
      <c r="AH29" s="155"/>
      <c r="AI29" s="156"/>
      <c r="AJ29" s="154"/>
      <c r="AK29" s="154"/>
      <c r="AL29" s="154"/>
      <c r="AM29" s="154"/>
      <c r="AN29" s="154"/>
      <c r="AO29" s="155"/>
      <c r="AP29" s="156"/>
      <c r="AQ29" s="154"/>
      <c r="AR29" s="154"/>
      <c r="AS29" s="154"/>
      <c r="AT29" s="154"/>
      <c r="AU29" s="154"/>
      <c r="AV29" s="155"/>
      <c r="AW29" s="156"/>
      <c r="AX29" s="154"/>
      <c r="AY29" s="154"/>
      <c r="AZ29" s="307"/>
      <c r="BA29" s="308"/>
      <c r="BB29" s="328"/>
      <c r="BC29" s="308"/>
      <c r="BD29" s="325"/>
      <c r="BE29" s="326"/>
      <c r="BF29" s="326"/>
      <c r="BG29" s="326"/>
      <c r="BH29" s="327"/>
    </row>
    <row r="30" spans="2:65" ht="20.25" customHeight="1" x14ac:dyDescent="0.4">
      <c r="B30" s="96">
        <v>1</v>
      </c>
      <c r="C30" s="268"/>
      <c r="D30" s="269"/>
      <c r="E30" s="270"/>
      <c r="F30" s="95">
        <f>C29</f>
        <v>0</v>
      </c>
      <c r="G30" s="97"/>
      <c r="H30" s="275"/>
      <c r="I30" s="280"/>
      <c r="J30" s="281"/>
      <c r="K30" s="281"/>
      <c r="L30" s="282"/>
      <c r="M30" s="289"/>
      <c r="N30" s="290"/>
      <c r="O30" s="291"/>
      <c r="P30" s="20" t="s">
        <v>69</v>
      </c>
      <c r="Q30" s="21"/>
      <c r="R30" s="21"/>
      <c r="S30" s="16"/>
      <c r="T30" s="46"/>
      <c r="U30" s="157" t="str">
        <f>IF(U29="","",VLOOKUP(U29,'シフト記号表（勤務時間帯）'!$D$6:$X$47,21,FALSE))</f>
        <v/>
      </c>
      <c r="V30" s="158" t="str">
        <f>IF(V29="","",VLOOKUP(V29,'シフト記号表（勤務時間帯）'!$D$6:$X$47,21,FALSE))</f>
        <v/>
      </c>
      <c r="W30" s="158" t="str">
        <f>IF(W29="","",VLOOKUP(W29,'シフト記号表（勤務時間帯）'!$D$6:$X$47,21,FALSE))</f>
        <v/>
      </c>
      <c r="X30" s="158" t="str">
        <f>IF(X29="","",VLOOKUP(X29,'シフト記号表（勤務時間帯）'!$D$6:$X$47,21,FALSE))</f>
        <v/>
      </c>
      <c r="Y30" s="158" t="str">
        <f>IF(Y29="","",VLOOKUP(Y29,'シフト記号表（勤務時間帯）'!$D$6:$X$47,21,FALSE))</f>
        <v/>
      </c>
      <c r="Z30" s="158" t="str">
        <f>IF(Z29="","",VLOOKUP(Z29,'シフト記号表（勤務時間帯）'!$D$6:$X$47,21,FALSE))</f>
        <v/>
      </c>
      <c r="AA30" s="159" t="str">
        <f>IF(AA29="","",VLOOKUP(AA29,'シフト記号表（勤務時間帯）'!$D$6:$X$47,21,FALSE))</f>
        <v/>
      </c>
      <c r="AB30" s="157" t="str">
        <f>IF(AB29="","",VLOOKUP(AB29,'シフト記号表（勤務時間帯）'!$D$6:$X$47,21,FALSE))</f>
        <v/>
      </c>
      <c r="AC30" s="158" t="str">
        <f>IF(AC29="","",VLOOKUP(AC29,'シフト記号表（勤務時間帯）'!$D$6:$X$47,21,FALSE))</f>
        <v/>
      </c>
      <c r="AD30" s="158" t="str">
        <f>IF(AD29="","",VLOOKUP(AD29,'シフト記号表（勤務時間帯）'!$D$6:$X$47,21,FALSE))</f>
        <v/>
      </c>
      <c r="AE30" s="158" t="str">
        <f>IF(AE29="","",VLOOKUP(AE29,'シフト記号表（勤務時間帯）'!$D$6:$X$47,21,FALSE))</f>
        <v/>
      </c>
      <c r="AF30" s="158" t="str">
        <f>IF(AF29="","",VLOOKUP(AF29,'シフト記号表（勤務時間帯）'!$D$6:$X$47,21,FALSE))</f>
        <v/>
      </c>
      <c r="AG30" s="158" t="str">
        <f>IF(AG29="","",VLOOKUP(AG29,'シフト記号表（勤務時間帯）'!$D$6:$X$47,21,FALSE))</f>
        <v/>
      </c>
      <c r="AH30" s="159" t="str">
        <f>IF(AH29="","",VLOOKUP(AH29,'シフト記号表（勤務時間帯）'!$D$6:$X$47,21,FALSE))</f>
        <v/>
      </c>
      <c r="AI30" s="157" t="str">
        <f>IF(AI29="","",VLOOKUP(AI29,'シフト記号表（勤務時間帯）'!$D$6:$X$47,21,FALSE))</f>
        <v/>
      </c>
      <c r="AJ30" s="158" t="str">
        <f>IF(AJ29="","",VLOOKUP(AJ29,'シフト記号表（勤務時間帯）'!$D$6:$X$47,21,FALSE))</f>
        <v/>
      </c>
      <c r="AK30" s="158" t="str">
        <f>IF(AK29="","",VLOOKUP(AK29,'シフト記号表（勤務時間帯）'!$D$6:$X$47,21,FALSE))</f>
        <v/>
      </c>
      <c r="AL30" s="158" t="str">
        <f>IF(AL29="","",VLOOKUP(AL29,'シフト記号表（勤務時間帯）'!$D$6:$X$47,21,FALSE))</f>
        <v/>
      </c>
      <c r="AM30" s="158" t="str">
        <f>IF(AM29="","",VLOOKUP(AM29,'シフト記号表（勤務時間帯）'!$D$6:$X$47,21,FALSE))</f>
        <v/>
      </c>
      <c r="AN30" s="158" t="str">
        <f>IF(AN29="","",VLOOKUP(AN29,'シフト記号表（勤務時間帯）'!$D$6:$X$47,21,FALSE))</f>
        <v/>
      </c>
      <c r="AO30" s="159" t="str">
        <f>IF(AO29="","",VLOOKUP(AO29,'シフト記号表（勤務時間帯）'!$D$6:$X$47,21,FALSE))</f>
        <v/>
      </c>
      <c r="AP30" s="157" t="str">
        <f>IF(AP29="","",VLOOKUP(AP29,'シフト記号表（勤務時間帯）'!$D$6:$X$47,21,FALSE))</f>
        <v/>
      </c>
      <c r="AQ30" s="158" t="str">
        <f>IF(AQ29="","",VLOOKUP(AQ29,'シフト記号表（勤務時間帯）'!$D$6:$X$47,21,FALSE))</f>
        <v/>
      </c>
      <c r="AR30" s="158" t="str">
        <f>IF(AR29="","",VLOOKUP(AR29,'シフト記号表（勤務時間帯）'!$D$6:$X$47,21,FALSE))</f>
        <v/>
      </c>
      <c r="AS30" s="158" t="str">
        <f>IF(AS29="","",VLOOKUP(AS29,'シフト記号表（勤務時間帯）'!$D$6:$X$47,21,FALSE))</f>
        <v/>
      </c>
      <c r="AT30" s="158" t="str">
        <f>IF(AT29="","",VLOOKUP(AT29,'シフト記号表（勤務時間帯）'!$D$6:$X$47,21,FALSE))</f>
        <v/>
      </c>
      <c r="AU30" s="158" t="str">
        <f>IF(AU29="","",VLOOKUP(AU29,'シフト記号表（勤務時間帯）'!$D$6:$X$47,21,FALSE))</f>
        <v/>
      </c>
      <c r="AV30" s="159" t="str">
        <f>IF(AV29="","",VLOOKUP(AV29,'シフト記号表（勤務時間帯）'!$D$6:$X$47,21,FALSE))</f>
        <v/>
      </c>
      <c r="AW30" s="157" t="str">
        <f>IF(AW29="","",VLOOKUP(AW29,'シフト記号表（勤務時間帯）'!$D$6:$X$47,21,FALSE))</f>
        <v/>
      </c>
      <c r="AX30" s="158" t="str">
        <f>IF(AX29="","",VLOOKUP(AX29,'シフト記号表（勤務時間帯）'!$D$6:$X$47,21,FALSE))</f>
        <v/>
      </c>
      <c r="AY30" s="158" t="str">
        <f>IF(AY29="","",VLOOKUP(AY29,'シフト記号表（勤務時間帯）'!$D$6:$X$47,21,FALSE))</f>
        <v/>
      </c>
      <c r="AZ30" s="319">
        <f>IF($BC$3="４週",SUM(U30:AV30),IF($BC$3="暦月",SUM(U30:AY30),""))</f>
        <v>0</v>
      </c>
      <c r="BA30" s="320"/>
      <c r="BB30" s="321">
        <f>IF($BC$3="４週",AZ30/4,IF($BC$3="暦月",(AZ30/($BC$8/7)),""))</f>
        <v>0</v>
      </c>
      <c r="BC30" s="320"/>
      <c r="BD30" s="313"/>
      <c r="BE30" s="314"/>
      <c r="BF30" s="314"/>
      <c r="BG30" s="314"/>
      <c r="BH30" s="315"/>
    </row>
    <row r="31" spans="2:65" ht="20.25" customHeight="1" x14ac:dyDescent="0.4">
      <c r="B31" s="98"/>
      <c r="C31" s="271"/>
      <c r="D31" s="272"/>
      <c r="E31" s="273"/>
      <c r="F31" s="134"/>
      <c r="G31" s="99">
        <f>C29</f>
        <v>0</v>
      </c>
      <c r="H31" s="276"/>
      <c r="I31" s="283"/>
      <c r="J31" s="284"/>
      <c r="K31" s="284"/>
      <c r="L31" s="285"/>
      <c r="M31" s="292"/>
      <c r="N31" s="293"/>
      <c r="O31" s="294"/>
      <c r="P31" s="22" t="s">
        <v>70</v>
      </c>
      <c r="Q31" s="23"/>
      <c r="R31" s="23"/>
      <c r="S31" s="14"/>
      <c r="T31" s="47"/>
      <c r="U31" s="160" t="str">
        <f>IF(U29="","",VLOOKUP(U29,'シフト記号表（勤務時間帯）'!$D$6:$Z$47,23,FALSE))</f>
        <v/>
      </c>
      <c r="V31" s="161" t="str">
        <f>IF(V29="","",VLOOKUP(V29,'シフト記号表（勤務時間帯）'!$D$6:$Z$47,23,FALSE))</f>
        <v/>
      </c>
      <c r="W31" s="161" t="str">
        <f>IF(W29="","",VLOOKUP(W29,'シフト記号表（勤務時間帯）'!$D$6:$Z$47,23,FALSE))</f>
        <v/>
      </c>
      <c r="X31" s="161" t="str">
        <f>IF(X29="","",VLOOKUP(X29,'シフト記号表（勤務時間帯）'!$D$6:$Z$47,23,FALSE))</f>
        <v/>
      </c>
      <c r="Y31" s="161" t="str">
        <f>IF(Y29="","",VLOOKUP(Y29,'シフト記号表（勤務時間帯）'!$D$6:$Z$47,23,FALSE))</f>
        <v/>
      </c>
      <c r="Z31" s="161" t="str">
        <f>IF(Z29="","",VLOOKUP(Z29,'シフト記号表（勤務時間帯）'!$D$6:$Z$47,23,FALSE))</f>
        <v/>
      </c>
      <c r="AA31" s="162" t="str">
        <f>IF(AA29="","",VLOOKUP(AA29,'シフト記号表（勤務時間帯）'!$D$6:$Z$47,23,FALSE))</f>
        <v/>
      </c>
      <c r="AB31" s="160" t="str">
        <f>IF(AB29="","",VLOOKUP(AB29,'シフト記号表（勤務時間帯）'!$D$6:$Z$47,23,FALSE))</f>
        <v/>
      </c>
      <c r="AC31" s="161" t="str">
        <f>IF(AC29="","",VLOOKUP(AC29,'シフト記号表（勤務時間帯）'!$D$6:$Z$47,23,FALSE))</f>
        <v/>
      </c>
      <c r="AD31" s="161" t="str">
        <f>IF(AD29="","",VLOOKUP(AD29,'シフト記号表（勤務時間帯）'!$D$6:$Z$47,23,FALSE))</f>
        <v/>
      </c>
      <c r="AE31" s="161" t="str">
        <f>IF(AE29="","",VLOOKUP(AE29,'シフト記号表（勤務時間帯）'!$D$6:$Z$47,23,FALSE))</f>
        <v/>
      </c>
      <c r="AF31" s="161" t="str">
        <f>IF(AF29="","",VLOOKUP(AF29,'シフト記号表（勤務時間帯）'!$D$6:$Z$47,23,FALSE))</f>
        <v/>
      </c>
      <c r="AG31" s="161" t="str">
        <f>IF(AG29="","",VLOOKUP(AG29,'シフト記号表（勤務時間帯）'!$D$6:$Z$47,23,FALSE))</f>
        <v/>
      </c>
      <c r="AH31" s="162" t="str">
        <f>IF(AH29="","",VLOOKUP(AH29,'シフト記号表（勤務時間帯）'!$D$6:$Z$47,23,FALSE))</f>
        <v/>
      </c>
      <c r="AI31" s="160" t="str">
        <f>IF(AI29="","",VLOOKUP(AI29,'シフト記号表（勤務時間帯）'!$D$6:$Z$47,23,FALSE))</f>
        <v/>
      </c>
      <c r="AJ31" s="161" t="str">
        <f>IF(AJ29="","",VLOOKUP(AJ29,'シフト記号表（勤務時間帯）'!$D$6:$Z$47,23,FALSE))</f>
        <v/>
      </c>
      <c r="AK31" s="161" t="str">
        <f>IF(AK29="","",VLOOKUP(AK29,'シフト記号表（勤務時間帯）'!$D$6:$Z$47,23,FALSE))</f>
        <v/>
      </c>
      <c r="AL31" s="161" t="str">
        <f>IF(AL29="","",VLOOKUP(AL29,'シフト記号表（勤務時間帯）'!$D$6:$Z$47,23,FALSE))</f>
        <v/>
      </c>
      <c r="AM31" s="161" t="str">
        <f>IF(AM29="","",VLOOKUP(AM29,'シフト記号表（勤務時間帯）'!$D$6:$Z$47,23,FALSE))</f>
        <v/>
      </c>
      <c r="AN31" s="161" t="str">
        <f>IF(AN29="","",VLOOKUP(AN29,'シフト記号表（勤務時間帯）'!$D$6:$Z$47,23,FALSE))</f>
        <v/>
      </c>
      <c r="AO31" s="162" t="str">
        <f>IF(AO29="","",VLOOKUP(AO29,'シフト記号表（勤務時間帯）'!$D$6:$Z$47,23,FALSE))</f>
        <v/>
      </c>
      <c r="AP31" s="160" t="str">
        <f>IF(AP29="","",VLOOKUP(AP29,'シフト記号表（勤務時間帯）'!$D$6:$Z$47,23,FALSE))</f>
        <v/>
      </c>
      <c r="AQ31" s="161" t="str">
        <f>IF(AQ29="","",VLOOKUP(AQ29,'シフト記号表（勤務時間帯）'!$D$6:$Z$47,23,FALSE))</f>
        <v/>
      </c>
      <c r="AR31" s="161" t="str">
        <f>IF(AR29="","",VLOOKUP(AR29,'シフト記号表（勤務時間帯）'!$D$6:$Z$47,23,FALSE))</f>
        <v/>
      </c>
      <c r="AS31" s="161" t="str">
        <f>IF(AS29="","",VLOOKUP(AS29,'シフト記号表（勤務時間帯）'!$D$6:$Z$47,23,FALSE))</f>
        <v/>
      </c>
      <c r="AT31" s="161" t="str">
        <f>IF(AT29="","",VLOOKUP(AT29,'シフト記号表（勤務時間帯）'!$D$6:$Z$47,23,FALSE))</f>
        <v/>
      </c>
      <c r="AU31" s="161" t="str">
        <f>IF(AU29="","",VLOOKUP(AU29,'シフト記号表（勤務時間帯）'!$D$6:$Z$47,23,FALSE))</f>
        <v/>
      </c>
      <c r="AV31" s="162" t="str">
        <f>IF(AV29="","",VLOOKUP(AV29,'シフト記号表（勤務時間帯）'!$D$6:$Z$47,23,FALSE))</f>
        <v/>
      </c>
      <c r="AW31" s="160" t="str">
        <f>IF(AW29="","",VLOOKUP(AW29,'シフト記号表（勤務時間帯）'!$D$6:$Z$47,23,FALSE))</f>
        <v/>
      </c>
      <c r="AX31" s="161" t="str">
        <f>IF(AX29="","",VLOOKUP(AX29,'シフト記号表（勤務時間帯）'!$D$6:$Z$47,23,FALSE))</f>
        <v/>
      </c>
      <c r="AY31" s="161" t="str">
        <f>IF(AY29="","",VLOOKUP(AY29,'シフト記号表（勤務時間帯）'!$D$6:$Z$47,23,FALSE))</f>
        <v/>
      </c>
      <c r="AZ31" s="322">
        <f>IF($BC$3="４週",SUM(U31:AV31),IF($BC$3="暦月",SUM(U31:AY31),""))</f>
        <v>0</v>
      </c>
      <c r="BA31" s="323"/>
      <c r="BB31" s="324">
        <f>IF($BC$3="４週",AZ31/4,IF($BC$3="暦月",(AZ31/($BC$8/7)),""))</f>
        <v>0</v>
      </c>
      <c r="BC31" s="323"/>
      <c r="BD31" s="316"/>
      <c r="BE31" s="317"/>
      <c r="BF31" s="317"/>
      <c r="BG31" s="317"/>
      <c r="BH31" s="318"/>
    </row>
    <row r="32" spans="2:65" ht="20.25" customHeight="1" x14ac:dyDescent="0.4">
      <c r="B32" s="100"/>
      <c r="C32" s="265"/>
      <c r="D32" s="266"/>
      <c r="E32" s="267"/>
      <c r="F32" s="135"/>
      <c r="G32" s="101"/>
      <c r="H32" s="274"/>
      <c r="I32" s="277"/>
      <c r="J32" s="278"/>
      <c r="K32" s="278"/>
      <c r="L32" s="279"/>
      <c r="M32" s="286"/>
      <c r="N32" s="287"/>
      <c r="O32" s="288"/>
      <c r="P32" s="18" t="s">
        <v>18</v>
      </c>
      <c r="Q32" s="24"/>
      <c r="R32" s="24"/>
      <c r="S32" s="12"/>
      <c r="T32" s="48"/>
      <c r="U32" s="163"/>
      <c r="V32" s="164"/>
      <c r="W32" s="164"/>
      <c r="X32" s="164"/>
      <c r="Y32" s="164"/>
      <c r="Z32" s="164"/>
      <c r="AA32" s="165"/>
      <c r="AB32" s="163"/>
      <c r="AC32" s="164"/>
      <c r="AD32" s="164"/>
      <c r="AE32" s="164"/>
      <c r="AF32" s="164"/>
      <c r="AG32" s="164"/>
      <c r="AH32" s="165"/>
      <c r="AI32" s="163"/>
      <c r="AJ32" s="164"/>
      <c r="AK32" s="164"/>
      <c r="AL32" s="164"/>
      <c r="AM32" s="164"/>
      <c r="AN32" s="164"/>
      <c r="AO32" s="165"/>
      <c r="AP32" s="163"/>
      <c r="AQ32" s="164"/>
      <c r="AR32" s="164"/>
      <c r="AS32" s="164"/>
      <c r="AT32" s="164"/>
      <c r="AU32" s="164"/>
      <c r="AV32" s="165"/>
      <c r="AW32" s="163"/>
      <c r="AX32" s="164"/>
      <c r="AY32" s="164"/>
      <c r="AZ32" s="295"/>
      <c r="BA32" s="296"/>
      <c r="BB32" s="309"/>
      <c r="BC32" s="296"/>
      <c r="BD32" s="310"/>
      <c r="BE32" s="311"/>
      <c r="BF32" s="311"/>
      <c r="BG32" s="311"/>
      <c r="BH32" s="312"/>
    </row>
    <row r="33" spans="2:60" ht="20.25" customHeight="1" x14ac:dyDescent="0.4">
      <c r="B33" s="96">
        <f>B30+1</f>
        <v>2</v>
      </c>
      <c r="C33" s="268"/>
      <c r="D33" s="269"/>
      <c r="E33" s="270"/>
      <c r="F33" s="95">
        <f>C32</f>
        <v>0</v>
      </c>
      <c r="G33" s="97"/>
      <c r="H33" s="275"/>
      <c r="I33" s="280"/>
      <c r="J33" s="281"/>
      <c r="K33" s="281"/>
      <c r="L33" s="282"/>
      <c r="M33" s="289"/>
      <c r="N33" s="290"/>
      <c r="O33" s="291"/>
      <c r="P33" s="20" t="s">
        <v>69</v>
      </c>
      <c r="Q33" s="21"/>
      <c r="R33" s="21"/>
      <c r="S33" s="16"/>
      <c r="T33" s="46"/>
      <c r="U33" s="157" t="str">
        <f>IF(U32="","",VLOOKUP(U32,'シフト記号表（勤務時間帯）'!$D$6:$X$47,21,FALSE))</f>
        <v/>
      </c>
      <c r="V33" s="158" t="str">
        <f>IF(V32="","",VLOOKUP(V32,'シフト記号表（勤務時間帯）'!$D$6:$X$47,21,FALSE))</f>
        <v/>
      </c>
      <c r="W33" s="158" t="str">
        <f>IF(W32="","",VLOOKUP(W32,'シフト記号表（勤務時間帯）'!$D$6:$X$47,21,FALSE))</f>
        <v/>
      </c>
      <c r="X33" s="158" t="str">
        <f>IF(X32="","",VLOOKUP(X32,'シフト記号表（勤務時間帯）'!$D$6:$X$47,21,FALSE))</f>
        <v/>
      </c>
      <c r="Y33" s="158" t="str">
        <f>IF(Y32="","",VLOOKUP(Y32,'シフト記号表（勤務時間帯）'!$D$6:$X$47,21,FALSE))</f>
        <v/>
      </c>
      <c r="Z33" s="158" t="str">
        <f>IF(Z32="","",VLOOKUP(Z32,'シフト記号表（勤務時間帯）'!$D$6:$X$47,21,FALSE))</f>
        <v/>
      </c>
      <c r="AA33" s="159" t="str">
        <f>IF(AA32="","",VLOOKUP(AA32,'シフト記号表（勤務時間帯）'!$D$6:$X$47,21,FALSE))</f>
        <v/>
      </c>
      <c r="AB33" s="157" t="str">
        <f>IF(AB32="","",VLOOKUP(AB32,'シフト記号表（勤務時間帯）'!$D$6:$X$47,21,FALSE))</f>
        <v/>
      </c>
      <c r="AC33" s="158" t="str">
        <f>IF(AC32="","",VLOOKUP(AC32,'シフト記号表（勤務時間帯）'!$D$6:$X$47,21,FALSE))</f>
        <v/>
      </c>
      <c r="AD33" s="158" t="str">
        <f>IF(AD32="","",VLOOKUP(AD32,'シフト記号表（勤務時間帯）'!$D$6:$X$47,21,FALSE))</f>
        <v/>
      </c>
      <c r="AE33" s="158" t="str">
        <f>IF(AE32="","",VLOOKUP(AE32,'シフト記号表（勤務時間帯）'!$D$6:$X$47,21,FALSE))</f>
        <v/>
      </c>
      <c r="AF33" s="158" t="str">
        <f>IF(AF32="","",VLOOKUP(AF32,'シフト記号表（勤務時間帯）'!$D$6:$X$47,21,FALSE))</f>
        <v/>
      </c>
      <c r="AG33" s="158" t="str">
        <f>IF(AG32="","",VLOOKUP(AG32,'シフト記号表（勤務時間帯）'!$D$6:$X$47,21,FALSE))</f>
        <v/>
      </c>
      <c r="AH33" s="159" t="str">
        <f>IF(AH32="","",VLOOKUP(AH32,'シフト記号表（勤務時間帯）'!$D$6:$X$47,21,FALSE))</f>
        <v/>
      </c>
      <c r="AI33" s="157" t="str">
        <f>IF(AI32="","",VLOOKUP(AI32,'シフト記号表（勤務時間帯）'!$D$6:$X$47,21,FALSE))</f>
        <v/>
      </c>
      <c r="AJ33" s="158" t="str">
        <f>IF(AJ32="","",VLOOKUP(AJ32,'シフト記号表（勤務時間帯）'!$D$6:$X$47,21,FALSE))</f>
        <v/>
      </c>
      <c r="AK33" s="158" t="str">
        <f>IF(AK32="","",VLOOKUP(AK32,'シフト記号表（勤務時間帯）'!$D$6:$X$47,21,FALSE))</f>
        <v/>
      </c>
      <c r="AL33" s="158" t="str">
        <f>IF(AL32="","",VLOOKUP(AL32,'シフト記号表（勤務時間帯）'!$D$6:$X$47,21,FALSE))</f>
        <v/>
      </c>
      <c r="AM33" s="158" t="str">
        <f>IF(AM32="","",VLOOKUP(AM32,'シフト記号表（勤務時間帯）'!$D$6:$X$47,21,FALSE))</f>
        <v/>
      </c>
      <c r="AN33" s="158" t="str">
        <f>IF(AN32="","",VLOOKUP(AN32,'シフト記号表（勤務時間帯）'!$D$6:$X$47,21,FALSE))</f>
        <v/>
      </c>
      <c r="AO33" s="159" t="str">
        <f>IF(AO32="","",VLOOKUP(AO32,'シフト記号表（勤務時間帯）'!$D$6:$X$47,21,FALSE))</f>
        <v/>
      </c>
      <c r="AP33" s="157" t="str">
        <f>IF(AP32="","",VLOOKUP(AP32,'シフト記号表（勤務時間帯）'!$D$6:$X$47,21,FALSE))</f>
        <v/>
      </c>
      <c r="AQ33" s="158" t="str">
        <f>IF(AQ32="","",VLOOKUP(AQ32,'シフト記号表（勤務時間帯）'!$D$6:$X$47,21,FALSE))</f>
        <v/>
      </c>
      <c r="AR33" s="158" t="str">
        <f>IF(AR32="","",VLOOKUP(AR32,'シフト記号表（勤務時間帯）'!$D$6:$X$47,21,FALSE))</f>
        <v/>
      </c>
      <c r="AS33" s="158" t="str">
        <f>IF(AS32="","",VLOOKUP(AS32,'シフト記号表（勤務時間帯）'!$D$6:$X$47,21,FALSE))</f>
        <v/>
      </c>
      <c r="AT33" s="158" t="str">
        <f>IF(AT32="","",VLOOKUP(AT32,'シフト記号表（勤務時間帯）'!$D$6:$X$47,21,FALSE))</f>
        <v/>
      </c>
      <c r="AU33" s="158" t="str">
        <f>IF(AU32="","",VLOOKUP(AU32,'シフト記号表（勤務時間帯）'!$D$6:$X$47,21,FALSE))</f>
        <v/>
      </c>
      <c r="AV33" s="159" t="str">
        <f>IF(AV32="","",VLOOKUP(AV32,'シフト記号表（勤務時間帯）'!$D$6:$X$47,21,FALSE))</f>
        <v/>
      </c>
      <c r="AW33" s="157" t="str">
        <f>IF(AW32="","",VLOOKUP(AW32,'シフト記号表（勤務時間帯）'!$D$6:$X$47,21,FALSE))</f>
        <v/>
      </c>
      <c r="AX33" s="158" t="str">
        <f>IF(AX32="","",VLOOKUP(AX32,'シフト記号表（勤務時間帯）'!$D$6:$X$47,21,FALSE))</f>
        <v/>
      </c>
      <c r="AY33" s="158" t="str">
        <f>IF(AY32="","",VLOOKUP(AY32,'シフト記号表（勤務時間帯）'!$D$6:$X$47,21,FALSE))</f>
        <v/>
      </c>
      <c r="AZ33" s="319">
        <f>IF($BC$3="４週",SUM(U33:AV33),IF($BC$3="暦月",SUM(U33:AY33),""))</f>
        <v>0</v>
      </c>
      <c r="BA33" s="320"/>
      <c r="BB33" s="321">
        <f>IF($BC$3="４週",AZ33/4,IF($BC$3="暦月",(AZ33/($BC$8/7)),""))</f>
        <v>0</v>
      </c>
      <c r="BC33" s="320"/>
      <c r="BD33" s="313"/>
      <c r="BE33" s="314"/>
      <c r="BF33" s="314"/>
      <c r="BG33" s="314"/>
      <c r="BH33" s="315"/>
    </row>
    <row r="34" spans="2:60" ht="20.25" customHeight="1" x14ac:dyDescent="0.4">
      <c r="B34" s="98"/>
      <c r="C34" s="271"/>
      <c r="D34" s="272"/>
      <c r="E34" s="273"/>
      <c r="F34" s="134"/>
      <c r="G34" s="99">
        <f>C32</f>
        <v>0</v>
      </c>
      <c r="H34" s="276"/>
      <c r="I34" s="283"/>
      <c r="J34" s="284"/>
      <c r="K34" s="284"/>
      <c r="L34" s="285"/>
      <c r="M34" s="292"/>
      <c r="N34" s="293"/>
      <c r="O34" s="294"/>
      <c r="P34" s="22" t="s">
        <v>70</v>
      </c>
      <c r="Q34" s="23"/>
      <c r="R34" s="23"/>
      <c r="S34" s="14"/>
      <c r="T34" s="47"/>
      <c r="U34" s="160" t="str">
        <f>IF(U32="","",VLOOKUP(U32,'シフト記号表（勤務時間帯）'!$D$6:$Z$47,23,FALSE))</f>
        <v/>
      </c>
      <c r="V34" s="161" t="str">
        <f>IF(V32="","",VLOOKUP(V32,'シフト記号表（勤務時間帯）'!$D$6:$Z$47,23,FALSE))</f>
        <v/>
      </c>
      <c r="W34" s="161" t="str">
        <f>IF(W32="","",VLOOKUP(W32,'シフト記号表（勤務時間帯）'!$D$6:$Z$47,23,FALSE))</f>
        <v/>
      </c>
      <c r="X34" s="161" t="str">
        <f>IF(X32="","",VLOOKUP(X32,'シフト記号表（勤務時間帯）'!$D$6:$Z$47,23,FALSE))</f>
        <v/>
      </c>
      <c r="Y34" s="161" t="str">
        <f>IF(Y32="","",VLOOKUP(Y32,'シフト記号表（勤務時間帯）'!$D$6:$Z$47,23,FALSE))</f>
        <v/>
      </c>
      <c r="Z34" s="161" t="str">
        <f>IF(Z32="","",VLOOKUP(Z32,'シフト記号表（勤務時間帯）'!$D$6:$Z$47,23,FALSE))</f>
        <v/>
      </c>
      <c r="AA34" s="162" t="str">
        <f>IF(AA32="","",VLOOKUP(AA32,'シフト記号表（勤務時間帯）'!$D$6:$Z$47,23,FALSE))</f>
        <v/>
      </c>
      <c r="AB34" s="160" t="str">
        <f>IF(AB32="","",VLOOKUP(AB32,'シフト記号表（勤務時間帯）'!$D$6:$Z$47,23,FALSE))</f>
        <v/>
      </c>
      <c r="AC34" s="161" t="str">
        <f>IF(AC32="","",VLOOKUP(AC32,'シフト記号表（勤務時間帯）'!$D$6:$Z$47,23,FALSE))</f>
        <v/>
      </c>
      <c r="AD34" s="161" t="str">
        <f>IF(AD32="","",VLOOKUP(AD32,'シフト記号表（勤務時間帯）'!$D$6:$Z$47,23,FALSE))</f>
        <v/>
      </c>
      <c r="AE34" s="161" t="str">
        <f>IF(AE32="","",VLOOKUP(AE32,'シフト記号表（勤務時間帯）'!$D$6:$Z$47,23,FALSE))</f>
        <v/>
      </c>
      <c r="AF34" s="161" t="str">
        <f>IF(AF32="","",VLOOKUP(AF32,'シフト記号表（勤務時間帯）'!$D$6:$Z$47,23,FALSE))</f>
        <v/>
      </c>
      <c r="AG34" s="161" t="str">
        <f>IF(AG32="","",VLOOKUP(AG32,'シフト記号表（勤務時間帯）'!$D$6:$Z$47,23,FALSE))</f>
        <v/>
      </c>
      <c r="AH34" s="162" t="str">
        <f>IF(AH32="","",VLOOKUP(AH32,'シフト記号表（勤務時間帯）'!$D$6:$Z$47,23,FALSE))</f>
        <v/>
      </c>
      <c r="AI34" s="160" t="str">
        <f>IF(AI32="","",VLOOKUP(AI32,'シフト記号表（勤務時間帯）'!$D$6:$Z$47,23,FALSE))</f>
        <v/>
      </c>
      <c r="AJ34" s="161" t="str">
        <f>IF(AJ32="","",VLOOKUP(AJ32,'シフト記号表（勤務時間帯）'!$D$6:$Z$47,23,FALSE))</f>
        <v/>
      </c>
      <c r="AK34" s="161" t="str">
        <f>IF(AK32="","",VLOOKUP(AK32,'シフト記号表（勤務時間帯）'!$D$6:$Z$47,23,FALSE))</f>
        <v/>
      </c>
      <c r="AL34" s="161" t="str">
        <f>IF(AL32="","",VLOOKUP(AL32,'シフト記号表（勤務時間帯）'!$D$6:$Z$47,23,FALSE))</f>
        <v/>
      </c>
      <c r="AM34" s="161" t="str">
        <f>IF(AM32="","",VLOOKUP(AM32,'シフト記号表（勤務時間帯）'!$D$6:$Z$47,23,FALSE))</f>
        <v/>
      </c>
      <c r="AN34" s="161" t="str">
        <f>IF(AN32="","",VLOOKUP(AN32,'シフト記号表（勤務時間帯）'!$D$6:$Z$47,23,FALSE))</f>
        <v/>
      </c>
      <c r="AO34" s="162" t="str">
        <f>IF(AO32="","",VLOOKUP(AO32,'シフト記号表（勤務時間帯）'!$D$6:$Z$47,23,FALSE))</f>
        <v/>
      </c>
      <c r="AP34" s="160" t="str">
        <f>IF(AP32="","",VLOOKUP(AP32,'シフト記号表（勤務時間帯）'!$D$6:$Z$47,23,FALSE))</f>
        <v/>
      </c>
      <c r="AQ34" s="161" t="str">
        <f>IF(AQ32="","",VLOOKUP(AQ32,'シフト記号表（勤務時間帯）'!$D$6:$Z$47,23,FALSE))</f>
        <v/>
      </c>
      <c r="AR34" s="161" t="str">
        <f>IF(AR32="","",VLOOKUP(AR32,'シフト記号表（勤務時間帯）'!$D$6:$Z$47,23,FALSE))</f>
        <v/>
      </c>
      <c r="AS34" s="161" t="str">
        <f>IF(AS32="","",VLOOKUP(AS32,'シフト記号表（勤務時間帯）'!$D$6:$Z$47,23,FALSE))</f>
        <v/>
      </c>
      <c r="AT34" s="161" t="str">
        <f>IF(AT32="","",VLOOKUP(AT32,'シフト記号表（勤務時間帯）'!$D$6:$Z$47,23,FALSE))</f>
        <v/>
      </c>
      <c r="AU34" s="161" t="str">
        <f>IF(AU32="","",VLOOKUP(AU32,'シフト記号表（勤務時間帯）'!$D$6:$Z$47,23,FALSE))</f>
        <v/>
      </c>
      <c r="AV34" s="162" t="str">
        <f>IF(AV32="","",VLOOKUP(AV32,'シフト記号表（勤務時間帯）'!$D$6:$Z$47,23,FALSE))</f>
        <v/>
      </c>
      <c r="AW34" s="160" t="str">
        <f>IF(AW32="","",VLOOKUP(AW32,'シフト記号表（勤務時間帯）'!$D$6:$Z$47,23,FALSE))</f>
        <v/>
      </c>
      <c r="AX34" s="161" t="str">
        <f>IF(AX32="","",VLOOKUP(AX32,'シフト記号表（勤務時間帯）'!$D$6:$Z$47,23,FALSE))</f>
        <v/>
      </c>
      <c r="AY34" s="161" t="str">
        <f>IF(AY32="","",VLOOKUP(AY32,'シフト記号表（勤務時間帯）'!$D$6:$Z$47,23,FALSE))</f>
        <v/>
      </c>
      <c r="AZ34" s="322">
        <f>IF($BC$3="４週",SUM(U34:AV34),IF($BC$3="暦月",SUM(U34:AY34),""))</f>
        <v>0</v>
      </c>
      <c r="BA34" s="323"/>
      <c r="BB34" s="324">
        <f>IF($BC$3="４週",AZ34/4,IF($BC$3="暦月",(AZ34/($BC$8/7)),""))</f>
        <v>0</v>
      </c>
      <c r="BC34" s="323"/>
      <c r="BD34" s="316"/>
      <c r="BE34" s="317"/>
      <c r="BF34" s="317"/>
      <c r="BG34" s="317"/>
      <c r="BH34" s="318"/>
    </row>
    <row r="35" spans="2:60" ht="20.25" customHeight="1" x14ac:dyDescent="0.4">
      <c r="B35" s="100"/>
      <c r="C35" s="265"/>
      <c r="D35" s="266"/>
      <c r="E35" s="267"/>
      <c r="F35" s="95"/>
      <c r="G35" s="97"/>
      <c r="H35" s="329"/>
      <c r="I35" s="277"/>
      <c r="J35" s="278"/>
      <c r="K35" s="278"/>
      <c r="L35" s="279"/>
      <c r="M35" s="286"/>
      <c r="N35" s="287"/>
      <c r="O35" s="288"/>
      <c r="P35" s="18" t="s">
        <v>18</v>
      </c>
      <c r="Q35" s="24"/>
      <c r="R35" s="24"/>
      <c r="S35" s="12"/>
      <c r="T35" s="48"/>
      <c r="U35" s="163"/>
      <c r="V35" s="164"/>
      <c r="W35" s="164"/>
      <c r="X35" s="164"/>
      <c r="Y35" s="164"/>
      <c r="Z35" s="164"/>
      <c r="AA35" s="165"/>
      <c r="AB35" s="163"/>
      <c r="AC35" s="164"/>
      <c r="AD35" s="164"/>
      <c r="AE35" s="164"/>
      <c r="AF35" s="164"/>
      <c r="AG35" s="164"/>
      <c r="AH35" s="165"/>
      <c r="AI35" s="163"/>
      <c r="AJ35" s="164"/>
      <c r="AK35" s="164"/>
      <c r="AL35" s="164"/>
      <c r="AM35" s="164"/>
      <c r="AN35" s="164"/>
      <c r="AO35" s="165"/>
      <c r="AP35" s="163"/>
      <c r="AQ35" s="164"/>
      <c r="AR35" s="164"/>
      <c r="AS35" s="164"/>
      <c r="AT35" s="164"/>
      <c r="AU35" s="164"/>
      <c r="AV35" s="165"/>
      <c r="AW35" s="163"/>
      <c r="AX35" s="164"/>
      <c r="AY35" s="164"/>
      <c r="AZ35" s="295"/>
      <c r="BA35" s="296"/>
      <c r="BB35" s="309"/>
      <c r="BC35" s="296"/>
      <c r="BD35" s="310"/>
      <c r="BE35" s="311"/>
      <c r="BF35" s="311"/>
      <c r="BG35" s="311"/>
      <c r="BH35" s="312"/>
    </row>
    <row r="36" spans="2:60" ht="20.25" customHeight="1" x14ac:dyDescent="0.4">
      <c r="B36" s="96">
        <f>B33+1</f>
        <v>3</v>
      </c>
      <c r="C36" s="268"/>
      <c r="D36" s="269"/>
      <c r="E36" s="270"/>
      <c r="F36" s="95">
        <f>C35</f>
        <v>0</v>
      </c>
      <c r="G36" s="97"/>
      <c r="H36" s="275"/>
      <c r="I36" s="280"/>
      <c r="J36" s="281"/>
      <c r="K36" s="281"/>
      <c r="L36" s="282"/>
      <c r="M36" s="289"/>
      <c r="N36" s="290"/>
      <c r="O36" s="291"/>
      <c r="P36" s="20" t="s">
        <v>69</v>
      </c>
      <c r="Q36" s="21"/>
      <c r="R36" s="21"/>
      <c r="S36" s="16"/>
      <c r="T36" s="46"/>
      <c r="U36" s="157" t="str">
        <f>IF(U35="","",VLOOKUP(U35,'シフト記号表（勤務時間帯）'!$D$6:$X$47,21,FALSE))</f>
        <v/>
      </c>
      <c r="V36" s="158" t="str">
        <f>IF(V35="","",VLOOKUP(V35,'シフト記号表（勤務時間帯）'!$D$6:$X$47,21,FALSE))</f>
        <v/>
      </c>
      <c r="W36" s="158" t="str">
        <f>IF(W35="","",VLOOKUP(W35,'シフト記号表（勤務時間帯）'!$D$6:$X$47,21,FALSE))</f>
        <v/>
      </c>
      <c r="X36" s="158" t="str">
        <f>IF(X35="","",VLOOKUP(X35,'シフト記号表（勤務時間帯）'!$D$6:$X$47,21,FALSE))</f>
        <v/>
      </c>
      <c r="Y36" s="158" t="str">
        <f>IF(Y35="","",VLOOKUP(Y35,'シフト記号表（勤務時間帯）'!$D$6:$X$47,21,FALSE))</f>
        <v/>
      </c>
      <c r="Z36" s="158" t="str">
        <f>IF(Z35="","",VLOOKUP(Z35,'シフト記号表（勤務時間帯）'!$D$6:$X$47,21,FALSE))</f>
        <v/>
      </c>
      <c r="AA36" s="159" t="str">
        <f>IF(AA35="","",VLOOKUP(AA35,'シフト記号表（勤務時間帯）'!$D$6:$X$47,21,FALSE))</f>
        <v/>
      </c>
      <c r="AB36" s="157" t="str">
        <f>IF(AB35="","",VLOOKUP(AB35,'シフト記号表（勤務時間帯）'!$D$6:$X$47,21,FALSE))</f>
        <v/>
      </c>
      <c r="AC36" s="158" t="str">
        <f>IF(AC35="","",VLOOKUP(AC35,'シフト記号表（勤務時間帯）'!$D$6:$X$47,21,FALSE))</f>
        <v/>
      </c>
      <c r="AD36" s="158" t="str">
        <f>IF(AD35="","",VLOOKUP(AD35,'シフト記号表（勤務時間帯）'!$D$6:$X$47,21,FALSE))</f>
        <v/>
      </c>
      <c r="AE36" s="158" t="str">
        <f>IF(AE35="","",VLOOKUP(AE35,'シフト記号表（勤務時間帯）'!$D$6:$X$47,21,FALSE))</f>
        <v/>
      </c>
      <c r="AF36" s="158" t="str">
        <f>IF(AF35="","",VLOOKUP(AF35,'シフト記号表（勤務時間帯）'!$D$6:$X$47,21,FALSE))</f>
        <v/>
      </c>
      <c r="AG36" s="158" t="str">
        <f>IF(AG35="","",VLOOKUP(AG35,'シフト記号表（勤務時間帯）'!$D$6:$X$47,21,FALSE))</f>
        <v/>
      </c>
      <c r="AH36" s="159" t="str">
        <f>IF(AH35="","",VLOOKUP(AH35,'シフト記号表（勤務時間帯）'!$D$6:$X$47,21,FALSE))</f>
        <v/>
      </c>
      <c r="AI36" s="157" t="str">
        <f>IF(AI35="","",VLOOKUP(AI35,'シフト記号表（勤務時間帯）'!$D$6:$X$47,21,FALSE))</f>
        <v/>
      </c>
      <c r="AJ36" s="158" t="str">
        <f>IF(AJ35="","",VLOOKUP(AJ35,'シフト記号表（勤務時間帯）'!$D$6:$X$47,21,FALSE))</f>
        <v/>
      </c>
      <c r="AK36" s="158" t="str">
        <f>IF(AK35="","",VLOOKUP(AK35,'シフト記号表（勤務時間帯）'!$D$6:$X$47,21,FALSE))</f>
        <v/>
      </c>
      <c r="AL36" s="158" t="str">
        <f>IF(AL35="","",VLOOKUP(AL35,'シフト記号表（勤務時間帯）'!$D$6:$X$47,21,FALSE))</f>
        <v/>
      </c>
      <c r="AM36" s="158" t="str">
        <f>IF(AM35="","",VLOOKUP(AM35,'シフト記号表（勤務時間帯）'!$D$6:$X$47,21,FALSE))</f>
        <v/>
      </c>
      <c r="AN36" s="158" t="str">
        <f>IF(AN35="","",VLOOKUP(AN35,'シフト記号表（勤務時間帯）'!$D$6:$X$47,21,FALSE))</f>
        <v/>
      </c>
      <c r="AO36" s="159" t="str">
        <f>IF(AO35="","",VLOOKUP(AO35,'シフト記号表（勤務時間帯）'!$D$6:$X$47,21,FALSE))</f>
        <v/>
      </c>
      <c r="AP36" s="157" t="str">
        <f>IF(AP35="","",VLOOKUP(AP35,'シフト記号表（勤務時間帯）'!$D$6:$X$47,21,FALSE))</f>
        <v/>
      </c>
      <c r="AQ36" s="158" t="str">
        <f>IF(AQ35="","",VLOOKUP(AQ35,'シフト記号表（勤務時間帯）'!$D$6:$X$47,21,FALSE))</f>
        <v/>
      </c>
      <c r="AR36" s="158" t="str">
        <f>IF(AR35="","",VLOOKUP(AR35,'シフト記号表（勤務時間帯）'!$D$6:$X$47,21,FALSE))</f>
        <v/>
      </c>
      <c r="AS36" s="158" t="str">
        <f>IF(AS35="","",VLOOKUP(AS35,'シフト記号表（勤務時間帯）'!$D$6:$X$47,21,FALSE))</f>
        <v/>
      </c>
      <c r="AT36" s="158" t="str">
        <f>IF(AT35="","",VLOOKUP(AT35,'シフト記号表（勤務時間帯）'!$D$6:$X$47,21,FALSE))</f>
        <v/>
      </c>
      <c r="AU36" s="158" t="str">
        <f>IF(AU35="","",VLOOKUP(AU35,'シフト記号表（勤務時間帯）'!$D$6:$X$47,21,FALSE))</f>
        <v/>
      </c>
      <c r="AV36" s="159" t="str">
        <f>IF(AV35="","",VLOOKUP(AV35,'シフト記号表（勤務時間帯）'!$D$6:$X$47,21,FALSE))</f>
        <v/>
      </c>
      <c r="AW36" s="157" t="str">
        <f>IF(AW35="","",VLOOKUP(AW35,'シフト記号表（勤務時間帯）'!$D$6:$X$47,21,FALSE))</f>
        <v/>
      </c>
      <c r="AX36" s="158" t="str">
        <f>IF(AX35="","",VLOOKUP(AX35,'シフト記号表（勤務時間帯）'!$D$6:$X$47,21,FALSE))</f>
        <v/>
      </c>
      <c r="AY36" s="158" t="str">
        <f>IF(AY35="","",VLOOKUP(AY35,'シフト記号表（勤務時間帯）'!$D$6:$X$47,21,FALSE))</f>
        <v/>
      </c>
      <c r="AZ36" s="319">
        <f>IF($BC$3="４週",SUM(U36:AV36),IF($BC$3="暦月",SUM(U36:AY36),""))</f>
        <v>0</v>
      </c>
      <c r="BA36" s="320"/>
      <c r="BB36" s="321">
        <f>IF($BC$3="４週",AZ36/4,IF($BC$3="暦月",(AZ36/($BC$8/7)),""))</f>
        <v>0</v>
      </c>
      <c r="BC36" s="320"/>
      <c r="BD36" s="313"/>
      <c r="BE36" s="314"/>
      <c r="BF36" s="314"/>
      <c r="BG36" s="314"/>
      <c r="BH36" s="315"/>
    </row>
    <row r="37" spans="2:60" ht="20.25" customHeight="1" x14ac:dyDescent="0.4">
      <c r="B37" s="98"/>
      <c r="C37" s="271"/>
      <c r="D37" s="272"/>
      <c r="E37" s="273"/>
      <c r="F37" s="134"/>
      <c r="G37" s="99">
        <f>C35</f>
        <v>0</v>
      </c>
      <c r="H37" s="276"/>
      <c r="I37" s="283"/>
      <c r="J37" s="284"/>
      <c r="K37" s="284"/>
      <c r="L37" s="285"/>
      <c r="M37" s="292"/>
      <c r="N37" s="293"/>
      <c r="O37" s="294"/>
      <c r="P37" s="22" t="s">
        <v>70</v>
      </c>
      <c r="Q37" s="25"/>
      <c r="R37" s="25"/>
      <c r="S37" s="13"/>
      <c r="T37" s="49"/>
      <c r="U37" s="160" t="str">
        <f>IF(U35="","",VLOOKUP(U35,'シフト記号表（勤務時間帯）'!$D$6:$Z$47,23,FALSE))</f>
        <v/>
      </c>
      <c r="V37" s="161" t="str">
        <f>IF(V35="","",VLOOKUP(V35,'シフト記号表（勤務時間帯）'!$D$6:$Z$47,23,FALSE))</f>
        <v/>
      </c>
      <c r="W37" s="161" t="str">
        <f>IF(W35="","",VLOOKUP(W35,'シフト記号表（勤務時間帯）'!$D$6:$Z$47,23,FALSE))</f>
        <v/>
      </c>
      <c r="X37" s="161" t="str">
        <f>IF(X35="","",VLOOKUP(X35,'シフト記号表（勤務時間帯）'!$D$6:$Z$47,23,FALSE))</f>
        <v/>
      </c>
      <c r="Y37" s="161" t="str">
        <f>IF(Y35="","",VLOOKUP(Y35,'シフト記号表（勤務時間帯）'!$D$6:$Z$47,23,FALSE))</f>
        <v/>
      </c>
      <c r="Z37" s="161" t="str">
        <f>IF(Z35="","",VLOOKUP(Z35,'シフト記号表（勤務時間帯）'!$D$6:$Z$47,23,FALSE))</f>
        <v/>
      </c>
      <c r="AA37" s="162" t="str">
        <f>IF(AA35="","",VLOOKUP(AA35,'シフト記号表（勤務時間帯）'!$D$6:$Z$47,23,FALSE))</f>
        <v/>
      </c>
      <c r="AB37" s="160" t="str">
        <f>IF(AB35="","",VLOOKUP(AB35,'シフト記号表（勤務時間帯）'!$D$6:$Z$47,23,FALSE))</f>
        <v/>
      </c>
      <c r="AC37" s="161" t="str">
        <f>IF(AC35="","",VLOOKUP(AC35,'シフト記号表（勤務時間帯）'!$D$6:$Z$47,23,FALSE))</f>
        <v/>
      </c>
      <c r="AD37" s="161" t="str">
        <f>IF(AD35="","",VLOOKUP(AD35,'シフト記号表（勤務時間帯）'!$D$6:$Z$47,23,FALSE))</f>
        <v/>
      </c>
      <c r="AE37" s="161" t="str">
        <f>IF(AE35="","",VLOOKUP(AE35,'シフト記号表（勤務時間帯）'!$D$6:$Z$47,23,FALSE))</f>
        <v/>
      </c>
      <c r="AF37" s="161" t="str">
        <f>IF(AF35="","",VLOOKUP(AF35,'シフト記号表（勤務時間帯）'!$D$6:$Z$47,23,FALSE))</f>
        <v/>
      </c>
      <c r="AG37" s="161" t="str">
        <f>IF(AG35="","",VLOOKUP(AG35,'シフト記号表（勤務時間帯）'!$D$6:$Z$47,23,FALSE))</f>
        <v/>
      </c>
      <c r="AH37" s="162" t="str">
        <f>IF(AH35="","",VLOOKUP(AH35,'シフト記号表（勤務時間帯）'!$D$6:$Z$47,23,FALSE))</f>
        <v/>
      </c>
      <c r="AI37" s="160" t="str">
        <f>IF(AI35="","",VLOOKUP(AI35,'シフト記号表（勤務時間帯）'!$D$6:$Z$47,23,FALSE))</f>
        <v/>
      </c>
      <c r="AJ37" s="161" t="str">
        <f>IF(AJ35="","",VLOOKUP(AJ35,'シフト記号表（勤務時間帯）'!$D$6:$Z$47,23,FALSE))</f>
        <v/>
      </c>
      <c r="AK37" s="161" t="str">
        <f>IF(AK35="","",VLOOKUP(AK35,'シフト記号表（勤務時間帯）'!$D$6:$Z$47,23,FALSE))</f>
        <v/>
      </c>
      <c r="AL37" s="161" t="str">
        <f>IF(AL35="","",VLOOKUP(AL35,'シフト記号表（勤務時間帯）'!$D$6:$Z$47,23,FALSE))</f>
        <v/>
      </c>
      <c r="AM37" s="161" t="str">
        <f>IF(AM35="","",VLOOKUP(AM35,'シフト記号表（勤務時間帯）'!$D$6:$Z$47,23,FALSE))</f>
        <v/>
      </c>
      <c r="AN37" s="161" t="str">
        <f>IF(AN35="","",VLOOKUP(AN35,'シフト記号表（勤務時間帯）'!$D$6:$Z$47,23,FALSE))</f>
        <v/>
      </c>
      <c r="AO37" s="162" t="str">
        <f>IF(AO35="","",VLOOKUP(AO35,'シフト記号表（勤務時間帯）'!$D$6:$Z$47,23,FALSE))</f>
        <v/>
      </c>
      <c r="AP37" s="160" t="str">
        <f>IF(AP35="","",VLOOKUP(AP35,'シフト記号表（勤務時間帯）'!$D$6:$Z$47,23,FALSE))</f>
        <v/>
      </c>
      <c r="AQ37" s="161" t="str">
        <f>IF(AQ35="","",VLOOKUP(AQ35,'シフト記号表（勤務時間帯）'!$D$6:$Z$47,23,FALSE))</f>
        <v/>
      </c>
      <c r="AR37" s="161" t="str">
        <f>IF(AR35="","",VLOOKUP(AR35,'シフト記号表（勤務時間帯）'!$D$6:$Z$47,23,FALSE))</f>
        <v/>
      </c>
      <c r="AS37" s="161" t="str">
        <f>IF(AS35="","",VLOOKUP(AS35,'シフト記号表（勤務時間帯）'!$D$6:$Z$47,23,FALSE))</f>
        <v/>
      </c>
      <c r="AT37" s="161" t="str">
        <f>IF(AT35="","",VLOOKUP(AT35,'シフト記号表（勤務時間帯）'!$D$6:$Z$47,23,FALSE))</f>
        <v/>
      </c>
      <c r="AU37" s="161" t="str">
        <f>IF(AU35="","",VLOOKUP(AU35,'シフト記号表（勤務時間帯）'!$D$6:$Z$47,23,FALSE))</f>
        <v/>
      </c>
      <c r="AV37" s="162" t="str">
        <f>IF(AV35="","",VLOOKUP(AV35,'シフト記号表（勤務時間帯）'!$D$6:$Z$47,23,FALSE))</f>
        <v/>
      </c>
      <c r="AW37" s="160" t="str">
        <f>IF(AW35="","",VLOOKUP(AW35,'シフト記号表（勤務時間帯）'!$D$6:$Z$47,23,FALSE))</f>
        <v/>
      </c>
      <c r="AX37" s="161" t="str">
        <f>IF(AX35="","",VLOOKUP(AX35,'シフト記号表（勤務時間帯）'!$D$6:$Z$47,23,FALSE))</f>
        <v/>
      </c>
      <c r="AY37" s="161" t="str">
        <f>IF(AY35="","",VLOOKUP(AY35,'シフト記号表（勤務時間帯）'!$D$6:$Z$47,23,FALSE))</f>
        <v/>
      </c>
      <c r="AZ37" s="322">
        <f>IF($BC$3="４週",SUM(U37:AV37),IF($BC$3="暦月",SUM(U37:AY37),""))</f>
        <v>0</v>
      </c>
      <c r="BA37" s="323"/>
      <c r="BB37" s="324">
        <f>IF($BC$3="４週",AZ37/4,IF($BC$3="暦月",(AZ37/($BC$8/7)),""))</f>
        <v>0</v>
      </c>
      <c r="BC37" s="323"/>
      <c r="BD37" s="316"/>
      <c r="BE37" s="317"/>
      <c r="BF37" s="317"/>
      <c r="BG37" s="317"/>
      <c r="BH37" s="318"/>
    </row>
    <row r="38" spans="2:60" ht="20.25" customHeight="1" x14ac:dyDescent="0.4">
      <c r="B38" s="100"/>
      <c r="C38" s="265"/>
      <c r="D38" s="266"/>
      <c r="E38" s="267"/>
      <c r="F38" s="95"/>
      <c r="G38" s="97"/>
      <c r="H38" s="329"/>
      <c r="I38" s="277"/>
      <c r="J38" s="278"/>
      <c r="K38" s="278"/>
      <c r="L38" s="279"/>
      <c r="M38" s="286"/>
      <c r="N38" s="287"/>
      <c r="O38" s="288"/>
      <c r="P38" s="18" t="s">
        <v>18</v>
      </c>
      <c r="Q38" s="24"/>
      <c r="R38" s="24"/>
      <c r="S38" s="12"/>
      <c r="T38" s="48"/>
      <c r="U38" s="163"/>
      <c r="V38" s="164"/>
      <c r="W38" s="164"/>
      <c r="X38" s="164"/>
      <c r="Y38" s="164"/>
      <c r="Z38" s="164"/>
      <c r="AA38" s="165"/>
      <c r="AB38" s="163"/>
      <c r="AC38" s="164"/>
      <c r="AD38" s="164"/>
      <c r="AE38" s="164"/>
      <c r="AF38" s="164"/>
      <c r="AG38" s="164"/>
      <c r="AH38" s="165"/>
      <c r="AI38" s="163"/>
      <c r="AJ38" s="164"/>
      <c r="AK38" s="164"/>
      <c r="AL38" s="164"/>
      <c r="AM38" s="164"/>
      <c r="AN38" s="164"/>
      <c r="AO38" s="165"/>
      <c r="AP38" s="163"/>
      <c r="AQ38" s="164"/>
      <c r="AR38" s="164"/>
      <c r="AS38" s="164"/>
      <c r="AT38" s="164"/>
      <c r="AU38" s="164"/>
      <c r="AV38" s="165"/>
      <c r="AW38" s="163"/>
      <c r="AX38" s="164"/>
      <c r="AY38" s="164"/>
      <c r="AZ38" s="295"/>
      <c r="BA38" s="296"/>
      <c r="BB38" s="309"/>
      <c r="BC38" s="296"/>
      <c r="BD38" s="310"/>
      <c r="BE38" s="311"/>
      <c r="BF38" s="311"/>
      <c r="BG38" s="311"/>
      <c r="BH38" s="312"/>
    </row>
    <row r="39" spans="2:60" ht="20.25" customHeight="1" x14ac:dyDescent="0.4">
      <c r="B39" s="96">
        <f>B36+1</f>
        <v>4</v>
      </c>
      <c r="C39" s="268"/>
      <c r="D39" s="269"/>
      <c r="E39" s="270"/>
      <c r="F39" s="95">
        <f>C38</f>
        <v>0</v>
      </c>
      <c r="G39" s="97"/>
      <c r="H39" s="275"/>
      <c r="I39" s="280"/>
      <c r="J39" s="281"/>
      <c r="K39" s="281"/>
      <c r="L39" s="282"/>
      <c r="M39" s="289"/>
      <c r="N39" s="290"/>
      <c r="O39" s="291"/>
      <c r="P39" s="20" t="s">
        <v>69</v>
      </c>
      <c r="Q39" s="21"/>
      <c r="R39" s="21"/>
      <c r="S39" s="16"/>
      <c r="T39" s="46"/>
      <c r="U39" s="157" t="str">
        <f>IF(U38="","",VLOOKUP(U38,'シフト記号表（勤務時間帯）'!$D$6:$X$47,21,FALSE))</f>
        <v/>
      </c>
      <c r="V39" s="158" t="str">
        <f>IF(V38="","",VLOOKUP(V38,'シフト記号表（勤務時間帯）'!$D$6:$X$47,21,FALSE))</f>
        <v/>
      </c>
      <c r="W39" s="158" t="str">
        <f>IF(W38="","",VLOOKUP(W38,'シフト記号表（勤務時間帯）'!$D$6:$X$47,21,FALSE))</f>
        <v/>
      </c>
      <c r="X39" s="158" t="str">
        <f>IF(X38="","",VLOOKUP(X38,'シフト記号表（勤務時間帯）'!$D$6:$X$47,21,FALSE))</f>
        <v/>
      </c>
      <c r="Y39" s="158" t="str">
        <f>IF(Y38="","",VLOOKUP(Y38,'シフト記号表（勤務時間帯）'!$D$6:$X$47,21,FALSE))</f>
        <v/>
      </c>
      <c r="Z39" s="158" t="str">
        <f>IF(Z38="","",VLOOKUP(Z38,'シフト記号表（勤務時間帯）'!$D$6:$X$47,21,FALSE))</f>
        <v/>
      </c>
      <c r="AA39" s="159" t="str">
        <f>IF(AA38="","",VLOOKUP(AA38,'シフト記号表（勤務時間帯）'!$D$6:$X$47,21,FALSE))</f>
        <v/>
      </c>
      <c r="AB39" s="157" t="str">
        <f>IF(AB38="","",VLOOKUP(AB38,'シフト記号表（勤務時間帯）'!$D$6:$X$47,21,FALSE))</f>
        <v/>
      </c>
      <c r="AC39" s="158" t="str">
        <f>IF(AC38="","",VLOOKUP(AC38,'シフト記号表（勤務時間帯）'!$D$6:$X$47,21,FALSE))</f>
        <v/>
      </c>
      <c r="AD39" s="158" t="str">
        <f>IF(AD38="","",VLOOKUP(AD38,'シフト記号表（勤務時間帯）'!$D$6:$X$47,21,FALSE))</f>
        <v/>
      </c>
      <c r="AE39" s="158" t="str">
        <f>IF(AE38="","",VLOOKUP(AE38,'シフト記号表（勤務時間帯）'!$D$6:$X$47,21,FALSE))</f>
        <v/>
      </c>
      <c r="AF39" s="158" t="str">
        <f>IF(AF38="","",VLOOKUP(AF38,'シフト記号表（勤務時間帯）'!$D$6:$X$47,21,FALSE))</f>
        <v/>
      </c>
      <c r="AG39" s="158" t="str">
        <f>IF(AG38="","",VLOOKUP(AG38,'シフト記号表（勤務時間帯）'!$D$6:$X$47,21,FALSE))</f>
        <v/>
      </c>
      <c r="AH39" s="159" t="str">
        <f>IF(AH38="","",VLOOKUP(AH38,'シフト記号表（勤務時間帯）'!$D$6:$X$47,21,FALSE))</f>
        <v/>
      </c>
      <c r="AI39" s="157" t="str">
        <f>IF(AI38="","",VLOOKUP(AI38,'シフト記号表（勤務時間帯）'!$D$6:$X$47,21,FALSE))</f>
        <v/>
      </c>
      <c r="AJ39" s="158" t="str">
        <f>IF(AJ38="","",VLOOKUP(AJ38,'シフト記号表（勤務時間帯）'!$D$6:$X$47,21,FALSE))</f>
        <v/>
      </c>
      <c r="AK39" s="158" t="str">
        <f>IF(AK38="","",VLOOKUP(AK38,'シフト記号表（勤務時間帯）'!$D$6:$X$47,21,FALSE))</f>
        <v/>
      </c>
      <c r="AL39" s="158" t="str">
        <f>IF(AL38="","",VLOOKUP(AL38,'シフト記号表（勤務時間帯）'!$D$6:$X$47,21,FALSE))</f>
        <v/>
      </c>
      <c r="AM39" s="158" t="str">
        <f>IF(AM38="","",VLOOKUP(AM38,'シフト記号表（勤務時間帯）'!$D$6:$X$47,21,FALSE))</f>
        <v/>
      </c>
      <c r="AN39" s="158" t="str">
        <f>IF(AN38="","",VLOOKUP(AN38,'シフト記号表（勤務時間帯）'!$D$6:$X$47,21,FALSE))</f>
        <v/>
      </c>
      <c r="AO39" s="159" t="str">
        <f>IF(AO38="","",VLOOKUP(AO38,'シフト記号表（勤務時間帯）'!$D$6:$X$47,21,FALSE))</f>
        <v/>
      </c>
      <c r="AP39" s="157" t="str">
        <f>IF(AP38="","",VLOOKUP(AP38,'シフト記号表（勤務時間帯）'!$D$6:$X$47,21,FALSE))</f>
        <v/>
      </c>
      <c r="AQ39" s="158" t="str">
        <f>IF(AQ38="","",VLOOKUP(AQ38,'シフト記号表（勤務時間帯）'!$D$6:$X$47,21,FALSE))</f>
        <v/>
      </c>
      <c r="AR39" s="158" t="str">
        <f>IF(AR38="","",VLOOKUP(AR38,'シフト記号表（勤務時間帯）'!$D$6:$X$47,21,FALSE))</f>
        <v/>
      </c>
      <c r="AS39" s="158" t="str">
        <f>IF(AS38="","",VLOOKUP(AS38,'シフト記号表（勤務時間帯）'!$D$6:$X$47,21,FALSE))</f>
        <v/>
      </c>
      <c r="AT39" s="158" t="str">
        <f>IF(AT38="","",VLOOKUP(AT38,'シフト記号表（勤務時間帯）'!$D$6:$X$47,21,FALSE))</f>
        <v/>
      </c>
      <c r="AU39" s="158" t="str">
        <f>IF(AU38="","",VLOOKUP(AU38,'シフト記号表（勤務時間帯）'!$D$6:$X$47,21,FALSE))</f>
        <v/>
      </c>
      <c r="AV39" s="159" t="str">
        <f>IF(AV38="","",VLOOKUP(AV38,'シフト記号表（勤務時間帯）'!$D$6:$X$47,21,FALSE))</f>
        <v/>
      </c>
      <c r="AW39" s="157" t="str">
        <f>IF(AW38="","",VLOOKUP(AW38,'シフト記号表（勤務時間帯）'!$D$6:$X$47,21,FALSE))</f>
        <v/>
      </c>
      <c r="AX39" s="158" t="str">
        <f>IF(AX38="","",VLOOKUP(AX38,'シフト記号表（勤務時間帯）'!$D$6:$X$47,21,FALSE))</f>
        <v/>
      </c>
      <c r="AY39" s="158" t="str">
        <f>IF(AY38="","",VLOOKUP(AY38,'シフト記号表（勤務時間帯）'!$D$6:$X$47,21,FALSE))</f>
        <v/>
      </c>
      <c r="AZ39" s="319">
        <f>IF($BC$3="４週",SUM(U39:AV39),IF($BC$3="暦月",SUM(U39:AY39),""))</f>
        <v>0</v>
      </c>
      <c r="BA39" s="320"/>
      <c r="BB39" s="321">
        <f>IF($BC$3="４週",AZ39/4,IF($BC$3="暦月",(AZ39/($BC$8/7)),""))</f>
        <v>0</v>
      </c>
      <c r="BC39" s="320"/>
      <c r="BD39" s="313"/>
      <c r="BE39" s="314"/>
      <c r="BF39" s="314"/>
      <c r="BG39" s="314"/>
      <c r="BH39" s="315"/>
    </row>
    <row r="40" spans="2:60" ht="20.25" customHeight="1" x14ac:dyDescent="0.4">
      <c r="B40" s="98"/>
      <c r="C40" s="271"/>
      <c r="D40" s="272"/>
      <c r="E40" s="273"/>
      <c r="F40" s="134"/>
      <c r="G40" s="99">
        <f>C38</f>
        <v>0</v>
      </c>
      <c r="H40" s="276"/>
      <c r="I40" s="283"/>
      <c r="J40" s="284"/>
      <c r="K40" s="284"/>
      <c r="L40" s="285"/>
      <c r="M40" s="292"/>
      <c r="N40" s="293"/>
      <c r="O40" s="294"/>
      <c r="P40" s="22" t="s">
        <v>70</v>
      </c>
      <c r="Q40" s="26"/>
      <c r="R40" s="26"/>
      <c r="S40" s="14"/>
      <c r="T40" s="47"/>
      <c r="U40" s="160" t="str">
        <f>IF(U38="","",VLOOKUP(U38,'シフト記号表（勤務時間帯）'!$D$6:$Z$47,23,FALSE))</f>
        <v/>
      </c>
      <c r="V40" s="161" t="str">
        <f>IF(V38="","",VLOOKUP(V38,'シフト記号表（勤務時間帯）'!$D$6:$Z$47,23,FALSE))</f>
        <v/>
      </c>
      <c r="W40" s="161" t="str">
        <f>IF(W38="","",VLOOKUP(W38,'シフト記号表（勤務時間帯）'!$D$6:$Z$47,23,FALSE))</f>
        <v/>
      </c>
      <c r="X40" s="161" t="str">
        <f>IF(X38="","",VLOOKUP(X38,'シフト記号表（勤務時間帯）'!$D$6:$Z$47,23,FALSE))</f>
        <v/>
      </c>
      <c r="Y40" s="161" t="str">
        <f>IF(Y38="","",VLOOKUP(Y38,'シフト記号表（勤務時間帯）'!$D$6:$Z$47,23,FALSE))</f>
        <v/>
      </c>
      <c r="Z40" s="161" t="str">
        <f>IF(Z38="","",VLOOKUP(Z38,'シフト記号表（勤務時間帯）'!$D$6:$Z$47,23,FALSE))</f>
        <v/>
      </c>
      <c r="AA40" s="162" t="str">
        <f>IF(AA38="","",VLOOKUP(AA38,'シフト記号表（勤務時間帯）'!$D$6:$Z$47,23,FALSE))</f>
        <v/>
      </c>
      <c r="AB40" s="160" t="str">
        <f>IF(AB38="","",VLOOKUP(AB38,'シフト記号表（勤務時間帯）'!$D$6:$Z$47,23,FALSE))</f>
        <v/>
      </c>
      <c r="AC40" s="161" t="str">
        <f>IF(AC38="","",VLOOKUP(AC38,'シフト記号表（勤務時間帯）'!$D$6:$Z$47,23,FALSE))</f>
        <v/>
      </c>
      <c r="AD40" s="161" t="str">
        <f>IF(AD38="","",VLOOKUP(AD38,'シフト記号表（勤務時間帯）'!$D$6:$Z$47,23,FALSE))</f>
        <v/>
      </c>
      <c r="AE40" s="161" t="str">
        <f>IF(AE38="","",VLOOKUP(AE38,'シフト記号表（勤務時間帯）'!$D$6:$Z$47,23,FALSE))</f>
        <v/>
      </c>
      <c r="AF40" s="161" t="str">
        <f>IF(AF38="","",VLOOKUP(AF38,'シフト記号表（勤務時間帯）'!$D$6:$Z$47,23,FALSE))</f>
        <v/>
      </c>
      <c r="AG40" s="161" t="str">
        <f>IF(AG38="","",VLOOKUP(AG38,'シフト記号表（勤務時間帯）'!$D$6:$Z$47,23,FALSE))</f>
        <v/>
      </c>
      <c r="AH40" s="162" t="str">
        <f>IF(AH38="","",VLOOKUP(AH38,'シフト記号表（勤務時間帯）'!$D$6:$Z$47,23,FALSE))</f>
        <v/>
      </c>
      <c r="AI40" s="160" t="str">
        <f>IF(AI38="","",VLOOKUP(AI38,'シフト記号表（勤務時間帯）'!$D$6:$Z$47,23,FALSE))</f>
        <v/>
      </c>
      <c r="AJ40" s="161" t="str">
        <f>IF(AJ38="","",VLOOKUP(AJ38,'シフト記号表（勤務時間帯）'!$D$6:$Z$47,23,FALSE))</f>
        <v/>
      </c>
      <c r="AK40" s="161" t="str">
        <f>IF(AK38="","",VLOOKUP(AK38,'シフト記号表（勤務時間帯）'!$D$6:$Z$47,23,FALSE))</f>
        <v/>
      </c>
      <c r="AL40" s="161" t="str">
        <f>IF(AL38="","",VLOOKUP(AL38,'シフト記号表（勤務時間帯）'!$D$6:$Z$47,23,FALSE))</f>
        <v/>
      </c>
      <c r="AM40" s="161" t="str">
        <f>IF(AM38="","",VLOOKUP(AM38,'シフト記号表（勤務時間帯）'!$D$6:$Z$47,23,FALSE))</f>
        <v/>
      </c>
      <c r="AN40" s="161" t="str">
        <f>IF(AN38="","",VLOOKUP(AN38,'シフト記号表（勤務時間帯）'!$D$6:$Z$47,23,FALSE))</f>
        <v/>
      </c>
      <c r="AO40" s="162" t="str">
        <f>IF(AO38="","",VLOOKUP(AO38,'シフト記号表（勤務時間帯）'!$D$6:$Z$47,23,FALSE))</f>
        <v/>
      </c>
      <c r="AP40" s="160" t="str">
        <f>IF(AP38="","",VLOOKUP(AP38,'シフト記号表（勤務時間帯）'!$D$6:$Z$47,23,FALSE))</f>
        <v/>
      </c>
      <c r="AQ40" s="161" t="str">
        <f>IF(AQ38="","",VLOOKUP(AQ38,'シフト記号表（勤務時間帯）'!$D$6:$Z$47,23,FALSE))</f>
        <v/>
      </c>
      <c r="AR40" s="161" t="str">
        <f>IF(AR38="","",VLOOKUP(AR38,'シフト記号表（勤務時間帯）'!$D$6:$Z$47,23,FALSE))</f>
        <v/>
      </c>
      <c r="AS40" s="161" t="str">
        <f>IF(AS38="","",VLOOKUP(AS38,'シフト記号表（勤務時間帯）'!$D$6:$Z$47,23,FALSE))</f>
        <v/>
      </c>
      <c r="AT40" s="161" t="str">
        <f>IF(AT38="","",VLOOKUP(AT38,'シフト記号表（勤務時間帯）'!$D$6:$Z$47,23,FALSE))</f>
        <v/>
      </c>
      <c r="AU40" s="161" t="str">
        <f>IF(AU38="","",VLOOKUP(AU38,'シフト記号表（勤務時間帯）'!$D$6:$Z$47,23,FALSE))</f>
        <v/>
      </c>
      <c r="AV40" s="162" t="str">
        <f>IF(AV38="","",VLOOKUP(AV38,'シフト記号表（勤務時間帯）'!$D$6:$Z$47,23,FALSE))</f>
        <v/>
      </c>
      <c r="AW40" s="160" t="str">
        <f>IF(AW38="","",VLOOKUP(AW38,'シフト記号表（勤務時間帯）'!$D$6:$Z$47,23,FALSE))</f>
        <v/>
      </c>
      <c r="AX40" s="161" t="str">
        <f>IF(AX38="","",VLOOKUP(AX38,'シフト記号表（勤務時間帯）'!$D$6:$Z$47,23,FALSE))</f>
        <v/>
      </c>
      <c r="AY40" s="161" t="str">
        <f>IF(AY38="","",VLOOKUP(AY38,'シフト記号表（勤務時間帯）'!$D$6:$Z$47,23,FALSE))</f>
        <v/>
      </c>
      <c r="AZ40" s="322">
        <f>IF($BC$3="４週",SUM(U40:AV40),IF($BC$3="暦月",SUM(U40:AY40),""))</f>
        <v>0</v>
      </c>
      <c r="BA40" s="323"/>
      <c r="BB40" s="324">
        <f>IF($BC$3="４週",AZ40/4,IF($BC$3="暦月",(AZ40/($BC$8/7)),""))</f>
        <v>0</v>
      </c>
      <c r="BC40" s="323"/>
      <c r="BD40" s="316"/>
      <c r="BE40" s="317"/>
      <c r="BF40" s="317"/>
      <c r="BG40" s="317"/>
      <c r="BH40" s="318"/>
    </row>
    <row r="41" spans="2:60" ht="20.25" customHeight="1" x14ac:dyDescent="0.4">
      <c r="B41" s="100"/>
      <c r="C41" s="265"/>
      <c r="D41" s="266"/>
      <c r="E41" s="267"/>
      <c r="F41" s="95"/>
      <c r="G41" s="97"/>
      <c r="H41" s="329"/>
      <c r="I41" s="277"/>
      <c r="J41" s="278"/>
      <c r="K41" s="278"/>
      <c r="L41" s="279"/>
      <c r="M41" s="286"/>
      <c r="N41" s="287"/>
      <c r="O41" s="288"/>
      <c r="P41" s="18" t="s">
        <v>18</v>
      </c>
      <c r="Q41" s="24"/>
      <c r="R41" s="24"/>
      <c r="S41" s="12"/>
      <c r="T41" s="48"/>
      <c r="U41" s="163"/>
      <c r="V41" s="164"/>
      <c r="W41" s="164"/>
      <c r="X41" s="164"/>
      <c r="Y41" s="164"/>
      <c r="Z41" s="164"/>
      <c r="AA41" s="165"/>
      <c r="AB41" s="163"/>
      <c r="AC41" s="164"/>
      <c r="AD41" s="164"/>
      <c r="AE41" s="164"/>
      <c r="AF41" s="164"/>
      <c r="AG41" s="164"/>
      <c r="AH41" s="165"/>
      <c r="AI41" s="163"/>
      <c r="AJ41" s="164"/>
      <c r="AK41" s="164"/>
      <c r="AL41" s="164"/>
      <c r="AM41" s="164"/>
      <c r="AN41" s="164"/>
      <c r="AO41" s="165"/>
      <c r="AP41" s="163"/>
      <c r="AQ41" s="164"/>
      <c r="AR41" s="164"/>
      <c r="AS41" s="164"/>
      <c r="AT41" s="164"/>
      <c r="AU41" s="164"/>
      <c r="AV41" s="165"/>
      <c r="AW41" s="163"/>
      <c r="AX41" s="164"/>
      <c r="AY41" s="164"/>
      <c r="AZ41" s="295"/>
      <c r="BA41" s="296"/>
      <c r="BB41" s="309"/>
      <c r="BC41" s="296"/>
      <c r="BD41" s="310"/>
      <c r="BE41" s="311"/>
      <c r="BF41" s="311"/>
      <c r="BG41" s="311"/>
      <c r="BH41" s="312"/>
    </row>
    <row r="42" spans="2:60" ht="20.25" customHeight="1" x14ac:dyDescent="0.4">
      <c r="B42" s="96">
        <f>B39+1</f>
        <v>5</v>
      </c>
      <c r="C42" s="268"/>
      <c r="D42" s="269"/>
      <c r="E42" s="270"/>
      <c r="F42" s="95">
        <f>C41</f>
        <v>0</v>
      </c>
      <c r="G42" s="97"/>
      <c r="H42" s="275"/>
      <c r="I42" s="280"/>
      <c r="J42" s="281"/>
      <c r="K42" s="281"/>
      <c r="L42" s="282"/>
      <c r="M42" s="289"/>
      <c r="N42" s="290"/>
      <c r="O42" s="291"/>
      <c r="P42" s="20" t="s">
        <v>69</v>
      </c>
      <c r="Q42" s="21"/>
      <c r="R42" s="21"/>
      <c r="S42" s="16"/>
      <c r="T42" s="46"/>
      <c r="U42" s="157" t="str">
        <f>IF(U41="","",VLOOKUP(U41,'シフト記号表（勤務時間帯）'!$D$6:$X$47,21,FALSE))</f>
        <v/>
      </c>
      <c r="V42" s="158" t="str">
        <f>IF(V41="","",VLOOKUP(V41,'シフト記号表（勤務時間帯）'!$D$6:$X$47,21,FALSE))</f>
        <v/>
      </c>
      <c r="W42" s="158" t="str">
        <f>IF(W41="","",VLOOKUP(W41,'シフト記号表（勤務時間帯）'!$D$6:$X$47,21,FALSE))</f>
        <v/>
      </c>
      <c r="X42" s="158" t="str">
        <f>IF(X41="","",VLOOKUP(X41,'シフト記号表（勤務時間帯）'!$D$6:$X$47,21,FALSE))</f>
        <v/>
      </c>
      <c r="Y42" s="158" t="str">
        <f>IF(Y41="","",VLOOKUP(Y41,'シフト記号表（勤務時間帯）'!$D$6:$X$47,21,FALSE))</f>
        <v/>
      </c>
      <c r="Z42" s="158" t="str">
        <f>IF(Z41="","",VLOOKUP(Z41,'シフト記号表（勤務時間帯）'!$D$6:$X$47,21,FALSE))</f>
        <v/>
      </c>
      <c r="AA42" s="159" t="str">
        <f>IF(AA41="","",VLOOKUP(AA41,'シフト記号表（勤務時間帯）'!$D$6:$X$47,21,FALSE))</f>
        <v/>
      </c>
      <c r="AB42" s="157" t="str">
        <f>IF(AB41="","",VLOOKUP(AB41,'シフト記号表（勤務時間帯）'!$D$6:$X$47,21,FALSE))</f>
        <v/>
      </c>
      <c r="AC42" s="158" t="str">
        <f>IF(AC41="","",VLOOKUP(AC41,'シフト記号表（勤務時間帯）'!$D$6:$X$47,21,FALSE))</f>
        <v/>
      </c>
      <c r="AD42" s="158" t="str">
        <f>IF(AD41="","",VLOOKUP(AD41,'シフト記号表（勤務時間帯）'!$D$6:$X$47,21,FALSE))</f>
        <v/>
      </c>
      <c r="AE42" s="158" t="str">
        <f>IF(AE41="","",VLOOKUP(AE41,'シフト記号表（勤務時間帯）'!$D$6:$X$47,21,FALSE))</f>
        <v/>
      </c>
      <c r="AF42" s="158" t="str">
        <f>IF(AF41="","",VLOOKUP(AF41,'シフト記号表（勤務時間帯）'!$D$6:$X$47,21,FALSE))</f>
        <v/>
      </c>
      <c r="AG42" s="158" t="str">
        <f>IF(AG41="","",VLOOKUP(AG41,'シフト記号表（勤務時間帯）'!$D$6:$X$47,21,FALSE))</f>
        <v/>
      </c>
      <c r="AH42" s="159" t="str">
        <f>IF(AH41="","",VLOOKUP(AH41,'シフト記号表（勤務時間帯）'!$D$6:$X$47,21,FALSE))</f>
        <v/>
      </c>
      <c r="AI42" s="157" t="str">
        <f>IF(AI41="","",VLOOKUP(AI41,'シフト記号表（勤務時間帯）'!$D$6:$X$47,21,FALSE))</f>
        <v/>
      </c>
      <c r="AJ42" s="158" t="str">
        <f>IF(AJ41="","",VLOOKUP(AJ41,'シフト記号表（勤務時間帯）'!$D$6:$X$47,21,FALSE))</f>
        <v/>
      </c>
      <c r="AK42" s="158" t="str">
        <f>IF(AK41="","",VLOOKUP(AK41,'シフト記号表（勤務時間帯）'!$D$6:$X$47,21,FALSE))</f>
        <v/>
      </c>
      <c r="AL42" s="158" t="str">
        <f>IF(AL41="","",VLOOKUP(AL41,'シフト記号表（勤務時間帯）'!$D$6:$X$47,21,FALSE))</f>
        <v/>
      </c>
      <c r="AM42" s="158" t="str">
        <f>IF(AM41="","",VLOOKUP(AM41,'シフト記号表（勤務時間帯）'!$D$6:$X$47,21,FALSE))</f>
        <v/>
      </c>
      <c r="AN42" s="158" t="str">
        <f>IF(AN41="","",VLOOKUP(AN41,'シフト記号表（勤務時間帯）'!$D$6:$X$47,21,FALSE))</f>
        <v/>
      </c>
      <c r="AO42" s="159" t="str">
        <f>IF(AO41="","",VLOOKUP(AO41,'シフト記号表（勤務時間帯）'!$D$6:$X$47,21,FALSE))</f>
        <v/>
      </c>
      <c r="AP42" s="157" t="str">
        <f>IF(AP41="","",VLOOKUP(AP41,'シフト記号表（勤務時間帯）'!$D$6:$X$47,21,FALSE))</f>
        <v/>
      </c>
      <c r="AQ42" s="158" t="str">
        <f>IF(AQ41="","",VLOOKUP(AQ41,'シフト記号表（勤務時間帯）'!$D$6:$X$47,21,FALSE))</f>
        <v/>
      </c>
      <c r="AR42" s="158" t="str">
        <f>IF(AR41="","",VLOOKUP(AR41,'シフト記号表（勤務時間帯）'!$D$6:$X$47,21,FALSE))</f>
        <v/>
      </c>
      <c r="AS42" s="158" t="str">
        <f>IF(AS41="","",VLOOKUP(AS41,'シフト記号表（勤務時間帯）'!$D$6:$X$47,21,FALSE))</f>
        <v/>
      </c>
      <c r="AT42" s="158" t="str">
        <f>IF(AT41="","",VLOOKUP(AT41,'シフト記号表（勤務時間帯）'!$D$6:$X$47,21,FALSE))</f>
        <v/>
      </c>
      <c r="AU42" s="158" t="str">
        <f>IF(AU41="","",VLOOKUP(AU41,'シフト記号表（勤務時間帯）'!$D$6:$X$47,21,FALSE))</f>
        <v/>
      </c>
      <c r="AV42" s="159" t="str">
        <f>IF(AV41="","",VLOOKUP(AV41,'シフト記号表（勤務時間帯）'!$D$6:$X$47,21,FALSE))</f>
        <v/>
      </c>
      <c r="AW42" s="157" t="str">
        <f>IF(AW41="","",VLOOKUP(AW41,'シフト記号表（勤務時間帯）'!$D$6:$X$47,21,FALSE))</f>
        <v/>
      </c>
      <c r="AX42" s="158" t="str">
        <f>IF(AX41="","",VLOOKUP(AX41,'シフト記号表（勤務時間帯）'!$D$6:$X$47,21,FALSE))</f>
        <v/>
      </c>
      <c r="AY42" s="158" t="str">
        <f>IF(AY41="","",VLOOKUP(AY41,'シフト記号表（勤務時間帯）'!$D$6:$X$47,21,FALSE))</f>
        <v/>
      </c>
      <c r="AZ42" s="319">
        <f>IF($BC$3="４週",SUM(U42:AV42),IF($BC$3="暦月",SUM(U42:AY42),""))</f>
        <v>0</v>
      </c>
      <c r="BA42" s="320"/>
      <c r="BB42" s="321">
        <f>IF($BC$3="４週",AZ42/4,IF($BC$3="暦月",(AZ42/($BC$8/7)),""))</f>
        <v>0</v>
      </c>
      <c r="BC42" s="320"/>
      <c r="BD42" s="313"/>
      <c r="BE42" s="314"/>
      <c r="BF42" s="314"/>
      <c r="BG42" s="314"/>
      <c r="BH42" s="315"/>
    </row>
    <row r="43" spans="2:60" ht="20.25" customHeight="1" x14ac:dyDescent="0.4">
      <c r="B43" s="98"/>
      <c r="C43" s="271"/>
      <c r="D43" s="272"/>
      <c r="E43" s="273"/>
      <c r="F43" s="134"/>
      <c r="G43" s="99">
        <f>C41</f>
        <v>0</v>
      </c>
      <c r="H43" s="276"/>
      <c r="I43" s="283"/>
      <c r="J43" s="284"/>
      <c r="K43" s="284"/>
      <c r="L43" s="285"/>
      <c r="M43" s="292"/>
      <c r="N43" s="293"/>
      <c r="O43" s="294"/>
      <c r="P43" s="22" t="s">
        <v>70</v>
      </c>
      <c r="Q43" s="23"/>
      <c r="R43" s="23"/>
      <c r="S43" s="15"/>
      <c r="T43" s="50"/>
      <c r="U43" s="160" t="str">
        <f>IF(U41="","",VLOOKUP(U41,'シフト記号表（勤務時間帯）'!$D$6:$Z$47,23,FALSE))</f>
        <v/>
      </c>
      <c r="V43" s="161" t="str">
        <f>IF(V41="","",VLOOKUP(V41,'シフト記号表（勤務時間帯）'!$D$6:$Z$47,23,FALSE))</f>
        <v/>
      </c>
      <c r="W43" s="161" t="str">
        <f>IF(W41="","",VLOOKUP(W41,'シフト記号表（勤務時間帯）'!$D$6:$Z$47,23,FALSE))</f>
        <v/>
      </c>
      <c r="X43" s="161" t="str">
        <f>IF(X41="","",VLOOKUP(X41,'シフト記号表（勤務時間帯）'!$D$6:$Z$47,23,FALSE))</f>
        <v/>
      </c>
      <c r="Y43" s="161" t="str">
        <f>IF(Y41="","",VLOOKUP(Y41,'シフト記号表（勤務時間帯）'!$D$6:$Z$47,23,FALSE))</f>
        <v/>
      </c>
      <c r="Z43" s="161" t="str">
        <f>IF(Z41="","",VLOOKUP(Z41,'シフト記号表（勤務時間帯）'!$D$6:$Z$47,23,FALSE))</f>
        <v/>
      </c>
      <c r="AA43" s="162" t="str">
        <f>IF(AA41="","",VLOOKUP(AA41,'シフト記号表（勤務時間帯）'!$D$6:$Z$47,23,FALSE))</f>
        <v/>
      </c>
      <c r="AB43" s="160" t="str">
        <f>IF(AB41="","",VLOOKUP(AB41,'シフト記号表（勤務時間帯）'!$D$6:$Z$47,23,FALSE))</f>
        <v/>
      </c>
      <c r="AC43" s="161" t="str">
        <f>IF(AC41="","",VLOOKUP(AC41,'シフト記号表（勤務時間帯）'!$D$6:$Z$47,23,FALSE))</f>
        <v/>
      </c>
      <c r="AD43" s="161" t="str">
        <f>IF(AD41="","",VLOOKUP(AD41,'シフト記号表（勤務時間帯）'!$D$6:$Z$47,23,FALSE))</f>
        <v/>
      </c>
      <c r="AE43" s="161" t="str">
        <f>IF(AE41="","",VLOOKUP(AE41,'シフト記号表（勤務時間帯）'!$D$6:$Z$47,23,FALSE))</f>
        <v/>
      </c>
      <c r="AF43" s="161" t="str">
        <f>IF(AF41="","",VLOOKUP(AF41,'シフト記号表（勤務時間帯）'!$D$6:$Z$47,23,FALSE))</f>
        <v/>
      </c>
      <c r="AG43" s="161" t="str">
        <f>IF(AG41="","",VLOOKUP(AG41,'シフト記号表（勤務時間帯）'!$D$6:$Z$47,23,FALSE))</f>
        <v/>
      </c>
      <c r="AH43" s="162" t="str">
        <f>IF(AH41="","",VLOOKUP(AH41,'シフト記号表（勤務時間帯）'!$D$6:$Z$47,23,FALSE))</f>
        <v/>
      </c>
      <c r="AI43" s="160" t="str">
        <f>IF(AI41="","",VLOOKUP(AI41,'シフト記号表（勤務時間帯）'!$D$6:$Z$47,23,FALSE))</f>
        <v/>
      </c>
      <c r="AJ43" s="161" t="str">
        <f>IF(AJ41="","",VLOOKUP(AJ41,'シフト記号表（勤務時間帯）'!$D$6:$Z$47,23,FALSE))</f>
        <v/>
      </c>
      <c r="AK43" s="161" t="str">
        <f>IF(AK41="","",VLOOKUP(AK41,'シフト記号表（勤務時間帯）'!$D$6:$Z$47,23,FALSE))</f>
        <v/>
      </c>
      <c r="AL43" s="161" t="str">
        <f>IF(AL41="","",VLOOKUP(AL41,'シフト記号表（勤務時間帯）'!$D$6:$Z$47,23,FALSE))</f>
        <v/>
      </c>
      <c r="AM43" s="161" t="str">
        <f>IF(AM41="","",VLOOKUP(AM41,'シフト記号表（勤務時間帯）'!$D$6:$Z$47,23,FALSE))</f>
        <v/>
      </c>
      <c r="AN43" s="161" t="str">
        <f>IF(AN41="","",VLOOKUP(AN41,'シフト記号表（勤務時間帯）'!$D$6:$Z$47,23,FALSE))</f>
        <v/>
      </c>
      <c r="AO43" s="162" t="str">
        <f>IF(AO41="","",VLOOKUP(AO41,'シフト記号表（勤務時間帯）'!$D$6:$Z$47,23,FALSE))</f>
        <v/>
      </c>
      <c r="AP43" s="160" t="str">
        <f>IF(AP41="","",VLOOKUP(AP41,'シフト記号表（勤務時間帯）'!$D$6:$Z$47,23,FALSE))</f>
        <v/>
      </c>
      <c r="AQ43" s="161" t="str">
        <f>IF(AQ41="","",VLOOKUP(AQ41,'シフト記号表（勤務時間帯）'!$D$6:$Z$47,23,FALSE))</f>
        <v/>
      </c>
      <c r="AR43" s="161" t="str">
        <f>IF(AR41="","",VLOOKUP(AR41,'シフト記号表（勤務時間帯）'!$D$6:$Z$47,23,FALSE))</f>
        <v/>
      </c>
      <c r="AS43" s="161" t="str">
        <f>IF(AS41="","",VLOOKUP(AS41,'シフト記号表（勤務時間帯）'!$D$6:$Z$47,23,FALSE))</f>
        <v/>
      </c>
      <c r="AT43" s="161" t="str">
        <f>IF(AT41="","",VLOOKUP(AT41,'シフト記号表（勤務時間帯）'!$D$6:$Z$47,23,FALSE))</f>
        <v/>
      </c>
      <c r="AU43" s="161" t="str">
        <f>IF(AU41="","",VLOOKUP(AU41,'シフト記号表（勤務時間帯）'!$D$6:$Z$47,23,FALSE))</f>
        <v/>
      </c>
      <c r="AV43" s="162" t="str">
        <f>IF(AV41="","",VLOOKUP(AV41,'シフト記号表（勤務時間帯）'!$D$6:$Z$47,23,FALSE))</f>
        <v/>
      </c>
      <c r="AW43" s="160" t="str">
        <f>IF(AW41="","",VLOOKUP(AW41,'シフト記号表（勤務時間帯）'!$D$6:$Z$47,23,FALSE))</f>
        <v/>
      </c>
      <c r="AX43" s="161" t="str">
        <f>IF(AX41="","",VLOOKUP(AX41,'シフト記号表（勤務時間帯）'!$D$6:$Z$47,23,FALSE))</f>
        <v/>
      </c>
      <c r="AY43" s="161" t="str">
        <f>IF(AY41="","",VLOOKUP(AY41,'シフト記号表（勤務時間帯）'!$D$6:$Z$47,23,FALSE))</f>
        <v/>
      </c>
      <c r="AZ43" s="322">
        <f>IF($BC$3="４週",SUM(U43:AV43),IF($BC$3="暦月",SUM(U43:AY43),""))</f>
        <v>0</v>
      </c>
      <c r="BA43" s="323"/>
      <c r="BB43" s="324">
        <f>IF($BC$3="４週",AZ43/4,IF($BC$3="暦月",(AZ43/($BC$8/7)),""))</f>
        <v>0</v>
      </c>
      <c r="BC43" s="323"/>
      <c r="BD43" s="316"/>
      <c r="BE43" s="317"/>
      <c r="BF43" s="317"/>
      <c r="BG43" s="317"/>
      <c r="BH43" s="318"/>
    </row>
    <row r="44" spans="2:60" ht="20.25" customHeight="1" x14ac:dyDescent="0.4">
      <c r="B44" s="100"/>
      <c r="C44" s="265"/>
      <c r="D44" s="266"/>
      <c r="E44" s="267"/>
      <c r="F44" s="95"/>
      <c r="G44" s="97"/>
      <c r="H44" s="329"/>
      <c r="I44" s="277"/>
      <c r="J44" s="278"/>
      <c r="K44" s="278"/>
      <c r="L44" s="279"/>
      <c r="M44" s="286"/>
      <c r="N44" s="287"/>
      <c r="O44" s="288"/>
      <c r="P44" s="18" t="s">
        <v>18</v>
      </c>
      <c r="Q44" s="25"/>
      <c r="R44" s="25"/>
      <c r="S44" s="13"/>
      <c r="T44" s="51"/>
      <c r="U44" s="163"/>
      <c r="V44" s="164"/>
      <c r="W44" s="164"/>
      <c r="X44" s="164"/>
      <c r="Y44" s="164"/>
      <c r="Z44" s="164"/>
      <c r="AA44" s="165"/>
      <c r="AB44" s="163"/>
      <c r="AC44" s="164"/>
      <c r="AD44" s="164"/>
      <c r="AE44" s="164"/>
      <c r="AF44" s="164"/>
      <c r="AG44" s="164"/>
      <c r="AH44" s="165"/>
      <c r="AI44" s="163"/>
      <c r="AJ44" s="164"/>
      <c r="AK44" s="164"/>
      <c r="AL44" s="164"/>
      <c r="AM44" s="164"/>
      <c r="AN44" s="164"/>
      <c r="AO44" s="165"/>
      <c r="AP44" s="163"/>
      <c r="AQ44" s="164"/>
      <c r="AR44" s="164"/>
      <c r="AS44" s="164"/>
      <c r="AT44" s="164"/>
      <c r="AU44" s="164"/>
      <c r="AV44" s="165"/>
      <c r="AW44" s="163"/>
      <c r="AX44" s="164"/>
      <c r="AY44" s="164"/>
      <c r="AZ44" s="295"/>
      <c r="BA44" s="296"/>
      <c r="BB44" s="309"/>
      <c r="BC44" s="296"/>
      <c r="BD44" s="310"/>
      <c r="BE44" s="311"/>
      <c r="BF44" s="311"/>
      <c r="BG44" s="311"/>
      <c r="BH44" s="312"/>
    </row>
    <row r="45" spans="2:60" ht="20.25" customHeight="1" x14ac:dyDescent="0.4">
      <c r="B45" s="96">
        <f>B42+1</f>
        <v>6</v>
      </c>
      <c r="C45" s="268"/>
      <c r="D45" s="269"/>
      <c r="E45" s="270"/>
      <c r="F45" s="95">
        <f>C44</f>
        <v>0</v>
      </c>
      <c r="G45" s="97"/>
      <c r="H45" s="275"/>
      <c r="I45" s="280"/>
      <c r="J45" s="281"/>
      <c r="K45" s="281"/>
      <c r="L45" s="282"/>
      <c r="M45" s="289"/>
      <c r="N45" s="290"/>
      <c r="O45" s="291"/>
      <c r="P45" s="20" t="s">
        <v>69</v>
      </c>
      <c r="Q45" s="21"/>
      <c r="R45" s="21"/>
      <c r="S45" s="16"/>
      <c r="T45" s="46"/>
      <c r="U45" s="157" t="str">
        <f>IF(U44="","",VLOOKUP(U44,'シフト記号表（勤務時間帯）'!$D$6:$X$47,21,FALSE))</f>
        <v/>
      </c>
      <c r="V45" s="158" t="str">
        <f>IF(V44="","",VLOOKUP(V44,'シフト記号表（勤務時間帯）'!$D$6:$X$47,21,FALSE))</f>
        <v/>
      </c>
      <c r="W45" s="158" t="str">
        <f>IF(W44="","",VLOOKUP(W44,'シフト記号表（勤務時間帯）'!$D$6:$X$47,21,FALSE))</f>
        <v/>
      </c>
      <c r="X45" s="158" t="str">
        <f>IF(X44="","",VLOOKUP(X44,'シフト記号表（勤務時間帯）'!$D$6:$X$47,21,FALSE))</f>
        <v/>
      </c>
      <c r="Y45" s="158" t="str">
        <f>IF(Y44="","",VLOOKUP(Y44,'シフト記号表（勤務時間帯）'!$D$6:$X$47,21,FALSE))</f>
        <v/>
      </c>
      <c r="Z45" s="158" t="str">
        <f>IF(Z44="","",VLOOKUP(Z44,'シフト記号表（勤務時間帯）'!$D$6:$X$47,21,FALSE))</f>
        <v/>
      </c>
      <c r="AA45" s="159" t="str">
        <f>IF(AA44="","",VLOOKUP(AA44,'シフト記号表（勤務時間帯）'!$D$6:$X$47,21,FALSE))</f>
        <v/>
      </c>
      <c r="AB45" s="157" t="str">
        <f>IF(AB44="","",VLOOKUP(AB44,'シフト記号表（勤務時間帯）'!$D$6:$X$47,21,FALSE))</f>
        <v/>
      </c>
      <c r="AC45" s="158" t="str">
        <f>IF(AC44="","",VLOOKUP(AC44,'シフト記号表（勤務時間帯）'!$D$6:$X$47,21,FALSE))</f>
        <v/>
      </c>
      <c r="AD45" s="158" t="str">
        <f>IF(AD44="","",VLOOKUP(AD44,'シフト記号表（勤務時間帯）'!$D$6:$X$47,21,FALSE))</f>
        <v/>
      </c>
      <c r="AE45" s="158" t="str">
        <f>IF(AE44="","",VLOOKUP(AE44,'シフト記号表（勤務時間帯）'!$D$6:$X$47,21,FALSE))</f>
        <v/>
      </c>
      <c r="AF45" s="158" t="str">
        <f>IF(AF44="","",VLOOKUP(AF44,'シフト記号表（勤務時間帯）'!$D$6:$X$47,21,FALSE))</f>
        <v/>
      </c>
      <c r="AG45" s="158" t="str">
        <f>IF(AG44="","",VLOOKUP(AG44,'シフト記号表（勤務時間帯）'!$D$6:$X$47,21,FALSE))</f>
        <v/>
      </c>
      <c r="AH45" s="159" t="str">
        <f>IF(AH44="","",VLOOKUP(AH44,'シフト記号表（勤務時間帯）'!$D$6:$X$47,21,FALSE))</f>
        <v/>
      </c>
      <c r="AI45" s="157" t="str">
        <f>IF(AI44="","",VLOOKUP(AI44,'シフト記号表（勤務時間帯）'!$D$6:$X$47,21,FALSE))</f>
        <v/>
      </c>
      <c r="AJ45" s="158" t="str">
        <f>IF(AJ44="","",VLOOKUP(AJ44,'シフト記号表（勤務時間帯）'!$D$6:$X$47,21,FALSE))</f>
        <v/>
      </c>
      <c r="AK45" s="158" t="str">
        <f>IF(AK44="","",VLOOKUP(AK44,'シフト記号表（勤務時間帯）'!$D$6:$X$47,21,FALSE))</f>
        <v/>
      </c>
      <c r="AL45" s="158" t="str">
        <f>IF(AL44="","",VLOOKUP(AL44,'シフト記号表（勤務時間帯）'!$D$6:$X$47,21,FALSE))</f>
        <v/>
      </c>
      <c r="AM45" s="158" t="str">
        <f>IF(AM44="","",VLOOKUP(AM44,'シフト記号表（勤務時間帯）'!$D$6:$X$47,21,FALSE))</f>
        <v/>
      </c>
      <c r="AN45" s="158" t="str">
        <f>IF(AN44="","",VLOOKUP(AN44,'シフト記号表（勤務時間帯）'!$D$6:$X$47,21,FALSE))</f>
        <v/>
      </c>
      <c r="AO45" s="159" t="str">
        <f>IF(AO44="","",VLOOKUP(AO44,'シフト記号表（勤務時間帯）'!$D$6:$X$47,21,FALSE))</f>
        <v/>
      </c>
      <c r="AP45" s="157" t="str">
        <f>IF(AP44="","",VLOOKUP(AP44,'シフト記号表（勤務時間帯）'!$D$6:$X$47,21,FALSE))</f>
        <v/>
      </c>
      <c r="AQ45" s="158" t="str">
        <f>IF(AQ44="","",VLOOKUP(AQ44,'シフト記号表（勤務時間帯）'!$D$6:$X$47,21,FALSE))</f>
        <v/>
      </c>
      <c r="AR45" s="158" t="str">
        <f>IF(AR44="","",VLOOKUP(AR44,'シフト記号表（勤務時間帯）'!$D$6:$X$47,21,FALSE))</f>
        <v/>
      </c>
      <c r="AS45" s="158" t="str">
        <f>IF(AS44="","",VLOOKUP(AS44,'シフト記号表（勤務時間帯）'!$D$6:$X$47,21,FALSE))</f>
        <v/>
      </c>
      <c r="AT45" s="158" t="str">
        <f>IF(AT44="","",VLOOKUP(AT44,'シフト記号表（勤務時間帯）'!$D$6:$X$47,21,FALSE))</f>
        <v/>
      </c>
      <c r="AU45" s="158" t="str">
        <f>IF(AU44="","",VLOOKUP(AU44,'シフト記号表（勤務時間帯）'!$D$6:$X$47,21,FALSE))</f>
        <v/>
      </c>
      <c r="AV45" s="159" t="str">
        <f>IF(AV44="","",VLOOKUP(AV44,'シフト記号表（勤務時間帯）'!$D$6:$X$47,21,FALSE))</f>
        <v/>
      </c>
      <c r="AW45" s="157" t="str">
        <f>IF(AW44="","",VLOOKUP(AW44,'シフト記号表（勤務時間帯）'!$D$6:$X$47,21,FALSE))</f>
        <v/>
      </c>
      <c r="AX45" s="158" t="str">
        <f>IF(AX44="","",VLOOKUP(AX44,'シフト記号表（勤務時間帯）'!$D$6:$X$47,21,FALSE))</f>
        <v/>
      </c>
      <c r="AY45" s="158" t="str">
        <f>IF(AY44="","",VLOOKUP(AY44,'シフト記号表（勤務時間帯）'!$D$6:$X$47,21,FALSE))</f>
        <v/>
      </c>
      <c r="AZ45" s="319">
        <f>IF($BC$3="４週",SUM(U45:AV45),IF($BC$3="暦月",SUM(U45:AY45),""))</f>
        <v>0</v>
      </c>
      <c r="BA45" s="320"/>
      <c r="BB45" s="321">
        <f>IF($BC$3="４週",AZ45/4,IF($BC$3="暦月",(AZ45/($BC$8/7)),""))</f>
        <v>0</v>
      </c>
      <c r="BC45" s="320"/>
      <c r="BD45" s="313"/>
      <c r="BE45" s="314"/>
      <c r="BF45" s="314"/>
      <c r="BG45" s="314"/>
      <c r="BH45" s="315"/>
    </row>
    <row r="46" spans="2:60" ht="20.25" customHeight="1" x14ac:dyDescent="0.4">
      <c r="B46" s="98"/>
      <c r="C46" s="271"/>
      <c r="D46" s="272"/>
      <c r="E46" s="273"/>
      <c r="F46" s="134"/>
      <c r="G46" s="99">
        <f>C44</f>
        <v>0</v>
      </c>
      <c r="H46" s="276"/>
      <c r="I46" s="283"/>
      <c r="J46" s="284"/>
      <c r="K46" s="284"/>
      <c r="L46" s="285"/>
      <c r="M46" s="292"/>
      <c r="N46" s="293"/>
      <c r="O46" s="294"/>
      <c r="P46" s="22" t="s">
        <v>70</v>
      </c>
      <c r="Q46" s="26"/>
      <c r="R46" s="26"/>
      <c r="S46" s="14"/>
      <c r="T46" s="47"/>
      <c r="U46" s="160" t="str">
        <f>IF(U44="","",VLOOKUP(U44,'シフト記号表（勤務時間帯）'!$D$6:$Z$47,23,FALSE))</f>
        <v/>
      </c>
      <c r="V46" s="161" t="str">
        <f>IF(V44="","",VLOOKUP(V44,'シフト記号表（勤務時間帯）'!$D$6:$Z$47,23,FALSE))</f>
        <v/>
      </c>
      <c r="W46" s="161" t="str">
        <f>IF(W44="","",VLOOKUP(W44,'シフト記号表（勤務時間帯）'!$D$6:$Z$47,23,FALSE))</f>
        <v/>
      </c>
      <c r="X46" s="161" t="str">
        <f>IF(X44="","",VLOOKUP(X44,'シフト記号表（勤務時間帯）'!$D$6:$Z$47,23,FALSE))</f>
        <v/>
      </c>
      <c r="Y46" s="161" t="str">
        <f>IF(Y44="","",VLOOKUP(Y44,'シフト記号表（勤務時間帯）'!$D$6:$Z$47,23,FALSE))</f>
        <v/>
      </c>
      <c r="Z46" s="161" t="str">
        <f>IF(Z44="","",VLOOKUP(Z44,'シフト記号表（勤務時間帯）'!$D$6:$Z$47,23,FALSE))</f>
        <v/>
      </c>
      <c r="AA46" s="162" t="str">
        <f>IF(AA44="","",VLOOKUP(AA44,'シフト記号表（勤務時間帯）'!$D$6:$Z$47,23,FALSE))</f>
        <v/>
      </c>
      <c r="AB46" s="160" t="str">
        <f>IF(AB44="","",VLOOKUP(AB44,'シフト記号表（勤務時間帯）'!$D$6:$Z$47,23,FALSE))</f>
        <v/>
      </c>
      <c r="AC46" s="161" t="str">
        <f>IF(AC44="","",VLOOKUP(AC44,'シフト記号表（勤務時間帯）'!$D$6:$Z$47,23,FALSE))</f>
        <v/>
      </c>
      <c r="AD46" s="161" t="str">
        <f>IF(AD44="","",VLOOKUP(AD44,'シフト記号表（勤務時間帯）'!$D$6:$Z$47,23,FALSE))</f>
        <v/>
      </c>
      <c r="AE46" s="161" t="str">
        <f>IF(AE44="","",VLOOKUP(AE44,'シフト記号表（勤務時間帯）'!$D$6:$Z$47,23,FALSE))</f>
        <v/>
      </c>
      <c r="AF46" s="161" t="str">
        <f>IF(AF44="","",VLOOKUP(AF44,'シフト記号表（勤務時間帯）'!$D$6:$Z$47,23,FALSE))</f>
        <v/>
      </c>
      <c r="AG46" s="161" t="str">
        <f>IF(AG44="","",VLOOKUP(AG44,'シフト記号表（勤務時間帯）'!$D$6:$Z$47,23,FALSE))</f>
        <v/>
      </c>
      <c r="AH46" s="162" t="str">
        <f>IF(AH44="","",VLOOKUP(AH44,'シフト記号表（勤務時間帯）'!$D$6:$Z$47,23,FALSE))</f>
        <v/>
      </c>
      <c r="AI46" s="160" t="str">
        <f>IF(AI44="","",VLOOKUP(AI44,'シフト記号表（勤務時間帯）'!$D$6:$Z$47,23,FALSE))</f>
        <v/>
      </c>
      <c r="AJ46" s="161" t="str">
        <f>IF(AJ44="","",VLOOKUP(AJ44,'シフト記号表（勤務時間帯）'!$D$6:$Z$47,23,FALSE))</f>
        <v/>
      </c>
      <c r="AK46" s="161" t="str">
        <f>IF(AK44="","",VLOOKUP(AK44,'シフト記号表（勤務時間帯）'!$D$6:$Z$47,23,FALSE))</f>
        <v/>
      </c>
      <c r="AL46" s="161" t="str">
        <f>IF(AL44="","",VLOOKUP(AL44,'シフト記号表（勤務時間帯）'!$D$6:$Z$47,23,FALSE))</f>
        <v/>
      </c>
      <c r="AM46" s="161" t="str">
        <f>IF(AM44="","",VLOOKUP(AM44,'シフト記号表（勤務時間帯）'!$D$6:$Z$47,23,FALSE))</f>
        <v/>
      </c>
      <c r="AN46" s="161" t="str">
        <f>IF(AN44="","",VLOOKUP(AN44,'シフト記号表（勤務時間帯）'!$D$6:$Z$47,23,FALSE))</f>
        <v/>
      </c>
      <c r="AO46" s="162" t="str">
        <f>IF(AO44="","",VLOOKUP(AO44,'シフト記号表（勤務時間帯）'!$D$6:$Z$47,23,FALSE))</f>
        <v/>
      </c>
      <c r="AP46" s="160" t="str">
        <f>IF(AP44="","",VLOOKUP(AP44,'シフト記号表（勤務時間帯）'!$D$6:$Z$47,23,FALSE))</f>
        <v/>
      </c>
      <c r="AQ46" s="161" t="str">
        <f>IF(AQ44="","",VLOOKUP(AQ44,'シフト記号表（勤務時間帯）'!$D$6:$Z$47,23,FALSE))</f>
        <v/>
      </c>
      <c r="AR46" s="161" t="str">
        <f>IF(AR44="","",VLOOKUP(AR44,'シフト記号表（勤務時間帯）'!$D$6:$Z$47,23,FALSE))</f>
        <v/>
      </c>
      <c r="AS46" s="161" t="str">
        <f>IF(AS44="","",VLOOKUP(AS44,'シフト記号表（勤務時間帯）'!$D$6:$Z$47,23,FALSE))</f>
        <v/>
      </c>
      <c r="AT46" s="161" t="str">
        <f>IF(AT44="","",VLOOKUP(AT44,'シフト記号表（勤務時間帯）'!$D$6:$Z$47,23,FALSE))</f>
        <v/>
      </c>
      <c r="AU46" s="161" t="str">
        <f>IF(AU44="","",VLOOKUP(AU44,'シフト記号表（勤務時間帯）'!$D$6:$Z$47,23,FALSE))</f>
        <v/>
      </c>
      <c r="AV46" s="162" t="str">
        <f>IF(AV44="","",VLOOKUP(AV44,'シフト記号表（勤務時間帯）'!$D$6:$Z$47,23,FALSE))</f>
        <v/>
      </c>
      <c r="AW46" s="160" t="str">
        <f>IF(AW44="","",VLOOKUP(AW44,'シフト記号表（勤務時間帯）'!$D$6:$Z$47,23,FALSE))</f>
        <v/>
      </c>
      <c r="AX46" s="161" t="str">
        <f>IF(AX44="","",VLOOKUP(AX44,'シフト記号表（勤務時間帯）'!$D$6:$Z$47,23,FALSE))</f>
        <v/>
      </c>
      <c r="AY46" s="161" t="str">
        <f>IF(AY44="","",VLOOKUP(AY44,'シフト記号表（勤務時間帯）'!$D$6:$Z$47,23,FALSE))</f>
        <v/>
      </c>
      <c r="AZ46" s="322">
        <f>IF($BC$3="４週",SUM(U46:AV46),IF($BC$3="暦月",SUM(U46:AY46),""))</f>
        <v>0</v>
      </c>
      <c r="BA46" s="323"/>
      <c r="BB46" s="324">
        <f>IF($BC$3="４週",AZ46/4,IF($BC$3="暦月",(AZ46/($BC$8/7)),""))</f>
        <v>0</v>
      </c>
      <c r="BC46" s="323"/>
      <c r="BD46" s="316"/>
      <c r="BE46" s="317"/>
      <c r="BF46" s="317"/>
      <c r="BG46" s="317"/>
      <c r="BH46" s="318"/>
    </row>
    <row r="47" spans="2:60" ht="20.25" customHeight="1" x14ac:dyDescent="0.4">
      <c r="B47" s="100"/>
      <c r="C47" s="265"/>
      <c r="D47" s="266"/>
      <c r="E47" s="267"/>
      <c r="F47" s="95"/>
      <c r="G47" s="97"/>
      <c r="H47" s="329"/>
      <c r="I47" s="277"/>
      <c r="J47" s="278"/>
      <c r="K47" s="278"/>
      <c r="L47" s="279"/>
      <c r="M47" s="286"/>
      <c r="N47" s="287"/>
      <c r="O47" s="288"/>
      <c r="P47" s="18" t="s">
        <v>18</v>
      </c>
      <c r="Q47" s="24"/>
      <c r="R47" s="24"/>
      <c r="S47" s="12"/>
      <c r="T47" s="48"/>
      <c r="U47" s="163"/>
      <c r="V47" s="164"/>
      <c r="W47" s="164"/>
      <c r="X47" s="164"/>
      <c r="Y47" s="164"/>
      <c r="Z47" s="164"/>
      <c r="AA47" s="165"/>
      <c r="AB47" s="163"/>
      <c r="AC47" s="164"/>
      <c r="AD47" s="164"/>
      <c r="AE47" s="164"/>
      <c r="AF47" s="164"/>
      <c r="AG47" s="164"/>
      <c r="AH47" s="165"/>
      <c r="AI47" s="163"/>
      <c r="AJ47" s="164"/>
      <c r="AK47" s="164"/>
      <c r="AL47" s="164"/>
      <c r="AM47" s="164"/>
      <c r="AN47" s="164"/>
      <c r="AO47" s="165"/>
      <c r="AP47" s="163"/>
      <c r="AQ47" s="164"/>
      <c r="AR47" s="164"/>
      <c r="AS47" s="164"/>
      <c r="AT47" s="164"/>
      <c r="AU47" s="164"/>
      <c r="AV47" s="165"/>
      <c r="AW47" s="163"/>
      <c r="AX47" s="164"/>
      <c r="AY47" s="164"/>
      <c r="AZ47" s="295"/>
      <c r="BA47" s="296"/>
      <c r="BB47" s="309"/>
      <c r="BC47" s="296"/>
      <c r="BD47" s="310"/>
      <c r="BE47" s="311"/>
      <c r="BF47" s="311"/>
      <c r="BG47" s="311"/>
      <c r="BH47" s="312"/>
    </row>
    <row r="48" spans="2:60" ht="20.25" customHeight="1" x14ac:dyDescent="0.4">
      <c r="B48" s="96">
        <f>B45+1</f>
        <v>7</v>
      </c>
      <c r="C48" s="268"/>
      <c r="D48" s="269"/>
      <c r="E48" s="270"/>
      <c r="F48" s="95">
        <f>C47</f>
        <v>0</v>
      </c>
      <c r="G48" s="97"/>
      <c r="H48" s="275"/>
      <c r="I48" s="280"/>
      <c r="J48" s="281"/>
      <c r="K48" s="281"/>
      <c r="L48" s="282"/>
      <c r="M48" s="289"/>
      <c r="N48" s="290"/>
      <c r="O48" s="291"/>
      <c r="P48" s="20" t="s">
        <v>69</v>
      </c>
      <c r="Q48" s="21"/>
      <c r="R48" s="21"/>
      <c r="S48" s="16"/>
      <c r="T48" s="46"/>
      <c r="U48" s="157" t="str">
        <f>IF(U47="","",VLOOKUP(U47,'シフト記号表（勤務時間帯）'!$D$6:$X$47,21,FALSE))</f>
        <v/>
      </c>
      <c r="V48" s="158" t="str">
        <f>IF(V47="","",VLOOKUP(V47,'シフト記号表（勤務時間帯）'!$D$6:$X$47,21,FALSE))</f>
        <v/>
      </c>
      <c r="W48" s="158" t="str">
        <f>IF(W47="","",VLOOKUP(W47,'シフト記号表（勤務時間帯）'!$D$6:$X$47,21,FALSE))</f>
        <v/>
      </c>
      <c r="X48" s="158" t="str">
        <f>IF(X47="","",VLOOKUP(X47,'シフト記号表（勤務時間帯）'!$D$6:$X$47,21,FALSE))</f>
        <v/>
      </c>
      <c r="Y48" s="158" t="str">
        <f>IF(Y47="","",VLOOKUP(Y47,'シフト記号表（勤務時間帯）'!$D$6:$X$47,21,FALSE))</f>
        <v/>
      </c>
      <c r="Z48" s="158" t="str">
        <f>IF(Z47="","",VLOOKUP(Z47,'シフト記号表（勤務時間帯）'!$D$6:$X$47,21,FALSE))</f>
        <v/>
      </c>
      <c r="AA48" s="159" t="str">
        <f>IF(AA47="","",VLOOKUP(AA47,'シフト記号表（勤務時間帯）'!$D$6:$X$47,21,FALSE))</f>
        <v/>
      </c>
      <c r="AB48" s="157" t="str">
        <f>IF(AB47="","",VLOOKUP(AB47,'シフト記号表（勤務時間帯）'!$D$6:$X$47,21,FALSE))</f>
        <v/>
      </c>
      <c r="AC48" s="158" t="str">
        <f>IF(AC47="","",VLOOKUP(AC47,'シフト記号表（勤務時間帯）'!$D$6:$X$47,21,FALSE))</f>
        <v/>
      </c>
      <c r="AD48" s="158" t="str">
        <f>IF(AD47="","",VLOOKUP(AD47,'シフト記号表（勤務時間帯）'!$D$6:$X$47,21,FALSE))</f>
        <v/>
      </c>
      <c r="AE48" s="158" t="str">
        <f>IF(AE47="","",VLOOKUP(AE47,'シフト記号表（勤務時間帯）'!$D$6:$X$47,21,FALSE))</f>
        <v/>
      </c>
      <c r="AF48" s="158" t="str">
        <f>IF(AF47="","",VLOOKUP(AF47,'シフト記号表（勤務時間帯）'!$D$6:$X$47,21,FALSE))</f>
        <v/>
      </c>
      <c r="AG48" s="158" t="str">
        <f>IF(AG47="","",VLOOKUP(AG47,'シフト記号表（勤務時間帯）'!$D$6:$X$47,21,FALSE))</f>
        <v/>
      </c>
      <c r="AH48" s="159" t="str">
        <f>IF(AH47="","",VLOOKUP(AH47,'シフト記号表（勤務時間帯）'!$D$6:$X$47,21,FALSE))</f>
        <v/>
      </c>
      <c r="AI48" s="157" t="str">
        <f>IF(AI47="","",VLOOKUP(AI47,'シフト記号表（勤務時間帯）'!$D$6:$X$47,21,FALSE))</f>
        <v/>
      </c>
      <c r="AJ48" s="158" t="str">
        <f>IF(AJ47="","",VLOOKUP(AJ47,'シフト記号表（勤務時間帯）'!$D$6:$X$47,21,FALSE))</f>
        <v/>
      </c>
      <c r="AK48" s="158" t="str">
        <f>IF(AK47="","",VLOOKUP(AK47,'シフト記号表（勤務時間帯）'!$D$6:$X$47,21,FALSE))</f>
        <v/>
      </c>
      <c r="AL48" s="158" t="str">
        <f>IF(AL47="","",VLOOKUP(AL47,'シフト記号表（勤務時間帯）'!$D$6:$X$47,21,FALSE))</f>
        <v/>
      </c>
      <c r="AM48" s="158" t="str">
        <f>IF(AM47="","",VLOOKUP(AM47,'シフト記号表（勤務時間帯）'!$D$6:$X$47,21,FALSE))</f>
        <v/>
      </c>
      <c r="AN48" s="158" t="str">
        <f>IF(AN47="","",VLOOKUP(AN47,'シフト記号表（勤務時間帯）'!$D$6:$X$47,21,FALSE))</f>
        <v/>
      </c>
      <c r="AO48" s="159" t="str">
        <f>IF(AO47="","",VLOOKUP(AO47,'シフト記号表（勤務時間帯）'!$D$6:$X$47,21,FALSE))</f>
        <v/>
      </c>
      <c r="AP48" s="157" t="str">
        <f>IF(AP47="","",VLOOKUP(AP47,'シフト記号表（勤務時間帯）'!$D$6:$X$47,21,FALSE))</f>
        <v/>
      </c>
      <c r="AQ48" s="158" t="str">
        <f>IF(AQ47="","",VLOOKUP(AQ47,'シフト記号表（勤務時間帯）'!$D$6:$X$47,21,FALSE))</f>
        <v/>
      </c>
      <c r="AR48" s="158" t="str">
        <f>IF(AR47="","",VLOOKUP(AR47,'シフト記号表（勤務時間帯）'!$D$6:$X$47,21,FALSE))</f>
        <v/>
      </c>
      <c r="AS48" s="158" t="str">
        <f>IF(AS47="","",VLOOKUP(AS47,'シフト記号表（勤務時間帯）'!$D$6:$X$47,21,FALSE))</f>
        <v/>
      </c>
      <c r="AT48" s="158" t="str">
        <f>IF(AT47="","",VLOOKUP(AT47,'シフト記号表（勤務時間帯）'!$D$6:$X$47,21,FALSE))</f>
        <v/>
      </c>
      <c r="AU48" s="158" t="str">
        <f>IF(AU47="","",VLOOKUP(AU47,'シフト記号表（勤務時間帯）'!$D$6:$X$47,21,FALSE))</f>
        <v/>
      </c>
      <c r="AV48" s="159" t="str">
        <f>IF(AV47="","",VLOOKUP(AV47,'シフト記号表（勤務時間帯）'!$D$6:$X$47,21,FALSE))</f>
        <v/>
      </c>
      <c r="AW48" s="157" t="str">
        <f>IF(AW47="","",VLOOKUP(AW47,'シフト記号表（勤務時間帯）'!$D$6:$X$47,21,FALSE))</f>
        <v/>
      </c>
      <c r="AX48" s="158" t="str">
        <f>IF(AX47="","",VLOOKUP(AX47,'シフト記号表（勤務時間帯）'!$D$6:$X$47,21,FALSE))</f>
        <v/>
      </c>
      <c r="AY48" s="158" t="str">
        <f>IF(AY47="","",VLOOKUP(AY47,'シフト記号表（勤務時間帯）'!$D$6:$X$47,21,FALSE))</f>
        <v/>
      </c>
      <c r="AZ48" s="319">
        <f>IF($BC$3="４週",SUM(U48:AV48),IF($BC$3="暦月",SUM(U48:AY48),""))</f>
        <v>0</v>
      </c>
      <c r="BA48" s="320"/>
      <c r="BB48" s="321">
        <f>IF($BC$3="４週",AZ48/4,IF($BC$3="暦月",(AZ48/($BC$8/7)),""))</f>
        <v>0</v>
      </c>
      <c r="BC48" s="320"/>
      <c r="BD48" s="313"/>
      <c r="BE48" s="314"/>
      <c r="BF48" s="314"/>
      <c r="BG48" s="314"/>
      <c r="BH48" s="315"/>
    </row>
    <row r="49" spans="2:60" ht="20.25" customHeight="1" x14ac:dyDescent="0.4">
      <c r="B49" s="98"/>
      <c r="C49" s="271"/>
      <c r="D49" s="272"/>
      <c r="E49" s="273"/>
      <c r="F49" s="134"/>
      <c r="G49" s="99">
        <f>C47</f>
        <v>0</v>
      </c>
      <c r="H49" s="276"/>
      <c r="I49" s="283"/>
      <c r="J49" s="284"/>
      <c r="K49" s="284"/>
      <c r="L49" s="285"/>
      <c r="M49" s="292"/>
      <c r="N49" s="293"/>
      <c r="O49" s="294"/>
      <c r="P49" s="22" t="s">
        <v>70</v>
      </c>
      <c r="Q49" s="25"/>
      <c r="R49" s="25"/>
      <c r="S49" s="13"/>
      <c r="T49" s="49"/>
      <c r="U49" s="160" t="str">
        <f>IF(U47="","",VLOOKUP(U47,'シフト記号表（勤務時間帯）'!$D$6:$Z$47,23,FALSE))</f>
        <v/>
      </c>
      <c r="V49" s="161" t="str">
        <f>IF(V47="","",VLOOKUP(V47,'シフト記号表（勤務時間帯）'!$D$6:$Z$47,23,FALSE))</f>
        <v/>
      </c>
      <c r="W49" s="161" t="str">
        <f>IF(W47="","",VLOOKUP(W47,'シフト記号表（勤務時間帯）'!$D$6:$Z$47,23,FALSE))</f>
        <v/>
      </c>
      <c r="X49" s="161" t="str">
        <f>IF(X47="","",VLOOKUP(X47,'シフト記号表（勤務時間帯）'!$D$6:$Z$47,23,FALSE))</f>
        <v/>
      </c>
      <c r="Y49" s="161" t="str">
        <f>IF(Y47="","",VLOOKUP(Y47,'シフト記号表（勤務時間帯）'!$D$6:$Z$47,23,FALSE))</f>
        <v/>
      </c>
      <c r="Z49" s="161" t="str">
        <f>IF(Z47="","",VLOOKUP(Z47,'シフト記号表（勤務時間帯）'!$D$6:$Z$47,23,FALSE))</f>
        <v/>
      </c>
      <c r="AA49" s="162" t="str">
        <f>IF(AA47="","",VLOOKUP(AA47,'シフト記号表（勤務時間帯）'!$D$6:$Z$47,23,FALSE))</f>
        <v/>
      </c>
      <c r="AB49" s="160" t="str">
        <f>IF(AB47="","",VLOOKUP(AB47,'シフト記号表（勤務時間帯）'!$D$6:$Z$47,23,FALSE))</f>
        <v/>
      </c>
      <c r="AC49" s="161" t="str">
        <f>IF(AC47="","",VLOOKUP(AC47,'シフト記号表（勤務時間帯）'!$D$6:$Z$47,23,FALSE))</f>
        <v/>
      </c>
      <c r="AD49" s="161" t="str">
        <f>IF(AD47="","",VLOOKUP(AD47,'シフト記号表（勤務時間帯）'!$D$6:$Z$47,23,FALSE))</f>
        <v/>
      </c>
      <c r="AE49" s="161" t="str">
        <f>IF(AE47="","",VLOOKUP(AE47,'シフト記号表（勤務時間帯）'!$D$6:$Z$47,23,FALSE))</f>
        <v/>
      </c>
      <c r="AF49" s="161" t="str">
        <f>IF(AF47="","",VLOOKUP(AF47,'シフト記号表（勤務時間帯）'!$D$6:$Z$47,23,FALSE))</f>
        <v/>
      </c>
      <c r="AG49" s="161" t="str">
        <f>IF(AG47="","",VLOOKUP(AG47,'シフト記号表（勤務時間帯）'!$D$6:$Z$47,23,FALSE))</f>
        <v/>
      </c>
      <c r="AH49" s="162" t="str">
        <f>IF(AH47="","",VLOOKUP(AH47,'シフト記号表（勤務時間帯）'!$D$6:$Z$47,23,FALSE))</f>
        <v/>
      </c>
      <c r="AI49" s="160" t="str">
        <f>IF(AI47="","",VLOOKUP(AI47,'シフト記号表（勤務時間帯）'!$D$6:$Z$47,23,FALSE))</f>
        <v/>
      </c>
      <c r="AJ49" s="161" t="str">
        <f>IF(AJ47="","",VLOOKUP(AJ47,'シフト記号表（勤務時間帯）'!$D$6:$Z$47,23,FALSE))</f>
        <v/>
      </c>
      <c r="AK49" s="161" t="str">
        <f>IF(AK47="","",VLOOKUP(AK47,'シフト記号表（勤務時間帯）'!$D$6:$Z$47,23,FALSE))</f>
        <v/>
      </c>
      <c r="AL49" s="161" t="str">
        <f>IF(AL47="","",VLOOKUP(AL47,'シフト記号表（勤務時間帯）'!$D$6:$Z$47,23,FALSE))</f>
        <v/>
      </c>
      <c r="AM49" s="161" t="str">
        <f>IF(AM47="","",VLOOKUP(AM47,'シフト記号表（勤務時間帯）'!$D$6:$Z$47,23,FALSE))</f>
        <v/>
      </c>
      <c r="AN49" s="161" t="str">
        <f>IF(AN47="","",VLOOKUP(AN47,'シフト記号表（勤務時間帯）'!$D$6:$Z$47,23,FALSE))</f>
        <v/>
      </c>
      <c r="AO49" s="162" t="str">
        <f>IF(AO47="","",VLOOKUP(AO47,'シフト記号表（勤務時間帯）'!$D$6:$Z$47,23,FALSE))</f>
        <v/>
      </c>
      <c r="AP49" s="160" t="str">
        <f>IF(AP47="","",VLOOKUP(AP47,'シフト記号表（勤務時間帯）'!$D$6:$Z$47,23,FALSE))</f>
        <v/>
      </c>
      <c r="AQ49" s="161" t="str">
        <f>IF(AQ47="","",VLOOKUP(AQ47,'シフト記号表（勤務時間帯）'!$D$6:$Z$47,23,FALSE))</f>
        <v/>
      </c>
      <c r="AR49" s="161" t="str">
        <f>IF(AR47="","",VLOOKUP(AR47,'シフト記号表（勤務時間帯）'!$D$6:$Z$47,23,FALSE))</f>
        <v/>
      </c>
      <c r="AS49" s="161" t="str">
        <f>IF(AS47="","",VLOOKUP(AS47,'シフト記号表（勤務時間帯）'!$D$6:$Z$47,23,FALSE))</f>
        <v/>
      </c>
      <c r="AT49" s="161" t="str">
        <f>IF(AT47="","",VLOOKUP(AT47,'シフト記号表（勤務時間帯）'!$D$6:$Z$47,23,FALSE))</f>
        <v/>
      </c>
      <c r="AU49" s="161" t="str">
        <f>IF(AU47="","",VLOOKUP(AU47,'シフト記号表（勤務時間帯）'!$D$6:$Z$47,23,FALSE))</f>
        <v/>
      </c>
      <c r="AV49" s="162" t="str">
        <f>IF(AV47="","",VLOOKUP(AV47,'シフト記号表（勤務時間帯）'!$D$6:$Z$47,23,FALSE))</f>
        <v/>
      </c>
      <c r="AW49" s="160" t="str">
        <f>IF(AW47="","",VLOOKUP(AW47,'シフト記号表（勤務時間帯）'!$D$6:$Z$47,23,FALSE))</f>
        <v/>
      </c>
      <c r="AX49" s="161" t="str">
        <f>IF(AX47="","",VLOOKUP(AX47,'シフト記号表（勤務時間帯）'!$D$6:$Z$47,23,FALSE))</f>
        <v/>
      </c>
      <c r="AY49" s="161" t="str">
        <f>IF(AY47="","",VLOOKUP(AY47,'シフト記号表（勤務時間帯）'!$D$6:$Z$47,23,FALSE))</f>
        <v/>
      </c>
      <c r="AZ49" s="322">
        <f>IF($BC$3="４週",SUM(U49:AV49),IF($BC$3="暦月",SUM(U49:AY49),""))</f>
        <v>0</v>
      </c>
      <c r="BA49" s="323"/>
      <c r="BB49" s="324">
        <f>IF($BC$3="４週",AZ49/4,IF($BC$3="暦月",(AZ49/($BC$8/7)),""))</f>
        <v>0</v>
      </c>
      <c r="BC49" s="323"/>
      <c r="BD49" s="316"/>
      <c r="BE49" s="317"/>
      <c r="BF49" s="317"/>
      <c r="BG49" s="317"/>
      <c r="BH49" s="318"/>
    </row>
    <row r="50" spans="2:60" ht="20.25" customHeight="1" x14ac:dyDescent="0.4">
      <c r="B50" s="100"/>
      <c r="C50" s="265"/>
      <c r="D50" s="266"/>
      <c r="E50" s="267"/>
      <c r="F50" s="95"/>
      <c r="G50" s="97"/>
      <c r="H50" s="329"/>
      <c r="I50" s="277"/>
      <c r="J50" s="278"/>
      <c r="K50" s="278"/>
      <c r="L50" s="279"/>
      <c r="M50" s="286"/>
      <c r="N50" s="287"/>
      <c r="O50" s="288"/>
      <c r="P50" s="18" t="s">
        <v>18</v>
      </c>
      <c r="Q50" s="24"/>
      <c r="R50" s="24"/>
      <c r="S50" s="12"/>
      <c r="T50" s="48"/>
      <c r="U50" s="163"/>
      <c r="V50" s="164"/>
      <c r="W50" s="164"/>
      <c r="X50" s="164"/>
      <c r="Y50" s="164"/>
      <c r="Z50" s="164"/>
      <c r="AA50" s="165"/>
      <c r="AB50" s="163"/>
      <c r="AC50" s="164"/>
      <c r="AD50" s="164"/>
      <c r="AE50" s="164"/>
      <c r="AF50" s="164"/>
      <c r="AG50" s="164"/>
      <c r="AH50" s="165"/>
      <c r="AI50" s="163"/>
      <c r="AJ50" s="164"/>
      <c r="AK50" s="164"/>
      <c r="AL50" s="164"/>
      <c r="AM50" s="164"/>
      <c r="AN50" s="164"/>
      <c r="AO50" s="165"/>
      <c r="AP50" s="163"/>
      <c r="AQ50" s="164"/>
      <c r="AR50" s="164"/>
      <c r="AS50" s="164"/>
      <c r="AT50" s="164"/>
      <c r="AU50" s="164"/>
      <c r="AV50" s="165"/>
      <c r="AW50" s="163"/>
      <c r="AX50" s="164"/>
      <c r="AY50" s="164"/>
      <c r="AZ50" s="295"/>
      <c r="BA50" s="296"/>
      <c r="BB50" s="309"/>
      <c r="BC50" s="296"/>
      <c r="BD50" s="310"/>
      <c r="BE50" s="311"/>
      <c r="BF50" s="311"/>
      <c r="BG50" s="311"/>
      <c r="BH50" s="312"/>
    </row>
    <row r="51" spans="2:60" ht="20.25" customHeight="1" x14ac:dyDescent="0.4">
      <c r="B51" s="96">
        <f>B48+1</f>
        <v>8</v>
      </c>
      <c r="C51" s="268"/>
      <c r="D51" s="269"/>
      <c r="E51" s="270"/>
      <c r="F51" s="95">
        <f>C50</f>
        <v>0</v>
      </c>
      <c r="G51" s="97"/>
      <c r="H51" s="275"/>
      <c r="I51" s="280"/>
      <c r="J51" s="281"/>
      <c r="K51" s="281"/>
      <c r="L51" s="282"/>
      <c r="M51" s="289"/>
      <c r="N51" s="290"/>
      <c r="O51" s="291"/>
      <c r="P51" s="20" t="s">
        <v>69</v>
      </c>
      <c r="Q51" s="21"/>
      <c r="R51" s="21"/>
      <c r="S51" s="16"/>
      <c r="T51" s="46"/>
      <c r="U51" s="157" t="str">
        <f>IF(U50="","",VLOOKUP(U50,'シフト記号表（勤務時間帯）'!$D$6:$X$47,21,FALSE))</f>
        <v/>
      </c>
      <c r="V51" s="158" t="str">
        <f>IF(V50="","",VLOOKUP(V50,'シフト記号表（勤務時間帯）'!$D$6:$X$47,21,FALSE))</f>
        <v/>
      </c>
      <c r="W51" s="158" t="str">
        <f>IF(W50="","",VLOOKUP(W50,'シフト記号表（勤務時間帯）'!$D$6:$X$47,21,FALSE))</f>
        <v/>
      </c>
      <c r="X51" s="158" t="str">
        <f>IF(X50="","",VLOOKUP(X50,'シフト記号表（勤務時間帯）'!$D$6:$X$47,21,FALSE))</f>
        <v/>
      </c>
      <c r="Y51" s="158" t="str">
        <f>IF(Y50="","",VLOOKUP(Y50,'シフト記号表（勤務時間帯）'!$D$6:$X$47,21,FALSE))</f>
        <v/>
      </c>
      <c r="Z51" s="158" t="str">
        <f>IF(Z50="","",VLOOKUP(Z50,'シフト記号表（勤務時間帯）'!$D$6:$X$47,21,FALSE))</f>
        <v/>
      </c>
      <c r="AA51" s="159" t="str">
        <f>IF(AA50="","",VLOOKUP(AA50,'シフト記号表（勤務時間帯）'!$D$6:$X$47,21,FALSE))</f>
        <v/>
      </c>
      <c r="AB51" s="157" t="str">
        <f>IF(AB50="","",VLOOKUP(AB50,'シフト記号表（勤務時間帯）'!$D$6:$X$47,21,FALSE))</f>
        <v/>
      </c>
      <c r="AC51" s="158" t="str">
        <f>IF(AC50="","",VLOOKUP(AC50,'シフト記号表（勤務時間帯）'!$D$6:$X$47,21,FALSE))</f>
        <v/>
      </c>
      <c r="AD51" s="158" t="str">
        <f>IF(AD50="","",VLOOKUP(AD50,'シフト記号表（勤務時間帯）'!$D$6:$X$47,21,FALSE))</f>
        <v/>
      </c>
      <c r="AE51" s="158" t="str">
        <f>IF(AE50="","",VLOOKUP(AE50,'シフト記号表（勤務時間帯）'!$D$6:$X$47,21,FALSE))</f>
        <v/>
      </c>
      <c r="AF51" s="158" t="str">
        <f>IF(AF50="","",VLOOKUP(AF50,'シフト記号表（勤務時間帯）'!$D$6:$X$47,21,FALSE))</f>
        <v/>
      </c>
      <c r="AG51" s="158" t="str">
        <f>IF(AG50="","",VLOOKUP(AG50,'シフト記号表（勤務時間帯）'!$D$6:$X$47,21,FALSE))</f>
        <v/>
      </c>
      <c r="AH51" s="159" t="str">
        <f>IF(AH50="","",VLOOKUP(AH50,'シフト記号表（勤務時間帯）'!$D$6:$X$47,21,FALSE))</f>
        <v/>
      </c>
      <c r="AI51" s="157" t="str">
        <f>IF(AI50="","",VLOOKUP(AI50,'シフト記号表（勤務時間帯）'!$D$6:$X$47,21,FALSE))</f>
        <v/>
      </c>
      <c r="AJ51" s="158" t="str">
        <f>IF(AJ50="","",VLOOKUP(AJ50,'シフト記号表（勤務時間帯）'!$D$6:$X$47,21,FALSE))</f>
        <v/>
      </c>
      <c r="AK51" s="158" t="str">
        <f>IF(AK50="","",VLOOKUP(AK50,'シフト記号表（勤務時間帯）'!$D$6:$X$47,21,FALSE))</f>
        <v/>
      </c>
      <c r="AL51" s="158" t="str">
        <f>IF(AL50="","",VLOOKUP(AL50,'シフト記号表（勤務時間帯）'!$D$6:$X$47,21,FALSE))</f>
        <v/>
      </c>
      <c r="AM51" s="158" t="str">
        <f>IF(AM50="","",VLOOKUP(AM50,'シフト記号表（勤務時間帯）'!$D$6:$X$47,21,FALSE))</f>
        <v/>
      </c>
      <c r="AN51" s="158" t="str">
        <f>IF(AN50="","",VLOOKUP(AN50,'シフト記号表（勤務時間帯）'!$D$6:$X$47,21,FALSE))</f>
        <v/>
      </c>
      <c r="AO51" s="159" t="str">
        <f>IF(AO50="","",VLOOKUP(AO50,'シフト記号表（勤務時間帯）'!$D$6:$X$47,21,FALSE))</f>
        <v/>
      </c>
      <c r="AP51" s="157" t="str">
        <f>IF(AP50="","",VLOOKUP(AP50,'シフト記号表（勤務時間帯）'!$D$6:$X$47,21,FALSE))</f>
        <v/>
      </c>
      <c r="AQ51" s="158" t="str">
        <f>IF(AQ50="","",VLOOKUP(AQ50,'シフト記号表（勤務時間帯）'!$D$6:$X$47,21,FALSE))</f>
        <v/>
      </c>
      <c r="AR51" s="158" t="str">
        <f>IF(AR50="","",VLOOKUP(AR50,'シフト記号表（勤務時間帯）'!$D$6:$X$47,21,FALSE))</f>
        <v/>
      </c>
      <c r="AS51" s="158" t="str">
        <f>IF(AS50="","",VLOOKUP(AS50,'シフト記号表（勤務時間帯）'!$D$6:$X$47,21,FALSE))</f>
        <v/>
      </c>
      <c r="AT51" s="158" t="str">
        <f>IF(AT50="","",VLOOKUP(AT50,'シフト記号表（勤務時間帯）'!$D$6:$X$47,21,FALSE))</f>
        <v/>
      </c>
      <c r="AU51" s="158" t="str">
        <f>IF(AU50="","",VLOOKUP(AU50,'シフト記号表（勤務時間帯）'!$D$6:$X$47,21,FALSE))</f>
        <v/>
      </c>
      <c r="AV51" s="159" t="str">
        <f>IF(AV50="","",VLOOKUP(AV50,'シフト記号表（勤務時間帯）'!$D$6:$X$47,21,FALSE))</f>
        <v/>
      </c>
      <c r="AW51" s="157" t="str">
        <f>IF(AW50="","",VLOOKUP(AW50,'シフト記号表（勤務時間帯）'!$D$6:$X$47,21,FALSE))</f>
        <v/>
      </c>
      <c r="AX51" s="158" t="str">
        <f>IF(AX50="","",VLOOKUP(AX50,'シフト記号表（勤務時間帯）'!$D$6:$X$47,21,FALSE))</f>
        <v/>
      </c>
      <c r="AY51" s="158" t="str">
        <f>IF(AY50="","",VLOOKUP(AY50,'シフト記号表（勤務時間帯）'!$D$6:$X$47,21,FALSE))</f>
        <v/>
      </c>
      <c r="AZ51" s="319">
        <f>IF($BC$3="４週",SUM(U51:AV51),IF($BC$3="暦月",SUM(U51:AY51),""))</f>
        <v>0</v>
      </c>
      <c r="BA51" s="320"/>
      <c r="BB51" s="321">
        <f>IF($BC$3="４週",AZ51/4,IF($BC$3="暦月",(AZ51/($BC$8/7)),""))</f>
        <v>0</v>
      </c>
      <c r="BC51" s="320"/>
      <c r="BD51" s="313"/>
      <c r="BE51" s="314"/>
      <c r="BF51" s="314"/>
      <c r="BG51" s="314"/>
      <c r="BH51" s="315"/>
    </row>
    <row r="52" spans="2:60" ht="20.25" customHeight="1" x14ac:dyDescent="0.4">
      <c r="B52" s="98"/>
      <c r="C52" s="271"/>
      <c r="D52" s="272"/>
      <c r="E52" s="273"/>
      <c r="F52" s="134"/>
      <c r="G52" s="99">
        <f>C50</f>
        <v>0</v>
      </c>
      <c r="H52" s="276"/>
      <c r="I52" s="283"/>
      <c r="J52" s="284"/>
      <c r="K52" s="284"/>
      <c r="L52" s="285"/>
      <c r="M52" s="292"/>
      <c r="N52" s="293"/>
      <c r="O52" s="294"/>
      <c r="P52" s="22" t="s">
        <v>70</v>
      </c>
      <c r="Q52" s="26"/>
      <c r="R52" s="26"/>
      <c r="S52" s="14"/>
      <c r="T52" s="47"/>
      <c r="U52" s="160" t="str">
        <f>IF(U50="","",VLOOKUP(U50,'シフト記号表（勤務時間帯）'!$D$6:$Z$47,23,FALSE))</f>
        <v/>
      </c>
      <c r="V52" s="161" t="str">
        <f>IF(V50="","",VLOOKUP(V50,'シフト記号表（勤務時間帯）'!$D$6:$Z$47,23,FALSE))</f>
        <v/>
      </c>
      <c r="W52" s="161" t="str">
        <f>IF(W50="","",VLOOKUP(W50,'シフト記号表（勤務時間帯）'!$D$6:$Z$47,23,FALSE))</f>
        <v/>
      </c>
      <c r="X52" s="161" t="str">
        <f>IF(X50="","",VLOOKUP(X50,'シフト記号表（勤務時間帯）'!$D$6:$Z$47,23,FALSE))</f>
        <v/>
      </c>
      <c r="Y52" s="161" t="str">
        <f>IF(Y50="","",VLOOKUP(Y50,'シフト記号表（勤務時間帯）'!$D$6:$Z$47,23,FALSE))</f>
        <v/>
      </c>
      <c r="Z52" s="161" t="str">
        <f>IF(Z50="","",VLOOKUP(Z50,'シフト記号表（勤務時間帯）'!$D$6:$Z$47,23,FALSE))</f>
        <v/>
      </c>
      <c r="AA52" s="162" t="str">
        <f>IF(AA50="","",VLOOKUP(AA50,'シフト記号表（勤務時間帯）'!$D$6:$Z$47,23,FALSE))</f>
        <v/>
      </c>
      <c r="AB52" s="160" t="str">
        <f>IF(AB50="","",VLOOKUP(AB50,'シフト記号表（勤務時間帯）'!$D$6:$Z$47,23,FALSE))</f>
        <v/>
      </c>
      <c r="AC52" s="161" t="str">
        <f>IF(AC50="","",VLOOKUP(AC50,'シフト記号表（勤務時間帯）'!$D$6:$Z$47,23,FALSE))</f>
        <v/>
      </c>
      <c r="AD52" s="161" t="str">
        <f>IF(AD50="","",VLOOKUP(AD50,'シフト記号表（勤務時間帯）'!$D$6:$Z$47,23,FALSE))</f>
        <v/>
      </c>
      <c r="AE52" s="161" t="str">
        <f>IF(AE50="","",VLOOKUP(AE50,'シフト記号表（勤務時間帯）'!$D$6:$Z$47,23,FALSE))</f>
        <v/>
      </c>
      <c r="AF52" s="161" t="str">
        <f>IF(AF50="","",VLOOKUP(AF50,'シフト記号表（勤務時間帯）'!$D$6:$Z$47,23,FALSE))</f>
        <v/>
      </c>
      <c r="AG52" s="161" t="str">
        <f>IF(AG50="","",VLOOKUP(AG50,'シフト記号表（勤務時間帯）'!$D$6:$Z$47,23,FALSE))</f>
        <v/>
      </c>
      <c r="AH52" s="162" t="str">
        <f>IF(AH50="","",VLOOKUP(AH50,'シフト記号表（勤務時間帯）'!$D$6:$Z$47,23,FALSE))</f>
        <v/>
      </c>
      <c r="AI52" s="160" t="str">
        <f>IF(AI50="","",VLOOKUP(AI50,'シフト記号表（勤務時間帯）'!$D$6:$Z$47,23,FALSE))</f>
        <v/>
      </c>
      <c r="AJ52" s="161" t="str">
        <f>IF(AJ50="","",VLOOKUP(AJ50,'シフト記号表（勤務時間帯）'!$D$6:$Z$47,23,FALSE))</f>
        <v/>
      </c>
      <c r="AK52" s="161" t="str">
        <f>IF(AK50="","",VLOOKUP(AK50,'シフト記号表（勤務時間帯）'!$D$6:$Z$47,23,FALSE))</f>
        <v/>
      </c>
      <c r="AL52" s="161" t="str">
        <f>IF(AL50="","",VLOOKUP(AL50,'シフト記号表（勤務時間帯）'!$D$6:$Z$47,23,FALSE))</f>
        <v/>
      </c>
      <c r="AM52" s="161" t="str">
        <f>IF(AM50="","",VLOOKUP(AM50,'シフト記号表（勤務時間帯）'!$D$6:$Z$47,23,FALSE))</f>
        <v/>
      </c>
      <c r="AN52" s="161" t="str">
        <f>IF(AN50="","",VLOOKUP(AN50,'シフト記号表（勤務時間帯）'!$D$6:$Z$47,23,FALSE))</f>
        <v/>
      </c>
      <c r="AO52" s="162" t="str">
        <f>IF(AO50="","",VLOOKUP(AO50,'シフト記号表（勤務時間帯）'!$D$6:$Z$47,23,FALSE))</f>
        <v/>
      </c>
      <c r="AP52" s="160" t="str">
        <f>IF(AP50="","",VLOOKUP(AP50,'シフト記号表（勤務時間帯）'!$D$6:$Z$47,23,FALSE))</f>
        <v/>
      </c>
      <c r="AQ52" s="161" t="str">
        <f>IF(AQ50="","",VLOOKUP(AQ50,'シフト記号表（勤務時間帯）'!$D$6:$Z$47,23,FALSE))</f>
        <v/>
      </c>
      <c r="AR52" s="161" t="str">
        <f>IF(AR50="","",VLOOKUP(AR50,'シフト記号表（勤務時間帯）'!$D$6:$Z$47,23,FALSE))</f>
        <v/>
      </c>
      <c r="AS52" s="161" t="str">
        <f>IF(AS50="","",VLOOKUP(AS50,'シフト記号表（勤務時間帯）'!$D$6:$Z$47,23,FALSE))</f>
        <v/>
      </c>
      <c r="AT52" s="161" t="str">
        <f>IF(AT50="","",VLOOKUP(AT50,'シフト記号表（勤務時間帯）'!$D$6:$Z$47,23,FALSE))</f>
        <v/>
      </c>
      <c r="AU52" s="161" t="str">
        <f>IF(AU50="","",VLOOKUP(AU50,'シフト記号表（勤務時間帯）'!$D$6:$Z$47,23,FALSE))</f>
        <v/>
      </c>
      <c r="AV52" s="162" t="str">
        <f>IF(AV50="","",VLOOKUP(AV50,'シフト記号表（勤務時間帯）'!$D$6:$Z$47,23,FALSE))</f>
        <v/>
      </c>
      <c r="AW52" s="160" t="str">
        <f>IF(AW50="","",VLOOKUP(AW50,'シフト記号表（勤務時間帯）'!$D$6:$Z$47,23,FALSE))</f>
        <v/>
      </c>
      <c r="AX52" s="161" t="str">
        <f>IF(AX50="","",VLOOKUP(AX50,'シフト記号表（勤務時間帯）'!$D$6:$Z$47,23,FALSE))</f>
        <v/>
      </c>
      <c r="AY52" s="161" t="str">
        <f>IF(AY50="","",VLOOKUP(AY50,'シフト記号表（勤務時間帯）'!$D$6:$Z$47,23,FALSE))</f>
        <v/>
      </c>
      <c r="AZ52" s="322">
        <f>IF($BC$3="４週",SUM(U52:AV52),IF($BC$3="暦月",SUM(U52:AY52),""))</f>
        <v>0</v>
      </c>
      <c r="BA52" s="323"/>
      <c r="BB52" s="324">
        <f>IF($BC$3="４週",AZ52/4,IF($BC$3="暦月",(AZ52/($BC$8/7)),""))</f>
        <v>0</v>
      </c>
      <c r="BC52" s="323"/>
      <c r="BD52" s="316"/>
      <c r="BE52" s="317"/>
      <c r="BF52" s="317"/>
      <c r="BG52" s="317"/>
      <c r="BH52" s="318"/>
    </row>
    <row r="53" spans="2:60" ht="20.25" customHeight="1" x14ac:dyDescent="0.4">
      <c r="B53" s="100"/>
      <c r="C53" s="265"/>
      <c r="D53" s="266"/>
      <c r="E53" s="267"/>
      <c r="F53" s="95"/>
      <c r="G53" s="97"/>
      <c r="H53" s="329"/>
      <c r="I53" s="277"/>
      <c r="J53" s="278"/>
      <c r="K53" s="278"/>
      <c r="L53" s="279"/>
      <c r="M53" s="286"/>
      <c r="N53" s="287"/>
      <c r="O53" s="288"/>
      <c r="P53" s="18" t="s">
        <v>18</v>
      </c>
      <c r="Q53" s="24"/>
      <c r="R53" s="24"/>
      <c r="S53" s="12"/>
      <c r="T53" s="48"/>
      <c r="U53" s="163"/>
      <c r="V53" s="164"/>
      <c r="W53" s="164"/>
      <c r="X53" s="164"/>
      <c r="Y53" s="164"/>
      <c r="Z53" s="164"/>
      <c r="AA53" s="165"/>
      <c r="AB53" s="163"/>
      <c r="AC53" s="164"/>
      <c r="AD53" s="164"/>
      <c r="AE53" s="164"/>
      <c r="AF53" s="164"/>
      <c r="AG53" s="164"/>
      <c r="AH53" s="165"/>
      <c r="AI53" s="163"/>
      <c r="AJ53" s="164"/>
      <c r="AK53" s="164"/>
      <c r="AL53" s="164"/>
      <c r="AM53" s="164"/>
      <c r="AN53" s="164"/>
      <c r="AO53" s="165"/>
      <c r="AP53" s="163"/>
      <c r="AQ53" s="164"/>
      <c r="AR53" s="164"/>
      <c r="AS53" s="164"/>
      <c r="AT53" s="164"/>
      <c r="AU53" s="164"/>
      <c r="AV53" s="165"/>
      <c r="AW53" s="163"/>
      <c r="AX53" s="164"/>
      <c r="AY53" s="164"/>
      <c r="AZ53" s="295"/>
      <c r="BA53" s="296"/>
      <c r="BB53" s="309"/>
      <c r="BC53" s="296"/>
      <c r="BD53" s="310"/>
      <c r="BE53" s="311"/>
      <c r="BF53" s="311"/>
      <c r="BG53" s="311"/>
      <c r="BH53" s="312"/>
    </row>
    <row r="54" spans="2:60" ht="20.25" customHeight="1" x14ac:dyDescent="0.4">
      <c r="B54" s="96">
        <f>B51+1</f>
        <v>9</v>
      </c>
      <c r="C54" s="268"/>
      <c r="D54" s="269"/>
      <c r="E54" s="270"/>
      <c r="F54" s="95">
        <f>C53</f>
        <v>0</v>
      </c>
      <c r="G54" s="97"/>
      <c r="H54" s="275"/>
      <c r="I54" s="280"/>
      <c r="J54" s="281"/>
      <c r="K54" s="281"/>
      <c r="L54" s="282"/>
      <c r="M54" s="289"/>
      <c r="N54" s="290"/>
      <c r="O54" s="291"/>
      <c r="P54" s="20" t="s">
        <v>69</v>
      </c>
      <c r="Q54" s="21"/>
      <c r="R54" s="21"/>
      <c r="S54" s="16"/>
      <c r="T54" s="46"/>
      <c r="U54" s="157" t="str">
        <f>IF(U53="","",VLOOKUP(U53,'シフト記号表（勤務時間帯）'!$D$6:$X$47,21,FALSE))</f>
        <v/>
      </c>
      <c r="V54" s="158" t="str">
        <f>IF(V53="","",VLOOKUP(V53,'シフト記号表（勤務時間帯）'!$D$6:$X$47,21,FALSE))</f>
        <v/>
      </c>
      <c r="W54" s="158" t="str">
        <f>IF(W53="","",VLOOKUP(W53,'シフト記号表（勤務時間帯）'!$D$6:$X$47,21,FALSE))</f>
        <v/>
      </c>
      <c r="X54" s="158" t="str">
        <f>IF(X53="","",VLOOKUP(X53,'シフト記号表（勤務時間帯）'!$D$6:$X$47,21,FALSE))</f>
        <v/>
      </c>
      <c r="Y54" s="158" t="str">
        <f>IF(Y53="","",VLOOKUP(Y53,'シフト記号表（勤務時間帯）'!$D$6:$X$47,21,FALSE))</f>
        <v/>
      </c>
      <c r="Z54" s="158" t="str">
        <f>IF(Z53="","",VLOOKUP(Z53,'シフト記号表（勤務時間帯）'!$D$6:$X$47,21,FALSE))</f>
        <v/>
      </c>
      <c r="AA54" s="159" t="str">
        <f>IF(AA53="","",VLOOKUP(AA53,'シフト記号表（勤務時間帯）'!$D$6:$X$47,21,FALSE))</f>
        <v/>
      </c>
      <c r="AB54" s="157" t="str">
        <f>IF(AB53="","",VLOOKUP(AB53,'シフト記号表（勤務時間帯）'!$D$6:$X$47,21,FALSE))</f>
        <v/>
      </c>
      <c r="AC54" s="158" t="str">
        <f>IF(AC53="","",VLOOKUP(AC53,'シフト記号表（勤務時間帯）'!$D$6:$X$47,21,FALSE))</f>
        <v/>
      </c>
      <c r="AD54" s="158" t="str">
        <f>IF(AD53="","",VLOOKUP(AD53,'シフト記号表（勤務時間帯）'!$D$6:$X$47,21,FALSE))</f>
        <v/>
      </c>
      <c r="AE54" s="158" t="str">
        <f>IF(AE53="","",VLOOKUP(AE53,'シフト記号表（勤務時間帯）'!$D$6:$X$47,21,FALSE))</f>
        <v/>
      </c>
      <c r="AF54" s="158" t="str">
        <f>IF(AF53="","",VLOOKUP(AF53,'シフト記号表（勤務時間帯）'!$D$6:$X$47,21,FALSE))</f>
        <v/>
      </c>
      <c r="AG54" s="158" t="str">
        <f>IF(AG53="","",VLOOKUP(AG53,'シフト記号表（勤務時間帯）'!$D$6:$X$47,21,FALSE))</f>
        <v/>
      </c>
      <c r="AH54" s="159" t="str">
        <f>IF(AH53="","",VLOOKUP(AH53,'シフト記号表（勤務時間帯）'!$D$6:$X$47,21,FALSE))</f>
        <v/>
      </c>
      <c r="AI54" s="157" t="str">
        <f>IF(AI53="","",VLOOKUP(AI53,'シフト記号表（勤務時間帯）'!$D$6:$X$47,21,FALSE))</f>
        <v/>
      </c>
      <c r="AJ54" s="158" t="str">
        <f>IF(AJ53="","",VLOOKUP(AJ53,'シフト記号表（勤務時間帯）'!$D$6:$X$47,21,FALSE))</f>
        <v/>
      </c>
      <c r="AK54" s="158" t="str">
        <f>IF(AK53="","",VLOOKUP(AK53,'シフト記号表（勤務時間帯）'!$D$6:$X$47,21,FALSE))</f>
        <v/>
      </c>
      <c r="AL54" s="158" t="str">
        <f>IF(AL53="","",VLOOKUP(AL53,'シフト記号表（勤務時間帯）'!$D$6:$X$47,21,FALSE))</f>
        <v/>
      </c>
      <c r="AM54" s="158" t="str">
        <f>IF(AM53="","",VLOOKUP(AM53,'シフト記号表（勤務時間帯）'!$D$6:$X$47,21,FALSE))</f>
        <v/>
      </c>
      <c r="AN54" s="158" t="str">
        <f>IF(AN53="","",VLOOKUP(AN53,'シフト記号表（勤務時間帯）'!$D$6:$X$47,21,FALSE))</f>
        <v/>
      </c>
      <c r="AO54" s="159" t="str">
        <f>IF(AO53="","",VLOOKUP(AO53,'シフト記号表（勤務時間帯）'!$D$6:$X$47,21,FALSE))</f>
        <v/>
      </c>
      <c r="AP54" s="157" t="str">
        <f>IF(AP53="","",VLOOKUP(AP53,'シフト記号表（勤務時間帯）'!$D$6:$X$47,21,FALSE))</f>
        <v/>
      </c>
      <c r="AQ54" s="158" t="str">
        <f>IF(AQ53="","",VLOOKUP(AQ53,'シフト記号表（勤務時間帯）'!$D$6:$X$47,21,FALSE))</f>
        <v/>
      </c>
      <c r="AR54" s="158" t="str">
        <f>IF(AR53="","",VLOOKUP(AR53,'シフト記号表（勤務時間帯）'!$D$6:$X$47,21,FALSE))</f>
        <v/>
      </c>
      <c r="AS54" s="158" t="str">
        <f>IF(AS53="","",VLOOKUP(AS53,'シフト記号表（勤務時間帯）'!$D$6:$X$47,21,FALSE))</f>
        <v/>
      </c>
      <c r="AT54" s="158" t="str">
        <f>IF(AT53="","",VLOOKUP(AT53,'シフト記号表（勤務時間帯）'!$D$6:$X$47,21,FALSE))</f>
        <v/>
      </c>
      <c r="AU54" s="158" t="str">
        <f>IF(AU53="","",VLOOKUP(AU53,'シフト記号表（勤務時間帯）'!$D$6:$X$47,21,FALSE))</f>
        <v/>
      </c>
      <c r="AV54" s="159" t="str">
        <f>IF(AV53="","",VLOOKUP(AV53,'シフト記号表（勤務時間帯）'!$D$6:$X$47,21,FALSE))</f>
        <v/>
      </c>
      <c r="AW54" s="157" t="str">
        <f>IF(AW53="","",VLOOKUP(AW53,'シフト記号表（勤務時間帯）'!$D$6:$X$47,21,FALSE))</f>
        <v/>
      </c>
      <c r="AX54" s="158" t="str">
        <f>IF(AX53="","",VLOOKUP(AX53,'シフト記号表（勤務時間帯）'!$D$6:$X$47,21,FALSE))</f>
        <v/>
      </c>
      <c r="AY54" s="158" t="str">
        <f>IF(AY53="","",VLOOKUP(AY53,'シフト記号表（勤務時間帯）'!$D$6:$X$47,21,FALSE))</f>
        <v/>
      </c>
      <c r="AZ54" s="319">
        <f>IF($BC$3="４週",SUM(U54:AV54),IF($BC$3="暦月",SUM(U54:AY54),""))</f>
        <v>0</v>
      </c>
      <c r="BA54" s="320"/>
      <c r="BB54" s="321">
        <f>IF($BC$3="４週",AZ54/4,IF($BC$3="暦月",(AZ54/($BC$8/7)),""))</f>
        <v>0</v>
      </c>
      <c r="BC54" s="320"/>
      <c r="BD54" s="313"/>
      <c r="BE54" s="314"/>
      <c r="BF54" s="314"/>
      <c r="BG54" s="314"/>
      <c r="BH54" s="315"/>
    </row>
    <row r="55" spans="2:60" ht="20.25" customHeight="1" x14ac:dyDescent="0.4">
      <c r="B55" s="98"/>
      <c r="C55" s="271"/>
      <c r="D55" s="272"/>
      <c r="E55" s="273"/>
      <c r="F55" s="134"/>
      <c r="G55" s="99">
        <f>C53</f>
        <v>0</v>
      </c>
      <c r="H55" s="276"/>
      <c r="I55" s="283"/>
      <c r="J55" s="284"/>
      <c r="K55" s="284"/>
      <c r="L55" s="285"/>
      <c r="M55" s="292"/>
      <c r="N55" s="293"/>
      <c r="O55" s="294"/>
      <c r="P55" s="22" t="s">
        <v>70</v>
      </c>
      <c r="Q55" s="23"/>
      <c r="R55" s="23"/>
      <c r="S55" s="15"/>
      <c r="T55" s="50"/>
      <c r="U55" s="160" t="str">
        <f>IF(U53="","",VLOOKUP(U53,'シフト記号表（勤務時間帯）'!$D$6:$Z$47,23,FALSE))</f>
        <v/>
      </c>
      <c r="V55" s="161" t="str">
        <f>IF(V53="","",VLOOKUP(V53,'シフト記号表（勤務時間帯）'!$D$6:$Z$47,23,FALSE))</f>
        <v/>
      </c>
      <c r="W55" s="161" t="str">
        <f>IF(W53="","",VLOOKUP(W53,'シフト記号表（勤務時間帯）'!$D$6:$Z$47,23,FALSE))</f>
        <v/>
      </c>
      <c r="X55" s="161" t="str">
        <f>IF(X53="","",VLOOKUP(X53,'シフト記号表（勤務時間帯）'!$D$6:$Z$47,23,FALSE))</f>
        <v/>
      </c>
      <c r="Y55" s="161" t="str">
        <f>IF(Y53="","",VLOOKUP(Y53,'シフト記号表（勤務時間帯）'!$D$6:$Z$47,23,FALSE))</f>
        <v/>
      </c>
      <c r="Z55" s="161" t="str">
        <f>IF(Z53="","",VLOOKUP(Z53,'シフト記号表（勤務時間帯）'!$D$6:$Z$47,23,FALSE))</f>
        <v/>
      </c>
      <c r="AA55" s="162" t="str">
        <f>IF(AA53="","",VLOOKUP(AA53,'シフト記号表（勤務時間帯）'!$D$6:$Z$47,23,FALSE))</f>
        <v/>
      </c>
      <c r="AB55" s="160" t="str">
        <f>IF(AB53="","",VLOOKUP(AB53,'シフト記号表（勤務時間帯）'!$D$6:$Z$47,23,FALSE))</f>
        <v/>
      </c>
      <c r="AC55" s="161" t="str">
        <f>IF(AC53="","",VLOOKUP(AC53,'シフト記号表（勤務時間帯）'!$D$6:$Z$47,23,FALSE))</f>
        <v/>
      </c>
      <c r="AD55" s="161" t="str">
        <f>IF(AD53="","",VLOOKUP(AD53,'シフト記号表（勤務時間帯）'!$D$6:$Z$47,23,FALSE))</f>
        <v/>
      </c>
      <c r="AE55" s="161" t="str">
        <f>IF(AE53="","",VLOOKUP(AE53,'シフト記号表（勤務時間帯）'!$D$6:$Z$47,23,FALSE))</f>
        <v/>
      </c>
      <c r="AF55" s="161" t="str">
        <f>IF(AF53="","",VLOOKUP(AF53,'シフト記号表（勤務時間帯）'!$D$6:$Z$47,23,FALSE))</f>
        <v/>
      </c>
      <c r="AG55" s="161" t="str">
        <f>IF(AG53="","",VLOOKUP(AG53,'シフト記号表（勤務時間帯）'!$D$6:$Z$47,23,FALSE))</f>
        <v/>
      </c>
      <c r="AH55" s="162" t="str">
        <f>IF(AH53="","",VLOOKUP(AH53,'シフト記号表（勤務時間帯）'!$D$6:$Z$47,23,FALSE))</f>
        <v/>
      </c>
      <c r="AI55" s="160" t="str">
        <f>IF(AI53="","",VLOOKUP(AI53,'シフト記号表（勤務時間帯）'!$D$6:$Z$47,23,FALSE))</f>
        <v/>
      </c>
      <c r="AJ55" s="161" t="str">
        <f>IF(AJ53="","",VLOOKUP(AJ53,'シフト記号表（勤務時間帯）'!$D$6:$Z$47,23,FALSE))</f>
        <v/>
      </c>
      <c r="AK55" s="161" t="str">
        <f>IF(AK53="","",VLOOKUP(AK53,'シフト記号表（勤務時間帯）'!$D$6:$Z$47,23,FALSE))</f>
        <v/>
      </c>
      <c r="AL55" s="161" t="str">
        <f>IF(AL53="","",VLOOKUP(AL53,'シフト記号表（勤務時間帯）'!$D$6:$Z$47,23,FALSE))</f>
        <v/>
      </c>
      <c r="AM55" s="161" t="str">
        <f>IF(AM53="","",VLOOKUP(AM53,'シフト記号表（勤務時間帯）'!$D$6:$Z$47,23,FALSE))</f>
        <v/>
      </c>
      <c r="AN55" s="161" t="str">
        <f>IF(AN53="","",VLOOKUP(AN53,'シフト記号表（勤務時間帯）'!$D$6:$Z$47,23,FALSE))</f>
        <v/>
      </c>
      <c r="AO55" s="162" t="str">
        <f>IF(AO53="","",VLOOKUP(AO53,'シフト記号表（勤務時間帯）'!$D$6:$Z$47,23,FALSE))</f>
        <v/>
      </c>
      <c r="AP55" s="160" t="str">
        <f>IF(AP53="","",VLOOKUP(AP53,'シフト記号表（勤務時間帯）'!$D$6:$Z$47,23,FALSE))</f>
        <v/>
      </c>
      <c r="AQ55" s="161" t="str">
        <f>IF(AQ53="","",VLOOKUP(AQ53,'シフト記号表（勤務時間帯）'!$D$6:$Z$47,23,FALSE))</f>
        <v/>
      </c>
      <c r="AR55" s="161" t="str">
        <f>IF(AR53="","",VLOOKUP(AR53,'シフト記号表（勤務時間帯）'!$D$6:$Z$47,23,FALSE))</f>
        <v/>
      </c>
      <c r="AS55" s="161" t="str">
        <f>IF(AS53="","",VLOOKUP(AS53,'シフト記号表（勤務時間帯）'!$D$6:$Z$47,23,FALSE))</f>
        <v/>
      </c>
      <c r="AT55" s="161" t="str">
        <f>IF(AT53="","",VLOOKUP(AT53,'シフト記号表（勤務時間帯）'!$D$6:$Z$47,23,FALSE))</f>
        <v/>
      </c>
      <c r="AU55" s="161" t="str">
        <f>IF(AU53="","",VLOOKUP(AU53,'シフト記号表（勤務時間帯）'!$D$6:$Z$47,23,FALSE))</f>
        <v/>
      </c>
      <c r="AV55" s="162" t="str">
        <f>IF(AV53="","",VLOOKUP(AV53,'シフト記号表（勤務時間帯）'!$D$6:$Z$47,23,FALSE))</f>
        <v/>
      </c>
      <c r="AW55" s="160" t="str">
        <f>IF(AW53="","",VLOOKUP(AW53,'シフト記号表（勤務時間帯）'!$D$6:$Z$47,23,FALSE))</f>
        <v/>
      </c>
      <c r="AX55" s="161" t="str">
        <f>IF(AX53="","",VLOOKUP(AX53,'シフト記号表（勤務時間帯）'!$D$6:$Z$47,23,FALSE))</f>
        <v/>
      </c>
      <c r="AY55" s="161" t="str">
        <f>IF(AY53="","",VLOOKUP(AY53,'シフト記号表（勤務時間帯）'!$D$6:$Z$47,23,FALSE))</f>
        <v/>
      </c>
      <c r="AZ55" s="322">
        <f>IF($BC$3="４週",SUM(U55:AV55),IF($BC$3="暦月",SUM(U55:AY55),""))</f>
        <v>0</v>
      </c>
      <c r="BA55" s="323"/>
      <c r="BB55" s="324">
        <f>IF($BC$3="４週",AZ55/4,IF($BC$3="暦月",(AZ55/($BC$8/7)),""))</f>
        <v>0</v>
      </c>
      <c r="BC55" s="323"/>
      <c r="BD55" s="316"/>
      <c r="BE55" s="317"/>
      <c r="BF55" s="317"/>
      <c r="BG55" s="317"/>
      <c r="BH55" s="318"/>
    </row>
    <row r="56" spans="2:60" ht="20.25" customHeight="1" x14ac:dyDescent="0.4">
      <c r="B56" s="100"/>
      <c r="C56" s="265"/>
      <c r="D56" s="266"/>
      <c r="E56" s="267"/>
      <c r="F56" s="95"/>
      <c r="G56" s="97"/>
      <c r="H56" s="329"/>
      <c r="I56" s="277"/>
      <c r="J56" s="278"/>
      <c r="K56" s="278"/>
      <c r="L56" s="279"/>
      <c r="M56" s="286"/>
      <c r="N56" s="287"/>
      <c r="O56" s="288"/>
      <c r="P56" s="18" t="s">
        <v>18</v>
      </c>
      <c r="Q56" s="25"/>
      <c r="R56" s="25"/>
      <c r="S56" s="13"/>
      <c r="T56" s="51"/>
      <c r="U56" s="163"/>
      <c r="V56" s="164"/>
      <c r="W56" s="164"/>
      <c r="X56" s="164"/>
      <c r="Y56" s="164"/>
      <c r="Z56" s="164"/>
      <c r="AA56" s="165"/>
      <c r="AB56" s="163"/>
      <c r="AC56" s="164"/>
      <c r="AD56" s="164"/>
      <c r="AE56" s="164"/>
      <c r="AF56" s="164"/>
      <c r="AG56" s="164"/>
      <c r="AH56" s="165"/>
      <c r="AI56" s="163"/>
      <c r="AJ56" s="164"/>
      <c r="AK56" s="164"/>
      <c r="AL56" s="164"/>
      <c r="AM56" s="164"/>
      <c r="AN56" s="164"/>
      <c r="AO56" s="165"/>
      <c r="AP56" s="163"/>
      <c r="AQ56" s="164"/>
      <c r="AR56" s="164"/>
      <c r="AS56" s="164"/>
      <c r="AT56" s="164"/>
      <c r="AU56" s="164"/>
      <c r="AV56" s="165"/>
      <c r="AW56" s="163"/>
      <c r="AX56" s="164"/>
      <c r="AY56" s="164"/>
      <c r="AZ56" s="295"/>
      <c r="BA56" s="296"/>
      <c r="BB56" s="309"/>
      <c r="BC56" s="296"/>
      <c r="BD56" s="310"/>
      <c r="BE56" s="311"/>
      <c r="BF56" s="311"/>
      <c r="BG56" s="311"/>
      <c r="BH56" s="312"/>
    </row>
    <row r="57" spans="2:60" ht="20.25" customHeight="1" x14ac:dyDescent="0.4">
      <c r="B57" s="96">
        <f>B54+1</f>
        <v>10</v>
      </c>
      <c r="C57" s="268"/>
      <c r="D57" s="269"/>
      <c r="E57" s="270"/>
      <c r="F57" s="95">
        <f>C56</f>
        <v>0</v>
      </c>
      <c r="G57" s="97"/>
      <c r="H57" s="275"/>
      <c r="I57" s="280"/>
      <c r="J57" s="281"/>
      <c r="K57" s="281"/>
      <c r="L57" s="282"/>
      <c r="M57" s="289"/>
      <c r="N57" s="290"/>
      <c r="O57" s="291"/>
      <c r="P57" s="20" t="s">
        <v>69</v>
      </c>
      <c r="Q57" s="21"/>
      <c r="R57" s="21"/>
      <c r="S57" s="16"/>
      <c r="T57" s="46"/>
      <c r="U57" s="157" t="str">
        <f>IF(U56="","",VLOOKUP(U56,'シフト記号表（勤務時間帯）'!$D$6:$X$47,21,FALSE))</f>
        <v/>
      </c>
      <c r="V57" s="158" t="str">
        <f>IF(V56="","",VLOOKUP(V56,'シフト記号表（勤務時間帯）'!$D$6:$X$47,21,FALSE))</f>
        <v/>
      </c>
      <c r="W57" s="158" t="str">
        <f>IF(W56="","",VLOOKUP(W56,'シフト記号表（勤務時間帯）'!$D$6:$X$47,21,FALSE))</f>
        <v/>
      </c>
      <c r="X57" s="158" t="str">
        <f>IF(X56="","",VLOOKUP(X56,'シフト記号表（勤務時間帯）'!$D$6:$X$47,21,FALSE))</f>
        <v/>
      </c>
      <c r="Y57" s="158" t="str">
        <f>IF(Y56="","",VLOOKUP(Y56,'シフト記号表（勤務時間帯）'!$D$6:$X$47,21,FALSE))</f>
        <v/>
      </c>
      <c r="Z57" s="158" t="str">
        <f>IF(Z56="","",VLOOKUP(Z56,'シフト記号表（勤務時間帯）'!$D$6:$X$47,21,FALSE))</f>
        <v/>
      </c>
      <c r="AA57" s="159" t="str">
        <f>IF(AA56="","",VLOOKUP(AA56,'シフト記号表（勤務時間帯）'!$D$6:$X$47,21,FALSE))</f>
        <v/>
      </c>
      <c r="AB57" s="157" t="str">
        <f>IF(AB56="","",VLOOKUP(AB56,'シフト記号表（勤務時間帯）'!$D$6:$X$47,21,FALSE))</f>
        <v/>
      </c>
      <c r="AC57" s="158" t="str">
        <f>IF(AC56="","",VLOOKUP(AC56,'シフト記号表（勤務時間帯）'!$D$6:$X$47,21,FALSE))</f>
        <v/>
      </c>
      <c r="AD57" s="158" t="str">
        <f>IF(AD56="","",VLOOKUP(AD56,'シフト記号表（勤務時間帯）'!$D$6:$X$47,21,FALSE))</f>
        <v/>
      </c>
      <c r="AE57" s="158" t="str">
        <f>IF(AE56="","",VLOOKUP(AE56,'シフト記号表（勤務時間帯）'!$D$6:$X$47,21,FALSE))</f>
        <v/>
      </c>
      <c r="AF57" s="158" t="str">
        <f>IF(AF56="","",VLOOKUP(AF56,'シフト記号表（勤務時間帯）'!$D$6:$X$47,21,FALSE))</f>
        <v/>
      </c>
      <c r="AG57" s="158" t="str">
        <f>IF(AG56="","",VLOOKUP(AG56,'シフト記号表（勤務時間帯）'!$D$6:$X$47,21,FALSE))</f>
        <v/>
      </c>
      <c r="AH57" s="159" t="str">
        <f>IF(AH56="","",VLOOKUP(AH56,'シフト記号表（勤務時間帯）'!$D$6:$X$47,21,FALSE))</f>
        <v/>
      </c>
      <c r="AI57" s="157" t="str">
        <f>IF(AI56="","",VLOOKUP(AI56,'シフト記号表（勤務時間帯）'!$D$6:$X$47,21,FALSE))</f>
        <v/>
      </c>
      <c r="AJ57" s="158" t="str">
        <f>IF(AJ56="","",VLOOKUP(AJ56,'シフト記号表（勤務時間帯）'!$D$6:$X$47,21,FALSE))</f>
        <v/>
      </c>
      <c r="AK57" s="158" t="str">
        <f>IF(AK56="","",VLOOKUP(AK56,'シフト記号表（勤務時間帯）'!$D$6:$X$47,21,FALSE))</f>
        <v/>
      </c>
      <c r="AL57" s="158" t="str">
        <f>IF(AL56="","",VLOOKUP(AL56,'シフト記号表（勤務時間帯）'!$D$6:$X$47,21,FALSE))</f>
        <v/>
      </c>
      <c r="AM57" s="158" t="str">
        <f>IF(AM56="","",VLOOKUP(AM56,'シフト記号表（勤務時間帯）'!$D$6:$X$47,21,FALSE))</f>
        <v/>
      </c>
      <c r="AN57" s="158" t="str">
        <f>IF(AN56="","",VLOOKUP(AN56,'シフト記号表（勤務時間帯）'!$D$6:$X$47,21,FALSE))</f>
        <v/>
      </c>
      <c r="AO57" s="159" t="str">
        <f>IF(AO56="","",VLOOKUP(AO56,'シフト記号表（勤務時間帯）'!$D$6:$X$47,21,FALSE))</f>
        <v/>
      </c>
      <c r="AP57" s="157" t="str">
        <f>IF(AP56="","",VLOOKUP(AP56,'シフト記号表（勤務時間帯）'!$D$6:$X$47,21,FALSE))</f>
        <v/>
      </c>
      <c r="AQ57" s="158" t="str">
        <f>IF(AQ56="","",VLOOKUP(AQ56,'シフト記号表（勤務時間帯）'!$D$6:$X$47,21,FALSE))</f>
        <v/>
      </c>
      <c r="AR57" s="158" t="str">
        <f>IF(AR56="","",VLOOKUP(AR56,'シフト記号表（勤務時間帯）'!$D$6:$X$47,21,FALSE))</f>
        <v/>
      </c>
      <c r="AS57" s="158" t="str">
        <f>IF(AS56="","",VLOOKUP(AS56,'シフト記号表（勤務時間帯）'!$D$6:$X$47,21,FALSE))</f>
        <v/>
      </c>
      <c r="AT57" s="158" t="str">
        <f>IF(AT56="","",VLOOKUP(AT56,'シフト記号表（勤務時間帯）'!$D$6:$X$47,21,FALSE))</f>
        <v/>
      </c>
      <c r="AU57" s="158" t="str">
        <f>IF(AU56="","",VLOOKUP(AU56,'シフト記号表（勤務時間帯）'!$D$6:$X$47,21,FALSE))</f>
        <v/>
      </c>
      <c r="AV57" s="159" t="str">
        <f>IF(AV56="","",VLOOKUP(AV56,'シフト記号表（勤務時間帯）'!$D$6:$X$47,21,FALSE))</f>
        <v/>
      </c>
      <c r="AW57" s="157" t="str">
        <f>IF(AW56="","",VLOOKUP(AW56,'シフト記号表（勤務時間帯）'!$D$6:$X$47,21,FALSE))</f>
        <v/>
      </c>
      <c r="AX57" s="158" t="str">
        <f>IF(AX56="","",VLOOKUP(AX56,'シフト記号表（勤務時間帯）'!$D$6:$X$47,21,FALSE))</f>
        <v/>
      </c>
      <c r="AY57" s="158" t="str">
        <f>IF(AY56="","",VLOOKUP(AY56,'シフト記号表（勤務時間帯）'!$D$6:$X$47,21,FALSE))</f>
        <v/>
      </c>
      <c r="AZ57" s="319">
        <f>IF($BC$3="４週",SUM(U57:AV57),IF($BC$3="暦月",SUM(U57:AY57),""))</f>
        <v>0</v>
      </c>
      <c r="BA57" s="320"/>
      <c r="BB57" s="321">
        <f>IF($BC$3="４週",AZ57/4,IF($BC$3="暦月",(AZ57/($BC$8/7)),""))</f>
        <v>0</v>
      </c>
      <c r="BC57" s="320"/>
      <c r="BD57" s="313"/>
      <c r="BE57" s="314"/>
      <c r="BF57" s="314"/>
      <c r="BG57" s="314"/>
      <c r="BH57" s="315"/>
    </row>
    <row r="58" spans="2:60" ht="20.25" customHeight="1" x14ac:dyDescent="0.4">
      <c r="B58" s="98"/>
      <c r="C58" s="271"/>
      <c r="D58" s="272"/>
      <c r="E58" s="273"/>
      <c r="F58" s="134"/>
      <c r="G58" s="99">
        <f>C56</f>
        <v>0</v>
      </c>
      <c r="H58" s="276"/>
      <c r="I58" s="283"/>
      <c r="J58" s="284"/>
      <c r="K58" s="284"/>
      <c r="L58" s="285"/>
      <c r="M58" s="292"/>
      <c r="N58" s="293"/>
      <c r="O58" s="294"/>
      <c r="P58" s="37" t="s">
        <v>70</v>
      </c>
      <c r="Q58" s="38"/>
      <c r="R58" s="38"/>
      <c r="S58" s="39"/>
      <c r="T58" s="52"/>
      <c r="U58" s="160" t="str">
        <f>IF(U56="","",VLOOKUP(U56,'シフト記号表（勤務時間帯）'!$D$6:$Z$47,23,FALSE))</f>
        <v/>
      </c>
      <c r="V58" s="161" t="str">
        <f>IF(V56="","",VLOOKUP(V56,'シフト記号表（勤務時間帯）'!$D$6:$Z$47,23,FALSE))</f>
        <v/>
      </c>
      <c r="W58" s="161" t="str">
        <f>IF(W56="","",VLOOKUP(W56,'シフト記号表（勤務時間帯）'!$D$6:$Z$47,23,FALSE))</f>
        <v/>
      </c>
      <c r="X58" s="161" t="str">
        <f>IF(X56="","",VLOOKUP(X56,'シフト記号表（勤務時間帯）'!$D$6:$Z$47,23,FALSE))</f>
        <v/>
      </c>
      <c r="Y58" s="161" t="str">
        <f>IF(Y56="","",VLOOKUP(Y56,'シフト記号表（勤務時間帯）'!$D$6:$Z$47,23,FALSE))</f>
        <v/>
      </c>
      <c r="Z58" s="161" t="str">
        <f>IF(Z56="","",VLOOKUP(Z56,'シフト記号表（勤務時間帯）'!$D$6:$Z$47,23,FALSE))</f>
        <v/>
      </c>
      <c r="AA58" s="162" t="str">
        <f>IF(AA56="","",VLOOKUP(AA56,'シフト記号表（勤務時間帯）'!$D$6:$Z$47,23,FALSE))</f>
        <v/>
      </c>
      <c r="AB58" s="160" t="str">
        <f>IF(AB56="","",VLOOKUP(AB56,'シフト記号表（勤務時間帯）'!$D$6:$Z$47,23,FALSE))</f>
        <v/>
      </c>
      <c r="AC58" s="161" t="str">
        <f>IF(AC56="","",VLOOKUP(AC56,'シフト記号表（勤務時間帯）'!$D$6:$Z$47,23,FALSE))</f>
        <v/>
      </c>
      <c r="AD58" s="161" t="str">
        <f>IF(AD56="","",VLOOKUP(AD56,'シフト記号表（勤務時間帯）'!$D$6:$Z$47,23,FALSE))</f>
        <v/>
      </c>
      <c r="AE58" s="161" t="str">
        <f>IF(AE56="","",VLOOKUP(AE56,'シフト記号表（勤務時間帯）'!$D$6:$Z$47,23,FALSE))</f>
        <v/>
      </c>
      <c r="AF58" s="161" t="str">
        <f>IF(AF56="","",VLOOKUP(AF56,'シフト記号表（勤務時間帯）'!$D$6:$Z$47,23,FALSE))</f>
        <v/>
      </c>
      <c r="AG58" s="161" t="str">
        <f>IF(AG56="","",VLOOKUP(AG56,'シフト記号表（勤務時間帯）'!$D$6:$Z$47,23,FALSE))</f>
        <v/>
      </c>
      <c r="AH58" s="162" t="str">
        <f>IF(AH56="","",VLOOKUP(AH56,'シフト記号表（勤務時間帯）'!$D$6:$Z$47,23,FALSE))</f>
        <v/>
      </c>
      <c r="AI58" s="160" t="str">
        <f>IF(AI56="","",VLOOKUP(AI56,'シフト記号表（勤務時間帯）'!$D$6:$Z$47,23,FALSE))</f>
        <v/>
      </c>
      <c r="AJ58" s="161" t="str">
        <f>IF(AJ56="","",VLOOKUP(AJ56,'シフト記号表（勤務時間帯）'!$D$6:$Z$47,23,FALSE))</f>
        <v/>
      </c>
      <c r="AK58" s="161" t="str">
        <f>IF(AK56="","",VLOOKUP(AK56,'シフト記号表（勤務時間帯）'!$D$6:$Z$47,23,FALSE))</f>
        <v/>
      </c>
      <c r="AL58" s="161" t="str">
        <f>IF(AL56="","",VLOOKUP(AL56,'シフト記号表（勤務時間帯）'!$D$6:$Z$47,23,FALSE))</f>
        <v/>
      </c>
      <c r="AM58" s="161" t="str">
        <f>IF(AM56="","",VLOOKUP(AM56,'シフト記号表（勤務時間帯）'!$D$6:$Z$47,23,FALSE))</f>
        <v/>
      </c>
      <c r="AN58" s="161" t="str">
        <f>IF(AN56="","",VLOOKUP(AN56,'シフト記号表（勤務時間帯）'!$D$6:$Z$47,23,FALSE))</f>
        <v/>
      </c>
      <c r="AO58" s="162" t="str">
        <f>IF(AO56="","",VLOOKUP(AO56,'シフト記号表（勤務時間帯）'!$D$6:$Z$47,23,FALSE))</f>
        <v/>
      </c>
      <c r="AP58" s="160" t="str">
        <f>IF(AP56="","",VLOOKUP(AP56,'シフト記号表（勤務時間帯）'!$D$6:$Z$47,23,FALSE))</f>
        <v/>
      </c>
      <c r="AQ58" s="161" t="str">
        <f>IF(AQ56="","",VLOOKUP(AQ56,'シフト記号表（勤務時間帯）'!$D$6:$Z$47,23,FALSE))</f>
        <v/>
      </c>
      <c r="AR58" s="161" t="str">
        <f>IF(AR56="","",VLOOKUP(AR56,'シフト記号表（勤務時間帯）'!$D$6:$Z$47,23,FALSE))</f>
        <v/>
      </c>
      <c r="AS58" s="161" t="str">
        <f>IF(AS56="","",VLOOKUP(AS56,'シフト記号表（勤務時間帯）'!$D$6:$Z$47,23,FALSE))</f>
        <v/>
      </c>
      <c r="AT58" s="161" t="str">
        <f>IF(AT56="","",VLOOKUP(AT56,'シフト記号表（勤務時間帯）'!$D$6:$Z$47,23,FALSE))</f>
        <v/>
      </c>
      <c r="AU58" s="161" t="str">
        <f>IF(AU56="","",VLOOKUP(AU56,'シフト記号表（勤務時間帯）'!$D$6:$Z$47,23,FALSE))</f>
        <v/>
      </c>
      <c r="AV58" s="162" t="str">
        <f>IF(AV56="","",VLOOKUP(AV56,'シフト記号表（勤務時間帯）'!$D$6:$Z$47,23,FALSE))</f>
        <v/>
      </c>
      <c r="AW58" s="160" t="str">
        <f>IF(AW56="","",VLOOKUP(AW56,'シフト記号表（勤務時間帯）'!$D$6:$Z$47,23,FALSE))</f>
        <v/>
      </c>
      <c r="AX58" s="161" t="str">
        <f>IF(AX56="","",VLOOKUP(AX56,'シフト記号表（勤務時間帯）'!$D$6:$Z$47,23,FALSE))</f>
        <v/>
      </c>
      <c r="AY58" s="161" t="str">
        <f>IF(AY56="","",VLOOKUP(AY56,'シフト記号表（勤務時間帯）'!$D$6:$Z$47,23,FALSE))</f>
        <v/>
      </c>
      <c r="AZ58" s="322">
        <f>IF($BC$3="４週",SUM(U58:AV58),IF($BC$3="暦月",SUM(U58:AY58),""))</f>
        <v>0</v>
      </c>
      <c r="BA58" s="323"/>
      <c r="BB58" s="324">
        <f>IF($BC$3="４週",AZ58/4,IF($BC$3="暦月",(AZ58/($BC$8/7)),""))</f>
        <v>0</v>
      </c>
      <c r="BC58" s="323"/>
      <c r="BD58" s="316"/>
      <c r="BE58" s="317"/>
      <c r="BF58" s="317"/>
      <c r="BG58" s="317"/>
      <c r="BH58" s="318"/>
    </row>
    <row r="59" spans="2:60" ht="20.25" customHeight="1" x14ac:dyDescent="0.4">
      <c r="B59" s="100"/>
      <c r="C59" s="265"/>
      <c r="D59" s="266"/>
      <c r="E59" s="267"/>
      <c r="F59" s="95"/>
      <c r="G59" s="97"/>
      <c r="H59" s="329"/>
      <c r="I59" s="277"/>
      <c r="J59" s="278"/>
      <c r="K59" s="278"/>
      <c r="L59" s="279"/>
      <c r="M59" s="286"/>
      <c r="N59" s="287"/>
      <c r="O59" s="288"/>
      <c r="P59" s="18" t="s">
        <v>18</v>
      </c>
      <c r="Q59" s="25"/>
      <c r="R59" s="25"/>
      <c r="S59" s="13"/>
      <c r="T59" s="51"/>
      <c r="U59" s="163"/>
      <c r="V59" s="164"/>
      <c r="W59" s="164"/>
      <c r="X59" s="164"/>
      <c r="Y59" s="164"/>
      <c r="Z59" s="164"/>
      <c r="AA59" s="165"/>
      <c r="AB59" s="163"/>
      <c r="AC59" s="164"/>
      <c r="AD59" s="164"/>
      <c r="AE59" s="164"/>
      <c r="AF59" s="164"/>
      <c r="AG59" s="164"/>
      <c r="AH59" s="165"/>
      <c r="AI59" s="163"/>
      <c r="AJ59" s="164"/>
      <c r="AK59" s="164"/>
      <c r="AL59" s="164"/>
      <c r="AM59" s="164"/>
      <c r="AN59" s="164"/>
      <c r="AO59" s="165"/>
      <c r="AP59" s="163"/>
      <c r="AQ59" s="164"/>
      <c r="AR59" s="164"/>
      <c r="AS59" s="164"/>
      <c r="AT59" s="164"/>
      <c r="AU59" s="164"/>
      <c r="AV59" s="165"/>
      <c r="AW59" s="163"/>
      <c r="AX59" s="164"/>
      <c r="AY59" s="164"/>
      <c r="AZ59" s="295"/>
      <c r="BA59" s="296"/>
      <c r="BB59" s="309"/>
      <c r="BC59" s="296"/>
      <c r="BD59" s="310"/>
      <c r="BE59" s="311"/>
      <c r="BF59" s="311"/>
      <c r="BG59" s="311"/>
      <c r="BH59" s="312"/>
    </row>
    <row r="60" spans="2:60" ht="20.25" customHeight="1" x14ac:dyDescent="0.4">
      <c r="B60" s="96">
        <f>B57+1</f>
        <v>11</v>
      </c>
      <c r="C60" s="268"/>
      <c r="D60" s="269"/>
      <c r="E60" s="270"/>
      <c r="F60" s="95">
        <f>C59</f>
        <v>0</v>
      </c>
      <c r="G60" s="97"/>
      <c r="H60" s="275"/>
      <c r="I60" s="280"/>
      <c r="J60" s="281"/>
      <c r="K60" s="281"/>
      <c r="L60" s="282"/>
      <c r="M60" s="289"/>
      <c r="N60" s="290"/>
      <c r="O60" s="291"/>
      <c r="P60" s="20" t="s">
        <v>69</v>
      </c>
      <c r="Q60" s="21"/>
      <c r="R60" s="21"/>
      <c r="S60" s="16"/>
      <c r="T60" s="46"/>
      <c r="U60" s="157" t="str">
        <f>IF(U59="","",VLOOKUP(U59,'シフト記号表（勤務時間帯）'!$D$6:$X$47,21,FALSE))</f>
        <v/>
      </c>
      <c r="V60" s="158" t="str">
        <f>IF(V59="","",VLOOKUP(V59,'シフト記号表（勤務時間帯）'!$D$6:$X$47,21,FALSE))</f>
        <v/>
      </c>
      <c r="W60" s="158" t="str">
        <f>IF(W59="","",VLOOKUP(W59,'シフト記号表（勤務時間帯）'!$D$6:$X$47,21,FALSE))</f>
        <v/>
      </c>
      <c r="X60" s="158" t="str">
        <f>IF(X59="","",VLOOKUP(X59,'シフト記号表（勤務時間帯）'!$D$6:$X$47,21,FALSE))</f>
        <v/>
      </c>
      <c r="Y60" s="158" t="str">
        <f>IF(Y59="","",VLOOKUP(Y59,'シフト記号表（勤務時間帯）'!$D$6:$X$47,21,FALSE))</f>
        <v/>
      </c>
      <c r="Z60" s="158" t="str">
        <f>IF(Z59="","",VLOOKUP(Z59,'シフト記号表（勤務時間帯）'!$D$6:$X$47,21,FALSE))</f>
        <v/>
      </c>
      <c r="AA60" s="159" t="str">
        <f>IF(AA59="","",VLOOKUP(AA59,'シフト記号表（勤務時間帯）'!$D$6:$X$47,21,FALSE))</f>
        <v/>
      </c>
      <c r="AB60" s="157" t="str">
        <f>IF(AB59="","",VLOOKUP(AB59,'シフト記号表（勤務時間帯）'!$D$6:$X$47,21,FALSE))</f>
        <v/>
      </c>
      <c r="AC60" s="158" t="str">
        <f>IF(AC59="","",VLOOKUP(AC59,'シフト記号表（勤務時間帯）'!$D$6:$X$47,21,FALSE))</f>
        <v/>
      </c>
      <c r="AD60" s="158" t="str">
        <f>IF(AD59="","",VLOOKUP(AD59,'シフト記号表（勤務時間帯）'!$D$6:$X$47,21,FALSE))</f>
        <v/>
      </c>
      <c r="AE60" s="158" t="str">
        <f>IF(AE59="","",VLOOKUP(AE59,'シフト記号表（勤務時間帯）'!$D$6:$X$47,21,FALSE))</f>
        <v/>
      </c>
      <c r="AF60" s="158" t="str">
        <f>IF(AF59="","",VLOOKUP(AF59,'シフト記号表（勤務時間帯）'!$D$6:$X$47,21,FALSE))</f>
        <v/>
      </c>
      <c r="AG60" s="158" t="str">
        <f>IF(AG59="","",VLOOKUP(AG59,'シフト記号表（勤務時間帯）'!$D$6:$X$47,21,FALSE))</f>
        <v/>
      </c>
      <c r="AH60" s="159" t="str">
        <f>IF(AH59="","",VLOOKUP(AH59,'シフト記号表（勤務時間帯）'!$D$6:$X$47,21,FALSE))</f>
        <v/>
      </c>
      <c r="AI60" s="157" t="str">
        <f>IF(AI59="","",VLOOKUP(AI59,'シフト記号表（勤務時間帯）'!$D$6:$X$47,21,FALSE))</f>
        <v/>
      </c>
      <c r="AJ60" s="158" t="str">
        <f>IF(AJ59="","",VLOOKUP(AJ59,'シフト記号表（勤務時間帯）'!$D$6:$X$47,21,FALSE))</f>
        <v/>
      </c>
      <c r="AK60" s="158" t="str">
        <f>IF(AK59="","",VLOOKUP(AK59,'シフト記号表（勤務時間帯）'!$D$6:$X$47,21,FALSE))</f>
        <v/>
      </c>
      <c r="AL60" s="158" t="str">
        <f>IF(AL59="","",VLOOKUP(AL59,'シフト記号表（勤務時間帯）'!$D$6:$X$47,21,FALSE))</f>
        <v/>
      </c>
      <c r="AM60" s="158" t="str">
        <f>IF(AM59="","",VLOOKUP(AM59,'シフト記号表（勤務時間帯）'!$D$6:$X$47,21,FALSE))</f>
        <v/>
      </c>
      <c r="AN60" s="158" t="str">
        <f>IF(AN59="","",VLOOKUP(AN59,'シフト記号表（勤務時間帯）'!$D$6:$X$47,21,FALSE))</f>
        <v/>
      </c>
      <c r="AO60" s="159" t="str">
        <f>IF(AO59="","",VLOOKUP(AO59,'シフト記号表（勤務時間帯）'!$D$6:$X$47,21,FALSE))</f>
        <v/>
      </c>
      <c r="AP60" s="157" t="str">
        <f>IF(AP59="","",VLOOKUP(AP59,'シフト記号表（勤務時間帯）'!$D$6:$X$47,21,FALSE))</f>
        <v/>
      </c>
      <c r="AQ60" s="158" t="str">
        <f>IF(AQ59="","",VLOOKUP(AQ59,'シフト記号表（勤務時間帯）'!$D$6:$X$47,21,FALSE))</f>
        <v/>
      </c>
      <c r="AR60" s="158" t="str">
        <f>IF(AR59="","",VLOOKUP(AR59,'シフト記号表（勤務時間帯）'!$D$6:$X$47,21,FALSE))</f>
        <v/>
      </c>
      <c r="AS60" s="158" t="str">
        <f>IF(AS59="","",VLOOKUP(AS59,'シフト記号表（勤務時間帯）'!$D$6:$X$47,21,FALSE))</f>
        <v/>
      </c>
      <c r="AT60" s="158" t="str">
        <f>IF(AT59="","",VLOOKUP(AT59,'シフト記号表（勤務時間帯）'!$D$6:$X$47,21,FALSE))</f>
        <v/>
      </c>
      <c r="AU60" s="158" t="str">
        <f>IF(AU59="","",VLOOKUP(AU59,'シフト記号表（勤務時間帯）'!$D$6:$X$47,21,FALSE))</f>
        <v/>
      </c>
      <c r="AV60" s="159" t="str">
        <f>IF(AV59="","",VLOOKUP(AV59,'シフト記号表（勤務時間帯）'!$D$6:$X$47,21,FALSE))</f>
        <v/>
      </c>
      <c r="AW60" s="157" t="str">
        <f>IF(AW59="","",VLOOKUP(AW59,'シフト記号表（勤務時間帯）'!$D$6:$X$47,21,FALSE))</f>
        <v/>
      </c>
      <c r="AX60" s="158" t="str">
        <f>IF(AX59="","",VLOOKUP(AX59,'シフト記号表（勤務時間帯）'!$D$6:$X$47,21,FALSE))</f>
        <v/>
      </c>
      <c r="AY60" s="158" t="str">
        <f>IF(AY59="","",VLOOKUP(AY59,'シフト記号表（勤務時間帯）'!$D$6:$X$47,21,FALSE))</f>
        <v/>
      </c>
      <c r="AZ60" s="319">
        <f>IF($BC$3="４週",SUM(U60:AV60),IF($BC$3="暦月",SUM(U60:AY60),""))</f>
        <v>0</v>
      </c>
      <c r="BA60" s="320"/>
      <c r="BB60" s="321">
        <f>IF($BC$3="４週",AZ60/4,IF($BC$3="暦月",(AZ60/($BC$8/7)),""))</f>
        <v>0</v>
      </c>
      <c r="BC60" s="320"/>
      <c r="BD60" s="313"/>
      <c r="BE60" s="314"/>
      <c r="BF60" s="314"/>
      <c r="BG60" s="314"/>
      <c r="BH60" s="315"/>
    </row>
    <row r="61" spans="2:60" ht="20.25" customHeight="1" x14ac:dyDescent="0.4">
      <c r="B61" s="98"/>
      <c r="C61" s="271"/>
      <c r="D61" s="272"/>
      <c r="E61" s="273"/>
      <c r="F61" s="134"/>
      <c r="G61" s="99">
        <f>C59</f>
        <v>0</v>
      </c>
      <c r="H61" s="276"/>
      <c r="I61" s="283"/>
      <c r="J61" s="284"/>
      <c r="K61" s="284"/>
      <c r="L61" s="285"/>
      <c r="M61" s="292"/>
      <c r="N61" s="293"/>
      <c r="O61" s="294"/>
      <c r="P61" s="37" t="s">
        <v>70</v>
      </c>
      <c r="Q61" s="38"/>
      <c r="R61" s="38"/>
      <c r="S61" s="39"/>
      <c r="T61" s="52"/>
      <c r="U61" s="160" t="str">
        <f>IF(U59="","",VLOOKUP(U59,'シフト記号表（勤務時間帯）'!$D$6:$Z$47,23,FALSE))</f>
        <v/>
      </c>
      <c r="V61" s="161" t="str">
        <f>IF(V59="","",VLOOKUP(V59,'シフト記号表（勤務時間帯）'!$D$6:$Z$47,23,FALSE))</f>
        <v/>
      </c>
      <c r="W61" s="161" t="str">
        <f>IF(W59="","",VLOOKUP(W59,'シフト記号表（勤務時間帯）'!$D$6:$Z$47,23,FALSE))</f>
        <v/>
      </c>
      <c r="X61" s="161" t="str">
        <f>IF(X59="","",VLOOKUP(X59,'シフト記号表（勤務時間帯）'!$D$6:$Z$47,23,FALSE))</f>
        <v/>
      </c>
      <c r="Y61" s="161" t="str">
        <f>IF(Y59="","",VLOOKUP(Y59,'シフト記号表（勤務時間帯）'!$D$6:$Z$47,23,FALSE))</f>
        <v/>
      </c>
      <c r="Z61" s="161" t="str">
        <f>IF(Z59="","",VLOOKUP(Z59,'シフト記号表（勤務時間帯）'!$D$6:$Z$47,23,FALSE))</f>
        <v/>
      </c>
      <c r="AA61" s="162" t="str">
        <f>IF(AA59="","",VLOOKUP(AA59,'シフト記号表（勤務時間帯）'!$D$6:$Z$47,23,FALSE))</f>
        <v/>
      </c>
      <c r="AB61" s="160" t="str">
        <f>IF(AB59="","",VLOOKUP(AB59,'シフト記号表（勤務時間帯）'!$D$6:$Z$47,23,FALSE))</f>
        <v/>
      </c>
      <c r="AC61" s="161" t="str">
        <f>IF(AC59="","",VLOOKUP(AC59,'シフト記号表（勤務時間帯）'!$D$6:$Z$47,23,FALSE))</f>
        <v/>
      </c>
      <c r="AD61" s="161" t="str">
        <f>IF(AD59="","",VLOOKUP(AD59,'シフト記号表（勤務時間帯）'!$D$6:$Z$47,23,FALSE))</f>
        <v/>
      </c>
      <c r="AE61" s="161" t="str">
        <f>IF(AE59="","",VLOOKUP(AE59,'シフト記号表（勤務時間帯）'!$D$6:$Z$47,23,FALSE))</f>
        <v/>
      </c>
      <c r="AF61" s="161" t="str">
        <f>IF(AF59="","",VLOOKUP(AF59,'シフト記号表（勤務時間帯）'!$D$6:$Z$47,23,FALSE))</f>
        <v/>
      </c>
      <c r="AG61" s="161" t="str">
        <f>IF(AG59="","",VLOOKUP(AG59,'シフト記号表（勤務時間帯）'!$D$6:$Z$47,23,FALSE))</f>
        <v/>
      </c>
      <c r="AH61" s="162" t="str">
        <f>IF(AH59="","",VLOOKUP(AH59,'シフト記号表（勤務時間帯）'!$D$6:$Z$47,23,FALSE))</f>
        <v/>
      </c>
      <c r="AI61" s="160" t="str">
        <f>IF(AI59="","",VLOOKUP(AI59,'シフト記号表（勤務時間帯）'!$D$6:$Z$47,23,FALSE))</f>
        <v/>
      </c>
      <c r="AJ61" s="161" t="str">
        <f>IF(AJ59="","",VLOOKUP(AJ59,'シフト記号表（勤務時間帯）'!$D$6:$Z$47,23,FALSE))</f>
        <v/>
      </c>
      <c r="AK61" s="161" t="str">
        <f>IF(AK59="","",VLOOKUP(AK59,'シフト記号表（勤務時間帯）'!$D$6:$Z$47,23,FALSE))</f>
        <v/>
      </c>
      <c r="AL61" s="161" t="str">
        <f>IF(AL59="","",VLOOKUP(AL59,'シフト記号表（勤務時間帯）'!$D$6:$Z$47,23,FALSE))</f>
        <v/>
      </c>
      <c r="AM61" s="161" t="str">
        <f>IF(AM59="","",VLOOKUP(AM59,'シフト記号表（勤務時間帯）'!$D$6:$Z$47,23,FALSE))</f>
        <v/>
      </c>
      <c r="AN61" s="161" t="str">
        <f>IF(AN59="","",VLOOKUP(AN59,'シフト記号表（勤務時間帯）'!$D$6:$Z$47,23,FALSE))</f>
        <v/>
      </c>
      <c r="AO61" s="162" t="str">
        <f>IF(AO59="","",VLOOKUP(AO59,'シフト記号表（勤務時間帯）'!$D$6:$Z$47,23,FALSE))</f>
        <v/>
      </c>
      <c r="AP61" s="160" t="str">
        <f>IF(AP59="","",VLOOKUP(AP59,'シフト記号表（勤務時間帯）'!$D$6:$Z$47,23,FALSE))</f>
        <v/>
      </c>
      <c r="AQ61" s="161" t="str">
        <f>IF(AQ59="","",VLOOKUP(AQ59,'シフト記号表（勤務時間帯）'!$D$6:$Z$47,23,FALSE))</f>
        <v/>
      </c>
      <c r="AR61" s="161" t="str">
        <f>IF(AR59="","",VLOOKUP(AR59,'シフト記号表（勤務時間帯）'!$D$6:$Z$47,23,FALSE))</f>
        <v/>
      </c>
      <c r="AS61" s="161" t="str">
        <f>IF(AS59="","",VLOOKUP(AS59,'シフト記号表（勤務時間帯）'!$D$6:$Z$47,23,FALSE))</f>
        <v/>
      </c>
      <c r="AT61" s="161" t="str">
        <f>IF(AT59="","",VLOOKUP(AT59,'シフト記号表（勤務時間帯）'!$D$6:$Z$47,23,FALSE))</f>
        <v/>
      </c>
      <c r="AU61" s="161" t="str">
        <f>IF(AU59="","",VLOOKUP(AU59,'シフト記号表（勤務時間帯）'!$D$6:$Z$47,23,FALSE))</f>
        <v/>
      </c>
      <c r="AV61" s="162" t="str">
        <f>IF(AV59="","",VLOOKUP(AV59,'シフト記号表（勤務時間帯）'!$D$6:$Z$47,23,FALSE))</f>
        <v/>
      </c>
      <c r="AW61" s="160" t="str">
        <f>IF(AW59="","",VLOOKUP(AW59,'シフト記号表（勤務時間帯）'!$D$6:$Z$47,23,FALSE))</f>
        <v/>
      </c>
      <c r="AX61" s="161" t="str">
        <f>IF(AX59="","",VLOOKUP(AX59,'シフト記号表（勤務時間帯）'!$D$6:$Z$47,23,FALSE))</f>
        <v/>
      </c>
      <c r="AY61" s="161" t="str">
        <f>IF(AY59="","",VLOOKUP(AY59,'シフト記号表（勤務時間帯）'!$D$6:$Z$47,23,FALSE))</f>
        <v/>
      </c>
      <c r="AZ61" s="322">
        <f>IF($BC$3="４週",SUM(U61:AV61),IF($BC$3="暦月",SUM(U61:AY61),""))</f>
        <v>0</v>
      </c>
      <c r="BA61" s="323"/>
      <c r="BB61" s="324">
        <f>IF($BC$3="４週",AZ61/4,IF($BC$3="暦月",(AZ61/($BC$8/7)),""))</f>
        <v>0</v>
      </c>
      <c r="BC61" s="323"/>
      <c r="BD61" s="316"/>
      <c r="BE61" s="317"/>
      <c r="BF61" s="317"/>
      <c r="BG61" s="317"/>
      <c r="BH61" s="318"/>
    </row>
    <row r="62" spans="2:60" ht="20.25" customHeight="1" x14ac:dyDescent="0.4">
      <c r="B62" s="100"/>
      <c r="C62" s="265"/>
      <c r="D62" s="266"/>
      <c r="E62" s="267"/>
      <c r="F62" s="95"/>
      <c r="G62" s="97"/>
      <c r="H62" s="329"/>
      <c r="I62" s="277"/>
      <c r="J62" s="278"/>
      <c r="K62" s="278"/>
      <c r="L62" s="279"/>
      <c r="M62" s="286"/>
      <c r="N62" s="287"/>
      <c r="O62" s="288"/>
      <c r="P62" s="18" t="s">
        <v>18</v>
      </c>
      <c r="Q62" s="25"/>
      <c r="R62" s="25"/>
      <c r="S62" s="13"/>
      <c r="T62" s="51"/>
      <c r="U62" s="163"/>
      <c r="V62" s="164"/>
      <c r="W62" s="164"/>
      <c r="X62" s="164"/>
      <c r="Y62" s="164"/>
      <c r="Z62" s="164"/>
      <c r="AA62" s="165"/>
      <c r="AB62" s="163"/>
      <c r="AC62" s="164"/>
      <c r="AD62" s="164"/>
      <c r="AE62" s="164"/>
      <c r="AF62" s="164"/>
      <c r="AG62" s="164"/>
      <c r="AH62" s="165"/>
      <c r="AI62" s="163"/>
      <c r="AJ62" s="164"/>
      <c r="AK62" s="164"/>
      <c r="AL62" s="164"/>
      <c r="AM62" s="164"/>
      <c r="AN62" s="164"/>
      <c r="AO62" s="165"/>
      <c r="AP62" s="163"/>
      <c r="AQ62" s="164"/>
      <c r="AR62" s="164"/>
      <c r="AS62" s="164"/>
      <c r="AT62" s="164"/>
      <c r="AU62" s="164"/>
      <c r="AV62" s="165"/>
      <c r="AW62" s="163"/>
      <c r="AX62" s="164"/>
      <c r="AY62" s="164"/>
      <c r="AZ62" s="295"/>
      <c r="BA62" s="296"/>
      <c r="BB62" s="309"/>
      <c r="BC62" s="296"/>
      <c r="BD62" s="310"/>
      <c r="BE62" s="311"/>
      <c r="BF62" s="311"/>
      <c r="BG62" s="311"/>
      <c r="BH62" s="312"/>
    </row>
    <row r="63" spans="2:60" ht="20.25" customHeight="1" x14ac:dyDescent="0.4">
      <c r="B63" s="96">
        <f>B60+1</f>
        <v>12</v>
      </c>
      <c r="C63" s="268"/>
      <c r="D63" s="269"/>
      <c r="E63" s="270"/>
      <c r="F63" s="95">
        <f>C62</f>
        <v>0</v>
      </c>
      <c r="G63" s="97"/>
      <c r="H63" s="275"/>
      <c r="I63" s="280"/>
      <c r="J63" s="281"/>
      <c r="K63" s="281"/>
      <c r="L63" s="282"/>
      <c r="M63" s="289"/>
      <c r="N63" s="290"/>
      <c r="O63" s="291"/>
      <c r="P63" s="20" t="s">
        <v>69</v>
      </c>
      <c r="Q63" s="21"/>
      <c r="R63" s="21"/>
      <c r="S63" s="16"/>
      <c r="T63" s="46"/>
      <c r="U63" s="157" t="str">
        <f>IF(U62="","",VLOOKUP(U62,'シフト記号表（勤務時間帯）'!$D$6:$X$47,21,FALSE))</f>
        <v/>
      </c>
      <c r="V63" s="158" t="str">
        <f>IF(V62="","",VLOOKUP(V62,'シフト記号表（勤務時間帯）'!$D$6:$X$47,21,FALSE))</f>
        <v/>
      </c>
      <c r="W63" s="158" t="str">
        <f>IF(W62="","",VLOOKUP(W62,'シフト記号表（勤務時間帯）'!$D$6:$X$47,21,FALSE))</f>
        <v/>
      </c>
      <c r="X63" s="158" t="str">
        <f>IF(X62="","",VLOOKUP(X62,'シフト記号表（勤務時間帯）'!$D$6:$X$47,21,FALSE))</f>
        <v/>
      </c>
      <c r="Y63" s="158" t="str">
        <f>IF(Y62="","",VLOOKUP(Y62,'シフト記号表（勤務時間帯）'!$D$6:$X$47,21,FALSE))</f>
        <v/>
      </c>
      <c r="Z63" s="158" t="str">
        <f>IF(Z62="","",VLOOKUP(Z62,'シフト記号表（勤務時間帯）'!$D$6:$X$47,21,FALSE))</f>
        <v/>
      </c>
      <c r="AA63" s="159" t="str">
        <f>IF(AA62="","",VLOOKUP(AA62,'シフト記号表（勤務時間帯）'!$D$6:$X$47,21,FALSE))</f>
        <v/>
      </c>
      <c r="AB63" s="157" t="str">
        <f>IF(AB62="","",VLOOKUP(AB62,'シフト記号表（勤務時間帯）'!$D$6:$X$47,21,FALSE))</f>
        <v/>
      </c>
      <c r="AC63" s="158" t="str">
        <f>IF(AC62="","",VLOOKUP(AC62,'シフト記号表（勤務時間帯）'!$D$6:$X$47,21,FALSE))</f>
        <v/>
      </c>
      <c r="AD63" s="158" t="str">
        <f>IF(AD62="","",VLOOKUP(AD62,'シフト記号表（勤務時間帯）'!$D$6:$X$47,21,FALSE))</f>
        <v/>
      </c>
      <c r="AE63" s="158" t="str">
        <f>IF(AE62="","",VLOOKUP(AE62,'シフト記号表（勤務時間帯）'!$D$6:$X$47,21,FALSE))</f>
        <v/>
      </c>
      <c r="AF63" s="158" t="str">
        <f>IF(AF62="","",VLOOKUP(AF62,'シフト記号表（勤務時間帯）'!$D$6:$X$47,21,FALSE))</f>
        <v/>
      </c>
      <c r="AG63" s="158" t="str">
        <f>IF(AG62="","",VLOOKUP(AG62,'シフト記号表（勤務時間帯）'!$D$6:$X$47,21,FALSE))</f>
        <v/>
      </c>
      <c r="AH63" s="159" t="str">
        <f>IF(AH62="","",VLOOKUP(AH62,'シフト記号表（勤務時間帯）'!$D$6:$X$47,21,FALSE))</f>
        <v/>
      </c>
      <c r="AI63" s="157" t="str">
        <f>IF(AI62="","",VLOOKUP(AI62,'シフト記号表（勤務時間帯）'!$D$6:$X$47,21,FALSE))</f>
        <v/>
      </c>
      <c r="AJ63" s="158" t="str">
        <f>IF(AJ62="","",VLOOKUP(AJ62,'シフト記号表（勤務時間帯）'!$D$6:$X$47,21,FALSE))</f>
        <v/>
      </c>
      <c r="AK63" s="158" t="str">
        <f>IF(AK62="","",VLOOKUP(AK62,'シフト記号表（勤務時間帯）'!$D$6:$X$47,21,FALSE))</f>
        <v/>
      </c>
      <c r="AL63" s="158" t="str">
        <f>IF(AL62="","",VLOOKUP(AL62,'シフト記号表（勤務時間帯）'!$D$6:$X$47,21,FALSE))</f>
        <v/>
      </c>
      <c r="AM63" s="158" t="str">
        <f>IF(AM62="","",VLOOKUP(AM62,'シフト記号表（勤務時間帯）'!$D$6:$X$47,21,FALSE))</f>
        <v/>
      </c>
      <c r="AN63" s="158" t="str">
        <f>IF(AN62="","",VLOOKUP(AN62,'シフト記号表（勤務時間帯）'!$D$6:$X$47,21,FALSE))</f>
        <v/>
      </c>
      <c r="AO63" s="159" t="str">
        <f>IF(AO62="","",VLOOKUP(AO62,'シフト記号表（勤務時間帯）'!$D$6:$X$47,21,FALSE))</f>
        <v/>
      </c>
      <c r="AP63" s="157" t="str">
        <f>IF(AP62="","",VLOOKUP(AP62,'シフト記号表（勤務時間帯）'!$D$6:$X$47,21,FALSE))</f>
        <v/>
      </c>
      <c r="AQ63" s="158" t="str">
        <f>IF(AQ62="","",VLOOKUP(AQ62,'シフト記号表（勤務時間帯）'!$D$6:$X$47,21,FALSE))</f>
        <v/>
      </c>
      <c r="AR63" s="158" t="str">
        <f>IF(AR62="","",VLOOKUP(AR62,'シフト記号表（勤務時間帯）'!$D$6:$X$47,21,FALSE))</f>
        <v/>
      </c>
      <c r="AS63" s="158" t="str">
        <f>IF(AS62="","",VLOOKUP(AS62,'シフト記号表（勤務時間帯）'!$D$6:$X$47,21,FALSE))</f>
        <v/>
      </c>
      <c r="AT63" s="158" t="str">
        <f>IF(AT62="","",VLOOKUP(AT62,'シフト記号表（勤務時間帯）'!$D$6:$X$47,21,FALSE))</f>
        <v/>
      </c>
      <c r="AU63" s="158" t="str">
        <f>IF(AU62="","",VLOOKUP(AU62,'シフト記号表（勤務時間帯）'!$D$6:$X$47,21,FALSE))</f>
        <v/>
      </c>
      <c r="AV63" s="159" t="str">
        <f>IF(AV62="","",VLOOKUP(AV62,'シフト記号表（勤務時間帯）'!$D$6:$X$47,21,FALSE))</f>
        <v/>
      </c>
      <c r="AW63" s="157" t="str">
        <f>IF(AW62="","",VLOOKUP(AW62,'シフト記号表（勤務時間帯）'!$D$6:$X$47,21,FALSE))</f>
        <v/>
      </c>
      <c r="AX63" s="158" t="str">
        <f>IF(AX62="","",VLOOKUP(AX62,'シフト記号表（勤務時間帯）'!$D$6:$X$47,21,FALSE))</f>
        <v/>
      </c>
      <c r="AY63" s="158" t="str">
        <f>IF(AY62="","",VLOOKUP(AY62,'シフト記号表（勤務時間帯）'!$D$6:$X$47,21,FALSE))</f>
        <v/>
      </c>
      <c r="AZ63" s="319">
        <f>IF($BC$3="４週",SUM(U63:AV63),IF($BC$3="暦月",SUM(U63:AY63),""))</f>
        <v>0</v>
      </c>
      <c r="BA63" s="320"/>
      <c r="BB63" s="321">
        <f>IF($BC$3="４週",AZ63/4,IF($BC$3="暦月",(AZ63/($BC$8/7)),""))</f>
        <v>0</v>
      </c>
      <c r="BC63" s="320"/>
      <c r="BD63" s="313"/>
      <c r="BE63" s="314"/>
      <c r="BF63" s="314"/>
      <c r="BG63" s="314"/>
      <c r="BH63" s="315"/>
    </row>
    <row r="64" spans="2:60" ht="20.25" customHeight="1" x14ac:dyDescent="0.4">
      <c r="B64" s="98"/>
      <c r="C64" s="271"/>
      <c r="D64" s="272"/>
      <c r="E64" s="273"/>
      <c r="F64" s="134"/>
      <c r="G64" s="99">
        <f>C62</f>
        <v>0</v>
      </c>
      <c r="H64" s="276"/>
      <c r="I64" s="283"/>
      <c r="J64" s="284"/>
      <c r="K64" s="284"/>
      <c r="L64" s="285"/>
      <c r="M64" s="292"/>
      <c r="N64" s="293"/>
      <c r="O64" s="294"/>
      <c r="P64" s="37" t="s">
        <v>70</v>
      </c>
      <c r="Q64" s="38"/>
      <c r="R64" s="38"/>
      <c r="S64" s="39"/>
      <c r="T64" s="52"/>
      <c r="U64" s="160" t="str">
        <f>IF(U62="","",VLOOKUP(U62,'シフト記号表（勤務時間帯）'!$D$6:$Z$47,23,FALSE))</f>
        <v/>
      </c>
      <c r="V64" s="161" t="str">
        <f>IF(V62="","",VLOOKUP(V62,'シフト記号表（勤務時間帯）'!$D$6:$Z$47,23,FALSE))</f>
        <v/>
      </c>
      <c r="W64" s="161" t="str">
        <f>IF(W62="","",VLOOKUP(W62,'シフト記号表（勤務時間帯）'!$D$6:$Z$47,23,FALSE))</f>
        <v/>
      </c>
      <c r="X64" s="161" t="str">
        <f>IF(X62="","",VLOOKUP(X62,'シフト記号表（勤務時間帯）'!$D$6:$Z$47,23,FALSE))</f>
        <v/>
      </c>
      <c r="Y64" s="161" t="str">
        <f>IF(Y62="","",VLOOKUP(Y62,'シフト記号表（勤務時間帯）'!$D$6:$Z$47,23,FALSE))</f>
        <v/>
      </c>
      <c r="Z64" s="161" t="str">
        <f>IF(Z62="","",VLOOKUP(Z62,'シフト記号表（勤務時間帯）'!$D$6:$Z$47,23,FALSE))</f>
        <v/>
      </c>
      <c r="AA64" s="162" t="str">
        <f>IF(AA62="","",VLOOKUP(AA62,'シフト記号表（勤務時間帯）'!$D$6:$Z$47,23,FALSE))</f>
        <v/>
      </c>
      <c r="AB64" s="160" t="str">
        <f>IF(AB62="","",VLOOKUP(AB62,'シフト記号表（勤務時間帯）'!$D$6:$Z$47,23,FALSE))</f>
        <v/>
      </c>
      <c r="AC64" s="161" t="str">
        <f>IF(AC62="","",VLOOKUP(AC62,'シフト記号表（勤務時間帯）'!$D$6:$Z$47,23,FALSE))</f>
        <v/>
      </c>
      <c r="AD64" s="161" t="str">
        <f>IF(AD62="","",VLOOKUP(AD62,'シフト記号表（勤務時間帯）'!$D$6:$Z$47,23,FALSE))</f>
        <v/>
      </c>
      <c r="AE64" s="161" t="str">
        <f>IF(AE62="","",VLOOKUP(AE62,'シフト記号表（勤務時間帯）'!$D$6:$Z$47,23,FALSE))</f>
        <v/>
      </c>
      <c r="AF64" s="161" t="str">
        <f>IF(AF62="","",VLOOKUP(AF62,'シフト記号表（勤務時間帯）'!$D$6:$Z$47,23,FALSE))</f>
        <v/>
      </c>
      <c r="AG64" s="161" t="str">
        <f>IF(AG62="","",VLOOKUP(AG62,'シフト記号表（勤務時間帯）'!$D$6:$Z$47,23,FALSE))</f>
        <v/>
      </c>
      <c r="AH64" s="162" t="str">
        <f>IF(AH62="","",VLOOKUP(AH62,'シフト記号表（勤務時間帯）'!$D$6:$Z$47,23,FALSE))</f>
        <v/>
      </c>
      <c r="AI64" s="160" t="str">
        <f>IF(AI62="","",VLOOKUP(AI62,'シフト記号表（勤務時間帯）'!$D$6:$Z$47,23,FALSE))</f>
        <v/>
      </c>
      <c r="AJ64" s="161" t="str">
        <f>IF(AJ62="","",VLOOKUP(AJ62,'シフト記号表（勤務時間帯）'!$D$6:$Z$47,23,FALSE))</f>
        <v/>
      </c>
      <c r="AK64" s="161" t="str">
        <f>IF(AK62="","",VLOOKUP(AK62,'シフト記号表（勤務時間帯）'!$D$6:$Z$47,23,FALSE))</f>
        <v/>
      </c>
      <c r="AL64" s="161" t="str">
        <f>IF(AL62="","",VLOOKUP(AL62,'シフト記号表（勤務時間帯）'!$D$6:$Z$47,23,FALSE))</f>
        <v/>
      </c>
      <c r="AM64" s="161" t="str">
        <f>IF(AM62="","",VLOOKUP(AM62,'シフト記号表（勤務時間帯）'!$D$6:$Z$47,23,FALSE))</f>
        <v/>
      </c>
      <c r="AN64" s="161" t="str">
        <f>IF(AN62="","",VLOOKUP(AN62,'シフト記号表（勤務時間帯）'!$D$6:$Z$47,23,FALSE))</f>
        <v/>
      </c>
      <c r="AO64" s="162" t="str">
        <f>IF(AO62="","",VLOOKUP(AO62,'シフト記号表（勤務時間帯）'!$D$6:$Z$47,23,FALSE))</f>
        <v/>
      </c>
      <c r="AP64" s="160" t="str">
        <f>IF(AP62="","",VLOOKUP(AP62,'シフト記号表（勤務時間帯）'!$D$6:$Z$47,23,FALSE))</f>
        <v/>
      </c>
      <c r="AQ64" s="161" t="str">
        <f>IF(AQ62="","",VLOOKUP(AQ62,'シフト記号表（勤務時間帯）'!$D$6:$Z$47,23,FALSE))</f>
        <v/>
      </c>
      <c r="AR64" s="161" t="str">
        <f>IF(AR62="","",VLOOKUP(AR62,'シフト記号表（勤務時間帯）'!$D$6:$Z$47,23,FALSE))</f>
        <v/>
      </c>
      <c r="AS64" s="161" t="str">
        <f>IF(AS62="","",VLOOKUP(AS62,'シフト記号表（勤務時間帯）'!$D$6:$Z$47,23,FALSE))</f>
        <v/>
      </c>
      <c r="AT64" s="161" t="str">
        <f>IF(AT62="","",VLOOKUP(AT62,'シフト記号表（勤務時間帯）'!$D$6:$Z$47,23,FALSE))</f>
        <v/>
      </c>
      <c r="AU64" s="161" t="str">
        <f>IF(AU62="","",VLOOKUP(AU62,'シフト記号表（勤務時間帯）'!$D$6:$Z$47,23,FALSE))</f>
        <v/>
      </c>
      <c r="AV64" s="162" t="str">
        <f>IF(AV62="","",VLOOKUP(AV62,'シフト記号表（勤務時間帯）'!$D$6:$Z$47,23,FALSE))</f>
        <v/>
      </c>
      <c r="AW64" s="160" t="str">
        <f>IF(AW62="","",VLOOKUP(AW62,'シフト記号表（勤務時間帯）'!$D$6:$Z$47,23,FALSE))</f>
        <v/>
      </c>
      <c r="AX64" s="161" t="str">
        <f>IF(AX62="","",VLOOKUP(AX62,'シフト記号表（勤務時間帯）'!$D$6:$Z$47,23,FALSE))</f>
        <v/>
      </c>
      <c r="AY64" s="161" t="str">
        <f>IF(AY62="","",VLOOKUP(AY62,'シフト記号表（勤務時間帯）'!$D$6:$Z$47,23,FALSE))</f>
        <v/>
      </c>
      <c r="AZ64" s="322">
        <f>IF($BC$3="４週",SUM(U64:AV64),IF($BC$3="暦月",SUM(U64:AY64),""))</f>
        <v>0</v>
      </c>
      <c r="BA64" s="323"/>
      <c r="BB64" s="324">
        <f>IF($BC$3="４週",AZ64/4,IF($BC$3="暦月",(AZ64/($BC$8/7)),""))</f>
        <v>0</v>
      </c>
      <c r="BC64" s="323"/>
      <c r="BD64" s="316"/>
      <c r="BE64" s="317"/>
      <c r="BF64" s="317"/>
      <c r="BG64" s="317"/>
      <c r="BH64" s="318"/>
    </row>
    <row r="65" spans="2:60" ht="20.25" customHeight="1" x14ac:dyDescent="0.4">
      <c r="B65" s="100"/>
      <c r="C65" s="265"/>
      <c r="D65" s="266"/>
      <c r="E65" s="267"/>
      <c r="F65" s="95"/>
      <c r="G65" s="97"/>
      <c r="H65" s="329"/>
      <c r="I65" s="277"/>
      <c r="J65" s="278"/>
      <c r="K65" s="278"/>
      <c r="L65" s="279"/>
      <c r="M65" s="286"/>
      <c r="N65" s="287"/>
      <c r="O65" s="288"/>
      <c r="P65" s="18" t="s">
        <v>18</v>
      </c>
      <c r="Q65" s="25"/>
      <c r="R65" s="25"/>
      <c r="S65" s="13"/>
      <c r="T65" s="51"/>
      <c r="U65" s="163"/>
      <c r="V65" s="164"/>
      <c r="W65" s="164"/>
      <c r="X65" s="164"/>
      <c r="Y65" s="164"/>
      <c r="Z65" s="164"/>
      <c r="AA65" s="165"/>
      <c r="AB65" s="163"/>
      <c r="AC65" s="164"/>
      <c r="AD65" s="164"/>
      <c r="AE65" s="164"/>
      <c r="AF65" s="164"/>
      <c r="AG65" s="164"/>
      <c r="AH65" s="165"/>
      <c r="AI65" s="163"/>
      <c r="AJ65" s="164"/>
      <c r="AK65" s="164"/>
      <c r="AL65" s="164"/>
      <c r="AM65" s="164"/>
      <c r="AN65" s="164"/>
      <c r="AO65" s="165"/>
      <c r="AP65" s="163"/>
      <c r="AQ65" s="164"/>
      <c r="AR65" s="164"/>
      <c r="AS65" s="164"/>
      <c r="AT65" s="164"/>
      <c r="AU65" s="164"/>
      <c r="AV65" s="165"/>
      <c r="AW65" s="163"/>
      <c r="AX65" s="164"/>
      <c r="AY65" s="164"/>
      <c r="AZ65" s="295"/>
      <c r="BA65" s="296"/>
      <c r="BB65" s="309"/>
      <c r="BC65" s="296"/>
      <c r="BD65" s="310"/>
      <c r="BE65" s="311"/>
      <c r="BF65" s="311"/>
      <c r="BG65" s="311"/>
      <c r="BH65" s="312"/>
    </row>
    <row r="66" spans="2:60" ht="20.25" customHeight="1" x14ac:dyDescent="0.4">
      <c r="B66" s="96">
        <f>B63+1</f>
        <v>13</v>
      </c>
      <c r="C66" s="268"/>
      <c r="D66" s="269"/>
      <c r="E66" s="270"/>
      <c r="F66" s="95">
        <f>C65</f>
        <v>0</v>
      </c>
      <c r="G66" s="97"/>
      <c r="H66" s="275"/>
      <c r="I66" s="280"/>
      <c r="J66" s="281"/>
      <c r="K66" s="281"/>
      <c r="L66" s="282"/>
      <c r="M66" s="289"/>
      <c r="N66" s="290"/>
      <c r="O66" s="291"/>
      <c r="P66" s="20" t="s">
        <v>69</v>
      </c>
      <c r="Q66" s="21"/>
      <c r="R66" s="21"/>
      <c r="S66" s="16"/>
      <c r="T66" s="46"/>
      <c r="U66" s="157" t="str">
        <f>IF(U65="","",VLOOKUP(U65,'シフト記号表（勤務時間帯）'!$D$6:$X$47,21,FALSE))</f>
        <v/>
      </c>
      <c r="V66" s="158" t="str">
        <f>IF(V65="","",VLOOKUP(V65,'シフト記号表（勤務時間帯）'!$D$6:$X$47,21,FALSE))</f>
        <v/>
      </c>
      <c r="W66" s="158" t="str">
        <f>IF(W65="","",VLOOKUP(W65,'シフト記号表（勤務時間帯）'!$D$6:$X$47,21,FALSE))</f>
        <v/>
      </c>
      <c r="X66" s="158" t="str">
        <f>IF(X65="","",VLOOKUP(X65,'シフト記号表（勤務時間帯）'!$D$6:$X$47,21,FALSE))</f>
        <v/>
      </c>
      <c r="Y66" s="158" t="str">
        <f>IF(Y65="","",VLOOKUP(Y65,'シフト記号表（勤務時間帯）'!$D$6:$X$47,21,FALSE))</f>
        <v/>
      </c>
      <c r="Z66" s="158" t="str">
        <f>IF(Z65="","",VLOOKUP(Z65,'シフト記号表（勤務時間帯）'!$D$6:$X$47,21,FALSE))</f>
        <v/>
      </c>
      <c r="AA66" s="159" t="str">
        <f>IF(AA65="","",VLOOKUP(AA65,'シフト記号表（勤務時間帯）'!$D$6:$X$47,21,FALSE))</f>
        <v/>
      </c>
      <c r="AB66" s="157" t="str">
        <f>IF(AB65="","",VLOOKUP(AB65,'シフト記号表（勤務時間帯）'!$D$6:$X$47,21,FALSE))</f>
        <v/>
      </c>
      <c r="AC66" s="158" t="str">
        <f>IF(AC65="","",VLOOKUP(AC65,'シフト記号表（勤務時間帯）'!$D$6:$X$47,21,FALSE))</f>
        <v/>
      </c>
      <c r="AD66" s="158" t="str">
        <f>IF(AD65="","",VLOOKUP(AD65,'シフト記号表（勤務時間帯）'!$D$6:$X$47,21,FALSE))</f>
        <v/>
      </c>
      <c r="AE66" s="158" t="str">
        <f>IF(AE65="","",VLOOKUP(AE65,'シフト記号表（勤務時間帯）'!$D$6:$X$47,21,FALSE))</f>
        <v/>
      </c>
      <c r="AF66" s="158" t="str">
        <f>IF(AF65="","",VLOOKUP(AF65,'シフト記号表（勤務時間帯）'!$D$6:$X$47,21,FALSE))</f>
        <v/>
      </c>
      <c r="AG66" s="158" t="str">
        <f>IF(AG65="","",VLOOKUP(AG65,'シフト記号表（勤務時間帯）'!$D$6:$X$47,21,FALSE))</f>
        <v/>
      </c>
      <c r="AH66" s="159" t="str">
        <f>IF(AH65="","",VLOOKUP(AH65,'シフト記号表（勤務時間帯）'!$D$6:$X$47,21,FALSE))</f>
        <v/>
      </c>
      <c r="AI66" s="157" t="str">
        <f>IF(AI65="","",VLOOKUP(AI65,'シフト記号表（勤務時間帯）'!$D$6:$X$47,21,FALSE))</f>
        <v/>
      </c>
      <c r="AJ66" s="158" t="str">
        <f>IF(AJ65="","",VLOOKUP(AJ65,'シフト記号表（勤務時間帯）'!$D$6:$X$47,21,FALSE))</f>
        <v/>
      </c>
      <c r="AK66" s="158" t="str">
        <f>IF(AK65="","",VLOOKUP(AK65,'シフト記号表（勤務時間帯）'!$D$6:$X$47,21,FALSE))</f>
        <v/>
      </c>
      <c r="AL66" s="158" t="str">
        <f>IF(AL65="","",VLOOKUP(AL65,'シフト記号表（勤務時間帯）'!$D$6:$X$47,21,FALSE))</f>
        <v/>
      </c>
      <c r="AM66" s="158" t="str">
        <f>IF(AM65="","",VLOOKUP(AM65,'シフト記号表（勤務時間帯）'!$D$6:$X$47,21,FALSE))</f>
        <v/>
      </c>
      <c r="AN66" s="158" t="str">
        <f>IF(AN65="","",VLOOKUP(AN65,'シフト記号表（勤務時間帯）'!$D$6:$X$47,21,FALSE))</f>
        <v/>
      </c>
      <c r="AO66" s="159" t="str">
        <f>IF(AO65="","",VLOOKUP(AO65,'シフト記号表（勤務時間帯）'!$D$6:$X$47,21,FALSE))</f>
        <v/>
      </c>
      <c r="AP66" s="157" t="str">
        <f>IF(AP65="","",VLOOKUP(AP65,'シフト記号表（勤務時間帯）'!$D$6:$X$47,21,FALSE))</f>
        <v/>
      </c>
      <c r="AQ66" s="158" t="str">
        <f>IF(AQ65="","",VLOOKUP(AQ65,'シフト記号表（勤務時間帯）'!$D$6:$X$47,21,FALSE))</f>
        <v/>
      </c>
      <c r="AR66" s="158" t="str">
        <f>IF(AR65="","",VLOOKUP(AR65,'シフト記号表（勤務時間帯）'!$D$6:$X$47,21,FALSE))</f>
        <v/>
      </c>
      <c r="AS66" s="158" t="str">
        <f>IF(AS65="","",VLOOKUP(AS65,'シフト記号表（勤務時間帯）'!$D$6:$X$47,21,FALSE))</f>
        <v/>
      </c>
      <c r="AT66" s="158" t="str">
        <f>IF(AT65="","",VLOOKUP(AT65,'シフト記号表（勤務時間帯）'!$D$6:$X$47,21,FALSE))</f>
        <v/>
      </c>
      <c r="AU66" s="158" t="str">
        <f>IF(AU65="","",VLOOKUP(AU65,'シフト記号表（勤務時間帯）'!$D$6:$X$47,21,FALSE))</f>
        <v/>
      </c>
      <c r="AV66" s="159" t="str">
        <f>IF(AV65="","",VLOOKUP(AV65,'シフト記号表（勤務時間帯）'!$D$6:$X$47,21,FALSE))</f>
        <v/>
      </c>
      <c r="AW66" s="157" t="str">
        <f>IF(AW65="","",VLOOKUP(AW65,'シフト記号表（勤務時間帯）'!$D$6:$X$47,21,FALSE))</f>
        <v/>
      </c>
      <c r="AX66" s="158" t="str">
        <f>IF(AX65="","",VLOOKUP(AX65,'シフト記号表（勤務時間帯）'!$D$6:$X$47,21,FALSE))</f>
        <v/>
      </c>
      <c r="AY66" s="158" t="str">
        <f>IF(AY65="","",VLOOKUP(AY65,'シフト記号表（勤務時間帯）'!$D$6:$X$47,21,FALSE))</f>
        <v/>
      </c>
      <c r="AZ66" s="319">
        <f>IF($BC$3="４週",SUM(U66:AV66),IF($BC$3="暦月",SUM(U66:AY66),""))</f>
        <v>0</v>
      </c>
      <c r="BA66" s="320"/>
      <c r="BB66" s="321">
        <f>IF($BC$3="４週",AZ66/4,IF($BC$3="暦月",(AZ66/($BC$8/7)),""))</f>
        <v>0</v>
      </c>
      <c r="BC66" s="320"/>
      <c r="BD66" s="313"/>
      <c r="BE66" s="314"/>
      <c r="BF66" s="314"/>
      <c r="BG66" s="314"/>
      <c r="BH66" s="315"/>
    </row>
    <row r="67" spans="2:60" ht="20.25" customHeight="1" x14ac:dyDescent="0.4">
      <c r="B67" s="98"/>
      <c r="C67" s="271"/>
      <c r="D67" s="272"/>
      <c r="E67" s="273"/>
      <c r="F67" s="134"/>
      <c r="G67" s="99">
        <f>C65</f>
        <v>0</v>
      </c>
      <c r="H67" s="276"/>
      <c r="I67" s="283"/>
      <c r="J67" s="284"/>
      <c r="K67" s="284"/>
      <c r="L67" s="285"/>
      <c r="M67" s="292"/>
      <c r="N67" s="293"/>
      <c r="O67" s="294"/>
      <c r="P67" s="37" t="s">
        <v>70</v>
      </c>
      <c r="Q67" s="38"/>
      <c r="R67" s="38"/>
      <c r="S67" s="39"/>
      <c r="T67" s="52"/>
      <c r="U67" s="160" t="str">
        <f>IF(U65="","",VLOOKUP(U65,'シフト記号表（勤務時間帯）'!$D$6:$Z$47,23,FALSE))</f>
        <v/>
      </c>
      <c r="V67" s="161" t="str">
        <f>IF(V65="","",VLOOKUP(V65,'シフト記号表（勤務時間帯）'!$D$6:$Z$47,23,FALSE))</f>
        <v/>
      </c>
      <c r="W67" s="161" t="str">
        <f>IF(W65="","",VLOOKUP(W65,'シフト記号表（勤務時間帯）'!$D$6:$Z$47,23,FALSE))</f>
        <v/>
      </c>
      <c r="X67" s="161" t="str">
        <f>IF(X65="","",VLOOKUP(X65,'シフト記号表（勤務時間帯）'!$D$6:$Z$47,23,FALSE))</f>
        <v/>
      </c>
      <c r="Y67" s="161" t="str">
        <f>IF(Y65="","",VLOOKUP(Y65,'シフト記号表（勤務時間帯）'!$D$6:$Z$47,23,FALSE))</f>
        <v/>
      </c>
      <c r="Z67" s="161" t="str">
        <f>IF(Z65="","",VLOOKUP(Z65,'シフト記号表（勤務時間帯）'!$D$6:$Z$47,23,FALSE))</f>
        <v/>
      </c>
      <c r="AA67" s="162" t="str">
        <f>IF(AA65="","",VLOOKUP(AA65,'シフト記号表（勤務時間帯）'!$D$6:$Z$47,23,FALSE))</f>
        <v/>
      </c>
      <c r="AB67" s="160" t="str">
        <f>IF(AB65="","",VLOOKUP(AB65,'シフト記号表（勤務時間帯）'!$D$6:$Z$47,23,FALSE))</f>
        <v/>
      </c>
      <c r="AC67" s="161" t="str">
        <f>IF(AC65="","",VLOOKUP(AC65,'シフト記号表（勤務時間帯）'!$D$6:$Z$47,23,FALSE))</f>
        <v/>
      </c>
      <c r="AD67" s="161" t="str">
        <f>IF(AD65="","",VLOOKUP(AD65,'シフト記号表（勤務時間帯）'!$D$6:$Z$47,23,FALSE))</f>
        <v/>
      </c>
      <c r="AE67" s="161" t="str">
        <f>IF(AE65="","",VLOOKUP(AE65,'シフト記号表（勤務時間帯）'!$D$6:$Z$47,23,FALSE))</f>
        <v/>
      </c>
      <c r="AF67" s="161" t="str">
        <f>IF(AF65="","",VLOOKUP(AF65,'シフト記号表（勤務時間帯）'!$D$6:$Z$47,23,FALSE))</f>
        <v/>
      </c>
      <c r="AG67" s="161" t="str">
        <f>IF(AG65="","",VLOOKUP(AG65,'シフト記号表（勤務時間帯）'!$D$6:$Z$47,23,FALSE))</f>
        <v/>
      </c>
      <c r="AH67" s="162" t="str">
        <f>IF(AH65="","",VLOOKUP(AH65,'シフト記号表（勤務時間帯）'!$D$6:$Z$47,23,FALSE))</f>
        <v/>
      </c>
      <c r="AI67" s="160" t="str">
        <f>IF(AI65="","",VLOOKUP(AI65,'シフト記号表（勤務時間帯）'!$D$6:$Z$47,23,FALSE))</f>
        <v/>
      </c>
      <c r="AJ67" s="161" t="str">
        <f>IF(AJ65="","",VLOOKUP(AJ65,'シフト記号表（勤務時間帯）'!$D$6:$Z$47,23,FALSE))</f>
        <v/>
      </c>
      <c r="AK67" s="161" t="str">
        <f>IF(AK65="","",VLOOKUP(AK65,'シフト記号表（勤務時間帯）'!$D$6:$Z$47,23,FALSE))</f>
        <v/>
      </c>
      <c r="AL67" s="161" t="str">
        <f>IF(AL65="","",VLOOKUP(AL65,'シフト記号表（勤務時間帯）'!$D$6:$Z$47,23,FALSE))</f>
        <v/>
      </c>
      <c r="AM67" s="161" t="str">
        <f>IF(AM65="","",VLOOKUP(AM65,'シフト記号表（勤務時間帯）'!$D$6:$Z$47,23,FALSE))</f>
        <v/>
      </c>
      <c r="AN67" s="161" t="str">
        <f>IF(AN65="","",VLOOKUP(AN65,'シフト記号表（勤務時間帯）'!$D$6:$Z$47,23,FALSE))</f>
        <v/>
      </c>
      <c r="AO67" s="162" t="str">
        <f>IF(AO65="","",VLOOKUP(AO65,'シフト記号表（勤務時間帯）'!$D$6:$Z$47,23,FALSE))</f>
        <v/>
      </c>
      <c r="AP67" s="160" t="str">
        <f>IF(AP65="","",VLOOKUP(AP65,'シフト記号表（勤務時間帯）'!$D$6:$Z$47,23,FALSE))</f>
        <v/>
      </c>
      <c r="AQ67" s="161" t="str">
        <f>IF(AQ65="","",VLOOKUP(AQ65,'シフト記号表（勤務時間帯）'!$D$6:$Z$47,23,FALSE))</f>
        <v/>
      </c>
      <c r="AR67" s="161" t="str">
        <f>IF(AR65="","",VLOOKUP(AR65,'シフト記号表（勤務時間帯）'!$D$6:$Z$47,23,FALSE))</f>
        <v/>
      </c>
      <c r="AS67" s="161" t="str">
        <f>IF(AS65="","",VLOOKUP(AS65,'シフト記号表（勤務時間帯）'!$D$6:$Z$47,23,FALSE))</f>
        <v/>
      </c>
      <c r="AT67" s="161" t="str">
        <f>IF(AT65="","",VLOOKUP(AT65,'シフト記号表（勤務時間帯）'!$D$6:$Z$47,23,FALSE))</f>
        <v/>
      </c>
      <c r="AU67" s="161" t="str">
        <f>IF(AU65="","",VLOOKUP(AU65,'シフト記号表（勤務時間帯）'!$D$6:$Z$47,23,FALSE))</f>
        <v/>
      </c>
      <c r="AV67" s="162" t="str">
        <f>IF(AV65="","",VLOOKUP(AV65,'シフト記号表（勤務時間帯）'!$D$6:$Z$47,23,FALSE))</f>
        <v/>
      </c>
      <c r="AW67" s="160" t="str">
        <f>IF(AW65="","",VLOOKUP(AW65,'シフト記号表（勤務時間帯）'!$D$6:$Z$47,23,FALSE))</f>
        <v/>
      </c>
      <c r="AX67" s="161" t="str">
        <f>IF(AX65="","",VLOOKUP(AX65,'シフト記号表（勤務時間帯）'!$D$6:$Z$47,23,FALSE))</f>
        <v/>
      </c>
      <c r="AY67" s="161" t="str">
        <f>IF(AY65="","",VLOOKUP(AY65,'シフト記号表（勤務時間帯）'!$D$6:$Z$47,23,FALSE))</f>
        <v/>
      </c>
      <c r="AZ67" s="322">
        <f>IF($BC$3="４週",SUM(U67:AV67),IF($BC$3="暦月",SUM(U67:AY67),""))</f>
        <v>0</v>
      </c>
      <c r="BA67" s="323"/>
      <c r="BB67" s="324">
        <f>IF($BC$3="４週",AZ67/4,IF($BC$3="暦月",(AZ67/($BC$8/7)),""))</f>
        <v>0</v>
      </c>
      <c r="BC67" s="323"/>
      <c r="BD67" s="316"/>
      <c r="BE67" s="317"/>
      <c r="BF67" s="317"/>
      <c r="BG67" s="317"/>
      <c r="BH67" s="318"/>
    </row>
    <row r="68" spans="2:60" ht="20.25" customHeight="1" x14ac:dyDescent="0.4">
      <c r="B68" s="100"/>
      <c r="C68" s="265"/>
      <c r="D68" s="266"/>
      <c r="E68" s="267"/>
      <c r="F68" s="95"/>
      <c r="G68" s="97"/>
      <c r="H68" s="329"/>
      <c r="I68" s="277"/>
      <c r="J68" s="278"/>
      <c r="K68" s="278"/>
      <c r="L68" s="279"/>
      <c r="M68" s="286"/>
      <c r="N68" s="287"/>
      <c r="O68" s="288"/>
      <c r="P68" s="18" t="s">
        <v>18</v>
      </c>
      <c r="Q68" s="25"/>
      <c r="R68" s="25"/>
      <c r="S68" s="13"/>
      <c r="T68" s="51"/>
      <c r="U68" s="163"/>
      <c r="V68" s="164"/>
      <c r="W68" s="164"/>
      <c r="X68" s="164"/>
      <c r="Y68" s="164"/>
      <c r="Z68" s="164"/>
      <c r="AA68" s="165"/>
      <c r="AB68" s="163"/>
      <c r="AC68" s="164"/>
      <c r="AD68" s="164"/>
      <c r="AE68" s="164"/>
      <c r="AF68" s="164"/>
      <c r="AG68" s="164"/>
      <c r="AH68" s="165"/>
      <c r="AI68" s="163"/>
      <c r="AJ68" s="164"/>
      <c r="AK68" s="164"/>
      <c r="AL68" s="164"/>
      <c r="AM68" s="164"/>
      <c r="AN68" s="164"/>
      <c r="AO68" s="165"/>
      <c r="AP68" s="163"/>
      <c r="AQ68" s="164"/>
      <c r="AR68" s="164"/>
      <c r="AS68" s="164"/>
      <c r="AT68" s="164"/>
      <c r="AU68" s="164"/>
      <c r="AV68" s="165"/>
      <c r="AW68" s="163"/>
      <c r="AX68" s="164"/>
      <c r="AY68" s="164"/>
      <c r="AZ68" s="295"/>
      <c r="BA68" s="296"/>
      <c r="BB68" s="309"/>
      <c r="BC68" s="296"/>
      <c r="BD68" s="310"/>
      <c r="BE68" s="311"/>
      <c r="BF68" s="311"/>
      <c r="BG68" s="311"/>
      <c r="BH68" s="312"/>
    </row>
    <row r="69" spans="2:60" ht="20.25" customHeight="1" x14ac:dyDescent="0.4">
      <c r="B69" s="96">
        <f>B66+1</f>
        <v>14</v>
      </c>
      <c r="C69" s="268"/>
      <c r="D69" s="269"/>
      <c r="E69" s="270"/>
      <c r="F69" s="95">
        <f>C68</f>
        <v>0</v>
      </c>
      <c r="G69" s="97"/>
      <c r="H69" s="275"/>
      <c r="I69" s="280"/>
      <c r="J69" s="281"/>
      <c r="K69" s="281"/>
      <c r="L69" s="282"/>
      <c r="M69" s="289"/>
      <c r="N69" s="290"/>
      <c r="O69" s="291"/>
      <c r="P69" s="20" t="s">
        <v>69</v>
      </c>
      <c r="Q69" s="21"/>
      <c r="R69" s="21"/>
      <c r="S69" s="16"/>
      <c r="T69" s="46"/>
      <c r="U69" s="157" t="str">
        <f>IF(U68="","",VLOOKUP(U68,'シフト記号表（勤務時間帯）'!$D$6:$X$47,21,FALSE))</f>
        <v/>
      </c>
      <c r="V69" s="158" t="str">
        <f>IF(V68="","",VLOOKUP(V68,'シフト記号表（勤務時間帯）'!$D$6:$X$47,21,FALSE))</f>
        <v/>
      </c>
      <c r="W69" s="158" t="str">
        <f>IF(W68="","",VLOOKUP(W68,'シフト記号表（勤務時間帯）'!$D$6:$X$47,21,FALSE))</f>
        <v/>
      </c>
      <c r="X69" s="158" t="str">
        <f>IF(X68="","",VLOOKUP(X68,'シフト記号表（勤務時間帯）'!$D$6:$X$47,21,FALSE))</f>
        <v/>
      </c>
      <c r="Y69" s="158" t="str">
        <f>IF(Y68="","",VLOOKUP(Y68,'シフト記号表（勤務時間帯）'!$D$6:$X$47,21,FALSE))</f>
        <v/>
      </c>
      <c r="Z69" s="158" t="str">
        <f>IF(Z68="","",VLOOKUP(Z68,'シフト記号表（勤務時間帯）'!$D$6:$X$47,21,FALSE))</f>
        <v/>
      </c>
      <c r="AA69" s="159" t="str">
        <f>IF(AA68="","",VLOOKUP(AA68,'シフト記号表（勤務時間帯）'!$D$6:$X$47,21,FALSE))</f>
        <v/>
      </c>
      <c r="AB69" s="157" t="str">
        <f>IF(AB68="","",VLOOKUP(AB68,'シフト記号表（勤務時間帯）'!$D$6:$X$47,21,FALSE))</f>
        <v/>
      </c>
      <c r="AC69" s="158" t="str">
        <f>IF(AC68="","",VLOOKUP(AC68,'シフト記号表（勤務時間帯）'!$D$6:$X$47,21,FALSE))</f>
        <v/>
      </c>
      <c r="AD69" s="158" t="str">
        <f>IF(AD68="","",VLOOKUP(AD68,'シフト記号表（勤務時間帯）'!$D$6:$X$47,21,FALSE))</f>
        <v/>
      </c>
      <c r="AE69" s="158" t="str">
        <f>IF(AE68="","",VLOOKUP(AE68,'シフト記号表（勤務時間帯）'!$D$6:$X$47,21,FALSE))</f>
        <v/>
      </c>
      <c r="AF69" s="158" t="str">
        <f>IF(AF68="","",VLOOKUP(AF68,'シフト記号表（勤務時間帯）'!$D$6:$X$47,21,FALSE))</f>
        <v/>
      </c>
      <c r="AG69" s="158" t="str">
        <f>IF(AG68="","",VLOOKUP(AG68,'シフト記号表（勤務時間帯）'!$D$6:$X$47,21,FALSE))</f>
        <v/>
      </c>
      <c r="AH69" s="159" t="str">
        <f>IF(AH68="","",VLOOKUP(AH68,'シフト記号表（勤務時間帯）'!$D$6:$X$47,21,FALSE))</f>
        <v/>
      </c>
      <c r="AI69" s="157" t="str">
        <f>IF(AI68="","",VLOOKUP(AI68,'シフト記号表（勤務時間帯）'!$D$6:$X$47,21,FALSE))</f>
        <v/>
      </c>
      <c r="AJ69" s="158" t="str">
        <f>IF(AJ68="","",VLOOKUP(AJ68,'シフト記号表（勤務時間帯）'!$D$6:$X$47,21,FALSE))</f>
        <v/>
      </c>
      <c r="AK69" s="158" t="str">
        <f>IF(AK68="","",VLOOKUP(AK68,'シフト記号表（勤務時間帯）'!$D$6:$X$47,21,FALSE))</f>
        <v/>
      </c>
      <c r="AL69" s="158" t="str">
        <f>IF(AL68="","",VLOOKUP(AL68,'シフト記号表（勤務時間帯）'!$D$6:$X$47,21,FALSE))</f>
        <v/>
      </c>
      <c r="AM69" s="158" t="str">
        <f>IF(AM68="","",VLOOKUP(AM68,'シフト記号表（勤務時間帯）'!$D$6:$X$47,21,FALSE))</f>
        <v/>
      </c>
      <c r="AN69" s="158" t="str">
        <f>IF(AN68="","",VLOOKUP(AN68,'シフト記号表（勤務時間帯）'!$D$6:$X$47,21,FALSE))</f>
        <v/>
      </c>
      <c r="AO69" s="159" t="str">
        <f>IF(AO68="","",VLOOKUP(AO68,'シフト記号表（勤務時間帯）'!$D$6:$X$47,21,FALSE))</f>
        <v/>
      </c>
      <c r="AP69" s="157" t="str">
        <f>IF(AP68="","",VLOOKUP(AP68,'シフト記号表（勤務時間帯）'!$D$6:$X$47,21,FALSE))</f>
        <v/>
      </c>
      <c r="AQ69" s="158" t="str">
        <f>IF(AQ68="","",VLOOKUP(AQ68,'シフト記号表（勤務時間帯）'!$D$6:$X$47,21,FALSE))</f>
        <v/>
      </c>
      <c r="AR69" s="158" t="str">
        <f>IF(AR68="","",VLOOKUP(AR68,'シフト記号表（勤務時間帯）'!$D$6:$X$47,21,FALSE))</f>
        <v/>
      </c>
      <c r="AS69" s="158" t="str">
        <f>IF(AS68="","",VLOOKUP(AS68,'シフト記号表（勤務時間帯）'!$D$6:$X$47,21,FALSE))</f>
        <v/>
      </c>
      <c r="AT69" s="158" t="str">
        <f>IF(AT68="","",VLOOKUP(AT68,'シフト記号表（勤務時間帯）'!$D$6:$X$47,21,FALSE))</f>
        <v/>
      </c>
      <c r="AU69" s="158" t="str">
        <f>IF(AU68="","",VLOOKUP(AU68,'シフト記号表（勤務時間帯）'!$D$6:$X$47,21,FALSE))</f>
        <v/>
      </c>
      <c r="AV69" s="159" t="str">
        <f>IF(AV68="","",VLOOKUP(AV68,'シフト記号表（勤務時間帯）'!$D$6:$X$47,21,FALSE))</f>
        <v/>
      </c>
      <c r="AW69" s="157" t="str">
        <f>IF(AW68="","",VLOOKUP(AW68,'シフト記号表（勤務時間帯）'!$D$6:$X$47,21,FALSE))</f>
        <v/>
      </c>
      <c r="AX69" s="158" t="str">
        <f>IF(AX68="","",VLOOKUP(AX68,'シフト記号表（勤務時間帯）'!$D$6:$X$47,21,FALSE))</f>
        <v/>
      </c>
      <c r="AY69" s="158" t="str">
        <f>IF(AY68="","",VLOOKUP(AY68,'シフト記号表（勤務時間帯）'!$D$6:$X$47,21,FALSE))</f>
        <v/>
      </c>
      <c r="AZ69" s="319">
        <f>IF($BC$3="４週",SUM(U69:AV69),IF($BC$3="暦月",SUM(U69:AY69),""))</f>
        <v>0</v>
      </c>
      <c r="BA69" s="320"/>
      <c r="BB69" s="321">
        <f>IF($BC$3="４週",AZ69/4,IF($BC$3="暦月",(AZ69/($BC$8/7)),""))</f>
        <v>0</v>
      </c>
      <c r="BC69" s="320"/>
      <c r="BD69" s="313"/>
      <c r="BE69" s="314"/>
      <c r="BF69" s="314"/>
      <c r="BG69" s="314"/>
      <c r="BH69" s="315"/>
    </row>
    <row r="70" spans="2:60" ht="20.25" customHeight="1" x14ac:dyDescent="0.4">
      <c r="B70" s="98"/>
      <c r="C70" s="271"/>
      <c r="D70" s="272"/>
      <c r="E70" s="273"/>
      <c r="F70" s="134"/>
      <c r="G70" s="99">
        <f>C68</f>
        <v>0</v>
      </c>
      <c r="H70" s="276"/>
      <c r="I70" s="283"/>
      <c r="J70" s="284"/>
      <c r="K70" s="284"/>
      <c r="L70" s="285"/>
      <c r="M70" s="292"/>
      <c r="N70" s="293"/>
      <c r="O70" s="294"/>
      <c r="P70" s="37" t="s">
        <v>70</v>
      </c>
      <c r="Q70" s="38"/>
      <c r="R70" s="38"/>
      <c r="S70" s="39"/>
      <c r="T70" s="52"/>
      <c r="U70" s="160" t="str">
        <f>IF(U68="","",VLOOKUP(U68,'シフト記号表（勤務時間帯）'!$D$6:$Z$47,23,FALSE))</f>
        <v/>
      </c>
      <c r="V70" s="161" t="str">
        <f>IF(V68="","",VLOOKUP(V68,'シフト記号表（勤務時間帯）'!$D$6:$Z$47,23,FALSE))</f>
        <v/>
      </c>
      <c r="W70" s="161" t="str">
        <f>IF(W68="","",VLOOKUP(W68,'シフト記号表（勤務時間帯）'!$D$6:$Z$47,23,FALSE))</f>
        <v/>
      </c>
      <c r="X70" s="161" t="str">
        <f>IF(X68="","",VLOOKUP(X68,'シフト記号表（勤務時間帯）'!$D$6:$Z$47,23,FALSE))</f>
        <v/>
      </c>
      <c r="Y70" s="161" t="str">
        <f>IF(Y68="","",VLOOKUP(Y68,'シフト記号表（勤務時間帯）'!$D$6:$Z$47,23,FALSE))</f>
        <v/>
      </c>
      <c r="Z70" s="161" t="str">
        <f>IF(Z68="","",VLOOKUP(Z68,'シフト記号表（勤務時間帯）'!$D$6:$Z$47,23,FALSE))</f>
        <v/>
      </c>
      <c r="AA70" s="162" t="str">
        <f>IF(AA68="","",VLOOKUP(AA68,'シフト記号表（勤務時間帯）'!$D$6:$Z$47,23,FALSE))</f>
        <v/>
      </c>
      <c r="AB70" s="160" t="str">
        <f>IF(AB68="","",VLOOKUP(AB68,'シフト記号表（勤務時間帯）'!$D$6:$Z$47,23,FALSE))</f>
        <v/>
      </c>
      <c r="AC70" s="161" t="str">
        <f>IF(AC68="","",VLOOKUP(AC68,'シフト記号表（勤務時間帯）'!$D$6:$Z$47,23,FALSE))</f>
        <v/>
      </c>
      <c r="AD70" s="161" t="str">
        <f>IF(AD68="","",VLOOKUP(AD68,'シフト記号表（勤務時間帯）'!$D$6:$Z$47,23,FALSE))</f>
        <v/>
      </c>
      <c r="AE70" s="161" t="str">
        <f>IF(AE68="","",VLOOKUP(AE68,'シフト記号表（勤務時間帯）'!$D$6:$Z$47,23,FALSE))</f>
        <v/>
      </c>
      <c r="AF70" s="161" t="str">
        <f>IF(AF68="","",VLOOKUP(AF68,'シフト記号表（勤務時間帯）'!$D$6:$Z$47,23,FALSE))</f>
        <v/>
      </c>
      <c r="AG70" s="161" t="str">
        <f>IF(AG68="","",VLOOKUP(AG68,'シフト記号表（勤務時間帯）'!$D$6:$Z$47,23,FALSE))</f>
        <v/>
      </c>
      <c r="AH70" s="162" t="str">
        <f>IF(AH68="","",VLOOKUP(AH68,'シフト記号表（勤務時間帯）'!$D$6:$Z$47,23,FALSE))</f>
        <v/>
      </c>
      <c r="AI70" s="160" t="str">
        <f>IF(AI68="","",VLOOKUP(AI68,'シフト記号表（勤務時間帯）'!$D$6:$Z$47,23,FALSE))</f>
        <v/>
      </c>
      <c r="AJ70" s="161" t="str">
        <f>IF(AJ68="","",VLOOKUP(AJ68,'シフト記号表（勤務時間帯）'!$D$6:$Z$47,23,FALSE))</f>
        <v/>
      </c>
      <c r="AK70" s="161" t="str">
        <f>IF(AK68="","",VLOOKUP(AK68,'シフト記号表（勤務時間帯）'!$D$6:$Z$47,23,FALSE))</f>
        <v/>
      </c>
      <c r="AL70" s="161" t="str">
        <f>IF(AL68="","",VLOOKUP(AL68,'シフト記号表（勤務時間帯）'!$D$6:$Z$47,23,FALSE))</f>
        <v/>
      </c>
      <c r="AM70" s="161" t="str">
        <f>IF(AM68="","",VLOOKUP(AM68,'シフト記号表（勤務時間帯）'!$D$6:$Z$47,23,FALSE))</f>
        <v/>
      </c>
      <c r="AN70" s="161" t="str">
        <f>IF(AN68="","",VLOOKUP(AN68,'シフト記号表（勤務時間帯）'!$D$6:$Z$47,23,FALSE))</f>
        <v/>
      </c>
      <c r="AO70" s="162" t="str">
        <f>IF(AO68="","",VLOOKUP(AO68,'シフト記号表（勤務時間帯）'!$D$6:$Z$47,23,FALSE))</f>
        <v/>
      </c>
      <c r="AP70" s="160" t="str">
        <f>IF(AP68="","",VLOOKUP(AP68,'シフト記号表（勤務時間帯）'!$D$6:$Z$47,23,FALSE))</f>
        <v/>
      </c>
      <c r="AQ70" s="161" t="str">
        <f>IF(AQ68="","",VLOOKUP(AQ68,'シフト記号表（勤務時間帯）'!$D$6:$Z$47,23,FALSE))</f>
        <v/>
      </c>
      <c r="AR70" s="161" t="str">
        <f>IF(AR68="","",VLOOKUP(AR68,'シフト記号表（勤務時間帯）'!$D$6:$Z$47,23,FALSE))</f>
        <v/>
      </c>
      <c r="AS70" s="161" t="str">
        <f>IF(AS68="","",VLOOKUP(AS68,'シフト記号表（勤務時間帯）'!$D$6:$Z$47,23,FALSE))</f>
        <v/>
      </c>
      <c r="AT70" s="161" t="str">
        <f>IF(AT68="","",VLOOKUP(AT68,'シフト記号表（勤務時間帯）'!$D$6:$Z$47,23,FALSE))</f>
        <v/>
      </c>
      <c r="AU70" s="161" t="str">
        <f>IF(AU68="","",VLOOKUP(AU68,'シフト記号表（勤務時間帯）'!$D$6:$Z$47,23,FALSE))</f>
        <v/>
      </c>
      <c r="AV70" s="162" t="str">
        <f>IF(AV68="","",VLOOKUP(AV68,'シフト記号表（勤務時間帯）'!$D$6:$Z$47,23,FALSE))</f>
        <v/>
      </c>
      <c r="AW70" s="160" t="str">
        <f>IF(AW68="","",VLOOKUP(AW68,'シフト記号表（勤務時間帯）'!$D$6:$Z$47,23,FALSE))</f>
        <v/>
      </c>
      <c r="AX70" s="161" t="str">
        <f>IF(AX68="","",VLOOKUP(AX68,'シフト記号表（勤務時間帯）'!$D$6:$Z$47,23,FALSE))</f>
        <v/>
      </c>
      <c r="AY70" s="161" t="str">
        <f>IF(AY68="","",VLOOKUP(AY68,'シフト記号表（勤務時間帯）'!$D$6:$Z$47,23,FALSE))</f>
        <v/>
      </c>
      <c r="AZ70" s="322">
        <f>IF($BC$3="４週",SUM(U70:AV70),IF($BC$3="暦月",SUM(U70:AY70),""))</f>
        <v>0</v>
      </c>
      <c r="BA70" s="323"/>
      <c r="BB70" s="324">
        <f>IF($BC$3="４週",AZ70/4,IF($BC$3="暦月",(AZ70/($BC$8/7)),""))</f>
        <v>0</v>
      </c>
      <c r="BC70" s="323"/>
      <c r="BD70" s="316"/>
      <c r="BE70" s="317"/>
      <c r="BF70" s="317"/>
      <c r="BG70" s="317"/>
      <c r="BH70" s="318"/>
    </row>
    <row r="71" spans="2:60" ht="20.25" customHeight="1" x14ac:dyDescent="0.4">
      <c r="B71" s="100"/>
      <c r="C71" s="265"/>
      <c r="D71" s="266"/>
      <c r="E71" s="267"/>
      <c r="F71" s="95"/>
      <c r="G71" s="97"/>
      <c r="H71" s="329"/>
      <c r="I71" s="277"/>
      <c r="J71" s="278"/>
      <c r="K71" s="278"/>
      <c r="L71" s="279"/>
      <c r="M71" s="286"/>
      <c r="N71" s="287"/>
      <c r="O71" s="288"/>
      <c r="P71" s="18" t="s">
        <v>18</v>
      </c>
      <c r="Q71" s="25"/>
      <c r="R71" s="25"/>
      <c r="S71" s="13"/>
      <c r="T71" s="51"/>
      <c r="U71" s="163"/>
      <c r="V71" s="164"/>
      <c r="W71" s="164"/>
      <c r="X71" s="164"/>
      <c r="Y71" s="164"/>
      <c r="Z71" s="164"/>
      <c r="AA71" s="165"/>
      <c r="AB71" s="163"/>
      <c r="AC71" s="164"/>
      <c r="AD71" s="164"/>
      <c r="AE71" s="164"/>
      <c r="AF71" s="164"/>
      <c r="AG71" s="164"/>
      <c r="AH71" s="165"/>
      <c r="AI71" s="163"/>
      <c r="AJ71" s="164"/>
      <c r="AK71" s="164"/>
      <c r="AL71" s="164"/>
      <c r="AM71" s="164"/>
      <c r="AN71" s="164"/>
      <c r="AO71" s="165"/>
      <c r="AP71" s="163"/>
      <c r="AQ71" s="164"/>
      <c r="AR71" s="164"/>
      <c r="AS71" s="164"/>
      <c r="AT71" s="164"/>
      <c r="AU71" s="164"/>
      <c r="AV71" s="165"/>
      <c r="AW71" s="163"/>
      <c r="AX71" s="164"/>
      <c r="AY71" s="164"/>
      <c r="AZ71" s="295"/>
      <c r="BA71" s="296"/>
      <c r="BB71" s="309"/>
      <c r="BC71" s="296"/>
      <c r="BD71" s="310"/>
      <c r="BE71" s="311"/>
      <c r="BF71" s="311"/>
      <c r="BG71" s="311"/>
      <c r="BH71" s="312"/>
    </row>
    <row r="72" spans="2:60" ht="20.25" customHeight="1" x14ac:dyDescent="0.4">
      <c r="B72" s="96">
        <f>B69+1</f>
        <v>15</v>
      </c>
      <c r="C72" s="268"/>
      <c r="D72" s="269"/>
      <c r="E72" s="270"/>
      <c r="F72" s="95">
        <f>C71</f>
        <v>0</v>
      </c>
      <c r="G72" s="97"/>
      <c r="H72" s="275"/>
      <c r="I72" s="280"/>
      <c r="J72" s="281"/>
      <c r="K72" s="281"/>
      <c r="L72" s="282"/>
      <c r="M72" s="289"/>
      <c r="N72" s="290"/>
      <c r="O72" s="291"/>
      <c r="P72" s="20" t="s">
        <v>69</v>
      </c>
      <c r="Q72" s="21"/>
      <c r="R72" s="21"/>
      <c r="S72" s="16"/>
      <c r="T72" s="46"/>
      <c r="U72" s="157" t="str">
        <f>IF(U71="","",VLOOKUP(U71,'シフト記号表（勤務時間帯）'!$D$6:$X$47,21,FALSE))</f>
        <v/>
      </c>
      <c r="V72" s="158" t="str">
        <f>IF(V71="","",VLOOKUP(V71,'シフト記号表（勤務時間帯）'!$D$6:$X$47,21,FALSE))</f>
        <v/>
      </c>
      <c r="W72" s="158" t="str">
        <f>IF(W71="","",VLOOKUP(W71,'シフト記号表（勤務時間帯）'!$D$6:$X$47,21,FALSE))</f>
        <v/>
      </c>
      <c r="X72" s="158" t="str">
        <f>IF(X71="","",VLOOKUP(X71,'シフト記号表（勤務時間帯）'!$D$6:$X$47,21,FALSE))</f>
        <v/>
      </c>
      <c r="Y72" s="158" t="str">
        <f>IF(Y71="","",VLOOKUP(Y71,'シフト記号表（勤務時間帯）'!$D$6:$X$47,21,FALSE))</f>
        <v/>
      </c>
      <c r="Z72" s="158" t="str">
        <f>IF(Z71="","",VLOOKUP(Z71,'シフト記号表（勤務時間帯）'!$D$6:$X$47,21,FALSE))</f>
        <v/>
      </c>
      <c r="AA72" s="159" t="str">
        <f>IF(AA71="","",VLOOKUP(AA71,'シフト記号表（勤務時間帯）'!$D$6:$X$47,21,FALSE))</f>
        <v/>
      </c>
      <c r="AB72" s="157" t="str">
        <f>IF(AB71="","",VLOOKUP(AB71,'シフト記号表（勤務時間帯）'!$D$6:$X$47,21,FALSE))</f>
        <v/>
      </c>
      <c r="AC72" s="158" t="str">
        <f>IF(AC71="","",VLOOKUP(AC71,'シフト記号表（勤務時間帯）'!$D$6:$X$47,21,FALSE))</f>
        <v/>
      </c>
      <c r="AD72" s="158" t="str">
        <f>IF(AD71="","",VLOOKUP(AD71,'シフト記号表（勤務時間帯）'!$D$6:$X$47,21,FALSE))</f>
        <v/>
      </c>
      <c r="AE72" s="158" t="str">
        <f>IF(AE71="","",VLOOKUP(AE71,'シフト記号表（勤務時間帯）'!$D$6:$X$47,21,FALSE))</f>
        <v/>
      </c>
      <c r="AF72" s="158" t="str">
        <f>IF(AF71="","",VLOOKUP(AF71,'シフト記号表（勤務時間帯）'!$D$6:$X$47,21,FALSE))</f>
        <v/>
      </c>
      <c r="AG72" s="158" t="str">
        <f>IF(AG71="","",VLOOKUP(AG71,'シフト記号表（勤務時間帯）'!$D$6:$X$47,21,FALSE))</f>
        <v/>
      </c>
      <c r="AH72" s="159" t="str">
        <f>IF(AH71="","",VLOOKUP(AH71,'シフト記号表（勤務時間帯）'!$D$6:$X$47,21,FALSE))</f>
        <v/>
      </c>
      <c r="AI72" s="157" t="str">
        <f>IF(AI71="","",VLOOKUP(AI71,'シフト記号表（勤務時間帯）'!$D$6:$X$47,21,FALSE))</f>
        <v/>
      </c>
      <c r="AJ72" s="158" t="str">
        <f>IF(AJ71="","",VLOOKUP(AJ71,'シフト記号表（勤務時間帯）'!$D$6:$X$47,21,FALSE))</f>
        <v/>
      </c>
      <c r="AK72" s="158" t="str">
        <f>IF(AK71="","",VLOOKUP(AK71,'シフト記号表（勤務時間帯）'!$D$6:$X$47,21,FALSE))</f>
        <v/>
      </c>
      <c r="AL72" s="158" t="str">
        <f>IF(AL71="","",VLOOKUP(AL71,'シフト記号表（勤務時間帯）'!$D$6:$X$47,21,FALSE))</f>
        <v/>
      </c>
      <c r="AM72" s="158" t="str">
        <f>IF(AM71="","",VLOOKUP(AM71,'シフト記号表（勤務時間帯）'!$D$6:$X$47,21,FALSE))</f>
        <v/>
      </c>
      <c r="AN72" s="158" t="str">
        <f>IF(AN71="","",VLOOKUP(AN71,'シフト記号表（勤務時間帯）'!$D$6:$X$47,21,FALSE))</f>
        <v/>
      </c>
      <c r="AO72" s="159" t="str">
        <f>IF(AO71="","",VLOOKUP(AO71,'シフト記号表（勤務時間帯）'!$D$6:$X$47,21,FALSE))</f>
        <v/>
      </c>
      <c r="AP72" s="157" t="str">
        <f>IF(AP71="","",VLOOKUP(AP71,'シフト記号表（勤務時間帯）'!$D$6:$X$47,21,FALSE))</f>
        <v/>
      </c>
      <c r="AQ72" s="158" t="str">
        <f>IF(AQ71="","",VLOOKUP(AQ71,'シフト記号表（勤務時間帯）'!$D$6:$X$47,21,FALSE))</f>
        <v/>
      </c>
      <c r="AR72" s="158" t="str">
        <f>IF(AR71="","",VLOOKUP(AR71,'シフト記号表（勤務時間帯）'!$D$6:$X$47,21,FALSE))</f>
        <v/>
      </c>
      <c r="AS72" s="158" t="str">
        <f>IF(AS71="","",VLOOKUP(AS71,'シフト記号表（勤務時間帯）'!$D$6:$X$47,21,FALSE))</f>
        <v/>
      </c>
      <c r="AT72" s="158" t="str">
        <f>IF(AT71="","",VLOOKUP(AT71,'シフト記号表（勤務時間帯）'!$D$6:$X$47,21,FALSE))</f>
        <v/>
      </c>
      <c r="AU72" s="158" t="str">
        <f>IF(AU71="","",VLOOKUP(AU71,'シフト記号表（勤務時間帯）'!$D$6:$X$47,21,FALSE))</f>
        <v/>
      </c>
      <c r="AV72" s="159" t="str">
        <f>IF(AV71="","",VLOOKUP(AV71,'シフト記号表（勤務時間帯）'!$D$6:$X$47,21,FALSE))</f>
        <v/>
      </c>
      <c r="AW72" s="157" t="str">
        <f>IF(AW71="","",VLOOKUP(AW71,'シフト記号表（勤務時間帯）'!$D$6:$X$47,21,FALSE))</f>
        <v/>
      </c>
      <c r="AX72" s="158" t="str">
        <f>IF(AX71="","",VLOOKUP(AX71,'シフト記号表（勤務時間帯）'!$D$6:$X$47,21,FALSE))</f>
        <v/>
      </c>
      <c r="AY72" s="158" t="str">
        <f>IF(AY71="","",VLOOKUP(AY71,'シフト記号表（勤務時間帯）'!$D$6:$X$47,21,FALSE))</f>
        <v/>
      </c>
      <c r="AZ72" s="319">
        <f>IF($BC$3="４週",SUM(U72:AV72),IF($BC$3="暦月",SUM(U72:AY72),""))</f>
        <v>0</v>
      </c>
      <c r="BA72" s="320"/>
      <c r="BB72" s="321">
        <f>IF($BC$3="４週",AZ72/4,IF($BC$3="暦月",(AZ72/($BC$8/7)),""))</f>
        <v>0</v>
      </c>
      <c r="BC72" s="320"/>
      <c r="BD72" s="313"/>
      <c r="BE72" s="314"/>
      <c r="BF72" s="314"/>
      <c r="BG72" s="314"/>
      <c r="BH72" s="315"/>
    </row>
    <row r="73" spans="2:60" ht="20.25" customHeight="1" x14ac:dyDescent="0.4">
      <c r="B73" s="98"/>
      <c r="C73" s="271"/>
      <c r="D73" s="272"/>
      <c r="E73" s="273"/>
      <c r="F73" s="134"/>
      <c r="G73" s="99">
        <f>C71</f>
        <v>0</v>
      </c>
      <c r="H73" s="276"/>
      <c r="I73" s="283"/>
      <c r="J73" s="284"/>
      <c r="K73" s="284"/>
      <c r="L73" s="285"/>
      <c r="M73" s="292"/>
      <c r="N73" s="293"/>
      <c r="O73" s="294"/>
      <c r="P73" s="37" t="s">
        <v>70</v>
      </c>
      <c r="Q73" s="38"/>
      <c r="R73" s="38"/>
      <c r="S73" s="39"/>
      <c r="T73" s="52"/>
      <c r="U73" s="160" t="str">
        <f>IF(U71="","",VLOOKUP(U71,'シフト記号表（勤務時間帯）'!$D$6:$Z$47,23,FALSE))</f>
        <v/>
      </c>
      <c r="V73" s="161" t="str">
        <f>IF(V71="","",VLOOKUP(V71,'シフト記号表（勤務時間帯）'!$D$6:$Z$47,23,FALSE))</f>
        <v/>
      </c>
      <c r="W73" s="161" t="str">
        <f>IF(W71="","",VLOOKUP(W71,'シフト記号表（勤務時間帯）'!$D$6:$Z$47,23,FALSE))</f>
        <v/>
      </c>
      <c r="X73" s="161" t="str">
        <f>IF(X71="","",VLOOKUP(X71,'シフト記号表（勤務時間帯）'!$D$6:$Z$47,23,FALSE))</f>
        <v/>
      </c>
      <c r="Y73" s="161" t="str">
        <f>IF(Y71="","",VLOOKUP(Y71,'シフト記号表（勤務時間帯）'!$D$6:$Z$47,23,FALSE))</f>
        <v/>
      </c>
      <c r="Z73" s="161" t="str">
        <f>IF(Z71="","",VLOOKUP(Z71,'シフト記号表（勤務時間帯）'!$D$6:$Z$47,23,FALSE))</f>
        <v/>
      </c>
      <c r="AA73" s="162" t="str">
        <f>IF(AA71="","",VLOOKUP(AA71,'シフト記号表（勤務時間帯）'!$D$6:$Z$47,23,FALSE))</f>
        <v/>
      </c>
      <c r="AB73" s="160" t="str">
        <f>IF(AB71="","",VLOOKUP(AB71,'シフト記号表（勤務時間帯）'!$D$6:$Z$47,23,FALSE))</f>
        <v/>
      </c>
      <c r="AC73" s="161" t="str">
        <f>IF(AC71="","",VLOOKUP(AC71,'シフト記号表（勤務時間帯）'!$D$6:$Z$47,23,FALSE))</f>
        <v/>
      </c>
      <c r="AD73" s="161" t="str">
        <f>IF(AD71="","",VLOOKUP(AD71,'シフト記号表（勤務時間帯）'!$D$6:$Z$47,23,FALSE))</f>
        <v/>
      </c>
      <c r="AE73" s="161" t="str">
        <f>IF(AE71="","",VLOOKUP(AE71,'シフト記号表（勤務時間帯）'!$D$6:$Z$47,23,FALSE))</f>
        <v/>
      </c>
      <c r="AF73" s="161" t="str">
        <f>IF(AF71="","",VLOOKUP(AF71,'シフト記号表（勤務時間帯）'!$D$6:$Z$47,23,FALSE))</f>
        <v/>
      </c>
      <c r="AG73" s="161" t="str">
        <f>IF(AG71="","",VLOOKUP(AG71,'シフト記号表（勤務時間帯）'!$D$6:$Z$47,23,FALSE))</f>
        <v/>
      </c>
      <c r="AH73" s="162" t="str">
        <f>IF(AH71="","",VLOOKUP(AH71,'シフト記号表（勤務時間帯）'!$D$6:$Z$47,23,FALSE))</f>
        <v/>
      </c>
      <c r="AI73" s="160" t="str">
        <f>IF(AI71="","",VLOOKUP(AI71,'シフト記号表（勤務時間帯）'!$D$6:$Z$47,23,FALSE))</f>
        <v/>
      </c>
      <c r="AJ73" s="161" t="str">
        <f>IF(AJ71="","",VLOOKUP(AJ71,'シフト記号表（勤務時間帯）'!$D$6:$Z$47,23,FALSE))</f>
        <v/>
      </c>
      <c r="AK73" s="161" t="str">
        <f>IF(AK71="","",VLOOKUP(AK71,'シフト記号表（勤務時間帯）'!$D$6:$Z$47,23,FALSE))</f>
        <v/>
      </c>
      <c r="AL73" s="161" t="str">
        <f>IF(AL71="","",VLOOKUP(AL71,'シフト記号表（勤務時間帯）'!$D$6:$Z$47,23,FALSE))</f>
        <v/>
      </c>
      <c r="AM73" s="161" t="str">
        <f>IF(AM71="","",VLOOKUP(AM71,'シフト記号表（勤務時間帯）'!$D$6:$Z$47,23,FALSE))</f>
        <v/>
      </c>
      <c r="AN73" s="161" t="str">
        <f>IF(AN71="","",VLOOKUP(AN71,'シフト記号表（勤務時間帯）'!$D$6:$Z$47,23,FALSE))</f>
        <v/>
      </c>
      <c r="AO73" s="162" t="str">
        <f>IF(AO71="","",VLOOKUP(AO71,'シフト記号表（勤務時間帯）'!$D$6:$Z$47,23,FALSE))</f>
        <v/>
      </c>
      <c r="AP73" s="160" t="str">
        <f>IF(AP71="","",VLOOKUP(AP71,'シフト記号表（勤務時間帯）'!$D$6:$Z$47,23,FALSE))</f>
        <v/>
      </c>
      <c r="AQ73" s="161" t="str">
        <f>IF(AQ71="","",VLOOKUP(AQ71,'シフト記号表（勤務時間帯）'!$D$6:$Z$47,23,FALSE))</f>
        <v/>
      </c>
      <c r="AR73" s="161" t="str">
        <f>IF(AR71="","",VLOOKUP(AR71,'シフト記号表（勤務時間帯）'!$D$6:$Z$47,23,FALSE))</f>
        <v/>
      </c>
      <c r="AS73" s="161" t="str">
        <f>IF(AS71="","",VLOOKUP(AS71,'シフト記号表（勤務時間帯）'!$D$6:$Z$47,23,FALSE))</f>
        <v/>
      </c>
      <c r="AT73" s="161" t="str">
        <f>IF(AT71="","",VLOOKUP(AT71,'シフト記号表（勤務時間帯）'!$D$6:$Z$47,23,FALSE))</f>
        <v/>
      </c>
      <c r="AU73" s="161" t="str">
        <f>IF(AU71="","",VLOOKUP(AU71,'シフト記号表（勤務時間帯）'!$D$6:$Z$47,23,FALSE))</f>
        <v/>
      </c>
      <c r="AV73" s="162" t="str">
        <f>IF(AV71="","",VLOOKUP(AV71,'シフト記号表（勤務時間帯）'!$D$6:$Z$47,23,FALSE))</f>
        <v/>
      </c>
      <c r="AW73" s="160" t="str">
        <f>IF(AW71="","",VLOOKUP(AW71,'シフト記号表（勤務時間帯）'!$D$6:$Z$47,23,FALSE))</f>
        <v/>
      </c>
      <c r="AX73" s="161" t="str">
        <f>IF(AX71="","",VLOOKUP(AX71,'シフト記号表（勤務時間帯）'!$D$6:$Z$47,23,FALSE))</f>
        <v/>
      </c>
      <c r="AY73" s="161" t="str">
        <f>IF(AY71="","",VLOOKUP(AY71,'シフト記号表（勤務時間帯）'!$D$6:$Z$47,23,FALSE))</f>
        <v/>
      </c>
      <c r="AZ73" s="322">
        <f>IF($BC$3="４週",SUM(U73:AV73),IF($BC$3="暦月",SUM(U73:AY73),""))</f>
        <v>0</v>
      </c>
      <c r="BA73" s="323"/>
      <c r="BB73" s="324">
        <f>IF($BC$3="４週",AZ73/4,IF($BC$3="暦月",(AZ73/($BC$8/7)),""))</f>
        <v>0</v>
      </c>
      <c r="BC73" s="323"/>
      <c r="BD73" s="316"/>
      <c r="BE73" s="317"/>
      <c r="BF73" s="317"/>
      <c r="BG73" s="317"/>
      <c r="BH73" s="318"/>
    </row>
    <row r="74" spans="2:60" ht="20.25" customHeight="1" x14ac:dyDescent="0.4">
      <c r="B74" s="100"/>
      <c r="C74" s="265"/>
      <c r="D74" s="266"/>
      <c r="E74" s="267"/>
      <c r="F74" s="135"/>
      <c r="G74" s="101"/>
      <c r="H74" s="274"/>
      <c r="I74" s="277"/>
      <c r="J74" s="278"/>
      <c r="K74" s="278"/>
      <c r="L74" s="279"/>
      <c r="M74" s="286"/>
      <c r="N74" s="287"/>
      <c r="O74" s="288"/>
      <c r="P74" s="40" t="s">
        <v>18</v>
      </c>
      <c r="Q74" s="41"/>
      <c r="R74" s="41"/>
      <c r="S74" s="42"/>
      <c r="T74" s="53"/>
      <c r="U74" s="163"/>
      <c r="V74" s="164"/>
      <c r="W74" s="164"/>
      <c r="X74" s="164"/>
      <c r="Y74" s="164"/>
      <c r="Z74" s="164"/>
      <c r="AA74" s="165"/>
      <c r="AB74" s="163"/>
      <c r="AC74" s="164"/>
      <c r="AD74" s="164"/>
      <c r="AE74" s="164"/>
      <c r="AF74" s="164"/>
      <c r="AG74" s="164"/>
      <c r="AH74" s="165"/>
      <c r="AI74" s="163"/>
      <c r="AJ74" s="164"/>
      <c r="AK74" s="164"/>
      <c r="AL74" s="164"/>
      <c r="AM74" s="164"/>
      <c r="AN74" s="164"/>
      <c r="AO74" s="165"/>
      <c r="AP74" s="163"/>
      <c r="AQ74" s="164"/>
      <c r="AR74" s="164"/>
      <c r="AS74" s="164"/>
      <c r="AT74" s="164"/>
      <c r="AU74" s="164"/>
      <c r="AV74" s="165"/>
      <c r="AW74" s="163"/>
      <c r="AX74" s="164"/>
      <c r="AY74" s="164"/>
      <c r="AZ74" s="295"/>
      <c r="BA74" s="296"/>
      <c r="BB74" s="309"/>
      <c r="BC74" s="296"/>
      <c r="BD74" s="310"/>
      <c r="BE74" s="311"/>
      <c r="BF74" s="311"/>
      <c r="BG74" s="311"/>
      <c r="BH74" s="312"/>
    </row>
    <row r="75" spans="2:60" ht="20.25" customHeight="1" x14ac:dyDescent="0.4">
      <c r="B75" s="96">
        <f>B72+1</f>
        <v>16</v>
      </c>
      <c r="C75" s="268"/>
      <c r="D75" s="269"/>
      <c r="E75" s="270"/>
      <c r="F75" s="95">
        <f>C74</f>
        <v>0</v>
      </c>
      <c r="G75" s="97"/>
      <c r="H75" s="275"/>
      <c r="I75" s="280"/>
      <c r="J75" s="281"/>
      <c r="K75" s="281"/>
      <c r="L75" s="282"/>
      <c r="M75" s="289"/>
      <c r="N75" s="290"/>
      <c r="O75" s="291"/>
      <c r="P75" s="20" t="s">
        <v>69</v>
      </c>
      <c r="Q75" s="21"/>
      <c r="R75" s="21"/>
      <c r="S75" s="16"/>
      <c r="T75" s="46"/>
      <c r="U75" s="157" t="str">
        <f>IF(U74="","",VLOOKUP(U74,'シフト記号表（勤務時間帯）'!$D$6:$X$47,21,FALSE))</f>
        <v/>
      </c>
      <c r="V75" s="158" t="str">
        <f>IF(V74="","",VLOOKUP(V74,'シフト記号表（勤務時間帯）'!$D$6:$X$47,21,FALSE))</f>
        <v/>
      </c>
      <c r="W75" s="158" t="str">
        <f>IF(W74="","",VLOOKUP(W74,'シフト記号表（勤務時間帯）'!$D$6:$X$47,21,FALSE))</f>
        <v/>
      </c>
      <c r="X75" s="158" t="str">
        <f>IF(X74="","",VLOOKUP(X74,'シフト記号表（勤務時間帯）'!$D$6:$X$47,21,FALSE))</f>
        <v/>
      </c>
      <c r="Y75" s="158" t="str">
        <f>IF(Y74="","",VLOOKUP(Y74,'シフト記号表（勤務時間帯）'!$D$6:$X$47,21,FALSE))</f>
        <v/>
      </c>
      <c r="Z75" s="158" t="str">
        <f>IF(Z74="","",VLOOKUP(Z74,'シフト記号表（勤務時間帯）'!$D$6:$X$47,21,FALSE))</f>
        <v/>
      </c>
      <c r="AA75" s="159" t="str">
        <f>IF(AA74="","",VLOOKUP(AA74,'シフト記号表（勤務時間帯）'!$D$6:$X$47,21,FALSE))</f>
        <v/>
      </c>
      <c r="AB75" s="157" t="str">
        <f>IF(AB74="","",VLOOKUP(AB74,'シフト記号表（勤務時間帯）'!$D$6:$X$47,21,FALSE))</f>
        <v/>
      </c>
      <c r="AC75" s="158" t="str">
        <f>IF(AC74="","",VLOOKUP(AC74,'シフト記号表（勤務時間帯）'!$D$6:$X$47,21,FALSE))</f>
        <v/>
      </c>
      <c r="AD75" s="158" t="str">
        <f>IF(AD74="","",VLOOKUP(AD74,'シフト記号表（勤務時間帯）'!$D$6:$X$47,21,FALSE))</f>
        <v/>
      </c>
      <c r="AE75" s="158" t="str">
        <f>IF(AE74="","",VLOOKUP(AE74,'シフト記号表（勤務時間帯）'!$D$6:$X$47,21,FALSE))</f>
        <v/>
      </c>
      <c r="AF75" s="158" t="str">
        <f>IF(AF74="","",VLOOKUP(AF74,'シフト記号表（勤務時間帯）'!$D$6:$X$47,21,FALSE))</f>
        <v/>
      </c>
      <c r="AG75" s="158" t="str">
        <f>IF(AG74="","",VLOOKUP(AG74,'シフト記号表（勤務時間帯）'!$D$6:$X$47,21,FALSE))</f>
        <v/>
      </c>
      <c r="AH75" s="159" t="str">
        <f>IF(AH74="","",VLOOKUP(AH74,'シフト記号表（勤務時間帯）'!$D$6:$X$47,21,FALSE))</f>
        <v/>
      </c>
      <c r="AI75" s="157" t="str">
        <f>IF(AI74="","",VLOOKUP(AI74,'シフト記号表（勤務時間帯）'!$D$6:$X$47,21,FALSE))</f>
        <v/>
      </c>
      <c r="AJ75" s="158" t="str">
        <f>IF(AJ74="","",VLOOKUP(AJ74,'シフト記号表（勤務時間帯）'!$D$6:$X$47,21,FALSE))</f>
        <v/>
      </c>
      <c r="AK75" s="158" t="str">
        <f>IF(AK74="","",VLOOKUP(AK74,'シフト記号表（勤務時間帯）'!$D$6:$X$47,21,FALSE))</f>
        <v/>
      </c>
      <c r="AL75" s="158" t="str">
        <f>IF(AL74="","",VLOOKUP(AL74,'シフト記号表（勤務時間帯）'!$D$6:$X$47,21,FALSE))</f>
        <v/>
      </c>
      <c r="AM75" s="158" t="str">
        <f>IF(AM74="","",VLOOKUP(AM74,'シフト記号表（勤務時間帯）'!$D$6:$X$47,21,FALSE))</f>
        <v/>
      </c>
      <c r="AN75" s="158" t="str">
        <f>IF(AN74="","",VLOOKUP(AN74,'シフト記号表（勤務時間帯）'!$D$6:$X$47,21,FALSE))</f>
        <v/>
      </c>
      <c r="AO75" s="159" t="str">
        <f>IF(AO74="","",VLOOKUP(AO74,'シフト記号表（勤務時間帯）'!$D$6:$X$47,21,FALSE))</f>
        <v/>
      </c>
      <c r="AP75" s="157" t="str">
        <f>IF(AP74="","",VLOOKUP(AP74,'シフト記号表（勤務時間帯）'!$D$6:$X$47,21,FALSE))</f>
        <v/>
      </c>
      <c r="AQ75" s="158" t="str">
        <f>IF(AQ74="","",VLOOKUP(AQ74,'シフト記号表（勤務時間帯）'!$D$6:$X$47,21,FALSE))</f>
        <v/>
      </c>
      <c r="AR75" s="158" t="str">
        <f>IF(AR74="","",VLOOKUP(AR74,'シフト記号表（勤務時間帯）'!$D$6:$X$47,21,FALSE))</f>
        <v/>
      </c>
      <c r="AS75" s="158" t="str">
        <f>IF(AS74="","",VLOOKUP(AS74,'シフト記号表（勤務時間帯）'!$D$6:$X$47,21,FALSE))</f>
        <v/>
      </c>
      <c r="AT75" s="158" t="str">
        <f>IF(AT74="","",VLOOKUP(AT74,'シフト記号表（勤務時間帯）'!$D$6:$X$47,21,FALSE))</f>
        <v/>
      </c>
      <c r="AU75" s="158" t="str">
        <f>IF(AU74="","",VLOOKUP(AU74,'シフト記号表（勤務時間帯）'!$D$6:$X$47,21,FALSE))</f>
        <v/>
      </c>
      <c r="AV75" s="159" t="str">
        <f>IF(AV74="","",VLOOKUP(AV74,'シフト記号表（勤務時間帯）'!$D$6:$X$47,21,FALSE))</f>
        <v/>
      </c>
      <c r="AW75" s="157" t="str">
        <f>IF(AW74="","",VLOOKUP(AW74,'シフト記号表（勤務時間帯）'!$D$6:$X$47,21,FALSE))</f>
        <v/>
      </c>
      <c r="AX75" s="158" t="str">
        <f>IF(AX74="","",VLOOKUP(AX74,'シフト記号表（勤務時間帯）'!$D$6:$X$47,21,FALSE))</f>
        <v/>
      </c>
      <c r="AY75" s="158" t="str">
        <f>IF(AY74="","",VLOOKUP(AY74,'シフト記号表（勤務時間帯）'!$D$6:$X$47,21,FALSE))</f>
        <v/>
      </c>
      <c r="AZ75" s="319">
        <f>IF($BC$3="４週",SUM(U75:AV75),IF($BC$3="暦月",SUM(U75:AY75),""))</f>
        <v>0</v>
      </c>
      <c r="BA75" s="320"/>
      <c r="BB75" s="321">
        <f>IF($BC$3="４週",AZ75/4,IF($BC$3="暦月",(AZ75/($BC$8/7)),""))</f>
        <v>0</v>
      </c>
      <c r="BC75" s="320"/>
      <c r="BD75" s="313"/>
      <c r="BE75" s="314"/>
      <c r="BF75" s="314"/>
      <c r="BG75" s="314"/>
      <c r="BH75" s="315"/>
    </row>
    <row r="76" spans="2:60" ht="20.25" customHeight="1" x14ac:dyDescent="0.4">
      <c r="B76" s="98"/>
      <c r="C76" s="271"/>
      <c r="D76" s="272"/>
      <c r="E76" s="273"/>
      <c r="F76" s="134"/>
      <c r="G76" s="99">
        <f>C74</f>
        <v>0</v>
      </c>
      <c r="H76" s="276"/>
      <c r="I76" s="283"/>
      <c r="J76" s="284"/>
      <c r="K76" s="284"/>
      <c r="L76" s="285"/>
      <c r="M76" s="292"/>
      <c r="N76" s="293"/>
      <c r="O76" s="294"/>
      <c r="P76" s="153" t="s">
        <v>70</v>
      </c>
      <c r="Q76" s="23"/>
      <c r="R76" s="23"/>
      <c r="S76" s="15"/>
      <c r="T76" s="50"/>
      <c r="U76" s="160" t="str">
        <f>IF(U74="","",VLOOKUP(U74,'シフト記号表（勤務時間帯）'!$D$6:$Z$47,23,FALSE))</f>
        <v/>
      </c>
      <c r="V76" s="161" t="str">
        <f>IF(V74="","",VLOOKUP(V74,'シフト記号表（勤務時間帯）'!$D$6:$Z$47,23,FALSE))</f>
        <v/>
      </c>
      <c r="W76" s="161" t="str">
        <f>IF(W74="","",VLOOKUP(W74,'シフト記号表（勤務時間帯）'!$D$6:$Z$47,23,FALSE))</f>
        <v/>
      </c>
      <c r="X76" s="161" t="str">
        <f>IF(X74="","",VLOOKUP(X74,'シフト記号表（勤務時間帯）'!$D$6:$Z$47,23,FALSE))</f>
        <v/>
      </c>
      <c r="Y76" s="161" t="str">
        <f>IF(Y74="","",VLOOKUP(Y74,'シフト記号表（勤務時間帯）'!$D$6:$Z$47,23,FALSE))</f>
        <v/>
      </c>
      <c r="Z76" s="161" t="str">
        <f>IF(Z74="","",VLOOKUP(Z74,'シフト記号表（勤務時間帯）'!$D$6:$Z$47,23,FALSE))</f>
        <v/>
      </c>
      <c r="AA76" s="162" t="str">
        <f>IF(AA74="","",VLOOKUP(AA74,'シフト記号表（勤務時間帯）'!$D$6:$Z$47,23,FALSE))</f>
        <v/>
      </c>
      <c r="AB76" s="160" t="str">
        <f>IF(AB74="","",VLOOKUP(AB74,'シフト記号表（勤務時間帯）'!$D$6:$Z$47,23,FALSE))</f>
        <v/>
      </c>
      <c r="AC76" s="161" t="str">
        <f>IF(AC74="","",VLOOKUP(AC74,'シフト記号表（勤務時間帯）'!$D$6:$Z$47,23,FALSE))</f>
        <v/>
      </c>
      <c r="AD76" s="161" t="str">
        <f>IF(AD74="","",VLOOKUP(AD74,'シフト記号表（勤務時間帯）'!$D$6:$Z$47,23,FALSE))</f>
        <v/>
      </c>
      <c r="AE76" s="161" t="str">
        <f>IF(AE74="","",VLOOKUP(AE74,'シフト記号表（勤務時間帯）'!$D$6:$Z$47,23,FALSE))</f>
        <v/>
      </c>
      <c r="AF76" s="161" t="str">
        <f>IF(AF74="","",VLOOKUP(AF74,'シフト記号表（勤務時間帯）'!$D$6:$Z$47,23,FALSE))</f>
        <v/>
      </c>
      <c r="AG76" s="161" t="str">
        <f>IF(AG74="","",VLOOKUP(AG74,'シフト記号表（勤務時間帯）'!$D$6:$Z$47,23,FALSE))</f>
        <v/>
      </c>
      <c r="AH76" s="162" t="str">
        <f>IF(AH74="","",VLOOKUP(AH74,'シフト記号表（勤務時間帯）'!$D$6:$Z$47,23,FALSE))</f>
        <v/>
      </c>
      <c r="AI76" s="160" t="str">
        <f>IF(AI74="","",VLOOKUP(AI74,'シフト記号表（勤務時間帯）'!$D$6:$Z$47,23,FALSE))</f>
        <v/>
      </c>
      <c r="AJ76" s="161" t="str">
        <f>IF(AJ74="","",VLOOKUP(AJ74,'シフト記号表（勤務時間帯）'!$D$6:$Z$47,23,FALSE))</f>
        <v/>
      </c>
      <c r="AK76" s="161" t="str">
        <f>IF(AK74="","",VLOOKUP(AK74,'シフト記号表（勤務時間帯）'!$D$6:$Z$47,23,FALSE))</f>
        <v/>
      </c>
      <c r="AL76" s="161" t="str">
        <f>IF(AL74="","",VLOOKUP(AL74,'シフト記号表（勤務時間帯）'!$D$6:$Z$47,23,FALSE))</f>
        <v/>
      </c>
      <c r="AM76" s="161" t="str">
        <f>IF(AM74="","",VLOOKUP(AM74,'シフト記号表（勤務時間帯）'!$D$6:$Z$47,23,FALSE))</f>
        <v/>
      </c>
      <c r="AN76" s="161" t="str">
        <f>IF(AN74="","",VLOOKUP(AN74,'シフト記号表（勤務時間帯）'!$D$6:$Z$47,23,FALSE))</f>
        <v/>
      </c>
      <c r="AO76" s="162" t="str">
        <f>IF(AO74="","",VLOOKUP(AO74,'シフト記号表（勤務時間帯）'!$D$6:$Z$47,23,FALSE))</f>
        <v/>
      </c>
      <c r="AP76" s="160" t="str">
        <f>IF(AP74="","",VLOOKUP(AP74,'シフト記号表（勤務時間帯）'!$D$6:$Z$47,23,FALSE))</f>
        <v/>
      </c>
      <c r="AQ76" s="161" t="str">
        <f>IF(AQ74="","",VLOOKUP(AQ74,'シフト記号表（勤務時間帯）'!$D$6:$Z$47,23,FALSE))</f>
        <v/>
      </c>
      <c r="AR76" s="161" t="str">
        <f>IF(AR74="","",VLOOKUP(AR74,'シフト記号表（勤務時間帯）'!$D$6:$Z$47,23,FALSE))</f>
        <v/>
      </c>
      <c r="AS76" s="161" t="str">
        <f>IF(AS74="","",VLOOKUP(AS74,'シフト記号表（勤務時間帯）'!$D$6:$Z$47,23,FALSE))</f>
        <v/>
      </c>
      <c r="AT76" s="161" t="str">
        <f>IF(AT74="","",VLOOKUP(AT74,'シフト記号表（勤務時間帯）'!$D$6:$Z$47,23,FALSE))</f>
        <v/>
      </c>
      <c r="AU76" s="161" t="str">
        <f>IF(AU74="","",VLOOKUP(AU74,'シフト記号表（勤務時間帯）'!$D$6:$Z$47,23,FALSE))</f>
        <v/>
      </c>
      <c r="AV76" s="162" t="str">
        <f>IF(AV74="","",VLOOKUP(AV74,'シフト記号表（勤務時間帯）'!$D$6:$Z$47,23,FALSE))</f>
        <v/>
      </c>
      <c r="AW76" s="160" t="str">
        <f>IF(AW74="","",VLOOKUP(AW74,'シフト記号表（勤務時間帯）'!$D$6:$Z$47,23,FALSE))</f>
        <v/>
      </c>
      <c r="AX76" s="161" t="str">
        <f>IF(AX74="","",VLOOKUP(AX74,'シフト記号表（勤務時間帯）'!$D$6:$Z$47,23,FALSE))</f>
        <v/>
      </c>
      <c r="AY76" s="161" t="str">
        <f>IF(AY74="","",VLOOKUP(AY74,'シフト記号表（勤務時間帯）'!$D$6:$Z$47,23,FALSE))</f>
        <v/>
      </c>
      <c r="AZ76" s="322">
        <f>IF($BC$3="４週",SUM(U76:AV76),IF($BC$3="暦月",SUM(U76:AY76),""))</f>
        <v>0</v>
      </c>
      <c r="BA76" s="323"/>
      <c r="BB76" s="324">
        <f>IF($BC$3="４週",AZ76/4,IF($BC$3="暦月",(AZ76/($BC$8/7)),""))</f>
        <v>0</v>
      </c>
      <c r="BC76" s="323"/>
      <c r="BD76" s="316"/>
      <c r="BE76" s="317"/>
      <c r="BF76" s="317"/>
      <c r="BG76" s="317"/>
      <c r="BH76" s="318"/>
    </row>
    <row r="77" spans="2:60" ht="20.25" customHeight="1" x14ac:dyDescent="0.4">
      <c r="B77" s="100"/>
      <c r="C77" s="265"/>
      <c r="D77" s="266"/>
      <c r="E77" s="267"/>
      <c r="F77" s="135"/>
      <c r="G77" s="101"/>
      <c r="H77" s="274"/>
      <c r="I77" s="277"/>
      <c r="J77" s="278"/>
      <c r="K77" s="278"/>
      <c r="L77" s="279"/>
      <c r="M77" s="286"/>
      <c r="N77" s="287"/>
      <c r="O77" s="288"/>
      <c r="P77" s="40" t="s">
        <v>18</v>
      </c>
      <c r="Q77" s="41"/>
      <c r="R77" s="41"/>
      <c r="S77" s="42"/>
      <c r="T77" s="53"/>
      <c r="U77" s="163"/>
      <c r="V77" s="164"/>
      <c r="W77" s="164"/>
      <c r="X77" s="164"/>
      <c r="Y77" s="164"/>
      <c r="Z77" s="164"/>
      <c r="AA77" s="165"/>
      <c r="AB77" s="163"/>
      <c r="AC77" s="164"/>
      <c r="AD77" s="164"/>
      <c r="AE77" s="164"/>
      <c r="AF77" s="164"/>
      <c r="AG77" s="164"/>
      <c r="AH77" s="165"/>
      <c r="AI77" s="163"/>
      <c r="AJ77" s="164"/>
      <c r="AK77" s="164"/>
      <c r="AL77" s="164"/>
      <c r="AM77" s="164"/>
      <c r="AN77" s="164"/>
      <c r="AO77" s="165"/>
      <c r="AP77" s="163"/>
      <c r="AQ77" s="164"/>
      <c r="AR77" s="164"/>
      <c r="AS77" s="164"/>
      <c r="AT77" s="164"/>
      <c r="AU77" s="164"/>
      <c r="AV77" s="165"/>
      <c r="AW77" s="163"/>
      <c r="AX77" s="164"/>
      <c r="AY77" s="164"/>
      <c r="AZ77" s="295"/>
      <c r="BA77" s="296"/>
      <c r="BB77" s="309"/>
      <c r="BC77" s="296"/>
      <c r="BD77" s="310"/>
      <c r="BE77" s="311"/>
      <c r="BF77" s="311"/>
      <c r="BG77" s="311"/>
      <c r="BH77" s="312"/>
    </row>
    <row r="78" spans="2:60" ht="20.25" customHeight="1" x14ac:dyDescent="0.4">
      <c r="B78" s="96">
        <f>B75+1</f>
        <v>17</v>
      </c>
      <c r="C78" s="268"/>
      <c r="D78" s="269"/>
      <c r="E78" s="270"/>
      <c r="F78" s="95">
        <f>C77</f>
        <v>0</v>
      </c>
      <c r="G78" s="97"/>
      <c r="H78" s="275"/>
      <c r="I78" s="280"/>
      <c r="J78" s="281"/>
      <c r="K78" s="281"/>
      <c r="L78" s="282"/>
      <c r="M78" s="289"/>
      <c r="N78" s="290"/>
      <c r="O78" s="291"/>
      <c r="P78" s="20" t="s">
        <v>69</v>
      </c>
      <c r="Q78" s="21"/>
      <c r="R78" s="21"/>
      <c r="S78" s="16"/>
      <c r="T78" s="46"/>
      <c r="U78" s="157" t="str">
        <f>IF(U77="","",VLOOKUP(U77,'シフト記号表（勤務時間帯）'!$D$6:$X$47,21,FALSE))</f>
        <v/>
      </c>
      <c r="V78" s="158" t="str">
        <f>IF(V77="","",VLOOKUP(V77,'シフト記号表（勤務時間帯）'!$D$6:$X$47,21,FALSE))</f>
        <v/>
      </c>
      <c r="W78" s="158" t="str">
        <f>IF(W77="","",VLOOKUP(W77,'シフト記号表（勤務時間帯）'!$D$6:$X$47,21,FALSE))</f>
        <v/>
      </c>
      <c r="X78" s="158" t="str">
        <f>IF(X77="","",VLOOKUP(X77,'シフト記号表（勤務時間帯）'!$D$6:$X$47,21,FALSE))</f>
        <v/>
      </c>
      <c r="Y78" s="158" t="str">
        <f>IF(Y77="","",VLOOKUP(Y77,'シフト記号表（勤務時間帯）'!$D$6:$X$47,21,FALSE))</f>
        <v/>
      </c>
      <c r="Z78" s="158" t="str">
        <f>IF(Z77="","",VLOOKUP(Z77,'シフト記号表（勤務時間帯）'!$D$6:$X$47,21,FALSE))</f>
        <v/>
      </c>
      <c r="AA78" s="159" t="str">
        <f>IF(AA77="","",VLOOKUP(AA77,'シフト記号表（勤務時間帯）'!$D$6:$X$47,21,FALSE))</f>
        <v/>
      </c>
      <c r="AB78" s="157" t="str">
        <f>IF(AB77="","",VLOOKUP(AB77,'シフト記号表（勤務時間帯）'!$D$6:$X$47,21,FALSE))</f>
        <v/>
      </c>
      <c r="AC78" s="158" t="str">
        <f>IF(AC77="","",VLOOKUP(AC77,'シフト記号表（勤務時間帯）'!$D$6:$X$47,21,FALSE))</f>
        <v/>
      </c>
      <c r="AD78" s="158" t="str">
        <f>IF(AD77="","",VLOOKUP(AD77,'シフト記号表（勤務時間帯）'!$D$6:$X$47,21,FALSE))</f>
        <v/>
      </c>
      <c r="AE78" s="158" t="str">
        <f>IF(AE77="","",VLOOKUP(AE77,'シフト記号表（勤務時間帯）'!$D$6:$X$47,21,FALSE))</f>
        <v/>
      </c>
      <c r="AF78" s="158" t="str">
        <f>IF(AF77="","",VLOOKUP(AF77,'シフト記号表（勤務時間帯）'!$D$6:$X$47,21,FALSE))</f>
        <v/>
      </c>
      <c r="AG78" s="158" t="str">
        <f>IF(AG77="","",VLOOKUP(AG77,'シフト記号表（勤務時間帯）'!$D$6:$X$47,21,FALSE))</f>
        <v/>
      </c>
      <c r="AH78" s="159" t="str">
        <f>IF(AH77="","",VLOOKUP(AH77,'シフト記号表（勤務時間帯）'!$D$6:$X$47,21,FALSE))</f>
        <v/>
      </c>
      <c r="AI78" s="157" t="str">
        <f>IF(AI77="","",VLOOKUP(AI77,'シフト記号表（勤務時間帯）'!$D$6:$X$47,21,FALSE))</f>
        <v/>
      </c>
      <c r="AJ78" s="158" t="str">
        <f>IF(AJ77="","",VLOOKUP(AJ77,'シフト記号表（勤務時間帯）'!$D$6:$X$47,21,FALSE))</f>
        <v/>
      </c>
      <c r="AK78" s="158" t="str">
        <f>IF(AK77="","",VLOOKUP(AK77,'シフト記号表（勤務時間帯）'!$D$6:$X$47,21,FALSE))</f>
        <v/>
      </c>
      <c r="AL78" s="158" t="str">
        <f>IF(AL77="","",VLOOKUP(AL77,'シフト記号表（勤務時間帯）'!$D$6:$X$47,21,FALSE))</f>
        <v/>
      </c>
      <c r="AM78" s="158" t="str">
        <f>IF(AM77="","",VLOOKUP(AM77,'シフト記号表（勤務時間帯）'!$D$6:$X$47,21,FALSE))</f>
        <v/>
      </c>
      <c r="AN78" s="158" t="str">
        <f>IF(AN77="","",VLOOKUP(AN77,'シフト記号表（勤務時間帯）'!$D$6:$X$47,21,FALSE))</f>
        <v/>
      </c>
      <c r="AO78" s="159" t="str">
        <f>IF(AO77="","",VLOOKUP(AO77,'シフト記号表（勤務時間帯）'!$D$6:$X$47,21,FALSE))</f>
        <v/>
      </c>
      <c r="AP78" s="157" t="str">
        <f>IF(AP77="","",VLOOKUP(AP77,'シフト記号表（勤務時間帯）'!$D$6:$X$47,21,FALSE))</f>
        <v/>
      </c>
      <c r="AQ78" s="158" t="str">
        <f>IF(AQ77="","",VLOOKUP(AQ77,'シフト記号表（勤務時間帯）'!$D$6:$X$47,21,FALSE))</f>
        <v/>
      </c>
      <c r="AR78" s="158" t="str">
        <f>IF(AR77="","",VLOOKUP(AR77,'シフト記号表（勤務時間帯）'!$D$6:$X$47,21,FALSE))</f>
        <v/>
      </c>
      <c r="AS78" s="158" t="str">
        <f>IF(AS77="","",VLOOKUP(AS77,'シフト記号表（勤務時間帯）'!$D$6:$X$47,21,FALSE))</f>
        <v/>
      </c>
      <c r="AT78" s="158" t="str">
        <f>IF(AT77="","",VLOOKUP(AT77,'シフト記号表（勤務時間帯）'!$D$6:$X$47,21,FALSE))</f>
        <v/>
      </c>
      <c r="AU78" s="158" t="str">
        <f>IF(AU77="","",VLOOKUP(AU77,'シフト記号表（勤務時間帯）'!$D$6:$X$47,21,FALSE))</f>
        <v/>
      </c>
      <c r="AV78" s="159" t="str">
        <f>IF(AV77="","",VLOOKUP(AV77,'シフト記号表（勤務時間帯）'!$D$6:$X$47,21,FALSE))</f>
        <v/>
      </c>
      <c r="AW78" s="157" t="str">
        <f>IF(AW77="","",VLOOKUP(AW77,'シフト記号表（勤務時間帯）'!$D$6:$X$47,21,FALSE))</f>
        <v/>
      </c>
      <c r="AX78" s="158" t="str">
        <f>IF(AX77="","",VLOOKUP(AX77,'シフト記号表（勤務時間帯）'!$D$6:$X$47,21,FALSE))</f>
        <v/>
      </c>
      <c r="AY78" s="158" t="str">
        <f>IF(AY77="","",VLOOKUP(AY77,'シフト記号表（勤務時間帯）'!$D$6:$X$47,21,FALSE))</f>
        <v/>
      </c>
      <c r="AZ78" s="319">
        <f>IF($BC$3="４週",SUM(U78:AV78),IF($BC$3="暦月",SUM(U78:AY78),""))</f>
        <v>0</v>
      </c>
      <c r="BA78" s="320"/>
      <c r="BB78" s="321">
        <f>IF($BC$3="４週",AZ78/4,IF($BC$3="暦月",(AZ78/($BC$8/7)),""))</f>
        <v>0</v>
      </c>
      <c r="BC78" s="320"/>
      <c r="BD78" s="313"/>
      <c r="BE78" s="314"/>
      <c r="BF78" s="314"/>
      <c r="BG78" s="314"/>
      <c r="BH78" s="315"/>
    </row>
    <row r="79" spans="2:60" ht="20.25" customHeight="1" x14ac:dyDescent="0.4">
      <c r="B79" s="98"/>
      <c r="C79" s="271"/>
      <c r="D79" s="272"/>
      <c r="E79" s="273"/>
      <c r="F79" s="134"/>
      <c r="G79" s="99">
        <f>C77</f>
        <v>0</v>
      </c>
      <c r="H79" s="276"/>
      <c r="I79" s="283"/>
      <c r="J79" s="284"/>
      <c r="K79" s="284"/>
      <c r="L79" s="285"/>
      <c r="M79" s="292"/>
      <c r="N79" s="293"/>
      <c r="O79" s="294"/>
      <c r="P79" s="153" t="s">
        <v>70</v>
      </c>
      <c r="Q79" s="23"/>
      <c r="R79" s="23"/>
      <c r="S79" s="15"/>
      <c r="T79" s="50"/>
      <c r="U79" s="160" t="str">
        <f>IF(U77="","",VLOOKUP(U77,'シフト記号表（勤務時間帯）'!$D$6:$Z$47,23,FALSE))</f>
        <v/>
      </c>
      <c r="V79" s="161" t="str">
        <f>IF(V77="","",VLOOKUP(V77,'シフト記号表（勤務時間帯）'!$D$6:$Z$47,23,FALSE))</f>
        <v/>
      </c>
      <c r="W79" s="161" t="str">
        <f>IF(W77="","",VLOOKUP(W77,'シフト記号表（勤務時間帯）'!$D$6:$Z$47,23,FALSE))</f>
        <v/>
      </c>
      <c r="X79" s="161" t="str">
        <f>IF(X77="","",VLOOKUP(X77,'シフト記号表（勤務時間帯）'!$D$6:$Z$47,23,FALSE))</f>
        <v/>
      </c>
      <c r="Y79" s="161" t="str">
        <f>IF(Y77="","",VLOOKUP(Y77,'シフト記号表（勤務時間帯）'!$D$6:$Z$47,23,FALSE))</f>
        <v/>
      </c>
      <c r="Z79" s="161" t="str">
        <f>IF(Z77="","",VLOOKUP(Z77,'シフト記号表（勤務時間帯）'!$D$6:$Z$47,23,FALSE))</f>
        <v/>
      </c>
      <c r="AA79" s="162" t="str">
        <f>IF(AA77="","",VLOOKUP(AA77,'シフト記号表（勤務時間帯）'!$D$6:$Z$47,23,FALSE))</f>
        <v/>
      </c>
      <c r="AB79" s="160" t="str">
        <f>IF(AB77="","",VLOOKUP(AB77,'シフト記号表（勤務時間帯）'!$D$6:$Z$47,23,FALSE))</f>
        <v/>
      </c>
      <c r="AC79" s="161" t="str">
        <f>IF(AC77="","",VLOOKUP(AC77,'シフト記号表（勤務時間帯）'!$D$6:$Z$47,23,FALSE))</f>
        <v/>
      </c>
      <c r="AD79" s="161" t="str">
        <f>IF(AD77="","",VLOOKUP(AD77,'シフト記号表（勤務時間帯）'!$D$6:$Z$47,23,FALSE))</f>
        <v/>
      </c>
      <c r="AE79" s="161" t="str">
        <f>IF(AE77="","",VLOOKUP(AE77,'シフト記号表（勤務時間帯）'!$D$6:$Z$47,23,FALSE))</f>
        <v/>
      </c>
      <c r="AF79" s="161" t="str">
        <f>IF(AF77="","",VLOOKUP(AF77,'シフト記号表（勤務時間帯）'!$D$6:$Z$47,23,FALSE))</f>
        <v/>
      </c>
      <c r="AG79" s="161" t="str">
        <f>IF(AG77="","",VLOOKUP(AG77,'シフト記号表（勤務時間帯）'!$D$6:$Z$47,23,FALSE))</f>
        <v/>
      </c>
      <c r="AH79" s="162" t="str">
        <f>IF(AH77="","",VLOOKUP(AH77,'シフト記号表（勤務時間帯）'!$D$6:$Z$47,23,FALSE))</f>
        <v/>
      </c>
      <c r="AI79" s="160" t="str">
        <f>IF(AI77="","",VLOOKUP(AI77,'シフト記号表（勤務時間帯）'!$D$6:$Z$47,23,FALSE))</f>
        <v/>
      </c>
      <c r="AJ79" s="161" t="str">
        <f>IF(AJ77="","",VLOOKUP(AJ77,'シフト記号表（勤務時間帯）'!$D$6:$Z$47,23,FALSE))</f>
        <v/>
      </c>
      <c r="AK79" s="161" t="str">
        <f>IF(AK77="","",VLOOKUP(AK77,'シフト記号表（勤務時間帯）'!$D$6:$Z$47,23,FALSE))</f>
        <v/>
      </c>
      <c r="AL79" s="161" t="str">
        <f>IF(AL77="","",VLOOKUP(AL77,'シフト記号表（勤務時間帯）'!$D$6:$Z$47,23,FALSE))</f>
        <v/>
      </c>
      <c r="AM79" s="161" t="str">
        <f>IF(AM77="","",VLOOKUP(AM77,'シフト記号表（勤務時間帯）'!$D$6:$Z$47,23,FALSE))</f>
        <v/>
      </c>
      <c r="AN79" s="161" t="str">
        <f>IF(AN77="","",VLOOKUP(AN77,'シフト記号表（勤務時間帯）'!$D$6:$Z$47,23,FALSE))</f>
        <v/>
      </c>
      <c r="AO79" s="162" t="str">
        <f>IF(AO77="","",VLOOKUP(AO77,'シフト記号表（勤務時間帯）'!$D$6:$Z$47,23,FALSE))</f>
        <v/>
      </c>
      <c r="AP79" s="160" t="str">
        <f>IF(AP77="","",VLOOKUP(AP77,'シフト記号表（勤務時間帯）'!$D$6:$Z$47,23,FALSE))</f>
        <v/>
      </c>
      <c r="AQ79" s="161" t="str">
        <f>IF(AQ77="","",VLOOKUP(AQ77,'シフト記号表（勤務時間帯）'!$D$6:$Z$47,23,FALSE))</f>
        <v/>
      </c>
      <c r="AR79" s="161" t="str">
        <f>IF(AR77="","",VLOOKUP(AR77,'シフト記号表（勤務時間帯）'!$D$6:$Z$47,23,FALSE))</f>
        <v/>
      </c>
      <c r="AS79" s="161" t="str">
        <f>IF(AS77="","",VLOOKUP(AS77,'シフト記号表（勤務時間帯）'!$D$6:$Z$47,23,FALSE))</f>
        <v/>
      </c>
      <c r="AT79" s="161" t="str">
        <f>IF(AT77="","",VLOOKUP(AT77,'シフト記号表（勤務時間帯）'!$D$6:$Z$47,23,FALSE))</f>
        <v/>
      </c>
      <c r="AU79" s="161" t="str">
        <f>IF(AU77="","",VLOOKUP(AU77,'シフト記号表（勤務時間帯）'!$D$6:$Z$47,23,FALSE))</f>
        <v/>
      </c>
      <c r="AV79" s="162" t="str">
        <f>IF(AV77="","",VLOOKUP(AV77,'シフト記号表（勤務時間帯）'!$D$6:$Z$47,23,FALSE))</f>
        <v/>
      </c>
      <c r="AW79" s="160" t="str">
        <f>IF(AW77="","",VLOOKUP(AW77,'シフト記号表（勤務時間帯）'!$D$6:$Z$47,23,FALSE))</f>
        <v/>
      </c>
      <c r="AX79" s="161" t="str">
        <f>IF(AX77="","",VLOOKUP(AX77,'シフト記号表（勤務時間帯）'!$D$6:$Z$47,23,FALSE))</f>
        <v/>
      </c>
      <c r="AY79" s="161" t="str">
        <f>IF(AY77="","",VLOOKUP(AY77,'シフト記号表（勤務時間帯）'!$D$6:$Z$47,23,FALSE))</f>
        <v/>
      </c>
      <c r="AZ79" s="322">
        <f>IF($BC$3="４週",SUM(U79:AV79),IF($BC$3="暦月",SUM(U79:AY79),""))</f>
        <v>0</v>
      </c>
      <c r="BA79" s="323"/>
      <c r="BB79" s="324">
        <f>IF($BC$3="４週",AZ79/4,IF($BC$3="暦月",(AZ79/($BC$8/7)),""))</f>
        <v>0</v>
      </c>
      <c r="BC79" s="323"/>
      <c r="BD79" s="316"/>
      <c r="BE79" s="317"/>
      <c r="BF79" s="317"/>
      <c r="BG79" s="317"/>
      <c r="BH79" s="318"/>
    </row>
    <row r="80" spans="2:60" ht="20.25" customHeight="1" x14ac:dyDescent="0.4">
      <c r="B80" s="100"/>
      <c r="C80" s="265"/>
      <c r="D80" s="266"/>
      <c r="E80" s="267"/>
      <c r="F80" s="135"/>
      <c r="G80" s="101"/>
      <c r="H80" s="274"/>
      <c r="I80" s="277"/>
      <c r="J80" s="278"/>
      <c r="K80" s="278"/>
      <c r="L80" s="279"/>
      <c r="M80" s="286"/>
      <c r="N80" s="287"/>
      <c r="O80" s="288"/>
      <c r="P80" s="40" t="s">
        <v>18</v>
      </c>
      <c r="Q80" s="41"/>
      <c r="R80" s="41"/>
      <c r="S80" s="42"/>
      <c r="T80" s="53"/>
      <c r="U80" s="163"/>
      <c r="V80" s="164"/>
      <c r="W80" s="164"/>
      <c r="X80" s="164"/>
      <c r="Y80" s="164"/>
      <c r="Z80" s="164"/>
      <c r="AA80" s="165"/>
      <c r="AB80" s="163"/>
      <c r="AC80" s="164"/>
      <c r="AD80" s="164"/>
      <c r="AE80" s="164"/>
      <c r="AF80" s="164"/>
      <c r="AG80" s="164"/>
      <c r="AH80" s="165"/>
      <c r="AI80" s="163"/>
      <c r="AJ80" s="164"/>
      <c r="AK80" s="164"/>
      <c r="AL80" s="164"/>
      <c r="AM80" s="164"/>
      <c r="AN80" s="164"/>
      <c r="AO80" s="165"/>
      <c r="AP80" s="163"/>
      <c r="AQ80" s="164"/>
      <c r="AR80" s="164"/>
      <c r="AS80" s="164"/>
      <c r="AT80" s="164"/>
      <c r="AU80" s="164"/>
      <c r="AV80" s="165"/>
      <c r="AW80" s="163"/>
      <c r="AX80" s="164"/>
      <c r="AY80" s="164"/>
      <c r="AZ80" s="295"/>
      <c r="BA80" s="296"/>
      <c r="BB80" s="309"/>
      <c r="BC80" s="296"/>
      <c r="BD80" s="310"/>
      <c r="BE80" s="311"/>
      <c r="BF80" s="311"/>
      <c r="BG80" s="311"/>
      <c r="BH80" s="312"/>
    </row>
    <row r="81" spans="2:60" ht="20.25" customHeight="1" x14ac:dyDescent="0.4">
      <c r="B81" s="96">
        <f>B78+1</f>
        <v>18</v>
      </c>
      <c r="C81" s="268"/>
      <c r="D81" s="269"/>
      <c r="E81" s="270"/>
      <c r="F81" s="95">
        <f>C80</f>
        <v>0</v>
      </c>
      <c r="G81" s="97"/>
      <c r="H81" s="275"/>
      <c r="I81" s="280"/>
      <c r="J81" s="281"/>
      <c r="K81" s="281"/>
      <c r="L81" s="282"/>
      <c r="M81" s="289"/>
      <c r="N81" s="290"/>
      <c r="O81" s="291"/>
      <c r="P81" s="20" t="s">
        <v>69</v>
      </c>
      <c r="Q81" s="21"/>
      <c r="R81" s="21"/>
      <c r="S81" s="16"/>
      <c r="T81" s="46"/>
      <c r="U81" s="157" t="str">
        <f>IF(U80="","",VLOOKUP(U80,'シフト記号表（勤務時間帯）'!$D$6:$X$47,21,FALSE))</f>
        <v/>
      </c>
      <c r="V81" s="158" t="str">
        <f>IF(V80="","",VLOOKUP(V80,'シフト記号表（勤務時間帯）'!$D$6:$X$47,21,FALSE))</f>
        <v/>
      </c>
      <c r="W81" s="158" t="str">
        <f>IF(W80="","",VLOOKUP(W80,'シフト記号表（勤務時間帯）'!$D$6:$X$47,21,FALSE))</f>
        <v/>
      </c>
      <c r="X81" s="158" t="str">
        <f>IF(X80="","",VLOOKUP(X80,'シフト記号表（勤務時間帯）'!$D$6:$X$47,21,FALSE))</f>
        <v/>
      </c>
      <c r="Y81" s="158" t="str">
        <f>IF(Y80="","",VLOOKUP(Y80,'シフト記号表（勤務時間帯）'!$D$6:$X$47,21,FALSE))</f>
        <v/>
      </c>
      <c r="Z81" s="158" t="str">
        <f>IF(Z80="","",VLOOKUP(Z80,'シフト記号表（勤務時間帯）'!$D$6:$X$47,21,FALSE))</f>
        <v/>
      </c>
      <c r="AA81" s="159" t="str">
        <f>IF(AA80="","",VLOOKUP(AA80,'シフト記号表（勤務時間帯）'!$D$6:$X$47,21,FALSE))</f>
        <v/>
      </c>
      <c r="AB81" s="157" t="str">
        <f>IF(AB80="","",VLOOKUP(AB80,'シフト記号表（勤務時間帯）'!$D$6:$X$47,21,FALSE))</f>
        <v/>
      </c>
      <c r="AC81" s="158" t="str">
        <f>IF(AC80="","",VLOOKUP(AC80,'シフト記号表（勤務時間帯）'!$D$6:$X$47,21,FALSE))</f>
        <v/>
      </c>
      <c r="AD81" s="158" t="str">
        <f>IF(AD80="","",VLOOKUP(AD80,'シフト記号表（勤務時間帯）'!$D$6:$X$47,21,FALSE))</f>
        <v/>
      </c>
      <c r="AE81" s="158" t="str">
        <f>IF(AE80="","",VLOOKUP(AE80,'シフト記号表（勤務時間帯）'!$D$6:$X$47,21,FALSE))</f>
        <v/>
      </c>
      <c r="AF81" s="158" t="str">
        <f>IF(AF80="","",VLOOKUP(AF80,'シフト記号表（勤務時間帯）'!$D$6:$X$47,21,FALSE))</f>
        <v/>
      </c>
      <c r="AG81" s="158" t="str">
        <f>IF(AG80="","",VLOOKUP(AG80,'シフト記号表（勤務時間帯）'!$D$6:$X$47,21,FALSE))</f>
        <v/>
      </c>
      <c r="AH81" s="159" t="str">
        <f>IF(AH80="","",VLOOKUP(AH80,'シフト記号表（勤務時間帯）'!$D$6:$X$47,21,FALSE))</f>
        <v/>
      </c>
      <c r="AI81" s="157" t="str">
        <f>IF(AI80="","",VLOOKUP(AI80,'シフト記号表（勤務時間帯）'!$D$6:$X$47,21,FALSE))</f>
        <v/>
      </c>
      <c r="AJ81" s="158" t="str">
        <f>IF(AJ80="","",VLOOKUP(AJ80,'シフト記号表（勤務時間帯）'!$D$6:$X$47,21,FALSE))</f>
        <v/>
      </c>
      <c r="AK81" s="158" t="str">
        <f>IF(AK80="","",VLOOKUP(AK80,'シフト記号表（勤務時間帯）'!$D$6:$X$47,21,FALSE))</f>
        <v/>
      </c>
      <c r="AL81" s="158" t="str">
        <f>IF(AL80="","",VLOOKUP(AL80,'シフト記号表（勤務時間帯）'!$D$6:$X$47,21,FALSE))</f>
        <v/>
      </c>
      <c r="AM81" s="158" t="str">
        <f>IF(AM80="","",VLOOKUP(AM80,'シフト記号表（勤務時間帯）'!$D$6:$X$47,21,FALSE))</f>
        <v/>
      </c>
      <c r="AN81" s="158" t="str">
        <f>IF(AN80="","",VLOOKUP(AN80,'シフト記号表（勤務時間帯）'!$D$6:$X$47,21,FALSE))</f>
        <v/>
      </c>
      <c r="AO81" s="159" t="str">
        <f>IF(AO80="","",VLOOKUP(AO80,'シフト記号表（勤務時間帯）'!$D$6:$X$47,21,FALSE))</f>
        <v/>
      </c>
      <c r="AP81" s="157" t="str">
        <f>IF(AP80="","",VLOOKUP(AP80,'シフト記号表（勤務時間帯）'!$D$6:$X$47,21,FALSE))</f>
        <v/>
      </c>
      <c r="AQ81" s="158" t="str">
        <f>IF(AQ80="","",VLOOKUP(AQ80,'シフト記号表（勤務時間帯）'!$D$6:$X$47,21,FALSE))</f>
        <v/>
      </c>
      <c r="AR81" s="158" t="str">
        <f>IF(AR80="","",VLOOKUP(AR80,'シフト記号表（勤務時間帯）'!$D$6:$X$47,21,FALSE))</f>
        <v/>
      </c>
      <c r="AS81" s="158" t="str">
        <f>IF(AS80="","",VLOOKUP(AS80,'シフト記号表（勤務時間帯）'!$D$6:$X$47,21,FALSE))</f>
        <v/>
      </c>
      <c r="AT81" s="158" t="str">
        <f>IF(AT80="","",VLOOKUP(AT80,'シフト記号表（勤務時間帯）'!$D$6:$X$47,21,FALSE))</f>
        <v/>
      </c>
      <c r="AU81" s="158" t="str">
        <f>IF(AU80="","",VLOOKUP(AU80,'シフト記号表（勤務時間帯）'!$D$6:$X$47,21,FALSE))</f>
        <v/>
      </c>
      <c r="AV81" s="159" t="str">
        <f>IF(AV80="","",VLOOKUP(AV80,'シフト記号表（勤務時間帯）'!$D$6:$X$47,21,FALSE))</f>
        <v/>
      </c>
      <c r="AW81" s="157" t="str">
        <f>IF(AW80="","",VLOOKUP(AW80,'シフト記号表（勤務時間帯）'!$D$6:$X$47,21,FALSE))</f>
        <v/>
      </c>
      <c r="AX81" s="158" t="str">
        <f>IF(AX80="","",VLOOKUP(AX80,'シフト記号表（勤務時間帯）'!$D$6:$X$47,21,FALSE))</f>
        <v/>
      </c>
      <c r="AY81" s="158" t="str">
        <f>IF(AY80="","",VLOOKUP(AY80,'シフト記号表（勤務時間帯）'!$D$6:$X$47,21,FALSE))</f>
        <v/>
      </c>
      <c r="AZ81" s="319">
        <f>IF($BC$3="４週",SUM(U81:AV81),IF($BC$3="暦月",SUM(U81:AY81),""))</f>
        <v>0</v>
      </c>
      <c r="BA81" s="320"/>
      <c r="BB81" s="321">
        <f>IF($BC$3="４週",AZ81/4,IF($BC$3="暦月",(AZ81/($BC$8/7)),""))</f>
        <v>0</v>
      </c>
      <c r="BC81" s="320"/>
      <c r="BD81" s="313"/>
      <c r="BE81" s="314"/>
      <c r="BF81" s="314"/>
      <c r="BG81" s="314"/>
      <c r="BH81" s="315"/>
    </row>
    <row r="82" spans="2:60" ht="20.25" customHeight="1" x14ac:dyDescent="0.4">
      <c r="B82" s="98"/>
      <c r="C82" s="271"/>
      <c r="D82" s="272"/>
      <c r="E82" s="273"/>
      <c r="F82" s="134"/>
      <c r="G82" s="99">
        <f>C80</f>
        <v>0</v>
      </c>
      <c r="H82" s="276"/>
      <c r="I82" s="283"/>
      <c r="J82" s="284"/>
      <c r="K82" s="284"/>
      <c r="L82" s="285"/>
      <c r="M82" s="292"/>
      <c r="N82" s="293"/>
      <c r="O82" s="294"/>
      <c r="P82" s="153" t="s">
        <v>70</v>
      </c>
      <c r="Q82" s="23"/>
      <c r="R82" s="23"/>
      <c r="S82" s="15"/>
      <c r="T82" s="50"/>
      <c r="U82" s="160" t="str">
        <f>IF(U80="","",VLOOKUP(U80,'シフト記号表（勤務時間帯）'!$D$6:$Z$47,23,FALSE))</f>
        <v/>
      </c>
      <c r="V82" s="161" t="str">
        <f>IF(V80="","",VLOOKUP(V80,'シフト記号表（勤務時間帯）'!$D$6:$Z$47,23,FALSE))</f>
        <v/>
      </c>
      <c r="W82" s="161" t="str">
        <f>IF(W80="","",VLOOKUP(W80,'シフト記号表（勤務時間帯）'!$D$6:$Z$47,23,FALSE))</f>
        <v/>
      </c>
      <c r="X82" s="161" t="str">
        <f>IF(X80="","",VLOOKUP(X80,'シフト記号表（勤務時間帯）'!$D$6:$Z$47,23,FALSE))</f>
        <v/>
      </c>
      <c r="Y82" s="161" t="str">
        <f>IF(Y80="","",VLOOKUP(Y80,'シフト記号表（勤務時間帯）'!$D$6:$Z$47,23,FALSE))</f>
        <v/>
      </c>
      <c r="Z82" s="161" t="str">
        <f>IF(Z80="","",VLOOKUP(Z80,'シフト記号表（勤務時間帯）'!$D$6:$Z$47,23,FALSE))</f>
        <v/>
      </c>
      <c r="AA82" s="162" t="str">
        <f>IF(AA80="","",VLOOKUP(AA80,'シフト記号表（勤務時間帯）'!$D$6:$Z$47,23,FALSE))</f>
        <v/>
      </c>
      <c r="AB82" s="160" t="str">
        <f>IF(AB80="","",VLOOKUP(AB80,'シフト記号表（勤務時間帯）'!$D$6:$Z$47,23,FALSE))</f>
        <v/>
      </c>
      <c r="AC82" s="161" t="str">
        <f>IF(AC80="","",VLOOKUP(AC80,'シフト記号表（勤務時間帯）'!$D$6:$Z$47,23,FALSE))</f>
        <v/>
      </c>
      <c r="AD82" s="161" t="str">
        <f>IF(AD80="","",VLOOKUP(AD80,'シフト記号表（勤務時間帯）'!$D$6:$Z$47,23,FALSE))</f>
        <v/>
      </c>
      <c r="AE82" s="161" t="str">
        <f>IF(AE80="","",VLOOKUP(AE80,'シフト記号表（勤務時間帯）'!$D$6:$Z$47,23,FALSE))</f>
        <v/>
      </c>
      <c r="AF82" s="161" t="str">
        <f>IF(AF80="","",VLOOKUP(AF80,'シフト記号表（勤務時間帯）'!$D$6:$Z$47,23,FALSE))</f>
        <v/>
      </c>
      <c r="AG82" s="161" t="str">
        <f>IF(AG80="","",VLOOKUP(AG80,'シフト記号表（勤務時間帯）'!$D$6:$Z$47,23,FALSE))</f>
        <v/>
      </c>
      <c r="AH82" s="162" t="str">
        <f>IF(AH80="","",VLOOKUP(AH80,'シフト記号表（勤務時間帯）'!$D$6:$Z$47,23,FALSE))</f>
        <v/>
      </c>
      <c r="AI82" s="160" t="str">
        <f>IF(AI80="","",VLOOKUP(AI80,'シフト記号表（勤務時間帯）'!$D$6:$Z$47,23,FALSE))</f>
        <v/>
      </c>
      <c r="AJ82" s="161" t="str">
        <f>IF(AJ80="","",VLOOKUP(AJ80,'シフト記号表（勤務時間帯）'!$D$6:$Z$47,23,FALSE))</f>
        <v/>
      </c>
      <c r="AK82" s="161" t="str">
        <f>IF(AK80="","",VLOOKUP(AK80,'シフト記号表（勤務時間帯）'!$D$6:$Z$47,23,FALSE))</f>
        <v/>
      </c>
      <c r="AL82" s="161" t="str">
        <f>IF(AL80="","",VLOOKUP(AL80,'シフト記号表（勤務時間帯）'!$D$6:$Z$47,23,FALSE))</f>
        <v/>
      </c>
      <c r="AM82" s="161" t="str">
        <f>IF(AM80="","",VLOOKUP(AM80,'シフト記号表（勤務時間帯）'!$D$6:$Z$47,23,FALSE))</f>
        <v/>
      </c>
      <c r="AN82" s="161" t="str">
        <f>IF(AN80="","",VLOOKUP(AN80,'シフト記号表（勤務時間帯）'!$D$6:$Z$47,23,FALSE))</f>
        <v/>
      </c>
      <c r="AO82" s="162" t="str">
        <f>IF(AO80="","",VLOOKUP(AO80,'シフト記号表（勤務時間帯）'!$D$6:$Z$47,23,FALSE))</f>
        <v/>
      </c>
      <c r="AP82" s="160" t="str">
        <f>IF(AP80="","",VLOOKUP(AP80,'シフト記号表（勤務時間帯）'!$D$6:$Z$47,23,FALSE))</f>
        <v/>
      </c>
      <c r="AQ82" s="161" t="str">
        <f>IF(AQ80="","",VLOOKUP(AQ80,'シフト記号表（勤務時間帯）'!$D$6:$Z$47,23,FALSE))</f>
        <v/>
      </c>
      <c r="AR82" s="161" t="str">
        <f>IF(AR80="","",VLOOKUP(AR80,'シフト記号表（勤務時間帯）'!$D$6:$Z$47,23,FALSE))</f>
        <v/>
      </c>
      <c r="AS82" s="161" t="str">
        <f>IF(AS80="","",VLOOKUP(AS80,'シフト記号表（勤務時間帯）'!$D$6:$Z$47,23,FALSE))</f>
        <v/>
      </c>
      <c r="AT82" s="161" t="str">
        <f>IF(AT80="","",VLOOKUP(AT80,'シフト記号表（勤務時間帯）'!$D$6:$Z$47,23,FALSE))</f>
        <v/>
      </c>
      <c r="AU82" s="161" t="str">
        <f>IF(AU80="","",VLOOKUP(AU80,'シフト記号表（勤務時間帯）'!$D$6:$Z$47,23,FALSE))</f>
        <v/>
      </c>
      <c r="AV82" s="162" t="str">
        <f>IF(AV80="","",VLOOKUP(AV80,'シフト記号表（勤務時間帯）'!$D$6:$Z$47,23,FALSE))</f>
        <v/>
      </c>
      <c r="AW82" s="160" t="str">
        <f>IF(AW80="","",VLOOKUP(AW80,'シフト記号表（勤務時間帯）'!$D$6:$Z$47,23,FALSE))</f>
        <v/>
      </c>
      <c r="AX82" s="161" t="str">
        <f>IF(AX80="","",VLOOKUP(AX80,'シフト記号表（勤務時間帯）'!$D$6:$Z$47,23,FALSE))</f>
        <v/>
      </c>
      <c r="AY82" s="161" t="str">
        <f>IF(AY80="","",VLOOKUP(AY80,'シフト記号表（勤務時間帯）'!$D$6:$Z$47,23,FALSE))</f>
        <v/>
      </c>
      <c r="AZ82" s="322">
        <f>IF($BC$3="４週",SUM(U82:AV82),IF($BC$3="暦月",SUM(U82:AY82),""))</f>
        <v>0</v>
      </c>
      <c r="BA82" s="323"/>
      <c r="BB82" s="324">
        <f>IF($BC$3="４週",AZ82/4,IF($BC$3="暦月",(AZ82/($BC$8/7)),""))</f>
        <v>0</v>
      </c>
      <c r="BC82" s="323"/>
      <c r="BD82" s="316"/>
      <c r="BE82" s="317"/>
      <c r="BF82" s="317"/>
      <c r="BG82" s="317"/>
      <c r="BH82" s="318"/>
    </row>
    <row r="83" spans="2:60" ht="20.25" customHeight="1" x14ac:dyDescent="0.4">
      <c r="B83" s="100"/>
      <c r="C83" s="265"/>
      <c r="D83" s="266"/>
      <c r="E83" s="267"/>
      <c r="F83" s="135"/>
      <c r="G83" s="101"/>
      <c r="H83" s="274"/>
      <c r="I83" s="277"/>
      <c r="J83" s="278"/>
      <c r="K83" s="278"/>
      <c r="L83" s="279"/>
      <c r="M83" s="286"/>
      <c r="N83" s="287"/>
      <c r="O83" s="288"/>
      <c r="P83" s="40" t="s">
        <v>18</v>
      </c>
      <c r="Q83" s="41"/>
      <c r="R83" s="41"/>
      <c r="S83" s="42"/>
      <c r="T83" s="53"/>
      <c r="U83" s="163"/>
      <c r="V83" s="164"/>
      <c r="W83" s="164"/>
      <c r="X83" s="164"/>
      <c r="Y83" s="164"/>
      <c r="Z83" s="164"/>
      <c r="AA83" s="165"/>
      <c r="AB83" s="163"/>
      <c r="AC83" s="164"/>
      <c r="AD83" s="164"/>
      <c r="AE83" s="164"/>
      <c r="AF83" s="164"/>
      <c r="AG83" s="164"/>
      <c r="AH83" s="165"/>
      <c r="AI83" s="163"/>
      <c r="AJ83" s="164"/>
      <c r="AK83" s="164"/>
      <c r="AL83" s="164"/>
      <c r="AM83" s="164"/>
      <c r="AN83" s="164"/>
      <c r="AO83" s="165"/>
      <c r="AP83" s="163"/>
      <c r="AQ83" s="164"/>
      <c r="AR83" s="164"/>
      <c r="AS83" s="164"/>
      <c r="AT83" s="164"/>
      <c r="AU83" s="164"/>
      <c r="AV83" s="165"/>
      <c r="AW83" s="163"/>
      <c r="AX83" s="164"/>
      <c r="AY83" s="164"/>
      <c r="AZ83" s="295"/>
      <c r="BA83" s="296"/>
      <c r="BB83" s="309"/>
      <c r="BC83" s="296"/>
      <c r="BD83" s="310"/>
      <c r="BE83" s="311"/>
      <c r="BF83" s="311"/>
      <c r="BG83" s="311"/>
      <c r="BH83" s="312"/>
    </row>
    <row r="84" spans="2:60" ht="20.25" customHeight="1" x14ac:dyDescent="0.4">
      <c r="B84" s="96">
        <f>B81+1</f>
        <v>19</v>
      </c>
      <c r="C84" s="268"/>
      <c r="D84" s="269"/>
      <c r="E84" s="270"/>
      <c r="F84" s="95">
        <f>C83</f>
        <v>0</v>
      </c>
      <c r="G84" s="97"/>
      <c r="H84" s="275"/>
      <c r="I84" s="280"/>
      <c r="J84" s="281"/>
      <c r="K84" s="281"/>
      <c r="L84" s="282"/>
      <c r="M84" s="289"/>
      <c r="N84" s="290"/>
      <c r="O84" s="291"/>
      <c r="P84" s="20" t="s">
        <v>69</v>
      </c>
      <c r="Q84" s="21"/>
      <c r="R84" s="21"/>
      <c r="S84" s="16"/>
      <c r="T84" s="46"/>
      <c r="U84" s="157" t="str">
        <f>IF(U83="","",VLOOKUP(U83,'シフト記号表（勤務時間帯）'!$D$6:$X$47,21,FALSE))</f>
        <v/>
      </c>
      <c r="V84" s="158" t="str">
        <f>IF(V83="","",VLOOKUP(V83,'シフト記号表（勤務時間帯）'!$D$6:$X$47,21,FALSE))</f>
        <v/>
      </c>
      <c r="W84" s="158" t="str">
        <f>IF(W83="","",VLOOKUP(W83,'シフト記号表（勤務時間帯）'!$D$6:$X$47,21,FALSE))</f>
        <v/>
      </c>
      <c r="X84" s="158" t="str">
        <f>IF(X83="","",VLOOKUP(X83,'シフト記号表（勤務時間帯）'!$D$6:$X$47,21,FALSE))</f>
        <v/>
      </c>
      <c r="Y84" s="158" t="str">
        <f>IF(Y83="","",VLOOKUP(Y83,'シフト記号表（勤務時間帯）'!$D$6:$X$47,21,FALSE))</f>
        <v/>
      </c>
      <c r="Z84" s="158" t="str">
        <f>IF(Z83="","",VLOOKUP(Z83,'シフト記号表（勤務時間帯）'!$D$6:$X$47,21,FALSE))</f>
        <v/>
      </c>
      <c r="AA84" s="159" t="str">
        <f>IF(AA83="","",VLOOKUP(AA83,'シフト記号表（勤務時間帯）'!$D$6:$X$47,21,FALSE))</f>
        <v/>
      </c>
      <c r="AB84" s="157" t="str">
        <f>IF(AB83="","",VLOOKUP(AB83,'シフト記号表（勤務時間帯）'!$D$6:$X$47,21,FALSE))</f>
        <v/>
      </c>
      <c r="AC84" s="158" t="str">
        <f>IF(AC83="","",VLOOKUP(AC83,'シフト記号表（勤務時間帯）'!$D$6:$X$47,21,FALSE))</f>
        <v/>
      </c>
      <c r="AD84" s="158" t="str">
        <f>IF(AD83="","",VLOOKUP(AD83,'シフト記号表（勤務時間帯）'!$D$6:$X$47,21,FALSE))</f>
        <v/>
      </c>
      <c r="AE84" s="158" t="str">
        <f>IF(AE83="","",VLOOKUP(AE83,'シフト記号表（勤務時間帯）'!$D$6:$X$47,21,FALSE))</f>
        <v/>
      </c>
      <c r="AF84" s="158" t="str">
        <f>IF(AF83="","",VLOOKUP(AF83,'シフト記号表（勤務時間帯）'!$D$6:$X$47,21,FALSE))</f>
        <v/>
      </c>
      <c r="AG84" s="158" t="str">
        <f>IF(AG83="","",VLOOKUP(AG83,'シフト記号表（勤務時間帯）'!$D$6:$X$47,21,FALSE))</f>
        <v/>
      </c>
      <c r="AH84" s="159" t="str">
        <f>IF(AH83="","",VLOOKUP(AH83,'シフト記号表（勤務時間帯）'!$D$6:$X$47,21,FALSE))</f>
        <v/>
      </c>
      <c r="AI84" s="157" t="str">
        <f>IF(AI83="","",VLOOKUP(AI83,'シフト記号表（勤務時間帯）'!$D$6:$X$47,21,FALSE))</f>
        <v/>
      </c>
      <c r="AJ84" s="158" t="str">
        <f>IF(AJ83="","",VLOOKUP(AJ83,'シフト記号表（勤務時間帯）'!$D$6:$X$47,21,FALSE))</f>
        <v/>
      </c>
      <c r="AK84" s="158" t="str">
        <f>IF(AK83="","",VLOOKUP(AK83,'シフト記号表（勤務時間帯）'!$D$6:$X$47,21,FALSE))</f>
        <v/>
      </c>
      <c r="AL84" s="158" t="str">
        <f>IF(AL83="","",VLOOKUP(AL83,'シフト記号表（勤務時間帯）'!$D$6:$X$47,21,FALSE))</f>
        <v/>
      </c>
      <c r="AM84" s="158" t="str">
        <f>IF(AM83="","",VLOOKUP(AM83,'シフト記号表（勤務時間帯）'!$D$6:$X$47,21,FALSE))</f>
        <v/>
      </c>
      <c r="AN84" s="158" t="str">
        <f>IF(AN83="","",VLOOKUP(AN83,'シフト記号表（勤務時間帯）'!$D$6:$X$47,21,FALSE))</f>
        <v/>
      </c>
      <c r="AO84" s="159" t="str">
        <f>IF(AO83="","",VLOOKUP(AO83,'シフト記号表（勤務時間帯）'!$D$6:$X$47,21,FALSE))</f>
        <v/>
      </c>
      <c r="AP84" s="157" t="str">
        <f>IF(AP83="","",VLOOKUP(AP83,'シフト記号表（勤務時間帯）'!$D$6:$X$47,21,FALSE))</f>
        <v/>
      </c>
      <c r="AQ84" s="158" t="str">
        <f>IF(AQ83="","",VLOOKUP(AQ83,'シフト記号表（勤務時間帯）'!$D$6:$X$47,21,FALSE))</f>
        <v/>
      </c>
      <c r="AR84" s="158" t="str">
        <f>IF(AR83="","",VLOOKUP(AR83,'シフト記号表（勤務時間帯）'!$D$6:$X$47,21,FALSE))</f>
        <v/>
      </c>
      <c r="AS84" s="158" t="str">
        <f>IF(AS83="","",VLOOKUP(AS83,'シフト記号表（勤務時間帯）'!$D$6:$X$47,21,FALSE))</f>
        <v/>
      </c>
      <c r="AT84" s="158" t="str">
        <f>IF(AT83="","",VLOOKUP(AT83,'シフト記号表（勤務時間帯）'!$D$6:$X$47,21,FALSE))</f>
        <v/>
      </c>
      <c r="AU84" s="158" t="str">
        <f>IF(AU83="","",VLOOKUP(AU83,'シフト記号表（勤務時間帯）'!$D$6:$X$47,21,FALSE))</f>
        <v/>
      </c>
      <c r="AV84" s="159" t="str">
        <f>IF(AV83="","",VLOOKUP(AV83,'シフト記号表（勤務時間帯）'!$D$6:$X$47,21,FALSE))</f>
        <v/>
      </c>
      <c r="AW84" s="157" t="str">
        <f>IF(AW83="","",VLOOKUP(AW83,'シフト記号表（勤務時間帯）'!$D$6:$X$47,21,FALSE))</f>
        <v/>
      </c>
      <c r="AX84" s="158" t="str">
        <f>IF(AX83="","",VLOOKUP(AX83,'シフト記号表（勤務時間帯）'!$D$6:$X$47,21,FALSE))</f>
        <v/>
      </c>
      <c r="AY84" s="158" t="str">
        <f>IF(AY83="","",VLOOKUP(AY83,'シフト記号表（勤務時間帯）'!$D$6:$X$47,21,FALSE))</f>
        <v/>
      </c>
      <c r="AZ84" s="319">
        <f>IF($BC$3="４週",SUM(U84:AV84),IF($BC$3="暦月",SUM(U84:AY84),""))</f>
        <v>0</v>
      </c>
      <c r="BA84" s="320"/>
      <c r="BB84" s="321">
        <f>IF($BC$3="４週",AZ84/4,IF($BC$3="暦月",(AZ84/($BC$8/7)),""))</f>
        <v>0</v>
      </c>
      <c r="BC84" s="320"/>
      <c r="BD84" s="313"/>
      <c r="BE84" s="314"/>
      <c r="BF84" s="314"/>
      <c r="BG84" s="314"/>
      <c r="BH84" s="315"/>
    </row>
    <row r="85" spans="2:60" ht="20.25" customHeight="1" x14ac:dyDescent="0.4">
      <c r="B85" s="98"/>
      <c r="C85" s="271"/>
      <c r="D85" s="272"/>
      <c r="E85" s="273"/>
      <c r="F85" s="134"/>
      <c r="G85" s="99">
        <f>C83</f>
        <v>0</v>
      </c>
      <c r="H85" s="276"/>
      <c r="I85" s="283"/>
      <c r="J85" s="284"/>
      <c r="K85" s="284"/>
      <c r="L85" s="285"/>
      <c r="M85" s="292"/>
      <c r="N85" s="293"/>
      <c r="O85" s="294"/>
      <c r="P85" s="153" t="s">
        <v>70</v>
      </c>
      <c r="Q85" s="23"/>
      <c r="R85" s="23"/>
      <c r="S85" s="15"/>
      <c r="T85" s="50"/>
      <c r="U85" s="160" t="str">
        <f>IF(U83="","",VLOOKUP(U83,'シフト記号表（勤務時間帯）'!$D$6:$Z$47,23,FALSE))</f>
        <v/>
      </c>
      <c r="V85" s="161" t="str">
        <f>IF(V83="","",VLOOKUP(V83,'シフト記号表（勤務時間帯）'!$D$6:$Z$47,23,FALSE))</f>
        <v/>
      </c>
      <c r="W85" s="161" t="str">
        <f>IF(W83="","",VLOOKUP(W83,'シフト記号表（勤務時間帯）'!$D$6:$Z$47,23,FALSE))</f>
        <v/>
      </c>
      <c r="X85" s="161" t="str">
        <f>IF(X83="","",VLOOKUP(X83,'シフト記号表（勤務時間帯）'!$D$6:$Z$47,23,FALSE))</f>
        <v/>
      </c>
      <c r="Y85" s="161" t="str">
        <f>IF(Y83="","",VLOOKUP(Y83,'シフト記号表（勤務時間帯）'!$D$6:$Z$47,23,FALSE))</f>
        <v/>
      </c>
      <c r="Z85" s="161" t="str">
        <f>IF(Z83="","",VLOOKUP(Z83,'シフト記号表（勤務時間帯）'!$D$6:$Z$47,23,FALSE))</f>
        <v/>
      </c>
      <c r="AA85" s="162" t="str">
        <f>IF(AA83="","",VLOOKUP(AA83,'シフト記号表（勤務時間帯）'!$D$6:$Z$47,23,FALSE))</f>
        <v/>
      </c>
      <c r="AB85" s="160" t="str">
        <f>IF(AB83="","",VLOOKUP(AB83,'シフト記号表（勤務時間帯）'!$D$6:$Z$47,23,FALSE))</f>
        <v/>
      </c>
      <c r="AC85" s="161" t="str">
        <f>IF(AC83="","",VLOOKUP(AC83,'シフト記号表（勤務時間帯）'!$D$6:$Z$47,23,FALSE))</f>
        <v/>
      </c>
      <c r="AD85" s="161" t="str">
        <f>IF(AD83="","",VLOOKUP(AD83,'シフト記号表（勤務時間帯）'!$D$6:$Z$47,23,FALSE))</f>
        <v/>
      </c>
      <c r="AE85" s="161" t="str">
        <f>IF(AE83="","",VLOOKUP(AE83,'シフト記号表（勤務時間帯）'!$D$6:$Z$47,23,FALSE))</f>
        <v/>
      </c>
      <c r="AF85" s="161" t="str">
        <f>IF(AF83="","",VLOOKUP(AF83,'シフト記号表（勤務時間帯）'!$D$6:$Z$47,23,FALSE))</f>
        <v/>
      </c>
      <c r="AG85" s="161" t="str">
        <f>IF(AG83="","",VLOOKUP(AG83,'シフト記号表（勤務時間帯）'!$D$6:$Z$47,23,FALSE))</f>
        <v/>
      </c>
      <c r="AH85" s="162" t="str">
        <f>IF(AH83="","",VLOOKUP(AH83,'シフト記号表（勤務時間帯）'!$D$6:$Z$47,23,FALSE))</f>
        <v/>
      </c>
      <c r="AI85" s="160" t="str">
        <f>IF(AI83="","",VLOOKUP(AI83,'シフト記号表（勤務時間帯）'!$D$6:$Z$47,23,FALSE))</f>
        <v/>
      </c>
      <c r="AJ85" s="161" t="str">
        <f>IF(AJ83="","",VLOOKUP(AJ83,'シフト記号表（勤務時間帯）'!$D$6:$Z$47,23,FALSE))</f>
        <v/>
      </c>
      <c r="AK85" s="161" t="str">
        <f>IF(AK83="","",VLOOKUP(AK83,'シフト記号表（勤務時間帯）'!$D$6:$Z$47,23,FALSE))</f>
        <v/>
      </c>
      <c r="AL85" s="161" t="str">
        <f>IF(AL83="","",VLOOKUP(AL83,'シフト記号表（勤務時間帯）'!$D$6:$Z$47,23,FALSE))</f>
        <v/>
      </c>
      <c r="AM85" s="161" t="str">
        <f>IF(AM83="","",VLOOKUP(AM83,'シフト記号表（勤務時間帯）'!$D$6:$Z$47,23,FALSE))</f>
        <v/>
      </c>
      <c r="AN85" s="161" t="str">
        <f>IF(AN83="","",VLOOKUP(AN83,'シフト記号表（勤務時間帯）'!$D$6:$Z$47,23,FALSE))</f>
        <v/>
      </c>
      <c r="AO85" s="162" t="str">
        <f>IF(AO83="","",VLOOKUP(AO83,'シフト記号表（勤務時間帯）'!$D$6:$Z$47,23,FALSE))</f>
        <v/>
      </c>
      <c r="AP85" s="160" t="str">
        <f>IF(AP83="","",VLOOKUP(AP83,'シフト記号表（勤務時間帯）'!$D$6:$Z$47,23,FALSE))</f>
        <v/>
      </c>
      <c r="AQ85" s="161" t="str">
        <f>IF(AQ83="","",VLOOKUP(AQ83,'シフト記号表（勤務時間帯）'!$D$6:$Z$47,23,FALSE))</f>
        <v/>
      </c>
      <c r="AR85" s="161" t="str">
        <f>IF(AR83="","",VLOOKUP(AR83,'シフト記号表（勤務時間帯）'!$D$6:$Z$47,23,FALSE))</f>
        <v/>
      </c>
      <c r="AS85" s="161" t="str">
        <f>IF(AS83="","",VLOOKUP(AS83,'シフト記号表（勤務時間帯）'!$D$6:$Z$47,23,FALSE))</f>
        <v/>
      </c>
      <c r="AT85" s="161" t="str">
        <f>IF(AT83="","",VLOOKUP(AT83,'シフト記号表（勤務時間帯）'!$D$6:$Z$47,23,FALSE))</f>
        <v/>
      </c>
      <c r="AU85" s="161" t="str">
        <f>IF(AU83="","",VLOOKUP(AU83,'シフト記号表（勤務時間帯）'!$D$6:$Z$47,23,FALSE))</f>
        <v/>
      </c>
      <c r="AV85" s="162" t="str">
        <f>IF(AV83="","",VLOOKUP(AV83,'シフト記号表（勤務時間帯）'!$D$6:$Z$47,23,FALSE))</f>
        <v/>
      </c>
      <c r="AW85" s="160" t="str">
        <f>IF(AW83="","",VLOOKUP(AW83,'シフト記号表（勤務時間帯）'!$D$6:$Z$47,23,FALSE))</f>
        <v/>
      </c>
      <c r="AX85" s="161" t="str">
        <f>IF(AX83="","",VLOOKUP(AX83,'シフト記号表（勤務時間帯）'!$D$6:$Z$47,23,FALSE))</f>
        <v/>
      </c>
      <c r="AY85" s="161" t="str">
        <f>IF(AY83="","",VLOOKUP(AY83,'シフト記号表（勤務時間帯）'!$D$6:$Z$47,23,FALSE))</f>
        <v/>
      </c>
      <c r="AZ85" s="322">
        <f>IF($BC$3="４週",SUM(U85:AV85),IF($BC$3="暦月",SUM(U85:AY85),""))</f>
        <v>0</v>
      </c>
      <c r="BA85" s="323"/>
      <c r="BB85" s="324">
        <f>IF($BC$3="４週",AZ85/4,IF($BC$3="暦月",(AZ85/($BC$8/7)),""))</f>
        <v>0</v>
      </c>
      <c r="BC85" s="323"/>
      <c r="BD85" s="316"/>
      <c r="BE85" s="317"/>
      <c r="BF85" s="317"/>
      <c r="BG85" s="317"/>
      <c r="BH85" s="318"/>
    </row>
    <row r="86" spans="2:60" ht="20.25" customHeight="1" x14ac:dyDescent="0.4">
      <c r="B86" s="100"/>
      <c r="C86" s="265"/>
      <c r="D86" s="266"/>
      <c r="E86" s="267"/>
      <c r="F86" s="135"/>
      <c r="G86" s="101"/>
      <c r="H86" s="274"/>
      <c r="I86" s="277"/>
      <c r="J86" s="278"/>
      <c r="K86" s="278"/>
      <c r="L86" s="279"/>
      <c r="M86" s="286"/>
      <c r="N86" s="287"/>
      <c r="O86" s="288"/>
      <c r="P86" s="40" t="s">
        <v>18</v>
      </c>
      <c r="Q86" s="41"/>
      <c r="R86" s="41"/>
      <c r="S86" s="42"/>
      <c r="T86" s="53"/>
      <c r="U86" s="163"/>
      <c r="V86" s="164"/>
      <c r="W86" s="164"/>
      <c r="X86" s="164"/>
      <c r="Y86" s="164"/>
      <c r="Z86" s="164"/>
      <c r="AA86" s="165"/>
      <c r="AB86" s="163"/>
      <c r="AC86" s="164"/>
      <c r="AD86" s="164"/>
      <c r="AE86" s="164"/>
      <c r="AF86" s="164"/>
      <c r="AG86" s="164"/>
      <c r="AH86" s="165"/>
      <c r="AI86" s="163"/>
      <c r="AJ86" s="164"/>
      <c r="AK86" s="164"/>
      <c r="AL86" s="164"/>
      <c r="AM86" s="164"/>
      <c r="AN86" s="164"/>
      <c r="AO86" s="165"/>
      <c r="AP86" s="163"/>
      <c r="AQ86" s="164"/>
      <c r="AR86" s="164"/>
      <c r="AS86" s="164"/>
      <c r="AT86" s="164"/>
      <c r="AU86" s="164"/>
      <c r="AV86" s="165"/>
      <c r="AW86" s="163"/>
      <c r="AX86" s="164"/>
      <c r="AY86" s="164"/>
      <c r="AZ86" s="295"/>
      <c r="BA86" s="296"/>
      <c r="BB86" s="309"/>
      <c r="BC86" s="296"/>
      <c r="BD86" s="310"/>
      <c r="BE86" s="311"/>
      <c r="BF86" s="311"/>
      <c r="BG86" s="311"/>
      <c r="BH86" s="312"/>
    </row>
    <row r="87" spans="2:60" ht="20.25" customHeight="1" x14ac:dyDescent="0.4">
      <c r="B87" s="96">
        <f>B84+1</f>
        <v>20</v>
      </c>
      <c r="C87" s="268"/>
      <c r="D87" s="269"/>
      <c r="E87" s="270"/>
      <c r="F87" s="95">
        <f>C86</f>
        <v>0</v>
      </c>
      <c r="G87" s="97"/>
      <c r="H87" s="275"/>
      <c r="I87" s="280"/>
      <c r="J87" s="281"/>
      <c r="K87" s="281"/>
      <c r="L87" s="282"/>
      <c r="M87" s="289"/>
      <c r="N87" s="290"/>
      <c r="O87" s="291"/>
      <c r="P87" s="20" t="s">
        <v>69</v>
      </c>
      <c r="Q87" s="21"/>
      <c r="R87" s="21"/>
      <c r="S87" s="16"/>
      <c r="T87" s="46"/>
      <c r="U87" s="157" t="str">
        <f>IF(U86="","",VLOOKUP(U86,'シフト記号表（勤務時間帯）'!$D$6:$X$47,21,FALSE))</f>
        <v/>
      </c>
      <c r="V87" s="158" t="str">
        <f>IF(V86="","",VLOOKUP(V86,'シフト記号表（勤務時間帯）'!$D$6:$X$47,21,FALSE))</f>
        <v/>
      </c>
      <c r="W87" s="158" t="str">
        <f>IF(W86="","",VLOOKUP(W86,'シフト記号表（勤務時間帯）'!$D$6:$X$47,21,FALSE))</f>
        <v/>
      </c>
      <c r="X87" s="158" t="str">
        <f>IF(X86="","",VLOOKUP(X86,'シフト記号表（勤務時間帯）'!$D$6:$X$47,21,FALSE))</f>
        <v/>
      </c>
      <c r="Y87" s="158" t="str">
        <f>IF(Y86="","",VLOOKUP(Y86,'シフト記号表（勤務時間帯）'!$D$6:$X$47,21,FALSE))</f>
        <v/>
      </c>
      <c r="Z87" s="158" t="str">
        <f>IF(Z86="","",VLOOKUP(Z86,'シフト記号表（勤務時間帯）'!$D$6:$X$47,21,FALSE))</f>
        <v/>
      </c>
      <c r="AA87" s="159" t="str">
        <f>IF(AA86="","",VLOOKUP(AA86,'シフト記号表（勤務時間帯）'!$D$6:$X$47,21,FALSE))</f>
        <v/>
      </c>
      <c r="AB87" s="157" t="str">
        <f>IF(AB86="","",VLOOKUP(AB86,'シフト記号表（勤務時間帯）'!$D$6:$X$47,21,FALSE))</f>
        <v/>
      </c>
      <c r="AC87" s="158" t="str">
        <f>IF(AC86="","",VLOOKUP(AC86,'シフト記号表（勤務時間帯）'!$D$6:$X$47,21,FALSE))</f>
        <v/>
      </c>
      <c r="AD87" s="158" t="str">
        <f>IF(AD86="","",VLOOKUP(AD86,'シフト記号表（勤務時間帯）'!$D$6:$X$47,21,FALSE))</f>
        <v/>
      </c>
      <c r="AE87" s="158" t="str">
        <f>IF(AE86="","",VLOOKUP(AE86,'シフト記号表（勤務時間帯）'!$D$6:$X$47,21,FALSE))</f>
        <v/>
      </c>
      <c r="AF87" s="158" t="str">
        <f>IF(AF86="","",VLOOKUP(AF86,'シフト記号表（勤務時間帯）'!$D$6:$X$47,21,FALSE))</f>
        <v/>
      </c>
      <c r="AG87" s="158" t="str">
        <f>IF(AG86="","",VLOOKUP(AG86,'シフト記号表（勤務時間帯）'!$D$6:$X$47,21,FALSE))</f>
        <v/>
      </c>
      <c r="AH87" s="159" t="str">
        <f>IF(AH86="","",VLOOKUP(AH86,'シフト記号表（勤務時間帯）'!$D$6:$X$47,21,FALSE))</f>
        <v/>
      </c>
      <c r="AI87" s="157" t="str">
        <f>IF(AI86="","",VLOOKUP(AI86,'シフト記号表（勤務時間帯）'!$D$6:$X$47,21,FALSE))</f>
        <v/>
      </c>
      <c r="AJ87" s="158" t="str">
        <f>IF(AJ86="","",VLOOKUP(AJ86,'シフト記号表（勤務時間帯）'!$D$6:$X$47,21,FALSE))</f>
        <v/>
      </c>
      <c r="AK87" s="158" t="str">
        <f>IF(AK86="","",VLOOKUP(AK86,'シフト記号表（勤務時間帯）'!$D$6:$X$47,21,FALSE))</f>
        <v/>
      </c>
      <c r="AL87" s="158" t="str">
        <f>IF(AL86="","",VLOOKUP(AL86,'シフト記号表（勤務時間帯）'!$D$6:$X$47,21,FALSE))</f>
        <v/>
      </c>
      <c r="AM87" s="158" t="str">
        <f>IF(AM86="","",VLOOKUP(AM86,'シフト記号表（勤務時間帯）'!$D$6:$X$47,21,FALSE))</f>
        <v/>
      </c>
      <c r="AN87" s="158" t="str">
        <f>IF(AN86="","",VLOOKUP(AN86,'シフト記号表（勤務時間帯）'!$D$6:$X$47,21,FALSE))</f>
        <v/>
      </c>
      <c r="AO87" s="159" t="str">
        <f>IF(AO86="","",VLOOKUP(AO86,'シフト記号表（勤務時間帯）'!$D$6:$X$47,21,FALSE))</f>
        <v/>
      </c>
      <c r="AP87" s="157" t="str">
        <f>IF(AP86="","",VLOOKUP(AP86,'シフト記号表（勤務時間帯）'!$D$6:$X$47,21,FALSE))</f>
        <v/>
      </c>
      <c r="AQ87" s="158" t="str">
        <f>IF(AQ86="","",VLOOKUP(AQ86,'シフト記号表（勤務時間帯）'!$D$6:$X$47,21,FALSE))</f>
        <v/>
      </c>
      <c r="AR87" s="158" t="str">
        <f>IF(AR86="","",VLOOKUP(AR86,'シフト記号表（勤務時間帯）'!$D$6:$X$47,21,FALSE))</f>
        <v/>
      </c>
      <c r="AS87" s="158" t="str">
        <f>IF(AS86="","",VLOOKUP(AS86,'シフト記号表（勤務時間帯）'!$D$6:$X$47,21,FALSE))</f>
        <v/>
      </c>
      <c r="AT87" s="158" t="str">
        <f>IF(AT86="","",VLOOKUP(AT86,'シフト記号表（勤務時間帯）'!$D$6:$X$47,21,FALSE))</f>
        <v/>
      </c>
      <c r="AU87" s="158" t="str">
        <f>IF(AU86="","",VLOOKUP(AU86,'シフト記号表（勤務時間帯）'!$D$6:$X$47,21,FALSE))</f>
        <v/>
      </c>
      <c r="AV87" s="159" t="str">
        <f>IF(AV86="","",VLOOKUP(AV86,'シフト記号表（勤務時間帯）'!$D$6:$X$47,21,FALSE))</f>
        <v/>
      </c>
      <c r="AW87" s="157" t="str">
        <f>IF(AW86="","",VLOOKUP(AW86,'シフト記号表（勤務時間帯）'!$D$6:$X$47,21,FALSE))</f>
        <v/>
      </c>
      <c r="AX87" s="158" t="str">
        <f>IF(AX86="","",VLOOKUP(AX86,'シフト記号表（勤務時間帯）'!$D$6:$X$47,21,FALSE))</f>
        <v/>
      </c>
      <c r="AY87" s="158" t="str">
        <f>IF(AY86="","",VLOOKUP(AY86,'シフト記号表（勤務時間帯）'!$D$6:$X$47,21,FALSE))</f>
        <v/>
      </c>
      <c r="AZ87" s="319">
        <f>IF($BC$3="４週",SUM(U87:AV87),IF($BC$3="暦月",SUM(U87:AY87),""))</f>
        <v>0</v>
      </c>
      <c r="BA87" s="320"/>
      <c r="BB87" s="321">
        <f>IF($BC$3="４週",AZ87/4,IF($BC$3="暦月",(AZ87/($BC$8/7)),""))</f>
        <v>0</v>
      </c>
      <c r="BC87" s="320"/>
      <c r="BD87" s="313"/>
      <c r="BE87" s="314"/>
      <c r="BF87" s="314"/>
      <c r="BG87" s="314"/>
      <c r="BH87" s="315"/>
    </row>
    <row r="88" spans="2:60" ht="20.25" customHeight="1" x14ac:dyDescent="0.4">
      <c r="B88" s="98"/>
      <c r="C88" s="271"/>
      <c r="D88" s="272"/>
      <c r="E88" s="273"/>
      <c r="F88" s="134"/>
      <c r="G88" s="99">
        <f>C86</f>
        <v>0</v>
      </c>
      <c r="H88" s="276"/>
      <c r="I88" s="283"/>
      <c r="J88" s="284"/>
      <c r="K88" s="284"/>
      <c r="L88" s="285"/>
      <c r="M88" s="292"/>
      <c r="N88" s="293"/>
      <c r="O88" s="294"/>
      <c r="P88" s="153" t="s">
        <v>70</v>
      </c>
      <c r="Q88" s="23"/>
      <c r="R88" s="23"/>
      <c r="S88" s="15"/>
      <c r="T88" s="50"/>
      <c r="U88" s="160" t="str">
        <f>IF(U86="","",VLOOKUP(U86,'シフト記号表（勤務時間帯）'!$D$6:$Z$47,23,FALSE))</f>
        <v/>
      </c>
      <c r="V88" s="161" t="str">
        <f>IF(V86="","",VLOOKUP(V86,'シフト記号表（勤務時間帯）'!$D$6:$Z$47,23,FALSE))</f>
        <v/>
      </c>
      <c r="W88" s="161" t="str">
        <f>IF(W86="","",VLOOKUP(W86,'シフト記号表（勤務時間帯）'!$D$6:$Z$47,23,FALSE))</f>
        <v/>
      </c>
      <c r="X88" s="161" t="str">
        <f>IF(X86="","",VLOOKUP(X86,'シフト記号表（勤務時間帯）'!$D$6:$Z$47,23,FALSE))</f>
        <v/>
      </c>
      <c r="Y88" s="161" t="str">
        <f>IF(Y86="","",VLOOKUP(Y86,'シフト記号表（勤務時間帯）'!$D$6:$Z$47,23,FALSE))</f>
        <v/>
      </c>
      <c r="Z88" s="161" t="str">
        <f>IF(Z86="","",VLOOKUP(Z86,'シフト記号表（勤務時間帯）'!$D$6:$Z$47,23,FALSE))</f>
        <v/>
      </c>
      <c r="AA88" s="162" t="str">
        <f>IF(AA86="","",VLOOKUP(AA86,'シフト記号表（勤務時間帯）'!$D$6:$Z$47,23,FALSE))</f>
        <v/>
      </c>
      <c r="AB88" s="160" t="str">
        <f>IF(AB86="","",VLOOKUP(AB86,'シフト記号表（勤務時間帯）'!$D$6:$Z$47,23,FALSE))</f>
        <v/>
      </c>
      <c r="AC88" s="161" t="str">
        <f>IF(AC86="","",VLOOKUP(AC86,'シフト記号表（勤務時間帯）'!$D$6:$Z$47,23,FALSE))</f>
        <v/>
      </c>
      <c r="AD88" s="161" t="str">
        <f>IF(AD86="","",VLOOKUP(AD86,'シフト記号表（勤務時間帯）'!$D$6:$Z$47,23,FALSE))</f>
        <v/>
      </c>
      <c r="AE88" s="161" t="str">
        <f>IF(AE86="","",VLOOKUP(AE86,'シフト記号表（勤務時間帯）'!$D$6:$Z$47,23,FALSE))</f>
        <v/>
      </c>
      <c r="AF88" s="161" t="str">
        <f>IF(AF86="","",VLOOKUP(AF86,'シフト記号表（勤務時間帯）'!$D$6:$Z$47,23,FALSE))</f>
        <v/>
      </c>
      <c r="AG88" s="161" t="str">
        <f>IF(AG86="","",VLOOKUP(AG86,'シフト記号表（勤務時間帯）'!$D$6:$Z$47,23,FALSE))</f>
        <v/>
      </c>
      <c r="AH88" s="162" t="str">
        <f>IF(AH86="","",VLOOKUP(AH86,'シフト記号表（勤務時間帯）'!$D$6:$Z$47,23,FALSE))</f>
        <v/>
      </c>
      <c r="AI88" s="160" t="str">
        <f>IF(AI86="","",VLOOKUP(AI86,'シフト記号表（勤務時間帯）'!$D$6:$Z$47,23,FALSE))</f>
        <v/>
      </c>
      <c r="AJ88" s="161" t="str">
        <f>IF(AJ86="","",VLOOKUP(AJ86,'シフト記号表（勤務時間帯）'!$D$6:$Z$47,23,FALSE))</f>
        <v/>
      </c>
      <c r="AK88" s="161" t="str">
        <f>IF(AK86="","",VLOOKUP(AK86,'シフト記号表（勤務時間帯）'!$D$6:$Z$47,23,FALSE))</f>
        <v/>
      </c>
      <c r="AL88" s="161" t="str">
        <f>IF(AL86="","",VLOOKUP(AL86,'シフト記号表（勤務時間帯）'!$D$6:$Z$47,23,FALSE))</f>
        <v/>
      </c>
      <c r="AM88" s="161" t="str">
        <f>IF(AM86="","",VLOOKUP(AM86,'シフト記号表（勤務時間帯）'!$D$6:$Z$47,23,FALSE))</f>
        <v/>
      </c>
      <c r="AN88" s="161" t="str">
        <f>IF(AN86="","",VLOOKUP(AN86,'シフト記号表（勤務時間帯）'!$D$6:$Z$47,23,FALSE))</f>
        <v/>
      </c>
      <c r="AO88" s="162" t="str">
        <f>IF(AO86="","",VLOOKUP(AO86,'シフト記号表（勤務時間帯）'!$D$6:$Z$47,23,FALSE))</f>
        <v/>
      </c>
      <c r="AP88" s="160" t="str">
        <f>IF(AP86="","",VLOOKUP(AP86,'シフト記号表（勤務時間帯）'!$D$6:$Z$47,23,FALSE))</f>
        <v/>
      </c>
      <c r="AQ88" s="161" t="str">
        <f>IF(AQ86="","",VLOOKUP(AQ86,'シフト記号表（勤務時間帯）'!$D$6:$Z$47,23,FALSE))</f>
        <v/>
      </c>
      <c r="AR88" s="161" t="str">
        <f>IF(AR86="","",VLOOKUP(AR86,'シフト記号表（勤務時間帯）'!$D$6:$Z$47,23,FALSE))</f>
        <v/>
      </c>
      <c r="AS88" s="161" t="str">
        <f>IF(AS86="","",VLOOKUP(AS86,'シフト記号表（勤務時間帯）'!$D$6:$Z$47,23,FALSE))</f>
        <v/>
      </c>
      <c r="AT88" s="161" t="str">
        <f>IF(AT86="","",VLOOKUP(AT86,'シフト記号表（勤務時間帯）'!$D$6:$Z$47,23,FALSE))</f>
        <v/>
      </c>
      <c r="AU88" s="161" t="str">
        <f>IF(AU86="","",VLOOKUP(AU86,'シフト記号表（勤務時間帯）'!$D$6:$Z$47,23,FALSE))</f>
        <v/>
      </c>
      <c r="AV88" s="162" t="str">
        <f>IF(AV86="","",VLOOKUP(AV86,'シフト記号表（勤務時間帯）'!$D$6:$Z$47,23,FALSE))</f>
        <v/>
      </c>
      <c r="AW88" s="160" t="str">
        <f>IF(AW86="","",VLOOKUP(AW86,'シフト記号表（勤務時間帯）'!$D$6:$Z$47,23,FALSE))</f>
        <v/>
      </c>
      <c r="AX88" s="161" t="str">
        <f>IF(AX86="","",VLOOKUP(AX86,'シフト記号表（勤務時間帯）'!$D$6:$Z$47,23,FALSE))</f>
        <v/>
      </c>
      <c r="AY88" s="161" t="str">
        <f>IF(AY86="","",VLOOKUP(AY86,'シフト記号表（勤務時間帯）'!$D$6:$Z$47,23,FALSE))</f>
        <v/>
      </c>
      <c r="AZ88" s="322">
        <f>IF($BC$3="４週",SUM(U88:AV88),IF($BC$3="暦月",SUM(U88:AY88),""))</f>
        <v>0</v>
      </c>
      <c r="BA88" s="323"/>
      <c r="BB88" s="324">
        <f>IF($BC$3="４週",AZ88/4,IF($BC$3="暦月",(AZ88/($BC$8/7)),""))</f>
        <v>0</v>
      </c>
      <c r="BC88" s="323"/>
      <c r="BD88" s="316"/>
      <c r="BE88" s="317"/>
      <c r="BF88" s="317"/>
      <c r="BG88" s="317"/>
      <c r="BH88" s="318"/>
    </row>
    <row r="89" spans="2:60" ht="20.25" customHeight="1" x14ac:dyDescent="0.4">
      <c r="B89" s="100"/>
      <c r="C89" s="265"/>
      <c r="D89" s="266"/>
      <c r="E89" s="267"/>
      <c r="F89" s="135"/>
      <c r="G89" s="101"/>
      <c r="H89" s="274"/>
      <c r="I89" s="277"/>
      <c r="J89" s="278"/>
      <c r="K89" s="278"/>
      <c r="L89" s="279"/>
      <c r="M89" s="286"/>
      <c r="N89" s="287"/>
      <c r="O89" s="288"/>
      <c r="P89" s="40" t="s">
        <v>18</v>
      </c>
      <c r="Q89" s="41"/>
      <c r="R89" s="41"/>
      <c r="S89" s="42"/>
      <c r="T89" s="53"/>
      <c r="U89" s="163"/>
      <c r="V89" s="164"/>
      <c r="W89" s="164"/>
      <c r="X89" s="164"/>
      <c r="Y89" s="164"/>
      <c r="Z89" s="164"/>
      <c r="AA89" s="165"/>
      <c r="AB89" s="163"/>
      <c r="AC89" s="164"/>
      <c r="AD89" s="164"/>
      <c r="AE89" s="164"/>
      <c r="AF89" s="164"/>
      <c r="AG89" s="164"/>
      <c r="AH89" s="165"/>
      <c r="AI89" s="163"/>
      <c r="AJ89" s="164"/>
      <c r="AK89" s="164"/>
      <c r="AL89" s="164"/>
      <c r="AM89" s="164"/>
      <c r="AN89" s="164"/>
      <c r="AO89" s="165"/>
      <c r="AP89" s="163"/>
      <c r="AQ89" s="164"/>
      <c r="AR89" s="164"/>
      <c r="AS89" s="164"/>
      <c r="AT89" s="164"/>
      <c r="AU89" s="164"/>
      <c r="AV89" s="165"/>
      <c r="AW89" s="163"/>
      <c r="AX89" s="164"/>
      <c r="AY89" s="164"/>
      <c r="AZ89" s="295"/>
      <c r="BA89" s="296"/>
      <c r="BB89" s="309"/>
      <c r="BC89" s="296"/>
      <c r="BD89" s="310"/>
      <c r="BE89" s="311"/>
      <c r="BF89" s="311"/>
      <c r="BG89" s="311"/>
      <c r="BH89" s="312"/>
    </row>
    <row r="90" spans="2:60" ht="20.25" customHeight="1" x14ac:dyDescent="0.4">
      <c r="B90" s="96">
        <f>B87+1</f>
        <v>21</v>
      </c>
      <c r="C90" s="268"/>
      <c r="D90" s="269"/>
      <c r="E90" s="270"/>
      <c r="F90" s="95">
        <f>C89</f>
        <v>0</v>
      </c>
      <c r="G90" s="97"/>
      <c r="H90" s="275"/>
      <c r="I90" s="280"/>
      <c r="J90" s="281"/>
      <c r="K90" s="281"/>
      <c r="L90" s="282"/>
      <c r="M90" s="289"/>
      <c r="N90" s="290"/>
      <c r="O90" s="291"/>
      <c r="P90" s="20" t="s">
        <v>69</v>
      </c>
      <c r="Q90" s="21"/>
      <c r="R90" s="21"/>
      <c r="S90" s="16"/>
      <c r="T90" s="46"/>
      <c r="U90" s="157" t="str">
        <f>IF(U89="","",VLOOKUP(U89,'シフト記号表（勤務時間帯）'!$D$6:$X$47,21,FALSE))</f>
        <v/>
      </c>
      <c r="V90" s="158" t="str">
        <f>IF(V89="","",VLOOKUP(V89,'シフト記号表（勤務時間帯）'!$D$6:$X$47,21,FALSE))</f>
        <v/>
      </c>
      <c r="W90" s="158" t="str">
        <f>IF(W89="","",VLOOKUP(W89,'シフト記号表（勤務時間帯）'!$D$6:$X$47,21,FALSE))</f>
        <v/>
      </c>
      <c r="X90" s="158" t="str">
        <f>IF(X89="","",VLOOKUP(X89,'シフト記号表（勤務時間帯）'!$D$6:$X$47,21,FALSE))</f>
        <v/>
      </c>
      <c r="Y90" s="158" t="str">
        <f>IF(Y89="","",VLOOKUP(Y89,'シフト記号表（勤務時間帯）'!$D$6:$X$47,21,FALSE))</f>
        <v/>
      </c>
      <c r="Z90" s="158" t="str">
        <f>IF(Z89="","",VLOOKUP(Z89,'シフト記号表（勤務時間帯）'!$D$6:$X$47,21,FALSE))</f>
        <v/>
      </c>
      <c r="AA90" s="159" t="str">
        <f>IF(AA89="","",VLOOKUP(AA89,'シフト記号表（勤務時間帯）'!$D$6:$X$47,21,FALSE))</f>
        <v/>
      </c>
      <c r="AB90" s="157" t="str">
        <f>IF(AB89="","",VLOOKUP(AB89,'シフト記号表（勤務時間帯）'!$D$6:$X$47,21,FALSE))</f>
        <v/>
      </c>
      <c r="AC90" s="158" t="str">
        <f>IF(AC89="","",VLOOKUP(AC89,'シフト記号表（勤務時間帯）'!$D$6:$X$47,21,FALSE))</f>
        <v/>
      </c>
      <c r="AD90" s="158" t="str">
        <f>IF(AD89="","",VLOOKUP(AD89,'シフト記号表（勤務時間帯）'!$D$6:$X$47,21,FALSE))</f>
        <v/>
      </c>
      <c r="AE90" s="158" t="str">
        <f>IF(AE89="","",VLOOKUP(AE89,'シフト記号表（勤務時間帯）'!$D$6:$X$47,21,FALSE))</f>
        <v/>
      </c>
      <c r="AF90" s="158" t="str">
        <f>IF(AF89="","",VLOOKUP(AF89,'シフト記号表（勤務時間帯）'!$D$6:$X$47,21,FALSE))</f>
        <v/>
      </c>
      <c r="AG90" s="158" t="str">
        <f>IF(AG89="","",VLOOKUP(AG89,'シフト記号表（勤務時間帯）'!$D$6:$X$47,21,FALSE))</f>
        <v/>
      </c>
      <c r="AH90" s="159" t="str">
        <f>IF(AH89="","",VLOOKUP(AH89,'シフト記号表（勤務時間帯）'!$D$6:$X$47,21,FALSE))</f>
        <v/>
      </c>
      <c r="AI90" s="157" t="str">
        <f>IF(AI89="","",VLOOKUP(AI89,'シフト記号表（勤務時間帯）'!$D$6:$X$47,21,FALSE))</f>
        <v/>
      </c>
      <c r="AJ90" s="158" t="str">
        <f>IF(AJ89="","",VLOOKUP(AJ89,'シフト記号表（勤務時間帯）'!$D$6:$X$47,21,FALSE))</f>
        <v/>
      </c>
      <c r="AK90" s="158" t="str">
        <f>IF(AK89="","",VLOOKUP(AK89,'シフト記号表（勤務時間帯）'!$D$6:$X$47,21,FALSE))</f>
        <v/>
      </c>
      <c r="AL90" s="158" t="str">
        <f>IF(AL89="","",VLOOKUP(AL89,'シフト記号表（勤務時間帯）'!$D$6:$X$47,21,FALSE))</f>
        <v/>
      </c>
      <c r="AM90" s="158" t="str">
        <f>IF(AM89="","",VLOOKUP(AM89,'シフト記号表（勤務時間帯）'!$D$6:$X$47,21,FALSE))</f>
        <v/>
      </c>
      <c r="AN90" s="158" t="str">
        <f>IF(AN89="","",VLOOKUP(AN89,'シフト記号表（勤務時間帯）'!$D$6:$X$47,21,FALSE))</f>
        <v/>
      </c>
      <c r="AO90" s="159" t="str">
        <f>IF(AO89="","",VLOOKUP(AO89,'シフト記号表（勤務時間帯）'!$D$6:$X$47,21,FALSE))</f>
        <v/>
      </c>
      <c r="AP90" s="157" t="str">
        <f>IF(AP89="","",VLOOKUP(AP89,'シフト記号表（勤務時間帯）'!$D$6:$X$47,21,FALSE))</f>
        <v/>
      </c>
      <c r="AQ90" s="158" t="str">
        <f>IF(AQ89="","",VLOOKUP(AQ89,'シフト記号表（勤務時間帯）'!$D$6:$X$47,21,FALSE))</f>
        <v/>
      </c>
      <c r="AR90" s="158" t="str">
        <f>IF(AR89="","",VLOOKUP(AR89,'シフト記号表（勤務時間帯）'!$D$6:$X$47,21,FALSE))</f>
        <v/>
      </c>
      <c r="AS90" s="158" t="str">
        <f>IF(AS89="","",VLOOKUP(AS89,'シフト記号表（勤務時間帯）'!$D$6:$X$47,21,FALSE))</f>
        <v/>
      </c>
      <c r="AT90" s="158" t="str">
        <f>IF(AT89="","",VLOOKUP(AT89,'シフト記号表（勤務時間帯）'!$D$6:$X$47,21,FALSE))</f>
        <v/>
      </c>
      <c r="AU90" s="158" t="str">
        <f>IF(AU89="","",VLOOKUP(AU89,'シフト記号表（勤務時間帯）'!$D$6:$X$47,21,FALSE))</f>
        <v/>
      </c>
      <c r="AV90" s="159" t="str">
        <f>IF(AV89="","",VLOOKUP(AV89,'シフト記号表（勤務時間帯）'!$D$6:$X$47,21,FALSE))</f>
        <v/>
      </c>
      <c r="AW90" s="157" t="str">
        <f>IF(AW89="","",VLOOKUP(AW89,'シフト記号表（勤務時間帯）'!$D$6:$X$47,21,FALSE))</f>
        <v/>
      </c>
      <c r="AX90" s="158" t="str">
        <f>IF(AX89="","",VLOOKUP(AX89,'シフト記号表（勤務時間帯）'!$D$6:$X$47,21,FALSE))</f>
        <v/>
      </c>
      <c r="AY90" s="158" t="str">
        <f>IF(AY89="","",VLOOKUP(AY89,'シフト記号表（勤務時間帯）'!$D$6:$X$47,21,FALSE))</f>
        <v/>
      </c>
      <c r="AZ90" s="319">
        <f>IF($BC$3="４週",SUM(U90:AV90),IF($BC$3="暦月",SUM(U90:AY90),""))</f>
        <v>0</v>
      </c>
      <c r="BA90" s="320"/>
      <c r="BB90" s="321">
        <f>IF($BC$3="４週",AZ90/4,IF($BC$3="暦月",(AZ90/($BC$8/7)),""))</f>
        <v>0</v>
      </c>
      <c r="BC90" s="320"/>
      <c r="BD90" s="313"/>
      <c r="BE90" s="314"/>
      <c r="BF90" s="314"/>
      <c r="BG90" s="314"/>
      <c r="BH90" s="315"/>
    </row>
    <row r="91" spans="2:60" ht="20.25" customHeight="1" x14ac:dyDescent="0.4">
      <c r="B91" s="98"/>
      <c r="C91" s="271"/>
      <c r="D91" s="272"/>
      <c r="E91" s="273"/>
      <c r="F91" s="134"/>
      <c r="G91" s="99">
        <f>C89</f>
        <v>0</v>
      </c>
      <c r="H91" s="276"/>
      <c r="I91" s="283"/>
      <c r="J91" s="284"/>
      <c r="K91" s="284"/>
      <c r="L91" s="285"/>
      <c r="M91" s="292"/>
      <c r="N91" s="293"/>
      <c r="O91" s="294"/>
      <c r="P91" s="153" t="s">
        <v>70</v>
      </c>
      <c r="Q91" s="23"/>
      <c r="R91" s="23"/>
      <c r="S91" s="15"/>
      <c r="T91" s="50"/>
      <c r="U91" s="160" t="str">
        <f>IF(U89="","",VLOOKUP(U89,'シフト記号表（勤務時間帯）'!$D$6:$Z$47,23,FALSE))</f>
        <v/>
      </c>
      <c r="V91" s="161" t="str">
        <f>IF(V89="","",VLOOKUP(V89,'シフト記号表（勤務時間帯）'!$D$6:$Z$47,23,FALSE))</f>
        <v/>
      </c>
      <c r="W91" s="161" t="str">
        <f>IF(W89="","",VLOOKUP(W89,'シフト記号表（勤務時間帯）'!$D$6:$Z$47,23,FALSE))</f>
        <v/>
      </c>
      <c r="X91" s="161" t="str">
        <f>IF(X89="","",VLOOKUP(X89,'シフト記号表（勤務時間帯）'!$D$6:$Z$47,23,FALSE))</f>
        <v/>
      </c>
      <c r="Y91" s="161" t="str">
        <f>IF(Y89="","",VLOOKUP(Y89,'シフト記号表（勤務時間帯）'!$D$6:$Z$47,23,FALSE))</f>
        <v/>
      </c>
      <c r="Z91" s="161" t="str">
        <f>IF(Z89="","",VLOOKUP(Z89,'シフト記号表（勤務時間帯）'!$D$6:$Z$47,23,FALSE))</f>
        <v/>
      </c>
      <c r="AA91" s="162" t="str">
        <f>IF(AA89="","",VLOOKUP(AA89,'シフト記号表（勤務時間帯）'!$D$6:$Z$47,23,FALSE))</f>
        <v/>
      </c>
      <c r="AB91" s="160" t="str">
        <f>IF(AB89="","",VLOOKUP(AB89,'シフト記号表（勤務時間帯）'!$D$6:$Z$47,23,FALSE))</f>
        <v/>
      </c>
      <c r="AC91" s="161" t="str">
        <f>IF(AC89="","",VLOOKUP(AC89,'シフト記号表（勤務時間帯）'!$D$6:$Z$47,23,FALSE))</f>
        <v/>
      </c>
      <c r="AD91" s="161" t="str">
        <f>IF(AD89="","",VLOOKUP(AD89,'シフト記号表（勤務時間帯）'!$D$6:$Z$47,23,FALSE))</f>
        <v/>
      </c>
      <c r="AE91" s="161" t="str">
        <f>IF(AE89="","",VLOOKUP(AE89,'シフト記号表（勤務時間帯）'!$D$6:$Z$47,23,FALSE))</f>
        <v/>
      </c>
      <c r="AF91" s="161" t="str">
        <f>IF(AF89="","",VLOOKUP(AF89,'シフト記号表（勤務時間帯）'!$D$6:$Z$47,23,FALSE))</f>
        <v/>
      </c>
      <c r="AG91" s="161" t="str">
        <f>IF(AG89="","",VLOOKUP(AG89,'シフト記号表（勤務時間帯）'!$D$6:$Z$47,23,FALSE))</f>
        <v/>
      </c>
      <c r="AH91" s="162" t="str">
        <f>IF(AH89="","",VLOOKUP(AH89,'シフト記号表（勤務時間帯）'!$D$6:$Z$47,23,FALSE))</f>
        <v/>
      </c>
      <c r="AI91" s="160" t="str">
        <f>IF(AI89="","",VLOOKUP(AI89,'シフト記号表（勤務時間帯）'!$D$6:$Z$47,23,FALSE))</f>
        <v/>
      </c>
      <c r="AJ91" s="161" t="str">
        <f>IF(AJ89="","",VLOOKUP(AJ89,'シフト記号表（勤務時間帯）'!$D$6:$Z$47,23,FALSE))</f>
        <v/>
      </c>
      <c r="AK91" s="161" t="str">
        <f>IF(AK89="","",VLOOKUP(AK89,'シフト記号表（勤務時間帯）'!$D$6:$Z$47,23,FALSE))</f>
        <v/>
      </c>
      <c r="AL91" s="161" t="str">
        <f>IF(AL89="","",VLOOKUP(AL89,'シフト記号表（勤務時間帯）'!$D$6:$Z$47,23,FALSE))</f>
        <v/>
      </c>
      <c r="AM91" s="161" t="str">
        <f>IF(AM89="","",VLOOKUP(AM89,'シフト記号表（勤務時間帯）'!$D$6:$Z$47,23,FALSE))</f>
        <v/>
      </c>
      <c r="AN91" s="161" t="str">
        <f>IF(AN89="","",VLOOKUP(AN89,'シフト記号表（勤務時間帯）'!$D$6:$Z$47,23,FALSE))</f>
        <v/>
      </c>
      <c r="AO91" s="162" t="str">
        <f>IF(AO89="","",VLOOKUP(AO89,'シフト記号表（勤務時間帯）'!$D$6:$Z$47,23,FALSE))</f>
        <v/>
      </c>
      <c r="AP91" s="160" t="str">
        <f>IF(AP89="","",VLOOKUP(AP89,'シフト記号表（勤務時間帯）'!$D$6:$Z$47,23,FALSE))</f>
        <v/>
      </c>
      <c r="AQ91" s="161" t="str">
        <f>IF(AQ89="","",VLOOKUP(AQ89,'シフト記号表（勤務時間帯）'!$D$6:$Z$47,23,FALSE))</f>
        <v/>
      </c>
      <c r="AR91" s="161" t="str">
        <f>IF(AR89="","",VLOOKUP(AR89,'シフト記号表（勤務時間帯）'!$D$6:$Z$47,23,FALSE))</f>
        <v/>
      </c>
      <c r="AS91" s="161" t="str">
        <f>IF(AS89="","",VLOOKUP(AS89,'シフト記号表（勤務時間帯）'!$D$6:$Z$47,23,FALSE))</f>
        <v/>
      </c>
      <c r="AT91" s="161" t="str">
        <f>IF(AT89="","",VLOOKUP(AT89,'シフト記号表（勤務時間帯）'!$D$6:$Z$47,23,FALSE))</f>
        <v/>
      </c>
      <c r="AU91" s="161" t="str">
        <f>IF(AU89="","",VLOOKUP(AU89,'シフト記号表（勤務時間帯）'!$D$6:$Z$47,23,FALSE))</f>
        <v/>
      </c>
      <c r="AV91" s="162" t="str">
        <f>IF(AV89="","",VLOOKUP(AV89,'シフト記号表（勤務時間帯）'!$D$6:$Z$47,23,FALSE))</f>
        <v/>
      </c>
      <c r="AW91" s="160" t="str">
        <f>IF(AW89="","",VLOOKUP(AW89,'シフト記号表（勤務時間帯）'!$D$6:$Z$47,23,FALSE))</f>
        <v/>
      </c>
      <c r="AX91" s="161" t="str">
        <f>IF(AX89="","",VLOOKUP(AX89,'シフト記号表（勤務時間帯）'!$D$6:$Z$47,23,FALSE))</f>
        <v/>
      </c>
      <c r="AY91" s="161" t="str">
        <f>IF(AY89="","",VLOOKUP(AY89,'シフト記号表（勤務時間帯）'!$D$6:$Z$47,23,FALSE))</f>
        <v/>
      </c>
      <c r="AZ91" s="322">
        <f>IF($BC$3="４週",SUM(U91:AV91),IF($BC$3="暦月",SUM(U91:AY91),""))</f>
        <v>0</v>
      </c>
      <c r="BA91" s="323"/>
      <c r="BB91" s="324">
        <f>IF($BC$3="４週",AZ91/4,IF($BC$3="暦月",(AZ91/($BC$8/7)),""))</f>
        <v>0</v>
      </c>
      <c r="BC91" s="323"/>
      <c r="BD91" s="316"/>
      <c r="BE91" s="317"/>
      <c r="BF91" s="317"/>
      <c r="BG91" s="317"/>
      <c r="BH91" s="318"/>
    </row>
    <row r="92" spans="2:60" ht="20.25" customHeight="1" x14ac:dyDescent="0.4">
      <c r="B92" s="100"/>
      <c r="C92" s="265"/>
      <c r="D92" s="266"/>
      <c r="E92" s="267"/>
      <c r="F92" s="135"/>
      <c r="G92" s="101"/>
      <c r="H92" s="274"/>
      <c r="I92" s="277"/>
      <c r="J92" s="278"/>
      <c r="K92" s="278"/>
      <c r="L92" s="279"/>
      <c r="M92" s="286"/>
      <c r="N92" s="287"/>
      <c r="O92" s="288"/>
      <c r="P92" s="40" t="s">
        <v>18</v>
      </c>
      <c r="Q92" s="41"/>
      <c r="R92" s="41"/>
      <c r="S92" s="42"/>
      <c r="T92" s="53"/>
      <c r="U92" s="163"/>
      <c r="V92" s="164"/>
      <c r="W92" s="164"/>
      <c r="X92" s="164"/>
      <c r="Y92" s="164"/>
      <c r="Z92" s="164"/>
      <c r="AA92" s="165"/>
      <c r="AB92" s="163"/>
      <c r="AC92" s="164"/>
      <c r="AD92" s="164"/>
      <c r="AE92" s="164"/>
      <c r="AF92" s="164"/>
      <c r="AG92" s="164"/>
      <c r="AH92" s="165"/>
      <c r="AI92" s="163"/>
      <c r="AJ92" s="164"/>
      <c r="AK92" s="164"/>
      <c r="AL92" s="164"/>
      <c r="AM92" s="164"/>
      <c r="AN92" s="164"/>
      <c r="AO92" s="165"/>
      <c r="AP92" s="163"/>
      <c r="AQ92" s="164"/>
      <c r="AR92" s="164"/>
      <c r="AS92" s="164"/>
      <c r="AT92" s="164"/>
      <c r="AU92" s="164"/>
      <c r="AV92" s="165"/>
      <c r="AW92" s="163"/>
      <c r="AX92" s="164"/>
      <c r="AY92" s="164"/>
      <c r="AZ92" s="295"/>
      <c r="BA92" s="296"/>
      <c r="BB92" s="309"/>
      <c r="BC92" s="296"/>
      <c r="BD92" s="310"/>
      <c r="BE92" s="311"/>
      <c r="BF92" s="311"/>
      <c r="BG92" s="311"/>
      <c r="BH92" s="312"/>
    </row>
    <row r="93" spans="2:60" ht="20.25" customHeight="1" x14ac:dyDescent="0.4">
      <c r="B93" s="96">
        <f>B90+1</f>
        <v>22</v>
      </c>
      <c r="C93" s="268"/>
      <c r="D93" s="269"/>
      <c r="E93" s="270"/>
      <c r="F93" s="95">
        <f>C92</f>
        <v>0</v>
      </c>
      <c r="G93" s="97"/>
      <c r="H93" s="275"/>
      <c r="I93" s="280"/>
      <c r="J93" s="281"/>
      <c r="K93" s="281"/>
      <c r="L93" s="282"/>
      <c r="M93" s="289"/>
      <c r="N93" s="290"/>
      <c r="O93" s="291"/>
      <c r="P93" s="20" t="s">
        <v>69</v>
      </c>
      <c r="Q93" s="21"/>
      <c r="R93" s="21"/>
      <c r="S93" s="16"/>
      <c r="T93" s="46"/>
      <c r="U93" s="157" t="str">
        <f>IF(U92="","",VLOOKUP(U92,'シフト記号表（勤務時間帯）'!$D$6:$X$47,21,FALSE))</f>
        <v/>
      </c>
      <c r="V93" s="158" t="str">
        <f>IF(V92="","",VLOOKUP(V92,'シフト記号表（勤務時間帯）'!$D$6:$X$47,21,FALSE))</f>
        <v/>
      </c>
      <c r="W93" s="158" t="str">
        <f>IF(W92="","",VLOOKUP(W92,'シフト記号表（勤務時間帯）'!$D$6:$X$47,21,FALSE))</f>
        <v/>
      </c>
      <c r="X93" s="158" t="str">
        <f>IF(X92="","",VLOOKUP(X92,'シフト記号表（勤務時間帯）'!$D$6:$X$47,21,FALSE))</f>
        <v/>
      </c>
      <c r="Y93" s="158" t="str">
        <f>IF(Y92="","",VLOOKUP(Y92,'シフト記号表（勤務時間帯）'!$D$6:$X$47,21,FALSE))</f>
        <v/>
      </c>
      <c r="Z93" s="158" t="str">
        <f>IF(Z92="","",VLOOKUP(Z92,'シフト記号表（勤務時間帯）'!$D$6:$X$47,21,FALSE))</f>
        <v/>
      </c>
      <c r="AA93" s="159" t="str">
        <f>IF(AA92="","",VLOOKUP(AA92,'シフト記号表（勤務時間帯）'!$D$6:$X$47,21,FALSE))</f>
        <v/>
      </c>
      <c r="AB93" s="157" t="str">
        <f>IF(AB92="","",VLOOKUP(AB92,'シフト記号表（勤務時間帯）'!$D$6:$X$47,21,FALSE))</f>
        <v/>
      </c>
      <c r="AC93" s="158" t="str">
        <f>IF(AC92="","",VLOOKUP(AC92,'シフト記号表（勤務時間帯）'!$D$6:$X$47,21,FALSE))</f>
        <v/>
      </c>
      <c r="AD93" s="158" t="str">
        <f>IF(AD92="","",VLOOKUP(AD92,'シフト記号表（勤務時間帯）'!$D$6:$X$47,21,FALSE))</f>
        <v/>
      </c>
      <c r="AE93" s="158" t="str">
        <f>IF(AE92="","",VLOOKUP(AE92,'シフト記号表（勤務時間帯）'!$D$6:$X$47,21,FALSE))</f>
        <v/>
      </c>
      <c r="AF93" s="158" t="str">
        <f>IF(AF92="","",VLOOKUP(AF92,'シフト記号表（勤務時間帯）'!$D$6:$X$47,21,FALSE))</f>
        <v/>
      </c>
      <c r="AG93" s="158" t="str">
        <f>IF(AG92="","",VLOOKUP(AG92,'シフト記号表（勤務時間帯）'!$D$6:$X$47,21,FALSE))</f>
        <v/>
      </c>
      <c r="AH93" s="159" t="str">
        <f>IF(AH92="","",VLOOKUP(AH92,'シフト記号表（勤務時間帯）'!$D$6:$X$47,21,FALSE))</f>
        <v/>
      </c>
      <c r="AI93" s="157" t="str">
        <f>IF(AI92="","",VLOOKUP(AI92,'シフト記号表（勤務時間帯）'!$D$6:$X$47,21,FALSE))</f>
        <v/>
      </c>
      <c r="AJ93" s="158" t="str">
        <f>IF(AJ92="","",VLOOKUP(AJ92,'シフト記号表（勤務時間帯）'!$D$6:$X$47,21,FALSE))</f>
        <v/>
      </c>
      <c r="AK93" s="158" t="str">
        <f>IF(AK92="","",VLOOKUP(AK92,'シフト記号表（勤務時間帯）'!$D$6:$X$47,21,FALSE))</f>
        <v/>
      </c>
      <c r="AL93" s="158" t="str">
        <f>IF(AL92="","",VLOOKUP(AL92,'シフト記号表（勤務時間帯）'!$D$6:$X$47,21,FALSE))</f>
        <v/>
      </c>
      <c r="AM93" s="158" t="str">
        <f>IF(AM92="","",VLOOKUP(AM92,'シフト記号表（勤務時間帯）'!$D$6:$X$47,21,FALSE))</f>
        <v/>
      </c>
      <c r="AN93" s="158" t="str">
        <f>IF(AN92="","",VLOOKUP(AN92,'シフト記号表（勤務時間帯）'!$D$6:$X$47,21,FALSE))</f>
        <v/>
      </c>
      <c r="AO93" s="159" t="str">
        <f>IF(AO92="","",VLOOKUP(AO92,'シフト記号表（勤務時間帯）'!$D$6:$X$47,21,FALSE))</f>
        <v/>
      </c>
      <c r="AP93" s="157" t="str">
        <f>IF(AP92="","",VLOOKUP(AP92,'シフト記号表（勤務時間帯）'!$D$6:$X$47,21,FALSE))</f>
        <v/>
      </c>
      <c r="AQ93" s="158" t="str">
        <f>IF(AQ92="","",VLOOKUP(AQ92,'シフト記号表（勤務時間帯）'!$D$6:$X$47,21,FALSE))</f>
        <v/>
      </c>
      <c r="AR93" s="158" t="str">
        <f>IF(AR92="","",VLOOKUP(AR92,'シフト記号表（勤務時間帯）'!$D$6:$X$47,21,FALSE))</f>
        <v/>
      </c>
      <c r="AS93" s="158" t="str">
        <f>IF(AS92="","",VLOOKUP(AS92,'シフト記号表（勤務時間帯）'!$D$6:$X$47,21,FALSE))</f>
        <v/>
      </c>
      <c r="AT93" s="158" t="str">
        <f>IF(AT92="","",VLOOKUP(AT92,'シフト記号表（勤務時間帯）'!$D$6:$X$47,21,FALSE))</f>
        <v/>
      </c>
      <c r="AU93" s="158" t="str">
        <f>IF(AU92="","",VLOOKUP(AU92,'シフト記号表（勤務時間帯）'!$D$6:$X$47,21,FALSE))</f>
        <v/>
      </c>
      <c r="AV93" s="159" t="str">
        <f>IF(AV92="","",VLOOKUP(AV92,'シフト記号表（勤務時間帯）'!$D$6:$X$47,21,FALSE))</f>
        <v/>
      </c>
      <c r="AW93" s="157" t="str">
        <f>IF(AW92="","",VLOOKUP(AW92,'シフト記号表（勤務時間帯）'!$D$6:$X$47,21,FALSE))</f>
        <v/>
      </c>
      <c r="AX93" s="158" t="str">
        <f>IF(AX92="","",VLOOKUP(AX92,'シフト記号表（勤務時間帯）'!$D$6:$X$47,21,FALSE))</f>
        <v/>
      </c>
      <c r="AY93" s="158" t="str">
        <f>IF(AY92="","",VLOOKUP(AY92,'シフト記号表（勤務時間帯）'!$D$6:$X$47,21,FALSE))</f>
        <v/>
      </c>
      <c r="AZ93" s="319">
        <f>IF($BC$3="４週",SUM(U93:AV93),IF($BC$3="暦月",SUM(U93:AY93),""))</f>
        <v>0</v>
      </c>
      <c r="BA93" s="320"/>
      <c r="BB93" s="321">
        <f>IF($BC$3="４週",AZ93/4,IF($BC$3="暦月",(AZ93/($BC$8/7)),""))</f>
        <v>0</v>
      </c>
      <c r="BC93" s="320"/>
      <c r="BD93" s="313"/>
      <c r="BE93" s="314"/>
      <c r="BF93" s="314"/>
      <c r="BG93" s="314"/>
      <c r="BH93" s="315"/>
    </row>
    <row r="94" spans="2:60" ht="20.25" customHeight="1" x14ac:dyDescent="0.4">
      <c r="B94" s="98"/>
      <c r="C94" s="271"/>
      <c r="D94" s="272"/>
      <c r="E94" s="273"/>
      <c r="F94" s="134"/>
      <c r="G94" s="99">
        <f>C92</f>
        <v>0</v>
      </c>
      <c r="H94" s="276"/>
      <c r="I94" s="283"/>
      <c r="J94" s="284"/>
      <c r="K94" s="284"/>
      <c r="L94" s="285"/>
      <c r="M94" s="292"/>
      <c r="N94" s="293"/>
      <c r="O94" s="294"/>
      <c r="P94" s="153" t="s">
        <v>70</v>
      </c>
      <c r="Q94" s="23"/>
      <c r="R94" s="23"/>
      <c r="S94" s="15"/>
      <c r="T94" s="50"/>
      <c r="U94" s="160" t="str">
        <f>IF(U92="","",VLOOKUP(U92,'シフト記号表（勤務時間帯）'!$D$6:$Z$47,23,FALSE))</f>
        <v/>
      </c>
      <c r="V94" s="161" t="str">
        <f>IF(V92="","",VLOOKUP(V92,'シフト記号表（勤務時間帯）'!$D$6:$Z$47,23,FALSE))</f>
        <v/>
      </c>
      <c r="W94" s="161" t="str">
        <f>IF(W92="","",VLOOKUP(W92,'シフト記号表（勤務時間帯）'!$D$6:$Z$47,23,FALSE))</f>
        <v/>
      </c>
      <c r="X94" s="161" t="str">
        <f>IF(X92="","",VLOOKUP(X92,'シフト記号表（勤務時間帯）'!$D$6:$Z$47,23,FALSE))</f>
        <v/>
      </c>
      <c r="Y94" s="161" t="str">
        <f>IF(Y92="","",VLOOKUP(Y92,'シフト記号表（勤務時間帯）'!$D$6:$Z$47,23,FALSE))</f>
        <v/>
      </c>
      <c r="Z94" s="161" t="str">
        <f>IF(Z92="","",VLOOKUP(Z92,'シフト記号表（勤務時間帯）'!$D$6:$Z$47,23,FALSE))</f>
        <v/>
      </c>
      <c r="AA94" s="162" t="str">
        <f>IF(AA92="","",VLOOKUP(AA92,'シフト記号表（勤務時間帯）'!$D$6:$Z$47,23,FALSE))</f>
        <v/>
      </c>
      <c r="AB94" s="160" t="str">
        <f>IF(AB92="","",VLOOKUP(AB92,'シフト記号表（勤務時間帯）'!$D$6:$Z$47,23,FALSE))</f>
        <v/>
      </c>
      <c r="AC94" s="161" t="str">
        <f>IF(AC92="","",VLOOKUP(AC92,'シフト記号表（勤務時間帯）'!$D$6:$Z$47,23,FALSE))</f>
        <v/>
      </c>
      <c r="AD94" s="161" t="str">
        <f>IF(AD92="","",VLOOKUP(AD92,'シフト記号表（勤務時間帯）'!$D$6:$Z$47,23,FALSE))</f>
        <v/>
      </c>
      <c r="AE94" s="161" t="str">
        <f>IF(AE92="","",VLOOKUP(AE92,'シフト記号表（勤務時間帯）'!$D$6:$Z$47,23,FALSE))</f>
        <v/>
      </c>
      <c r="AF94" s="161" t="str">
        <f>IF(AF92="","",VLOOKUP(AF92,'シフト記号表（勤務時間帯）'!$D$6:$Z$47,23,FALSE))</f>
        <v/>
      </c>
      <c r="AG94" s="161" t="str">
        <f>IF(AG92="","",VLOOKUP(AG92,'シフト記号表（勤務時間帯）'!$D$6:$Z$47,23,FALSE))</f>
        <v/>
      </c>
      <c r="AH94" s="162" t="str">
        <f>IF(AH92="","",VLOOKUP(AH92,'シフト記号表（勤務時間帯）'!$D$6:$Z$47,23,FALSE))</f>
        <v/>
      </c>
      <c r="AI94" s="160" t="str">
        <f>IF(AI92="","",VLOOKUP(AI92,'シフト記号表（勤務時間帯）'!$D$6:$Z$47,23,FALSE))</f>
        <v/>
      </c>
      <c r="AJ94" s="161" t="str">
        <f>IF(AJ92="","",VLOOKUP(AJ92,'シフト記号表（勤務時間帯）'!$D$6:$Z$47,23,FALSE))</f>
        <v/>
      </c>
      <c r="AK94" s="161" t="str">
        <f>IF(AK92="","",VLOOKUP(AK92,'シフト記号表（勤務時間帯）'!$D$6:$Z$47,23,FALSE))</f>
        <v/>
      </c>
      <c r="AL94" s="161" t="str">
        <f>IF(AL92="","",VLOOKUP(AL92,'シフト記号表（勤務時間帯）'!$D$6:$Z$47,23,FALSE))</f>
        <v/>
      </c>
      <c r="AM94" s="161" t="str">
        <f>IF(AM92="","",VLOOKUP(AM92,'シフト記号表（勤務時間帯）'!$D$6:$Z$47,23,FALSE))</f>
        <v/>
      </c>
      <c r="AN94" s="161" t="str">
        <f>IF(AN92="","",VLOOKUP(AN92,'シフト記号表（勤務時間帯）'!$D$6:$Z$47,23,FALSE))</f>
        <v/>
      </c>
      <c r="AO94" s="162" t="str">
        <f>IF(AO92="","",VLOOKUP(AO92,'シフト記号表（勤務時間帯）'!$D$6:$Z$47,23,FALSE))</f>
        <v/>
      </c>
      <c r="AP94" s="160" t="str">
        <f>IF(AP92="","",VLOOKUP(AP92,'シフト記号表（勤務時間帯）'!$D$6:$Z$47,23,FALSE))</f>
        <v/>
      </c>
      <c r="AQ94" s="161" t="str">
        <f>IF(AQ92="","",VLOOKUP(AQ92,'シフト記号表（勤務時間帯）'!$D$6:$Z$47,23,FALSE))</f>
        <v/>
      </c>
      <c r="AR94" s="161" t="str">
        <f>IF(AR92="","",VLOOKUP(AR92,'シフト記号表（勤務時間帯）'!$D$6:$Z$47,23,FALSE))</f>
        <v/>
      </c>
      <c r="AS94" s="161" t="str">
        <f>IF(AS92="","",VLOOKUP(AS92,'シフト記号表（勤務時間帯）'!$D$6:$Z$47,23,FALSE))</f>
        <v/>
      </c>
      <c r="AT94" s="161" t="str">
        <f>IF(AT92="","",VLOOKUP(AT92,'シフト記号表（勤務時間帯）'!$D$6:$Z$47,23,FALSE))</f>
        <v/>
      </c>
      <c r="AU94" s="161" t="str">
        <f>IF(AU92="","",VLOOKUP(AU92,'シフト記号表（勤務時間帯）'!$D$6:$Z$47,23,FALSE))</f>
        <v/>
      </c>
      <c r="AV94" s="162" t="str">
        <f>IF(AV92="","",VLOOKUP(AV92,'シフト記号表（勤務時間帯）'!$D$6:$Z$47,23,FALSE))</f>
        <v/>
      </c>
      <c r="AW94" s="160" t="str">
        <f>IF(AW92="","",VLOOKUP(AW92,'シフト記号表（勤務時間帯）'!$D$6:$Z$47,23,FALSE))</f>
        <v/>
      </c>
      <c r="AX94" s="161" t="str">
        <f>IF(AX92="","",VLOOKUP(AX92,'シフト記号表（勤務時間帯）'!$D$6:$Z$47,23,FALSE))</f>
        <v/>
      </c>
      <c r="AY94" s="161" t="str">
        <f>IF(AY92="","",VLOOKUP(AY92,'シフト記号表（勤務時間帯）'!$D$6:$Z$47,23,FALSE))</f>
        <v/>
      </c>
      <c r="AZ94" s="322">
        <f>IF($BC$3="４週",SUM(U94:AV94),IF($BC$3="暦月",SUM(U94:AY94),""))</f>
        <v>0</v>
      </c>
      <c r="BA94" s="323"/>
      <c r="BB94" s="324">
        <f>IF($BC$3="４週",AZ94/4,IF($BC$3="暦月",(AZ94/($BC$8/7)),""))</f>
        <v>0</v>
      </c>
      <c r="BC94" s="323"/>
      <c r="BD94" s="316"/>
      <c r="BE94" s="317"/>
      <c r="BF94" s="317"/>
      <c r="BG94" s="317"/>
      <c r="BH94" s="318"/>
    </row>
    <row r="95" spans="2:60" ht="20.25" customHeight="1" x14ac:dyDescent="0.4">
      <c r="B95" s="100"/>
      <c r="C95" s="265"/>
      <c r="D95" s="266"/>
      <c r="E95" s="267"/>
      <c r="F95" s="135"/>
      <c r="G95" s="101"/>
      <c r="H95" s="274"/>
      <c r="I95" s="277"/>
      <c r="J95" s="278"/>
      <c r="K95" s="278"/>
      <c r="L95" s="279"/>
      <c r="M95" s="286"/>
      <c r="N95" s="287"/>
      <c r="O95" s="288"/>
      <c r="P95" s="40" t="s">
        <v>18</v>
      </c>
      <c r="Q95" s="41"/>
      <c r="R95" s="41"/>
      <c r="S95" s="42"/>
      <c r="T95" s="53"/>
      <c r="U95" s="163"/>
      <c r="V95" s="164"/>
      <c r="W95" s="164"/>
      <c r="X95" s="164"/>
      <c r="Y95" s="164"/>
      <c r="Z95" s="164"/>
      <c r="AA95" s="165"/>
      <c r="AB95" s="163"/>
      <c r="AC95" s="164"/>
      <c r="AD95" s="164"/>
      <c r="AE95" s="164"/>
      <c r="AF95" s="164"/>
      <c r="AG95" s="164"/>
      <c r="AH95" s="165"/>
      <c r="AI95" s="163"/>
      <c r="AJ95" s="164"/>
      <c r="AK95" s="164"/>
      <c r="AL95" s="164"/>
      <c r="AM95" s="164"/>
      <c r="AN95" s="164"/>
      <c r="AO95" s="165"/>
      <c r="AP95" s="163"/>
      <c r="AQ95" s="164"/>
      <c r="AR95" s="164"/>
      <c r="AS95" s="164"/>
      <c r="AT95" s="164"/>
      <c r="AU95" s="164"/>
      <c r="AV95" s="165"/>
      <c r="AW95" s="163"/>
      <c r="AX95" s="164"/>
      <c r="AY95" s="164"/>
      <c r="AZ95" s="295"/>
      <c r="BA95" s="296"/>
      <c r="BB95" s="309"/>
      <c r="BC95" s="296"/>
      <c r="BD95" s="310"/>
      <c r="BE95" s="311"/>
      <c r="BF95" s="311"/>
      <c r="BG95" s="311"/>
      <c r="BH95" s="312"/>
    </row>
    <row r="96" spans="2:60" ht="20.25" customHeight="1" x14ac:dyDescent="0.4">
      <c r="B96" s="96">
        <f>B93+1</f>
        <v>23</v>
      </c>
      <c r="C96" s="268"/>
      <c r="D96" s="269"/>
      <c r="E96" s="270"/>
      <c r="F96" s="95">
        <f>C95</f>
        <v>0</v>
      </c>
      <c r="G96" s="97"/>
      <c r="H96" s="275"/>
      <c r="I96" s="280"/>
      <c r="J96" s="281"/>
      <c r="K96" s="281"/>
      <c r="L96" s="282"/>
      <c r="M96" s="289"/>
      <c r="N96" s="290"/>
      <c r="O96" s="291"/>
      <c r="P96" s="20" t="s">
        <v>69</v>
      </c>
      <c r="Q96" s="21"/>
      <c r="R96" s="21"/>
      <c r="S96" s="16"/>
      <c r="T96" s="46"/>
      <c r="U96" s="157" t="str">
        <f>IF(U95="","",VLOOKUP(U95,'シフト記号表（勤務時間帯）'!$D$6:$X$47,21,FALSE))</f>
        <v/>
      </c>
      <c r="V96" s="158" t="str">
        <f>IF(V95="","",VLOOKUP(V95,'シフト記号表（勤務時間帯）'!$D$6:$X$47,21,FALSE))</f>
        <v/>
      </c>
      <c r="W96" s="158" t="str">
        <f>IF(W95="","",VLOOKUP(W95,'シフト記号表（勤務時間帯）'!$D$6:$X$47,21,FALSE))</f>
        <v/>
      </c>
      <c r="X96" s="158" t="str">
        <f>IF(X95="","",VLOOKUP(X95,'シフト記号表（勤務時間帯）'!$D$6:$X$47,21,FALSE))</f>
        <v/>
      </c>
      <c r="Y96" s="158" t="str">
        <f>IF(Y95="","",VLOOKUP(Y95,'シフト記号表（勤務時間帯）'!$D$6:$X$47,21,FALSE))</f>
        <v/>
      </c>
      <c r="Z96" s="158" t="str">
        <f>IF(Z95="","",VLOOKUP(Z95,'シフト記号表（勤務時間帯）'!$D$6:$X$47,21,FALSE))</f>
        <v/>
      </c>
      <c r="AA96" s="159" t="str">
        <f>IF(AA95="","",VLOOKUP(AA95,'シフト記号表（勤務時間帯）'!$D$6:$X$47,21,FALSE))</f>
        <v/>
      </c>
      <c r="AB96" s="157" t="str">
        <f>IF(AB95="","",VLOOKUP(AB95,'シフト記号表（勤務時間帯）'!$D$6:$X$47,21,FALSE))</f>
        <v/>
      </c>
      <c r="AC96" s="158" t="str">
        <f>IF(AC95="","",VLOOKUP(AC95,'シフト記号表（勤務時間帯）'!$D$6:$X$47,21,FALSE))</f>
        <v/>
      </c>
      <c r="AD96" s="158" t="str">
        <f>IF(AD95="","",VLOOKUP(AD95,'シフト記号表（勤務時間帯）'!$D$6:$X$47,21,FALSE))</f>
        <v/>
      </c>
      <c r="AE96" s="158" t="str">
        <f>IF(AE95="","",VLOOKUP(AE95,'シフト記号表（勤務時間帯）'!$D$6:$X$47,21,FALSE))</f>
        <v/>
      </c>
      <c r="AF96" s="158" t="str">
        <f>IF(AF95="","",VLOOKUP(AF95,'シフト記号表（勤務時間帯）'!$D$6:$X$47,21,FALSE))</f>
        <v/>
      </c>
      <c r="AG96" s="158" t="str">
        <f>IF(AG95="","",VLOOKUP(AG95,'シフト記号表（勤務時間帯）'!$D$6:$X$47,21,FALSE))</f>
        <v/>
      </c>
      <c r="AH96" s="159" t="str">
        <f>IF(AH95="","",VLOOKUP(AH95,'シフト記号表（勤務時間帯）'!$D$6:$X$47,21,FALSE))</f>
        <v/>
      </c>
      <c r="AI96" s="157" t="str">
        <f>IF(AI95="","",VLOOKUP(AI95,'シフト記号表（勤務時間帯）'!$D$6:$X$47,21,FALSE))</f>
        <v/>
      </c>
      <c r="AJ96" s="158" t="str">
        <f>IF(AJ95="","",VLOOKUP(AJ95,'シフト記号表（勤務時間帯）'!$D$6:$X$47,21,FALSE))</f>
        <v/>
      </c>
      <c r="AK96" s="158" t="str">
        <f>IF(AK95="","",VLOOKUP(AK95,'シフト記号表（勤務時間帯）'!$D$6:$X$47,21,FALSE))</f>
        <v/>
      </c>
      <c r="AL96" s="158" t="str">
        <f>IF(AL95="","",VLOOKUP(AL95,'シフト記号表（勤務時間帯）'!$D$6:$X$47,21,FALSE))</f>
        <v/>
      </c>
      <c r="AM96" s="158" t="str">
        <f>IF(AM95="","",VLOOKUP(AM95,'シフト記号表（勤務時間帯）'!$D$6:$X$47,21,FALSE))</f>
        <v/>
      </c>
      <c r="AN96" s="158" t="str">
        <f>IF(AN95="","",VLOOKUP(AN95,'シフト記号表（勤務時間帯）'!$D$6:$X$47,21,FALSE))</f>
        <v/>
      </c>
      <c r="AO96" s="159" t="str">
        <f>IF(AO95="","",VLOOKUP(AO95,'シフト記号表（勤務時間帯）'!$D$6:$X$47,21,FALSE))</f>
        <v/>
      </c>
      <c r="AP96" s="157" t="str">
        <f>IF(AP95="","",VLOOKUP(AP95,'シフト記号表（勤務時間帯）'!$D$6:$X$47,21,FALSE))</f>
        <v/>
      </c>
      <c r="AQ96" s="158" t="str">
        <f>IF(AQ95="","",VLOOKUP(AQ95,'シフト記号表（勤務時間帯）'!$D$6:$X$47,21,FALSE))</f>
        <v/>
      </c>
      <c r="AR96" s="158" t="str">
        <f>IF(AR95="","",VLOOKUP(AR95,'シフト記号表（勤務時間帯）'!$D$6:$X$47,21,FALSE))</f>
        <v/>
      </c>
      <c r="AS96" s="158" t="str">
        <f>IF(AS95="","",VLOOKUP(AS95,'シフト記号表（勤務時間帯）'!$D$6:$X$47,21,FALSE))</f>
        <v/>
      </c>
      <c r="AT96" s="158" t="str">
        <f>IF(AT95="","",VLOOKUP(AT95,'シフト記号表（勤務時間帯）'!$D$6:$X$47,21,FALSE))</f>
        <v/>
      </c>
      <c r="AU96" s="158" t="str">
        <f>IF(AU95="","",VLOOKUP(AU95,'シフト記号表（勤務時間帯）'!$D$6:$X$47,21,FALSE))</f>
        <v/>
      </c>
      <c r="AV96" s="159" t="str">
        <f>IF(AV95="","",VLOOKUP(AV95,'シフト記号表（勤務時間帯）'!$D$6:$X$47,21,FALSE))</f>
        <v/>
      </c>
      <c r="AW96" s="157" t="str">
        <f>IF(AW95="","",VLOOKUP(AW95,'シフト記号表（勤務時間帯）'!$D$6:$X$47,21,FALSE))</f>
        <v/>
      </c>
      <c r="AX96" s="158" t="str">
        <f>IF(AX95="","",VLOOKUP(AX95,'シフト記号表（勤務時間帯）'!$D$6:$X$47,21,FALSE))</f>
        <v/>
      </c>
      <c r="AY96" s="158" t="str">
        <f>IF(AY95="","",VLOOKUP(AY95,'シフト記号表（勤務時間帯）'!$D$6:$X$47,21,FALSE))</f>
        <v/>
      </c>
      <c r="AZ96" s="319">
        <f>IF($BC$3="４週",SUM(U96:AV96),IF($BC$3="暦月",SUM(U96:AY96),""))</f>
        <v>0</v>
      </c>
      <c r="BA96" s="320"/>
      <c r="BB96" s="321">
        <f>IF($BC$3="４週",AZ96/4,IF($BC$3="暦月",(AZ96/($BC$8/7)),""))</f>
        <v>0</v>
      </c>
      <c r="BC96" s="320"/>
      <c r="BD96" s="313"/>
      <c r="BE96" s="314"/>
      <c r="BF96" s="314"/>
      <c r="BG96" s="314"/>
      <c r="BH96" s="315"/>
    </row>
    <row r="97" spans="2:60" ht="20.25" customHeight="1" x14ac:dyDescent="0.4">
      <c r="B97" s="98"/>
      <c r="C97" s="271"/>
      <c r="D97" s="272"/>
      <c r="E97" s="273"/>
      <c r="F97" s="134"/>
      <c r="G97" s="99">
        <f>C95</f>
        <v>0</v>
      </c>
      <c r="H97" s="276"/>
      <c r="I97" s="283"/>
      <c r="J97" s="284"/>
      <c r="K97" s="284"/>
      <c r="L97" s="285"/>
      <c r="M97" s="292"/>
      <c r="N97" s="293"/>
      <c r="O97" s="294"/>
      <c r="P97" s="153" t="s">
        <v>70</v>
      </c>
      <c r="Q97" s="23"/>
      <c r="R97" s="23"/>
      <c r="S97" s="15"/>
      <c r="T97" s="50"/>
      <c r="U97" s="160" t="str">
        <f>IF(U95="","",VLOOKUP(U95,'シフト記号表（勤務時間帯）'!$D$6:$Z$47,23,FALSE))</f>
        <v/>
      </c>
      <c r="V97" s="161" t="str">
        <f>IF(V95="","",VLOOKUP(V95,'シフト記号表（勤務時間帯）'!$D$6:$Z$47,23,FALSE))</f>
        <v/>
      </c>
      <c r="W97" s="161" t="str">
        <f>IF(W95="","",VLOOKUP(W95,'シフト記号表（勤務時間帯）'!$D$6:$Z$47,23,FALSE))</f>
        <v/>
      </c>
      <c r="X97" s="161" t="str">
        <f>IF(X95="","",VLOOKUP(X95,'シフト記号表（勤務時間帯）'!$D$6:$Z$47,23,FALSE))</f>
        <v/>
      </c>
      <c r="Y97" s="161" t="str">
        <f>IF(Y95="","",VLOOKUP(Y95,'シフト記号表（勤務時間帯）'!$D$6:$Z$47,23,FALSE))</f>
        <v/>
      </c>
      <c r="Z97" s="161" t="str">
        <f>IF(Z95="","",VLOOKUP(Z95,'シフト記号表（勤務時間帯）'!$D$6:$Z$47,23,FALSE))</f>
        <v/>
      </c>
      <c r="AA97" s="162" t="str">
        <f>IF(AA95="","",VLOOKUP(AA95,'シフト記号表（勤務時間帯）'!$D$6:$Z$47,23,FALSE))</f>
        <v/>
      </c>
      <c r="AB97" s="160" t="str">
        <f>IF(AB95="","",VLOOKUP(AB95,'シフト記号表（勤務時間帯）'!$D$6:$Z$47,23,FALSE))</f>
        <v/>
      </c>
      <c r="AC97" s="161" t="str">
        <f>IF(AC95="","",VLOOKUP(AC95,'シフト記号表（勤務時間帯）'!$D$6:$Z$47,23,FALSE))</f>
        <v/>
      </c>
      <c r="AD97" s="161" t="str">
        <f>IF(AD95="","",VLOOKUP(AD95,'シフト記号表（勤務時間帯）'!$D$6:$Z$47,23,FALSE))</f>
        <v/>
      </c>
      <c r="AE97" s="161" t="str">
        <f>IF(AE95="","",VLOOKUP(AE95,'シフト記号表（勤務時間帯）'!$D$6:$Z$47,23,FALSE))</f>
        <v/>
      </c>
      <c r="AF97" s="161" t="str">
        <f>IF(AF95="","",VLOOKUP(AF95,'シフト記号表（勤務時間帯）'!$D$6:$Z$47,23,FALSE))</f>
        <v/>
      </c>
      <c r="AG97" s="161" t="str">
        <f>IF(AG95="","",VLOOKUP(AG95,'シフト記号表（勤務時間帯）'!$D$6:$Z$47,23,FALSE))</f>
        <v/>
      </c>
      <c r="AH97" s="162" t="str">
        <f>IF(AH95="","",VLOOKUP(AH95,'シフト記号表（勤務時間帯）'!$D$6:$Z$47,23,FALSE))</f>
        <v/>
      </c>
      <c r="AI97" s="160" t="str">
        <f>IF(AI95="","",VLOOKUP(AI95,'シフト記号表（勤務時間帯）'!$D$6:$Z$47,23,FALSE))</f>
        <v/>
      </c>
      <c r="AJ97" s="161" t="str">
        <f>IF(AJ95="","",VLOOKUP(AJ95,'シフト記号表（勤務時間帯）'!$D$6:$Z$47,23,FALSE))</f>
        <v/>
      </c>
      <c r="AK97" s="161" t="str">
        <f>IF(AK95="","",VLOOKUP(AK95,'シフト記号表（勤務時間帯）'!$D$6:$Z$47,23,FALSE))</f>
        <v/>
      </c>
      <c r="AL97" s="161" t="str">
        <f>IF(AL95="","",VLOOKUP(AL95,'シフト記号表（勤務時間帯）'!$D$6:$Z$47,23,FALSE))</f>
        <v/>
      </c>
      <c r="AM97" s="161" t="str">
        <f>IF(AM95="","",VLOOKUP(AM95,'シフト記号表（勤務時間帯）'!$D$6:$Z$47,23,FALSE))</f>
        <v/>
      </c>
      <c r="AN97" s="161" t="str">
        <f>IF(AN95="","",VLOOKUP(AN95,'シフト記号表（勤務時間帯）'!$D$6:$Z$47,23,FALSE))</f>
        <v/>
      </c>
      <c r="AO97" s="162" t="str">
        <f>IF(AO95="","",VLOOKUP(AO95,'シフト記号表（勤務時間帯）'!$D$6:$Z$47,23,FALSE))</f>
        <v/>
      </c>
      <c r="AP97" s="160" t="str">
        <f>IF(AP95="","",VLOOKUP(AP95,'シフト記号表（勤務時間帯）'!$D$6:$Z$47,23,FALSE))</f>
        <v/>
      </c>
      <c r="AQ97" s="161" t="str">
        <f>IF(AQ95="","",VLOOKUP(AQ95,'シフト記号表（勤務時間帯）'!$D$6:$Z$47,23,FALSE))</f>
        <v/>
      </c>
      <c r="AR97" s="161" t="str">
        <f>IF(AR95="","",VLOOKUP(AR95,'シフト記号表（勤務時間帯）'!$D$6:$Z$47,23,FALSE))</f>
        <v/>
      </c>
      <c r="AS97" s="161" t="str">
        <f>IF(AS95="","",VLOOKUP(AS95,'シフト記号表（勤務時間帯）'!$D$6:$Z$47,23,FALSE))</f>
        <v/>
      </c>
      <c r="AT97" s="161" t="str">
        <f>IF(AT95="","",VLOOKUP(AT95,'シフト記号表（勤務時間帯）'!$D$6:$Z$47,23,FALSE))</f>
        <v/>
      </c>
      <c r="AU97" s="161" t="str">
        <f>IF(AU95="","",VLOOKUP(AU95,'シフト記号表（勤務時間帯）'!$D$6:$Z$47,23,FALSE))</f>
        <v/>
      </c>
      <c r="AV97" s="162" t="str">
        <f>IF(AV95="","",VLOOKUP(AV95,'シフト記号表（勤務時間帯）'!$D$6:$Z$47,23,FALSE))</f>
        <v/>
      </c>
      <c r="AW97" s="160" t="str">
        <f>IF(AW95="","",VLOOKUP(AW95,'シフト記号表（勤務時間帯）'!$D$6:$Z$47,23,FALSE))</f>
        <v/>
      </c>
      <c r="AX97" s="161" t="str">
        <f>IF(AX95="","",VLOOKUP(AX95,'シフト記号表（勤務時間帯）'!$D$6:$Z$47,23,FALSE))</f>
        <v/>
      </c>
      <c r="AY97" s="161" t="str">
        <f>IF(AY95="","",VLOOKUP(AY95,'シフト記号表（勤務時間帯）'!$D$6:$Z$47,23,FALSE))</f>
        <v/>
      </c>
      <c r="AZ97" s="322">
        <f>IF($BC$3="４週",SUM(U97:AV97),IF($BC$3="暦月",SUM(U97:AY97),""))</f>
        <v>0</v>
      </c>
      <c r="BA97" s="323"/>
      <c r="BB97" s="324">
        <f>IF($BC$3="４週",AZ97/4,IF($BC$3="暦月",(AZ97/($BC$8/7)),""))</f>
        <v>0</v>
      </c>
      <c r="BC97" s="323"/>
      <c r="BD97" s="316"/>
      <c r="BE97" s="317"/>
      <c r="BF97" s="317"/>
      <c r="BG97" s="317"/>
      <c r="BH97" s="318"/>
    </row>
    <row r="98" spans="2:60" ht="20.25" customHeight="1" x14ac:dyDescent="0.4">
      <c r="B98" s="100"/>
      <c r="C98" s="265"/>
      <c r="D98" s="266"/>
      <c r="E98" s="267"/>
      <c r="F98" s="135"/>
      <c r="G98" s="101"/>
      <c r="H98" s="274"/>
      <c r="I98" s="277"/>
      <c r="J98" s="278"/>
      <c r="K98" s="278"/>
      <c r="L98" s="279"/>
      <c r="M98" s="286"/>
      <c r="N98" s="287"/>
      <c r="O98" s="288"/>
      <c r="P98" s="40" t="s">
        <v>18</v>
      </c>
      <c r="Q98" s="41"/>
      <c r="R98" s="41"/>
      <c r="S98" s="42"/>
      <c r="T98" s="53"/>
      <c r="U98" s="163"/>
      <c r="V98" s="164"/>
      <c r="W98" s="164"/>
      <c r="X98" s="164"/>
      <c r="Y98" s="164"/>
      <c r="Z98" s="164"/>
      <c r="AA98" s="165"/>
      <c r="AB98" s="163"/>
      <c r="AC98" s="164"/>
      <c r="AD98" s="164"/>
      <c r="AE98" s="164"/>
      <c r="AF98" s="164"/>
      <c r="AG98" s="164"/>
      <c r="AH98" s="165"/>
      <c r="AI98" s="163"/>
      <c r="AJ98" s="164"/>
      <c r="AK98" s="164"/>
      <c r="AL98" s="164"/>
      <c r="AM98" s="164"/>
      <c r="AN98" s="164"/>
      <c r="AO98" s="165"/>
      <c r="AP98" s="163"/>
      <c r="AQ98" s="164"/>
      <c r="AR98" s="164"/>
      <c r="AS98" s="164"/>
      <c r="AT98" s="164"/>
      <c r="AU98" s="164"/>
      <c r="AV98" s="165"/>
      <c r="AW98" s="163"/>
      <c r="AX98" s="164"/>
      <c r="AY98" s="164"/>
      <c r="AZ98" s="295"/>
      <c r="BA98" s="296"/>
      <c r="BB98" s="309"/>
      <c r="BC98" s="296"/>
      <c r="BD98" s="310"/>
      <c r="BE98" s="311"/>
      <c r="BF98" s="311"/>
      <c r="BG98" s="311"/>
      <c r="BH98" s="312"/>
    </row>
    <row r="99" spans="2:60" ht="20.25" customHeight="1" x14ac:dyDescent="0.4">
      <c r="B99" s="96">
        <f>B96+1</f>
        <v>24</v>
      </c>
      <c r="C99" s="268"/>
      <c r="D99" s="269"/>
      <c r="E99" s="270"/>
      <c r="F99" s="95">
        <f>C98</f>
        <v>0</v>
      </c>
      <c r="G99" s="97"/>
      <c r="H99" s="275"/>
      <c r="I99" s="280"/>
      <c r="J99" s="281"/>
      <c r="K99" s="281"/>
      <c r="L99" s="282"/>
      <c r="M99" s="289"/>
      <c r="N99" s="290"/>
      <c r="O99" s="291"/>
      <c r="P99" s="20" t="s">
        <v>69</v>
      </c>
      <c r="Q99" s="21"/>
      <c r="R99" s="21"/>
      <c r="S99" s="16"/>
      <c r="T99" s="46"/>
      <c r="U99" s="157" t="str">
        <f>IF(U98="","",VLOOKUP(U98,'シフト記号表（勤務時間帯）'!$D$6:$X$47,21,FALSE))</f>
        <v/>
      </c>
      <c r="V99" s="158" t="str">
        <f>IF(V98="","",VLOOKUP(V98,'シフト記号表（勤務時間帯）'!$D$6:$X$47,21,FALSE))</f>
        <v/>
      </c>
      <c r="W99" s="158" t="str">
        <f>IF(W98="","",VLOOKUP(W98,'シフト記号表（勤務時間帯）'!$D$6:$X$47,21,FALSE))</f>
        <v/>
      </c>
      <c r="X99" s="158" t="str">
        <f>IF(X98="","",VLOOKUP(X98,'シフト記号表（勤務時間帯）'!$D$6:$X$47,21,FALSE))</f>
        <v/>
      </c>
      <c r="Y99" s="158" t="str">
        <f>IF(Y98="","",VLOOKUP(Y98,'シフト記号表（勤務時間帯）'!$D$6:$X$47,21,FALSE))</f>
        <v/>
      </c>
      <c r="Z99" s="158" t="str">
        <f>IF(Z98="","",VLOOKUP(Z98,'シフト記号表（勤務時間帯）'!$D$6:$X$47,21,FALSE))</f>
        <v/>
      </c>
      <c r="AA99" s="159" t="str">
        <f>IF(AA98="","",VLOOKUP(AA98,'シフト記号表（勤務時間帯）'!$D$6:$X$47,21,FALSE))</f>
        <v/>
      </c>
      <c r="AB99" s="157" t="str">
        <f>IF(AB98="","",VLOOKUP(AB98,'シフト記号表（勤務時間帯）'!$D$6:$X$47,21,FALSE))</f>
        <v/>
      </c>
      <c r="AC99" s="158" t="str">
        <f>IF(AC98="","",VLOOKUP(AC98,'シフト記号表（勤務時間帯）'!$D$6:$X$47,21,FALSE))</f>
        <v/>
      </c>
      <c r="AD99" s="158" t="str">
        <f>IF(AD98="","",VLOOKUP(AD98,'シフト記号表（勤務時間帯）'!$D$6:$X$47,21,FALSE))</f>
        <v/>
      </c>
      <c r="AE99" s="158" t="str">
        <f>IF(AE98="","",VLOOKUP(AE98,'シフト記号表（勤務時間帯）'!$D$6:$X$47,21,FALSE))</f>
        <v/>
      </c>
      <c r="AF99" s="158" t="str">
        <f>IF(AF98="","",VLOOKUP(AF98,'シフト記号表（勤務時間帯）'!$D$6:$X$47,21,FALSE))</f>
        <v/>
      </c>
      <c r="AG99" s="158" t="str">
        <f>IF(AG98="","",VLOOKUP(AG98,'シフト記号表（勤務時間帯）'!$D$6:$X$47,21,FALSE))</f>
        <v/>
      </c>
      <c r="AH99" s="159" t="str">
        <f>IF(AH98="","",VLOOKUP(AH98,'シフト記号表（勤務時間帯）'!$D$6:$X$47,21,FALSE))</f>
        <v/>
      </c>
      <c r="AI99" s="157" t="str">
        <f>IF(AI98="","",VLOOKUP(AI98,'シフト記号表（勤務時間帯）'!$D$6:$X$47,21,FALSE))</f>
        <v/>
      </c>
      <c r="AJ99" s="158" t="str">
        <f>IF(AJ98="","",VLOOKUP(AJ98,'シフト記号表（勤務時間帯）'!$D$6:$X$47,21,FALSE))</f>
        <v/>
      </c>
      <c r="AK99" s="158" t="str">
        <f>IF(AK98="","",VLOOKUP(AK98,'シフト記号表（勤務時間帯）'!$D$6:$X$47,21,FALSE))</f>
        <v/>
      </c>
      <c r="AL99" s="158" t="str">
        <f>IF(AL98="","",VLOOKUP(AL98,'シフト記号表（勤務時間帯）'!$D$6:$X$47,21,FALSE))</f>
        <v/>
      </c>
      <c r="AM99" s="158" t="str">
        <f>IF(AM98="","",VLOOKUP(AM98,'シフト記号表（勤務時間帯）'!$D$6:$X$47,21,FALSE))</f>
        <v/>
      </c>
      <c r="AN99" s="158" t="str">
        <f>IF(AN98="","",VLOOKUP(AN98,'シフト記号表（勤務時間帯）'!$D$6:$X$47,21,FALSE))</f>
        <v/>
      </c>
      <c r="AO99" s="159" t="str">
        <f>IF(AO98="","",VLOOKUP(AO98,'シフト記号表（勤務時間帯）'!$D$6:$X$47,21,FALSE))</f>
        <v/>
      </c>
      <c r="AP99" s="157" t="str">
        <f>IF(AP98="","",VLOOKUP(AP98,'シフト記号表（勤務時間帯）'!$D$6:$X$47,21,FALSE))</f>
        <v/>
      </c>
      <c r="AQ99" s="158" t="str">
        <f>IF(AQ98="","",VLOOKUP(AQ98,'シフト記号表（勤務時間帯）'!$D$6:$X$47,21,FALSE))</f>
        <v/>
      </c>
      <c r="AR99" s="158" t="str">
        <f>IF(AR98="","",VLOOKUP(AR98,'シフト記号表（勤務時間帯）'!$D$6:$X$47,21,FALSE))</f>
        <v/>
      </c>
      <c r="AS99" s="158" t="str">
        <f>IF(AS98="","",VLOOKUP(AS98,'シフト記号表（勤務時間帯）'!$D$6:$X$47,21,FALSE))</f>
        <v/>
      </c>
      <c r="AT99" s="158" t="str">
        <f>IF(AT98="","",VLOOKUP(AT98,'シフト記号表（勤務時間帯）'!$D$6:$X$47,21,FALSE))</f>
        <v/>
      </c>
      <c r="AU99" s="158" t="str">
        <f>IF(AU98="","",VLOOKUP(AU98,'シフト記号表（勤務時間帯）'!$D$6:$X$47,21,FALSE))</f>
        <v/>
      </c>
      <c r="AV99" s="159" t="str">
        <f>IF(AV98="","",VLOOKUP(AV98,'シフト記号表（勤務時間帯）'!$D$6:$X$47,21,FALSE))</f>
        <v/>
      </c>
      <c r="AW99" s="157" t="str">
        <f>IF(AW98="","",VLOOKUP(AW98,'シフト記号表（勤務時間帯）'!$D$6:$X$47,21,FALSE))</f>
        <v/>
      </c>
      <c r="AX99" s="158" t="str">
        <f>IF(AX98="","",VLOOKUP(AX98,'シフト記号表（勤務時間帯）'!$D$6:$X$47,21,FALSE))</f>
        <v/>
      </c>
      <c r="AY99" s="158" t="str">
        <f>IF(AY98="","",VLOOKUP(AY98,'シフト記号表（勤務時間帯）'!$D$6:$X$47,21,FALSE))</f>
        <v/>
      </c>
      <c r="AZ99" s="319">
        <f>IF($BC$3="４週",SUM(U99:AV99),IF($BC$3="暦月",SUM(U99:AY99),""))</f>
        <v>0</v>
      </c>
      <c r="BA99" s="320"/>
      <c r="BB99" s="321">
        <f>IF($BC$3="４週",AZ99/4,IF($BC$3="暦月",(AZ99/($BC$8/7)),""))</f>
        <v>0</v>
      </c>
      <c r="BC99" s="320"/>
      <c r="BD99" s="313"/>
      <c r="BE99" s="314"/>
      <c r="BF99" s="314"/>
      <c r="BG99" s="314"/>
      <c r="BH99" s="315"/>
    </row>
    <row r="100" spans="2:60" ht="20.25" customHeight="1" x14ac:dyDescent="0.4">
      <c r="B100" s="98"/>
      <c r="C100" s="271"/>
      <c r="D100" s="272"/>
      <c r="E100" s="273"/>
      <c r="F100" s="134"/>
      <c r="G100" s="99">
        <f>C98</f>
        <v>0</v>
      </c>
      <c r="H100" s="276"/>
      <c r="I100" s="283"/>
      <c r="J100" s="284"/>
      <c r="K100" s="284"/>
      <c r="L100" s="285"/>
      <c r="M100" s="292"/>
      <c r="N100" s="293"/>
      <c r="O100" s="294"/>
      <c r="P100" s="153" t="s">
        <v>70</v>
      </c>
      <c r="Q100" s="23"/>
      <c r="R100" s="23"/>
      <c r="S100" s="15"/>
      <c r="T100" s="50"/>
      <c r="U100" s="160" t="str">
        <f>IF(U98="","",VLOOKUP(U98,'シフト記号表（勤務時間帯）'!$D$6:$Z$47,23,FALSE))</f>
        <v/>
      </c>
      <c r="V100" s="161" t="str">
        <f>IF(V98="","",VLOOKUP(V98,'シフト記号表（勤務時間帯）'!$D$6:$Z$47,23,FALSE))</f>
        <v/>
      </c>
      <c r="W100" s="161" t="str">
        <f>IF(W98="","",VLOOKUP(W98,'シフト記号表（勤務時間帯）'!$D$6:$Z$47,23,FALSE))</f>
        <v/>
      </c>
      <c r="X100" s="161" t="str">
        <f>IF(X98="","",VLOOKUP(X98,'シフト記号表（勤務時間帯）'!$D$6:$Z$47,23,FALSE))</f>
        <v/>
      </c>
      <c r="Y100" s="161" t="str">
        <f>IF(Y98="","",VLOOKUP(Y98,'シフト記号表（勤務時間帯）'!$D$6:$Z$47,23,FALSE))</f>
        <v/>
      </c>
      <c r="Z100" s="161" t="str">
        <f>IF(Z98="","",VLOOKUP(Z98,'シフト記号表（勤務時間帯）'!$D$6:$Z$47,23,FALSE))</f>
        <v/>
      </c>
      <c r="AA100" s="162" t="str">
        <f>IF(AA98="","",VLOOKUP(AA98,'シフト記号表（勤務時間帯）'!$D$6:$Z$47,23,FALSE))</f>
        <v/>
      </c>
      <c r="AB100" s="160" t="str">
        <f>IF(AB98="","",VLOOKUP(AB98,'シフト記号表（勤務時間帯）'!$D$6:$Z$47,23,FALSE))</f>
        <v/>
      </c>
      <c r="AC100" s="161" t="str">
        <f>IF(AC98="","",VLOOKUP(AC98,'シフト記号表（勤務時間帯）'!$D$6:$Z$47,23,FALSE))</f>
        <v/>
      </c>
      <c r="AD100" s="161" t="str">
        <f>IF(AD98="","",VLOOKUP(AD98,'シフト記号表（勤務時間帯）'!$D$6:$Z$47,23,FALSE))</f>
        <v/>
      </c>
      <c r="AE100" s="161" t="str">
        <f>IF(AE98="","",VLOOKUP(AE98,'シフト記号表（勤務時間帯）'!$D$6:$Z$47,23,FALSE))</f>
        <v/>
      </c>
      <c r="AF100" s="161" t="str">
        <f>IF(AF98="","",VLOOKUP(AF98,'シフト記号表（勤務時間帯）'!$D$6:$Z$47,23,FALSE))</f>
        <v/>
      </c>
      <c r="AG100" s="161" t="str">
        <f>IF(AG98="","",VLOOKUP(AG98,'シフト記号表（勤務時間帯）'!$D$6:$Z$47,23,FALSE))</f>
        <v/>
      </c>
      <c r="AH100" s="162" t="str">
        <f>IF(AH98="","",VLOOKUP(AH98,'シフト記号表（勤務時間帯）'!$D$6:$Z$47,23,FALSE))</f>
        <v/>
      </c>
      <c r="AI100" s="160" t="str">
        <f>IF(AI98="","",VLOOKUP(AI98,'シフト記号表（勤務時間帯）'!$D$6:$Z$47,23,FALSE))</f>
        <v/>
      </c>
      <c r="AJ100" s="161" t="str">
        <f>IF(AJ98="","",VLOOKUP(AJ98,'シフト記号表（勤務時間帯）'!$D$6:$Z$47,23,FALSE))</f>
        <v/>
      </c>
      <c r="AK100" s="161" t="str">
        <f>IF(AK98="","",VLOOKUP(AK98,'シフト記号表（勤務時間帯）'!$D$6:$Z$47,23,FALSE))</f>
        <v/>
      </c>
      <c r="AL100" s="161" t="str">
        <f>IF(AL98="","",VLOOKUP(AL98,'シフト記号表（勤務時間帯）'!$D$6:$Z$47,23,FALSE))</f>
        <v/>
      </c>
      <c r="AM100" s="161" t="str">
        <f>IF(AM98="","",VLOOKUP(AM98,'シフト記号表（勤務時間帯）'!$D$6:$Z$47,23,FALSE))</f>
        <v/>
      </c>
      <c r="AN100" s="161" t="str">
        <f>IF(AN98="","",VLOOKUP(AN98,'シフト記号表（勤務時間帯）'!$D$6:$Z$47,23,FALSE))</f>
        <v/>
      </c>
      <c r="AO100" s="162" t="str">
        <f>IF(AO98="","",VLOOKUP(AO98,'シフト記号表（勤務時間帯）'!$D$6:$Z$47,23,FALSE))</f>
        <v/>
      </c>
      <c r="AP100" s="160" t="str">
        <f>IF(AP98="","",VLOOKUP(AP98,'シフト記号表（勤務時間帯）'!$D$6:$Z$47,23,FALSE))</f>
        <v/>
      </c>
      <c r="AQ100" s="161" t="str">
        <f>IF(AQ98="","",VLOOKUP(AQ98,'シフト記号表（勤務時間帯）'!$D$6:$Z$47,23,FALSE))</f>
        <v/>
      </c>
      <c r="AR100" s="161" t="str">
        <f>IF(AR98="","",VLOOKUP(AR98,'シフト記号表（勤務時間帯）'!$D$6:$Z$47,23,FALSE))</f>
        <v/>
      </c>
      <c r="AS100" s="161" t="str">
        <f>IF(AS98="","",VLOOKUP(AS98,'シフト記号表（勤務時間帯）'!$D$6:$Z$47,23,FALSE))</f>
        <v/>
      </c>
      <c r="AT100" s="161" t="str">
        <f>IF(AT98="","",VLOOKUP(AT98,'シフト記号表（勤務時間帯）'!$D$6:$Z$47,23,FALSE))</f>
        <v/>
      </c>
      <c r="AU100" s="161" t="str">
        <f>IF(AU98="","",VLOOKUP(AU98,'シフト記号表（勤務時間帯）'!$D$6:$Z$47,23,FALSE))</f>
        <v/>
      </c>
      <c r="AV100" s="162" t="str">
        <f>IF(AV98="","",VLOOKUP(AV98,'シフト記号表（勤務時間帯）'!$D$6:$Z$47,23,FALSE))</f>
        <v/>
      </c>
      <c r="AW100" s="160" t="str">
        <f>IF(AW98="","",VLOOKUP(AW98,'シフト記号表（勤務時間帯）'!$D$6:$Z$47,23,FALSE))</f>
        <v/>
      </c>
      <c r="AX100" s="161" t="str">
        <f>IF(AX98="","",VLOOKUP(AX98,'シフト記号表（勤務時間帯）'!$D$6:$Z$47,23,FALSE))</f>
        <v/>
      </c>
      <c r="AY100" s="161" t="str">
        <f>IF(AY98="","",VLOOKUP(AY98,'シフト記号表（勤務時間帯）'!$D$6:$Z$47,23,FALSE))</f>
        <v/>
      </c>
      <c r="AZ100" s="322">
        <f>IF($BC$3="４週",SUM(U100:AV100),IF($BC$3="暦月",SUM(U100:AY100),""))</f>
        <v>0</v>
      </c>
      <c r="BA100" s="323"/>
      <c r="BB100" s="324">
        <f>IF($BC$3="４週",AZ100/4,IF($BC$3="暦月",(AZ100/($BC$8/7)),""))</f>
        <v>0</v>
      </c>
      <c r="BC100" s="323"/>
      <c r="BD100" s="316"/>
      <c r="BE100" s="317"/>
      <c r="BF100" s="317"/>
      <c r="BG100" s="317"/>
      <c r="BH100" s="318"/>
    </row>
    <row r="101" spans="2:60" ht="20.25" customHeight="1" x14ac:dyDescent="0.4">
      <c r="B101" s="100"/>
      <c r="C101" s="265"/>
      <c r="D101" s="266"/>
      <c r="E101" s="267"/>
      <c r="F101" s="135"/>
      <c r="G101" s="101"/>
      <c r="H101" s="274"/>
      <c r="I101" s="277"/>
      <c r="J101" s="278"/>
      <c r="K101" s="278"/>
      <c r="L101" s="279"/>
      <c r="M101" s="286"/>
      <c r="N101" s="287"/>
      <c r="O101" s="288"/>
      <c r="P101" s="40" t="s">
        <v>18</v>
      </c>
      <c r="Q101" s="41"/>
      <c r="R101" s="41"/>
      <c r="S101" s="42"/>
      <c r="T101" s="53"/>
      <c r="U101" s="163"/>
      <c r="V101" s="164"/>
      <c r="W101" s="164"/>
      <c r="X101" s="164"/>
      <c r="Y101" s="164"/>
      <c r="Z101" s="164"/>
      <c r="AA101" s="165"/>
      <c r="AB101" s="163"/>
      <c r="AC101" s="164"/>
      <c r="AD101" s="164"/>
      <c r="AE101" s="164"/>
      <c r="AF101" s="164"/>
      <c r="AG101" s="164"/>
      <c r="AH101" s="165"/>
      <c r="AI101" s="163"/>
      <c r="AJ101" s="164"/>
      <c r="AK101" s="164"/>
      <c r="AL101" s="164"/>
      <c r="AM101" s="164"/>
      <c r="AN101" s="164"/>
      <c r="AO101" s="165"/>
      <c r="AP101" s="163"/>
      <c r="AQ101" s="164"/>
      <c r="AR101" s="164"/>
      <c r="AS101" s="164"/>
      <c r="AT101" s="164"/>
      <c r="AU101" s="164"/>
      <c r="AV101" s="165"/>
      <c r="AW101" s="163"/>
      <c r="AX101" s="164"/>
      <c r="AY101" s="164"/>
      <c r="AZ101" s="295"/>
      <c r="BA101" s="296"/>
      <c r="BB101" s="309"/>
      <c r="BC101" s="296"/>
      <c r="BD101" s="310"/>
      <c r="BE101" s="311"/>
      <c r="BF101" s="311"/>
      <c r="BG101" s="311"/>
      <c r="BH101" s="312"/>
    </row>
    <row r="102" spans="2:60" ht="20.25" customHeight="1" x14ac:dyDescent="0.4">
      <c r="B102" s="96">
        <f>B99+1</f>
        <v>25</v>
      </c>
      <c r="C102" s="268"/>
      <c r="D102" s="269"/>
      <c r="E102" s="270"/>
      <c r="F102" s="95">
        <f>C101</f>
        <v>0</v>
      </c>
      <c r="G102" s="97"/>
      <c r="H102" s="275"/>
      <c r="I102" s="280"/>
      <c r="J102" s="281"/>
      <c r="K102" s="281"/>
      <c r="L102" s="282"/>
      <c r="M102" s="289"/>
      <c r="N102" s="290"/>
      <c r="O102" s="291"/>
      <c r="P102" s="20" t="s">
        <v>69</v>
      </c>
      <c r="Q102" s="21"/>
      <c r="R102" s="21"/>
      <c r="S102" s="16"/>
      <c r="T102" s="46"/>
      <c r="U102" s="157" t="str">
        <f>IF(U101="","",VLOOKUP(U101,'シフト記号表（勤務時間帯）'!$D$6:$X$47,21,FALSE))</f>
        <v/>
      </c>
      <c r="V102" s="158" t="str">
        <f>IF(V101="","",VLOOKUP(V101,'シフト記号表（勤務時間帯）'!$D$6:$X$47,21,FALSE))</f>
        <v/>
      </c>
      <c r="W102" s="158" t="str">
        <f>IF(W101="","",VLOOKUP(W101,'シフト記号表（勤務時間帯）'!$D$6:$X$47,21,FALSE))</f>
        <v/>
      </c>
      <c r="X102" s="158" t="str">
        <f>IF(X101="","",VLOOKUP(X101,'シフト記号表（勤務時間帯）'!$D$6:$X$47,21,FALSE))</f>
        <v/>
      </c>
      <c r="Y102" s="158" t="str">
        <f>IF(Y101="","",VLOOKUP(Y101,'シフト記号表（勤務時間帯）'!$D$6:$X$47,21,FALSE))</f>
        <v/>
      </c>
      <c r="Z102" s="158" t="str">
        <f>IF(Z101="","",VLOOKUP(Z101,'シフト記号表（勤務時間帯）'!$D$6:$X$47,21,FALSE))</f>
        <v/>
      </c>
      <c r="AA102" s="159" t="str">
        <f>IF(AA101="","",VLOOKUP(AA101,'シフト記号表（勤務時間帯）'!$D$6:$X$47,21,FALSE))</f>
        <v/>
      </c>
      <c r="AB102" s="157" t="str">
        <f>IF(AB101="","",VLOOKUP(AB101,'シフト記号表（勤務時間帯）'!$D$6:$X$47,21,FALSE))</f>
        <v/>
      </c>
      <c r="AC102" s="158" t="str">
        <f>IF(AC101="","",VLOOKUP(AC101,'シフト記号表（勤務時間帯）'!$D$6:$X$47,21,FALSE))</f>
        <v/>
      </c>
      <c r="AD102" s="158" t="str">
        <f>IF(AD101="","",VLOOKUP(AD101,'シフト記号表（勤務時間帯）'!$D$6:$X$47,21,FALSE))</f>
        <v/>
      </c>
      <c r="AE102" s="158" t="str">
        <f>IF(AE101="","",VLOOKUP(AE101,'シフト記号表（勤務時間帯）'!$D$6:$X$47,21,FALSE))</f>
        <v/>
      </c>
      <c r="AF102" s="158" t="str">
        <f>IF(AF101="","",VLOOKUP(AF101,'シフト記号表（勤務時間帯）'!$D$6:$X$47,21,FALSE))</f>
        <v/>
      </c>
      <c r="AG102" s="158" t="str">
        <f>IF(AG101="","",VLOOKUP(AG101,'シフト記号表（勤務時間帯）'!$D$6:$X$47,21,FALSE))</f>
        <v/>
      </c>
      <c r="AH102" s="159" t="str">
        <f>IF(AH101="","",VLOOKUP(AH101,'シフト記号表（勤務時間帯）'!$D$6:$X$47,21,FALSE))</f>
        <v/>
      </c>
      <c r="AI102" s="157" t="str">
        <f>IF(AI101="","",VLOOKUP(AI101,'シフト記号表（勤務時間帯）'!$D$6:$X$47,21,FALSE))</f>
        <v/>
      </c>
      <c r="AJ102" s="158" t="str">
        <f>IF(AJ101="","",VLOOKUP(AJ101,'シフト記号表（勤務時間帯）'!$D$6:$X$47,21,FALSE))</f>
        <v/>
      </c>
      <c r="AK102" s="158" t="str">
        <f>IF(AK101="","",VLOOKUP(AK101,'シフト記号表（勤務時間帯）'!$D$6:$X$47,21,FALSE))</f>
        <v/>
      </c>
      <c r="AL102" s="158" t="str">
        <f>IF(AL101="","",VLOOKUP(AL101,'シフト記号表（勤務時間帯）'!$D$6:$X$47,21,FALSE))</f>
        <v/>
      </c>
      <c r="AM102" s="158" t="str">
        <f>IF(AM101="","",VLOOKUP(AM101,'シフト記号表（勤務時間帯）'!$D$6:$X$47,21,FALSE))</f>
        <v/>
      </c>
      <c r="AN102" s="158" t="str">
        <f>IF(AN101="","",VLOOKUP(AN101,'シフト記号表（勤務時間帯）'!$D$6:$X$47,21,FALSE))</f>
        <v/>
      </c>
      <c r="AO102" s="159" t="str">
        <f>IF(AO101="","",VLOOKUP(AO101,'シフト記号表（勤務時間帯）'!$D$6:$X$47,21,FALSE))</f>
        <v/>
      </c>
      <c r="AP102" s="157" t="str">
        <f>IF(AP101="","",VLOOKUP(AP101,'シフト記号表（勤務時間帯）'!$D$6:$X$47,21,FALSE))</f>
        <v/>
      </c>
      <c r="AQ102" s="158" t="str">
        <f>IF(AQ101="","",VLOOKUP(AQ101,'シフト記号表（勤務時間帯）'!$D$6:$X$47,21,FALSE))</f>
        <v/>
      </c>
      <c r="AR102" s="158" t="str">
        <f>IF(AR101="","",VLOOKUP(AR101,'シフト記号表（勤務時間帯）'!$D$6:$X$47,21,FALSE))</f>
        <v/>
      </c>
      <c r="AS102" s="158" t="str">
        <f>IF(AS101="","",VLOOKUP(AS101,'シフト記号表（勤務時間帯）'!$D$6:$X$47,21,FALSE))</f>
        <v/>
      </c>
      <c r="AT102" s="158" t="str">
        <f>IF(AT101="","",VLOOKUP(AT101,'シフト記号表（勤務時間帯）'!$D$6:$X$47,21,FALSE))</f>
        <v/>
      </c>
      <c r="AU102" s="158" t="str">
        <f>IF(AU101="","",VLOOKUP(AU101,'シフト記号表（勤務時間帯）'!$D$6:$X$47,21,FALSE))</f>
        <v/>
      </c>
      <c r="AV102" s="159" t="str">
        <f>IF(AV101="","",VLOOKUP(AV101,'シフト記号表（勤務時間帯）'!$D$6:$X$47,21,FALSE))</f>
        <v/>
      </c>
      <c r="AW102" s="157" t="str">
        <f>IF(AW101="","",VLOOKUP(AW101,'シフト記号表（勤務時間帯）'!$D$6:$X$47,21,FALSE))</f>
        <v/>
      </c>
      <c r="AX102" s="158" t="str">
        <f>IF(AX101="","",VLOOKUP(AX101,'シフト記号表（勤務時間帯）'!$D$6:$X$47,21,FALSE))</f>
        <v/>
      </c>
      <c r="AY102" s="158" t="str">
        <f>IF(AY101="","",VLOOKUP(AY101,'シフト記号表（勤務時間帯）'!$D$6:$X$47,21,FALSE))</f>
        <v/>
      </c>
      <c r="AZ102" s="319">
        <f>IF($BC$3="４週",SUM(U102:AV102),IF($BC$3="暦月",SUM(U102:AY102),""))</f>
        <v>0</v>
      </c>
      <c r="BA102" s="320"/>
      <c r="BB102" s="321">
        <f>IF($BC$3="４週",AZ102/4,IF($BC$3="暦月",(AZ102/($BC$8/7)),""))</f>
        <v>0</v>
      </c>
      <c r="BC102" s="320"/>
      <c r="BD102" s="313"/>
      <c r="BE102" s="314"/>
      <c r="BF102" s="314"/>
      <c r="BG102" s="314"/>
      <c r="BH102" s="315"/>
    </row>
    <row r="103" spans="2:60" ht="20.25" customHeight="1" x14ac:dyDescent="0.4">
      <c r="B103" s="98"/>
      <c r="C103" s="271"/>
      <c r="D103" s="272"/>
      <c r="E103" s="273"/>
      <c r="F103" s="134"/>
      <c r="G103" s="99">
        <f>C101</f>
        <v>0</v>
      </c>
      <c r="H103" s="276"/>
      <c r="I103" s="283"/>
      <c r="J103" s="284"/>
      <c r="K103" s="284"/>
      <c r="L103" s="285"/>
      <c r="M103" s="292"/>
      <c r="N103" s="293"/>
      <c r="O103" s="294"/>
      <c r="P103" s="153" t="s">
        <v>70</v>
      </c>
      <c r="Q103" s="23"/>
      <c r="R103" s="23"/>
      <c r="S103" s="15"/>
      <c r="T103" s="50"/>
      <c r="U103" s="160" t="str">
        <f>IF(U101="","",VLOOKUP(U101,'シフト記号表（勤務時間帯）'!$D$6:$Z$47,23,FALSE))</f>
        <v/>
      </c>
      <c r="V103" s="161" t="str">
        <f>IF(V101="","",VLOOKUP(V101,'シフト記号表（勤務時間帯）'!$D$6:$Z$47,23,FALSE))</f>
        <v/>
      </c>
      <c r="W103" s="161" t="str">
        <f>IF(W101="","",VLOOKUP(W101,'シフト記号表（勤務時間帯）'!$D$6:$Z$47,23,FALSE))</f>
        <v/>
      </c>
      <c r="X103" s="161" t="str">
        <f>IF(X101="","",VLOOKUP(X101,'シフト記号表（勤務時間帯）'!$D$6:$Z$47,23,FALSE))</f>
        <v/>
      </c>
      <c r="Y103" s="161" t="str">
        <f>IF(Y101="","",VLOOKUP(Y101,'シフト記号表（勤務時間帯）'!$D$6:$Z$47,23,FALSE))</f>
        <v/>
      </c>
      <c r="Z103" s="161" t="str">
        <f>IF(Z101="","",VLOOKUP(Z101,'シフト記号表（勤務時間帯）'!$D$6:$Z$47,23,FALSE))</f>
        <v/>
      </c>
      <c r="AA103" s="162" t="str">
        <f>IF(AA101="","",VLOOKUP(AA101,'シフト記号表（勤務時間帯）'!$D$6:$Z$47,23,FALSE))</f>
        <v/>
      </c>
      <c r="AB103" s="160" t="str">
        <f>IF(AB101="","",VLOOKUP(AB101,'シフト記号表（勤務時間帯）'!$D$6:$Z$47,23,FALSE))</f>
        <v/>
      </c>
      <c r="AC103" s="161" t="str">
        <f>IF(AC101="","",VLOOKUP(AC101,'シフト記号表（勤務時間帯）'!$D$6:$Z$47,23,FALSE))</f>
        <v/>
      </c>
      <c r="AD103" s="161" t="str">
        <f>IF(AD101="","",VLOOKUP(AD101,'シフト記号表（勤務時間帯）'!$D$6:$Z$47,23,FALSE))</f>
        <v/>
      </c>
      <c r="AE103" s="161" t="str">
        <f>IF(AE101="","",VLOOKUP(AE101,'シフト記号表（勤務時間帯）'!$D$6:$Z$47,23,FALSE))</f>
        <v/>
      </c>
      <c r="AF103" s="161" t="str">
        <f>IF(AF101="","",VLOOKUP(AF101,'シフト記号表（勤務時間帯）'!$D$6:$Z$47,23,FALSE))</f>
        <v/>
      </c>
      <c r="AG103" s="161" t="str">
        <f>IF(AG101="","",VLOOKUP(AG101,'シフト記号表（勤務時間帯）'!$D$6:$Z$47,23,FALSE))</f>
        <v/>
      </c>
      <c r="AH103" s="162" t="str">
        <f>IF(AH101="","",VLOOKUP(AH101,'シフト記号表（勤務時間帯）'!$D$6:$Z$47,23,FALSE))</f>
        <v/>
      </c>
      <c r="AI103" s="160" t="str">
        <f>IF(AI101="","",VLOOKUP(AI101,'シフト記号表（勤務時間帯）'!$D$6:$Z$47,23,FALSE))</f>
        <v/>
      </c>
      <c r="AJ103" s="161" t="str">
        <f>IF(AJ101="","",VLOOKUP(AJ101,'シフト記号表（勤務時間帯）'!$D$6:$Z$47,23,FALSE))</f>
        <v/>
      </c>
      <c r="AK103" s="161" t="str">
        <f>IF(AK101="","",VLOOKUP(AK101,'シフト記号表（勤務時間帯）'!$D$6:$Z$47,23,FALSE))</f>
        <v/>
      </c>
      <c r="AL103" s="161" t="str">
        <f>IF(AL101="","",VLOOKUP(AL101,'シフト記号表（勤務時間帯）'!$D$6:$Z$47,23,FALSE))</f>
        <v/>
      </c>
      <c r="AM103" s="161" t="str">
        <f>IF(AM101="","",VLOOKUP(AM101,'シフト記号表（勤務時間帯）'!$D$6:$Z$47,23,FALSE))</f>
        <v/>
      </c>
      <c r="AN103" s="161" t="str">
        <f>IF(AN101="","",VLOOKUP(AN101,'シフト記号表（勤務時間帯）'!$D$6:$Z$47,23,FALSE))</f>
        <v/>
      </c>
      <c r="AO103" s="162" t="str">
        <f>IF(AO101="","",VLOOKUP(AO101,'シフト記号表（勤務時間帯）'!$D$6:$Z$47,23,FALSE))</f>
        <v/>
      </c>
      <c r="AP103" s="160" t="str">
        <f>IF(AP101="","",VLOOKUP(AP101,'シフト記号表（勤務時間帯）'!$D$6:$Z$47,23,FALSE))</f>
        <v/>
      </c>
      <c r="AQ103" s="161" t="str">
        <f>IF(AQ101="","",VLOOKUP(AQ101,'シフト記号表（勤務時間帯）'!$D$6:$Z$47,23,FALSE))</f>
        <v/>
      </c>
      <c r="AR103" s="161" t="str">
        <f>IF(AR101="","",VLOOKUP(AR101,'シフト記号表（勤務時間帯）'!$D$6:$Z$47,23,FALSE))</f>
        <v/>
      </c>
      <c r="AS103" s="161" t="str">
        <f>IF(AS101="","",VLOOKUP(AS101,'シフト記号表（勤務時間帯）'!$D$6:$Z$47,23,FALSE))</f>
        <v/>
      </c>
      <c r="AT103" s="161" t="str">
        <f>IF(AT101="","",VLOOKUP(AT101,'シフト記号表（勤務時間帯）'!$D$6:$Z$47,23,FALSE))</f>
        <v/>
      </c>
      <c r="AU103" s="161" t="str">
        <f>IF(AU101="","",VLOOKUP(AU101,'シフト記号表（勤務時間帯）'!$D$6:$Z$47,23,FALSE))</f>
        <v/>
      </c>
      <c r="AV103" s="162" t="str">
        <f>IF(AV101="","",VLOOKUP(AV101,'シフト記号表（勤務時間帯）'!$D$6:$Z$47,23,FALSE))</f>
        <v/>
      </c>
      <c r="AW103" s="160" t="str">
        <f>IF(AW101="","",VLOOKUP(AW101,'シフト記号表（勤務時間帯）'!$D$6:$Z$47,23,FALSE))</f>
        <v/>
      </c>
      <c r="AX103" s="161" t="str">
        <f>IF(AX101="","",VLOOKUP(AX101,'シフト記号表（勤務時間帯）'!$D$6:$Z$47,23,FALSE))</f>
        <v/>
      </c>
      <c r="AY103" s="161" t="str">
        <f>IF(AY101="","",VLOOKUP(AY101,'シフト記号表（勤務時間帯）'!$D$6:$Z$47,23,FALSE))</f>
        <v/>
      </c>
      <c r="AZ103" s="322">
        <f>IF($BC$3="４週",SUM(U103:AV103),IF($BC$3="暦月",SUM(U103:AY103),""))</f>
        <v>0</v>
      </c>
      <c r="BA103" s="323"/>
      <c r="BB103" s="324">
        <f>IF($BC$3="４週",AZ103/4,IF($BC$3="暦月",(AZ103/($BC$8/7)),""))</f>
        <v>0</v>
      </c>
      <c r="BC103" s="323"/>
      <c r="BD103" s="316"/>
      <c r="BE103" s="317"/>
      <c r="BF103" s="317"/>
      <c r="BG103" s="317"/>
      <c r="BH103" s="318"/>
    </row>
    <row r="104" spans="2:60" ht="20.25" customHeight="1" x14ac:dyDescent="0.4">
      <c r="B104" s="100"/>
      <c r="C104" s="265"/>
      <c r="D104" s="266"/>
      <c r="E104" s="267"/>
      <c r="F104" s="135"/>
      <c r="G104" s="101"/>
      <c r="H104" s="274"/>
      <c r="I104" s="277"/>
      <c r="J104" s="278"/>
      <c r="K104" s="278"/>
      <c r="L104" s="279"/>
      <c r="M104" s="286"/>
      <c r="N104" s="287"/>
      <c r="O104" s="288"/>
      <c r="P104" s="40" t="s">
        <v>18</v>
      </c>
      <c r="Q104" s="41"/>
      <c r="R104" s="41"/>
      <c r="S104" s="42"/>
      <c r="T104" s="53"/>
      <c r="U104" s="163"/>
      <c r="V104" s="164"/>
      <c r="W104" s="164"/>
      <c r="X104" s="164"/>
      <c r="Y104" s="164"/>
      <c r="Z104" s="164"/>
      <c r="AA104" s="165"/>
      <c r="AB104" s="163"/>
      <c r="AC104" s="164"/>
      <c r="AD104" s="164"/>
      <c r="AE104" s="164"/>
      <c r="AF104" s="164"/>
      <c r="AG104" s="164"/>
      <c r="AH104" s="165"/>
      <c r="AI104" s="163"/>
      <c r="AJ104" s="164"/>
      <c r="AK104" s="164"/>
      <c r="AL104" s="164"/>
      <c r="AM104" s="164"/>
      <c r="AN104" s="164"/>
      <c r="AO104" s="165"/>
      <c r="AP104" s="163"/>
      <c r="AQ104" s="164"/>
      <c r="AR104" s="164"/>
      <c r="AS104" s="164"/>
      <c r="AT104" s="164"/>
      <c r="AU104" s="164"/>
      <c r="AV104" s="165"/>
      <c r="AW104" s="163"/>
      <c r="AX104" s="164"/>
      <c r="AY104" s="164"/>
      <c r="AZ104" s="295"/>
      <c r="BA104" s="296"/>
      <c r="BB104" s="309"/>
      <c r="BC104" s="296"/>
      <c r="BD104" s="310"/>
      <c r="BE104" s="311"/>
      <c r="BF104" s="311"/>
      <c r="BG104" s="311"/>
      <c r="BH104" s="312"/>
    </row>
    <row r="105" spans="2:60" ht="20.25" customHeight="1" x14ac:dyDescent="0.4">
      <c r="B105" s="96">
        <f>B102+1</f>
        <v>26</v>
      </c>
      <c r="C105" s="268"/>
      <c r="D105" s="269"/>
      <c r="E105" s="270"/>
      <c r="F105" s="95">
        <f>C104</f>
        <v>0</v>
      </c>
      <c r="G105" s="97"/>
      <c r="H105" s="275"/>
      <c r="I105" s="280"/>
      <c r="J105" s="281"/>
      <c r="K105" s="281"/>
      <c r="L105" s="282"/>
      <c r="M105" s="289"/>
      <c r="N105" s="290"/>
      <c r="O105" s="291"/>
      <c r="P105" s="20" t="s">
        <v>69</v>
      </c>
      <c r="Q105" s="21"/>
      <c r="R105" s="21"/>
      <c r="S105" s="16"/>
      <c r="T105" s="46"/>
      <c r="U105" s="157" t="str">
        <f>IF(U104="","",VLOOKUP(U104,'シフト記号表（勤務時間帯）'!$D$6:$X$47,21,FALSE))</f>
        <v/>
      </c>
      <c r="V105" s="158" t="str">
        <f>IF(V104="","",VLOOKUP(V104,'シフト記号表（勤務時間帯）'!$D$6:$X$47,21,FALSE))</f>
        <v/>
      </c>
      <c r="W105" s="158" t="str">
        <f>IF(W104="","",VLOOKUP(W104,'シフト記号表（勤務時間帯）'!$D$6:$X$47,21,FALSE))</f>
        <v/>
      </c>
      <c r="X105" s="158" t="str">
        <f>IF(X104="","",VLOOKUP(X104,'シフト記号表（勤務時間帯）'!$D$6:$X$47,21,FALSE))</f>
        <v/>
      </c>
      <c r="Y105" s="158" t="str">
        <f>IF(Y104="","",VLOOKUP(Y104,'シフト記号表（勤務時間帯）'!$D$6:$X$47,21,FALSE))</f>
        <v/>
      </c>
      <c r="Z105" s="158" t="str">
        <f>IF(Z104="","",VLOOKUP(Z104,'シフト記号表（勤務時間帯）'!$D$6:$X$47,21,FALSE))</f>
        <v/>
      </c>
      <c r="AA105" s="159" t="str">
        <f>IF(AA104="","",VLOOKUP(AA104,'シフト記号表（勤務時間帯）'!$D$6:$X$47,21,FALSE))</f>
        <v/>
      </c>
      <c r="AB105" s="157" t="str">
        <f>IF(AB104="","",VLOOKUP(AB104,'シフト記号表（勤務時間帯）'!$D$6:$X$47,21,FALSE))</f>
        <v/>
      </c>
      <c r="AC105" s="158" t="str">
        <f>IF(AC104="","",VLOOKUP(AC104,'シフト記号表（勤務時間帯）'!$D$6:$X$47,21,FALSE))</f>
        <v/>
      </c>
      <c r="AD105" s="158" t="str">
        <f>IF(AD104="","",VLOOKUP(AD104,'シフト記号表（勤務時間帯）'!$D$6:$X$47,21,FALSE))</f>
        <v/>
      </c>
      <c r="AE105" s="158" t="str">
        <f>IF(AE104="","",VLOOKUP(AE104,'シフト記号表（勤務時間帯）'!$D$6:$X$47,21,FALSE))</f>
        <v/>
      </c>
      <c r="AF105" s="158" t="str">
        <f>IF(AF104="","",VLOOKUP(AF104,'シフト記号表（勤務時間帯）'!$D$6:$X$47,21,FALSE))</f>
        <v/>
      </c>
      <c r="AG105" s="158" t="str">
        <f>IF(AG104="","",VLOOKUP(AG104,'シフト記号表（勤務時間帯）'!$D$6:$X$47,21,FALSE))</f>
        <v/>
      </c>
      <c r="AH105" s="159" t="str">
        <f>IF(AH104="","",VLOOKUP(AH104,'シフト記号表（勤務時間帯）'!$D$6:$X$47,21,FALSE))</f>
        <v/>
      </c>
      <c r="AI105" s="157" t="str">
        <f>IF(AI104="","",VLOOKUP(AI104,'シフト記号表（勤務時間帯）'!$D$6:$X$47,21,FALSE))</f>
        <v/>
      </c>
      <c r="AJ105" s="158" t="str">
        <f>IF(AJ104="","",VLOOKUP(AJ104,'シフト記号表（勤務時間帯）'!$D$6:$X$47,21,FALSE))</f>
        <v/>
      </c>
      <c r="AK105" s="158" t="str">
        <f>IF(AK104="","",VLOOKUP(AK104,'シフト記号表（勤務時間帯）'!$D$6:$X$47,21,FALSE))</f>
        <v/>
      </c>
      <c r="AL105" s="158" t="str">
        <f>IF(AL104="","",VLOOKUP(AL104,'シフト記号表（勤務時間帯）'!$D$6:$X$47,21,FALSE))</f>
        <v/>
      </c>
      <c r="AM105" s="158" t="str">
        <f>IF(AM104="","",VLOOKUP(AM104,'シフト記号表（勤務時間帯）'!$D$6:$X$47,21,FALSE))</f>
        <v/>
      </c>
      <c r="AN105" s="158" t="str">
        <f>IF(AN104="","",VLOOKUP(AN104,'シフト記号表（勤務時間帯）'!$D$6:$X$47,21,FALSE))</f>
        <v/>
      </c>
      <c r="AO105" s="159" t="str">
        <f>IF(AO104="","",VLOOKUP(AO104,'シフト記号表（勤務時間帯）'!$D$6:$X$47,21,FALSE))</f>
        <v/>
      </c>
      <c r="AP105" s="157" t="str">
        <f>IF(AP104="","",VLOOKUP(AP104,'シフト記号表（勤務時間帯）'!$D$6:$X$47,21,FALSE))</f>
        <v/>
      </c>
      <c r="AQ105" s="158" t="str">
        <f>IF(AQ104="","",VLOOKUP(AQ104,'シフト記号表（勤務時間帯）'!$D$6:$X$47,21,FALSE))</f>
        <v/>
      </c>
      <c r="AR105" s="158" t="str">
        <f>IF(AR104="","",VLOOKUP(AR104,'シフト記号表（勤務時間帯）'!$D$6:$X$47,21,FALSE))</f>
        <v/>
      </c>
      <c r="AS105" s="158" t="str">
        <f>IF(AS104="","",VLOOKUP(AS104,'シフト記号表（勤務時間帯）'!$D$6:$X$47,21,FALSE))</f>
        <v/>
      </c>
      <c r="AT105" s="158" t="str">
        <f>IF(AT104="","",VLOOKUP(AT104,'シフト記号表（勤務時間帯）'!$D$6:$X$47,21,FALSE))</f>
        <v/>
      </c>
      <c r="AU105" s="158" t="str">
        <f>IF(AU104="","",VLOOKUP(AU104,'シフト記号表（勤務時間帯）'!$D$6:$X$47,21,FALSE))</f>
        <v/>
      </c>
      <c r="AV105" s="159" t="str">
        <f>IF(AV104="","",VLOOKUP(AV104,'シフト記号表（勤務時間帯）'!$D$6:$X$47,21,FALSE))</f>
        <v/>
      </c>
      <c r="AW105" s="157" t="str">
        <f>IF(AW104="","",VLOOKUP(AW104,'シフト記号表（勤務時間帯）'!$D$6:$X$47,21,FALSE))</f>
        <v/>
      </c>
      <c r="AX105" s="158" t="str">
        <f>IF(AX104="","",VLOOKUP(AX104,'シフト記号表（勤務時間帯）'!$D$6:$X$47,21,FALSE))</f>
        <v/>
      </c>
      <c r="AY105" s="158" t="str">
        <f>IF(AY104="","",VLOOKUP(AY104,'シフト記号表（勤務時間帯）'!$D$6:$X$47,21,FALSE))</f>
        <v/>
      </c>
      <c r="AZ105" s="319">
        <f>IF($BC$3="４週",SUM(U105:AV105),IF($BC$3="暦月",SUM(U105:AY105),""))</f>
        <v>0</v>
      </c>
      <c r="BA105" s="320"/>
      <c r="BB105" s="321">
        <f>IF($BC$3="４週",AZ105/4,IF($BC$3="暦月",(AZ105/($BC$8/7)),""))</f>
        <v>0</v>
      </c>
      <c r="BC105" s="320"/>
      <c r="BD105" s="313"/>
      <c r="BE105" s="314"/>
      <c r="BF105" s="314"/>
      <c r="BG105" s="314"/>
      <c r="BH105" s="315"/>
    </row>
    <row r="106" spans="2:60" ht="20.25" customHeight="1" x14ac:dyDescent="0.4">
      <c r="B106" s="98"/>
      <c r="C106" s="271"/>
      <c r="D106" s="272"/>
      <c r="E106" s="273"/>
      <c r="F106" s="134"/>
      <c r="G106" s="99">
        <f>C104</f>
        <v>0</v>
      </c>
      <c r="H106" s="276"/>
      <c r="I106" s="283"/>
      <c r="J106" s="284"/>
      <c r="K106" s="284"/>
      <c r="L106" s="285"/>
      <c r="M106" s="292"/>
      <c r="N106" s="293"/>
      <c r="O106" s="294"/>
      <c r="P106" s="153" t="s">
        <v>70</v>
      </c>
      <c r="Q106" s="23"/>
      <c r="R106" s="23"/>
      <c r="S106" s="15"/>
      <c r="T106" s="50"/>
      <c r="U106" s="160" t="str">
        <f>IF(U104="","",VLOOKUP(U104,'シフト記号表（勤務時間帯）'!$D$6:$Z$47,23,FALSE))</f>
        <v/>
      </c>
      <c r="V106" s="161" t="str">
        <f>IF(V104="","",VLOOKUP(V104,'シフト記号表（勤務時間帯）'!$D$6:$Z$47,23,FALSE))</f>
        <v/>
      </c>
      <c r="W106" s="161" t="str">
        <f>IF(W104="","",VLOOKUP(W104,'シフト記号表（勤務時間帯）'!$D$6:$Z$47,23,FALSE))</f>
        <v/>
      </c>
      <c r="X106" s="161" t="str">
        <f>IF(X104="","",VLOOKUP(X104,'シフト記号表（勤務時間帯）'!$D$6:$Z$47,23,FALSE))</f>
        <v/>
      </c>
      <c r="Y106" s="161" t="str">
        <f>IF(Y104="","",VLOOKUP(Y104,'シフト記号表（勤務時間帯）'!$D$6:$Z$47,23,FALSE))</f>
        <v/>
      </c>
      <c r="Z106" s="161" t="str">
        <f>IF(Z104="","",VLOOKUP(Z104,'シフト記号表（勤務時間帯）'!$D$6:$Z$47,23,FALSE))</f>
        <v/>
      </c>
      <c r="AA106" s="162" t="str">
        <f>IF(AA104="","",VLOOKUP(AA104,'シフト記号表（勤務時間帯）'!$D$6:$Z$47,23,FALSE))</f>
        <v/>
      </c>
      <c r="AB106" s="160" t="str">
        <f>IF(AB104="","",VLOOKUP(AB104,'シフト記号表（勤務時間帯）'!$D$6:$Z$47,23,FALSE))</f>
        <v/>
      </c>
      <c r="AC106" s="161" t="str">
        <f>IF(AC104="","",VLOOKUP(AC104,'シフト記号表（勤務時間帯）'!$D$6:$Z$47,23,FALSE))</f>
        <v/>
      </c>
      <c r="AD106" s="161" t="str">
        <f>IF(AD104="","",VLOOKUP(AD104,'シフト記号表（勤務時間帯）'!$D$6:$Z$47,23,FALSE))</f>
        <v/>
      </c>
      <c r="AE106" s="161" t="str">
        <f>IF(AE104="","",VLOOKUP(AE104,'シフト記号表（勤務時間帯）'!$D$6:$Z$47,23,FALSE))</f>
        <v/>
      </c>
      <c r="AF106" s="161" t="str">
        <f>IF(AF104="","",VLOOKUP(AF104,'シフト記号表（勤務時間帯）'!$D$6:$Z$47,23,FALSE))</f>
        <v/>
      </c>
      <c r="AG106" s="161" t="str">
        <f>IF(AG104="","",VLOOKUP(AG104,'シフト記号表（勤務時間帯）'!$D$6:$Z$47,23,FALSE))</f>
        <v/>
      </c>
      <c r="AH106" s="162" t="str">
        <f>IF(AH104="","",VLOOKUP(AH104,'シフト記号表（勤務時間帯）'!$D$6:$Z$47,23,FALSE))</f>
        <v/>
      </c>
      <c r="AI106" s="160" t="str">
        <f>IF(AI104="","",VLOOKUP(AI104,'シフト記号表（勤務時間帯）'!$D$6:$Z$47,23,FALSE))</f>
        <v/>
      </c>
      <c r="AJ106" s="161" t="str">
        <f>IF(AJ104="","",VLOOKUP(AJ104,'シフト記号表（勤務時間帯）'!$D$6:$Z$47,23,FALSE))</f>
        <v/>
      </c>
      <c r="AK106" s="161" t="str">
        <f>IF(AK104="","",VLOOKUP(AK104,'シフト記号表（勤務時間帯）'!$D$6:$Z$47,23,FALSE))</f>
        <v/>
      </c>
      <c r="AL106" s="161" t="str">
        <f>IF(AL104="","",VLOOKUP(AL104,'シフト記号表（勤務時間帯）'!$D$6:$Z$47,23,FALSE))</f>
        <v/>
      </c>
      <c r="AM106" s="161" t="str">
        <f>IF(AM104="","",VLOOKUP(AM104,'シフト記号表（勤務時間帯）'!$D$6:$Z$47,23,FALSE))</f>
        <v/>
      </c>
      <c r="AN106" s="161" t="str">
        <f>IF(AN104="","",VLOOKUP(AN104,'シフト記号表（勤務時間帯）'!$D$6:$Z$47,23,FALSE))</f>
        <v/>
      </c>
      <c r="AO106" s="162" t="str">
        <f>IF(AO104="","",VLOOKUP(AO104,'シフト記号表（勤務時間帯）'!$D$6:$Z$47,23,FALSE))</f>
        <v/>
      </c>
      <c r="AP106" s="160" t="str">
        <f>IF(AP104="","",VLOOKUP(AP104,'シフト記号表（勤務時間帯）'!$D$6:$Z$47,23,FALSE))</f>
        <v/>
      </c>
      <c r="AQ106" s="161" t="str">
        <f>IF(AQ104="","",VLOOKUP(AQ104,'シフト記号表（勤務時間帯）'!$D$6:$Z$47,23,FALSE))</f>
        <v/>
      </c>
      <c r="AR106" s="161" t="str">
        <f>IF(AR104="","",VLOOKUP(AR104,'シフト記号表（勤務時間帯）'!$D$6:$Z$47,23,FALSE))</f>
        <v/>
      </c>
      <c r="AS106" s="161" t="str">
        <f>IF(AS104="","",VLOOKUP(AS104,'シフト記号表（勤務時間帯）'!$D$6:$Z$47,23,FALSE))</f>
        <v/>
      </c>
      <c r="AT106" s="161" t="str">
        <f>IF(AT104="","",VLOOKUP(AT104,'シフト記号表（勤務時間帯）'!$D$6:$Z$47,23,FALSE))</f>
        <v/>
      </c>
      <c r="AU106" s="161" t="str">
        <f>IF(AU104="","",VLOOKUP(AU104,'シフト記号表（勤務時間帯）'!$D$6:$Z$47,23,FALSE))</f>
        <v/>
      </c>
      <c r="AV106" s="162" t="str">
        <f>IF(AV104="","",VLOOKUP(AV104,'シフト記号表（勤務時間帯）'!$D$6:$Z$47,23,FALSE))</f>
        <v/>
      </c>
      <c r="AW106" s="160" t="str">
        <f>IF(AW104="","",VLOOKUP(AW104,'シフト記号表（勤務時間帯）'!$D$6:$Z$47,23,FALSE))</f>
        <v/>
      </c>
      <c r="AX106" s="161" t="str">
        <f>IF(AX104="","",VLOOKUP(AX104,'シフト記号表（勤務時間帯）'!$D$6:$Z$47,23,FALSE))</f>
        <v/>
      </c>
      <c r="AY106" s="161" t="str">
        <f>IF(AY104="","",VLOOKUP(AY104,'シフト記号表（勤務時間帯）'!$D$6:$Z$47,23,FALSE))</f>
        <v/>
      </c>
      <c r="AZ106" s="322">
        <f>IF($BC$3="４週",SUM(U106:AV106),IF($BC$3="暦月",SUM(U106:AY106),""))</f>
        <v>0</v>
      </c>
      <c r="BA106" s="323"/>
      <c r="BB106" s="324">
        <f>IF($BC$3="４週",AZ106/4,IF($BC$3="暦月",(AZ106/($BC$8/7)),""))</f>
        <v>0</v>
      </c>
      <c r="BC106" s="323"/>
      <c r="BD106" s="316"/>
      <c r="BE106" s="317"/>
      <c r="BF106" s="317"/>
      <c r="BG106" s="317"/>
      <c r="BH106" s="318"/>
    </row>
    <row r="107" spans="2:60" ht="20.25" customHeight="1" x14ac:dyDescent="0.4">
      <c r="B107" s="100"/>
      <c r="C107" s="265"/>
      <c r="D107" s="266"/>
      <c r="E107" s="267"/>
      <c r="F107" s="135"/>
      <c r="G107" s="101"/>
      <c r="H107" s="274"/>
      <c r="I107" s="277"/>
      <c r="J107" s="278"/>
      <c r="K107" s="278"/>
      <c r="L107" s="279"/>
      <c r="M107" s="286"/>
      <c r="N107" s="287"/>
      <c r="O107" s="288"/>
      <c r="P107" s="40" t="s">
        <v>18</v>
      </c>
      <c r="Q107" s="41"/>
      <c r="R107" s="41"/>
      <c r="S107" s="42"/>
      <c r="T107" s="53"/>
      <c r="U107" s="163"/>
      <c r="V107" s="164"/>
      <c r="W107" s="164"/>
      <c r="X107" s="164"/>
      <c r="Y107" s="164"/>
      <c r="Z107" s="164"/>
      <c r="AA107" s="165"/>
      <c r="AB107" s="163"/>
      <c r="AC107" s="164"/>
      <c r="AD107" s="164"/>
      <c r="AE107" s="164"/>
      <c r="AF107" s="164"/>
      <c r="AG107" s="164"/>
      <c r="AH107" s="165"/>
      <c r="AI107" s="163"/>
      <c r="AJ107" s="164"/>
      <c r="AK107" s="164"/>
      <c r="AL107" s="164"/>
      <c r="AM107" s="164"/>
      <c r="AN107" s="164"/>
      <c r="AO107" s="165"/>
      <c r="AP107" s="163"/>
      <c r="AQ107" s="164"/>
      <c r="AR107" s="164"/>
      <c r="AS107" s="164"/>
      <c r="AT107" s="164"/>
      <c r="AU107" s="164"/>
      <c r="AV107" s="165"/>
      <c r="AW107" s="163"/>
      <c r="AX107" s="164"/>
      <c r="AY107" s="164"/>
      <c r="AZ107" s="295"/>
      <c r="BA107" s="296"/>
      <c r="BB107" s="309"/>
      <c r="BC107" s="296"/>
      <c r="BD107" s="310"/>
      <c r="BE107" s="311"/>
      <c r="BF107" s="311"/>
      <c r="BG107" s="311"/>
      <c r="BH107" s="312"/>
    </row>
    <row r="108" spans="2:60" ht="20.25" customHeight="1" x14ac:dyDescent="0.4">
      <c r="B108" s="96">
        <f>B105+1</f>
        <v>27</v>
      </c>
      <c r="C108" s="268"/>
      <c r="D108" s="269"/>
      <c r="E108" s="270"/>
      <c r="F108" s="95">
        <f>C107</f>
        <v>0</v>
      </c>
      <c r="G108" s="97"/>
      <c r="H108" s="275"/>
      <c r="I108" s="280"/>
      <c r="J108" s="281"/>
      <c r="K108" s="281"/>
      <c r="L108" s="282"/>
      <c r="M108" s="289"/>
      <c r="N108" s="290"/>
      <c r="O108" s="291"/>
      <c r="P108" s="20" t="s">
        <v>69</v>
      </c>
      <c r="Q108" s="21"/>
      <c r="R108" s="21"/>
      <c r="S108" s="16"/>
      <c r="T108" s="46"/>
      <c r="U108" s="157" t="str">
        <f>IF(U107="","",VLOOKUP(U107,'シフト記号表（勤務時間帯）'!$D$6:$X$47,21,FALSE))</f>
        <v/>
      </c>
      <c r="V108" s="158" t="str">
        <f>IF(V107="","",VLOOKUP(V107,'シフト記号表（勤務時間帯）'!$D$6:$X$47,21,FALSE))</f>
        <v/>
      </c>
      <c r="W108" s="158" t="str">
        <f>IF(W107="","",VLOOKUP(W107,'シフト記号表（勤務時間帯）'!$D$6:$X$47,21,FALSE))</f>
        <v/>
      </c>
      <c r="X108" s="158" t="str">
        <f>IF(X107="","",VLOOKUP(X107,'シフト記号表（勤務時間帯）'!$D$6:$X$47,21,FALSE))</f>
        <v/>
      </c>
      <c r="Y108" s="158" t="str">
        <f>IF(Y107="","",VLOOKUP(Y107,'シフト記号表（勤務時間帯）'!$D$6:$X$47,21,FALSE))</f>
        <v/>
      </c>
      <c r="Z108" s="158" t="str">
        <f>IF(Z107="","",VLOOKUP(Z107,'シフト記号表（勤務時間帯）'!$D$6:$X$47,21,FALSE))</f>
        <v/>
      </c>
      <c r="AA108" s="159" t="str">
        <f>IF(AA107="","",VLOOKUP(AA107,'シフト記号表（勤務時間帯）'!$D$6:$X$47,21,FALSE))</f>
        <v/>
      </c>
      <c r="AB108" s="157" t="str">
        <f>IF(AB107="","",VLOOKUP(AB107,'シフト記号表（勤務時間帯）'!$D$6:$X$47,21,FALSE))</f>
        <v/>
      </c>
      <c r="AC108" s="158" t="str">
        <f>IF(AC107="","",VLOOKUP(AC107,'シフト記号表（勤務時間帯）'!$D$6:$X$47,21,FALSE))</f>
        <v/>
      </c>
      <c r="AD108" s="158" t="str">
        <f>IF(AD107="","",VLOOKUP(AD107,'シフト記号表（勤務時間帯）'!$D$6:$X$47,21,FALSE))</f>
        <v/>
      </c>
      <c r="AE108" s="158" t="str">
        <f>IF(AE107="","",VLOOKUP(AE107,'シフト記号表（勤務時間帯）'!$D$6:$X$47,21,FALSE))</f>
        <v/>
      </c>
      <c r="AF108" s="158" t="str">
        <f>IF(AF107="","",VLOOKUP(AF107,'シフト記号表（勤務時間帯）'!$D$6:$X$47,21,FALSE))</f>
        <v/>
      </c>
      <c r="AG108" s="158" t="str">
        <f>IF(AG107="","",VLOOKUP(AG107,'シフト記号表（勤務時間帯）'!$D$6:$X$47,21,FALSE))</f>
        <v/>
      </c>
      <c r="AH108" s="159" t="str">
        <f>IF(AH107="","",VLOOKUP(AH107,'シフト記号表（勤務時間帯）'!$D$6:$X$47,21,FALSE))</f>
        <v/>
      </c>
      <c r="AI108" s="157" t="str">
        <f>IF(AI107="","",VLOOKUP(AI107,'シフト記号表（勤務時間帯）'!$D$6:$X$47,21,FALSE))</f>
        <v/>
      </c>
      <c r="AJ108" s="158" t="str">
        <f>IF(AJ107="","",VLOOKUP(AJ107,'シフト記号表（勤務時間帯）'!$D$6:$X$47,21,FALSE))</f>
        <v/>
      </c>
      <c r="AK108" s="158" t="str">
        <f>IF(AK107="","",VLOOKUP(AK107,'シフト記号表（勤務時間帯）'!$D$6:$X$47,21,FALSE))</f>
        <v/>
      </c>
      <c r="AL108" s="158" t="str">
        <f>IF(AL107="","",VLOOKUP(AL107,'シフト記号表（勤務時間帯）'!$D$6:$X$47,21,FALSE))</f>
        <v/>
      </c>
      <c r="AM108" s="158" t="str">
        <f>IF(AM107="","",VLOOKUP(AM107,'シフト記号表（勤務時間帯）'!$D$6:$X$47,21,FALSE))</f>
        <v/>
      </c>
      <c r="AN108" s="158" t="str">
        <f>IF(AN107="","",VLOOKUP(AN107,'シフト記号表（勤務時間帯）'!$D$6:$X$47,21,FALSE))</f>
        <v/>
      </c>
      <c r="AO108" s="159" t="str">
        <f>IF(AO107="","",VLOOKUP(AO107,'シフト記号表（勤務時間帯）'!$D$6:$X$47,21,FALSE))</f>
        <v/>
      </c>
      <c r="AP108" s="157" t="str">
        <f>IF(AP107="","",VLOOKUP(AP107,'シフト記号表（勤務時間帯）'!$D$6:$X$47,21,FALSE))</f>
        <v/>
      </c>
      <c r="AQ108" s="158" t="str">
        <f>IF(AQ107="","",VLOOKUP(AQ107,'シフト記号表（勤務時間帯）'!$D$6:$X$47,21,FALSE))</f>
        <v/>
      </c>
      <c r="AR108" s="158" t="str">
        <f>IF(AR107="","",VLOOKUP(AR107,'シフト記号表（勤務時間帯）'!$D$6:$X$47,21,FALSE))</f>
        <v/>
      </c>
      <c r="AS108" s="158" t="str">
        <f>IF(AS107="","",VLOOKUP(AS107,'シフト記号表（勤務時間帯）'!$D$6:$X$47,21,FALSE))</f>
        <v/>
      </c>
      <c r="AT108" s="158" t="str">
        <f>IF(AT107="","",VLOOKUP(AT107,'シフト記号表（勤務時間帯）'!$D$6:$X$47,21,FALSE))</f>
        <v/>
      </c>
      <c r="AU108" s="158" t="str">
        <f>IF(AU107="","",VLOOKUP(AU107,'シフト記号表（勤務時間帯）'!$D$6:$X$47,21,FALSE))</f>
        <v/>
      </c>
      <c r="AV108" s="159" t="str">
        <f>IF(AV107="","",VLOOKUP(AV107,'シフト記号表（勤務時間帯）'!$D$6:$X$47,21,FALSE))</f>
        <v/>
      </c>
      <c r="AW108" s="157" t="str">
        <f>IF(AW107="","",VLOOKUP(AW107,'シフト記号表（勤務時間帯）'!$D$6:$X$47,21,FALSE))</f>
        <v/>
      </c>
      <c r="AX108" s="158" t="str">
        <f>IF(AX107="","",VLOOKUP(AX107,'シフト記号表（勤務時間帯）'!$D$6:$X$47,21,FALSE))</f>
        <v/>
      </c>
      <c r="AY108" s="158" t="str">
        <f>IF(AY107="","",VLOOKUP(AY107,'シフト記号表（勤務時間帯）'!$D$6:$X$47,21,FALSE))</f>
        <v/>
      </c>
      <c r="AZ108" s="319">
        <f>IF($BC$3="４週",SUM(U108:AV108),IF($BC$3="暦月",SUM(U108:AY108),""))</f>
        <v>0</v>
      </c>
      <c r="BA108" s="320"/>
      <c r="BB108" s="321">
        <f>IF($BC$3="４週",AZ108/4,IF($BC$3="暦月",(AZ108/($BC$8/7)),""))</f>
        <v>0</v>
      </c>
      <c r="BC108" s="320"/>
      <c r="BD108" s="313"/>
      <c r="BE108" s="314"/>
      <c r="BF108" s="314"/>
      <c r="BG108" s="314"/>
      <c r="BH108" s="315"/>
    </row>
    <row r="109" spans="2:60" ht="20.25" customHeight="1" x14ac:dyDescent="0.4">
      <c r="B109" s="98"/>
      <c r="C109" s="271"/>
      <c r="D109" s="272"/>
      <c r="E109" s="273"/>
      <c r="F109" s="134"/>
      <c r="G109" s="99">
        <f>C107</f>
        <v>0</v>
      </c>
      <c r="H109" s="276"/>
      <c r="I109" s="283"/>
      <c r="J109" s="284"/>
      <c r="K109" s="284"/>
      <c r="L109" s="285"/>
      <c r="M109" s="292"/>
      <c r="N109" s="293"/>
      <c r="O109" s="294"/>
      <c r="P109" s="153" t="s">
        <v>70</v>
      </c>
      <c r="Q109" s="23"/>
      <c r="R109" s="23"/>
      <c r="S109" s="15"/>
      <c r="T109" s="50"/>
      <c r="U109" s="160" t="str">
        <f>IF(U107="","",VLOOKUP(U107,'シフト記号表（勤務時間帯）'!$D$6:$Z$47,23,FALSE))</f>
        <v/>
      </c>
      <c r="V109" s="161" t="str">
        <f>IF(V107="","",VLOOKUP(V107,'シフト記号表（勤務時間帯）'!$D$6:$Z$47,23,FALSE))</f>
        <v/>
      </c>
      <c r="W109" s="161" t="str">
        <f>IF(W107="","",VLOOKUP(W107,'シフト記号表（勤務時間帯）'!$D$6:$Z$47,23,FALSE))</f>
        <v/>
      </c>
      <c r="X109" s="161" t="str">
        <f>IF(X107="","",VLOOKUP(X107,'シフト記号表（勤務時間帯）'!$D$6:$Z$47,23,FALSE))</f>
        <v/>
      </c>
      <c r="Y109" s="161" t="str">
        <f>IF(Y107="","",VLOOKUP(Y107,'シフト記号表（勤務時間帯）'!$D$6:$Z$47,23,FALSE))</f>
        <v/>
      </c>
      <c r="Z109" s="161" t="str">
        <f>IF(Z107="","",VLOOKUP(Z107,'シフト記号表（勤務時間帯）'!$D$6:$Z$47,23,FALSE))</f>
        <v/>
      </c>
      <c r="AA109" s="162" t="str">
        <f>IF(AA107="","",VLOOKUP(AA107,'シフト記号表（勤務時間帯）'!$D$6:$Z$47,23,FALSE))</f>
        <v/>
      </c>
      <c r="AB109" s="160" t="str">
        <f>IF(AB107="","",VLOOKUP(AB107,'シフト記号表（勤務時間帯）'!$D$6:$Z$47,23,FALSE))</f>
        <v/>
      </c>
      <c r="AC109" s="161" t="str">
        <f>IF(AC107="","",VLOOKUP(AC107,'シフト記号表（勤務時間帯）'!$D$6:$Z$47,23,FALSE))</f>
        <v/>
      </c>
      <c r="AD109" s="161" t="str">
        <f>IF(AD107="","",VLOOKUP(AD107,'シフト記号表（勤務時間帯）'!$D$6:$Z$47,23,FALSE))</f>
        <v/>
      </c>
      <c r="AE109" s="161" t="str">
        <f>IF(AE107="","",VLOOKUP(AE107,'シフト記号表（勤務時間帯）'!$D$6:$Z$47,23,FALSE))</f>
        <v/>
      </c>
      <c r="AF109" s="161" t="str">
        <f>IF(AF107="","",VLOOKUP(AF107,'シフト記号表（勤務時間帯）'!$D$6:$Z$47,23,FALSE))</f>
        <v/>
      </c>
      <c r="AG109" s="161" t="str">
        <f>IF(AG107="","",VLOOKUP(AG107,'シフト記号表（勤務時間帯）'!$D$6:$Z$47,23,FALSE))</f>
        <v/>
      </c>
      <c r="AH109" s="162" t="str">
        <f>IF(AH107="","",VLOOKUP(AH107,'シフト記号表（勤務時間帯）'!$D$6:$Z$47,23,FALSE))</f>
        <v/>
      </c>
      <c r="AI109" s="160" t="str">
        <f>IF(AI107="","",VLOOKUP(AI107,'シフト記号表（勤務時間帯）'!$D$6:$Z$47,23,FALSE))</f>
        <v/>
      </c>
      <c r="AJ109" s="161" t="str">
        <f>IF(AJ107="","",VLOOKUP(AJ107,'シフト記号表（勤務時間帯）'!$D$6:$Z$47,23,FALSE))</f>
        <v/>
      </c>
      <c r="AK109" s="161" t="str">
        <f>IF(AK107="","",VLOOKUP(AK107,'シフト記号表（勤務時間帯）'!$D$6:$Z$47,23,FALSE))</f>
        <v/>
      </c>
      <c r="AL109" s="161" t="str">
        <f>IF(AL107="","",VLOOKUP(AL107,'シフト記号表（勤務時間帯）'!$D$6:$Z$47,23,FALSE))</f>
        <v/>
      </c>
      <c r="AM109" s="161" t="str">
        <f>IF(AM107="","",VLOOKUP(AM107,'シフト記号表（勤務時間帯）'!$D$6:$Z$47,23,FALSE))</f>
        <v/>
      </c>
      <c r="AN109" s="161" t="str">
        <f>IF(AN107="","",VLOOKUP(AN107,'シフト記号表（勤務時間帯）'!$D$6:$Z$47,23,FALSE))</f>
        <v/>
      </c>
      <c r="AO109" s="162" t="str">
        <f>IF(AO107="","",VLOOKUP(AO107,'シフト記号表（勤務時間帯）'!$D$6:$Z$47,23,FALSE))</f>
        <v/>
      </c>
      <c r="AP109" s="160" t="str">
        <f>IF(AP107="","",VLOOKUP(AP107,'シフト記号表（勤務時間帯）'!$D$6:$Z$47,23,FALSE))</f>
        <v/>
      </c>
      <c r="AQ109" s="161" t="str">
        <f>IF(AQ107="","",VLOOKUP(AQ107,'シフト記号表（勤務時間帯）'!$D$6:$Z$47,23,FALSE))</f>
        <v/>
      </c>
      <c r="AR109" s="161" t="str">
        <f>IF(AR107="","",VLOOKUP(AR107,'シフト記号表（勤務時間帯）'!$D$6:$Z$47,23,FALSE))</f>
        <v/>
      </c>
      <c r="AS109" s="161" t="str">
        <f>IF(AS107="","",VLOOKUP(AS107,'シフト記号表（勤務時間帯）'!$D$6:$Z$47,23,FALSE))</f>
        <v/>
      </c>
      <c r="AT109" s="161" t="str">
        <f>IF(AT107="","",VLOOKUP(AT107,'シフト記号表（勤務時間帯）'!$D$6:$Z$47,23,FALSE))</f>
        <v/>
      </c>
      <c r="AU109" s="161" t="str">
        <f>IF(AU107="","",VLOOKUP(AU107,'シフト記号表（勤務時間帯）'!$D$6:$Z$47,23,FALSE))</f>
        <v/>
      </c>
      <c r="AV109" s="162" t="str">
        <f>IF(AV107="","",VLOOKUP(AV107,'シフト記号表（勤務時間帯）'!$D$6:$Z$47,23,FALSE))</f>
        <v/>
      </c>
      <c r="AW109" s="160" t="str">
        <f>IF(AW107="","",VLOOKUP(AW107,'シフト記号表（勤務時間帯）'!$D$6:$Z$47,23,FALSE))</f>
        <v/>
      </c>
      <c r="AX109" s="161" t="str">
        <f>IF(AX107="","",VLOOKUP(AX107,'シフト記号表（勤務時間帯）'!$D$6:$Z$47,23,FALSE))</f>
        <v/>
      </c>
      <c r="AY109" s="161" t="str">
        <f>IF(AY107="","",VLOOKUP(AY107,'シフト記号表（勤務時間帯）'!$D$6:$Z$47,23,FALSE))</f>
        <v/>
      </c>
      <c r="AZ109" s="322">
        <f>IF($BC$3="４週",SUM(U109:AV109),IF($BC$3="暦月",SUM(U109:AY109),""))</f>
        <v>0</v>
      </c>
      <c r="BA109" s="323"/>
      <c r="BB109" s="324">
        <f>IF($BC$3="４週",AZ109/4,IF($BC$3="暦月",(AZ109/($BC$8/7)),""))</f>
        <v>0</v>
      </c>
      <c r="BC109" s="323"/>
      <c r="BD109" s="316"/>
      <c r="BE109" s="317"/>
      <c r="BF109" s="317"/>
      <c r="BG109" s="317"/>
      <c r="BH109" s="318"/>
    </row>
    <row r="110" spans="2:60" ht="20.25" customHeight="1" x14ac:dyDescent="0.4">
      <c r="B110" s="100"/>
      <c r="C110" s="265"/>
      <c r="D110" s="266"/>
      <c r="E110" s="267"/>
      <c r="F110" s="135"/>
      <c r="G110" s="101"/>
      <c r="H110" s="274"/>
      <c r="I110" s="277"/>
      <c r="J110" s="278"/>
      <c r="K110" s="278"/>
      <c r="L110" s="279"/>
      <c r="M110" s="286"/>
      <c r="N110" s="287"/>
      <c r="O110" s="288"/>
      <c r="P110" s="40" t="s">
        <v>18</v>
      </c>
      <c r="Q110" s="41"/>
      <c r="R110" s="41"/>
      <c r="S110" s="42"/>
      <c r="T110" s="53"/>
      <c r="U110" s="163"/>
      <c r="V110" s="164"/>
      <c r="W110" s="164"/>
      <c r="X110" s="164"/>
      <c r="Y110" s="164"/>
      <c r="Z110" s="164"/>
      <c r="AA110" s="165"/>
      <c r="AB110" s="163"/>
      <c r="AC110" s="164"/>
      <c r="AD110" s="164"/>
      <c r="AE110" s="164"/>
      <c r="AF110" s="164"/>
      <c r="AG110" s="164"/>
      <c r="AH110" s="165"/>
      <c r="AI110" s="163"/>
      <c r="AJ110" s="164"/>
      <c r="AK110" s="164"/>
      <c r="AL110" s="164"/>
      <c r="AM110" s="164"/>
      <c r="AN110" s="164"/>
      <c r="AO110" s="165"/>
      <c r="AP110" s="163"/>
      <c r="AQ110" s="164"/>
      <c r="AR110" s="164"/>
      <c r="AS110" s="164"/>
      <c r="AT110" s="164"/>
      <c r="AU110" s="164"/>
      <c r="AV110" s="165"/>
      <c r="AW110" s="163"/>
      <c r="AX110" s="164"/>
      <c r="AY110" s="164"/>
      <c r="AZ110" s="295"/>
      <c r="BA110" s="296"/>
      <c r="BB110" s="309"/>
      <c r="BC110" s="296"/>
      <c r="BD110" s="310"/>
      <c r="BE110" s="311"/>
      <c r="BF110" s="311"/>
      <c r="BG110" s="311"/>
      <c r="BH110" s="312"/>
    </row>
    <row r="111" spans="2:60" ht="20.25" customHeight="1" x14ac:dyDescent="0.4">
      <c r="B111" s="96">
        <f>B108+1</f>
        <v>28</v>
      </c>
      <c r="C111" s="268"/>
      <c r="D111" s="269"/>
      <c r="E111" s="270"/>
      <c r="F111" s="95">
        <f>C110</f>
        <v>0</v>
      </c>
      <c r="G111" s="97"/>
      <c r="H111" s="275"/>
      <c r="I111" s="280"/>
      <c r="J111" s="281"/>
      <c r="K111" s="281"/>
      <c r="L111" s="282"/>
      <c r="M111" s="289"/>
      <c r="N111" s="290"/>
      <c r="O111" s="291"/>
      <c r="P111" s="20" t="s">
        <v>69</v>
      </c>
      <c r="Q111" s="21"/>
      <c r="R111" s="21"/>
      <c r="S111" s="16"/>
      <c r="T111" s="46"/>
      <c r="U111" s="157" t="str">
        <f>IF(U110="","",VLOOKUP(U110,'シフト記号表（勤務時間帯）'!$D$6:$X$47,21,FALSE))</f>
        <v/>
      </c>
      <c r="V111" s="158" t="str">
        <f>IF(V110="","",VLOOKUP(V110,'シフト記号表（勤務時間帯）'!$D$6:$X$47,21,FALSE))</f>
        <v/>
      </c>
      <c r="W111" s="158" t="str">
        <f>IF(W110="","",VLOOKUP(W110,'シフト記号表（勤務時間帯）'!$D$6:$X$47,21,FALSE))</f>
        <v/>
      </c>
      <c r="X111" s="158" t="str">
        <f>IF(X110="","",VLOOKUP(X110,'シフト記号表（勤務時間帯）'!$D$6:$X$47,21,FALSE))</f>
        <v/>
      </c>
      <c r="Y111" s="158" t="str">
        <f>IF(Y110="","",VLOOKUP(Y110,'シフト記号表（勤務時間帯）'!$D$6:$X$47,21,FALSE))</f>
        <v/>
      </c>
      <c r="Z111" s="158" t="str">
        <f>IF(Z110="","",VLOOKUP(Z110,'シフト記号表（勤務時間帯）'!$D$6:$X$47,21,FALSE))</f>
        <v/>
      </c>
      <c r="AA111" s="159" t="str">
        <f>IF(AA110="","",VLOOKUP(AA110,'シフト記号表（勤務時間帯）'!$D$6:$X$47,21,FALSE))</f>
        <v/>
      </c>
      <c r="AB111" s="157" t="str">
        <f>IF(AB110="","",VLOOKUP(AB110,'シフト記号表（勤務時間帯）'!$D$6:$X$47,21,FALSE))</f>
        <v/>
      </c>
      <c r="AC111" s="158" t="str">
        <f>IF(AC110="","",VLOOKUP(AC110,'シフト記号表（勤務時間帯）'!$D$6:$X$47,21,FALSE))</f>
        <v/>
      </c>
      <c r="AD111" s="158" t="str">
        <f>IF(AD110="","",VLOOKUP(AD110,'シフト記号表（勤務時間帯）'!$D$6:$X$47,21,FALSE))</f>
        <v/>
      </c>
      <c r="AE111" s="158" t="str">
        <f>IF(AE110="","",VLOOKUP(AE110,'シフト記号表（勤務時間帯）'!$D$6:$X$47,21,FALSE))</f>
        <v/>
      </c>
      <c r="AF111" s="158" t="str">
        <f>IF(AF110="","",VLOOKUP(AF110,'シフト記号表（勤務時間帯）'!$D$6:$X$47,21,FALSE))</f>
        <v/>
      </c>
      <c r="AG111" s="158" t="str">
        <f>IF(AG110="","",VLOOKUP(AG110,'シフト記号表（勤務時間帯）'!$D$6:$X$47,21,FALSE))</f>
        <v/>
      </c>
      <c r="AH111" s="159" t="str">
        <f>IF(AH110="","",VLOOKUP(AH110,'シフト記号表（勤務時間帯）'!$D$6:$X$47,21,FALSE))</f>
        <v/>
      </c>
      <c r="AI111" s="157" t="str">
        <f>IF(AI110="","",VLOOKUP(AI110,'シフト記号表（勤務時間帯）'!$D$6:$X$47,21,FALSE))</f>
        <v/>
      </c>
      <c r="AJ111" s="158" t="str">
        <f>IF(AJ110="","",VLOOKUP(AJ110,'シフト記号表（勤務時間帯）'!$D$6:$X$47,21,FALSE))</f>
        <v/>
      </c>
      <c r="AK111" s="158" t="str">
        <f>IF(AK110="","",VLOOKUP(AK110,'シフト記号表（勤務時間帯）'!$D$6:$X$47,21,FALSE))</f>
        <v/>
      </c>
      <c r="AL111" s="158" t="str">
        <f>IF(AL110="","",VLOOKUP(AL110,'シフト記号表（勤務時間帯）'!$D$6:$X$47,21,FALSE))</f>
        <v/>
      </c>
      <c r="AM111" s="158" t="str">
        <f>IF(AM110="","",VLOOKUP(AM110,'シフト記号表（勤務時間帯）'!$D$6:$X$47,21,FALSE))</f>
        <v/>
      </c>
      <c r="AN111" s="158" t="str">
        <f>IF(AN110="","",VLOOKUP(AN110,'シフト記号表（勤務時間帯）'!$D$6:$X$47,21,FALSE))</f>
        <v/>
      </c>
      <c r="AO111" s="159" t="str">
        <f>IF(AO110="","",VLOOKUP(AO110,'シフト記号表（勤務時間帯）'!$D$6:$X$47,21,FALSE))</f>
        <v/>
      </c>
      <c r="AP111" s="157" t="str">
        <f>IF(AP110="","",VLOOKUP(AP110,'シフト記号表（勤務時間帯）'!$D$6:$X$47,21,FALSE))</f>
        <v/>
      </c>
      <c r="AQ111" s="158" t="str">
        <f>IF(AQ110="","",VLOOKUP(AQ110,'シフト記号表（勤務時間帯）'!$D$6:$X$47,21,FALSE))</f>
        <v/>
      </c>
      <c r="AR111" s="158" t="str">
        <f>IF(AR110="","",VLOOKUP(AR110,'シフト記号表（勤務時間帯）'!$D$6:$X$47,21,FALSE))</f>
        <v/>
      </c>
      <c r="AS111" s="158" t="str">
        <f>IF(AS110="","",VLOOKUP(AS110,'シフト記号表（勤務時間帯）'!$D$6:$X$47,21,FALSE))</f>
        <v/>
      </c>
      <c r="AT111" s="158" t="str">
        <f>IF(AT110="","",VLOOKUP(AT110,'シフト記号表（勤務時間帯）'!$D$6:$X$47,21,FALSE))</f>
        <v/>
      </c>
      <c r="AU111" s="158" t="str">
        <f>IF(AU110="","",VLOOKUP(AU110,'シフト記号表（勤務時間帯）'!$D$6:$X$47,21,FALSE))</f>
        <v/>
      </c>
      <c r="AV111" s="159" t="str">
        <f>IF(AV110="","",VLOOKUP(AV110,'シフト記号表（勤務時間帯）'!$D$6:$X$47,21,FALSE))</f>
        <v/>
      </c>
      <c r="AW111" s="157" t="str">
        <f>IF(AW110="","",VLOOKUP(AW110,'シフト記号表（勤務時間帯）'!$D$6:$X$47,21,FALSE))</f>
        <v/>
      </c>
      <c r="AX111" s="158" t="str">
        <f>IF(AX110="","",VLOOKUP(AX110,'シフト記号表（勤務時間帯）'!$D$6:$X$47,21,FALSE))</f>
        <v/>
      </c>
      <c r="AY111" s="158" t="str">
        <f>IF(AY110="","",VLOOKUP(AY110,'シフト記号表（勤務時間帯）'!$D$6:$X$47,21,FALSE))</f>
        <v/>
      </c>
      <c r="AZ111" s="319">
        <f>IF($BC$3="４週",SUM(U111:AV111),IF($BC$3="暦月",SUM(U111:AY111),""))</f>
        <v>0</v>
      </c>
      <c r="BA111" s="320"/>
      <c r="BB111" s="321">
        <f>IF($BC$3="４週",AZ111/4,IF($BC$3="暦月",(AZ111/($BC$8/7)),""))</f>
        <v>0</v>
      </c>
      <c r="BC111" s="320"/>
      <c r="BD111" s="313"/>
      <c r="BE111" s="314"/>
      <c r="BF111" s="314"/>
      <c r="BG111" s="314"/>
      <c r="BH111" s="315"/>
    </row>
    <row r="112" spans="2:60" ht="20.25" customHeight="1" x14ac:dyDescent="0.4">
      <c r="B112" s="98"/>
      <c r="C112" s="271"/>
      <c r="D112" s="272"/>
      <c r="E112" s="273"/>
      <c r="F112" s="134"/>
      <c r="G112" s="99">
        <f>C110</f>
        <v>0</v>
      </c>
      <c r="H112" s="276"/>
      <c r="I112" s="283"/>
      <c r="J112" s="284"/>
      <c r="K112" s="284"/>
      <c r="L112" s="285"/>
      <c r="M112" s="292"/>
      <c r="N112" s="293"/>
      <c r="O112" s="294"/>
      <c r="P112" s="153" t="s">
        <v>70</v>
      </c>
      <c r="Q112" s="23"/>
      <c r="R112" s="23"/>
      <c r="S112" s="15"/>
      <c r="T112" s="50"/>
      <c r="U112" s="160" t="str">
        <f>IF(U110="","",VLOOKUP(U110,'シフト記号表（勤務時間帯）'!$D$6:$Z$47,23,FALSE))</f>
        <v/>
      </c>
      <c r="V112" s="161" t="str">
        <f>IF(V110="","",VLOOKUP(V110,'シフト記号表（勤務時間帯）'!$D$6:$Z$47,23,FALSE))</f>
        <v/>
      </c>
      <c r="W112" s="161" t="str">
        <f>IF(W110="","",VLOOKUP(W110,'シフト記号表（勤務時間帯）'!$D$6:$Z$47,23,FALSE))</f>
        <v/>
      </c>
      <c r="X112" s="161" t="str">
        <f>IF(X110="","",VLOOKUP(X110,'シフト記号表（勤務時間帯）'!$D$6:$Z$47,23,FALSE))</f>
        <v/>
      </c>
      <c r="Y112" s="161" t="str">
        <f>IF(Y110="","",VLOOKUP(Y110,'シフト記号表（勤務時間帯）'!$D$6:$Z$47,23,FALSE))</f>
        <v/>
      </c>
      <c r="Z112" s="161" t="str">
        <f>IF(Z110="","",VLOOKUP(Z110,'シフト記号表（勤務時間帯）'!$D$6:$Z$47,23,FALSE))</f>
        <v/>
      </c>
      <c r="AA112" s="162" t="str">
        <f>IF(AA110="","",VLOOKUP(AA110,'シフト記号表（勤務時間帯）'!$D$6:$Z$47,23,FALSE))</f>
        <v/>
      </c>
      <c r="AB112" s="160" t="str">
        <f>IF(AB110="","",VLOOKUP(AB110,'シフト記号表（勤務時間帯）'!$D$6:$Z$47,23,FALSE))</f>
        <v/>
      </c>
      <c r="AC112" s="161" t="str">
        <f>IF(AC110="","",VLOOKUP(AC110,'シフト記号表（勤務時間帯）'!$D$6:$Z$47,23,FALSE))</f>
        <v/>
      </c>
      <c r="AD112" s="161" t="str">
        <f>IF(AD110="","",VLOOKUP(AD110,'シフト記号表（勤務時間帯）'!$D$6:$Z$47,23,FALSE))</f>
        <v/>
      </c>
      <c r="AE112" s="161" t="str">
        <f>IF(AE110="","",VLOOKUP(AE110,'シフト記号表（勤務時間帯）'!$D$6:$Z$47,23,FALSE))</f>
        <v/>
      </c>
      <c r="AF112" s="161" t="str">
        <f>IF(AF110="","",VLOOKUP(AF110,'シフト記号表（勤務時間帯）'!$D$6:$Z$47,23,FALSE))</f>
        <v/>
      </c>
      <c r="AG112" s="161" t="str">
        <f>IF(AG110="","",VLOOKUP(AG110,'シフト記号表（勤務時間帯）'!$D$6:$Z$47,23,FALSE))</f>
        <v/>
      </c>
      <c r="AH112" s="162" t="str">
        <f>IF(AH110="","",VLOOKUP(AH110,'シフト記号表（勤務時間帯）'!$D$6:$Z$47,23,FALSE))</f>
        <v/>
      </c>
      <c r="AI112" s="160" t="str">
        <f>IF(AI110="","",VLOOKUP(AI110,'シフト記号表（勤務時間帯）'!$D$6:$Z$47,23,FALSE))</f>
        <v/>
      </c>
      <c r="AJ112" s="161" t="str">
        <f>IF(AJ110="","",VLOOKUP(AJ110,'シフト記号表（勤務時間帯）'!$D$6:$Z$47,23,FALSE))</f>
        <v/>
      </c>
      <c r="AK112" s="161" t="str">
        <f>IF(AK110="","",VLOOKUP(AK110,'シフト記号表（勤務時間帯）'!$D$6:$Z$47,23,FALSE))</f>
        <v/>
      </c>
      <c r="AL112" s="161" t="str">
        <f>IF(AL110="","",VLOOKUP(AL110,'シフト記号表（勤務時間帯）'!$D$6:$Z$47,23,FALSE))</f>
        <v/>
      </c>
      <c r="AM112" s="161" t="str">
        <f>IF(AM110="","",VLOOKUP(AM110,'シフト記号表（勤務時間帯）'!$D$6:$Z$47,23,FALSE))</f>
        <v/>
      </c>
      <c r="AN112" s="161" t="str">
        <f>IF(AN110="","",VLOOKUP(AN110,'シフト記号表（勤務時間帯）'!$D$6:$Z$47,23,FALSE))</f>
        <v/>
      </c>
      <c r="AO112" s="162" t="str">
        <f>IF(AO110="","",VLOOKUP(AO110,'シフト記号表（勤務時間帯）'!$D$6:$Z$47,23,FALSE))</f>
        <v/>
      </c>
      <c r="AP112" s="160" t="str">
        <f>IF(AP110="","",VLOOKUP(AP110,'シフト記号表（勤務時間帯）'!$D$6:$Z$47,23,FALSE))</f>
        <v/>
      </c>
      <c r="AQ112" s="161" t="str">
        <f>IF(AQ110="","",VLOOKUP(AQ110,'シフト記号表（勤務時間帯）'!$D$6:$Z$47,23,FALSE))</f>
        <v/>
      </c>
      <c r="AR112" s="161" t="str">
        <f>IF(AR110="","",VLOOKUP(AR110,'シフト記号表（勤務時間帯）'!$D$6:$Z$47,23,FALSE))</f>
        <v/>
      </c>
      <c r="AS112" s="161" t="str">
        <f>IF(AS110="","",VLOOKUP(AS110,'シフト記号表（勤務時間帯）'!$D$6:$Z$47,23,FALSE))</f>
        <v/>
      </c>
      <c r="AT112" s="161" t="str">
        <f>IF(AT110="","",VLOOKUP(AT110,'シフト記号表（勤務時間帯）'!$D$6:$Z$47,23,FALSE))</f>
        <v/>
      </c>
      <c r="AU112" s="161" t="str">
        <f>IF(AU110="","",VLOOKUP(AU110,'シフト記号表（勤務時間帯）'!$D$6:$Z$47,23,FALSE))</f>
        <v/>
      </c>
      <c r="AV112" s="162" t="str">
        <f>IF(AV110="","",VLOOKUP(AV110,'シフト記号表（勤務時間帯）'!$D$6:$Z$47,23,FALSE))</f>
        <v/>
      </c>
      <c r="AW112" s="160" t="str">
        <f>IF(AW110="","",VLOOKUP(AW110,'シフト記号表（勤務時間帯）'!$D$6:$Z$47,23,FALSE))</f>
        <v/>
      </c>
      <c r="AX112" s="161" t="str">
        <f>IF(AX110="","",VLOOKUP(AX110,'シフト記号表（勤務時間帯）'!$D$6:$Z$47,23,FALSE))</f>
        <v/>
      </c>
      <c r="AY112" s="161" t="str">
        <f>IF(AY110="","",VLOOKUP(AY110,'シフト記号表（勤務時間帯）'!$D$6:$Z$47,23,FALSE))</f>
        <v/>
      </c>
      <c r="AZ112" s="322">
        <f>IF($BC$3="４週",SUM(U112:AV112),IF($BC$3="暦月",SUM(U112:AY112),""))</f>
        <v>0</v>
      </c>
      <c r="BA112" s="323"/>
      <c r="BB112" s="324">
        <f>IF($BC$3="４週",AZ112/4,IF($BC$3="暦月",(AZ112/($BC$8/7)),""))</f>
        <v>0</v>
      </c>
      <c r="BC112" s="323"/>
      <c r="BD112" s="316"/>
      <c r="BE112" s="317"/>
      <c r="BF112" s="317"/>
      <c r="BG112" s="317"/>
      <c r="BH112" s="318"/>
    </row>
    <row r="113" spans="2:60" ht="20.25" customHeight="1" x14ac:dyDescent="0.4">
      <c r="B113" s="100"/>
      <c r="C113" s="265"/>
      <c r="D113" s="266"/>
      <c r="E113" s="267"/>
      <c r="F113" s="135"/>
      <c r="G113" s="101"/>
      <c r="H113" s="274"/>
      <c r="I113" s="277"/>
      <c r="J113" s="278"/>
      <c r="K113" s="278"/>
      <c r="L113" s="279"/>
      <c r="M113" s="286"/>
      <c r="N113" s="287"/>
      <c r="O113" s="288"/>
      <c r="P113" s="40" t="s">
        <v>18</v>
      </c>
      <c r="Q113" s="41"/>
      <c r="R113" s="41"/>
      <c r="S113" s="42"/>
      <c r="T113" s="53"/>
      <c r="U113" s="163"/>
      <c r="V113" s="164"/>
      <c r="W113" s="164"/>
      <c r="X113" s="164"/>
      <c r="Y113" s="164"/>
      <c r="Z113" s="164"/>
      <c r="AA113" s="165"/>
      <c r="AB113" s="163"/>
      <c r="AC113" s="164"/>
      <c r="AD113" s="164"/>
      <c r="AE113" s="164"/>
      <c r="AF113" s="164"/>
      <c r="AG113" s="164"/>
      <c r="AH113" s="165"/>
      <c r="AI113" s="163"/>
      <c r="AJ113" s="164"/>
      <c r="AK113" s="164"/>
      <c r="AL113" s="164"/>
      <c r="AM113" s="164"/>
      <c r="AN113" s="164"/>
      <c r="AO113" s="165"/>
      <c r="AP113" s="163"/>
      <c r="AQ113" s="164"/>
      <c r="AR113" s="164"/>
      <c r="AS113" s="164"/>
      <c r="AT113" s="164"/>
      <c r="AU113" s="164"/>
      <c r="AV113" s="165"/>
      <c r="AW113" s="163"/>
      <c r="AX113" s="164"/>
      <c r="AY113" s="164"/>
      <c r="AZ113" s="295"/>
      <c r="BA113" s="296"/>
      <c r="BB113" s="309"/>
      <c r="BC113" s="296"/>
      <c r="BD113" s="310"/>
      <c r="BE113" s="311"/>
      <c r="BF113" s="311"/>
      <c r="BG113" s="311"/>
      <c r="BH113" s="312"/>
    </row>
    <row r="114" spans="2:60" ht="20.25" customHeight="1" x14ac:dyDescent="0.4">
      <c r="B114" s="96">
        <f>B111+1</f>
        <v>29</v>
      </c>
      <c r="C114" s="268"/>
      <c r="D114" s="269"/>
      <c r="E114" s="270"/>
      <c r="F114" s="95">
        <f>C113</f>
        <v>0</v>
      </c>
      <c r="G114" s="97"/>
      <c r="H114" s="275"/>
      <c r="I114" s="280"/>
      <c r="J114" s="281"/>
      <c r="K114" s="281"/>
      <c r="L114" s="282"/>
      <c r="M114" s="289"/>
      <c r="N114" s="290"/>
      <c r="O114" s="291"/>
      <c r="P114" s="20" t="s">
        <v>69</v>
      </c>
      <c r="Q114" s="21"/>
      <c r="R114" s="21"/>
      <c r="S114" s="16"/>
      <c r="T114" s="46"/>
      <c r="U114" s="157" t="str">
        <f>IF(U113="","",VLOOKUP(U113,'シフト記号表（勤務時間帯）'!$D$6:$X$47,21,FALSE))</f>
        <v/>
      </c>
      <c r="V114" s="158" t="str">
        <f>IF(V113="","",VLOOKUP(V113,'シフト記号表（勤務時間帯）'!$D$6:$X$47,21,FALSE))</f>
        <v/>
      </c>
      <c r="W114" s="158" t="str">
        <f>IF(W113="","",VLOOKUP(W113,'シフト記号表（勤務時間帯）'!$D$6:$X$47,21,FALSE))</f>
        <v/>
      </c>
      <c r="X114" s="158" t="str">
        <f>IF(X113="","",VLOOKUP(X113,'シフト記号表（勤務時間帯）'!$D$6:$X$47,21,FALSE))</f>
        <v/>
      </c>
      <c r="Y114" s="158" t="str">
        <f>IF(Y113="","",VLOOKUP(Y113,'シフト記号表（勤務時間帯）'!$D$6:$X$47,21,FALSE))</f>
        <v/>
      </c>
      <c r="Z114" s="158" t="str">
        <f>IF(Z113="","",VLOOKUP(Z113,'シフト記号表（勤務時間帯）'!$D$6:$X$47,21,FALSE))</f>
        <v/>
      </c>
      <c r="AA114" s="159" t="str">
        <f>IF(AA113="","",VLOOKUP(AA113,'シフト記号表（勤務時間帯）'!$D$6:$X$47,21,FALSE))</f>
        <v/>
      </c>
      <c r="AB114" s="157" t="str">
        <f>IF(AB113="","",VLOOKUP(AB113,'シフト記号表（勤務時間帯）'!$D$6:$X$47,21,FALSE))</f>
        <v/>
      </c>
      <c r="AC114" s="158" t="str">
        <f>IF(AC113="","",VLOOKUP(AC113,'シフト記号表（勤務時間帯）'!$D$6:$X$47,21,FALSE))</f>
        <v/>
      </c>
      <c r="AD114" s="158" t="str">
        <f>IF(AD113="","",VLOOKUP(AD113,'シフト記号表（勤務時間帯）'!$D$6:$X$47,21,FALSE))</f>
        <v/>
      </c>
      <c r="AE114" s="158" t="str">
        <f>IF(AE113="","",VLOOKUP(AE113,'シフト記号表（勤務時間帯）'!$D$6:$X$47,21,FALSE))</f>
        <v/>
      </c>
      <c r="AF114" s="158" t="str">
        <f>IF(AF113="","",VLOOKUP(AF113,'シフト記号表（勤務時間帯）'!$D$6:$X$47,21,FALSE))</f>
        <v/>
      </c>
      <c r="AG114" s="158" t="str">
        <f>IF(AG113="","",VLOOKUP(AG113,'シフト記号表（勤務時間帯）'!$D$6:$X$47,21,FALSE))</f>
        <v/>
      </c>
      <c r="AH114" s="159" t="str">
        <f>IF(AH113="","",VLOOKUP(AH113,'シフト記号表（勤務時間帯）'!$D$6:$X$47,21,FALSE))</f>
        <v/>
      </c>
      <c r="AI114" s="157" t="str">
        <f>IF(AI113="","",VLOOKUP(AI113,'シフト記号表（勤務時間帯）'!$D$6:$X$47,21,FALSE))</f>
        <v/>
      </c>
      <c r="AJ114" s="158" t="str">
        <f>IF(AJ113="","",VLOOKUP(AJ113,'シフト記号表（勤務時間帯）'!$D$6:$X$47,21,FALSE))</f>
        <v/>
      </c>
      <c r="AK114" s="158" t="str">
        <f>IF(AK113="","",VLOOKUP(AK113,'シフト記号表（勤務時間帯）'!$D$6:$X$47,21,FALSE))</f>
        <v/>
      </c>
      <c r="AL114" s="158" t="str">
        <f>IF(AL113="","",VLOOKUP(AL113,'シフト記号表（勤務時間帯）'!$D$6:$X$47,21,FALSE))</f>
        <v/>
      </c>
      <c r="AM114" s="158" t="str">
        <f>IF(AM113="","",VLOOKUP(AM113,'シフト記号表（勤務時間帯）'!$D$6:$X$47,21,FALSE))</f>
        <v/>
      </c>
      <c r="AN114" s="158" t="str">
        <f>IF(AN113="","",VLOOKUP(AN113,'シフト記号表（勤務時間帯）'!$D$6:$X$47,21,FALSE))</f>
        <v/>
      </c>
      <c r="AO114" s="159" t="str">
        <f>IF(AO113="","",VLOOKUP(AO113,'シフト記号表（勤務時間帯）'!$D$6:$X$47,21,FALSE))</f>
        <v/>
      </c>
      <c r="AP114" s="157" t="str">
        <f>IF(AP113="","",VLOOKUP(AP113,'シフト記号表（勤務時間帯）'!$D$6:$X$47,21,FALSE))</f>
        <v/>
      </c>
      <c r="AQ114" s="158" t="str">
        <f>IF(AQ113="","",VLOOKUP(AQ113,'シフト記号表（勤務時間帯）'!$D$6:$X$47,21,FALSE))</f>
        <v/>
      </c>
      <c r="AR114" s="158" t="str">
        <f>IF(AR113="","",VLOOKUP(AR113,'シフト記号表（勤務時間帯）'!$D$6:$X$47,21,FALSE))</f>
        <v/>
      </c>
      <c r="AS114" s="158" t="str">
        <f>IF(AS113="","",VLOOKUP(AS113,'シフト記号表（勤務時間帯）'!$D$6:$X$47,21,FALSE))</f>
        <v/>
      </c>
      <c r="AT114" s="158" t="str">
        <f>IF(AT113="","",VLOOKUP(AT113,'シフト記号表（勤務時間帯）'!$D$6:$X$47,21,FALSE))</f>
        <v/>
      </c>
      <c r="AU114" s="158" t="str">
        <f>IF(AU113="","",VLOOKUP(AU113,'シフト記号表（勤務時間帯）'!$D$6:$X$47,21,FALSE))</f>
        <v/>
      </c>
      <c r="AV114" s="159" t="str">
        <f>IF(AV113="","",VLOOKUP(AV113,'シフト記号表（勤務時間帯）'!$D$6:$X$47,21,FALSE))</f>
        <v/>
      </c>
      <c r="AW114" s="157" t="str">
        <f>IF(AW113="","",VLOOKUP(AW113,'シフト記号表（勤務時間帯）'!$D$6:$X$47,21,FALSE))</f>
        <v/>
      </c>
      <c r="AX114" s="158" t="str">
        <f>IF(AX113="","",VLOOKUP(AX113,'シフト記号表（勤務時間帯）'!$D$6:$X$47,21,FALSE))</f>
        <v/>
      </c>
      <c r="AY114" s="158" t="str">
        <f>IF(AY113="","",VLOOKUP(AY113,'シフト記号表（勤務時間帯）'!$D$6:$X$47,21,FALSE))</f>
        <v/>
      </c>
      <c r="AZ114" s="319">
        <f>IF($BC$3="４週",SUM(U114:AV114),IF($BC$3="暦月",SUM(U114:AY114),""))</f>
        <v>0</v>
      </c>
      <c r="BA114" s="320"/>
      <c r="BB114" s="321">
        <f>IF($BC$3="４週",AZ114/4,IF($BC$3="暦月",(AZ114/($BC$8/7)),""))</f>
        <v>0</v>
      </c>
      <c r="BC114" s="320"/>
      <c r="BD114" s="313"/>
      <c r="BE114" s="314"/>
      <c r="BF114" s="314"/>
      <c r="BG114" s="314"/>
      <c r="BH114" s="315"/>
    </row>
    <row r="115" spans="2:60" ht="20.25" customHeight="1" x14ac:dyDescent="0.4">
      <c r="B115" s="98"/>
      <c r="C115" s="271"/>
      <c r="D115" s="272"/>
      <c r="E115" s="273"/>
      <c r="F115" s="134"/>
      <c r="G115" s="99">
        <f>C113</f>
        <v>0</v>
      </c>
      <c r="H115" s="276"/>
      <c r="I115" s="283"/>
      <c r="J115" s="284"/>
      <c r="K115" s="284"/>
      <c r="L115" s="285"/>
      <c r="M115" s="292"/>
      <c r="N115" s="293"/>
      <c r="O115" s="294"/>
      <c r="P115" s="153" t="s">
        <v>70</v>
      </c>
      <c r="Q115" s="23"/>
      <c r="R115" s="23"/>
      <c r="S115" s="15"/>
      <c r="T115" s="50"/>
      <c r="U115" s="160" t="str">
        <f>IF(U113="","",VLOOKUP(U113,'シフト記号表（勤務時間帯）'!$D$6:$Z$47,23,FALSE))</f>
        <v/>
      </c>
      <c r="V115" s="161" t="str">
        <f>IF(V113="","",VLOOKUP(V113,'シフト記号表（勤務時間帯）'!$D$6:$Z$47,23,FALSE))</f>
        <v/>
      </c>
      <c r="W115" s="161" t="str">
        <f>IF(W113="","",VLOOKUP(W113,'シフト記号表（勤務時間帯）'!$D$6:$Z$47,23,FALSE))</f>
        <v/>
      </c>
      <c r="X115" s="161" t="str">
        <f>IF(X113="","",VLOOKUP(X113,'シフト記号表（勤務時間帯）'!$D$6:$Z$47,23,FALSE))</f>
        <v/>
      </c>
      <c r="Y115" s="161" t="str">
        <f>IF(Y113="","",VLOOKUP(Y113,'シフト記号表（勤務時間帯）'!$D$6:$Z$47,23,FALSE))</f>
        <v/>
      </c>
      <c r="Z115" s="161" t="str">
        <f>IF(Z113="","",VLOOKUP(Z113,'シフト記号表（勤務時間帯）'!$D$6:$Z$47,23,FALSE))</f>
        <v/>
      </c>
      <c r="AA115" s="162" t="str">
        <f>IF(AA113="","",VLOOKUP(AA113,'シフト記号表（勤務時間帯）'!$D$6:$Z$47,23,FALSE))</f>
        <v/>
      </c>
      <c r="AB115" s="160" t="str">
        <f>IF(AB113="","",VLOOKUP(AB113,'シフト記号表（勤務時間帯）'!$D$6:$Z$47,23,FALSE))</f>
        <v/>
      </c>
      <c r="AC115" s="161" t="str">
        <f>IF(AC113="","",VLOOKUP(AC113,'シフト記号表（勤務時間帯）'!$D$6:$Z$47,23,FALSE))</f>
        <v/>
      </c>
      <c r="AD115" s="161" t="str">
        <f>IF(AD113="","",VLOOKUP(AD113,'シフト記号表（勤務時間帯）'!$D$6:$Z$47,23,FALSE))</f>
        <v/>
      </c>
      <c r="AE115" s="161" t="str">
        <f>IF(AE113="","",VLOOKUP(AE113,'シフト記号表（勤務時間帯）'!$D$6:$Z$47,23,FALSE))</f>
        <v/>
      </c>
      <c r="AF115" s="161" t="str">
        <f>IF(AF113="","",VLOOKUP(AF113,'シフト記号表（勤務時間帯）'!$D$6:$Z$47,23,FALSE))</f>
        <v/>
      </c>
      <c r="AG115" s="161" t="str">
        <f>IF(AG113="","",VLOOKUP(AG113,'シフト記号表（勤務時間帯）'!$D$6:$Z$47,23,FALSE))</f>
        <v/>
      </c>
      <c r="AH115" s="162" t="str">
        <f>IF(AH113="","",VLOOKUP(AH113,'シフト記号表（勤務時間帯）'!$D$6:$Z$47,23,FALSE))</f>
        <v/>
      </c>
      <c r="AI115" s="160" t="str">
        <f>IF(AI113="","",VLOOKUP(AI113,'シフト記号表（勤務時間帯）'!$D$6:$Z$47,23,FALSE))</f>
        <v/>
      </c>
      <c r="AJ115" s="161" t="str">
        <f>IF(AJ113="","",VLOOKUP(AJ113,'シフト記号表（勤務時間帯）'!$D$6:$Z$47,23,FALSE))</f>
        <v/>
      </c>
      <c r="AK115" s="161" t="str">
        <f>IF(AK113="","",VLOOKUP(AK113,'シフト記号表（勤務時間帯）'!$D$6:$Z$47,23,FALSE))</f>
        <v/>
      </c>
      <c r="AL115" s="161" t="str">
        <f>IF(AL113="","",VLOOKUP(AL113,'シフト記号表（勤務時間帯）'!$D$6:$Z$47,23,FALSE))</f>
        <v/>
      </c>
      <c r="AM115" s="161" t="str">
        <f>IF(AM113="","",VLOOKUP(AM113,'シフト記号表（勤務時間帯）'!$D$6:$Z$47,23,FALSE))</f>
        <v/>
      </c>
      <c r="AN115" s="161" t="str">
        <f>IF(AN113="","",VLOOKUP(AN113,'シフト記号表（勤務時間帯）'!$D$6:$Z$47,23,FALSE))</f>
        <v/>
      </c>
      <c r="AO115" s="162" t="str">
        <f>IF(AO113="","",VLOOKUP(AO113,'シフト記号表（勤務時間帯）'!$D$6:$Z$47,23,FALSE))</f>
        <v/>
      </c>
      <c r="AP115" s="160" t="str">
        <f>IF(AP113="","",VLOOKUP(AP113,'シフト記号表（勤務時間帯）'!$D$6:$Z$47,23,FALSE))</f>
        <v/>
      </c>
      <c r="AQ115" s="161" t="str">
        <f>IF(AQ113="","",VLOOKUP(AQ113,'シフト記号表（勤務時間帯）'!$D$6:$Z$47,23,FALSE))</f>
        <v/>
      </c>
      <c r="AR115" s="161" t="str">
        <f>IF(AR113="","",VLOOKUP(AR113,'シフト記号表（勤務時間帯）'!$D$6:$Z$47,23,FALSE))</f>
        <v/>
      </c>
      <c r="AS115" s="161" t="str">
        <f>IF(AS113="","",VLOOKUP(AS113,'シフト記号表（勤務時間帯）'!$D$6:$Z$47,23,FALSE))</f>
        <v/>
      </c>
      <c r="AT115" s="161" t="str">
        <f>IF(AT113="","",VLOOKUP(AT113,'シフト記号表（勤務時間帯）'!$D$6:$Z$47,23,FALSE))</f>
        <v/>
      </c>
      <c r="AU115" s="161" t="str">
        <f>IF(AU113="","",VLOOKUP(AU113,'シフト記号表（勤務時間帯）'!$D$6:$Z$47,23,FALSE))</f>
        <v/>
      </c>
      <c r="AV115" s="162" t="str">
        <f>IF(AV113="","",VLOOKUP(AV113,'シフト記号表（勤務時間帯）'!$D$6:$Z$47,23,FALSE))</f>
        <v/>
      </c>
      <c r="AW115" s="160" t="str">
        <f>IF(AW113="","",VLOOKUP(AW113,'シフト記号表（勤務時間帯）'!$D$6:$Z$47,23,FALSE))</f>
        <v/>
      </c>
      <c r="AX115" s="161" t="str">
        <f>IF(AX113="","",VLOOKUP(AX113,'シフト記号表（勤務時間帯）'!$D$6:$Z$47,23,FALSE))</f>
        <v/>
      </c>
      <c r="AY115" s="161" t="str">
        <f>IF(AY113="","",VLOOKUP(AY113,'シフト記号表（勤務時間帯）'!$D$6:$Z$47,23,FALSE))</f>
        <v/>
      </c>
      <c r="AZ115" s="322">
        <f>IF($BC$3="４週",SUM(U115:AV115),IF($BC$3="暦月",SUM(U115:AY115),""))</f>
        <v>0</v>
      </c>
      <c r="BA115" s="323"/>
      <c r="BB115" s="324">
        <f>IF($BC$3="４週",AZ115/4,IF($BC$3="暦月",(AZ115/($BC$8/7)),""))</f>
        <v>0</v>
      </c>
      <c r="BC115" s="323"/>
      <c r="BD115" s="316"/>
      <c r="BE115" s="317"/>
      <c r="BF115" s="317"/>
      <c r="BG115" s="317"/>
      <c r="BH115" s="318"/>
    </row>
    <row r="116" spans="2:60" ht="20.25" customHeight="1" x14ac:dyDescent="0.4">
      <c r="B116" s="100"/>
      <c r="C116" s="265"/>
      <c r="D116" s="266"/>
      <c r="E116" s="267"/>
      <c r="F116" s="135"/>
      <c r="G116" s="101"/>
      <c r="H116" s="274"/>
      <c r="I116" s="277"/>
      <c r="J116" s="278"/>
      <c r="K116" s="278"/>
      <c r="L116" s="279"/>
      <c r="M116" s="286"/>
      <c r="N116" s="287"/>
      <c r="O116" s="288"/>
      <c r="P116" s="40" t="s">
        <v>18</v>
      </c>
      <c r="Q116" s="41"/>
      <c r="R116" s="41"/>
      <c r="S116" s="42"/>
      <c r="T116" s="53"/>
      <c r="U116" s="163"/>
      <c r="V116" s="164"/>
      <c r="W116" s="164"/>
      <c r="X116" s="164"/>
      <c r="Y116" s="164"/>
      <c r="Z116" s="164"/>
      <c r="AA116" s="165"/>
      <c r="AB116" s="163"/>
      <c r="AC116" s="164"/>
      <c r="AD116" s="164"/>
      <c r="AE116" s="164"/>
      <c r="AF116" s="164"/>
      <c r="AG116" s="164"/>
      <c r="AH116" s="165"/>
      <c r="AI116" s="163"/>
      <c r="AJ116" s="164"/>
      <c r="AK116" s="164"/>
      <c r="AL116" s="164"/>
      <c r="AM116" s="164"/>
      <c r="AN116" s="164"/>
      <c r="AO116" s="165"/>
      <c r="AP116" s="163"/>
      <c r="AQ116" s="164"/>
      <c r="AR116" s="164"/>
      <c r="AS116" s="164"/>
      <c r="AT116" s="164"/>
      <c r="AU116" s="164"/>
      <c r="AV116" s="165"/>
      <c r="AW116" s="163"/>
      <c r="AX116" s="164"/>
      <c r="AY116" s="164"/>
      <c r="AZ116" s="295"/>
      <c r="BA116" s="296"/>
      <c r="BB116" s="309"/>
      <c r="BC116" s="296"/>
      <c r="BD116" s="310"/>
      <c r="BE116" s="311"/>
      <c r="BF116" s="311"/>
      <c r="BG116" s="311"/>
      <c r="BH116" s="312"/>
    </row>
    <row r="117" spans="2:60" ht="20.25" customHeight="1" x14ac:dyDescent="0.4">
      <c r="B117" s="96">
        <f>B114+1</f>
        <v>30</v>
      </c>
      <c r="C117" s="268"/>
      <c r="D117" s="269"/>
      <c r="E117" s="270"/>
      <c r="F117" s="95">
        <f>C116</f>
        <v>0</v>
      </c>
      <c r="G117" s="97"/>
      <c r="H117" s="275"/>
      <c r="I117" s="280"/>
      <c r="J117" s="281"/>
      <c r="K117" s="281"/>
      <c r="L117" s="282"/>
      <c r="M117" s="289"/>
      <c r="N117" s="290"/>
      <c r="O117" s="291"/>
      <c r="P117" s="20" t="s">
        <v>69</v>
      </c>
      <c r="Q117" s="21"/>
      <c r="R117" s="21"/>
      <c r="S117" s="16"/>
      <c r="T117" s="46"/>
      <c r="U117" s="157" t="str">
        <f>IF(U116="","",VLOOKUP(U116,'シフト記号表（勤務時間帯）'!$D$6:$X$47,21,FALSE))</f>
        <v/>
      </c>
      <c r="V117" s="158" t="str">
        <f>IF(V116="","",VLOOKUP(V116,'シフト記号表（勤務時間帯）'!$D$6:$X$47,21,FALSE))</f>
        <v/>
      </c>
      <c r="W117" s="158" t="str">
        <f>IF(W116="","",VLOOKUP(W116,'シフト記号表（勤務時間帯）'!$D$6:$X$47,21,FALSE))</f>
        <v/>
      </c>
      <c r="X117" s="158" t="str">
        <f>IF(X116="","",VLOOKUP(X116,'シフト記号表（勤務時間帯）'!$D$6:$X$47,21,FALSE))</f>
        <v/>
      </c>
      <c r="Y117" s="158" t="str">
        <f>IF(Y116="","",VLOOKUP(Y116,'シフト記号表（勤務時間帯）'!$D$6:$X$47,21,FALSE))</f>
        <v/>
      </c>
      <c r="Z117" s="158" t="str">
        <f>IF(Z116="","",VLOOKUP(Z116,'シフト記号表（勤務時間帯）'!$D$6:$X$47,21,FALSE))</f>
        <v/>
      </c>
      <c r="AA117" s="159" t="str">
        <f>IF(AA116="","",VLOOKUP(AA116,'シフト記号表（勤務時間帯）'!$D$6:$X$47,21,FALSE))</f>
        <v/>
      </c>
      <c r="AB117" s="157" t="str">
        <f>IF(AB116="","",VLOOKUP(AB116,'シフト記号表（勤務時間帯）'!$D$6:$X$47,21,FALSE))</f>
        <v/>
      </c>
      <c r="AC117" s="158" t="str">
        <f>IF(AC116="","",VLOOKUP(AC116,'シフト記号表（勤務時間帯）'!$D$6:$X$47,21,FALSE))</f>
        <v/>
      </c>
      <c r="AD117" s="158" t="str">
        <f>IF(AD116="","",VLOOKUP(AD116,'シフト記号表（勤務時間帯）'!$D$6:$X$47,21,FALSE))</f>
        <v/>
      </c>
      <c r="AE117" s="158" t="str">
        <f>IF(AE116="","",VLOOKUP(AE116,'シフト記号表（勤務時間帯）'!$D$6:$X$47,21,FALSE))</f>
        <v/>
      </c>
      <c r="AF117" s="158" t="str">
        <f>IF(AF116="","",VLOOKUP(AF116,'シフト記号表（勤務時間帯）'!$D$6:$X$47,21,FALSE))</f>
        <v/>
      </c>
      <c r="AG117" s="158" t="str">
        <f>IF(AG116="","",VLOOKUP(AG116,'シフト記号表（勤務時間帯）'!$D$6:$X$47,21,FALSE))</f>
        <v/>
      </c>
      <c r="AH117" s="159" t="str">
        <f>IF(AH116="","",VLOOKUP(AH116,'シフト記号表（勤務時間帯）'!$D$6:$X$47,21,FALSE))</f>
        <v/>
      </c>
      <c r="AI117" s="157" t="str">
        <f>IF(AI116="","",VLOOKUP(AI116,'シフト記号表（勤務時間帯）'!$D$6:$X$47,21,FALSE))</f>
        <v/>
      </c>
      <c r="AJ117" s="158" t="str">
        <f>IF(AJ116="","",VLOOKUP(AJ116,'シフト記号表（勤務時間帯）'!$D$6:$X$47,21,FALSE))</f>
        <v/>
      </c>
      <c r="AK117" s="158" t="str">
        <f>IF(AK116="","",VLOOKUP(AK116,'シフト記号表（勤務時間帯）'!$D$6:$X$47,21,FALSE))</f>
        <v/>
      </c>
      <c r="AL117" s="158" t="str">
        <f>IF(AL116="","",VLOOKUP(AL116,'シフト記号表（勤務時間帯）'!$D$6:$X$47,21,FALSE))</f>
        <v/>
      </c>
      <c r="AM117" s="158" t="str">
        <f>IF(AM116="","",VLOOKUP(AM116,'シフト記号表（勤務時間帯）'!$D$6:$X$47,21,FALSE))</f>
        <v/>
      </c>
      <c r="AN117" s="158" t="str">
        <f>IF(AN116="","",VLOOKUP(AN116,'シフト記号表（勤務時間帯）'!$D$6:$X$47,21,FALSE))</f>
        <v/>
      </c>
      <c r="AO117" s="159" t="str">
        <f>IF(AO116="","",VLOOKUP(AO116,'シフト記号表（勤務時間帯）'!$D$6:$X$47,21,FALSE))</f>
        <v/>
      </c>
      <c r="AP117" s="157" t="str">
        <f>IF(AP116="","",VLOOKUP(AP116,'シフト記号表（勤務時間帯）'!$D$6:$X$47,21,FALSE))</f>
        <v/>
      </c>
      <c r="AQ117" s="158" t="str">
        <f>IF(AQ116="","",VLOOKUP(AQ116,'シフト記号表（勤務時間帯）'!$D$6:$X$47,21,FALSE))</f>
        <v/>
      </c>
      <c r="AR117" s="158" t="str">
        <f>IF(AR116="","",VLOOKUP(AR116,'シフト記号表（勤務時間帯）'!$D$6:$X$47,21,FALSE))</f>
        <v/>
      </c>
      <c r="AS117" s="158" t="str">
        <f>IF(AS116="","",VLOOKUP(AS116,'シフト記号表（勤務時間帯）'!$D$6:$X$47,21,FALSE))</f>
        <v/>
      </c>
      <c r="AT117" s="158" t="str">
        <f>IF(AT116="","",VLOOKUP(AT116,'シフト記号表（勤務時間帯）'!$D$6:$X$47,21,FALSE))</f>
        <v/>
      </c>
      <c r="AU117" s="158" t="str">
        <f>IF(AU116="","",VLOOKUP(AU116,'シフト記号表（勤務時間帯）'!$D$6:$X$47,21,FALSE))</f>
        <v/>
      </c>
      <c r="AV117" s="159" t="str">
        <f>IF(AV116="","",VLOOKUP(AV116,'シフト記号表（勤務時間帯）'!$D$6:$X$47,21,FALSE))</f>
        <v/>
      </c>
      <c r="AW117" s="157" t="str">
        <f>IF(AW116="","",VLOOKUP(AW116,'シフト記号表（勤務時間帯）'!$D$6:$X$47,21,FALSE))</f>
        <v/>
      </c>
      <c r="AX117" s="158" t="str">
        <f>IF(AX116="","",VLOOKUP(AX116,'シフト記号表（勤務時間帯）'!$D$6:$X$47,21,FALSE))</f>
        <v/>
      </c>
      <c r="AY117" s="158" t="str">
        <f>IF(AY116="","",VLOOKUP(AY116,'シフト記号表（勤務時間帯）'!$D$6:$X$47,21,FALSE))</f>
        <v/>
      </c>
      <c r="AZ117" s="319">
        <f>IF($BC$3="４週",SUM(U117:AV117),IF($BC$3="暦月",SUM(U117:AY117),""))</f>
        <v>0</v>
      </c>
      <c r="BA117" s="320"/>
      <c r="BB117" s="321">
        <f>IF($BC$3="４週",AZ117/4,IF($BC$3="暦月",(AZ117/($BC$8/7)),""))</f>
        <v>0</v>
      </c>
      <c r="BC117" s="320"/>
      <c r="BD117" s="313"/>
      <c r="BE117" s="314"/>
      <c r="BF117" s="314"/>
      <c r="BG117" s="314"/>
      <c r="BH117" s="315"/>
    </row>
    <row r="118" spans="2:60" ht="20.25" customHeight="1" x14ac:dyDescent="0.4">
      <c r="B118" s="98"/>
      <c r="C118" s="271"/>
      <c r="D118" s="272"/>
      <c r="E118" s="273"/>
      <c r="F118" s="134"/>
      <c r="G118" s="99">
        <f>C116</f>
        <v>0</v>
      </c>
      <c r="H118" s="276"/>
      <c r="I118" s="283"/>
      <c r="J118" s="284"/>
      <c r="K118" s="284"/>
      <c r="L118" s="285"/>
      <c r="M118" s="292"/>
      <c r="N118" s="293"/>
      <c r="O118" s="294"/>
      <c r="P118" s="153" t="s">
        <v>70</v>
      </c>
      <c r="Q118" s="23"/>
      <c r="R118" s="23"/>
      <c r="S118" s="15"/>
      <c r="T118" s="50"/>
      <c r="U118" s="160" t="str">
        <f>IF(U116="","",VLOOKUP(U116,'シフト記号表（勤務時間帯）'!$D$6:$Z$47,23,FALSE))</f>
        <v/>
      </c>
      <c r="V118" s="161" t="str">
        <f>IF(V116="","",VLOOKUP(V116,'シフト記号表（勤務時間帯）'!$D$6:$Z$47,23,FALSE))</f>
        <v/>
      </c>
      <c r="W118" s="161" t="str">
        <f>IF(W116="","",VLOOKUP(W116,'シフト記号表（勤務時間帯）'!$D$6:$Z$47,23,FALSE))</f>
        <v/>
      </c>
      <c r="X118" s="161" t="str">
        <f>IF(X116="","",VLOOKUP(X116,'シフト記号表（勤務時間帯）'!$D$6:$Z$47,23,FALSE))</f>
        <v/>
      </c>
      <c r="Y118" s="161" t="str">
        <f>IF(Y116="","",VLOOKUP(Y116,'シフト記号表（勤務時間帯）'!$D$6:$Z$47,23,FALSE))</f>
        <v/>
      </c>
      <c r="Z118" s="161" t="str">
        <f>IF(Z116="","",VLOOKUP(Z116,'シフト記号表（勤務時間帯）'!$D$6:$Z$47,23,FALSE))</f>
        <v/>
      </c>
      <c r="AA118" s="162" t="str">
        <f>IF(AA116="","",VLOOKUP(AA116,'シフト記号表（勤務時間帯）'!$D$6:$Z$47,23,FALSE))</f>
        <v/>
      </c>
      <c r="AB118" s="160" t="str">
        <f>IF(AB116="","",VLOOKUP(AB116,'シフト記号表（勤務時間帯）'!$D$6:$Z$47,23,FALSE))</f>
        <v/>
      </c>
      <c r="AC118" s="161" t="str">
        <f>IF(AC116="","",VLOOKUP(AC116,'シフト記号表（勤務時間帯）'!$D$6:$Z$47,23,FALSE))</f>
        <v/>
      </c>
      <c r="AD118" s="161" t="str">
        <f>IF(AD116="","",VLOOKUP(AD116,'シフト記号表（勤務時間帯）'!$D$6:$Z$47,23,FALSE))</f>
        <v/>
      </c>
      <c r="AE118" s="161" t="str">
        <f>IF(AE116="","",VLOOKUP(AE116,'シフト記号表（勤務時間帯）'!$D$6:$Z$47,23,FALSE))</f>
        <v/>
      </c>
      <c r="AF118" s="161" t="str">
        <f>IF(AF116="","",VLOOKUP(AF116,'シフト記号表（勤務時間帯）'!$D$6:$Z$47,23,FALSE))</f>
        <v/>
      </c>
      <c r="AG118" s="161" t="str">
        <f>IF(AG116="","",VLOOKUP(AG116,'シフト記号表（勤務時間帯）'!$D$6:$Z$47,23,FALSE))</f>
        <v/>
      </c>
      <c r="AH118" s="162" t="str">
        <f>IF(AH116="","",VLOOKUP(AH116,'シフト記号表（勤務時間帯）'!$D$6:$Z$47,23,FALSE))</f>
        <v/>
      </c>
      <c r="AI118" s="160" t="str">
        <f>IF(AI116="","",VLOOKUP(AI116,'シフト記号表（勤務時間帯）'!$D$6:$Z$47,23,FALSE))</f>
        <v/>
      </c>
      <c r="AJ118" s="161" t="str">
        <f>IF(AJ116="","",VLOOKUP(AJ116,'シフト記号表（勤務時間帯）'!$D$6:$Z$47,23,FALSE))</f>
        <v/>
      </c>
      <c r="AK118" s="161" t="str">
        <f>IF(AK116="","",VLOOKUP(AK116,'シフト記号表（勤務時間帯）'!$D$6:$Z$47,23,FALSE))</f>
        <v/>
      </c>
      <c r="AL118" s="161" t="str">
        <f>IF(AL116="","",VLOOKUP(AL116,'シフト記号表（勤務時間帯）'!$D$6:$Z$47,23,FALSE))</f>
        <v/>
      </c>
      <c r="AM118" s="161" t="str">
        <f>IF(AM116="","",VLOOKUP(AM116,'シフト記号表（勤務時間帯）'!$D$6:$Z$47,23,FALSE))</f>
        <v/>
      </c>
      <c r="AN118" s="161" t="str">
        <f>IF(AN116="","",VLOOKUP(AN116,'シフト記号表（勤務時間帯）'!$D$6:$Z$47,23,FALSE))</f>
        <v/>
      </c>
      <c r="AO118" s="162" t="str">
        <f>IF(AO116="","",VLOOKUP(AO116,'シフト記号表（勤務時間帯）'!$D$6:$Z$47,23,FALSE))</f>
        <v/>
      </c>
      <c r="AP118" s="160" t="str">
        <f>IF(AP116="","",VLOOKUP(AP116,'シフト記号表（勤務時間帯）'!$D$6:$Z$47,23,FALSE))</f>
        <v/>
      </c>
      <c r="AQ118" s="161" t="str">
        <f>IF(AQ116="","",VLOOKUP(AQ116,'シフト記号表（勤務時間帯）'!$D$6:$Z$47,23,FALSE))</f>
        <v/>
      </c>
      <c r="AR118" s="161" t="str">
        <f>IF(AR116="","",VLOOKUP(AR116,'シフト記号表（勤務時間帯）'!$D$6:$Z$47,23,FALSE))</f>
        <v/>
      </c>
      <c r="AS118" s="161" t="str">
        <f>IF(AS116="","",VLOOKUP(AS116,'シフト記号表（勤務時間帯）'!$D$6:$Z$47,23,FALSE))</f>
        <v/>
      </c>
      <c r="AT118" s="161" t="str">
        <f>IF(AT116="","",VLOOKUP(AT116,'シフト記号表（勤務時間帯）'!$D$6:$Z$47,23,FALSE))</f>
        <v/>
      </c>
      <c r="AU118" s="161" t="str">
        <f>IF(AU116="","",VLOOKUP(AU116,'シフト記号表（勤務時間帯）'!$D$6:$Z$47,23,FALSE))</f>
        <v/>
      </c>
      <c r="AV118" s="162" t="str">
        <f>IF(AV116="","",VLOOKUP(AV116,'シフト記号表（勤務時間帯）'!$D$6:$Z$47,23,FALSE))</f>
        <v/>
      </c>
      <c r="AW118" s="160" t="str">
        <f>IF(AW116="","",VLOOKUP(AW116,'シフト記号表（勤務時間帯）'!$D$6:$Z$47,23,FALSE))</f>
        <v/>
      </c>
      <c r="AX118" s="161" t="str">
        <f>IF(AX116="","",VLOOKUP(AX116,'シフト記号表（勤務時間帯）'!$D$6:$Z$47,23,FALSE))</f>
        <v/>
      </c>
      <c r="AY118" s="161" t="str">
        <f>IF(AY116="","",VLOOKUP(AY116,'シフト記号表（勤務時間帯）'!$D$6:$Z$47,23,FALSE))</f>
        <v/>
      </c>
      <c r="AZ118" s="322">
        <f>IF($BC$3="４週",SUM(U118:AV118),IF($BC$3="暦月",SUM(U118:AY118),""))</f>
        <v>0</v>
      </c>
      <c r="BA118" s="323"/>
      <c r="BB118" s="324">
        <f>IF($BC$3="４週",AZ118/4,IF($BC$3="暦月",(AZ118/($BC$8/7)),""))</f>
        <v>0</v>
      </c>
      <c r="BC118" s="323"/>
      <c r="BD118" s="316"/>
      <c r="BE118" s="317"/>
      <c r="BF118" s="317"/>
      <c r="BG118" s="317"/>
      <c r="BH118" s="318"/>
    </row>
    <row r="119" spans="2:60" ht="20.25" customHeight="1" x14ac:dyDescent="0.4">
      <c r="B119" s="100"/>
      <c r="C119" s="265"/>
      <c r="D119" s="266"/>
      <c r="E119" s="267"/>
      <c r="F119" s="135"/>
      <c r="G119" s="101"/>
      <c r="H119" s="274"/>
      <c r="I119" s="277"/>
      <c r="J119" s="278"/>
      <c r="K119" s="278"/>
      <c r="L119" s="279"/>
      <c r="M119" s="286"/>
      <c r="N119" s="287"/>
      <c r="O119" s="288"/>
      <c r="P119" s="40" t="s">
        <v>18</v>
      </c>
      <c r="Q119" s="41"/>
      <c r="R119" s="41"/>
      <c r="S119" s="42"/>
      <c r="T119" s="53"/>
      <c r="U119" s="163"/>
      <c r="V119" s="164"/>
      <c r="W119" s="164"/>
      <c r="X119" s="164"/>
      <c r="Y119" s="164"/>
      <c r="Z119" s="164"/>
      <c r="AA119" s="165"/>
      <c r="AB119" s="163"/>
      <c r="AC119" s="164"/>
      <c r="AD119" s="164"/>
      <c r="AE119" s="164"/>
      <c r="AF119" s="164"/>
      <c r="AG119" s="164"/>
      <c r="AH119" s="165"/>
      <c r="AI119" s="163"/>
      <c r="AJ119" s="164"/>
      <c r="AK119" s="164"/>
      <c r="AL119" s="164"/>
      <c r="AM119" s="164"/>
      <c r="AN119" s="164"/>
      <c r="AO119" s="165"/>
      <c r="AP119" s="163"/>
      <c r="AQ119" s="164"/>
      <c r="AR119" s="164"/>
      <c r="AS119" s="164"/>
      <c r="AT119" s="164"/>
      <c r="AU119" s="164"/>
      <c r="AV119" s="165"/>
      <c r="AW119" s="163"/>
      <c r="AX119" s="164"/>
      <c r="AY119" s="164"/>
      <c r="AZ119" s="295"/>
      <c r="BA119" s="296"/>
      <c r="BB119" s="309"/>
      <c r="BC119" s="296"/>
      <c r="BD119" s="310"/>
      <c r="BE119" s="311"/>
      <c r="BF119" s="311"/>
      <c r="BG119" s="311"/>
      <c r="BH119" s="312"/>
    </row>
    <row r="120" spans="2:60" ht="20.25" customHeight="1" x14ac:dyDescent="0.4">
      <c r="B120" s="96">
        <f>B117+1</f>
        <v>31</v>
      </c>
      <c r="C120" s="268"/>
      <c r="D120" s="269"/>
      <c r="E120" s="270"/>
      <c r="F120" s="95">
        <f>C119</f>
        <v>0</v>
      </c>
      <c r="G120" s="97"/>
      <c r="H120" s="275"/>
      <c r="I120" s="280"/>
      <c r="J120" s="281"/>
      <c r="K120" s="281"/>
      <c r="L120" s="282"/>
      <c r="M120" s="289"/>
      <c r="N120" s="290"/>
      <c r="O120" s="291"/>
      <c r="P120" s="20" t="s">
        <v>69</v>
      </c>
      <c r="Q120" s="21"/>
      <c r="R120" s="21"/>
      <c r="S120" s="16"/>
      <c r="T120" s="46"/>
      <c r="U120" s="157" t="str">
        <f>IF(U119="","",VLOOKUP(U119,'シフト記号表（勤務時間帯）'!$D$6:$X$47,21,FALSE))</f>
        <v/>
      </c>
      <c r="V120" s="158" t="str">
        <f>IF(V119="","",VLOOKUP(V119,'シフト記号表（勤務時間帯）'!$D$6:$X$47,21,FALSE))</f>
        <v/>
      </c>
      <c r="W120" s="158" t="str">
        <f>IF(W119="","",VLOOKUP(W119,'シフト記号表（勤務時間帯）'!$D$6:$X$47,21,FALSE))</f>
        <v/>
      </c>
      <c r="X120" s="158" t="str">
        <f>IF(X119="","",VLOOKUP(X119,'シフト記号表（勤務時間帯）'!$D$6:$X$47,21,FALSE))</f>
        <v/>
      </c>
      <c r="Y120" s="158" t="str">
        <f>IF(Y119="","",VLOOKUP(Y119,'シフト記号表（勤務時間帯）'!$D$6:$X$47,21,FALSE))</f>
        <v/>
      </c>
      <c r="Z120" s="158" t="str">
        <f>IF(Z119="","",VLOOKUP(Z119,'シフト記号表（勤務時間帯）'!$D$6:$X$47,21,FALSE))</f>
        <v/>
      </c>
      <c r="AA120" s="159" t="str">
        <f>IF(AA119="","",VLOOKUP(AA119,'シフト記号表（勤務時間帯）'!$D$6:$X$47,21,FALSE))</f>
        <v/>
      </c>
      <c r="AB120" s="157" t="str">
        <f>IF(AB119="","",VLOOKUP(AB119,'シフト記号表（勤務時間帯）'!$D$6:$X$47,21,FALSE))</f>
        <v/>
      </c>
      <c r="AC120" s="158" t="str">
        <f>IF(AC119="","",VLOOKUP(AC119,'シフト記号表（勤務時間帯）'!$D$6:$X$47,21,FALSE))</f>
        <v/>
      </c>
      <c r="AD120" s="158" t="str">
        <f>IF(AD119="","",VLOOKUP(AD119,'シフト記号表（勤務時間帯）'!$D$6:$X$47,21,FALSE))</f>
        <v/>
      </c>
      <c r="AE120" s="158" t="str">
        <f>IF(AE119="","",VLOOKUP(AE119,'シフト記号表（勤務時間帯）'!$D$6:$X$47,21,FALSE))</f>
        <v/>
      </c>
      <c r="AF120" s="158" t="str">
        <f>IF(AF119="","",VLOOKUP(AF119,'シフト記号表（勤務時間帯）'!$D$6:$X$47,21,FALSE))</f>
        <v/>
      </c>
      <c r="AG120" s="158" t="str">
        <f>IF(AG119="","",VLOOKUP(AG119,'シフト記号表（勤務時間帯）'!$D$6:$X$47,21,FALSE))</f>
        <v/>
      </c>
      <c r="AH120" s="159" t="str">
        <f>IF(AH119="","",VLOOKUP(AH119,'シフト記号表（勤務時間帯）'!$D$6:$X$47,21,FALSE))</f>
        <v/>
      </c>
      <c r="AI120" s="157" t="str">
        <f>IF(AI119="","",VLOOKUP(AI119,'シフト記号表（勤務時間帯）'!$D$6:$X$47,21,FALSE))</f>
        <v/>
      </c>
      <c r="AJ120" s="158" t="str">
        <f>IF(AJ119="","",VLOOKUP(AJ119,'シフト記号表（勤務時間帯）'!$D$6:$X$47,21,FALSE))</f>
        <v/>
      </c>
      <c r="AK120" s="158" t="str">
        <f>IF(AK119="","",VLOOKUP(AK119,'シフト記号表（勤務時間帯）'!$D$6:$X$47,21,FALSE))</f>
        <v/>
      </c>
      <c r="AL120" s="158" t="str">
        <f>IF(AL119="","",VLOOKUP(AL119,'シフト記号表（勤務時間帯）'!$D$6:$X$47,21,FALSE))</f>
        <v/>
      </c>
      <c r="AM120" s="158" t="str">
        <f>IF(AM119="","",VLOOKUP(AM119,'シフト記号表（勤務時間帯）'!$D$6:$X$47,21,FALSE))</f>
        <v/>
      </c>
      <c r="AN120" s="158" t="str">
        <f>IF(AN119="","",VLOOKUP(AN119,'シフト記号表（勤務時間帯）'!$D$6:$X$47,21,FALSE))</f>
        <v/>
      </c>
      <c r="AO120" s="159" t="str">
        <f>IF(AO119="","",VLOOKUP(AO119,'シフト記号表（勤務時間帯）'!$D$6:$X$47,21,FALSE))</f>
        <v/>
      </c>
      <c r="AP120" s="157" t="str">
        <f>IF(AP119="","",VLOOKUP(AP119,'シフト記号表（勤務時間帯）'!$D$6:$X$47,21,FALSE))</f>
        <v/>
      </c>
      <c r="AQ120" s="158" t="str">
        <f>IF(AQ119="","",VLOOKUP(AQ119,'シフト記号表（勤務時間帯）'!$D$6:$X$47,21,FALSE))</f>
        <v/>
      </c>
      <c r="AR120" s="158" t="str">
        <f>IF(AR119="","",VLOOKUP(AR119,'シフト記号表（勤務時間帯）'!$D$6:$X$47,21,FALSE))</f>
        <v/>
      </c>
      <c r="AS120" s="158" t="str">
        <f>IF(AS119="","",VLOOKUP(AS119,'シフト記号表（勤務時間帯）'!$D$6:$X$47,21,FALSE))</f>
        <v/>
      </c>
      <c r="AT120" s="158" t="str">
        <f>IF(AT119="","",VLOOKUP(AT119,'シフト記号表（勤務時間帯）'!$D$6:$X$47,21,FALSE))</f>
        <v/>
      </c>
      <c r="AU120" s="158" t="str">
        <f>IF(AU119="","",VLOOKUP(AU119,'シフト記号表（勤務時間帯）'!$D$6:$X$47,21,FALSE))</f>
        <v/>
      </c>
      <c r="AV120" s="159" t="str">
        <f>IF(AV119="","",VLOOKUP(AV119,'シフト記号表（勤務時間帯）'!$D$6:$X$47,21,FALSE))</f>
        <v/>
      </c>
      <c r="AW120" s="157" t="str">
        <f>IF(AW119="","",VLOOKUP(AW119,'シフト記号表（勤務時間帯）'!$D$6:$X$47,21,FALSE))</f>
        <v/>
      </c>
      <c r="AX120" s="158" t="str">
        <f>IF(AX119="","",VLOOKUP(AX119,'シフト記号表（勤務時間帯）'!$D$6:$X$47,21,FALSE))</f>
        <v/>
      </c>
      <c r="AY120" s="158" t="str">
        <f>IF(AY119="","",VLOOKUP(AY119,'シフト記号表（勤務時間帯）'!$D$6:$X$47,21,FALSE))</f>
        <v/>
      </c>
      <c r="AZ120" s="319">
        <f>IF($BC$3="４週",SUM(U120:AV120),IF($BC$3="暦月",SUM(U120:AY120),""))</f>
        <v>0</v>
      </c>
      <c r="BA120" s="320"/>
      <c r="BB120" s="321">
        <f>IF($BC$3="４週",AZ120/4,IF($BC$3="暦月",(AZ120/($BC$8/7)),""))</f>
        <v>0</v>
      </c>
      <c r="BC120" s="320"/>
      <c r="BD120" s="313"/>
      <c r="BE120" s="314"/>
      <c r="BF120" s="314"/>
      <c r="BG120" s="314"/>
      <c r="BH120" s="315"/>
    </row>
    <row r="121" spans="2:60" ht="20.25" customHeight="1" x14ac:dyDescent="0.4">
      <c r="B121" s="98"/>
      <c r="C121" s="271"/>
      <c r="D121" s="272"/>
      <c r="E121" s="273"/>
      <c r="F121" s="134"/>
      <c r="G121" s="99">
        <f>C119</f>
        <v>0</v>
      </c>
      <c r="H121" s="276"/>
      <c r="I121" s="283"/>
      <c r="J121" s="284"/>
      <c r="K121" s="284"/>
      <c r="L121" s="285"/>
      <c r="M121" s="292"/>
      <c r="N121" s="293"/>
      <c r="O121" s="294"/>
      <c r="P121" s="153" t="s">
        <v>70</v>
      </c>
      <c r="Q121" s="23"/>
      <c r="R121" s="23"/>
      <c r="S121" s="15"/>
      <c r="T121" s="50"/>
      <c r="U121" s="160" t="str">
        <f>IF(U119="","",VLOOKUP(U119,'シフト記号表（勤務時間帯）'!$D$6:$Z$47,23,FALSE))</f>
        <v/>
      </c>
      <c r="V121" s="161" t="str">
        <f>IF(V119="","",VLOOKUP(V119,'シフト記号表（勤務時間帯）'!$D$6:$Z$47,23,FALSE))</f>
        <v/>
      </c>
      <c r="W121" s="161" t="str">
        <f>IF(W119="","",VLOOKUP(W119,'シフト記号表（勤務時間帯）'!$D$6:$Z$47,23,FALSE))</f>
        <v/>
      </c>
      <c r="X121" s="161" t="str">
        <f>IF(X119="","",VLOOKUP(X119,'シフト記号表（勤務時間帯）'!$D$6:$Z$47,23,FALSE))</f>
        <v/>
      </c>
      <c r="Y121" s="161" t="str">
        <f>IF(Y119="","",VLOOKUP(Y119,'シフト記号表（勤務時間帯）'!$D$6:$Z$47,23,FALSE))</f>
        <v/>
      </c>
      <c r="Z121" s="161" t="str">
        <f>IF(Z119="","",VLOOKUP(Z119,'シフト記号表（勤務時間帯）'!$D$6:$Z$47,23,FALSE))</f>
        <v/>
      </c>
      <c r="AA121" s="162" t="str">
        <f>IF(AA119="","",VLOOKUP(AA119,'シフト記号表（勤務時間帯）'!$D$6:$Z$47,23,FALSE))</f>
        <v/>
      </c>
      <c r="AB121" s="160" t="str">
        <f>IF(AB119="","",VLOOKUP(AB119,'シフト記号表（勤務時間帯）'!$D$6:$Z$47,23,FALSE))</f>
        <v/>
      </c>
      <c r="AC121" s="161" t="str">
        <f>IF(AC119="","",VLOOKUP(AC119,'シフト記号表（勤務時間帯）'!$D$6:$Z$47,23,FALSE))</f>
        <v/>
      </c>
      <c r="AD121" s="161" t="str">
        <f>IF(AD119="","",VLOOKUP(AD119,'シフト記号表（勤務時間帯）'!$D$6:$Z$47,23,FALSE))</f>
        <v/>
      </c>
      <c r="AE121" s="161" t="str">
        <f>IF(AE119="","",VLOOKUP(AE119,'シフト記号表（勤務時間帯）'!$D$6:$Z$47,23,FALSE))</f>
        <v/>
      </c>
      <c r="AF121" s="161" t="str">
        <f>IF(AF119="","",VLOOKUP(AF119,'シフト記号表（勤務時間帯）'!$D$6:$Z$47,23,FALSE))</f>
        <v/>
      </c>
      <c r="AG121" s="161" t="str">
        <f>IF(AG119="","",VLOOKUP(AG119,'シフト記号表（勤務時間帯）'!$D$6:$Z$47,23,FALSE))</f>
        <v/>
      </c>
      <c r="AH121" s="162" t="str">
        <f>IF(AH119="","",VLOOKUP(AH119,'シフト記号表（勤務時間帯）'!$D$6:$Z$47,23,FALSE))</f>
        <v/>
      </c>
      <c r="AI121" s="160" t="str">
        <f>IF(AI119="","",VLOOKUP(AI119,'シフト記号表（勤務時間帯）'!$D$6:$Z$47,23,FALSE))</f>
        <v/>
      </c>
      <c r="AJ121" s="161" t="str">
        <f>IF(AJ119="","",VLOOKUP(AJ119,'シフト記号表（勤務時間帯）'!$D$6:$Z$47,23,FALSE))</f>
        <v/>
      </c>
      <c r="AK121" s="161" t="str">
        <f>IF(AK119="","",VLOOKUP(AK119,'シフト記号表（勤務時間帯）'!$D$6:$Z$47,23,FALSE))</f>
        <v/>
      </c>
      <c r="AL121" s="161" t="str">
        <f>IF(AL119="","",VLOOKUP(AL119,'シフト記号表（勤務時間帯）'!$D$6:$Z$47,23,FALSE))</f>
        <v/>
      </c>
      <c r="AM121" s="161" t="str">
        <f>IF(AM119="","",VLOOKUP(AM119,'シフト記号表（勤務時間帯）'!$D$6:$Z$47,23,FALSE))</f>
        <v/>
      </c>
      <c r="AN121" s="161" t="str">
        <f>IF(AN119="","",VLOOKUP(AN119,'シフト記号表（勤務時間帯）'!$D$6:$Z$47,23,FALSE))</f>
        <v/>
      </c>
      <c r="AO121" s="162" t="str">
        <f>IF(AO119="","",VLOOKUP(AO119,'シフト記号表（勤務時間帯）'!$D$6:$Z$47,23,FALSE))</f>
        <v/>
      </c>
      <c r="AP121" s="160" t="str">
        <f>IF(AP119="","",VLOOKUP(AP119,'シフト記号表（勤務時間帯）'!$D$6:$Z$47,23,FALSE))</f>
        <v/>
      </c>
      <c r="AQ121" s="161" t="str">
        <f>IF(AQ119="","",VLOOKUP(AQ119,'シフト記号表（勤務時間帯）'!$D$6:$Z$47,23,FALSE))</f>
        <v/>
      </c>
      <c r="AR121" s="161" t="str">
        <f>IF(AR119="","",VLOOKUP(AR119,'シフト記号表（勤務時間帯）'!$D$6:$Z$47,23,FALSE))</f>
        <v/>
      </c>
      <c r="AS121" s="161" t="str">
        <f>IF(AS119="","",VLOOKUP(AS119,'シフト記号表（勤務時間帯）'!$D$6:$Z$47,23,FALSE))</f>
        <v/>
      </c>
      <c r="AT121" s="161" t="str">
        <f>IF(AT119="","",VLOOKUP(AT119,'シフト記号表（勤務時間帯）'!$D$6:$Z$47,23,FALSE))</f>
        <v/>
      </c>
      <c r="AU121" s="161" t="str">
        <f>IF(AU119="","",VLOOKUP(AU119,'シフト記号表（勤務時間帯）'!$D$6:$Z$47,23,FALSE))</f>
        <v/>
      </c>
      <c r="AV121" s="162" t="str">
        <f>IF(AV119="","",VLOOKUP(AV119,'シフト記号表（勤務時間帯）'!$D$6:$Z$47,23,FALSE))</f>
        <v/>
      </c>
      <c r="AW121" s="160" t="str">
        <f>IF(AW119="","",VLOOKUP(AW119,'シフト記号表（勤務時間帯）'!$D$6:$Z$47,23,FALSE))</f>
        <v/>
      </c>
      <c r="AX121" s="161" t="str">
        <f>IF(AX119="","",VLOOKUP(AX119,'シフト記号表（勤務時間帯）'!$D$6:$Z$47,23,FALSE))</f>
        <v/>
      </c>
      <c r="AY121" s="161" t="str">
        <f>IF(AY119="","",VLOOKUP(AY119,'シフト記号表（勤務時間帯）'!$D$6:$Z$47,23,FALSE))</f>
        <v/>
      </c>
      <c r="AZ121" s="322">
        <f>IF($BC$3="４週",SUM(U121:AV121),IF($BC$3="暦月",SUM(U121:AY121),""))</f>
        <v>0</v>
      </c>
      <c r="BA121" s="323"/>
      <c r="BB121" s="324">
        <f>IF($BC$3="４週",AZ121/4,IF($BC$3="暦月",(AZ121/($BC$8/7)),""))</f>
        <v>0</v>
      </c>
      <c r="BC121" s="323"/>
      <c r="BD121" s="316"/>
      <c r="BE121" s="317"/>
      <c r="BF121" s="317"/>
      <c r="BG121" s="317"/>
      <c r="BH121" s="318"/>
    </row>
    <row r="122" spans="2:60" ht="20.25" customHeight="1" x14ac:dyDescent="0.4">
      <c r="B122" s="100"/>
      <c r="C122" s="265"/>
      <c r="D122" s="266"/>
      <c r="E122" s="267"/>
      <c r="F122" s="135"/>
      <c r="G122" s="101"/>
      <c r="H122" s="274"/>
      <c r="I122" s="277"/>
      <c r="J122" s="278"/>
      <c r="K122" s="278"/>
      <c r="L122" s="279"/>
      <c r="M122" s="286"/>
      <c r="N122" s="287"/>
      <c r="O122" s="288"/>
      <c r="P122" s="40" t="s">
        <v>18</v>
      </c>
      <c r="Q122" s="41"/>
      <c r="R122" s="41"/>
      <c r="S122" s="42"/>
      <c r="T122" s="53"/>
      <c r="U122" s="163"/>
      <c r="V122" s="164"/>
      <c r="W122" s="164"/>
      <c r="X122" s="164"/>
      <c r="Y122" s="164"/>
      <c r="Z122" s="164"/>
      <c r="AA122" s="165"/>
      <c r="AB122" s="163"/>
      <c r="AC122" s="164"/>
      <c r="AD122" s="164"/>
      <c r="AE122" s="164"/>
      <c r="AF122" s="164"/>
      <c r="AG122" s="164"/>
      <c r="AH122" s="165"/>
      <c r="AI122" s="163"/>
      <c r="AJ122" s="164"/>
      <c r="AK122" s="164"/>
      <c r="AL122" s="164"/>
      <c r="AM122" s="164"/>
      <c r="AN122" s="164"/>
      <c r="AO122" s="165"/>
      <c r="AP122" s="163"/>
      <c r="AQ122" s="164"/>
      <c r="AR122" s="164"/>
      <c r="AS122" s="164"/>
      <c r="AT122" s="164"/>
      <c r="AU122" s="164"/>
      <c r="AV122" s="165"/>
      <c r="AW122" s="163"/>
      <c r="AX122" s="164"/>
      <c r="AY122" s="164"/>
      <c r="AZ122" s="295"/>
      <c r="BA122" s="296"/>
      <c r="BB122" s="309"/>
      <c r="BC122" s="296"/>
      <c r="BD122" s="310"/>
      <c r="BE122" s="311"/>
      <c r="BF122" s="311"/>
      <c r="BG122" s="311"/>
      <c r="BH122" s="312"/>
    </row>
    <row r="123" spans="2:60" ht="20.25" customHeight="1" x14ac:dyDescent="0.4">
      <c r="B123" s="96">
        <f>B120+1</f>
        <v>32</v>
      </c>
      <c r="C123" s="268"/>
      <c r="D123" s="269"/>
      <c r="E123" s="270"/>
      <c r="F123" s="95">
        <f>C122</f>
        <v>0</v>
      </c>
      <c r="G123" s="97"/>
      <c r="H123" s="275"/>
      <c r="I123" s="280"/>
      <c r="J123" s="281"/>
      <c r="K123" s="281"/>
      <c r="L123" s="282"/>
      <c r="M123" s="289"/>
      <c r="N123" s="290"/>
      <c r="O123" s="291"/>
      <c r="P123" s="20" t="s">
        <v>69</v>
      </c>
      <c r="Q123" s="21"/>
      <c r="R123" s="21"/>
      <c r="S123" s="16"/>
      <c r="T123" s="46"/>
      <c r="U123" s="157" t="str">
        <f>IF(U122="","",VLOOKUP(U122,'シフト記号表（勤務時間帯）'!$D$6:$X$47,21,FALSE))</f>
        <v/>
      </c>
      <c r="V123" s="158" t="str">
        <f>IF(V122="","",VLOOKUP(V122,'シフト記号表（勤務時間帯）'!$D$6:$X$47,21,FALSE))</f>
        <v/>
      </c>
      <c r="W123" s="158" t="str">
        <f>IF(W122="","",VLOOKUP(W122,'シフト記号表（勤務時間帯）'!$D$6:$X$47,21,FALSE))</f>
        <v/>
      </c>
      <c r="X123" s="158" t="str">
        <f>IF(X122="","",VLOOKUP(X122,'シフト記号表（勤務時間帯）'!$D$6:$X$47,21,FALSE))</f>
        <v/>
      </c>
      <c r="Y123" s="158" t="str">
        <f>IF(Y122="","",VLOOKUP(Y122,'シフト記号表（勤務時間帯）'!$D$6:$X$47,21,FALSE))</f>
        <v/>
      </c>
      <c r="Z123" s="158" t="str">
        <f>IF(Z122="","",VLOOKUP(Z122,'シフト記号表（勤務時間帯）'!$D$6:$X$47,21,FALSE))</f>
        <v/>
      </c>
      <c r="AA123" s="159" t="str">
        <f>IF(AA122="","",VLOOKUP(AA122,'シフト記号表（勤務時間帯）'!$D$6:$X$47,21,FALSE))</f>
        <v/>
      </c>
      <c r="AB123" s="157" t="str">
        <f>IF(AB122="","",VLOOKUP(AB122,'シフト記号表（勤務時間帯）'!$D$6:$X$47,21,FALSE))</f>
        <v/>
      </c>
      <c r="AC123" s="158" t="str">
        <f>IF(AC122="","",VLOOKUP(AC122,'シフト記号表（勤務時間帯）'!$D$6:$X$47,21,FALSE))</f>
        <v/>
      </c>
      <c r="AD123" s="158" t="str">
        <f>IF(AD122="","",VLOOKUP(AD122,'シフト記号表（勤務時間帯）'!$D$6:$X$47,21,FALSE))</f>
        <v/>
      </c>
      <c r="AE123" s="158" t="str">
        <f>IF(AE122="","",VLOOKUP(AE122,'シフト記号表（勤務時間帯）'!$D$6:$X$47,21,FALSE))</f>
        <v/>
      </c>
      <c r="AF123" s="158" t="str">
        <f>IF(AF122="","",VLOOKUP(AF122,'シフト記号表（勤務時間帯）'!$D$6:$X$47,21,FALSE))</f>
        <v/>
      </c>
      <c r="AG123" s="158" t="str">
        <f>IF(AG122="","",VLOOKUP(AG122,'シフト記号表（勤務時間帯）'!$D$6:$X$47,21,FALSE))</f>
        <v/>
      </c>
      <c r="AH123" s="159" t="str">
        <f>IF(AH122="","",VLOOKUP(AH122,'シフト記号表（勤務時間帯）'!$D$6:$X$47,21,FALSE))</f>
        <v/>
      </c>
      <c r="AI123" s="157" t="str">
        <f>IF(AI122="","",VLOOKUP(AI122,'シフト記号表（勤務時間帯）'!$D$6:$X$47,21,FALSE))</f>
        <v/>
      </c>
      <c r="AJ123" s="158" t="str">
        <f>IF(AJ122="","",VLOOKUP(AJ122,'シフト記号表（勤務時間帯）'!$D$6:$X$47,21,FALSE))</f>
        <v/>
      </c>
      <c r="AK123" s="158" t="str">
        <f>IF(AK122="","",VLOOKUP(AK122,'シフト記号表（勤務時間帯）'!$D$6:$X$47,21,FALSE))</f>
        <v/>
      </c>
      <c r="AL123" s="158" t="str">
        <f>IF(AL122="","",VLOOKUP(AL122,'シフト記号表（勤務時間帯）'!$D$6:$X$47,21,FALSE))</f>
        <v/>
      </c>
      <c r="AM123" s="158" t="str">
        <f>IF(AM122="","",VLOOKUP(AM122,'シフト記号表（勤務時間帯）'!$D$6:$X$47,21,FALSE))</f>
        <v/>
      </c>
      <c r="AN123" s="158" t="str">
        <f>IF(AN122="","",VLOOKUP(AN122,'シフト記号表（勤務時間帯）'!$D$6:$X$47,21,FALSE))</f>
        <v/>
      </c>
      <c r="AO123" s="159" t="str">
        <f>IF(AO122="","",VLOOKUP(AO122,'シフト記号表（勤務時間帯）'!$D$6:$X$47,21,FALSE))</f>
        <v/>
      </c>
      <c r="AP123" s="157" t="str">
        <f>IF(AP122="","",VLOOKUP(AP122,'シフト記号表（勤務時間帯）'!$D$6:$X$47,21,FALSE))</f>
        <v/>
      </c>
      <c r="AQ123" s="158" t="str">
        <f>IF(AQ122="","",VLOOKUP(AQ122,'シフト記号表（勤務時間帯）'!$D$6:$X$47,21,FALSE))</f>
        <v/>
      </c>
      <c r="AR123" s="158" t="str">
        <f>IF(AR122="","",VLOOKUP(AR122,'シフト記号表（勤務時間帯）'!$D$6:$X$47,21,FALSE))</f>
        <v/>
      </c>
      <c r="AS123" s="158" t="str">
        <f>IF(AS122="","",VLOOKUP(AS122,'シフト記号表（勤務時間帯）'!$D$6:$X$47,21,FALSE))</f>
        <v/>
      </c>
      <c r="AT123" s="158" t="str">
        <f>IF(AT122="","",VLOOKUP(AT122,'シフト記号表（勤務時間帯）'!$D$6:$X$47,21,FALSE))</f>
        <v/>
      </c>
      <c r="AU123" s="158" t="str">
        <f>IF(AU122="","",VLOOKUP(AU122,'シフト記号表（勤務時間帯）'!$D$6:$X$47,21,FALSE))</f>
        <v/>
      </c>
      <c r="AV123" s="159" t="str">
        <f>IF(AV122="","",VLOOKUP(AV122,'シフト記号表（勤務時間帯）'!$D$6:$X$47,21,FALSE))</f>
        <v/>
      </c>
      <c r="AW123" s="157" t="str">
        <f>IF(AW122="","",VLOOKUP(AW122,'シフト記号表（勤務時間帯）'!$D$6:$X$47,21,FALSE))</f>
        <v/>
      </c>
      <c r="AX123" s="158" t="str">
        <f>IF(AX122="","",VLOOKUP(AX122,'シフト記号表（勤務時間帯）'!$D$6:$X$47,21,FALSE))</f>
        <v/>
      </c>
      <c r="AY123" s="158" t="str">
        <f>IF(AY122="","",VLOOKUP(AY122,'シフト記号表（勤務時間帯）'!$D$6:$X$47,21,FALSE))</f>
        <v/>
      </c>
      <c r="AZ123" s="319">
        <f>IF($BC$3="４週",SUM(U123:AV123),IF($BC$3="暦月",SUM(U123:AY123),""))</f>
        <v>0</v>
      </c>
      <c r="BA123" s="320"/>
      <c r="BB123" s="321">
        <f>IF($BC$3="４週",AZ123/4,IF($BC$3="暦月",(AZ123/($BC$8/7)),""))</f>
        <v>0</v>
      </c>
      <c r="BC123" s="320"/>
      <c r="BD123" s="313"/>
      <c r="BE123" s="314"/>
      <c r="BF123" s="314"/>
      <c r="BG123" s="314"/>
      <c r="BH123" s="315"/>
    </row>
    <row r="124" spans="2:60" ht="20.25" customHeight="1" x14ac:dyDescent="0.4">
      <c r="B124" s="98"/>
      <c r="C124" s="271"/>
      <c r="D124" s="272"/>
      <c r="E124" s="273"/>
      <c r="F124" s="134"/>
      <c r="G124" s="99">
        <f>C122</f>
        <v>0</v>
      </c>
      <c r="H124" s="276"/>
      <c r="I124" s="283"/>
      <c r="J124" s="284"/>
      <c r="K124" s="284"/>
      <c r="L124" s="285"/>
      <c r="M124" s="292"/>
      <c r="N124" s="293"/>
      <c r="O124" s="294"/>
      <c r="P124" s="153" t="s">
        <v>70</v>
      </c>
      <c r="Q124" s="23"/>
      <c r="R124" s="23"/>
      <c r="S124" s="15"/>
      <c r="T124" s="50"/>
      <c r="U124" s="160" t="str">
        <f>IF(U122="","",VLOOKUP(U122,'シフト記号表（勤務時間帯）'!$D$6:$Z$47,23,FALSE))</f>
        <v/>
      </c>
      <c r="V124" s="161" t="str">
        <f>IF(V122="","",VLOOKUP(V122,'シフト記号表（勤務時間帯）'!$D$6:$Z$47,23,FALSE))</f>
        <v/>
      </c>
      <c r="W124" s="161" t="str">
        <f>IF(W122="","",VLOOKUP(W122,'シフト記号表（勤務時間帯）'!$D$6:$Z$47,23,FALSE))</f>
        <v/>
      </c>
      <c r="X124" s="161" t="str">
        <f>IF(X122="","",VLOOKUP(X122,'シフト記号表（勤務時間帯）'!$D$6:$Z$47,23,FALSE))</f>
        <v/>
      </c>
      <c r="Y124" s="161" t="str">
        <f>IF(Y122="","",VLOOKUP(Y122,'シフト記号表（勤務時間帯）'!$D$6:$Z$47,23,FALSE))</f>
        <v/>
      </c>
      <c r="Z124" s="161" t="str">
        <f>IF(Z122="","",VLOOKUP(Z122,'シフト記号表（勤務時間帯）'!$D$6:$Z$47,23,FALSE))</f>
        <v/>
      </c>
      <c r="AA124" s="162" t="str">
        <f>IF(AA122="","",VLOOKUP(AA122,'シフト記号表（勤務時間帯）'!$D$6:$Z$47,23,FALSE))</f>
        <v/>
      </c>
      <c r="AB124" s="160" t="str">
        <f>IF(AB122="","",VLOOKUP(AB122,'シフト記号表（勤務時間帯）'!$D$6:$Z$47,23,FALSE))</f>
        <v/>
      </c>
      <c r="AC124" s="161" t="str">
        <f>IF(AC122="","",VLOOKUP(AC122,'シフト記号表（勤務時間帯）'!$D$6:$Z$47,23,FALSE))</f>
        <v/>
      </c>
      <c r="AD124" s="161" t="str">
        <f>IF(AD122="","",VLOOKUP(AD122,'シフト記号表（勤務時間帯）'!$D$6:$Z$47,23,FALSE))</f>
        <v/>
      </c>
      <c r="AE124" s="161" t="str">
        <f>IF(AE122="","",VLOOKUP(AE122,'シフト記号表（勤務時間帯）'!$D$6:$Z$47,23,FALSE))</f>
        <v/>
      </c>
      <c r="AF124" s="161" t="str">
        <f>IF(AF122="","",VLOOKUP(AF122,'シフト記号表（勤務時間帯）'!$D$6:$Z$47,23,FALSE))</f>
        <v/>
      </c>
      <c r="AG124" s="161" t="str">
        <f>IF(AG122="","",VLOOKUP(AG122,'シフト記号表（勤務時間帯）'!$D$6:$Z$47,23,FALSE))</f>
        <v/>
      </c>
      <c r="AH124" s="162" t="str">
        <f>IF(AH122="","",VLOOKUP(AH122,'シフト記号表（勤務時間帯）'!$D$6:$Z$47,23,FALSE))</f>
        <v/>
      </c>
      <c r="AI124" s="160" t="str">
        <f>IF(AI122="","",VLOOKUP(AI122,'シフト記号表（勤務時間帯）'!$D$6:$Z$47,23,FALSE))</f>
        <v/>
      </c>
      <c r="AJ124" s="161" t="str">
        <f>IF(AJ122="","",VLOOKUP(AJ122,'シフト記号表（勤務時間帯）'!$D$6:$Z$47,23,FALSE))</f>
        <v/>
      </c>
      <c r="AK124" s="161" t="str">
        <f>IF(AK122="","",VLOOKUP(AK122,'シフト記号表（勤務時間帯）'!$D$6:$Z$47,23,FALSE))</f>
        <v/>
      </c>
      <c r="AL124" s="161" t="str">
        <f>IF(AL122="","",VLOOKUP(AL122,'シフト記号表（勤務時間帯）'!$D$6:$Z$47,23,FALSE))</f>
        <v/>
      </c>
      <c r="AM124" s="161" t="str">
        <f>IF(AM122="","",VLOOKUP(AM122,'シフト記号表（勤務時間帯）'!$D$6:$Z$47,23,FALSE))</f>
        <v/>
      </c>
      <c r="AN124" s="161" t="str">
        <f>IF(AN122="","",VLOOKUP(AN122,'シフト記号表（勤務時間帯）'!$D$6:$Z$47,23,FALSE))</f>
        <v/>
      </c>
      <c r="AO124" s="162" t="str">
        <f>IF(AO122="","",VLOOKUP(AO122,'シフト記号表（勤務時間帯）'!$D$6:$Z$47,23,FALSE))</f>
        <v/>
      </c>
      <c r="AP124" s="160" t="str">
        <f>IF(AP122="","",VLOOKUP(AP122,'シフト記号表（勤務時間帯）'!$D$6:$Z$47,23,FALSE))</f>
        <v/>
      </c>
      <c r="AQ124" s="161" t="str">
        <f>IF(AQ122="","",VLOOKUP(AQ122,'シフト記号表（勤務時間帯）'!$D$6:$Z$47,23,FALSE))</f>
        <v/>
      </c>
      <c r="AR124" s="161" t="str">
        <f>IF(AR122="","",VLOOKUP(AR122,'シフト記号表（勤務時間帯）'!$D$6:$Z$47,23,FALSE))</f>
        <v/>
      </c>
      <c r="AS124" s="161" t="str">
        <f>IF(AS122="","",VLOOKUP(AS122,'シフト記号表（勤務時間帯）'!$D$6:$Z$47,23,FALSE))</f>
        <v/>
      </c>
      <c r="AT124" s="161" t="str">
        <f>IF(AT122="","",VLOOKUP(AT122,'シフト記号表（勤務時間帯）'!$D$6:$Z$47,23,FALSE))</f>
        <v/>
      </c>
      <c r="AU124" s="161" t="str">
        <f>IF(AU122="","",VLOOKUP(AU122,'シフト記号表（勤務時間帯）'!$D$6:$Z$47,23,FALSE))</f>
        <v/>
      </c>
      <c r="AV124" s="162" t="str">
        <f>IF(AV122="","",VLOOKUP(AV122,'シフト記号表（勤務時間帯）'!$D$6:$Z$47,23,FALSE))</f>
        <v/>
      </c>
      <c r="AW124" s="160" t="str">
        <f>IF(AW122="","",VLOOKUP(AW122,'シフト記号表（勤務時間帯）'!$D$6:$Z$47,23,FALSE))</f>
        <v/>
      </c>
      <c r="AX124" s="161" t="str">
        <f>IF(AX122="","",VLOOKUP(AX122,'シフト記号表（勤務時間帯）'!$D$6:$Z$47,23,FALSE))</f>
        <v/>
      </c>
      <c r="AY124" s="161" t="str">
        <f>IF(AY122="","",VLOOKUP(AY122,'シフト記号表（勤務時間帯）'!$D$6:$Z$47,23,FALSE))</f>
        <v/>
      </c>
      <c r="AZ124" s="322">
        <f>IF($BC$3="４週",SUM(U124:AV124),IF($BC$3="暦月",SUM(U124:AY124),""))</f>
        <v>0</v>
      </c>
      <c r="BA124" s="323"/>
      <c r="BB124" s="324">
        <f>IF($BC$3="４週",AZ124/4,IF($BC$3="暦月",(AZ124/($BC$8/7)),""))</f>
        <v>0</v>
      </c>
      <c r="BC124" s="323"/>
      <c r="BD124" s="316"/>
      <c r="BE124" s="317"/>
      <c r="BF124" s="317"/>
      <c r="BG124" s="317"/>
      <c r="BH124" s="318"/>
    </row>
    <row r="125" spans="2:60" ht="20.25" customHeight="1" x14ac:dyDescent="0.4">
      <c r="B125" s="100"/>
      <c r="C125" s="265"/>
      <c r="D125" s="266"/>
      <c r="E125" s="267"/>
      <c r="F125" s="135"/>
      <c r="G125" s="101"/>
      <c r="H125" s="274"/>
      <c r="I125" s="277"/>
      <c r="J125" s="278"/>
      <c r="K125" s="278"/>
      <c r="L125" s="279"/>
      <c r="M125" s="286"/>
      <c r="N125" s="287"/>
      <c r="O125" s="288"/>
      <c r="P125" s="40" t="s">
        <v>18</v>
      </c>
      <c r="Q125" s="41"/>
      <c r="R125" s="41"/>
      <c r="S125" s="42"/>
      <c r="T125" s="53"/>
      <c r="U125" s="163"/>
      <c r="V125" s="164"/>
      <c r="W125" s="164"/>
      <c r="X125" s="164"/>
      <c r="Y125" s="164"/>
      <c r="Z125" s="164"/>
      <c r="AA125" s="165"/>
      <c r="AB125" s="163"/>
      <c r="AC125" s="164"/>
      <c r="AD125" s="164"/>
      <c r="AE125" s="164"/>
      <c r="AF125" s="164"/>
      <c r="AG125" s="164"/>
      <c r="AH125" s="165"/>
      <c r="AI125" s="163"/>
      <c r="AJ125" s="164"/>
      <c r="AK125" s="164"/>
      <c r="AL125" s="164"/>
      <c r="AM125" s="164"/>
      <c r="AN125" s="164"/>
      <c r="AO125" s="165"/>
      <c r="AP125" s="163"/>
      <c r="AQ125" s="164"/>
      <c r="AR125" s="164"/>
      <c r="AS125" s="164"/>
      <c r="AT125" s="164"/>
      <c r="AU125" s="164"/>
      <c r="AV125" s="165"/>
      <c r="AW125" s="163"/>
      <c r="AX125" s="164"/>
      <c r="AY125" s="164"/>
      <c r="AZ125" s="295"/>
      <c r="BA125" s="296"/>
      <c r="BB125" s="309"/>
      <c r="BC125" s="296"/>
      <c r="BD125" s="310"/>
      <c r="BE125" s="311"/>
      <c r="BF125" s="311"/>
      <c r="BG125" s="311"/>
      <c r="BH125" s="312"/>
    </row>
    <row r="126" spans="2:60" ht="20.25" customHeight="1" x14ac:dyDescent="0.4">
      <c r="B126" s="96">
        <f>B123+1</f>
        <v>33</v>
      </c>
      <c r="C126" s="268"/>
      <c r="D126" s="269"/>
      <c r="E126" s="270"/>
      <c r="F126" s="95">
        <f>C125</f>
        <v>0</v>
      </c>
      <c r="G126" s="97"/>
      <c r="H126" s="275"/>
      <c r="I126" s="280"/>
      <c r="J126" s="281"/>
      <c r="K126" s="281"/>
      <c r="L126" s="282"/>
      <c r="M126" s="289"/>
      <c r="N126" s="290"/>
      <c r="O126" s="291"/>
      <c r="P126" s="20" t="s">
        <v>69</v>
      </c>
      <c r="Q126" s="21"/>
      <c r="R126" s="21"/>
      <c r="S126" s="16"/>
      <c r="T126" s="46"/>
      <c r="U126" s="157" t="str">
        <f>IF(U125="","",VLOOKUP(U125,'シフト記号表（勤務時間帯）'!$D$6:$X$47,21,FALSE))</f>
        <v/>
      </c>
      <c r="V126" s="158" t="str">
        <f>IF(V125="","",VLOOKUP(V125,'シフト記号表（勤務時間帯）'!$D$6:$X$47,21,FALSE))</f>
        <v/>
      </c>
      <c r="W126" s="158" t="str">
        <f>IF(W125="","",VLOOKUP(W125,'シフト記号表（勤務時間帯）'!$D$6:$X$47,21,FALSE))</f>
        <v/>
      </c>
      <c r="X126" s="158" t="str">
        <f>IF(X125="","",VLOOKUP(X125,'シフト記号表（勤務時間帯）'!$D$6:$X$47,21,FALSE))</f>
        <v/>
      </c>
      <c r="Y126" s="158" t="str">
        <f>IF(Y125="","",VLOOKUP(Y125,'シフト記号表（勤務時間帯）'!$D$6:$X$47,21,FALSE))</f>
        <v/>
      </c>
      <c r="Z126" s="158" t="str">
        <f>IF(Z125="","",VLOOKUP(Z125,'シフト記号表（勤務時間帯）'!$D$6:$X$47,21,FALSE))</f>
        <v/>
      </c>
      <c r="AA126" s="159" t="str">
        <f>IF(AA125="","",VLOOKUP(AA125,'シフト記号表（勤務時間帯）'!$D$6:$X$47,21,FALSE))</f>
        <v/>
      </c>
      <c r="AB126" s="157" t="str">
        <f>IF(AB125="","",VLOOKUP(AB125,'シフト記号表（勤務時間帯）'!$D$6:$X$47,21,FALSE))</f>
        <v/>
      </c>
      <c r="AC126" s="158" t="str">
        <f>IF(AC125="","",VLOOKUP(AC125,'シフト記号表（勤務時間帯）'!$D$6:$X$47,21,FALSE))</f>
        <v/>
      </c>
      <c r="AD126" s="158" t="str">
        <f>IF(AD125="","",VLOOKUP(AD125,'シフト記号表（勤務時間帯）'!$D$6:$X$47,21,FALSE))</f>
        <v/>
      </c>
      <c r="AE126" s="158" t="str">
        <f>IF(AE125="","",VLOOKUP(AE125,'シフト記号表（勤務時間帯）'!$D$6:$X$47,21,FALSE))</f>
        <v/>
      </c>
      <c r="AF126" s="158" t="str">
        <f>IF(AF125="","",VLOOKUP(AF125,'シフト記号表（勤務時間帯）'!$D$6:$X$47,21,FALSE))</f>
        <v/>
      </c>
      <c r="AG126" s="158" t="str">
        <f>IF(AG125="","",VLOOKUP(AG125,'シフト記号表（勤務時間帯）'!$D$6:$X$47,21,FALSE))</f>
        <v/>
      </c>
      <c r="AH126" s="159" t="str">
        <f>IF(AH125="","",VLOOKUP(AH125,'シフト記号表（勤務時間帯）'!$D$6:$X$47,21,FALSE))</f>
        <v/>
      </c>
      <c r="AI126" s="157" t="str">
        <f>IF(AI125="","",VLOOKUP(AI125,'シフト記号表（勤務時間帯）'!$D$6:$X$47,21,FALSE))</f>
        <v/>
      </c>
      <c r="AJ126" s="158" t="str">
        <f>IF(AJ125="","",VLOOKUP(AJ125,'シフト記号表（勤務時間帯）'!$D$6:$X$47,21,FALSE))</f>
        <v/>
      </c>
      <c r="AK126" s="158" t="str">
        <f>IF(AK125="","",VLOOKUP(AK125,'シフト記号表（勤務時間帯）'!$D$6:$X$47,21,FALSE))</f>
        <v/>
      </c>
      <c r="AL126" s="158" t="str">
        <f>IF(AL125="","",VLOOKUP(AL125,'シフト記号表（勤務時間帯）'!$D$6:$X$47,21,FALSE))</f>
        <v/>
      </c>
      <c r="AM126" s="158" t="str">
        <f>IF(AM125="","",VLOOKUP(AM125,'シフト記号表（勤務時間帯）'!$D$6:$X$47,21,FALSE))</f>
        <v/>
      </c>
      <c r="AN126" s="158" t="str">
        <f>IF(AN125="","",VLOOKUP(AN125,'シフト記号表（勤務時間帯）'!$D$6:$X$47,21,FALSE))</f>
        <v/>
      </c>
      <c r="AO126" s="159" t="str">
        <f>IF(AO125="","",VLOOKUP(AO125,'シフト記号表（勤務時間帯）'!$D$6:$X$47,21,FALSE))</f>
        <v/>
      </c>
      <c r="AP126" s="157" t="str">
        <f>IF(AP125="","",VLOOKUP(AP125,'シフト記号表（勤務時間帯）'!$D$6:$X$47,21,FALSE))</f>
        <v/>
      </c>
      <c r="AQ126" s="158" t="str">
        <f>IF(AQ125="","",VLOOKUP(AQ125,'シフト記号表（勤務時間帯）'!$D$6:$X$47,21,FALSE))</f>
        <v/>
      </c>
      <c r="AR126" s="158" t="str">
        <f>IF(AR125="","",VLOOKUP(AR125,'シフト記号表（勤務時間帯）'!$D$6:$X$47,21,FALSE))</f>
        <v/>
      </c>
      <c r="AS126" s="158" t="str">
        <f>IF(AS125="","",VLOOKUP(AS125,'シフト記号表（勤務時間帯）'!$D$6:$X$47,21,FALSE))</f>
        <v/>
      </c>
      <c r="AT126" s="158" t="str">
        <f>IF(AT125="","",VLOOKUP(AT125,'シフト記号表（勤務時間帯）'!$D$6:$X$47,21,FALSE))</f>
        <v/>
      </c>
      <c r="AU126" s="158" t="str">
        <f>IF(AU125="","",VLOOKUP(AU125,'シフト記号表（勤務時間帯）'!$D$6:$X$47,21,FALSE))</f>
        <v/>
      </c>
      <c r="AV126" s="159" t="str">
        <f>IF(AV125="","",VLOOKUP(AV125,'シフト記号表（勤務時間帯）'!$D$6:$X$47,21,FALSE))</f>
        <v/>
      </c>
      <c r="AW126" s="157" t="str">
        <f>IF(AW125="","",VLOOKUP(AW125,'シフト記号表（勤務時間帯）'!$D$6:$X$47,21,FALSE))</f>
        <v/>
      </c>
      <c r="AX126" s="158" t="str">
        <f>IF(AX125="","",VLOOKUP(AX125,'シフト記号表（勤務時間帯）'!$D$6:$X$47,21,FALSE))</f>
        <v/>
      </c>
      <c r="AY126" s="158" t="str">
        <f>IF(AY125="","",VLOOKUP(AY125,'シフト記号表（勤務時間帯）'!$D$6:$X$47,21,FALSE))</f>
        <v/>
      </c>
      <c r="AZ126" s="319">
        <f>IF($BC$3="４週",SUM(U126:AV126),IF($BC$3="暦月",SUM(U126:AY126),""))</f>
        <v>0</v>
      </c>
      <c r="BA126" s="320"/>
      <c r="BB126" s="321">
        <f>IF($BC$3="４週",AZ126/4,IF($BC$3="暦月",(AZ126/($BC$8/7)),""))</f>
        <v>0</v>
      </c>
      <c r="BC126" s="320"/>
      <c r="BD126" s="313"/>
      <c r="BE126" s="314"/>
      <c r="BF126" s="314"/>
      <c r="BG126" s="314"/>
      <c r="BH126" s="315"/>
    </row>
    <row r="127" spans="2:60" ht="20.25" customHeight="1" x14ac:dyDescent="0.4">
      <c r="B127" s="98"/>
      <c r="C127" s="271"/>
      <c r="D127" s="272"/>
      <c r="E127" s="273"/>
      <c r="F127" s="134"/>
      <c r="G127" s="99">
        <f>C125</f>
        <v>0</v>
      </c>
      <c r="H127" s="276"/>
      <c r="I127" s="283"/>
      <c r="J127" s="284"/>
      <c r="K127" s="284"/>
      <c r="L127" s="285"/>
      <c r="M127" s="292"/>
      <c r="N127" s="293"/>
      <c r="O127" s="294"/>
      <c r="P127" s="153" t="s">
        <v>70</v>
      </c>
      <c r="Q127" s="23"/>
      <c r="R127" s="23"/>
      <c r="S127" s="15"/>
      <c r="T127" s="50"/>
      <c r="U127" s="160" t="str">
        <f>IF(U125="","",VLOOKUP(U125,'シフト記号表（勤務時間帯）'!$D$6:$Z$47,23,FALSE))</f>
        <v/>
      </c>
      <c r="V127" s="161" t="str">
        <f>IF(V125="","",VLOOKUP(V125,'シフト記号表（勤務時間帯）'!$D$6:$Z$47,23,FALSE))</f>
        <v/>
      </c>
      <c r="W127" s="161" t="str">
        <f>IF(W125="","",VLOOKUP(W125,'シフト記号表（勤務時間帯）'!$D$6:$Z$47,23,FALSE))</f>
        <v/>
      </c>
      <c r="X127" s="161" t="str">
        <f>IF(X125="","",VLOOKUP(X125,'シフト記号表（勤務時間帯）'!$D$6:$Z$47,23,FALSE))</f>
        <v/>
      </c>
      <c r="Y127" s="161" t="str">
        <f>IF(Y125="","",VLOOKUP(Y125,'シフト記号表（勤務時間帯）'!$D$6:$Z$47,23,FALSE))</f>
        <v/>
      </c>
      <c r="Z127" s="161" t="str">
        <f>IF(Z125="","",VLOOKUP(Z125,'シフト記号表（勤務時間帯）'!$D$6:$Z$47,23,FALSE))</f>
        <v/>
      </c>
      <c r="AA127" s="162" t="str">
        <f>IF(AA125="","",VLOOKUP(AA125,'シフト記号表（勤務時間帯）'!$D$6:$Z$47,23,FALSE))</f>
        <v/>
      </c>
      <c r="AB127" s="160" t="str">
        <f>IF(AB125="","",VLOOKUP(AB125,'シフト記号表（勤務時間帯）'!$D$6:$Z$47,23,FALSE))</f>
        <v/>
      </c>
      <c r="AC127" s="161" t="str">
        <f>IF(AC125="","",VLOOKUP(AC125,'シフト記号表（勤務時間帯）'!$D$6:$Z$47,23,FALSE))</f>
        <v/>
      </c>
      <c r="AD127" s="161" t="str">
        <f>IF(AD125="","",VLOOKUP(AD125,'シフト記号表（勤務時間帯）'!$D$6:$Z$47,23,FALSE))</f>
        <v/>
      </c>
      <c r="AE127" s="161" t="str">
        <f>IF(AE125="","",VLOOKUP(AE125,'シフト記号表（勤務時間帯）'!$D$6:$Z$47,23,FALSE))</f>
        <v/>
      </c>
      <c r="AF127" s="161" t="str">
        <f>IF(AF125="","",VLOOKUP(AF125,'シフト記号表（勤務時間帯）'!$D$6:$Z$47,23,FALSE))</f>
        <v/>
      </c>
      <c r="AG127" s="161" t="str">
        <f>IF(AG125="","",VLOOKUP(AG125,'シフト記号表（勤務時間帯）'!$D$6:$Z$47,23,FALSE))</f>
        <v/>
      </c>
      <c r="AH127" s="162" t="str">
        <f>IF(AH125="","",VLOOKUP(AH125,'シフト記号表（勤務時間帯）'!$D$6:$Z$47,23,FALSE))</f>
        <v/>
      </c>
      <c r="AI127" s="160" t="str">
        <f>IF(AI125="","",VLOOKUP(AI125,'シフト記号表（勤務時間帯）'!$D$6:$Z$47,23,FALSE))</f>
        <v/>
      </c>
      <c r="AJ127" s="161" t="str">
        <f>IF(AJ125="","",VLOOKUP(AJ125,'シフト記号表（勤務時間帯）'!$D$6:$Z$47,23,FALSE))</f>
        <v/>
      </c>
      <c r="AK127" s="161" t="str">
        <f>IF(AK125="","",VLOOKUP(AK125,'シフト記号表（勤務時間帯）'!$D$6:$Z$47,23,FALSE))</f>
        <v/>
      </c>
      <c r="AL127" s="161" t="str">
        <f>IF(AL125="","",VLOOKUP(AL125,'シフト記号表（勤務時間帯）'!$D$6:$Z$47,23,FALSE))</f>
        <v/>
      </c>
      <c r="AM127" s="161" t="str">
        <f>IF(AM125="","",VLOOKUP(AM125,'シフト記号表（勤務時間帯）'!$D$6:$Z$47,23,FALSE))</f>
        <v/>
      </c>
      <c r="AN127" s="161" t="str">
        <f>IF(AN125="","",VLOOKUP(AN125,'シフト記号表（勤務時間帯）'!$D$6:$Z$47,23,FALSE))</f>
        <v/>
      </c>
      <c r="AO127" s="162" t="str">
        <f>IF(AO125="","",VLOOKUP(AO125,'シフト記号表（勤務時間帯）'!$D$6:$Z$47,23,FALSE))</f>
        <v/>
      </c>
      <c r="AP127" s="160" t="str">
        <f>IF(AP125="","",VLOOKUP(AP125,'シフト記号表（勤務時間帯）'!$D$6:$Z$47,23,FALSE))</f>
        <v/>
      </c>
      <c r="AQ127" s="161" t="str">
        <f>IF(AQ125="","",VLOOKUP(AQ125,'シフト記号表（勤務時間帯）'!$D$6:$Z$47,23,FALSE))</f>
        <v/>
      </c>
      <c r="AR127" s="161" t="str">
        <f>IF(AR125="","",VLOOKUP(AR125,'シフト記号表（勤務時間帯）'!$D$6:$Z$47,23,FALSE))</f>
        <v/>
      </c>
      <c r="AS127" s="161" t="str">
        <f>IF(AS125="","",VLOOKUP(AS125,'シフト記号表（勤務時間帯）'!$D$6:$Z$47,23,FALSE))</f>
        <v/>
      </c>
      <c r="AT127" s="161" t="str">
        <f>IF(AT125="","",VLOOKUP(AT125,'シフト記号表（勤務時間帯）'!$D$6:$Z$47,23,FALSE))</f>
        <v/>
      </c>
      <c r="AU127" s="161" t="str">
        <f>IF(AU125="","",VLOOKUP(AU125,'シフト記号表（勤務時間帯）'!$D$6:$Z$47,23,FALSE))</f>
        <v/>
      </c>
      <c r="AV127" s="162" t="str">
        <f>IF(AV125="","",VLOOKUP(AV125,'シフト記号表（勤務時間帯）'!$D$6:$Z$47,23,FALSE))</f>
        <v/>
      </c>
      <c r="AW127" s="160" t="str">
        <f>IF(AW125="","",VLOOKUP(AW125,'シフト記号表（勤務時間帯）'!$D$6:$Z$47,23,FALSE))</f>
        <v/>
      </c>
      <c r="AX127" s="161" t="str">
        <f>IF(AX125="","",VLOOKUP(AX125,'シフト記号表（勤務時間帯）'!$D$6:$Z$47,23,FALSE))</f>
        <v/>
      </c>
      <c r="AY127" s="161" t="str">
        <f>IF(AY125="","",VLOOKUP(AY125,'シフト記号表（勤務時間帯）'!$D$6:$Z$47,23,FALSE))</f>
        <v/>
      </c>
      <c r="AZ127" s="322">
        <f>IF($BC$3="４週",SUM(U127:AV127),IF($BC$3="暦月",SUM(U127:AY127),""))</f>
        <v>0</v>
      </c>
      <c r="BA127" s="323"/>
      <c r="BB127" s="324">
        <f>IF($BC$3="４週",AZ127/4,IF($BC$3="暦月",(AZ127/($BC$8/7)),""))</f>
        <v>0</v>
      </c>
      <c r="BC127" s="323"/>
      <c r="BD127" s="316"/>
      <c r="BE127" s="317"/>
      <c r="BF127" s="317"/>
      <c r="BG127" s="317"/>
      <c r="BH127" s="318"/>
    </row>
    <row r="128" spans="2:60" ht="20.25" customHeight="1" x14ac:dyDescent="0.4">
      <c r="B128" s="100"/>
      <c r="C128" s="265"/>
      <c r="D128" s="266"/>
      <c r="E128" s="267"/>
      <c r="F128" s="135"/>
      <c r="G128" s="101"/>
      <c r="H128" s="274"/>
      <c r="I128" s="277"/>
      <c r="J128" s="278"/>
      <c r="K128" s="278"/>
      <c r="L128" s="279"/>
      <c r="M128" s="286"/>
      <c r="N128" s="287"/>
      <c r="O128" s="288"/>
      <c r="P128" s="40" t="s">
        <v>18</v>
      </c>
      <c r="Q128" s="41"/>
      <c r="R128" s="41"/>
      <c r="S128" s="42"/>
      <c r="T128" s="53"/>
      <c r="U128" s="163"/>
      <c r="V128" s="164"/>
      <c r="W128" s="164"/>
      <c r="X128" s="164"/>
      <c r="Y128" s="164"/>
      <c r="Z128" s="164"/>
      <c r="AA128" s="165"/>
      <c r="AB128" s="163"/>
      <c r="AC128" s="164"/>
      <c r="AD128" s="164"/>
      <c r="AE128" s="164"/>
      <c r="AF128" s="164"/>
      <c r="AG128" s="164"/>
      <c r="AH128" s="165"/>
      <c r="AI128" s="163"/>
      <c r="AJ128" s="164"/>
      <c r="AK128" s="164"/>
      <c r="AL128" s="164"/>
      <c r="AM128" s="164"/>
      <c r="AN128" s="164"/>
      <c r="AO128" s="165"/>
      <c r="AP128" s="163"/>
      <c r="AQ128" s="164"/>
      <c r="AR128" s="164"/>
      <c r="AS128" s="164"/>
      <c r="AT128" s="164"/>
      <c r="AU128" s="164"/>
      <c r="AV128" s="165"/>
      <c r="AW128" s="163"/>
      <c r="AX128" s="164"/>
      <c r="AY128" s="164"/>
      <c r="AZ128" s="295"/>
      <c r="BA128" s="296"/>
      <c r="BB128" s="309"/>
      <c r="BC128" s="296"/>
      <c r="BD128" s="310"/>
      <c r="BE128" s="311"/>
      <c r="BF128" s="311"/>
      <c r="BG128" s="311"/>
      <c r="BH128" s="312"/>
    </row>
    <row r="129" spans="2:60" ht="20.25" customHeight="1" x14ac:dyDescent="0.4">
      <c r="B129" s="96">
        <f>B126+1</f>
        <v>34</v>
      </c>
      <c r="C129" s="268"/>
      <c r="D129" s="269"/>
      <c r="E129" s="270"/>
      <c r="F129" s="95">
        <f>C128</f>
        <v>0</v>
      </c>
      <c r="G129" s="97"/>
      <c r="H129" s="275"/>
      <c r="I129" s="280"/>
      <c r="J129" s="281"/>
      <c r="K129" s="281"/>
      <c r="L129" s="282"/>
      <c r="M129" s="289"/>
      <c r="N129" s="290"/>
      <c r="O129" s="291"/>
      <c r="P129" s="20" t="s">
        <v>69</v>
      </c>
      <c r="Q129" s="21"/>
      <c r="R129" s="21"/>
      <c r="S129" s="16"/>
      <c r="T129" s="46"/>
      <c r="U129" s="157" t="str">
        <f>IF(U128="","",VLOOKUP(U128,'シフト記号表（勤務時間帯）'!$D$6:$X$47,21,FALSE))</f>
        <v/>
      </c>
      <c r="V129" s="158" t="str">
        <f>IF(V128="","",VLOOKUP(V128,'シフト記号表（勤務時間帯）'!$D$6:$X$47,21,FALSE))</f>
        <v/>
      </c>
      <c r="W129" s="158" t="str">
        <f>IF(W128="","",VLOOKUP(W128,'シフト記号表（勤務時間帯）'!$D$6:$X$47,21,FALSE))</f>
        <v/>
      </c>
      <c r="X129" s="158" t="str">
        <f>IF(X128="","",VLOOKUP(X128,'シフト記号表（勤務時間帯）'!$D$6:$X$47,21,FALSE))</f>
        <v/>
      </c>
      <c r="Y129" s="158" t="str">
        <f>IF(Y128="","",VLOOKUP(Y128,'シフト記号表（勤務時間帯）'!$D$6:$X$47,21,FALSE))</f>
        <v/>
      </c>
      <c r="Z129" s="158" t="str">
        <f>IF(Z128="","",VLOOKUP(Z128,'シフト記号表（勤務時間帯）'!$D$6:$X$47,21,FALSE))</f>
        <v/>
      </c>
      <c r="AA129" s="159" t="str">
        <f>IF(AA128="","",VLOOKUP(AA128,'シフト記号表（勤務時間帯）'!$D$6:$X$47,21,FALSE))</f>
        <v/>
      </c>
      <c r="AB129" s="157" t="str">
        <f>IF(AB128="","",VLOOKUP(AB128,'シフト記号表（勤務時間帯）'!$D$6:$X$47,21,FALSE))</f>
        <v/>
      </c>
      <c r="AC129" s="158" t="str">
        <f>IF(AC128="","",VLOOKUP(AC128,'シフト記号表（勤務時間帯）'!$D$6:$X$47,21,FALSE))</f>
        <v/>
      </c>
      <c r="AD129" s="158" t="str">
        <f>IF(AD128="","",VLOOKUP(AD128,'シフト記号表（勤務時間帯）'!$D$6:$X$47,21,FALSE))</f>
        <v/>
      </c>
      <c r="AE129" s="158" t="str">
        <f>IF(AE128="","",VLOOKUP(AE128,'シフト記号表（勤務時間帯）'!$D$6:$X$47,21,FALSE))</f>
        <v/>
      </c>
      <c r="AF129" s="158" t="str">
        <f>IF(AF128="","",VLOOKUP(AF128,'シフト記号表（勤務時間帯）'!$D$6:$X$47,21,FALSE))</f>
        <v/>
      </c>
      <c r="AG129" s="158" t="str">
        <f>IF(AG128="","",VLOOKUP(AG128,'シフト記号表（勤務時間帯）'!$D$6:$X$47,21,FALSE))</f>
        <v/>
      </c>
      <c r="AH129" s="159" t="str">
        <f>IF(AH128="","",VLOOKUP(AH128,'シフト記号表（勤務時間帯）'!$D$6:$X$47,21,FALSE))</f>
        <v/>
      </c>
      <c r="AI129" s="157" t="str">
        <f>IF(AI128="","",VLOOKUP(AI128,'シフト記号表（勤務時間帯）'!$D$6:$X$47,21,FALSE))</f>
        <v/>
      </c>
      <c r="AJ129" s="158" t="str">
        <f>IF(AJ128="","",VLOOKUP(AJ128,'シフト記号表（勤務時間帯）'!$D$6:$X$47,21,FALSE))</f>
        <v/>
      </c>
      <c r="AK129" s="158" t="str">
        <f>IF(AK128="","",VLOOKUP(AK128,'シフト記号表（勤務時間帯）'!$D$6:$X$47,21,FALSE))</f>
        <v/>
      </c>
      <c r="AL129" s="158" t="str">
        <f>IF(AL128="","",VLOOKUP(AL128,'シフト記号表（勤務時間帯）'!$D$6:$X$47,21,FALSE))</f>
        <v/>
      </c>
      <c r="AM129" s="158" t="str">
        <f>IF(AM128="","",VLOOKUP(AM128,'シフト記号表（勤務時間帯）'!$D$6:$X$47,21,FALSE))</f>
        <v/>
      </c>
      <c r="AN129" s="158" t="str">
        <f>IF(AN128="","",VLOOKUP(AN128,'シフト記号表（勤務時間帯）'!$D$6:$X$47,21,FALSE))</f>
        <v/>
      </c>
      <c r="AO129" s="159" t="str">
        <f>IF(AO128="","",VLOOKUP(AO128,'シフト記号表（勤務時間帯）'!$D$6:$X$47,21,FALSE))</f>
        <v/>
      </c>
      <c r="AP129" s="157" t="str">
        <f>IF(AP128="","",VLOOKUP(AP128,'シフト記号表（勤務時間帯）'!$D$6:$X$47,21,FALSE))</f>
        <v/>
      </c>
      <c r="AQ129" s="158" t="str">
        <f>IF(AQ128="","",VLOOKUP(AQ128,'シフト記号表（勤務時間帯）'!$D$6:$X$47,21,FALSE))</f>
        <v/>
      </c>
      <c r="AR129" s="158" t="str">
        <f>IF(AR128="","",VLOOKUP(AR128,'シフト記号表（勤務時間帯）'!$D$6:$X$47,21,FALSE))</f>
        <v/>
      </c>
      <c r="AS129" s="158" t="str">
        <f>IF(AS128="","",VLOOKUP(AS128,'シフト記号表（勤務時間帯）'!$D$6:$X$47,21,FALSE))</f>
        <v/>
      </c>
      <c r="AT129" s="158" t="str">
        <f>IF(AT128="","",VLOOKUP(AT128,'シフト記号表（勤務時間帯）'!$D$6:$X$47,21,FALSE))</f>
        <v/>
      </c>
      <c r="AU129" s="158" t="str">
        <f>IF(AU128="","",VLOOKUP(AU128,'シフト記号表（勤務時間帯）'!$D$6:$X$47,21,FALSE))</f>
        <v/>
      </c>
      <c r="AV129" s="159" t="str">
        <f>IF(AV128="","",VLOOKUP(AV128,'シフト記号表（勤務時間帯）'!$D$6:$X$47,21,FALSE))</f>
        <v/>
      </c>
      <c r="AW129" s="157" t="str">
        <f>IF(AW128="","",VLOOKUP(AW128,'シフト記号表（勤務時間帯）'!$D$6:$X$47,21,FALSE))</f>
        <v/>
      </c>
      <c r="AX129" s="158" t="str">
        <f>IF(AX128="","",VLOOKUP(AX128,'シフト記号表（勤務時間帯）'!$D$6:$X$47,21,FALSE))</f>
        <v/>
      </c>
      <c r="AY129" s="158" t="str">
        <f>IF(AY128="","",VLOOKUP(AY128,'シフト記号表（勤務時間帯）'!$D$6:$X$47,21,FALSE))</f>
        <v/>
      </c>
      <c r="AZ129" s="319">
        <f>IF($BC$3="４週",SUM(U129:AV129),IF($BC$3="暦月",SUM(U129:AY129),""))</f>
        <v>0</v>
      </c>
      <c r="BA129" s="320"/>
      <c r="BB129" s="321">
        <f>IF($BC$3="４週",AZ129/4,IF($BC$3="暦月",(AZ129/($BC$8/7)),""))</f>
        <v>0</v>
      </c>
      <c r="BC129" s="320"/>
      <c r="BD129" s="313"/>
      <c r="BE129" s="314"/>
      <c r="BF129" s="314"/>
      <c r="BG129" s="314"/>
      <c r="BH129" s="315"/>
    </row>
    <row r="130" spans="2:60" ht="20.25" customHeight="1" x14ac:dyDescent="0.4">
      <c r="B130" s="98"/>
      <c r="C130" s="271"/>
      <c r="D130" s="272"/>
      <c r="E130" s="273"/>
      <c r="F130" s="134"/>
      <c r="G130" s="99">
        <f>C128</f>
        <v>0</v>
      </c>
      <c r="H130" s="276"/>
      <c r="I130" s="283"/>
      <c r="J130" s="284"/>
      <c r="K130" s="284"/>
      <c r="L130" s="285"/>
      <c r="M130" s="292"/>
      <c r="N130" s="293"/>
      <c r="O130" s="294"/>
      <c r="P130" s="153" t="s">
        <v>70</v>
      </c>
      <c r="Q130" s="23"/>
      <c r="R130" s="23"/>
      <c r="S130" s="15"/>
      <c r="T130" s="50"/>
      <c r="U130" s="160" t="str">
        <f>IF(U128="","",VLOOKUP(U128,'シフト記号表（勤務時間帯）'!$D$6:$Z$47,23,FALSE))</f>
        <v/>
      </c>
      <c r="V130" s="161" t="str">
        <f>IF(V128="","",VLOOKUP(V128,'シフト記号表（勤務時間帯）'!$D$6:$Z$47,23,FALSE))</f>
        <v/>
      </c>
      <c r="W130" s="161" t="str">
        <f>IF(W128="","",VLOOKUP(W128,'シフト記号表（勤務時間帯）'!$D$6:$Z$47,23,FALSE))</f>
        <v/>
      </c>
      <c r="X130" s="161" t="str">
        <f>IF(X128="","",VLOOKUP(X128,'シフト記号表（勤務時間帯）'!$D$6:$Z$47,23,FALSE))</f>
        <v/>
      </c>
      <c r="Y130" s="161" t="str">
        <f>IF(Y128="","",VLOOKUP(Y128,'シフト記号表（勤務時間帯）'!$D$6:$Z$47,23,FALSE))</f>
        <v/>
      </c>
      <c r="Z130" s="161" t="str">
        <f>IF(Z128="","",VLOOKUP(Z128,'シフト記号表（勤務時間帯）'!$D$6:$Z$47,23,FALSE))</f>
        <v/>
      </c>
      <c r="AA130" s="162" t="str">
        <f>IF(AA128="","",VLOOKUP(AA128,'シフト記号表（勤務時間帯）'!$D$6:$Z$47,23,FALSE))</f>
        <v/>
      </c>
      <c r="AB130" s="160" t="str">
        <f>IF(AB128="","",VLOOKUP(AB128,'シフト記号表（勤務時間帯）'!$D$6:$Z$47,23,FALSE))</f>
        <v/>
      </c>
      <c r="AC130" s="161" t="str">
        <f>IF(AC128="","",VLOOKUP(AC128,'シフト記号表（勤務時間帯）'!$D$6:$Z$47,23,FALSE))</f>
        <v/>
      </c>
      <c r="AD130" s="161" t="str">
        <f>IF(AD128="","",VLOOKUP(AD128,'シフト記号表（勤務時間帯）'!$D$6:$Z$47,23,FALSE))</f>
        <v/>
      </c>
      <c r="AE130" s="161" t="str">
        <f>IF(AE128="","",VLOOKUP(AE128,'シフト記号表（勤務時間帯）'!$D$6:$Z$47,23,FALSE))</f>
        <v/>
      </c>
      <c r="AF130" s="161" t="str">
        <f>IF(AF128="","",VLOOKUP(AF128,'シフト記号表（勤務時間帯）'!$D$6:$Z$47,23,FALSE))</f>
        <v/>
      </c>
      <c r="AG130" s="161" t="str">
        <f>IF(AG128="","",VLOOKUP(AG128,'シフト記号表（勤務時間帯）'!$D$6:$Z$47,23,FALSE))</f>
        <v/>
      </c>
      <c r="AH130" s="162" t="str">
        <f>IF(AH128="","",VLOOKUP(AH128,'シフト記号表（勤務時間帯）'!$D$6:$Z$47,23,FALSE))</f>
        <v/>
      </c>
      <c r="AI130" s="160" t="str">
        <f>IF(AI128="","",VLOOKUP(AI128,'シフト記号表（勤務時間帯）'!$D$6:$Z$47,23,FALSE))</f>
        <v/>
      </c>
      <c r="AJ130" s="161" t="str">
        <f>IF(AJ128="","",VLOOKUP(AJ128,'シフト記号表（勤務時間帯）'!$D$6:$Z$47,23,FALSE))</f>
        <v/>
      </c>
      <c r="AK130" s="161" t="str">
        <f>IF(AK128="","",VLOOKUP(AK128,'シフト記号表（勤務時間帯）'!$D$6:$Z$47,23,FALSE))</f>
        <v/>
      </c>
      <c r="AL130" s="161" t="str">
        <f>IF(AL128="","",VLOOKUP(AL128,'シフト記号表（勤務時間帯）'!$D$6:$Z$47,23,FALSE))</f>
        <v/>
      </c>
      <c r="AM130" s="161" t="str">
        <f>IF(AM128="","",VLOOKUP(AM128,'シフト記号表（勤務時間帯）'!$D$6:$Z$47,23,FALSE))</f>
        <v/>
      </c>
      <c r="AN130" s="161" t="str">
        <f>IF(AN128="","",VLOOKUP(AN128,'シフト記号表（勤務時間帯）'!$D$6:$Z$47,23,FALSE))</f>
        <v/>
      </c>
      <c r="AO130" s="162" t="str">
        <f>IF(AO128="","",VLOOKUP(AO128,'シフト記号表（勤務時間帯）'!$D$6:$Z$47,23,FALSE))</f>
        <v/>
      </c>
      <c r="AP130" s="160" t="str">
        <f>IF(AP128="","",VLOOKUP(AP128,'シフト記号表（勤務時間帯）'!$D$6:$Z$47,23,FALSE))</f>
        <v/>
      </c>
      <c r="AQ130" s="161" t="str">
        <f>IF(AQ128="","",VLOOKUP(AQ128,'シフト記号表（勤務時間帯）'!$D$6:$Z$47,23,FALSE))</f>
        <v/>
      </c>
      <c r="AR130" s="161" t="str">
        <f>IF(AR128="","",VLOOKUP(AR128,'シフト記号表（勤務時間帯）'!$D$6:$Z$47,23,FALSE))</f>
        <v/>
      </c>
      <c r="AS130" s="161" t="str">
        <f>IF(AS128="","",VLOOKUP(AS128,'シフト記号表（勤務時間帯）'!$D$6:$Z$47,23,FALSE))</f>
        <v/>
      </c>
      <c r="AT130" s="161" t="str">
        <f>IF(AT128="","",VLOOKUP(AT128,'シフト記号表（勤務時間帯）'!$D$6:$Z$47,23,FALSE))</f>
        <v/>
      </c>
      <c r="AU130" s="161" t="str">
        <f>IF(AU128="","",VLOOKUP(AU128,'シフト記号表（勤務時間帯）'!$D$6:$Z$47,23,FALSE))</f>
        <v/>
      </c>
      <c r="AV130" s="162" t="str">
        <f>IF(AV128="","",VLOOKUP(AV128,'シフト記号表（勤務時間帯）'!$D$6:$Z$47,23,FALSE))</f>
        <v/>
      </c>
      <c r="AW130" s="160" t="str">
        <f>IF(AW128="","",VLOOKUP(AW128,'シフト記号表（勤務時間帯）'!$D$6:$Z$47,23,FALSE))</f>
        <v/>
      </c>
      <c r="AX130" s="161" t="str">
        <f>IF(AX128="","",VLOOKUP(AX128,'シフト記号表（勤務時間帯）'!$D$6:$Z$47,23,FALSE))</f>
        <v/>
      </c>
      <c r="AY130" s="161" t="str">
        <f>IF(AY128="","",VLOOKUP(AY128,'シフト記号表（勤務時間帯）'!$D$6:$Z$47,23,FALSE))</f>
        <v/>
      </c>
      <c r="AZ130" s="322">
        <f>IF($BC$3="４週",SUM(U130:AV130),IF($BC$3="暦月",SUM(U130:AY130),""))</f>
        <v>0</v>
      </c>
      <c r="BA130" s="323"/>
      <c r="BB130" s="324">
        <f>IF($BC$3="４週",AZ130/4,IF($BC$3="暦月",(AZ130/($BC$8/7)),""))</f>
        <v>0</v>
      </c>
      <c r="BC130" s="323"/>
      <c r="BD130" s="316"/>
      <c r="BE130" s="317"/>
      <c r="BF130" s="317"/>
      <c r="BG130" s="317"/>
      <c r="BH130" s="318"/>
    </row>
    <row r="131" spans="2:60" ht="20.25" customHeight="1" x14ac:dyDescent="0.4">
      <c r="B131" s="100"/>
      <c r="C131" s="265"/>
      <c r="D131" s="266"/>
      <c r="E131" s="267"/>
      <c r="F131" s="135"/>
      <c r="G131" s="101"/>
      <c r="H131" s="274"/>
      <c r="I131" s="277"/>
      <c r="J131" s="278"/>
      <c r="K131" s="278"/>
      <c r="L131" s="279"/>
      <c r="M131" s="286"/>
      <c r="N131" s="287"/>
      <c r="O131" s="288"/>
      <c r="P131" s="40" t="s">
        <v>18</v>
      </c>
      <c r="Q131" s="41"/>
      <c r="R131" s="41"/>
      <c r="S131" s="42"/>
      <c r="T131" s="53"/>
      <c r="U131" s="163"/>
      <c r="V131" s="164"/>
      <c r="W131" s="164"/>
      <c r="X131" s="164"/>
      <c r="Y131" s="164"/>
      <c r="Z131" s="164"/>
      <c r="AA131" s="165"/>
      <c r="AB131" s="163"/>
      <c r="AC131" s="164"/>
      <c r="AD131" s="164"/>
      <c r="AE131" s="164"/>
      <c r="AF131" s="164"/>
      <c r="AG131" s="164"/>
      <c r="AH131" s="165"/>
      <c r="AI131" s="163"/>
      <c r="AJ131" s="164"/>
      <c r="AK131" s="164"/>
      <c r="AL131" s="164"/>
      <c r="AM131" s="164"/>
      <c r="AN131" s="164"/>
      <c r="AO131" s="165"/>
      <c r="AP131" s="163"/>
      <c r="AQ131" s="164"/>
      <c r="AR131" s="164"/>
      <c r="AS131" s="164"/>
      <c r="AT131" s="164"/>
      <c r="AU131" s="164"/>
      <c r="AV131" s="165"/>
      <c r="AW131" s="163"/>
      <c r="AX131" s="164"/>
      <c r="AY131" s="164"/>
      <c r="AZ131" s="295"/>
      <c r="BA131" s="296"/>
      <c r="BB131" s="309"/>
      <c r="BC131" s="296"/>
      <c r="BD131" s="310"/>
      <c r="BE131" s="311"/>
      <c r="BF131" s="311"/>
      <c r="BG131" s="311"/>
      <c r="BH131" s="312"/>
    </row>
    <row r="132" spans="2:60" ht="20.25" customHeight="1" x14ac:dyDescent="0.4">
      <c r="B132" s="96">
        <f>B129+1</f>
        <v>35</v>
      </c>
      <c r="C132" s="268"/>
      <c r="D132" s="269"/>
      <c r="E132" s="270"/>
      <c r="F132" s="95">
        <f>C131</f>
        <v>0</v>
      </c>
      <c r="G132" s="97"/>
      <c r="H132" s="275"/>
      <c r="I132" s="280"/>
      <c r="J132" s="281"/>
      <c r="K132" s="281"/>
      <c r="L132" s="282"/>
      <c r="M132" s="289"/>
      <c r="N132" s="290"/>
      <c r="O132" s="291"/>
      <c r="P132" s="20" t="s">
        <v>69</v>
      </c>
      <c r="Q132" s="21"/>
      <c r="R132" s="21"/>
      <c r="S132" s="16"/>
      <c r="T132" s="46"/>
      <c r="U132" s="157" t="str">
        <f>IF(U131="","",VLOOKUP(U131,'シフト記号表（勤務時間帯）'!$D$6:$X$47,21,FALSE))</f>
        <v/>
      </c>
      <c r="V132" s="158" t="str">
        <f>IF(V131="","",VLOOKUP(V131,'シフト記号表（勤務時間帯）'!$D$6:$X$47,21,FALSE))</f>
        <v/>
      </c>
      <c r="W132" s="158" t="str">
        <f>IF(W131="","",VLOOKUP(W131,'シフト記号表（勤務時間帯）'!$D$6:$X$47,21,FALSE))</f>
        <v/>
      </c>
      <c r="X132" s="158" t="str">
        <f>IF(X131="","",VLOOKUP(X131,'シフト記号表（勤務時間帯）'!$D$6:$X$47,21,FALSE))</f>
        <v/>
      </c>
      <c r="Y132" s="158" t="str">
        <f>IF(Y131="","",VLOOKUP(Y131,'シフト記号表（勤務時間帯）'!$D$6:$X$47,21,FALSE))</f>
        <v/>
      </c>
      <c r="Z132" s="158" t="str">
        <f>IF(Z131="","",VLOOKUP(Z131,'シフト記号表（勤務時間帯）'!$D$6:$X$47,21,FALSE))</f>
        <v/>
      </c>
      <c r="AA132" s="159" t="str">
        <f>IF(AA131="","",VLOOKUP(AA131,'シフト記号表（勤務時間帯）'!$D$6:$X$47,21,FALSE))</f>
        <v/>
      </c>
      <c r="AB132" s="157" t="str">
        <f>IF(AB131="","",VLOOKUP(AB131,'シフト記号表（勤務時間帯）'!$D$6:$X$47,21,FALSE))</f>
        <v/>
      </c>
      <c r="AC132" s="158" t="str">
        <f>IF(AC131="","",VLOOKUP(AC131,'シフト記号表（勤務時間帯）'!$D$6:$X$47,21,FALSE))</f>
        <v/>
      </c>
      <c r="AD132" s="158" t="str">
        <f>IF(AD131="","",VLOOKUP(AD131,'シフト記号表（勤務時間帯）'!$D$6:$X$47,21,FALSE))</f>
        <v/>
      </c>
      <c r="AE132" s="158" t="str">
        <f>IF(AE131="","",VLOOKUP(AE131,'シフト記号表（勤務時間帯）'!$D$6:$X$47,21,FALSE))</f>
        <v/>
      </c>
      <c r="AF132" s="158" t="str">
        <f>IF(AF131="","",VLOOKUP(AF131,'シフト記号表（勤務時間帯）'!$D$6:$X$47,21,FALSE))</f>
        <v/>
      </c>
      <c r="AG132" s="158" t="str">
        <f>IF(AG131="","",VLOOKUP(AG131,'シフト記号表（勤務時間帯）'!$D$6:$X$47,21,FALSE))</f>
        <v/>
      </c>
      <c r="AH132" s="159" t="str">
        <f>IF(AH131="","",VLOOKUP(AH131,'シフト記号表（勤務時間帯）'!$D$6:$X$47,21,FALSE))</f>
        <v/>
      </c>
      <c r="AI132" s="157" t="str">
        <f>IF(AI131="","",VLOOKUP(AI131,'シフト記号表（勤務時間帯）'!$D$6:$X$47,21,FALSE))</f>
        <v/>
      </c>
      <c r="AJ132" s="158" t="str">
        <f>IF(AJ131="","",VLOOKUP(AJ131,'シフト記号表（勤務時間帯）'!$D$6:$X$47,21,FALSE))</f>
        <v/>
      </c>
      <c r="AK132" s="158" t="str">
        <f>IF(AK131="","",VLOOKUP(AK131,'シフト記号表（勤務時間帯）'!$D$6:$X$47,21,FALSE))</f>
        <v/>
      </c>
      <c r="AL132" s="158" t="str">
        <f>IF(AL131="","",VLOOKUP(AL131,'シフト記号表（勤務時間帯）'!$D$6:$X$47,21,FALSE))</f>
        <v/>
      </c>
      <c r="AM132" s="158" t="str">
        <f>IF(AM131="","",VLOOKUP(AM131,'シフト記号表（勤務時間帯）'!$D$6:$X$47,21,FALSE))</f>
        <v/>
      </c>
      <c r="AN132" s="158" t="str">
        <f>IF(AN131="","",VLOOKUP(AN131,'シフト記号表（勤務時間帯）'!$D$6:$X$47,21,FALSE))</f>
        <v/>
      </c>
      <c r="AO132" s="159" t="str">
        <f>IF(AO131="","",VLOOKUP(AO131,'シフト記号表（勤務時間帯）'!$D$6:$X$47,21,FALSE))</f>
        <v/>
      </c>
      <c r="AP132" s="157" t="str">
        <f>IF(AP131="","",VLOOKUP(AP131,'シフト記号表（勤務時間帯）'!$D$6:$X$47,21,FALSE))</f>
        <v/>
      </c>
      <c r="AQ132" s="158" t="str">
        <f>IF(AQ131="","",VLOOKUP(AQ131,'シフト記号表（勤務時間帯）'!$D$6:$X$47,21,FALSE))</f>
        <v/>
      </c>
      <c r="AR132" s="158" t="str">
        <f>IF(AR131="","",VLOOKUP(AR131,'シフト記号表（勤務時間帯）'!$D$6:$X$47,21,FALSE))</f>
        <v/>
      </c>
      <c r="AS132" s="158" t="str">
        <f>IF(AS131="","",VLOOKUP(AS131,'シフト記号表（勤務時間帯）'!$D$6:$X$47,21,FALSE))</f>
        <v/>
      </c>
      <c r="AT132" s="158" t="str">
        <f>IF(AT131="","",VLOOKUP(AT131,'シフト記号表（勤務時間帯）'!$D$6:$X$47,21,FALSE))</f>
        <v/>
      </c>
      <c r="AU132" s="158" t="str">
        <f>IF(AU131="","",VLOOKUP(AU131,'シフト記号表（勤務時間帯）'!$D$6:$X$47,21,FALSE))</f>
        <v/>
      </c>
      <c r="AV132" s="159" t="str">
        <f>IF(AV131="","",VLOOKUP(AV131,'シフト記号表（勤務時間帯）'!$D$6:$X$47,21,FALSE))</f>
        <v/>
      </c>
      <c r="AW132" s="157" t="str">
        <f>IF(AW131="","",VLOOKUP(AW131,'シフト記号表（勤務時間帯）'!$D$6:$X$47,21,FALSE))</f>
        <v/>
      </c>
      <c r="AX132" s="158" t="str">
        <f>IF(AX131="","",VLOOKUP(AX131,'シフト記号表（勤務時間帯）'!$D$6:$X$47,21,FALSE))</f>
        <v/>
      </c>
      <c r="AY132" s="158" t="str">
        <f>IF(AY131="","",VLOOKUP(AY131,'シフト記号表（勤務時間帯）'!$D$6:$X$47,21,FALSE))</f>
        <v/>
      </c>
      <c r="AZ132" s="319">
        <f>IF($BC$3="４週",SUM(U132:AV132),IF($BC$3="暦月",SUM(U132:AY132),""))</f>
        <v>0</v>
      </c>
      <c r="BA132" s="320"/>
      <c r="BB132" s="321">
        <f>IF($BC$3="４週",AZ132/4,IF($BC$3="暦月",(AZ132/($BC$8/7)),""))</f>
        <v>0</v>
      </c>
      <c r="BC132" s="320"/>
      <c r="BD132" s="313"/>
      <c r="BE132" s="314"/>
      <c r="BF132" s="314"/>
      <c r="BG132" s="314"/>
      <c r="BH132" s="315"/>
    </row>
    <row r="133" spans="2:60" ht="20.25" customHeight="1" x14ac:dyDescent="0.4">
      <c r="B133" s="98"/>
      <c r="C133" s="271"/>
      <c r="D133" s="272"/>
      <c r="E133" s="273"/>
      <c r="F133" s="134"/>
      <c r="G133" s="99">
        <f>C131</f>
        <v>0</v>
      </c>
      <c r="H133" s="276"/>
      <c r="I133" s="283"/>
      <c r="J133" s="284"/>
      <c r="K133" s="284"/>
      <c r="L133" s="285"/>
      <c r="M133" s="292"/>
      <c r="N133" s="293"/>
      <c r="O133" s="294"/>
      <c r="P133" s="153" t="s">
        <v>70</v>
      </c>
      <c r="Q133" s="23"/>
      <c r="R133" s="23"/>
      <c r="S133" s="15"/>
      <c r="T133" s="50"/>
      <c r="U133" s="160" t="str">
        <f>IF(U131="","",VLOOKUP(U131,'シフト記号表（勤務時間帯）'!$D$6:$Z$47,23,FALSE))</f>
        <v/>
      </c>
      <c r="V133" s="161" t="str">
        <f>IF(V131="","",VLOOKUP(V131,'シフト記号表（勤務時間帯）'!$D$6:$Z$47,23,FALSE))</f>
        <v/>
      </c>
      <c r="W133" s="161" t="str">
        <f>IF(W131="","",VLOOKUP(W131,'シフト記号表（勤務時間帯）'!$D$6:$Z$47,23,FALSE))</f>
        <v/>
      </c>
      <c r="X133" s="161" t="str">
        <f>IF(X131="","",VLOOKUP(X131,'シフト記号表（勤務時間帯）'!$D$6:$Z$47,23,FALSE))</f>
        <v/>
      </c>
      <c r="Y133" s="161" t="str">
        <f>IF(Y131="","",VLOOKUP(Y131,'シフト記号表（勤務時間帯）'!$D$6:$Z$47,23,FALSE))</f>
        <v/>
      </c>
      <c r="Z133" s="161" t="str">
        <f>IF(Z131="","",VLOOKUP(Z131,'シフト記号表（勤務時間帯）'!$D$6:$Z$47,23,FALSE))</f>
        <v/>
      </c>
      <c r="AA133" s="162" t="str">
        <f>IF(AA131="","",VLOOKUP(AA131,'シフト記号表（勤務時間帯）'!$D$6:$Z$47,23,FALSE))</f>
        <v/>
      </c>
      <c r="AB133" s="160" t="str">
        <f>IF(AB131="","",VLOOKUP(AB131,'シフト記号表（勤務時間帯）'!$D$6:$Z$47,23,FALSE))</f>
        <v/>
      </c>
      <c r="AC133" s="161" t="str">
        <f>IF(AC131="","",VLOOKUP(AC131,'シフト記号表（勤務時間帯）'!$D$6:$Z$47,23,FALSE))</f>
        <v/>
      </c>
      <c r="AD133" s="161" t="str">
        <f>IF(AD131="","",VLOOKUP(AD131,'シフト記号表（勤務時間帯）'!$D$6:$Z$47,23,FALSE))</f>
        <v/>
      </c>
      <c r="AE133" s="161" t="str">
        <f>IF(AE131="","",VLOOKUP(AE131,'シフト記号表（勤務時間帯）'!$D$6:$Z$47,23,FALSE))</f>
        <v/>
      </c>
      <c r="AF133" s="161" t="str">
        <f>IF(AF131="","",VLOOKUP(AF131,'シフト記号表（勤務時間帯）'!$D$6:$Z$47,23,FALSE))</f>
        <v/>
      </c>
      <c r="AG133" s="161" t="str">
        <f>IF(AG131="","",VLOOKUP(AG131,'シフト記号表（勤務時間帯）'!$D$6:$Z$47,23,FALSE))</f>
        <v/>
      </c>
      <c r="AH133" s="162" t="str">
        <f>IF(AH131="","",VLOOKUP(AH131,'シフト記号表（勤務時間帯）'!$D$6:$Z$47,23,FALSE))</f>
        <v/>
      </c>
      <c r="AI133" s="160" t="str">
        <f>IF(AI131="","",VLOOKUP(AI131,'シフト記号表（勤務時間帯）'!$D$6:$Z$47,23,FALSE))</f>
        <v/>
      </c>
      <c r="AJ133" s="161" t="str">
        <f>IF(AJ131="","",VLOOKUP(AJ131,'シフト記号表（勤務時間帯）'!$D$6:$Z$47,23,FALSE))</f>
        <v/>
      </c>
      <c r="AK133" s="161" t="str">
        <f>IF(AK131="","",VLOOKUP(AK131,'シフト記号表（勤務時間帯）'!$D$6:$Z$47,23,FALSE))</f>
        <v/>
      </c>
      <c r="AL133" s="161" t="str">
        <f>IF(AL131="","",VLOOKUP(AL131,'シフト記号表（勤務時間帯）'!$D$6:$Z$47,23,FALSE))</f>
        <v/>
      </c>
      <c r="AM133" s="161" t="str">
        <f>IF(AM131="","",VLOOKUP(AM131,'シフト記号表（勤務時間帯）'!$D$6:$Z$47,23,FALSE))</f>
        <v/>
      </c>
      <c r="AN133" s="161" t="str">
        <f>IF(AN131="","",VLOOKUP(AN131,'シフト記号表（勤務時間帯）'!$D$6:$Z$47,23,FALSE))</f>
        <v/>
      </c>
      <c r="AO133" s="162" t="str">
        <f>IF(AO131="","",VLOOKUP(AO131,'シフト記号表（勤務時間帯）'!$D$6:$Z$47,23,FALSE))</f>
        <v/>
      </c>
      <c r="AP133" s="160" t="str">
        <f>IF(AP131="","",VLOOKUP(AP131,'シフト記号表（勤務時間帯）'!$D$6:$Z$47,23,FALSE))</f>
        <v/>
      </c>
      <c r="AQ133" s="161" t="str">
        <f>IF(AQ131="","",VLOOKUP(AQ131,'シフト記号表（勤務時間帯）'!$D$6:$Z$47,23,FALSE))</f>
        <v/>
      </c>
      <c r="AR133" s="161" t="str">
        <f>IF(AR131="","",VLOOKUP(AR131,'シフト記号表（勤務時間帯）'!$D$6:$Z$47,23,FALSE))</f>
        <v/>
      </c>
      <c r="AS133" s="161" t="str">
        <f>IF(AS131="","",VLOOKUP(AS131,'シフト記号表（勤務時間帯）'!$D$6:$Z$47,23,FALSE))</f>
        <v/>
      </c>
      <c r="AT133" s="161" t="str">
        <f>IF(AT131="","",VLOOKUP(AT131,'シフト記号表（勤務時間帯）'!$D$6:$Z$47,23,FALSE))</f>
        <v/>
      </c>
      <c r="AU133" s="161" t="str">
        <f>IF(AU131="","",VLOOKUP(AU131,'シフト記号表（勤務時間帯）'!$D$6:$Z$47,23,FALSE))</f>
        <v/>
      </c>
      <c r="AV133" s="162" t="str">
        <f>IF(AV131="","",VLOOKUP(AV131,'シフト記号表（勤務時間帯）'!$D$6:$Z$47,23,FALSE))</f>
        <v/>
      </c>
      <c r="AW133" s="160" t="str">
        <f>IF(AW131="","",VLOOKUP(AW131,'シフト記号表（勤務時間帯）'!$D$6:$Z$47,23,FALSE))</f>
        <v/>
      </c>
      <c r="AX133" s="161" t="str">
        <f>IF(AX131="","",VLOOKUP(AX131,'シフト記号表（勤務時間帯）'!$D$6:$Z$47,23,FALSE))</f>
        <v/>
      </c>
      <c r="AY133" s="161" t="str">
        <f>IF(AY131="","",VLOOKUP(AY131,'シフト記号表（勤務時間帯）'!$D$6:$Z$47,23,FALSE))</f>
        <v/>
      </c>
      <c r="AZ133" s="322">
        <f>IF($BC$3="４週",SUM(U133:AV133),IF($BC$3="暦月",SUM(U133:AY133),""))</f>
        <v>0</v>
      </c>
      <c r="BA133" s="323"/>
      <c r="BB133" s="324">
        <f>IF($BC$3="４週",AZ133/4,IF($BC$3="暦月",(AZ133/($BC$8/7)),""))</f>
        <v>0</v>
      </c>
      <c r="BC133" s="323"/>
      <c r="BD133" s="316"/>
      <c r="BE133" s="317"/>
      <c r="BF133" s="317"/>
      <c r="BG133" s="317"/>
      <c r="BH133" s="318"/>
    </row>
    <row r="134" spans="2:60" ht="20.25" customHeight="1" x14ac:dyDescent="0.4">
      <c r="B134" s="100"/>
      <c r="C134" s="265"/>
      <c r="D134" s="266"/>
      <c r="E134" s="267"/>
      <c r="F134" s="135"/>
      <c r="G134" s="101"/>
      <c r="H134" s="274"/>
      <c r="I134" s="277"/>
      <c r="J134" s="278"/>
      <c r="K134" s="278"/>
      <c r="L134" s="279"/>
      <c r="M134" s="286"/>
      <c r="N134" s="287"/>
      <c r="O134" s="288"/>
      <c r="P134" s="40" t="s">
        <v>18</v>
      </c>
      <c r="Q134" s="41"/>
      <c r="R134" s="41"/>
      <c r="S134" s="42"/>
      <c r="T134" s="53"/>
      <c r="U134" s="163"/>
      <c r="V134" s="164"/>
      <c r="W134" s="164"/>
      <c r="X134" s="164"/>
      <c r="Y134" s="164"/>
      <c r="Z134" s="164"/>
      <c r="AA134" s="165"/>
      <c r="AB134" s="163"/>
      <c r="AC134" s="164"/>
      <c r="AD134" s="164"/>
      <c r="AE134" s="164"/>
      <c r="AF134" s="164"/>
      <c r="AG134" s="164"/>
      <c r="AH134" s="165"/>
      <c r="AI134" s="163"/>
      <c r="AJ134" s="164"/>
      <c r="AK134" s="164"/>
      <c r="AL134" s="164"/>
      <c r="AM134" s="164"/>
      <c r="AN134" s="164"/>
      <c r="AO134" s="165"/>
      <c r="AP134" s="163"/>
      <c r="AQ134" s="164"/>
      <c r="AR134" s="164"/>
      <c r="AS134" s="164"/>
      <c r="AT134" s="164"/>
      <c r="AU134" s="164"/>
      <c r="AV134" s="165"/>
      <c r="AW134" s="163"/>
      <c r="AX134" s="164"/>
      <c r="AY134" s="164"/>
      <c r="AZ134" s="295"/>
      <c r="BA134" s="296"/>
      <c r="BB134" s="309"/>
      <c r="BC134" s="296"/>
      <c r="BD134" s="310"/>
      <c r="BE134" s="311"/>
      <c r="BF134" s="311"/>
      <c r="BG134" s="311"/>
      <c r="BH134" s="312"/>
    </row>
    <row r="135" spans="2:60" ht="20.25" customHeight="1" x14ac:dyDescent="0.4">
      <c r="B135" s="96">
        <f>B132+1</f>
        <v>36</v>
      </c>
      <c r="C135" s="268"/>
      <c r="D135" s="269"/>
      <c r="E135" s="270"/>
      <c r="F135" s="95">
        <f>C134</f>
        <v>0</v>
      </c>
      <c r="G135" s="97"/>
      <c r="H135" s="275"/>
      <c r="I135" s="280"/>
      <c r="J135" s="281"/>
      <c r="K135" s="281"/>
      <c r="L135" s="282"/>
      <c r="M135" s="289"/>
      <c r="N135" s="290"/>
      <c r="O135" s="291"/>
      <c r="P135" s="20" t="s">
        <v>69</v>
      </c>
      <c r="Q135" s="21"/>
      <c r="R135" s="21"/>
      <c r="S135" s="16"/>
      <c r="T135" s="46"/>
      <c r="U135" s="157" t="str">
        <f>IF(U134="","",VLOOKUP(U134,'シフト記号表（勤務時間帯）'!$D$6:$X$47,21,FALSE))</f>
        <v/>
      </c>
      <c r="V135" s="158" t="str">
        <f>IF(V134="","",VLOOKUP(V134,'シフト記号表（勤務時間帯）'!$D$6:$X$47,21,FALSE))</f>
        <v/>
      </c>
      <c r="W135" s="158" t="str">
        <f>IF(W134="","",VLOOKUP(W134,'シフト記号表（勤務時間帯）'!$D$6:$X$47,21,FALSE))</f>
        <v/>
      </c>
      <c r="X135" s="158" t="str">
        <f>IF(X134="","",VLOOKUP(X134,'シフト記号表（勤務時間帯）'!$D$6:$X$47,21,FALSE))</f>
        <v/>
      </c>
      <c r="Y135" s="158" t="str">
        <f>IF(Y134="","",VLOOKUP(Y134,'シフト記号表（勤務時間帯）'!$D$6:$X$47,21,FALSE))</f>
        <v/>
      </c>
      <c r="Z135" s="158" t="str">
        <f>IF(Z134="","",VLOOKUP(Z134,'シフト記号表（勤務時間帯）'!$D$6:$X$47,21,FALSE))</f>
        <v/>
      </c>
      <c r="AA135" s="159" t="str">
        <f>IF(AA134="","",VLOOKUP(AA134,'シフト記号表（勤務時間帯）'!$D$6:$X$47,21,FALSE))</f>
        <v/>
      </c>
      <c r="AB135" s="157" t="str">
        <f>IF(AB134="","",VLOOKUP(AB134,'シフト記号表（勤務時間帯）'!$D$6:$X$47,21,FALSE))</f>
        <v/>
      </c>
      <c r="AC135" s="158" t="str">
        <f>IF(AC134="","",VLOOKUP(AC134,'シフト記号表（勤務時間帯）'!$D$6:$X$47,21,FALSE))</f>
        <v/>
      </c>
      <c r="AD135" s="158" t="str">
        <f>IF(AD134="","",VLOOKUP(AD134,'シフト記号表（勤務時間帯）'!$D$6:$X$47,21,FALSE))</f>
        <v/>
      </c>
      <c r="AE135" s="158" t="str">
        <f>IF(AE134="","",VLOOKUP(AE134,'シフト記号表（勤務時間帯）'!$D$6:$X$47,21,FALSE))</f>
        <v/>
      </c>
      <c r="AF135" s="158" t="str">
        <f>IF(AF134="","",VLOOKUP(AF134,'シフト記号表（勤務時間帯）'!$D$6:$X$47,21,FALSE))</f>
        <v/>
      </c>
      <c r="AG135" s="158" t="str">
        <f>IF(AG134="","",VLOOKUP(AG134,'シフト記号表（勤務時間帯）'!$D$6:$X$47,21,FALSE))</f>
        <v/>
      </c>
      <c r="AH135" s="159" t="str">
        <f>IF(AH134="","",VLOOKUP(AH134,'シフト記号表（勤務時間帯）'!$D$6:$X$47,21,FALSE))</f>
        <v/>
      </c>
      <c r="AI135" s="157" t="str">
        <f>IF(AI134="","",VLOOKUP(AI134,'シフト記号表（勤務時間帯）'!$D$6:$X$47,21,FALSE))</f>
        <v/>
      </c>
      <c r="AJ135" s="158" t="str">
        <f>IF(AJ134="","",VLOOKUP(AJ134,'シフト記号表（勤務時間帯）'!$D$6:$X$47,21,FALSE))</f>
        <v/>
      </c>
      <c r="AK135" s="158" t="str">
        <f>IF(AK134="","",VLOOKUP(AK134,'シフト記号表（勤務時間帯）'!$D$6:$X$47,21,FALSE))</f>
        <v/>
      </c>
      <c r="AL135" s="158" t="str">
        <f>IF(AL134="","",VLOOKUP(AL134,'シフト記号表（勤務時間帯）'!$D$6:$X$47,21,FALSE))</f>
        <v/>
      </c>
      <c r="AM135" s="158" t="str">
        <f>IF(AM134="","",VLOOKUP(AM134,'シフト記号表（勤務時間帯）'!$D$6:$X$47,21,FALSE))</f>
        <v/>
      </c>
      <c r="AN135" s="158" t="str">
        <f>IF(AN134="","",VLOOKUP(AN134,'シフト記号表（勤務時間帯）'!$D$6:$X$47,21,FALSE))</f>
        <v/>
      </c>
      <c r="AO135" s="159" t="str">
        <f>IF(AO134="","",VLOOKUP(AO134,'シフト記号表（勤務時間帯）'!$D$6:$X$47,21,FALSE))</f>
        <v/>
      </c>
      <c r="AP135" s="157" t="str">
        <f>IF(AP134="","",VLOOKUP(AP134,'シフト記号表（勤務時間帯）'!$D$6:$X$47,21,FALSE))</f>
        <v/>
      </c>
      <c r="AQ135" s="158" t="str">
        <f>IF(AQ134="","",VLOOKUP(AQ134,'シフト記号表（勤務時間帯）'!$D$6:$X$47,21,FALSE))</f>
        <v/>
      </c>
      <c r="AR135" s="158" t="str">
        <f>IF(AR134="","",VLOOKUP(AR134,'シフト記号表（勤務時間帯）'!$D$6:$X$47,21,FALSE))</f>
        <v/>
      </c>
      <c r="AS135" s="158" t="str">
        <f>IF(AS134="","",VLOOKUP(AS134,'シフト記号表（勤務時間帯）'!$D$6:$X$47,21,FALSE))</f>
        <v/>
      </c>
      <c r="AT135" s="158" t="str">
        <f>IF(AT134="","",VLOOKUP(AT134,'シフト記号表（勤務時間帯）'!$D$6:$X$47,21,FALSE))</f>
        <v/>
      </c>
      <c r="AU135" s="158" t="str">
        <f>IF(AU134="","",VLOOKUP(AU134,'シフト記号表（勤務時間帯）'!$D$6:$X$47,21,FALSE))</f>
        <v/>
      </c>
      <c r="AV135" s="159" t="str">
        <f>IF(AV134="","",VLOOKUP(AV134,'シフト記号表（勤務時間帯）'!$D$6:$X$47,21,FALSE))</f>
        <v/>
      </c>
      <c r="AW135" s="157" t="str">
        <f>IF(AW134="","",VLOOKUP(AW134,'シフト記号表（勤務時間帯）'!$D$6:$X$47,21,FALSE))</f>
        <v/>
      </c>
      <c r="AX135" s="158" t="str">
        <f>IF(AX134="","",VLOOKUP(AX134,'シフト記号表（勤務時間帯）'!$D$6:$X$47,21,FALSE))</f>
        <v/>
      </c>
      <c r="AY135" s="158" t="str">
        <f>IF(AY134="","",VLOOKUP(AY134,'シフト記号表（勤務時間帯）'!$D$6:$X$47,21,FALSE))</f>
        <v/>
      </c>
      <c r="AZ135" s="319">
        <f>IF($BC$3="４週",SUM(U135:AV135),IF($BC$3="暦月",SUM(U135:AY135),""))</f>
        <v>0</v>
      </c>
      <c r="BA135" s="320"/>
      <c r="BB135" s="321">
        <f>IF($BC$3="４週",AZ135/4,IF($BC$3="暦月",(AZ135/($BC$8/7)),""))</f>
        <v>0</v>
      </c>
      <c r="BC135" s="320"/>
      <c r="BD135" s="313"/>
      <c r="BE135" s="314"/>
      <c r="BF135" s="314"/>
      <c r="BG135" s="314"/>
      <c r="BH135" s="315"/>
    </row>
    <row r="136" spans="2:60" ht="20.25" customHeight="1" x14ac:dyDescent="0.4">
      <c r="B136" s="98"/>
      <c r="C136" s="271"/>
      <c r="D136" s="272"/>
      <c r="E136" s="273"/>
      <c r="F136" s="134"/>
      <c r="G136" s="99">
        <f>C134</f>
        <v>0</v>
      </c>
      <c r="H136" s="276"/>
      <c r="I136" s="283"/>
      <c r="J136" s="284"/>
      <c r="K136" s="284"/>
      <c r="L136" s="285"/>
      <c r="M136" s="292"/>
      <c r="N136" s="293"/>
      <c r="O136" s="294"/>
      <c r="P136" s="153" t="s">
        <v>70</v>
      </c>
      <c r="Q136" s="23"/>
      <c r="R136" s="23"/>
      <c r="S136" s="15"/>
      <c r="T136" s="50"/>
      <c r="U136" s="160" t="str">
        <f>IF(U134="","",VLOOKUP(U134,'シフト記号表（勤務時間帯）'!$D$6:$Z$47,23,FALSE))</f>
        <v/>
      </c>
      <c r="V136" s="161" t="str">
        <f>IF(V134="","",VLOOKUP(V134,'シフト記号表（勤務時間帯）'!$D$6:$Z$47,23,FALSE))</f>
        <v/>
      </c>
      <c r="W136" s="161" t="str">
        <f>IF(W134="","",VLOOKUP(W134,'シフト記号表（勤務時間帯）'!$D$6:$Z$47,23,FALSE))</f>
        <v/>
      </c>
      <c r="X136" s="161" t="str">
        <f>IF(X134="","",VLOOKUP(X134,'シフト記号表（勤務時間帯）'!$D$6:$Z$47,23,FALSE))</f>
        <v/>
      </c>
      <c r="Y136" s="161" t="str">
        <f>IF(Y134="","",VLOOKUP(Y134,'シフト記号表（勤務時間帯）'!$D$6:$Z$47,23,FALSE))</f>
        <v/>
      </c>
      <c r="Z136" s="161" t="str">
        <f>IF(Z134="","",VLOOKUP(Z134,'シフト記号表（勤務時間帯）'!$D$6:$Z$47,23,FALSE))</f>
        <v/>
      </c>
      <c r="AA136" s="162" t="str">
        <f>IF(AA134="","",VLOOKUP(AA134,'シフト記号表（勤務時間帯）'!$D$6:$Z$47,23,FALSE))</f>
        <v/>
      </c>
      <c r="AB136" s="160" t="str">
        <f>IF(AB134="","",VLOOKUP(AB134,'シフト記号表（勤務時間帯）'!$D$6:$Z$47,23,FALSE))</f>
        <v/>
      </c>
      <c r="AC136" s="161" t="str">
        <f>IF(AC134="","",VLOOKUP(AC134,'シフト記号表（勤務時間帯）'!$D$6:$Z$47,23,FALSE))</f>
        <v/>
      </c>
      <c r="AD136" s="161" t="str">
        <f>IF(AD134="","",VLOOKUP(AD134,'シフト記号表（勤務時間帯）'!$D$6:$Z$47,23,FALSE))</f>
        <v/>
      </c>
      <c r="AE136" s="161" t="str">
        <f>IF(AE134="","",VLOOKUP(AE134,'シフト記号表（勤務時間帯）'!$D$6:$Z$47,23,FALSE))</f>
        <v/>
      </c>
      <c r="AF136" s="161" t="str">
        <f>IF(AF134="","",VLOOKUP(AF134,'シフト記号表（勤務時間帯）'!$D$6:$Z$47,23,FALSE))</f>
        <v/>
      </c>
      <c r="AG136" s="161" t="str">
        <f>IF(AG134="","",VLOOKUP(AG134,'シフト記号表（勤務時間帯）'!$D$6:$Z$47,23,FALSE))</f>
        <v/>
      </c>
      <c r="AH136" s="162" t="str">
        <f>IF(AH134="","",VLOOKUP(AH134,'シフト記号表（勤務時間帯）'!$D$6:$Z$47,23,FALSE))</f>
        <v/>
      </c>
      <c r="AI136" s="160" t="str">
        <f>IF(AI134="","",VLOOKUP(AI134,'シフト記号表（勤務時間帯）'!$D$6:$Z$47,23,FALSE))</f>
        <v/>
      </c>
      <c r="AJ136" s="161" t="str">
        <f>IF(AJ134="","",VLOOKUP(AJ134,'シフト記号表（勤務時間帯）'!$D$6:$Z$47,23,FALSE))</f>
        <v/>
      </c>
      <c r="AK136" s="161" t="str">
        <f>IF(AK134="","",VLOOKUP(AK134,'シフト記号表（勤務時間帯）'!$D$6:$Z$47,23,FALSE))</f>
        <v/>
      </c>
      <c r="AL136" s="161" t="str">
        <f>IF(AL134="","",VLOOKUP(AL134,'シフト記号表（勤務時間帯）'!$D$6:$Z$47,23,FALSE))</f>
        <v/>
      </c>
      <c r="AM136" s="161" t="str">
        <f>IF(AM134="","",VLOOKUP(AM134,'シフト記号表（勤務時間帯）'!$D$6:$Z$47,23,FALSE))</f>
        <v/>
      </c>
      <c r="AN136" s="161" t="str">
        <f>IF(AN134="","",VLOOKUP(AN134,'シフト記号表（勤務時間帯）'!$D$6:$Z$47,23,FALSE))</f>
        <v/>
      </c>
      <c r="AO136" s="162" t="str">
        <f>IF(AO134="","",VLOOKUP(AO134,'シフト記号表（勤務時間帯）'!$D$6:$Z$47,23,FALSE))</f>
        <v/>
      </c>
      <c r="AP136" s="160" t="str">
        <f>IF(AP134="","",VLOOKUP(AP134,'シフト記号表（勤務時間帯）'!$D$6:$Z$47,23,FALSE))</f>
        <v/>
      </c>
      <c r="AQ136" s="161" t="str">
        <f>IF(AQ134="","",VLOOKUP(AQ134,'シフト記号表（勤務時間帯）'!$D$6:$Z$47,23,FALSE))</f>
        <v/>
      </c>
      <c r="AR136" s="161" t="str">
        <f>IF(AR134="","",VLOOKUP(AR134,'シフト記号表（勤務時間帯）'!$D$6:$Z$47,23,FALSE))</f>
        <v/>
      </c>
      <c r="AS136" s="161" t="str">
        <f>IF(AS134="","",VLOOKUP(AS134,'シフト記号表（勤務時間帯）'!$D$6:$Z$47,23,FALSE))</f>
        <v/>
      </c>
      <c r="AT136" s="161" t="str">
        <f>IF(AT134="","",VLOOKUP(AT134,'シフト記号表（勤務時間帯）'!$D$6:$Z$47,23,FALSE))</f>
        <v/>
      </c>
      <c r="AU136" s="161" t="str">
        <f>IF(AU134="","",VLOOKUP(AU134,'シフト記号表（勤務時間帯）'!$D$6:$Z$47,23,FALSE))</f>
        <v/>
      </c>
      <c r="AV136" s="162" t="str">
        <f>IF(AV134="","",VLOOKUP(AV134,'シフト記号表（勤務時間帯）'!$D$6:$Z$47,23,FALSE))</f>
        <v/>
      </c>
      <c r="AW136" s="160" t="str">
        <f>IF(AW134="","",VLOOKUP(AW134,'シフト記号表（勤務時間帯）'!$D$6:$Z$47,23,FALSE))</f>
        <v/>
      </c>
      <c r="AX136" s="161" t="str">
        <f>IF(AX134="","",VLOOKUP(AX134,'シフト記号表（勤務時間帯）'!$D$6:$Z$47,23,FALSE))</f>
        <v/>
      </c>
      <c r="AY136" s="161" t="str">
        <f>IF(AY134="","",VLOOKUP(AY134,'シフト記号表（勤務時間帯）'!$D$6:$Z$47,23,FALSE))</f>
        <v/>
      </c>
      <c r="AZ136" s="322">
        <f>IF($BC$3="４週",SUM(U136:AV136),IF($BC$3="暦月",SUM(U136:AY136),""))</f>
        <v>0</v>
      </c>
      <c r="BA136" s="323"/>
      <c r="BB136" s="324">
        <f>IF($BC$3="４週",AZ136/4,IF($BC$3="暦月",(AZ136/($BC$8/7)),""))</f>
        <v>0</v>
      </c>
      <c r="BC136" s="323"/>
      <c r="BD136" s="316"/>
      <c r="BE136" s="317"/>
      <c r="BF136" s="317"/>
      <c r="BG136" s="317"/>
      <c r="BH136" s="318"/>
    </row>
    <row r="137" spans="2:60" ht="20.25" customHeight="1" x14ac:dyDescent="0.4">
      <c r="B137" s="100"/>
      <c r="C137" s="265"/>
      <c r="D137" s="266"/>
      <c r="E137" s="267"/>
      <c r="F137" s="135"/>
      <c r="G137" s="101"/>
      <c r="H137" s="274"/>
      <c r="I137" s="277"/>
      <c r="J137" s="278"/>
      <c r="K137" s="278"/>
      <c r="L137" s="279"/>
      <c r="M137" s="286"/>
      <c r="N137" s="287"/>
      <c r="O137" s="288"/>
      <c r="P137" s="40" t="s">
        <v>18</v>
      </c>
      <c r="Q137" s="41"/>
      <c r="R137" s="41"/>
      <c r="S137" s="42"/>
      <c r="T137" s="53"/>
      <c r="U137" s="163"/>
      <c r="V137" s="164"/>
      <c r="W137" s="164"/>
      <c r="X137" s="164"/>
      <c r="Y137" s="164"/>
      <c r="Z137" s="164"/>
      <c r="AA137" s="165"/>
      <c r="AB137" s="163"/>
      <c r="AC137" s="164"/>
      <c r="AD137" s="164"/>
      <c r="AE137" s="164"/>
      <c r="AF137" s="164"/>
      <c r="AG137" s="164"/>
      <c r="AH137" s="165"/>
      <c r="AI137" s="163"/>
      <c r="AJ137" s="164"/>
      <c r="AK137" s="164"/>
      <c r="AL137" s="164"/>
      <c r="AM137" s="164"/>
      <c r="AN137" s="164"/>
      <c r="AO137" s="165"/>
      <c r="AP137" s="163"/>
      <c r="AQ137" s="164"/>
      <c r="AR137" s="164"/>
      <c r="AS137" s="164"/>
      <c r="AT137" s="164"/>
      <c r="AU137" s="164"/>
      <c r="AV137" s="165"/>
      <c r="AW137" s="163"/>
      <c r="AX137" s="164"/>
      <c r="AY137" s="164"/>
      <c r="AZ137" s="295"/>
      <c r="BA137" s="296"/>
      <c r="BB137" s="309"/>
      <c r="BC137" s="296"/>
      <c r="BD137" s="310"/>
      <c r="BE137" s="311"/>
      <c r="BF137" s="311"/>
      <c r="BG137" s="311"/>
      <c r="BH137" s="312"/>
    </row>
    <row r="138" spans="2:60" ht="20.25" customHeight="1" x14ac:dyDescent="0.4">
      <c r="B138" s="96">
        <f>B135+1</f>
        <v>37</v>
      </c>
      <c r="C138" s="268"/>
      <c r="D138" s="269"/>
      <c r="E138" s="270"/>
      <c r="F138" s="95">
        <f>C137</f>
        <v>0</v>
      </c>
      <c r="G138" s="97"/>
      <c r="H138" s="275"/>
      <c r="I138" s="280"/>
      <c r="J138" s="281"/>
      <c r="K138" s="281"/>
      <c r="L138" s="282"/>
      <c r="M138" s="289"/>
      <c r="N138" s="290"/>
      <c r="O138" s="291"/>
      <c r="P138" s="20" t="s">
        <v>69</v>
      </c>
      <c r="Q138" s="21"/>
      <c r="R138" s="21"/>
      <c r="S138" s="16"/>
      <c r="T138" s="46"/>
      <c r="U138" s="157" t="str">
        <f>IF(U137="","",VLOOKUP(U137,'シフト記号表（勤務時間帯）'!$D$6:$X$47,21,FALSE))</f>
        <v/>
      </c>
      <c r="V138" s="158" t="str">
        <f>IF(V137="","",VLOOKUP(V137,'シフト記号表（勤務時間帯）'!$D$6:$X$47,21,FALSE))</f>
        <v/>
      </c>
      <c r="W138" s="158" t="str">
        <f>IF(W137="","",VLOOKUP(W137,'シフト記号表（勤務時間帯）'!$D$6:$X$47,21,FALSE))</f>
        <v/>
      </c>
      <c r="X138" s="158" t="str">
        <f>IF(X137="","",VLOOKUP(X137,'シフト記号表（勤務時間帯）'!$D$6:$X$47,21,FALSE))</f>
        <v/>
      </c>
      <c r="Y138" s="158" t="str">
        <f>IF(Y137="","",VLOOKUP(Y137,'シフト記号表（勤務時間帯）'!$D$6:$X$47,21,FALSE))</f>
        <v/>
      </c>
      <c r="Z138" s="158" t="str">
        <f>IF(Z137="","",VLOOKUP(Z137,'シフト記号表（勤務時間帯）'!$D$6:$X$47,21,FALSE))</f>
        <v/>
      </c>
      <c r="AA138" s="159" t="str">
        <f>IF(AA137="","",VLOOKUP(AA137,'シフト記号表（勤務時間帯）'!$D$6:$X$47,21,FALSE))</f>
        <v/>
      </c>
      <c r="AB138" s="157" t="str">
        <f>IF(AB137="","",VLOOKUP(AB137,'シフト記号表（勤務時間帯）'!$D$6:$X$47,21,FALSE))</f>
        <v/>
      </c>
      <c r="AC138" s="158" t="str">
        <f>IF(AC137="","",VLOOKUP(AC137,'シフト記号表（勤務時間帯）'!$D$6:$X$47,21,FALSE))</f>
        <v/>
      </c>
      <c r="AD138" s="158" t="str">
        <f>IF(AD137="","",VLOOKUP(AD137,'シフト記号表（勤務時間帯）'!$D$6:$X$47,21,FALSE))</f>
        <v/>
      </c>
      <c r="AE138" s="158" t="str">
        <f>IF(AE137="","",VLOOKUP(AE137,'シフト記号表（勤務時間帯）'!$D$6:$X$47,21,FALSE))</f>
        <v/>
      </c>
      <c r="AF138" s="158" t="str">
        <f>IF(AF137="","",VLOOKUP(AF137,'シフト記号表（勤務時間帯）'!$D$6:$X$47,21,FALSE))</f>
        <v/>
      </c>
      <c r="AG138" s="158" t="str">
        <f>IF(AG137="","",VLOOKUP(AG137,'シフト記号表（勤務時間帯）'!$D$6:$X$47,21,FALSE))</f>
        <v/>
      </c>
      <c r="AH138" s="159" t="str">
        <f>IF(AH137="","",VLOOKUP(AH137,'シフト記号表（勤務時間帯）'!$D$6:$X$47,21,FALSE))</f>
        <v/>
      </c>
      <c r="AI138" s="157" t="str">
        <f>IF(AI137="","",VLOOKUP(AI137,'シフト記号表（勤務時間帯）'!$D$6:$X$47,21,FALSE))</f>
        <v/>
      </c>
      <c r="AJ138" s="158" t="str">
        <f>IF(AJ137="","",VLOOKUP(AJ137,'シフト記号表（勤務時間帯）'!$D$6:$X$47,21,FALSE))</f>
        <v/>
      </c>
      <c r="AK138" s="158" t="str">
        <f>IF(AK137="","",VLOOKUP(AK137,'シフト記号表（勤務時間帯）'!$D$6:$X$47,21,FALSE))</f>
        <v/>
      </c>
      <c r="AL138" s="158" t="str">
        <f>IF(AL137="","",VLOOKUP(AL137,'シフト記号表（勤務時間帯）'!$D$6:$X$47,21,FALSE))</f>
        <v/>
      </c>
      <c r="AM138" s="158" t="str">
        <f>IF(AM137="","",VLOOKUP(AM137,'シフト記号表（勤務時間帯）'!$D$6:$X$47,21,FALSE))</f>
        <v/>
      </c>
      <c r="AN138" s="158" t="str">
        <f>IF(AN137="","",VLOOKUP(AN137,'シフト記号表（勤務時間帯）'!$D$6:$X$47,21,FALSE))</f>
        <v/>
      </c>
      <c r="AO138" s="159" t="str">
        <f>IF(AO137="","",VLOOKUP(AO137,'シフト記号表（勤務時間帯）'!$D$6:$X$47,21,FALSE))</f>
        <v/>
      </c>
      <c r="AP138" s="157" t="str">
        <f>IF(AP137="","",VLOOKUP(AP137,'シフト記号表（勤務時間帯）'!$D$6:$X$47,21,FALSE))</f>
        <v/>
      </c>
      <c r="AQ138" s="158" t="str">
        <f>IF(AQ137="","",VLOOKUP(AQ137,'シフト記号表（勤務時間帯）'!$D$6:$X$47,21,FALSE))</f>
        <v/>
      </c>
      <c r="AR138" s="158" t="str">
        <f>IF(AR137="","",VLOOKUP(AR137,'シフト記号表（勤務時間帯）'!$D$6:$X$47,21,FALSE))</f>
        <v/>
      </c>
      <c r="AS138" s="158" t="str">
        <f>IF(AS137="","",VLOOKUP(AS137,'シフト記号表（勤務時間帯）'!$D$6:$X$47,21,FALSE))</f>
        <v/>
      </c>
      <c r="AT138" s="158" t="str">
        <f>IF(AT137="","",VLOOKUP(AT137,'シフト記号表（勤務時間帯）'!$D$6:$X$47,21,FALSE))</f>
        <v/>
      </c>
      <c r="AU138" s="158" t="str">
        <f>IF(AU137="","",VLOOKUP(AU137,'シフト記号表（勤務時間帯）'!$D$6:$X$47,21,FALSE))</f>
        <v/>
      </c>
      <c r="AV138" s="159" t="str">
        <f>IF(AV137="","",VLOOKUP(AV137,'シフト記号表（勤務時間帯）'!$D$6:$X$47,21,FALSE))</f>
        <v/>
      </c>
      <c r="AW138" s="157" t="str">
        <f>IF(AW137="","",VLOOKUP(AW137,'シフト記号表（勤務時間帯）'!$D$6:$X$47,21,FALSE))</f>
        <v/>
      </c>
      <c r="AX138" s="158" t="str">
        <f>IF(AX137="","",VLOOKUP(AX137,'シフト記号表（勤務時間帯）'!$D$6:$X$47,21,FALSE))</f>
        <v/>
      </c>
      <c r="AY138" s="158" t="str">
        <f>IF(AY137="","",VLOOKUP(AY137,'シフト記号表（勤務時間帯）'!$D$6:$X$47,21,FALSE))</f>
        <v/>
      </c>
      <c r="AZ138" s="319">
        <f>IF($BC$3="４週",SUM(U138:AV138),IF($BC$3="暦月",SUM(U138:AY138),""))</f>
        <v>0</v>
      </c>
      <c r="BA138" s="320"/>
      <c r="BB138" s="321">
        <f>IF($BC$3="４週",AZ138/4,IF($BC$3="暦月",(AZ138/($BC$8/7)),""))</f>
        <v>0</v>
      </c>
      <c r="BC138" s="320"/>
      <c r="BD138" s="313"/>
      <c r="BE138" s="314"/>
      <c r="BF138" s="314"/>
      <c r="BG138" s="314"/>
      <c r="BH138" s="315"/>
    </row>
    <row r="139" spans="2:60" ht="20.25" customHeight="1" x14ac:dyDescent="0.4">
      <c r="B139" s="98"/>
      <c r="C139" s="271"/>
      <c r="D139" s="272"/>
      <c r="E139" s="273"/>
      <c r="F139" s="134"/>
      <c r="G139" s="99">
        <f>C137</f>
        <v>0</v>
      </c>
      <c r="H139" s="276"/>
      <c r="I139" s="283"/>
      <c r="J139" s="284"/>
      <c r="K139" s="284"/>
      <c r="L139" s="285"/>
      <c r="M139" s="292"/>
      <c r="N139" s="293"/>
      <c r="O139" s="294"/>
      <c r="P139" s="153" t="s">
        <v>70</v>
      </c>
      <c r="Q139" s="23"/>
      <c r="R139" s="23"/>
      <c r="S139" s="15"/>
      <c r="T139" s="50"/>
      <c r="U139" s="160" t="str">
        <f>IF(U137="","",VLOOKUP(U137,'シフト記号表（勤務時間帯）'!$D$6:$Z$47,23,FALSE))</f>
        <v/>
      </c>
      <c r="V139" s="161" t="str">
        <f>IF(V137="","",VLOOKUP(V137,'シフト記号表（勤務時間帯）'!$D$6:$Z$47,23,FALSE))</f>
        <v/>
      </c>
      <c r="W139" s="161" t="str">
        <f>IF(W137="","",VLOOKUP(W137,'シフト記号表（勤務時間帯）'!$D$6:$Z$47,23,FALSE))</f>
        <v/>
      </c>
      <c r="X139" s="161" t="str">
        <f>IF(X137="","",VLOOKUP(X137,'シフト記号表（勤務時間帯）'!$D$6:$Z$47,23,FALSE))</f>
        <v/>
      </c>
      <c r="Y139" s="161" t="str">
        <f>IF(Y137="","",VLOOKUP(Y137,'シフト記号表（勤務時間帯）'!$D$6:$Z$47,23,FALSE))</f>
        <v/>
      </c>
      <c r="Z139" s="161" t="str">
        <f>IF(Z137="","",VLOOKUP(Z137,'シフト記号表（勤務時間帯）'!$D$6:$Z$47,23,FALSE))</f>
        <v/>
      </c>
      <c r="AA139" s="162" t="str">
        <f>IF(AA137="","",VLOOKUP(AA137,'シフト記号表（勤務時間帯）'!$D$6:$Z$47,23,FALSE))</f>
        <v/>
      </c>
      <c r="AB139" s="160" t="str">
        <f>IF(AB137="","",VLOOKUP(AB137,'シフト記号表（勤務時間帯）'!$D$6:$Z$47,23,FALSE))</f>
        <v/>
      </c>
      <c r="AC139" s="161" t="str">
        <f>IF(AC137="","",VLOOKUP(AC137,'シフト記号表（勤務時間帯）'!$D$6:$Z$47,23,FALSE))</f>
        <v/>
      </c>
      <c r="AD139" s="161" t="str">
        <f>IF(AD137="","",VLOOKUP(AD137,'シフト記号表（勤務時間帯）'!$D$6:$Z$47,23,FALSE))</f>
        <v/>
      </c>
      <c r="AE139" s="161" t="str">
        <f>IF(AE137="","",VLOOKUP(AE137,'シフト記号表（勤務時間帯）'!$D$6:$Z$47,23,FALSE))</f>
        <v/>
      </c>
      <c r="AF139" s="161" t="str">
        <f>IF(AF137="","",VLOOKUP(AF137,'シフト記号表（勤務時間帯）'!$D$6:$Z$47,23,FALSE))</f>
        <v/>
      </c>
      <c r="AG139" s="161" t="str">
        <f>IF(AG137="","",VLOOKUP(AG137,'シフト記号表（勤務時間帯）'!$D$6:$Z$47,23,FALSE))</f>
        <v/>
      </c>
      <c r="AH139" s="162" t="str">
        <f>IF(AH137="","",VLOOKUP(AH137,'シフト記号表（勤務時間帯）'!$D$6:$Z$47,23,FALSE))</f>
        <v/>
      </c>
      <c r="AI139" s="160" t="str">
        <f>IF(AI137="","",VLOOKUP(AI137,'シフト記号表（勤務時間帯）'!$D$6:$Z$47,23,FALSE))</f>
        <v/>
      </c>
      <c r="AJ139" s="161" t="str">
        <f>IF(AJ137="","",VLOOKUP(AJ137,'シフト記号表（勤務時間帯）'!$D$6:$Z$47,23,FALSE))</f>
        <v/>
      </c>
      <c r="AK139" s="161" t="str">
        <f>IF(AK137="","",VLOOKUP(AK137,'シフト記号表（勤務時間帯）'!$D$6:$Z$47,23,FALSE))</f>
        <v/>
      </c>
      <c r="AL139" s="161" t="str">
        <f>IF(AL137="","",VLOOKUP(AL137,'シフト記号表（勤務時間帯）'!$D$6:$Z$47,23,FALSE))</f>
        <v/>
      </c>
      <c r="AM139" s="161" t="str">
        <f>IF(AM137="","",VLOOKUP(AM137,'シフト記号表（勤務時間帯）'!$D$6:$Z$47,23,FALSE))</f>
        <v/>
      </c>
      <c r="AN139" s="161" t="str">
        <f>IF(AN137="","",VLOOKUP(AN137,'シフト記号表（勤務時間帯）'!$D$6:$Z$47,23,FALSE))</f>
        <v/>
      </c>
      <c r="AO139" s="162" t="str">
        <f>IF(AO137="","",VLOOKUP(AO137,'シフト記号表（勤務時間帯）'!$D$6:$Z$47,23,FALSE))</f>
        <v/>
      </c>
      <c r="AP139" s="160" t="str">
        <f>IF(AP137="","",VLOOKUP(AP137,'シフト記号表（勤務時間帯）'!$D$6:$Z$47,23,FALSE))</f>
        <v/>
      </c>
      <c r="AQ139" s="161" t="str">
        <f>IF(AQ137="","",VLOOKUP(AQ137,'シフト記号表（勤務時間帯）'!$D$6:$Z$47,23,FALSE))</f>
        <v/>
      </c>
      <c r="AR139" s="161" t="str">
        <f>IF(AR137="","",VLOOKUP(AR137,'シフト記号表（勤務時間帯）'!$D$6:$Z$47,23,FALSE))</f>
        <v/>
      </c>
      <c r="AS139" s="161" t="str">
        <f>IF(AS137="","",VLOOKUP(AS137,'シフト記号表（勤務時間帯）'!$D$6:$Z$47,23,FALSE))</f>
        <v/>
      </c>
      <c r="AT139" s="161" t="str">
        <f>IF(AT137="","",VLOOKUP(AT137,'シフト記号表（勤務時間帯）'!$D$6:$Z$47,23,FALSE))</f>
        <v/>
      </c>
      <c r="AU139" s="161" t="str">
        <f>IF(AU137="","",VLOOKUP(AU137,'シフト記号表（勤務時間帯）'!$D$6:$Z$47,23,FALSE))</f>
        <v/>
      </c>
      <c r="AV139" s="162" t="str">
        <f>IF(AV137="","",VLOOKUP(AV137,'シフト記号表（勤務時間帯）'!$D$6:$Z$47,23,FALSE))</f>
        <v/>
      </c>
      <c r="AW139" s="160" t="str">
        <f>IF(AW137="","",VLOOKUP(AW137,'シフト記号表（勤務時間帯）'!$D$6:$Z$47,23,FALSE))</f>
        <v/>
      </c>
      <c r="AX139" s="161" t="str">
        <f>IF(AX137="","",VLOOKUP(AX137,'シフト記号表（勤務時間帯）'!$D$6:$Z$47,23,FALSE))</f>
        <v/>
      </c>
      <c r="AY139" s="161" t="str">
        <f>IF(AY137="","",VLOOKUP(AY137,'シフト記号表（勤務時間帯）'!$D$6:$Z$47,23,FALSE))</f>
        <v/>
      </c>
      <c r="AZ139" s="322">
        <f>IF($BC$3="４週",SUM(U139:AV139),IF($BC$3="暦月",SUM(U139:AY139),""))</f>
        <v>0</v>
      </c>
      <c r="BA139" s="323"/>
      <c r="BB139" s="324">
        <f>IF($BC$3="４週",AZ139/4,IF($BC$3="暦月",(AZ139/($BC$8/7)),""))</f>
        <v>0</v>
      </c>
      <c r="BC139" s="323"/>
      <c r="BD139" s="316"/>
      <c r="BE139" s="317"/>
      <c r="BF139" s="317"/>
      <c r="BG139" s="317"/>
      <c r="BH139" s="318"/>
    </row>
    <row r="140" spans="2:60" ht="20.25" customHeight="1" x14ac:dyDescent="0.4">
      <c r="B140" s="100"/>
      <c r="C140" s="265"/>
      <c r="D140" s="266"/>
      <c r="E140" s="267"/>
      <c r="F140" s="135"/>
      <c r="G140" s="101"/>
      <c r="H140" s="274"/>
      <c r="I140" s="277"/>
      <c r="J140" s="278"/>
      <c r="K140" s="278"/>
      <c r="L140" s="279"/>
      <c r="M140" s="286"/>
      <c r="N140" s="287"/>
      <c r="O140" s="288"/>
      <c r="P140" s="40" t="s">
        <v>18</v>
      </c>
      <c r="Q140" s="41"/>
      <c r="R140" s="41"/>
      <c r="S140" s="42"/>
      <c r="T140" s="53"/>
      <c r="U140" s="163"/>
      <c r="V140" s="164"/>
      <c r="W140" s="164"/>
      <c r="X140" s="164"/>
      <c r="Y140" s="164"/>
      <c r="Z140" s="164"/>
      <c r="AA140" s="165"/>
      <c r="AB140" s="163"/>
      <c r="AC140" s="164"/>
      <c r="AD140" s="164"/>
      <c r="AE140" s="164"/>
      <c r="AF140" s="164"/>
      <c r="AG140" s="164"/>
      <c r="AH140" s="165"/>
      <c r="AI140" s="163"/>
      <c r="AJ140" s="164"/>
      <c r="AK140" s="164"/>
      <c r="AL140" s="164"/>
      <c r="AM140" s="164"/>
      <c r="AN140" s="164"/>
      <c r="AO140" s="165"/>
      <c r="AP140" s="163"/>
      <c r="AQ140" s="164"/>
      <c r="AR140" s="164"/>
      <c r="AS140" s="164"/>
      <c r="AT140" s="164"/>
      <c r="AU140" s="164"/>
      <c r="AV140" s="165"/>
      <c r="AW140" s="163"/>
      <c r="AX140" s="164"/>
      <c r="AY140" s="164"/>
      <c r="AZ140" s="295"/>
      <c r="BA140" s="296"/>
      <c r="BB140" s="309"/>
      <c r="BC140" s="296"/>
      <c r="BD140" s="310"/>
      <c r="BE140" s="311"/>
      <c r="BF140" s="311"/>
      <c r="BG140" s="311"/>
      <c r="BH140" s="312"/>
    </row>
    <row r="141" spans="2:60" ht="20.25" customHeight="1" x14ac:dyDescent="0.4">
      <c r="B141" s="96">
        <f>B138+1</f>
        <v>38</v>
      </c>
      <c r="C141" s="268"/>
      <c r="D141" s="269"/>
      <c r="E141" s="270"/>
      <c r="F141" s="95">
        <f>C140</f>
        <v>0</v>
      </c>
      <c r="G141" s="97"/>
      <c r="H141" s="275"/>
      <c r="I141" s="280"/>
      <c r="J141" s="281"/>
      <c r="K141" s="281"/>
      <c r="L141" s="282"/>
      <c r="M141" s="289"/>
      <c r="N141" s="290"/>
      <c r="O141" s="291"/>
      <c r="P141" s="20" t="s">
        <v>69</v>
      </c>
      <c r="Q141" s="21"/>
      <c r="R141" s="21"/>
      <c r="S141" s="16"/>
      <c r="T141" s="46"/>
      <c r="U141" s="157" t="str">
        <f>IF(U140="","",VLOOKUP(U140,'シフト記号表（勤務時間帯）'!$D$6:$X$47,21,FALSE))</f>
        <v/>
      </c>
      <c r="V141" s="158" t="str">
        <f>IF(V140="","",VLOOKUP(V140,'シフト記号表（勤務時間帯）'!$D$6:$X$47,21,FALSE))</f>
        <v/>
      </c>
      <c r="W141" s="158" t="str">
        <f>IF(W140="","",VLOOKUP(W140,'シフト記号表（勤務時間帯）'!$D$6:$X$47,21,FALSE))</f>
        <v/>
      </c>
      <c r="X141" s="158" t="str">
        <f>IF(X140="","",VLOOKUP(X140,'シフト記号表（勤務時間帯）'!$D$6:$X$47,21,FALSE))</f>
        <v/>
      </c>
      <c r="Y141" s="158" t="str">
        <f>IF(Y140="","",VLOOKUP(Y140,'シフト記号表（勤務時間帯）'!$D$6:$X$47,21,FALSE))</f>
        <v/>
      </c>
      <c r="Z141" s="158" t="str">
        <f>IF(Z140="","",VLOOKUP(Z140,'シフト記号表（勤務時間帯）'!$D$6:$X$47,21,FALSE))</f>
        <v/>
      </c>
      <c r="AA141" s="159" t="str">
        <f>IF(AA140="","",VLOOKUP(AA140,'シフト記号表（勤務時間帯）'!$D$6:$X$47,21,FALSE))</f>
        <v/>
      </c>
      <c r="AB141" s="157" t="str">
        <f>IF(AB140="","",VLOOKUP(AB140,'シフト記号表（勤務時間帯）'!$D$6:$X$47,21,FALSE))</f>
        <v/>
      </c>
      <c r="AC141" s="158" t="str">
        <f>IF(AC140="","",VLOOKUP(AC140,'シフト記号表（勤務時間帯）'!$D$6:$X$47,21,FALSE))</f>
        <v/>
      </c>
      <c r="AD141" s="158" t="str">
        <f>IF(AD140="","",VLOOKUP(AD140,'シフト記号表（勤務時間帯）'!$D$6:$X$47,21,FALSE))</f>
        <v/>
      </c>
      <c r="AE141" s="158" t="str">
        <f>IF(AE140="","",VLOOKUP(AE140,'シフト記号表（勤務時間帯）'!$D$6:$X$47,21,FALSE))</f>
        <v/>
      </c>
      <c r="AF141" s="158" t="str">
        <f>IF(AF140="","",VLOOKUP(AF140,'シフト記号表（勤務時間帯）'!$D$6:$X$47,21,FALSE))</f>
        <v/>
      </c>
      <c r="AG141" s="158" t="str">
        <f>IF(AG140="","",VLOOKUP(AG140,'シフト記号表（勤務時間帯）'!$D$6:$X$47,21,FALSE))</f>
        <v/>
      </c>
      <c r="AH141" s="159" t="str">
        <f>IF(AH140="","",VLOOKUP(AH140,'シフト記号表（勤務時間帯）'!$D$6:$X$47,21,FALSE))</f>
        <v/>
      </c>
      <c r="AI141" s="157" t="str">
        <f>IF(AI140="","",VLOOKUP(AI140,'シフト記号表（勤務時間帯）'!$D$6:$X$47,21,FALSE))</f>
        <v/>
      </c>
      <c r="AJ141" s="158" t="str">
        <f>IF(AJ140="","",VLOOKUP(AJ140,'シフト記号表（勤務時間帯）'!$D$6:$X$47,21,FALSE))</f>
        <v/>
      </c>
      <c r="AK141" s="158" t="str">
        <f>IF(AK140="","",VLOOKUP(AK140,'シフト記号表（勤務時間帯）'!$D$6:$X$47,21,FALSE))</f>
        <v/>
      </c>
      <c r="AL141" s="158" t="str">
        <f>IF(AL140="","",VLOOKUP(AL140,'シフト記号表（勤務時間帯）'!$D$6:$X$47,21,FALSE))</f>
        <v/>
      </c>
      <c r="AM141" s="158" t="str">
        <f>IF(AM140="","",VLOOKUP(AM140,'シフト記号表（勤務時間帯）'!$D$6:$X$47,21,FALSE))</f>
        <v/>
      </c>
      <c r="AN141" s="158" t="str">
        <f>IF(AN140="","",VLOOKUP(AN140,'シフト記号表（勤務時間帯）'!$D$6:$X$47,21,FALSE))</f>
        <v/>
      </c>
      <c r="AO141" s="159" t="str">
        <f>IF(AO140="","",VLOOKUP(AO140,'シフト記号表（勤務時間帯）'!$D$6:$X$47,21,FALSE))</f>
        <v/>
      </c>
      <c r="AP141" s="157" t="str">
        <f>IF(AP140="","",VLOOKUP(AP140,'シフト記号表（勤務時間帯）'!$D$6:$X$47,21,FALSE))</f>
        <v/>
      </c>
      <c r="AQ141" s="158" t="str">
        <f>IF(AQ140="","",VLOOKUP(AQ140,'シフト記号表（勤務時間帯）'!$D$6:$X$47,21,FALSE))</f>
        <v/>
      </c>
      <c r="AR141" s="158" t="str">
        <f>IF(AR140="","",VLOOKUP(AR140,'シフト記号表（勤務時間帯）'!$D$6:$X$47,21,FALSE))</f>
        <v/>
      </c>
      <c r="AS141" s="158" t="str">
        <f>IF(AS140="","",VLOOKUP(AS140,'シフト記号表（勤務時間帯）'!$D$6:$X$47,21,FALSE))</f>
        <v/>
      </c>
      <c r="AT141" s="158" t="str">
        <f>IF(AT140="","",VLOOKUP(AT140,'シフト記号表（勤務時間帯）'!$D$6:$X$47,21,FALSE))</f>
        <v/>
      </c>
      <c r="AU141" s="158" t="str">
        <f>IF(AU140="","",VLOOKUP(AU140,'シフト記号表（勤務時間帯）'!$D$6:$X$47,21,FALSE))</f>
        <v/>
      </c>
      <c r="AV141" s="159" t="str">
        <f>IF(AV140="","",VLOOKUP(AV140,'シフト記号表（勤務時間帯）'!$D$6:$X$47,21,FALSE))</f>
        <v/>
      </c>
      <c r="AW141" s="157" t="str">
        <f>IF(AW140="","",VLOOKUP(AW140,'シフト記号表（勤務時間帯）'!$D$6:$X$47,21,FALSE))</f>
        <v/>
      </c>
      <c r="AX141" s="158" t="str">
        <f>IF(AX140="","",VLOOKUP(AX140,'シフト記号表（勤務時間帯）'!$D$6:$X$47,21,FALSE))</f>
        <v/>
      </c>
      <c r="AY141" s="158" t="str">
        <f>IF(AY140="","",VLOOKUP(AY140,'シフト記号表（勤務時間帯）'!$D$6:$X$47,21,FALSE))</f>
        <v/>
      </c>
      <c r="AZ141" s="319">
        <f>IF($BC$3="４週",SUM(U141:AV141),IF($BC$3="暦月",SUM(U141:AY141),""))</f>
        <v>0</v>
      </c>
      <c r="BA141" s="320"/>
      <c r="BB141" s="321">
        <f>IF($BC$3="４週",AZ141/4,IF($BC$3="暦月",(AZ141/($BC$8/7)),""))</f>
        <v>0</v>
      </c>
      <c r="BC141" s="320"/>
      <c r="BD141" s="313"/>
      <c r="BE141" s="314"/>
      <c r="BF141" s="314"/>
      <c r="BG141" s="314"/>
      <c r="BH141" s="315"/>
    </row>
    <row r="142" spans="2:60" ht="20.25" customHeight="1" x14ac:dyDescent="0.4">
      <c r="B142" s="98"/>
      <c r="C142" s="271"/>
      <c r="D142" s="272"/>
      <c r="E142" s="273"/>
      <c r="F142" s="134"/>
      <c r="G142" s="99">
        <f>C140</f>
        <v>0</v>
      </c>
      <c r="H142" s="276"/>
      <c r="I142" s="283"/>
      <c r="J142" s="284"/>
      <c r="K142" s="284"/>
      <c r="L142" s="285"/>
      <c r="M142" s="292"/>
      <c r="N142" s="293"/>
      <c r="O142" s="294"/>
      <c r="P142" s="153" t="s">
        <v>70</v>
      </c>
      <c r="Q142" s="23"/>
      <c r="R142" s="23"/>
      <c r="S142" s="15"/>
      <c r="T142" s="50"/>
      <c r="U142" s="160" t="str">
        <f>IF(U140="","",VLOOKUP(U140,'シフト記号表（勤務時間帯）'!$D$6:$Z$47,23,FALSE))</f>
        <v/>
      </c>
      <c r="V142" s="161" t="str">
        <f>IF(V140="","",VLOOKUP(V140,'シフト記号表（勤務時間帯）'!$D$6:$Z$47,23,FALSE))</f>
        <v/>
      </c>
      <c r="W142" s="161" t="str">
        <f>IF(W140="","",VLOOKUP(W140,'シフト記号表（勤務時間帯）'!$D$6:$Z$47,23,FALSE))</f>
        <v/>
      </c>
      <c r="X142" s="161" t="str">
        <f>IF(X140="","",VLOOKUP(X140,'シフト記号表（勤務時間帯）'!$D$6:$Z$47,23,FALSE))</f>
        <v/>
      </c>
      <c r="Y142" s="161" t="str">
        <f>IF(Y140="","",VLOOKUP(Y140,'シフト記号表（勤務時間帯）'!$D$6:$Z$47,23,FALSE))</f>
        <v/>
      </c>
      <c r="Z142" s="161" t="str">
        <f>IF(Z140="","",VLOOKUP(Z140,'シフト記号表（勤務時間帯）'!$D$6:$Z$47,23,FALSE))</f>
        <v/>
      </c>
      <c r="AA142" s="162" t="str">
        <f>IF(AA140="","",VLOOKUP(AA140,'シフト記号表（勤務時間帯）'!$D$6:$Z$47,23,FALSE))</f>
        <v/>
      </c>
      <c r="AB142" s="160" t="str">
        <f>IF(AB140="","",VLOOKUP(AB140,'シフト記号表（勤務時間帯）'!$D$6:$Z$47,23,FALSE))</f>
        <v/>
      </c>
      <c r="AC142" s="161" t="str">
        <f>IF(AC140="","",VLOOKUP(AC140,'シフト記号表（勤務時間帯）'!$D$6:$Z$47,23,FALSE))</f>
        <v/>
      </c>
      <c r="AD142" s="161" t="str">
        <f>IF(AD140="","",VLOOKUP(AD140,'シフト記号表（勤務時間帯）'!$D$6:$Z$47,23,FALSE))</f>
        <v/>
      </c>
      <c r="AE142" s="161" t="str">
        <f>IF(AE140="","",VLOOKUP(AE140,'シフト記号表（勤務時間帯）'!$D$6:$Z$47,23,FALSE))</f>
        <v/>
      </c>
      <c r="AF142" s="161" t="str">
        <f>IF(AF140="","",VLOOKUP(AF140,'シフト記号表（勤務時間帯）'!$D$6:$Z$47,23,FALSE))</f>
        <v/>
      </c>
      <c r="AG142" s="161" t="str">
        <f>IF(AG140="","",VLOOKUP(AG140,'シフト記号表（勤務時間帯）'!$D$6:$Z$47,23,FALSE))</f>
        <v/>
      </c>
      <c r="AH142" s="162" t="str">
        <f>IF(AH140="","",VLOOKUP(AH140,'シフト記号表（勤務時間帯）'!$D$6:$Z$47,23,FALSE))</f>
        <v/>
      </c>
      <c r="AI142" s="160" t="str">
        <f>IF(AI140="","",VLOOKUP(AI140,'シフト記号表（勤務時間帯）'!$D$6:$Z$47,23,FALSE))</f>
        <v/>
      </c>
      <c r="AJ142" s="161" t="str">
        <f>IF(AJ140="","",VLOOKUP(AJ140,'シフト記号表（勤務時間帯）'!$D$6:$Z$47,23,FALSE))</f>
        <v/>
      </c>
      <c r="AK142" s="161" t="str">
        <f>IF(AK140="","",VLOOKUP(AK140,'シフト記号表（勤務時間帯）'!$D$6:$Z$47,23,FALSE))</f>
        <v/>
      </c>
      <c r="AL142" s="161" t="str">
        <f>IF(AL140="","",VLOOKUP(AL140,'シフト記号表（勤務時間帯）'!$D$6:$Z$47,23,FALSE))</f>
        <v/>
      </c>
      <c r="AM142" s="161" t="str">
        <f>IF(AM140="","",VLOOKUP(AM140,'シフト記号表（勤務時間帯）'!$D$6:$Z$47,23,FALSE))</f>
        <v/>
      </c>
      <c r="AN142" s="161" t="str">
        <f>IF(AN140="","",VLOOKUP(AN140,'シフト記号表（勤務時間帯）'!$D$6:$Z$47,23,FALSE))</f>
        <v/>
      </c>
      <c r="AO142" s="162" t="str">
        <f>IF(AO140="","",VLOOKUP(AO140,'シフト記号表（勤務時間帯）'!$D$6:$Z$47,23,FALSE))</f>
        <v/>
      </c>
      <c r="AP142" s="160" t="str">
        <f>IF(AP140="","",VLOOKUP(AP140,'シフト記号表（勤務時間帯）'!$D$6:$Z$47,23,FALSE))</f>
        <v/>
      </c>
      <c r="AQ142" s="161" t="str">
        <f>IF(AQ140="","",VLOOKUP(AQ140,'シフト記号表（勤務時間帯）'!$D$6:$Z$47,23,FALSE))</f>
        <v/>
      </c>
      <c r="AR142" s="161" t="str">
        <f>IF(AR140="","",VLOOKUP(AR140,'シフト記号表（勤務時間帯）'!$D$6:$Z$47,23,FALSE))</f>
        <v/>
      </c>
      <c r="AS142" s="161" t="str">
        <f>IF(AS140="","",VLOOKUP(AS140,'シフト記号表（勤務時間帯）'!$D$6:$Z$47,23,FALSE))</f>
        <v/>
      </c>
      <c r="AT142" s="161" t="str">
        <f>IF(AT140="","",VLOOKUP(AT140,'シフト記号表（勤務時間帯）'!$D$6:$Z$47,23,FALSE))</f>
        <v/>
      </c>
      <c r="AU142" s="161" t="str">
        <f>IF(AU140="","",VLOOKUP(AU140,'シフト記号表（勤務時間帯）'!$D$6:$Z$47,23,FALSE))</f>
        <v/>
      </c>
      <c r="AV142" s="162" t="str">
        <f>IF(AV140="","",VLOOKUP(AV140,'シフト記号表（勤務時間帯）'!$D$6:$Z$47,23,FALSE))</f>
        <v/>
      </c>
      <c r="AW142" s="160" t="str">
        <f>IF(AW140="","",VLOOKUP(AW140,'シフト記号表（勤務時間帯）'!$D$6:$Z$47,23,FALSE))</f>
        <v/>
      </c>
      <c r="AX142" s="161" t="str">
        <f>IF(AX140="","",VLOOKUP(AX140,'シフト記号表（勤務時間帯）'!$D$6:$Z$47,23,FALSE))</f>
        <v/>
      </c>
      <c r="AY142" s="161" t="str">
        <f>IF(AY140="","",VLOOKUP(AY140,'シフト記号表（勤務時間帯）'!$D$6:$Z$47,23,FALSE))</f>
        <v/>
      </c>
      <c r="AZ142" s="322">
        <f>IF($BC$3="４週",SUM(U142:AV142),IF($BC$3="暦月",SUM(U142:AY142),""))</f>
        <v>0</v>
      </c>
      <c r="BA142" s="323"/>
      <c r="BB142" s="324">
        <f>IF($BC$3="４週",AZ142/4,IF($BC$3="暦月",(AZ142/($BC$8/7)),""))</f>
        <v>0</v>
      </c>
      <c r="BC142" s="323"/>
      <c r="BD142" s="316"/>
      <c r="BE142" s="317"/>
      <c r="BF142" s="317"/>
      <c r="BG142" s="317"/>
      <c r="BH142" s="318"/>
    </row>
    <row r="143" spans="2:60" ht="20.25" customHeight="1" x14ac:dyDescent="0.4">
      <c r="B143" s="100"/>
      <c r="C143" s="265"/>
      <c r="D143" s="266"/>
      <c r="E143" s="267"/>
      <c r="F143" s="135"/>
      <c r="G143" s="101"/>
      <c r="H143" s="274"/>
      <c r="I143" s="277"/>
      <c r="J143" s="278"/>
      <c r="K143" s="278"/>
      <c r="L143" s="279"/>
      <c r="M143" s="286"/>
      <c r="N143" s="287"/>
      <c r="O143" s="288"/>
      <c r="P143" s="40" t="s">
        <v>18</v>
      </c>
      <c r="Q143" s="41"/>
      <c r="R143" s="41"/>
      <c r="S143" s="42"/>
      <c r="T143" s="53"/>
      <c r="U143" s="163"/>
      <c r="V143" s="164"/>
      <c r="W143" s="164"/>
      <c r="X143" s="164"/>
      <c r="Y143" s="164"/>
      <c r="Z143" s="164"/>
      <c r="AA143" s="165"/>
      <c r="AB143" s="163"/>
      <c r="AC143" s="164"/>
      <c r="AD143" s="164"/>
      <c r="AE143" s="164"/>
      <c r="AF143" s="164"/>
      <c r="AG143" s="164"/>
      <c r="AH143" s="165"/>
      <c r="AI143" s="163"/>
      <c r="AJ143" s="164"/>
      <c r="AK143" s="164"/>
      <c r="AL143" s="164"/>
      <c r="AM143" s="164"/>
      <c r="AN143" s="164"/>
      <c r="AO143" s="165"/>
      <c r="AP143" s="163"/>
      <c r="AQ143" s="164"/>
      <c r="AR143" s="164"/>
      <c r="AS143" s="164"/>
      <c r="AT143" s="164"/>
      <c r="AU143" s="164"/>
      <c r="AV143" s="165"/>
      <c r="AW143" s="163"/>
      <c r="AX143" s="164"/>
      <c r="AY143" s="164"/>
      <c r="AZ143" s="295"/>
      <c r="BA143" s="296"/>
      <c r="BB143" s="309"/>
      <c r="BC143" s="296"/>
      <c r="BD143" s="310"/>
      <c r="BE143" s="311"/>
      <c r="BF143" s="311"/>
      <c r="BG143" s="311"/>
      <c r="BH143" s="312"/>
    </row>
    <row r="144" spans="2:60" ht="20.25" customHeight="1" x14ac:dyDescent="0.4">
      <c r="B144" s="96">
        <f>B141+1</f>
        <v>39</v>
      </c>
      <c r="C144" s="268"/>
      <c r="D144" s="269"/>
      <c r="E144" s="270"/>
      <c r="F144" s="95">
        <f>C143</f>
        <v>0</v>
      </c>
      <c r="G144" s="97"/>
      <c r="H144" s="275"/>
      <c r="I144" s="280"/>
      <c r="J144" s="281"/>
      <c r="K144" s="281"/>
      <c r="L144" s="282"/>
      <c r="M144" s="289"/>
      <c r="N144" s="290"/>
      <c r="O144" s="291"/>
      <c r="P144" s="20" t="s">
        <v>69</v>
      </c>
      <c r="Q144" s="21"/>
      <c r="R144" s="21"/>
      <c r="S144" s="16"/>
      <c r="T144" s="46"/>
      <c r="U144" s="157" t="str">
        <f>IF(U143="","",VLOOKUP(U143,'シフト記号表（勤務時間帯）'!$D$6:$X$47,21,FALSE))</f>
        <v/>
      </c>
      <c r="V144" s="158" t="str">
        <f>IF(V143="","",VLOOKUP(V143,'シフト記号表（勤務時間帯）'!$D$6:$X$47,21,FALSE))</f>
        <v/>
      </c>
      <c r="W144" s="158" t="str">
        <f>IF(W143="","",VLOOKUP(W143,'シフト記号表（勤務時間帯）'!$D$6:$X$47,21,FALSE))</f>
        <v/>
      </c>
      <c r="X144" s="158" t="str">
        <f>IF(X143="","",VLOOKUP(X143,'シフト記号表（勤務時間帯）'!$D$6:$X$47,21,FALSE))</f>
        <v/>
      </c>
      <c r="Y144" s="158" t="str">
        <f>IF(Y143="","",VLOOKUP(Y143,'シフト記号表（勤務時間帯）'!$D$6:$X$47,21,FALSE))</f>
        <v/>
      </c>
      <c r="Z144" s="158" t="str">
        <f>IF(Z143="","",VLOOKUP(Z143,'シフト記号表（勤務時間帯）'!$D$6:$X$47,21,FALSE))</f>
        <v/>
      </c>
      <c r="AA144" s="159" t="str">
        <f>IF(AA143="","",VLOOKUP(AA143,'シフト記号表（勤務時間帯）'!$D$6:$X$47,21,FALSE))</f>
        <v/>
      </c>
      <c r="AB144" s="157" t="str">
        <f>IF(AB143="","",VLOOKUP(AB143,'シフト記号表（勤務時間帯）'!$D$6:$X$47,21,FALSE))</f>
        <v/>
      </c>
      <c r="AC144" s="158" t="str">
        <f>IF(AC143="","",VLOOKUP(AC143,'シフト記号表（勤務時間帯）'!$D$6:$X$47,21,FALSE))</f>
        <v/>
      </c>
      <c r="AD144" s="158" t="str">
        <f>IF(AD143="","",VLOOKUP(AD143,'シフト記号表（勤務時間帯）'!$D$6:$X$47,21,FALSE))</f>
        <v/>
      </c>
      <c r="AE144" s="158" t="str">
        <f>IF(AE143="","",VLOOKUP(AE143,'シフト記号表（勤務時間帯）'!$D$6:$X$47,21,FALSE))</f>
        <v/>
      </c>
      <c r="AF144" s="158" t="str">
        <f>IF(AF143="","",VLOOKUP(AF143,'シフト記号表（勤務時間帯）'!$D$6:$X$47,21,FALSE))</f>
        <v/>
      </c>
      <c r="AG144" s="158" t="str">
        <f>IF(AG143="","",VLOOKUP(AG143,'シフト記号表（勤務時間帯）'!$D$6:$X$47,21,FALSE))</f>
        <v/>
      </c>
      <c r="AH144" s="159" t="str">
        <f>IF(AH143="","",VLOOKUP(AH143,'シフト記号表（勤務時間帯）'!$D$6:$X$47,21,FALSE))</f>
        <v/>
      </c>
      <c r="AI144" s="157" t="str">
        <f>IF(AI143="","",VLOOKUP(AI143,'シフト記号表（勤務時間帯）'!$D$6:$X$47,21,FALSE))</f>
        <v/>
      </c>
      <c r="AJ144" s="158" t="str">
        <f>IF(AJ143="","",VLOOKUP(AJ143,'シフト記号表（勤務時間帯）'!$D$6:$X$47,21,FALSE))</f>
        <v/>
      </c>
      <c r="AK144" s="158" t="str">
        <f>IF(AK143="","",VLOOKUP(AK143,'シフト記号表（勤務時間帯）'!$D$6:$X$47,21,FALSE))</f>
        <v/>
      </c>
      <c r="AL144" s="158" t="str">
        <f>IF(AL143="","",VLOOKUP(AL143,'シフト記号表（勤務時間帯）'!$D$6:$X$47,21,FALSE))</f>
        <v/>
      </c>
      <c r="AM144" s="158" t="str">
        <f>IF(AM143="","",VLOOKUP(AM143,'シフト記号表（勤務時間帯）'!$D$6:$X$47,21,FALSE))</f>
        <v/>
      </c>
      <c r="AN144" s="158" t="str">
        <f>IF(AN143="","",VLOOKUP(AN143,'シフト記号表（勤務時間帯）'!$D$6:$X$47,21,FALSE))</f>
        <v/>
      </c>
      <c r="AO144" s="159" t="str">
        <f>IF(AO143="","",VLOOKUP(AO143,'シフト記号表（勤務時間帯）'!$D$6:$X$47,21,FALSE))</f>
        <v/>
      </c>
      <c r="AP144" s="157" t="str">
        <f>IF(AP143="","",VLOOKUP(AP143,'シフト記号表（勤務時間帯）'!$D$6:$X$47,21,FALSE))</f>
        <v/>
      </c>
      <c r="AQ144" s="158" t="str">
        <f>IF(AQ143="","",VLOOKUP(AQ143,'シフト記号表（勤務時間帯）'!$D$6:$X$47,21,FALSE))</f>
        <v/>
      </c>
      <c r="AR144" s="158" t="str">
        <f>IF(AR143="","",VLOOKUP(AR143,'シフト記号表（勤務時間帯）'!$D$6:$X$47,21,FALSE))</f>
        <v/>
      </c>
      <c r="AS144" s="158" t="str">
        <f>IF(AS143="","",VLOOKUP(AS143,'シフト記号表（勤務時間帯）'!$D$6:$X$47,21,FALSE))</f>
        <v/>
      </c>
      <c r="AT144" s="158" t="str">
        <f>IF(AT143="","",VLOOKUP(AT143,'シフト記号表（勤務時間帯）'!$D$6:$X$47,21,FALSE))</f>
        <v/>
      </c>
      <c r="AU144" s="158" t="str">
        <f>IF(AU143="","",VLOOKUP(AU143,'シフト記号表（勤務時間帯）'!$D$6:$X$47,21,FALSE))</f>
        <v/>
      </c>
      <c r="AV144" s="159" t="str">
        <f>IF(AV143="","",VLOOKUP(AV143,'シフト記号表（勤務時間帯）'!$D$6:$X$47,21,FALSE))</f>
        <v/>
      </c>
      <c r="AW144" s="157" t="str">
        <f>IF(AW143="","",VLOOKUP(AW143,'シフト記号表（勤務時間帯）'!$D$6:$X$47,21,FALSE))</f>
        <v/>
      </c>
      <c r="AX144" s="158" t="str">
        <f>IF(AX143="","",VLOOKUP(AX143,'シフト記号表（勤務時間帯）'!$D$6:$X$47,21,FALSE))</f>
        <v/>
      </c>
      <c r="AY144" s="158" t="str">
        <f>IF(AY143="","",VLOOKUP(AY143,'シフト記号表（勤務時間帯）'!$D$6:$X$47,21,FALSE))</f>
        <v/>
      </c>
      <c r="AZ144" s="319">
        <f>IF($BC$3="４週",SUM(U144:AV144),IF($BC$3="暦月",SUM(U144:AY144),""))</f>
        <v>0</v>
      </c>
      <c r="BA144" s="320"/>
      <c r="BB144" s="321">
        <f>IF($BC$3="４週",AZ144/4,IF($BC$3="暦月",(AZ144/($BC$8/7)),""))</f>
        <v>0</v>
      </c>
      <c r="BC144" s="320"/>
      <c r="BD144" s="313"/>
      <c r="BE144" s="314"/>
      <c r="BF144" s="314"/>
      <c r="BG144" s="314"/>
      <c r="BH144" s="315"/>
    </row>
    <row r="145" spans="2:60" ht="20.25" customHeight="1" x14ac:dyDescent="0.4">
      <c r="B145" s="98"/>
      <c r="C145" s="271"/>
      <c r="D145" s="272"/>
      <c r="E145" s="273"/>
      <c r="F145" s="134"/>
      <c r="G145" s="99">
        <f>C143</f>
        <v>0</v>
      </c>
      <c r="H145" s="276"/>
      <c r="I145" s="283"/>
      <c r="J145" s="284"/>
      <c r="K145" s="284"/>
      <c r="L145" s="285"/>
      <c r="M145" s="292"/>
      <c r="N145" s="293"/>
      <c r="O145" s="294"/>
      <c r="P145" s="153" t="s">
        <v>70</v>
      </c>
      <c r="Q145" s="23"/>
      <c r="R145" s="23"/>
      <c r="S145" s="15"/>
      <c r="T145" s="50"/>
      <c r="U145" s="160" t="str">
        <f>IF(U143="","",VLOOKUP(U143,'シフト記号表（勤務時間帯）'!$D$6:$Z$47,23,FALSE))</f>
        <v/>
      </c>
      <c r="V145" s="161" t="str">
        <f>IF(V143="","",VLOOKUP(V143,'シフト記号表（勤務時間帯）'!$D$6:$Z$47,23,FALSE))</f>
        <v/>
      </c>
      <c r="W145" s="161" t="str">
        <f>IF(W143="","",VLOOKUP(W143,'シフト記号表（勤務時間帯）'!$D$6:$Z$47,23,FALSE))</f>
        <v/>
      </c>
      <c r="X145" s="161" t="str">
        <f>IF(X143="","",VLOOKUP(X143,'シフト記号表（勤務時間帯）'!$D$6:$Z$47,23,FALSE))</f>
        <v/>
      </c>
      <c r="Y145" s="161" t="str">
        <f>IF(Y143="","",VLOOKUP(Y143,'シフト記号表（勤務時間帯）'!$D$6:$Z$47,23,FALSE))</f>
        <v/>
      </c>
      <c r="Z145" s="161" t="str">
        <f>IF(Z143="","",VLOOKUP(Z143,'シフト記号表（勤務時間帯）'!$D$6:$Z$47,23,FALSE))</f>
        <v/>
      </c>
      <c r="AA145" s="162" t="str">
        <f>IF(AA143="","",VLOOKUP(AA143,'シフト記号表（勤務時間帯）'!$D$6:$Z$47,23,FALSE))</f>
        <v/>
      </c>
      <c r="AB145" s="160" t="str">
        <f>IF(AB143="","",VLOOKUP(AB143,'シフト記号表（勤務時間帯）'!$D$6:$Z$47,23,FALSE))</f>
        <v/>
      </c>
      <c r="AC145" s="161" t="str">
        <f>IF(AC143="","",VLOOKUP(AC143,'シフト記号表（勤務時間帯）'!$D$6:$Z$47,23,FALSE))</f>
        <v/>
      </c>
      <c r="AD145" s="161" t="str">
        <f>IF(AD143="","",VLOOKUP(AD143,'シフト記号表（勤務時間帯）'!$D$6:$Z$47,23,FALSE))</f>
        <v/>
      </c>
      <c r="AE145" s="161" t="str">
        <f>IF(AE143="","",VLOOKUP(AE143,'シフト記号表（勤務時間帯）'!$D$6:$Z$47,23,FALSE))</f>
        <v/>
      </c>
      <c r="AF145" s="161" t="str">
        <f>IF(AF143="","",VLOOKUP(AF143,'シフト記号表（勤務時間帯）'!$D$6:$Z$47,23,FALSE))</f>
        <v/>
      </c>
      <c r="AG145" s="161" t="str">
        <f>IF(AG143="","",VLOOKUP(AG143,'シフト記号表（勤務時間帯）'!$D$6:$Z$47,23,FALSE))</f>
        <v/>
      </c>
      <c r="AH145" s="162" t="str">
        <f>IF(AH143="","",VLOOKUP(AH143,'シフト記号表（勤務時間帯）'!$D$6:$Z$47,23,FALSE))</f>
        <v/>
      </c>
      <c r="AI145" s="160" t="str">
        <f>IF(AI143="","",VLOOKUP(AI143,'シフト記号表（勤務時間帯）'!$D$6:$Z$47,23,FALSE))</f>
        <v/>
      </c>
      <c r="AJ145" s="161" t="str">
        <f>IF(AJ143="","",VLOOKUP(AJ143,'シフト記号表（勤務時間帯）'!$D$6:$Z$47,23,FALSE))</f>
        <v/>
      </c>
      <c r="AK145" s="161" t="str">
        <f>IF(AK143="","",VLOOKUP(AK143,'シフト記号表（勤務時間帯）'!$D$6:$Z$47,23,FALSE))</f>
        <v/>
      </c>
      <c r="AL145" s="161" t="str">
        <f>IF(AL143="","",VLOOKUP(AL143,'シフト記号表（勤務時間帯）'!$D$6:$Z$47,23,FALSE))</f>
        <v/>
      </c>
      <c r="AM145" s="161" t="str">
        <f>IF(AM143="","",VLOOKUP(AM143,'シフト記号表（勤務時間帯）'!$D$6:$Z$47,23,FALSE))</f>
        <v/>
      </c>
      <c r="AN145" s="161" t="str">
        <f>IF(AN143="","",VLOOKUP(AN143,'シフト記号表（勤務時間帯）'!$D$6:$Z$47,23,FALSE))</f>
        <v/>
      </c>
      <c r="AO145" s="162" t="str">
        <f>IF(AO143="","",VLOOKUP(AO143,'シフト記号表（勤務時間帯）'!$D$6:$Z$47,23,FALSE))</f>
        <v/>
      </c>
      <c r="AP145" s="160" t="str">
        <f>IF(AP143="","",VLOOKUP(AP143,'シフト記号表（勤務時間帯）'!$D$6:$Z$47,23,FALSE))</f>
        <v/>
      </c>
      <c r="AQ145" s="161" t="str">
        <f>IF(AQ143="","",VLOOKUP(AQ143,'シフト記号表（勤務時間帯）'!$D$6:$Z$47,23,FALSE))</f>
        <v/>
      </c>
      <c r="AR145" s="161" t="str">
        <f>IF(AR143="","",VLOOKUP(AR143,'シフト記号表（勤務時間帯）'!$D$6:$Z$47,23,FALSE))</f>
        <v/>
      </c>
      <c r="AS145" s="161" t="str">
        <f>IF(AS143="","",VLOOKUP(AS143,'シフト記号表（勤務時間帯）'!$D$6:$Z$47,23,FALSE))</f>
        <v/>
      </c>
      <c r="AT145" s="161" t="str">
        <f>IF(AT143="","",VLOOKUP(AT143,'シフト記号表（勤務時間帯）'!$D$6:$Z$47,23,FALSE))</f>
        <v/>
      </c>
      <c r="AU145" s="161" t="str">
        <f>IF(AU143="","",VLOOKUP(AU143,'シフト記号表（勤務時間帯）'!$D$6:$Z$47,23,FALSE))</f>
        <v/>
      </c>
      <c r="AV145" s="162" t="str">
        <f>IF(AV143="","",VLOOKUP(AV143,'シフト記号表（勤務時間帯）'!$D$6:$Z$47,23,FALSE))</f>
        <v/>
      </c>
      <c r="AW145" s="160" t="str">
        <f>IF(AW143="","",VLOOKUP(AW143,'シフト記号表（勤務時間帯）'!$D$6:$Z$47,23,FALSE))</f>
        <v/>
      </c>
      <c r="AX145" s="161" t="str">
        <f>IF(AX143="","",VLOOKUP(AX143,'シフト記号表（勤務時間帯）'!$D$6:$Z$47,23,FALSE))</f>
        <v/>
      </c>
      <c r="AY145" s="161" t="str">
        <f>IF(AY143="","",VLOOKUP(AY143,'シフト記号表（勤務時間帯）'!$D$6:$Z$47,23,FALSE))</f>
        <v/>
      </c>
      <c r="AZ145" s="322">
        <f>IF($BC$3="４週",SUM(U145:AV145),IF($BC$3="暦月",SUM(U145:AY145),""))</f>
        <v>0</v>
      </c>
      <c r="BA145" s="323"/>
      <c r="BB145" s="324">
        <f>IF($BC$3="４週",AZ145/4,IF($BC$3="暦月",(AZ145/($BC$8/7)),""))</f>
        <v>0</v>
      </c>
      <c r="BC145" s="323"/>
      <c r="BD145" s="316"/>
      <c r="BE145" s="317"/>
      <c r="BF145" s="317"/>
      <c r="BG145" s="317"/>
      <c r="BH145" s="318"/>
    </row>
    <row r="146" spans="2:60" ht="20.25" customHeight="1" x14ac:dyDescent="0.4">
      <c r="B146" s="100"/>
      <c r="C146" s="265"/>
      <c r="D146" s="266"/>
      <c r="E146" s="267"/>
      <c r="F146" s="135"/>
      <c r="G146" s="101"/>
      <c r="H146" s="274"/>
      <c r="I146" s="277"/>
      <c r="J146" s="278"/>
      <c r="K146" s="278"/>
      <c r="L146" s="279"/>
      <c r="M146" s="286"/>
      <c r="N146" s="287"/>
      <c r="O146" s="288"/>
      <c r="P146" s="40" t="s">
        <v>18</v>
      </c>
      <c r="Q146" s="41"/>
      <c r="R146" s="41"/>
      <c r="S146" s="42"/>
      <c r="T146" s="53"/>
      <c r="U146" s="163"/>
      <c r="V146" s="164"/>
      <c r="W146" s="164"/>
      <c r="X146" s="164"/>
      <c r="Y146" s="164"/>
      <c r="Z146" s="164"/>
      <c r="AA146" s="165"/>
      <c r="AB146" s="163"/>
      <c r="AC146" s="164"/>
      <c r="AD146" s="164"/>
      <c r="AE146" s="164"/>
      <c r="AF146" s="164"/>
      <c r="AG146" s="164"/>
      <c r="AH146" s="165"/>
      <c r="AI146" s="163"/>
      <c r="AJ146" s="164"/>
      <c r="AK146" s="164"/>
      <c r="AL146" s="164"/>
      <c r="AM146" s="164"/>
      <c r="AN146" s="164"/>
      <c r="AO146" s="165"/>
      <c r="AP146" s="163"/>
      <c r="AQ146" s="164"/>
      <c r="AR146" s="164"/>
      <c r="AS146" s="164"/>
      <c r="AT146" s="164"/>
      <c r="AU146" s="164"/>
      <c r="AV146" s="165"/>
      <c r="AW146" s="163"/>
      <c r="AX146" s="164"/>
      <c r="AY146" s="164"/>
      <c r="AZ146" s="295"/>
      <c r="BA146" s="296"/>
      <c r="BB146" s="309"/>
      <c r="BC146" s="296"/>
      <c r="BD146" s="310"/>
      <c r="BE146" s="311"/>
      <c r="BF146" s="311"/>
      <c r="BG146" s="311"/>
      <c r="BH146" s="312"/>
    </row>
    <row r="147" spans="2:60" ht="20.25" customHeight="1" x14ac:dyDescent="0.4">
      <c r="B147" s="96">
        <f>B144+1</f>
        <v>40</v>
      </c>
      <c r="C147" s="268"/>
      <c r="D147" s="269"/>
      <c r="E147" s="270"/>
      <c r="F147" s="95">
        <f>C146</f>
        <v>0</v>
      </c>
      <c r="G147" s="97"/>
      <c r="H147" s="275"/>
      <c r="I147" s="280"/>
      <c r="J147" s="281"/>
      <c r="K147" s="281"/>
      <c r="L147" s="282"/>
      <c r="M147" s="289"/>
      <c r="N147" s="290"/>
      <c r="O147" s="291"/>
      <c r="P147" s="20" t="s">
        <v>69</v>
      </c>
      <c r="Q147" s="21"/>
      <c r="R147" s="21"/>
      <c r="S147" s="16"/>
      <c r="T147" s="46"/>
      <c r="U147" s="157" t="str">
        <f>IF(U146="","",VLOOKUP(U146,'シフト記号表（勤務時間帯）'!$D$6:$X$47,21,FALSE))</f>
        <v/>
      </c>
      <c r="V147" s="158" t="str">
        <f>IF(V146="","",VLOOKUP(V146,'シフト記号表（勤務時間帯）'!$D$6:$X$47,21,FALSE))</f>
        <v/>
      </c>
      <c r="W147" s="158" t="str">
        <f>IF(W146="","",VLOOKUP(W146,'シフト記号表（勤務時間帯）'!$D$6:$X$47,21,FALSE))</f>
        <v/>
      </c>
      <c r="X147" s="158" t="str">
        <f>IF(X146="","",VLOOKUP(X146,'シフト記号表（勤務時間帯）'!$D$6:$X$47,21,FALSE))</f>
        <v/>
      </c>
      <c r="Y147" s="158" t="str">
        <f>IF(Y146="","",VLOOKUP(Y146,'シフト記号表（勤務時間帯）'!$D$6:$X$47,21,FALSE))</f>
        <v/>
      </c>
      <c r="Z147" s="158" t="str">
        <f>IF(Z146="","",VLOOKUP(Z146,'シフト記号表（勤務時間帯）'!$D$6:$X$47,21,FALSE))</f>
        <v/>
      </c>
      <c r="AA147" s="159" t="str">
        <f>IF(AA146="","",VLOOKUP(AA146,'シフト記号表（勤務時間帯）'!$D$6:$X$47,21,FALSE))</f>
        <v/>
      </c>
      <c r="AB147" s="157" t="str">
        <f>IF(AB146="","",VLOOKUP(AB146,'シフト記号表（勤務時間帯）'!$D$6:$X$47,21,FALSE))</f>
        <v/>
      </c>
      <c r="AC147" s="158" t="str">
        <f>IF(AC146="","",VLOOKUP(AC146,'シフト記号表（勤務時間帯）'!$D$6:$X$47,21,FALSE))</f>
        <v/>
      </c>
      <c r="AD147" s="158" t="str">
        <f>IF(AD146="","",VLOOKUP(AD146,'シフト記号表（勤務時間帯）'!$D$6:$X$47,21,FALSE))</f>
        <v/>
      </c>
      <c r="AE147" s="158" t="str">
        <f>IF(AE146="","",VLOOKUP(AE146,'シフト記号表（勤務時間帯）'!$D$6:$X$47,21,FALSE))</f>
        <v/>
      </c>
      <c r="AF147" s="158" t="str">
        <f>IF(AF146="","",VLOOKUP(AF146,'シフト記号表（勤務時間帯）'!$D$6:$X$47,21,FALSE))</f>
        <v/>
      </c>
      <c r="AG147" s="158" t="str">
        <f>IF(AG146="","",VLOOKUP(AG146,'シフト記号表（勤務時間帯）'!$D$6:$X$47,21,FALSE))</f>
        <v/>
      </c>
      <c r="AH147" s="159" t="str">
        <f>IF(AH146="","",VLOOKUP(AH146,'シフト記号表（勤務時間帯）'!$D$6:$X$47,21,FALSE))</f>
        <v/>
      </c>
      <c r="AI147" s="157" t="str">
        <f>IF(AI146="","",VLOOKUP(AI146,'シフト記号表（勤務時間帯）'!$D$6:$X$47,21,FALSE))</f>
        <v/>
      </c>
      <c r="AJ147" s="158" t="str">
        <f>IF(AJ146="","",VLOOKUP(AJ146,'シフト記号表（勤務時間帯）'!$D$6:$X$47,21,FALSE))</f>
        <v/>
      </c>
      <c r="AK147" s="158" t="str">
        <f>IF(AK146="","",VLOOKUP(AK146,'シフト記号表（勤務時間帯）'!$D$6:$X$47,21,FALSE))</f>
        <v/>
      </c>
      <c r="AL147" s="158" t="str">
        <f>IF(AL146="","",VLOOKUP(AL146,'シフト記号表（勤務時間帯）'!$D$6:$X$47,21,FALSE))</f>
        <v/>
      </c>
      <c r="AM147" s="158" t="str">
        <f>IF(AM146="","",VLOOKUP(AM146,'シフト記号表（勤務時間帯）'!$D$6:$X$47,21,FALSE))</f>
        <v/>
      </c>
      <c r="AN147" s="158" t="str">
        <f>IF(AN146="","",VLOOKUP(AN146,'シフト記号表（勤務時間帯）'!$D$6:$X$47,21,FALSE))</f>
        <v/>
      </c>
      <c r="AO147" s="159" t="str">
        <f>IF(AO146="","",VLOOKUP(AO146,'シフト記号表（勤務時間帯）'!$D$6:$X$47,21,FALSE))</f>
        <v/>
      </c>
      <c r="AP147" s="157" t="str">
        <f>IF(AP146="","",VLOOKUP(AP146,'シフト記号表（勤務時間帯）'!$D$6:$X$47,21,FALSE))</f>
        <v/>
      </c>
      <c r="AQ147" s="158" t="str">
        <f>IF(AQ146="","",VLOOKUP(AQ146,'シフト記号表（勤務時間帯）'!$D$6:$X$47,21,FALSE))</f>
        <v/>
      </c>
      <c r="AR147" s="158" t="str">
        <f>IF(AR146="","",VLOOKUP(AR146,'シフト記号表（勤務時間帯）'!$D$6:$X$47,21,FALSE))</f>
        <v/>
      </c>
      <c r="AS147" s="158" t="str">
        <f>IF(AS146="","",VLOOKUP(AS146,'シフト記号表（勤務時間帯）'!$D$6:$X$47,21,FALSE))</f>
        <v/>
      </c>
      <c r="AT147" s="158" t="str">
        <f>IF(AT146="","",VLOOKUP(AT146,'シフト記号表（勤務時間帯）'!$D$6:$X$47,21,FALSE))</f>
        <v/>
      </c>
      <c r="AU147" s="158" t="str">
        <f>IF(AU146="","",VLOOKUP(AU146,'シフト記号表（勤務時間帯）'!$D$6:$X$47,21,FALSE))</f>
        <v/>
      </c>
      <c r="AV147" s="159" t="str">
        <f>IF(AV146="","",VLOOKUP(AV146,'シフト記号表（勤務時間帯）'!$D$6:$X$47,21,FALSE))</f>
        <v/>
      </c>
      <c r="AW147" s="157" t="str">
        <f>IF(AW146="","",VLOOKUP(AW146,'シフト記号表（勤務時間帯）'!$D$6:$X$47,21,FALSE))</f>
        <v/>
      </c>
      <c r="AX147" s="158" t="str">
        <f>IF(AX146="","",VLOOKUP(AX146,'シフト記号表（勤務時間帯）'!$D$6:$X$47,21,FALSE))</f>
        <v/>
      </c>
      <c r="AY147" s="158" t="str">
        <f>IF(AY146="","",VLOOKUP(AY146,'シフト記号表（勤務時間帯）'!$D$6:$X$47,21,FALSE))</f>
        <v/>
      </c>
      <c r="AZ147" s="319">
        <f>IF($BC$3="４週",SUM(U147:AV147),IF($BC$3="暦月",SUM(U147:AY147),""))</f>
        <v>0</v>
      </c>
      <c r="BA147" s="320"/>
      <c r="BB147" s="321">
        <f>IF($BC$3="４週",AZ147/4,IF($BC$3="暦月",(AZ147/($BC$8/7)),""))</f>
        <v>0</v>
      </c>
      <c r="BC147" s="320"/>
      <c r="BD147" s="313"/>
      <c r="BE147" s="314"/>
      <c r="BF147" s="314"/>
      <c r="BG147" s="314"/>
      <c r="BH147" s="315"/>
    </row>
    <row r="148" spans="2:60" ht="20.25" customHeight="1" x14ac:dyDescent="0.4">
      <c r="B148" s="98"/>
      <c r="C148" s="271"/>
      <c r="D148" s="272"/>
      <c r="E148" s="273"/>
      <c r="F148" s="134"/>
      <c r="G148" s="99">
        <f>C146</f>
        <v>0</v>
      </c>
      <c r="H148" s="276"/>
      <c r="I148" s="283"/>
      <c r="J148" s="284"/>
      <c r="K148" s="284"/>
      <c r="L148" s="285"/>
      <c r="M148" s="292"/>
      <c r="N148" s="293"/>
      <c r="O148" s="294"/>
      <c r="P148" s="153" t="s">
        <v>70</v>
      </c>
      <c r="Q148" s="23"/>
      <c r="R148" s="23"/>
      <c r="S148" s="15"/>
      <c r="T148" s="50"/>
      <c r="U148" s="160" t="str">
        <f>IF(U146="","",VLOOKUP(U146,'シフト記号表（勤務時間帯）'!$D$6:$Z$47,23,FALSE))</f>
        <v/>
      </c>
      <c r="V148" s="161" t="str">
        <f>IF(V146="","",VLOOKUP(V146,'シフト記号表（勤務時間帯）'!$D$6:$Z$47,23,FALSE))</f>
        <v/>
      </c>
      <c r="W148" s="161" t="str">
        <f>IF(W146="","",VLOOKUP(W146,'シフト記号表（勤務時間帯）'!$D$6:$Z$47,23,FALSE))</f>
        <v/>
      </c>
      <c r="X148" s="161" t="str">
        <f>IF(X146="","",VLOOKUP(X146,'シフト記号表（勤務時間帯）'!$D$6:$Z$47,23,FALSE))</f>
        <v/>
      </c>
      <c r="Y148" s="161" t="str">
        <f>IF(Y146="","",VLOOKUP(Y146,'シフト記号表（勤務時間帯）'!$D$6:$Z$47,23,FALSE))</f>
        <v/>
      </c>
      <c r="Z148" s="161" t="str">
        <f>IF(Z146="","",VLOOKUP(Z146,'シフト記号表（勤務時間帯）'!$D$6:$Z$47,23,FALSE))</f>
        <v/>
      </c>
      <c r="AA148" s="162" t="str">
        <f>IF(AA146="","",VLOOKUP(AA146,'シフト記号表（勤務時間帯）'!$D$6:$Z$47,23,FALSE))</f>
        <v/>
      </c>
      <c r="AB148" s="160" t="str">
        <f>IF(AB146="","",VLOOKUP(AB146,'シフト記号表（勤務時間帯）'!$D$6:$Z$47,23,FALSE))</f>
        <v/>
      </c>
      <c r="AC148" s="161" t="str">
        <f>IF(AC146="","",VLOOKUP(AC146,'シフト記号表（勤務時間帯）'!$D$6:$Z$47,23,FALSE))</f>
        <v/>
      </c>
      <c r="AD148" s="161" t="str">
        <f>IF(AD146="","",VLOOKUP(AD146,'シフト記号表（勤務時間帯）'!$D$6:$Z$47,23,FALSE))</f>
        <v/>
      </c>
      <c r="AE148" s="161" t="str">
        <f>IF(AE146="","",VLOOKUP(AE146,'シフト記号表（勤務時間帯）'!$D$6:$Z$47,23,FALSE))</f>
        <v/>
      </c>
      <c r="AF148" s="161" t="str">
        <f>IF(AF146="","",VLOOKUP(AF146,'シフト記号表（勤務時間帯）'!$D$6:$Z$47,23,FALSE))</f>
        <v/>
      </c>
      <c r="AG148" s="161" t="str">
        <f>IF(AG146="","",VLOOKUP(AG146,'シフト記号表（勤務時間帯）'!$D$6:$Z$47,23,FALSE))</f>
        <v/>
      </c>
      <c r="AH148" s="162" t="str">
        <f>IF(AH146="","",VLOOKUP(AH146,'シフト記号表（勤務時間帯）'!$D$6:$Z$47,23,FALSE))</f>
        <v/>
      </c>
      <c r="AI148" s="160" t="str">
        <f>IF(AI146="","",VLOOKUP(AI146,'シフト記号表（勤務時間帯）'!$D$6:$Z$47,23,FALSE))</f>
        <v/>
      </c>
      <c r="AJ148" s="161" t="str">
        <f>IF(AJ146="","",VLOOKUP(AJ146,'シフト記号表（勤務時間帯）'!$D$6:$Z$47,23,FALSE))</f>
        <v/>
      </c>
      <c r="AK148" s="161" t="str">
        <f>IF(AK146="","",VLOOKUP(AK146,'シフト記号表（勤務時間帯）'!$D$6:$Z$47,23,FALSE))</f>
        <v/>
      </c>
      <c r="AL148" s="161" t="str">
        <f>IF(AL146="","",VLOOKUP(AL146,'シフト記号表（勤務時間帯）'!$D$6:$Z$47,23,FALSE))</f>
        <v/>
      </c>
      <c r="AM148" s="161" t="str">
        <f>IF(AM146="","",VLOOKUP(AM146,'シフト記号表（勤務時間帯）'!$D$6:$Z$47,23,FALSE))</f>
        <v/>
      </c>
      <c r="AN148" s="161" t="str">
        <f>IF(AN146="","",VLOOKUP(AN146,'シフト記号表（勤務時間帯）'!$D$6:$Z$47,23,FALSE))</f>
        <v/>
      </c>
      <c r="AO148" s="162" t="str">
        <f>IF(AO146="","",VLOOKUP(AO146,'シフト記号表（勤務時間帯）'!$D$6:$Z$47,23,FALSE))</f>
        <v/>
      </c>
      <c r="AP148" s="160" t="str">
        <f>IF(AP146="","",VLOOKUP(AP146,'シフト記号表（勤務時間帯）'!$D$6:$Z$47,23,FALSE))</f>
        <v/>
      </c>
      <c r="AQ148" s="161" t="str">
        <f>IF(AQ146="","",VLOOKUP(AQ146,'シフト記号表（勤務時間帯）'!$D$6:$Z$47,23,FALSE))</f>
        <v/>
      </c>
      <c r="AR148" s="161" t="str">
        <f>IF(AR146="","",VLOOKUP(AR146,'シフト記号表（勤務時間帯）'!$D$6:$Z$47,23,FALSE))</f>
        <v/>
      </c>
      <c r="AS148" s="161" t="str">
        <f>IF(AS146="","",VLOOKUP(AS146,'シフト記号表（勤務時間帯）'!$D$6:$Z$47,23,FALSE))</f>
        <v/>
      </c>
      <c r="AT148" s="161" t="str">
        <f>IF(AT146="","",VLOOKUP(AT146,'シフト記号表（勤務時間帯）'!$D$6:$Z$47,23,FALSE))</f>
        <v/>
      </c>
      <c r="AU148" s="161" t="str">
        <f>IF(AU146="","",VLOOKUP(AU146,'シフト記号表（勤務時間帯）'!$D$6:$Z$47,23,FALSE))</f>
        <v/>
      </c>
      <c r="AV148" s="162" t="str">
        <f>IF(AV146="","",VLOOKUP(AV146,'シフト記号表（勤務時間帯）'!$D$6:$Z$47,23,FALSE))</f>
        <v/>
      </c>
      <c r="AW148" s="160" t="str">
        <f>IF(AW146="","",VLOOKUP(AW146,'シフト記号表（勤務時間帯）'!$D$6:$Z$47,23,FALSE))</f>
        <v/>
      </c>
      <c r="AX148" s="161" t="str">
        <f>IF(AX146="","",VLOOKUP(AX146,'シフト記号表（勤務時間帯）'!$D$6:$Z$47,23,FALSE))</f>
        <v/>
      </c>
      <c r="AY148" s="161" t="str">
        <f>IF(AY146="","",VLOOKUP(AY146,'シフト記号表（勤務時間帯）'!$D$6:$Z$47,23,FALSE))</f>
        <v/>
      </c>
      <c r="AZ148" s="322">
        <f>IF($BC$3="４週",SUM(U148:AV148),IF($BC$3="暦月",SUM(U148:AY148),""))</f>
        <v>0</v>
      </c>
      <c r="BA148" s="323"/>
      <c r="BB148" s="324">
        <f>IF($BC$3="４週",AZ148/4,IF($BC$3="暦月",(AZ148/($BC$8/7)),""))</f>
        <v>0</v>
      </c>
      <c r="BC148" s="323"/>
      <c r="BD148" s="316"/>
      <c r="BE148" s="317"/>
      <c r="BF148" s="317"/>
      <c r="BG148" s="317"/>
      <c r="BH148" s="318"/>
    </row>
    <row r="149" spans="2:60" ht="20.25" customHeight="1" x14ac:dyDescent="0.4">
      <c r="B149" s="100"/>
      <c r="C149" s="265"/>
      <c r="D149" s="266"/>
      <c r="E149" s="267"/>
      <c r="F149" s="135"/>
      <c r="G149" s="101"/>
      <c r="H149" s="274"/>
      <c r="I149" s="277"/>
      <c r="J149" s="278"/>
      <c r="K149" s="278"/>
      <c r="L149" s="279"/>
      <c r="M149" s="286"/>
      <c r="N149" s="287"/>
      <c r="O149" s="288"/>
      <c r="P149" s="40" t="s">
        <v>18</v>
      </c>
      <c r="Q149" s="41"/>
      <c r="R149" s="41"/>
      <c r="S149" s="42"/>
      <c r="T149" s="53"/>
      <c r="U149" s="163"/>
      <c r="V149" s="164"/>
      <c r="W149" s="164"/>
      <c r="X149" s="164"/>
      <c r="Y149" s="164"/>
      <c r="Z149" s="164"/>
      <c r="AA149" s="165"/>
      <c r="AB149" s="163"/>
      <c r="AC149" s="164"/>
      <c r="AD149" s="164"/>
      <c r="AE149" s="164"/>
      <c r="AF149" s="164"/>
      <c r="AG149" s="164"/>
      <c r="AH149" s="165"/>
      <c r="AI149" s="163"/>
      <c r="AJ149" s="164"/>
      <c r="AK149" s="164"/>
      <c r="AL149" s="164"/>
      <c r="AM149" s="164"/>
      <c r="AN149" s="164"/>
      <c r="AO149" s="165"/>
      <c r="AP149" s="163"/>
      <c r="AQ149" s="164"/>
      <c r="AR149" s="164"/>
      <c r="AS149" s="164"/>
      <c r="AT149" s="164"/>
      <c r="AU149" s="164"/>
      <c r="AV149" s="165"/>
      <c r="AW149" s="163"/>
      <c r="AX149" s="164"/>
      <c r="AY149" s="164"/>
      <c r="AZ149" s="295"/>
      <c r="BA149" s="296"/>
      <c r="BB149" s="309"/>
      <c r="BC149" s="296"/>
      <c r="BD149" s="310"/>
      <c r="BE149" s="311"/>
      <c r="BF149" s="311"/>
      <c r="BG149" s="311"/>
      <c r="BH149" s="312"/>
    </row>
    <row r="150" spans="2:60" ht="20.25" customHeight="1" x14ac:dyDescent="0.4">
      <c r="B150" s="96">
        <f>B147+1</f>
        <v>41</v>
      </c>
      <c r="C150" s="268"/>
      <c r="D150" s="269"/>
      <c r="E150" s="270"/>
      <c r="F150" s="95">
        <f>C149</f>
        <v>0</v>
      </c>
      <c r="G150" s="97"/>
      <c r="H150" s="275"/>
      <c r="I150" s="280"/>
      <c r="J150" s="281"/>
      <c r="K150" s="281"/>
      <c r="L150" s="282"/>
      <c r="M150" s="289"/>
      <c r="N150" s="290"/>
      <c r="O150" s="291"/>
      <c r="P150" s="20" t="s">
        <v>69</v>
      </c>
      <c r="Q150" s="21"/>
      <c r="R150" s="21"/>
      <c r="S150" s="16"/>
      <c r="T150" s="46"/>
      <c r="U150" s="157" t="str">
        <f>IF(U149="","",VLOOKUP(U149,'シフト記号表（勤務時間帯）'!$D$6:$X$47,21,FALSE))</f>
        <v/>
      </c>
      <c r="V150" s="158" t="str">
        <f>IF(V149="","",VLOOKUP(V149,'シフト記号表（勤務時間帯）'!$D$6:$X$47,21,FALSE))</f>
        <v/>
      </c>
      <c r="W150" s="158" t="str">
        <f>IF(W149="","",VLOOKUP(W149,'シフト記号表（勤務時間帯）'!$D$6:$X$47,21,FALSE))</f>
        <v/>
      </c>
      <c r="X150" s="158" t="str">
        <f>IF(X149="","",VLOOKUP(X149,'シフト記号表（勤務時間帯）'!$D$6:$X$47,21,FALSE))</f>
        <v/>
      </c>
      <c r="Y150" s="158" t="str">
        <f>IF(Y149="","",VLOOKUP(Y149,'シフト記号表（勤務時間帯）'!$D$6:$X$47,21,FALSE))</f>
        <v/>
      </c>
      <c r="Z150" s="158" t="str">
        <f>IF(Z149="","",VLOOKUP(Z149,'シフト記号表（勤務時間帯）'!$D$6:$X$47,21,FALSE))</f>
        <v/>
      </c>
      <c r="AA150" s="159" t="str">
        <f>IF(AA149="","",VLOOKUP(AA149,'シフト記号表（勤務時間帯）'!$D$6:$X$47,21,FALSE))</f>
        <v/>
      </c>
      <c r="AB150" s="157" t="str">
        <f>IF(AB149="","",VLOOKUP(AB149,'シフト記号表（勤務時間帯）'!$D$6:$X$47,21,FALSE))</f>
        <v/>
      </c>
      <c r="AC150" s="158" t="str">
        <f>IF(AC149="","",VLOOKUP(AC149,'シフト記号表（勤務時間帯）'!$D$6:$X$47,21,FALSE))</f>
        <v/>
      </c>
      <c r="AD150" s="158" t="str">
        <f>IF(AD149="","",VLOOKUP(AD149,'シフト記号表（勤務時間帯）'!$D$6:$X$47,21,FALSE))</f>
        <v/>
      </c>
      <c r="AE150" s="158" t="str">
        <f>IF(AE149="","",VLOOKUP(AE149,'シフト記号表（勤務時間帯）'!$D$6:$X$47,21,FALSE))</f>
        <v/>
      </c>
      <c r="AF150" s="158" t="str">
        <f>IF(AF149="","",VLOOKUP(AF149,'シフト記号表（勤務時間帯）'!$D$6:$X$47,21,FALSE))</f>
        <v/>
      </c>
      <c r="AG150" s="158" t="str">
        <f>IF(AG149="","",VLOOKUP(AG149,'シフト記号表（勤務時間帯）'!$D$6:$X$47,21,FALSE))</f>
        <v/>
      </c>
      <c r="AH150" s="159" t="str">
        <f>IF(AH149="","",VLOOKUP(AH149,'シフト記号表（勤務時間帯）'!$D$6:$X$47,21,FALSE))</f>
        <v/>
      </c>
      <c r="AI150" s="157" t="str">
        <f>IF(AI149="","",VLOOKUP(AI149,'シフト記号表（勤務時間帯）'!$D$6:$X$47,21,FALSE))</f>
        <v/>
      </c>
      <c r="AJ150" s="158" t="str">
        <f>IF(AJ149="","",VLOOKUP(AJ149,'シフト記号表（勤務時間帯）'!$D$6:$X$47,21,FALSE))</f>
        <v/>
      </c>
      <c r="AK150" s="158" t="str">
        <f>IF(AK149="","",VLOOKUP(AK149,'シフト記号表（勤務時間帯）'!$D$6:$X$47,21,FALSE))</f>
        <v/>
      </c>
      <c r="AL150" s="158" t="str">
        <f>IF(AL149="","",VLOOKUP(AL149,'シフト記号表（勤務時間帯）'!$D$6:$X$47,21,FALSE))</f>
        <v/>
      </c>
      <c r="AM150" s="158" t="str">
        <f>IF(AM149="","",VLOOKUP(AM149,'シフト記号表（勤務時間帯）'!$D$6:$X$47,21,FALSE))</f>
        <v/>
      </c>
      <c r="AN150" s="158" t="str">
        <f>IF(AN149="","",VLOOKUP(AN149,'シフト記号表（勤務時間帯）'!$D$6:$X$47,21,FALSE))</f>
        <v/>
      </c>
      <c r="AO150" s="159" t="str">
        <f>IF(AO149="","",VLOOKUP(AO149,'シフト記号表（勤務時間帯）'!$D$6:$X$47,21,FALSE))</f>
        <v/>
      </c>
      <c r="AP150" s="157" t="str">
        <f>IF(AP149="","",VLOOKUP(AP149,'シフト記号表（勤務時間帯）'!$D$6:$X$47,21,FALSE))</f>
        <v/>
      </c>
      <c r="AQ150" s="158" t="str">
        <f>IF(AQ149="","",VLOOKUP(AQ149,'シフト記号表（勤務時間帯）'!$D$6:$X$47,21,FALSE))</f>
        <v/>
      </c>
      <c r="AR150" s="158" t="str">
        <f>IF(AR149="","",VLOOKUP(AR149,'シフト記号表（勤務時間帯）'!$D$6:$X$47,21,FALSE))</f>
        <v/>
      </c>
      <c r="AS150" s="158" t="str">
        <f>IF(AS149="","",VLOOKUP(AS149,'シフト記号表（勤務時間帯）'!$D$6:$X$47,21,FALSE))</f>
        <v/>
      </c>
      <c r="AT150" s="158" t="str">
        <f>IF(AT149="","",VLOOKUP(AT149,'シフト記号表（勤務時間帯）'!$D$6:$X$47,21,FALSE))</f>
        <v/>
      </c>
      <c r="AU150" s="158" t="str">
        <f>IF(AU149="","",VLOOKUP(AU149,'シフト記号表（勤務時間帯）'!$D$6:$X$47,21,FALSE))</f>
        <v/>
      </c>
      <c r="AV150" s="159" t="str">
        <f>IF(AV149="","",VLOOKUP(AV149,'シフト記号表（勤務時間帯）'!$D$6:$X$47,21,FALSE))</f>
        <v/>
      </c>
      <c r="AW150" s="157" t="str">
        <f>IF(AW149="","",VLOOKUP(AW149,'シフト記号表（勤務時間帯）'!$D$6:$X$47,21,FALSE))</f>
        <v/>
      </c>
      <c r="AX150" s="158" t="str">
        <f>IF(AX149="","",VLOOKUP(AX149,'シフト記号表（勤務時間帯）'!$D$6:$X$47,21,FALSE))</f>
        <v/>
      </c>
      <c r="AY150" s="158" t="str">
        <f>IF(AY149="","",VLOOKUP(AY149,'シフト記号表（勤務時間帯）'!$D$6:$X$47,21,FALSE))</f>
        <v/>
      </c>
      <c r="AZ150" s="319">
        <f>IF($BC$3="４週",SUM(U150:AV150),IF($BC$3="暦月",SUM(U150:AY150),""))</f>
        <v>0</v>
      </c>
      <c r="BA150" s="320"/>
      <c r="BB150" s="321">
        <f>IF($BC$3="４週",AZ150/4,IF($BC$3="暦月",(AZ150/($BC$8/7)),""))</f>
        <v>0</v>
      </c>
      <c r="BC150" s="320"/>
      <c r="BD150" s="313"/>
      <c r="BE150" s="314"/>
      <c r="BF150" s="314"/>
      <c r="BG150" s="314"/>
      <c r="BH150" s="315"/>
    </row>
    <row r="151" spans="2:60" ht="20.25" customHeight="1" x14ac:dyDescent="0.4">
      <c r="B151" s="98"/>
      <c r="C151" s="271"/>
      <c r="D151" s="272"/>
      <c r="E151" s="273"/>
      <c r="F151" s="134"/>
      <c r="G151" s="99">
        <f>C149</f>
        <v>0</v>
      </c>
      <c r="H151" s="276"/>
      <c r="I151" s="283"/>
      <c r="J151" s="284"/>
      <c r="K151" s="284"/>
      <c r="L151" s="285"/>
      <c r="M151" s="292"/>
      <c r="N151" s="293"/>
      <c r="O151" s="294"/>
      <c r="P151" s="153" t="s">
        <v>70</v>
      </c>
      <c r="Q151" s="23"/>
      <c r="R151" s="23"/>
      <c r="S151" s="15"/>
      <c r="T151" s="50"/>
      <c r="U151" s="160" t="str">
        <f>IF(U149="","",VLOOKUP(U149,'シフト記号表（勤務時間帯）'!$D$6:$Z$47,23,FALSE))</f>
        <v/>
      </c>
      <c r="V151" s="161" t="str">
        <f>IF(V149="","",VLOOKUP(V149,'シフト記号表（勤務時間帯）'!$D$6:$Z$47,23,FALSE))</f>
        <v/>
      </c>
      <c r="W151" s="161" t="str">
        <f>IF(W149="","",VLOOKUP(W149,'シフト記号表（勤務時間帯）'!$D$6:$Z$47,23,FALSE))</f>
        <v/>
      </c>
      <c r="X151" s="161" t="str">
        <f>IF(X149="","",VLOOKUP(X149,'シフト記号表（勤務時間帯）'!$D$6:$Z$47,23,FALSE))</f>
        <v/>
      </c>
      <c r="Y151" s="161" t="str">
        <f>IF(Y149="","",VLOOKUP(Y149,'シフト記号表（勤務時間帯）'!$D$6:$Z$47,23,FALSE))</f>
        <v/>
      </c>
      <c r="Z151" s="161" t="str">
        <f>IF(Z149="","",VLOOKUP(Z149,'シフト記号表（勤務時間帯）'!$D$6:$Z$47,23,FALSE))</f>
        <v/>
      </c>
      <c r="AA151" s="162" t="str">
        <f>IF(AA149="","",VLOOKUP(AA149,'シフト記号表（勤務時間帯）'!$D$6:$Z$47,23,FALSE))</f>
        <v/>
      </c>
      <c r="AB151" s="160" t="str">
        <f>IF(AB149="","",VLOOKUP(AB149,'シフト記号表（勤務時間帯）'!$D$6:$Z$47,23,FALSE))</f>
        <v/>
      </c>
      <c r="AC151" s="161" t="str">
        <f>IF(AC149="","",VLOOKUP(AC149,'シフト記号表（勤務時間帯）'!$D$6:$Z$47,23,FALSE))</f>
        <v/>
      </c>
      <c r="AD151" s="161" t="str">
        <f>IF(AD149="","",VLOOKUP(AD149,'シフト記号表（勤務時間帯）'!$D$6:$Z$47,23,FALSE))</f>
        <v/>
      </c>
      <c r="AE151" s="161" t="str">
        <f>IF(AE149="","",VLOOKUP(AE149,'シフト記号表（勤務時間帯）'!$D$6:$Z$47,23,FALSE))</f>
        <v/>
      </c>
      <c r="AF151" s="161" t="str">
        <f>IF(AF149="","",VLOOKUP(AF149,'シフト記号表（勤務時間帯）'!$D$6:$Z$47,23,FALSE))</f>
        <v/>
      </c>
      <c r="AG151" s="161" t="str">
        <f>IF(AG149="","",VLOOKUP(AG149,'シフト記号表（勤務時間帯）'!$D$6:$Z$47,23,FALSE))</f>
        <v/>
      </c>
      <c r="AH151" s="162" t="str">
        <f>IF(AH149="","",VLOOKUP(AH149,'シフト記号表（勤務時間帯）'!$D$6:$Z$47,23,FALSE))</f>
        <v/>
      </c>
      <c r="AI151" s="160" t="str">
        <f>IF(AI149="","",VLOOKUP(AI149,'シフト記号表（勤務時間帯）'!$D$6:$Z$47,23,FALSE))</f>
        <v/>
      </c>
      <c r="AJ151" s="161" t="str">
        <f>IF(AJ149="","",VLOOKUP(AJ149,'シフト記号表（勤務時間帯）'!$D$6:$Z$47,23,FALSE))</f>
        <v/>
      </c>
      <c r="AK151" s="161" t="str">
        <f>IF(AK149="","",VLOOKUP(AK149,'シフト記号表（勤務時間帯）'!$D$6:$Z$47,23,FALSE))</f>
        <v/>
      </c>
      <c r="AL151" s="161" t="str">
        <f>IF(AL149="","",VLOOKUP(AL149,'シフト記号表（勤務時間帯）'!$D$6:$Z$47,23,FALSE))</f>
        <v/>
      </c>
      <c r="AM151" s="161" t="str">
        <f>IF(AM149="","",VLOOKUP(AM149,'シフト記号表（勤務時間帯）'!$D$6:$Z$47,23,FALSE))</f>
        <v/>
      </c>
      <c r="AN151" s="161" t="str">
        <f>IF(AN149="","",VLOOKUP(AN149,'シフト記号表（勤務時間帯）'!$D$6:$Z$47,23,FALSE))</f>
        <v/>
      </c>
      <c r="AO151" s="162" t="str">
        <f>IF(AO149="","",VLOOKUP(AO149,'シフト記号表（勤務時間帯）'!$D$6:$Z$47,23,FALSE))</f>
        <v/>
      </c>
      <c r="AP151" s="160" t="str">
        <f>IF(AP149="","",VLOOKUP(AP149,'シフト記号表（勤務時間帯）'!$D$6:$Z$47,23,FALSE))</f>
        <v/>
      </c>
      <c r="AQ151" s="161" t="str">
        <f>IF(AQ149="","",VLOOKUP(AQ149,'シフト記号表（勤務時間帯）'!$D$6:$Z$47,23,FALSE))</f>
        <v/>
      </c>
      <c r="AR151" s="161" t="str">
        <f>IF(AR149="","",VLOOKUP(AR149,'シフト記号表（勤務時間帯）'!$D$6:$Z$47,23,FALSE))</f>
        <v/>
      </c>
      <c r="AS151" s="161" t="str">
        <f>IF(AS149="","",VLOOKUP(AS149,'シフト記号表（勤務時間帯）'!$D$6:$Z$47,23,FALSE))</f>
        <v/>
      </c>
      <c r="AT151" s="161" t="str">
        <f>IF(AT149="","",VLOOKUP(AT149,'シフト記号表（勤務時間帯）'!$D$6:$Z$47,23,FALSE))</f>
        <v/>
      </c>
      <c r="AU151" s="161" t="str">
        <f>IF(AU149="","",VLOOKUP(AU149,'シフト記号表（勤務時間帯）'!$D$6:$Z$47,23,FALSE))</f>
        <v/>
      </c>
      <c r="AV151" s="162" t="str">
        <f>IF(AV149="","",VLOOKUP(AV149,'シフト記号表（勤務時間帯）'!$D$6:$Z$47,23,FALSE))</f>
        <v/>
      </c>
      <c r="AW151" s="160" t="str">
        <f>IF(AW149="","",VLOOKUP(AW149,'シフト記号表（勤務時間帯）'!$D$6:$Z$47,23,FALSE))</f>
        <v/>
      </c>
      <c r="AX151" s="161" t="str">
        <f>IF(AX149="","",VLOOKUP(AX149,'シフト記号表（勤務時間帯）'!$D$6:$Z$47,23,FALSE))</f>
        <v/>
      </c>
      <c r="AY151" s="161" t="str">
        <f>IF(AY149="","",VLOOKUP(AY149,'シフト記号表（勤務時間帯）'!$D$6:$Z$47,23,FALSE))</f>
        <v/>
      </c>
      <c r="AZ151" s="322">
        <f>IF($BC$3="４週",SUM(U151:AV151),IF($BC$3="暦月",SUM(U151:AY151),""))</f>
        <v>0</v>
      </c>
      <c r="BA151" s="323"/>
      <c r="BB151" s="324">
        <f>IF($BC$3="４週",AZ151/4,IF($BC$3="暦月",(AZ151/($BC$8/7)),""))</f>
        <v>0</v>
      </c>
      <c r="BC151" s="323"/>
      <c r="BD151" s="316"/>
      <c r="BE151" s="317"/>
      <c r="BF151" s="317"/>
      <c r="BG151" s="317"/>
      <c r="BH151" s="318"/>
    </row>
    <row r="152" spans="2:60" ht="20.25" customHeight="1" x14ac:dyDescent="0.4">
      <c r="B152" s="100"/>
      <c r="C152" s="265"/>
      <c r="D152" s="266"/>
      <c r="E152" s="267"/>
      <c r="F152" s="135"/>
      <c r="G152" s="101"/>
      <c r="H152" s="274"/>
      <c r="I152" s="277"/>
      <c r="J152" s="278"/>
      <c r="K152" s="278"/>
      <c r="L152" s="279"/>
      <c r="M152" s="286"/>
      <c r="N152" s="287"/>
      <c r="O152" s="288"/>
      <c r="P152" s="40" t="s">
        <v>18</v>
      </c>
      <c r="Q152" s="41"/>
      <c r="R152" s="41"/>
      <c r="S152" s="42"/>
      <c r="T152" s="53"/>
      <c r="U152" s="163"/>
      <c r="V152" s="164"/>
      <c r="W152" s="164"/>
      <c r="X152" s="164"/>
      <c r="Y152" s="164"/>
      <c r="Z152" s="164"/>
      <c r="AA152" s="165"/>
      <c r="AB152" s="163"/>
      <c r="AC152" s="164"/>
      <c r="AD152" s="164"/>
      <c r="AE152" s="164"/>
      <c r="AF152" s="164"/>
      <c r="AG152" s="164"/>
      <c r="AH152" s="165"/>
      <c r="AI152" s="163"/>
      <c r="AJ152" s="164"/>
      <c r="AK152" s="164"/>
      <c r="AL152" s="164"/>
      <c r="AM152" s="164"/>
      <c r="AN152" s="164"/>
      <c r="AO152" s="165"/>
      <c r="AP152" s="163"/>
      <c r="AQ152" s="164"/>
      <c r="AR152" s="164"/>
      <c r="AS152" s="164"/>
      <c r="AT152" s="164"/>
      <c r="AU152" s="164"/>
      <c r="AV152" s="165"/>
      <c r="AW152" s="163"/>
      <c r="AX152" s="164"/>
      <c r="AY152" s="164"/>
      <c r="AZ152" s="295"/>
      <c r="BA152" s="296"/>
      <c r="BB152" s="309"/>
      <c r="BC152" s="296"/>
      <c r="BD152" s="310"/>
      <c r="BE152" s="311"/>
      <c r="BF152" s="311"/>
      <c r="BG152" s="311"/>
      <c r="BH152" s="312"/>
    </row>
    <row r="153" spans="2:60" ht="20.25" customHeight="1" x14ac:dyDescent="0.4">
      <c r="B153" s="96">
        <f>B150+1</f>
        <v>42</v>
      </c>
      <c r="C153" s="268"/>
      <c r="D153" s="269"/>
      <c r="E153" s="270"/>
      <c r="F153" s="95">
        <f>C152</f>
        <v>0</v>
      </c>
      <c r="G153" s="97"/>
      <c r="H153" s="275"/>
      <c r="I153" s="280"/>
      <c r="J153" s="281"/>
      <c r="K153" s="281"/>
      <c r="L153" s="282"/>
      <c r="M153" s="289"/>
      <c r="N153" s="290"/>
      <c r="O153" s="291"/>
      <c r="P153" s="20" t="s">
        <v>69</v>
      </c>
      <c r="Q153" s="21"/>
      <c r="R153" s="21"/>
      <c r="S153" s="16"/>
      <c r="T153" s="46"/>
      <c r="U153" s="157" t="str">
        <f>IF(U152="","",VLOOKUP(U152,'シフト記号表（勤務時間帯）'!$D$6:$X$47,21,FALSE))</f>
        <v/>
      </c>
      <c r="V153" s="158" t="str">
        <f>IF(V152="","",VLOOKUP(V152,'シフト記号表（勤務時間帯）'!$D$6:$X$47,21,FALSE))</f>
        <v/>
      </c>
      <c r="W153" s="158" t="str">
        <f>IF(W152="","",VLOOKUP(W152,'シフト記号表（勤務時間帯）'!$D$6:$X$47,21,FALSE))</f>
        <v/>
      </c>
      <c r="X153" s="158" t="str">
        <f>IF(X152="","",VLOOKUP(X152,'シフト記号表（勤務時間帯）'!$D$6:$X$47,21,FALSE))</f>
        <v/>
      </c>
      <c r="Y153" s="158" t="str">
        <f>IF(Y152="","",VLOOKUP(Y152,'シフト記号表（勤務時間帯）'!$D$6:$X$47,21,FALSE))</f>
        <v/>
      </c>
      <c r="Z153" s="158" t="str">
        <f>IF(Z152="","",VLOOKUP(Z152,'シフト記号表（勤務時間帯）'!$D$6:$X$47,21,FALSE))</f>
        <v/>
      </c>
      <c r="AA153" s="159" t="str">
        <f>IF(AA152="","",VLOOKUP(AA152,'シフト記号表（勤務時間帯）'!$D$6:$X$47,21,FALSE))</f>
        <v/>
      </c>
      <c r="AB153" s="157" t="str">
        <f>IF(AB152="","",VLOOKUP(AB152,'シフト記号表（勤務時間帯）'!$D$6:$X$47,21,FALSE))</f>
        <v/>
      </c>
      <c r="AC153" s="158" t="str">
        <f>IF(AC152="","",VLOOKUP(AC152,'シフト記号表（勤務時間帯）'!$D$6:$X$47,21,FALSE))</f>
        <v/>
      </c>
      <c r="AD153" s="158" t="str">
        <f>IF(AD152="","",VLOOKUP(AD152,'シフト記号表（勤務時間帯）'!$D$6:$X$47,21,FALSE))</f>
        <v/>
      </c>
      <c r="AE153" s="158" t="str">
        <f>IF(AE152="","",VLOOKUP(AE152,'シフト記号表（勤務時間帯）'!$D$6:$X$47,21,FALSE))</f>
        <v/>
      </c>
      <c r="AF153" s="158" t="str">
        <f>IF(AF152="","",VLOOKUP(AF152,'シフト記号表（勤務時間帯）'!$D$6:$X$47,21,FALSE))</f>
        <v/>
      </c>
      <c r="AG153" s="158" t="str">
        <f>IF(AG152="","",VLOOKUP(AG152,'シフト記号表（勤務時間帯）'!$D$6:$X$47,21,FALSE))</f>
        <v/>
      </c>
      <c r="AH153" s="159" t="str">
        <f>IF(AH152="","",VLOOKUP(AH152,'シフト記号表（勤務時間帯）'!$D$6:$X$47,21,FALSE))</f>
        <v/>
      </c>
      <c r="AI153" s="157" t="str">
        <f>IF(AI152="","",VLOOKUP(AI152,'シフト記号表（勤務時間帯）'!$D$6:$X$47,21,FALSE))</f>
        <v/>
      </c>
      <c r="AJ153" s="158" t="str">
        <f>IF(AJ152="","",VLOOKUP(AJ152,'シフト記号表（勤務時間帯）'!$D$6:$X$47,21,FALSE))</f>
        <v/>
      </c>
      <c r="AK153" s="158" t="str">
        <f>IF(AK152="","",VLOOKUP(AK152,'シフト記号表（勤務時間帯）'!$D$6:$X$47,21,FALSE))</f>
        <v/>
      </c>
      <c r="AL153" s="158" t="str">
        <f>IF(AL152="","",VLOOKUP(AL152,'シフト記号表（勤務時間帯）'!$D$6:$X$47,21,FALSE))</f>
        <v/>
      </c>
      <c r="AM153" s="158" t="str">
        <f>IF(AM152="","",VLOOKUP(AM152,'シフト記号表（勤務時間帯）'!$D$6:$X$47,21,FALSE))</f>
        <v/>
      </c>
      <c r="AN153" s="158" t="str">
        <f>IF(AN152="","",VLOOKUP(AN152,'シフト記号表（勤務時間帯）'!$D$6:$X$47,21,FALSE))</f>
        <v/>
      </c>
      <c r="AO153" s="159" t="str">
        <f>IF(AO152="","",VLOOKUP(AO152,'シフト記号表（勤務時間帯）'!$D$6:$X$47,21,FALSE))</f>
        <v/>
      </c>
      <c r="AP153" s="157" t="str">
        <f>IF(AP152="","",VLOOKUP(AP152,'シフト記号表（勤務時間帯）'!$D$6:$X$47,21,FALSE))</f>
        <v/>
      </c>
      <c r="AQ153" s="158" t="str">
        <f>IF(AQ152="","",VLOOKUP(AQ152,'シフト記号表（勤務時間帯）'!$D$6:$X$47,21,FALSE))</f>
        <v/>
      </c>
      <c r="AR153" s="158" t="str">
        <f>IF(AR152="","",VLOOKUP(AR152,'シフト記号表（勤務時間帯）'!$D$6:$X$47,21,FALSE))</f>
        <v/>
      </c>
      <c r="AS153" s="158" t="str">
        <f>IF(AS152="","",VLOOKUP(AS152,'シフト記号表（勤務時間帯）'!$D$6:$X$47,21,FALSE))</f>
        <v/>
      </c>
      <c r="AT153" s="158" t="str">
        <f>IF(AT152="","",VLOOKUP(AT152,'シフト記号表（勤務時間帯）'!$D$6:$X$47,21,FALSE))</f>
        <v/>
      </c>
      <c r="AU153" s="158" t="str">
        <f>IF(AU152="","",VLOOKUP(AU152,'シフト記号表（勤務時間帯）'!$D$6:$X$47,21,FALSE))</f>
        <v/>
      </c>
      <c r="AV153" s="159" t="str">
        <f>IF(AV152="","",VLOOKUP(AV152,'シフト記号表（勤務時間帯）'!$D$6:$X$47,21,FALSE))</f>
        <v/>
      </c>
      <c r="AW153" s="157" t="str">
        <f>IF(AW152="","",VLOOKUP(AW152,'シフト記号表（勤務時間帯）'!$D$6:$X$47,21,FALSE))</f>
        <v/>
      </c>
      <c r="AX153" s="158" t="str">
        <f>IF(AX152="","",VLOOKUP(AX152,'シフト記号表（勤務時間帯）'!$D$6:$X$47,21,FALSE))</f>
        <v/>
      </c>
      <c r="AY153" s="158" t="str">
        <f>IF(AY152="","",VLOOKUP(AY152,'シフト記号表（勤務時間帯）'!$D$6:$X$47,21,FALSE))</f>
        <v/>
      </c>
      <c r="AZ153" s="319">
        <f>IF($BC$3="４週",SUM(U153:AV153),IF($BC$3="暦月",SUM(U153:AY153),""))</f>
        <v>0</v>
      </c>
      <c r="BA153" s="320"/>
      <c r="BB153" s="321">
        <f>IF($BC$3="４週",AZ153/4,IF($BC$3="暦月",(AZ153/($BC$8/7)),""))</f>
        <v>0</v>
      </c>
      <c r="BC153" s="320"/>
      <c r="BD153" s="313"/>
      <c r="BE153" s="314"/>
      <c r="BF153" s="314"/>
      <c r="BG153" s="314"/>
      <c r="BH153" s="315"/>
    </row>
    <row r="154" spans="2:60" ht="20.25" customHeight="1" x14ac:dyDescent="0.4">
      <c r="B154" s="98"/>
      <c r="C154" s="271"/>
      <c r="D154" s="272"/>
      <c r="E154" s="273"/>
      <c r="F154" s="134"/>
      <c r="G154" s="99">
        <f>C152</f>
        <v>0</v>
      </c>
      <c r="H154" s="276"/>
      <c r="I154" s="283"/>
      <c r="J154" s="284"/>
      <c r="K154" s="284"/>
      <c r="L154" s="285"/>
      <c r="M154" s="292"/>
      <c r="N154" s="293"/>
      <c r="O154" s="294"/>
      <c r="P154" s="153" t="s">
        <v>70</v>
      </c>
      <c r="Q154" s="23"/>
      <c r="R154" s="23"/>
      <c r="S154" s="15"/>
      <c r="T154" s="50"/>
      <c r="U154" s="160" t="str">
        <f>IF(U152="","",VLOOKUP(U152,'シフト記号表（勤務時間帯）'!$D$6:$Z$47,23,FALSE))</f>
        <v/>
      </c>
      <c r="V154" s="161" t="str">
        <f>IF(V152="","",VLOOKUP(V152,'シフト記号表（勤務時間帯）'!$D$6:$Z$47,23,FALSE))</f>
        <v/>
      </c>
      <c r="W154" s="161" t="str">
        <f>IF(W152="","",VLOOKUP(W152,'シフト記号表（勤務時間帯）'!$D$6:$Z$47,23,FALSE))</f>
        <v/>
      </c>
      <c r="X154" s="161" t="str">
        <f>IF(X152="","",VLOOKUP(X152,'シフト記号表（勤務時間帯）'!$D$6:$Z$47,23,FALSE))</f>
        <v/>
      </c>
      <c r="Y154" s="161" t="str">
        <f>IF(Y152="","",VLOOKUP(Y152,'シフト記号表（勤務時間帯）'!$D$6:$Z$47,23,FALSE))</f>
        <v/>
      </c>
      <c r="Z154" s="161" t="str">
        <f>IF(Z152="","",VLOOKUP(Z152,'シフト記号表（勤務時間帯）'!$D$6:$Z$47,23,FALSE))</f>
        <v/>
      </c>
      <c r="AA154" s="162" t="str">
        <f>IF(AA152="","",VLOOKUP(AA152,'シフト記号表（勤務時間帯）'!$D$6:$Z$47,23,FALSE))</f>
        <v/>
      </c>
      <c r="AB154" s="160" t="str">
        <f>IF(AB152="","",VLOOKUP(AB152,'シフト記号表（勤務時間帯）'!$D$6:$Z$47,23,FALSE))</f>
        <v/>
      </c>
      <c r="AC154" s="161" t="str">
        <f>IF(AC152="","",VLOOKUP(AC152,'シフト記号表（勤務時間帯）'!$D$6:$Z$47,23,FALSE))</f>
        <v/>
      </c>
      <c r="AD154" s="161" t="str">
        <f>IF(AD152="","",VLOOKUP(AD152,'シフト記号表（勤務時間帯）'!$D$6:$Z$47,23,FALSE))</f>
        <v/>
      </c>
      <c r="AE154" s="161" t="str">
        <f>IF(AE152="","",VLOOKUP(AE152,'シフト記号表（勤務時間帯）'!$D$6:$Z$47,23,FALSE))</f>
        <v/>
      </c>
      <c r="AF154" s="161" t="str">
        <f>IF(AF152="","",VLOOKUP(AF152,'シフト記号表（勤務時間帯）'!$D$6:$Z$47,23,FALSE))</f>
        <v/>
      </c>
      <c r="AG154" s="161" t="str">
        <f>IF(AG152="","",VLOOKUP(AG152,'シフト記号表（勤務時間帯）'!$D$6:$Z$47,23,FALSE))</f>
        <v/>
      </c>
      <c r="AH154" s="162" t="str">
        <f>IF(AH152="","",VLOOKUP(AH152,'シフト記号表（勤務時間帯）'!$D$6:$Z$47,23,FALSE))</f>
        <v/>
      </c>
      <c r="AI154" s="160" t="str">
        <f>IF(AI152="","",VLOOKUP(AI152,'シフト記号表（勤務時間帯）'!$D$6:$Z$47,23,FALSE))</f>
        <v/>
      </c>
      <c r="AJ154" s="161" t="str">
        <f>IF(AJ152="","",VLOOKUP(AJ152,'シフト記号表（勤務時間帯）'!$D$6:$Z$47,23,FALSE))</f>
        <v/>
      </c>
      <c r="AK154" s="161" t="str">
        <f>IF(AK152="","",VLOOKUP(AK152,'シフト記号表（勤務時間帯）'!$D$6:$Z$47,23,FALSE))</f>
        <v/>
      </c>
      <c r="AL154" s="161" t="str">
        <f>IF(AL152="","",VLOOKUP(AL152,'シフト記号表（勤務時間帯）'!$D$6:$Z$47,23,FALSE))</f>
        <v/>
      </c>
      <c r="AM154" s="161" t="str">
        <f>IF(AM152="","",VLOOKUP(AM152,'シフト記号表（勤務時間帯）'!$D$6:$Z$47,23,FALSE))</f>
        <v/>
      </c>
      <c r="AN154" s="161" t="str">
        <f>IF(AN152="","",VLOOKUP(AN152,'シフト記号表（勤務時間帯）'!$D$6:$Z$47,23,FALSE))</f>
        <v/>
      </c>
      <c r="AO154" s="162" t="str">
        <f>IF(AO152="","",VLOOKUP(AO152,'シフト記号表（勤務時間帯）'!$D$6:$Z$47,23,FALSE))</f>
        <v/>
      </c>
      <c r="AP154" s="160" t="str">
        <f>IF(AP152="","",VLOOKUP(AP152,'シフト記号表（勤務時間帯）'!$D$6:$Z$47,23,FALSE))</f>
        <v/>
      </c>
      <c r="AQ154" s="161" t="str">
        <f>IF(AQ152="","",VLOOKUP(AQ152,'シフト記号表（勤務時間帯）'!$D$6:$Z$47,23,FALSE))</f>
        <v/>
      </c>
      <c r="AR154" s="161" t="str">
        <f>IF(AR152="","",VLOOKUP(AR152,'シフト記号表（勤務時間帯）'!$D$6:$Z$47,23,FALSE))</f>
        <v/>
      </c>
      <c r="AS154" s="161" t="str">
        <f>IF(AS152="","",VLOOKUP(AS152,'シフト記号表（勤務時間帯）'!$D$6:$Z$47,23,FALSE))</f>
        <v/>
      </c>
      <c r="AT154" s="161" t="str">
        <f>IF(AT152="","",VLOOKUP(AT152,'シフト記号表（勤務時間帯）'!$D$6:$Z$47,23,FALSE))</f>
        <v/>
      </c>
      <c r="AU154" s="161" t="str">
        <f>IF(AU152="","",VLOOKUP(AU152,'シフト記号表（勤務時間帯）'!$D$6:$Z$47,23,FALSE))</f>
        <v/>
      </c>
      <c r="AV154" s="162" t="str">
        <f>IF(AV152="","",VLOOKUP(AV152,'シフト記号表（勤務時間帯）'!$D$6:$Z$47,23,FALSE))</f>
        <v/>
      </c>
      <c r="AW154" s="160" t="str">
        <f>IF(AW152="","",VLOOKUP(AW152,'シフト記号表（勤務時間帯）'!$D$6:$Z$47,23,FALSE))</f>
        <v/>
      </c>
      <c r="AX154" s="161" t="str">
        <f>IF(AX152="","",VLOOKUP(AX152,'シフト記号表（勤務時間帯）'!$D$6:$Z$47,23,FALSE))</f>
        <v/>
      </c>
      <c r="AY154" s="161" t="str">
        <f>IF(AY152="","",VLOOKUP(AY152,'シフト記号表（勤務時間帯）'!$D$6:$Z$47,23,FALSE))</f>
        <v/>
      </c>
      <c r="AZ154" s="322">
        <f>IF($BC$3="４週",SUM(U154:AV154),IF($BC$3="暦月",SUM(U154:AY154),""))</f>
        <v>0</v>
      </c>
      <c r="BA154" s="323"/>
      <c r="BB154" s="324">
        <f>IF($BC$3="４週",AZ154/4,IF($BC$3="暦月",(AZ154/($BC$8/7)),""))</f>
        <v>0</v>
      </c>
      <c r="BC154" s="323"/>
      <c r="BD154" s="316"/>
      <c r="BE154" s="317"/>
      <c r="BF154" s="317"/>
      <c r="BG154" s="317"/>
      <c r="BH154" s="318"/>
    </row>
    <row r="155" spans="2:60" ht="20.25" customHeight="1" x14ac:dyDescent="0.4">
      <c r="B155" s="100"/>
      <c r="C155" s="265"/>
      <c r="D155" s="266"/>
      <c r="E155" s="267"/>
      <c r="F155" s="135"/>
      <c r="G155" s="101"/>
      <c r="H155" s="274"/>
      <c r="I155" s="277"/>
      <c r="J155" s="278"/>
      <c r="K155" s="278"/>
      <c r="L155" s="279"/>
      <c r="M155" s="286"/>
      <c r="N155" s="287"/>
      <c r="O155" s="288"/>
      <c r="P155" s="40" t="s">
        <v>18</v>
      </c>
      <c r="Q155" s="41"/>
      <c r="R155" s="41"/>
      <c r="S155" s="42"/>
      <c r="T155" s="53"/>
      <c r="U155" s="163"/>
      <c r="V155" s="164"/>
      <c r="W155" s="164"/>
      <c r="X155" s="164"/>
      <c r="Y155" s="164"/>
      <c r="Z155" s="164"/>
      <c r="AA155" s="165"/>
      <c r="AB155" s="163"/>
      <c r="AC155" s="164"/>
      <c r="AD155" s="164"/>
      <c r="AE155" s="164"/>
      <c r="AF155" s="164"/>
      <c r="AG155" s="164"/>
      <c r="AH155" s="165"/>
      <c r="AI155" s="163"/>
      <c r="AJ155" s="164"/>
      <c r="AK155" s="164"/>
      <c r="AL155" s="164"/>
      <c r="AM155" s="164"/>
      <c r="AN155" s="164"/>
      <c r="AO155" s="165"/>
      <c r="AP155" s="163"/>
      <c r="AQ155" s="164"/>
      <c r="AR155" s="164"/>
      <c r="AS155" s="164"/>
      <c r="AT155" s="164"/>
      <c r="AU155" s="164"/>
      <c r="AV155" s="165"/>
      <c r="AW155" s="163"/>
      <c r="AX155" s="164"/>
      <c r="AY155" s="164"/>
      <c r="AZ155" s="295"/>
      <c r="BA155" s="296"/>
      <c r="BB155" s="309"/>
      <c r="BC155" s="296"/>
      <c r="BD155" s="310"/>
      <c r="BE155" s="311"/>
      <c r="BF155" s="311"/>
      <c r="BG155" s="311"/>
      <c r="BH155" s="312"/>
    </row>
    <row r="156" spans="2:60" ht="20.25" customHeight="1" x14ac:dyDescent="0.4">
      <c r="B156" s="96">
        <f>B153+1</f>
        <v>43</v>
      </c>
      <c r="C156" s="268"/>
      <c r="D156" s="269"/>
      <c r="E156" s="270"/>
      <c r="F156" s="95">
        <f>C155</f>
        <v>0</v>
      </c>
      <c r="G156" s="97"/>
      <c r="H156" s="275"/>
      <c r="I156" s="280"/>
      <c r="J156" s="281"/>
      <c r="K156" s="281"/>
      <c r="L156" s="282"/>
      <c r="M156" s="289"/>
      <c r="N156" s="290"/>
      <c r="O156" s="291"/>
      <c r="P156" s="20" t="s">
        <v>69</v>
      </c>
      <c r="Q156" s="21"/>
      <c r="R156" s="21"/>
      <c r="S156" s="16"/>
      <c r="T156" s="46"/>
      <c r="U156" s="157" t="str">
        <f>IF(U155="","",VLOOKUP(U155,'シフト記号表（勤務時間帯）'!$D$6:$X$47,21,FALSE))</f>
        <v/>
      </c>
      <c r="V156" s="158" t="str">
        <f>IF(V155="","",VLOOKUP(V155,'シフト記号表（勤務時間帯）'!$D$6:$X$47,21,FALSE))</f>
        <v/>
      </c>
      <c r="W156" s="158" t="str">
        <f>IF(W155="","",VLOOKUP(W155,'シフト記号表（勤務時間帯）'!$D$6:$X$47,21,FALSE))</f>
        <v/>
      </c>
      <c r="X156" s="158" t="str">
        <f>IF(X155="","",VLOOKUP(X155,'シフト記号表（勤務時間帯）'!$D$6:$X$47,21,FALSE))</f>
        <v/>
      </c>
      <c r="Y156" s="158" t="str">
        <f>IF(Y155="","",VLOOKUP(Y155,'シフト記号表（勤務時間帯）'!$D$6:$X$47,21,FALSE))</f>
        <v/>
      </c>
      <c r="Z156" s="158" t="str">
        <f>IF(Z155="","",VLOOKUP(Z155,'シフト記号表（勤務時間帯）'!$D$6:$X$47,21,FALSE))</f>
        <v/>
      </c>
      <c r="AA156" s="159" t="str">
        <f>IF(AA155="","",VLOOKUP(AA155,'シフト記号表（勤務時間帯）'!$D$6:$X$47,21,FALSE))</f>
        <v/>
      </c>
      <c r="AB156" s="157" t="str">
        <f>IF(AB155="","",VLOOKUP(AB155,'シフト記号表（勤務時間帯）'!$D$6:$X$47,21,FALSE))</f>
        <v/>
      </c>
      <c r="AC156" s="158" t="str">
        <f>IF(AC155="","",VLOOKUP(AC155,'シフト記号表（勤務時間帯）'!$D$6:$X$47,21,FALSE))</f>
        <v/>
      </c>
      <c r="AD156" s="158" t="str">
        <f>IF(AD155="","",VLOOKUP(AD155,'シフト記号表（勤務時間帯）'!$D$6:$X$47,21,FALSE))</f>
        <v/>
      </c>
      <c r="AE156" s="158" t="str">
        <f>IF(AE155="","",VLOOKUP(AE155,'シフト記号表（勤務時間帯）'!$D$6:$X$47,21,FALSE))</f>
        <v/>
      </c>
      <c r="AF156" s="158" t="str">
        <f>IF(AF155="","",VLOOKUP(AF155,'シフト記号表（勤務時間帯）'!$D$6:$X$47,21,FALSE))</f>
        <v/>
      </c>
      <c r="AG156" s="158" t="str">
        <f>IF(AG155="","",VLOOKUP(AG155,'シフト記号表（勤務時間帯）'!$D$6:$X$47,21,FALSE))</f>
        <v/>
      </c>
      <c r="AH156" s="159" t="str">
        <f>IF(AH155="","",VLOOKUP(AH155,'シフト記号表（勤務時間帯）'!$D$6:$X$47,21,FALSE))</f>
        <v/>
      </c>
      <c r="AI156" s="157" t="str">
        <f>IF(AI155="","",VLOOKUP(AI155,'シフト記号表（勤務時間帯）'!$D$6:$X$47,21,FALSE))</f>
        <v/>
      </c>
      <c r="AJ156" s="158" t="str">
        <f>IF(AJ155="","",VLOOKUP(AJ155,'シフト記号表（勤務時間帯）'!$D$6:$X$47,21,FALSE))</f>
        <v/>
      </c>
      <c r="AK156" s="158" t="str">
        <f>IF(AK155="","",VLOOKUP(AK155,'シフト記号表（勤務時間帯）'!$D$6:$X$47,21,FALSE))</f>
        <v/>
      </c>
      <c r="AL156" s="158" t="str">
        <f>IF(AL155="","",VLOOKUP(AL155,'シフト記号表（勤務時間帯）'!$D$6:$X$47,21,FALSE))</f>
        <v/>
      </c>
      <c r="AM156" s="158" t="str">
        <f>IF(AM155="","",VLOOKUP(AM155,'シフト記号表（勤務時間帯）'!$D$6:$X$47,21,FALSE))</f>
        <v/>
      </c>
      <c r="AN156" s="158" t="str">
        <f>IF(AN155="","",VLOOKUP(AN155,'シフト記号表（勤務時間帯）'!$D$6:$X$47,21,FALSE))</f>
        <v/>
      </c>
      <c r="AO156" s="159" t="str">
        <f>IF(AO155="","",VLOOKUP(AO155,'シフト記号表（勤務時間帯）'!$D$6:$X$47,21,FALSE))</f>
        <v/>
      </c>
      <c r="AP156" s="157" t="str">
        <f>IF(AP155="","",VLOOKUP(AP155,'シフト記号表（勤務時間帯）'!$D$6:$X$47,21,FALSE))</f>
        <v/>
      </c>
      <c r="AQ156" s="158" t="str">
        <f>IF(AQ155="","",VLOOKUP(AQ155,'シフト記号表（勤務時間帯）'!$D$6:$X$47,21,FALSE))</f>
        <v/>
      </c>
      <c r="AR156" s="158" t="str">
        <f>IF(AR155="","",VLOOKUP(AR155,'シフト記号表（勤務時間帯）'!$D$6:$X$47,21,FALSE))</f>
        <v/>
      </c>
      <c r="AS156" s="158" t="str">
        <f>IF(AS155="","",VLOOKUP(AS155,'シフト記号表（勤務時間帯）'!$D$6:$X$47,21,FALSE))</f>
        <v/>
      </c>
      <c r="AT156" s="158" t="str">
        <f>IF(AT155="","",VLOOKUP(AT155,'シフト記号表（勤務時間帯）'!$D$6:$X$47,21,FALSE))</f>
        <v/>
      </c>
      <c r="AU156" s="158" t="str">
        <f>IF(AU155="","",VLOOKUP(AU155,'シフト記号表（勤務時間帯）'!$D$6:$X$47,21,FALSE))</f>
        <v/>
      </c>
      <c r="AV156" s="159" t="str">
        <f>IF(AV155="","",VLOOKUP(AV155,'シフト記号表（勤務時間帯）'!$D$6:$X$47,21,FALSE))</f>
        <v/>
      </c>
      <c r="AW156" s="157" t="str">
        <f>IF(AW155="","",VLOOKUP(AW155,'シフト記号表（勤務時間帯）'!$D$6:$X$47,21,FALSE))</f>
        <v/>
      </c>
      <c r="AX156" s="158" t="str">
        <f>IF(AX155="","",VLOOKUP(AX155,'シフト記号表（勤務時間帯）'!$D$6:$X$47,21,FALSE))</f>
        <v/>
      </c>
      <c r="AY156" s="158" t="str">
        <f>IF(AY155="","",VLOOKUP(AY155,'シフト記号表（勤務時間帯）'!$D$6:$X$47,21,FALSE))</f>
        <v/>
      </c>
      <c r="AZ156" s="319">
        <f>IF($BC$3="４週",SUM(U156:AV156),IF($BC$3="暦月",SUM(U156:AY156),""))</f>
        <v>0</v>
      </c>
      <c r="BA156" s="320"/>
      <c r="BB156" s="321">
        <f>IF($BC$3="４週",AZ156/4,IF($BC$3="暦月",(AZ156/($BC$8/7)),""))</f>
        <v>0</v>
      </c>
      <c r="BC156" s="320"/>
      <c r="BD156" s="313"/>
      <c r="BE156" s="314"/>
      <c r="BF156" s="314"/>
      <c r="BG156" s="314"/>
      <c r="BH156" s="315"/>
    </row>
    <row r="157" spans="2:60" ht="20.25" customHeight="1" x14ac:dyDescent="0.4">
      <c r="B157" s="98"/>
      <c r="C157" s="271"/>
      <c r="D157" s="272"/>
      <c r="E157" s="273"/>
      <c r="F157" s="134"/>
      <c r="G157" s="99">
        <f>C155</f>
        <v>0</v>
      </c>
      <c r="H157" s="276"/>
      <c r="I157" s="283"/>
      <c r="J157" s="284"/>
      <c r="K157" s="284"/>
      <c r="L157" s="285"/>
      <c r="M157" s="292"/>
      <c r="N157" s="293"/>
      <c r="O157" s="294"/>
      <c r="P157" s="153" t="s">
        <v>70</v>
      </c>
      <c r="Q157" s="23"/>
      <c r="R157" s="23"/>
      <c r="S157" s="15"/>
      <c r="T157" s="50"/>
      <c r="U157" s="160" t="str">
        <f>IF(U155="","",VLOOKUP(U155,'シフト記号表（勤務時間帯）'!$D$6:$Z$47,23,FALSE))</f>
        <v/>
      </c>
      <c r="V157" s="161" t="str">
        <f>IF(V155="","",VLOOKUP(V155,'シフト記号表（勤務時間帯）'!$D$6:$Z$47,23,FALSE))</f>
        <v/>
      </c>
      <c r="W157" s="161" t="str">
        <f>IF(W155="","",VLOOKUP(W155,'シフト記号表（勤務時間帯）'!$D$6:$Z$47,23,FALSE))</f>
        <v/>
      </c>
      <c r="X157" s="161" t="str">
        <f>IF(X155="","",VLOOKUP(X155,'シフト記号表（勤務時間帯）'!$D$6:$Z$47,23,FALSE))</f>
        <v/>
      </c>
      <c r="Y157" s="161" t="str">
        <f>IF(Y155="","",VLOOKUP(Y155,'シフト記号表（勤務時間帯）'!$D$6:$Z$47,23,FALSE))</f>
        <v/>
      </c>
      <c r="Z157" s="161" t="str">
        <f>IF(Z155="","",VLOOKUP(Z155,'シフト記号表（勤務時間帯）'!$D$6:$Z$47,23,FALSE))</f>
        <v/>
      </c>
      <c r="AA157" s="162" t="str">
        <f>IF(AA155="","",VLOOKUP(AA155,'シフト記号表（勤務時間帯）'!$D$6:$Z$47,23,FALSE))</f>
        <v/>
      </c>
      <c r="AB157" s="160" t="str">
        <f>IF(AB155="","",VLOOKUP(AB155,'シフト記号表（勤務時間帯）'!$D$6:$Z$47,23,FALSE))</f>
        <v/>
      </c>
      <c r="AC157" s="161" t="str">
        <f>IF(AC155="","",VLOOKUP(AC155,'シフト記号表（勤務時間帯）'!$D$6:$Z$47,23,FALSE))</f>
        <v/>
      </c>
      <c r="AD157" s="161" t="str">
        <f>IF(AD155="","",VLOOKUP(AD155,'シフト記号表（勤務時間帯）'!$D$6:$Z$47,23,FALSE))</f>
        <v/>
      </c>
      <c r="AE157" s="161" t="str">
        <f>IF(AE155="","",VLOOKUP(AE155,'シフト記号表（勤務時間帯）'!$D$6:$Z$47,23,FALSE))</f>
        <v/>
      </c>
      <c r="AF157" s="161" t="str">
        <f>IF(AF155="","",VLOOKUP(AF155,'シフト記号表（勤務時間帯）'!$D$6:$Z$47,23,FALSE))</f>
        <v/>
      </c>
      <c r="AG157" s="161" t="str">
        <f>IF(AG155="","",VLOOKUP(AG155,'シフト記号表（勤務時間帯）'!$D$6:$Z$47,23,FALSE))</f>
        <v/>
      </c>
      <c r="AH157" s="162" t="str">
        <f>IF(AH155="","",VLOOKUP(AH155,'シフト記号表（勤務時間帯）'!$D$6:$Z$47,23,FALSE))</f>
        <v/>
      </c>
      <c r="AI157" s="160" t="str">
        <f>IF(AI155="","",VLOOKUP(AI155,'シフト記号表（勤務時間帯）'!$D$6:$Z$47,23,FALSE))</f>
        <v/>
      </c>
      <c r="AJ157" s="161" t="str">
        <f>IF(AJ155="","",VLOOKUP(AJ155,'シフト記号表（勤務時間帯）'!$D$6:$Z$47,23,FALSE))</f>
        <v/>
      </c>
      <c r="AK157" s="161" t="str">
        <f>IF(AK155="","",VLOOKUP(AK155,'シフト記号表（勤務時間帯）'!$D$6:$Z$47,23,FALSE))</f>
        <v/>
      </c>
      <c r="AL157" s="161" t="str">
        <f>IF(AL155="","",VLOOKUP(AL155,'シフト記号表（勤務時間帯）'!$D$6:$Z$47,23,FALSE))</f>
        <v/>
      </c>
      <c r="AM157" s="161" t="str">
        <f>IF(AM155="","",VLOOKUP(AM155,'シフト記号表（勤務時間帯）'!$D$6:$Z$47,23,FALSE))</f>
        <v/>
      </c>
      <c r="AN157" s="161" t="str">
        <f>IF(AN155="","",VLOOKUP(AN155,'シフト記号表（勤務時間帯）'!$D$6:$Z$47,23,FALSE))</f>
        <v/>
      </c>
      <c r="AO157" s="162" t="str">
        <f>IF(AO155="","",VLOOKUP(AO155,'シフト記号表（勤務時間帯）'!$D$6:$Z$47,23,FALSE))</f>
        <v/>
      </c>
      <c r="AP157" s="160" t="str">
        <f>IF(AP155="","",VLOOKUP(AP155,'シフト記号表（勤務時間帯）'!$D$6:$Z$47,23,FALSE))</f>
        <v/>
      </c>
      <c r="AQ157" s="161" t="str">
        <f>IF(AQ155="","",VLOOKUP(AQ155,'シフト記号表（勤務時間帯）'!$D$6:$Z$47,23,FALSE))</f>
        <v/>
      </c>
      <c r="AR157" s="161" t="str">
        <f>IF(AR155="","",VLOOKUP(AR155,'シフト記号表（勤務時間帯）'!$D$6:$Z$47,23,FALSE))</f>
        <v/>
      </c>
      <c r="AS157" s="161" t="str">
        <f>IF(AS155="","",VLOOKUP(AS155,'シフト記号表（勤務時間帯）'!$D$6:$Z$47,23,FALSE))</f>
        <v/>
      </c>
      <c r="AT157" s="161" t="str">
        <f>IF(AT155="","",VLOOKUP(AT155,'シフト記号表（勤務時間帯）'!$D$6:$Z$47,23,FALSE))</f>
        <v/>
      </c>
      <c r="AU157" s="161" t="str">
        <f>IF(AU155="","",VLOOKUP(AU155,'シフト記号表（勤務時間帯）'!$D$6:$Z$47,23,FALSE))</f>
        <v/>
      </c>
      <c r="AV157" s="162" t="str">
        <f>IF(AV155="","",VLOOKUP(AV155,'シフト記号表（勤務時間帯）'!$D$6:$Z$47,23,FALSE))</f>
        <v/>
      </c>
      <c r="AW157" s="160" t="str">
        <f>IF(AW155="","",VLOOKUP(AW155,'シフト記号表（勤務時間帯）'!$D$6:$Z$47,23,FALSE))</f>
        <v/>
      </c>
      <c r="AX157" s="161" t="str">
        <f>IF(AX155="","",VLOOKUP(AX155,'シフト記号表（勤務時間帯）'!$D$6:$Z$47,23,FALSE))</f>
        <v/>
      </c>
      <c r="AY157" s="161" t="str">
        <f>IF(AY155="","",VLOOKUP(AY155,'シフト記号表（勤務時間帯）'!$D$6:$Z$47,23,FALSE))</f>
        <v/>
      </c>
      <c r="AZ157" s="322">
        <f>IF($BC$3="４週",SUM(U157:AV157),IF($BC$3="暦月",SUM(U157:AY157),""))</f>
        <v>0</v>
      </c>
      <c r="BA157" s="323"/>
      <c r="BB157" s="324">
        <f>IF($BC$3="４週",AZ157/4,IF($BC$3="暦月",(AZ157/($BC$8/7)),""))</f>
        <v>0</v>
      </c>
      <c r="BC157" s="323"/>
      <c r="BD157" s="316"/>
      <c r="BE157" s="317"/>
      <c r="BF157" s="317"/>
      <c r="BG157" s="317"/>
      <c r="BH157" s="318"/>
    </row>
    <row r="158" spans="2:60" ht="20.25" customHeight="1" x14ac:dyDescent="0.4">
      <c r="B158" s="100"/>
      <c r="C158" s="265"/>
      <c r="D158" s="266"/>
      <c r="E158" s="267"/>
      <c r="F158" s="135"/>
      <c r="G158" s="101"/>
      <c r="H158" s="274"/>
      <c r="I158" s="277"/>
      <c r="J158" s="278"/>
      <c r="K158" s="278"/>
      <c r="L158" s="279"/>
      <c r="M158" s="286"/>
      <c r="N158" s="287"/>
      <c r="O158" s="288"/>
      <c r="P158" s="40" t="s">
        <v>18</v>
      </c>
      <c r="Q158" s="41"/>
      <c r="R158" s="41"/>
      <c r="S158" s="42"/>
      <c r="T158" s="53"/>
      <c r="U158" s="163"/>
      <c r="V158" s="164"/>
      <c r="W158" s="164"/>
      <c r="X158" s="164"/>
      <c r="Y158" s="164"/>
      <c r="Z158" s="164"/>
      <c r="AA158" s="165"/>
      <c r="AB158" s="163"/>
      <c r="AC158" s="164"/>
      <c r="AD158" s="164"/>
      <c r="AE158" s="164"/>
      <c r="AF158" s="164"/>
      <c r="AG158" s="164"/>
      <c r="AH158" s="165"/>
      <c r="AI158" s="163"/>
      <c r="AJ158" s="164"/>
      <c r="AK158" s="164"/>
      <c r="AL158" s="164"/>
      <c r="AM158" s="164"/>
      <c r="AN158" s="164"/>
      <c r="AO158" s="165"/>
      <c r="AP158" s="163"/>
      <c r="AQ158" s="164"/>
      <c r="AR158" s="164"/>
      <c r="AS158" s="164"/>
      <c r="AT158" s="164"/>
      <c r="AU158" s="164"/>
      <c r="AV158" s="165"/>
      <c r="AW158" s="163"/>
      <c r="AX158" s="164"/>
      <c r="AY158" s="164"/>
      <c r="AZ158" s="295"/>
      <c r="BA158" s="296"/>
      <c r="BB158" s="309"/>
      <c r="BC158" s="296"/>
      <c r="BD158" s="310"/>
      <c r="BE158" s="311"/>
      <c r="BF158" s="311"/>
      <c r="BG158" s="311"/>
      <c r="BH158" s="312"/>
    </row>
    <row r="159" spans="2:60" ht="20.25" customHeight="1" x14ac:dyDescent="0.4">
      <c r="B159" s="96">
        <f>B156+1</f>
        <v>44</v>
      </c>
      <c r="C159" s="268"/>
      <c r="D159" s="269"/>
      <c r="E159" s="270"/>
      <c r="F159" s="95">
        <f>C158</f>
        <v>0</v>
      </c>
      <c r="G159" s="97"/>
      <c r="H159" s="275"/>
      <c r="I159" s="280"/>
      <c r="J159" s="281"/>
      <c r="K159" s="281"/>
      <c r="L159" s="282"/>
      <c r="M159" s="289"/>
      <c r="N159" s="290"/>
      <c r="O159" s="291"/>
      <c r="P159" s="20" t="s">
        <v>69</v>
      </c>
      <c r="Q159" s="21"/>
      <c r="R159" s="21"/>
      <c r="S159" s="16"/>
      <c r="T159" s="46"/>
      <c r="U159" s="157" t="str">
        <f>IF(U158="","",VLOOKUP(U158,'シフト記号表（勤務時間帯）'!$D$6:$X$47,21,FALSE))</f>
        <v/>
      </c>
      <c r="V159" s="158" t="str">
        <f>IF(V158="","",VLOOKUP(V158,'シフト記号表（勤務時間帯）'!$D$6:$X$47,21,FALSE))</f>
        <v/>
      </c>
      <c r="W159" s="158" t="str">
        <f>IF(W158="","",VLOOKUP(W158,'シフト記号表（勤務時間帯）'!$D$6:$X$47,21,FALSE))</f>
        <v/>
      </c>
      <c r="X159" s="158" t="str">
        <f>IF(X158="","",VLOOKUP(X158,'シフト記号表（勤務時間帯）'!$D$6:$X$47,21,FALSE))</f>
        <v/>
      </c>
      <c r="Y159" s="158" t="str">
        <f>IF(Y158="","",VLOOKUP(Y158,'シフト記号表（勤務時間帯）'!$D$6:$X$47,21,FALSE))</f>
        <v/>
      </c>
      <c r="Z159" s="158" t="str">
        <f>IF(Z158="","",VLOOKUP(Z158,'シフト記号表（勤務時間帯）'!$D$6:$X$47,21,FALSE))</f>
        <v/>
      </c>
      <c r="AA159" s="159" t="str">
        <f>IF(AA158="","",VLOOKUP(AA158,'シフト記号表（勤務時間帯）'!$D$6:$X$47,21,FALSE))</f>
        <v/>
      </c>
      <c r="AB159" s="157" t="str">
        <f>IF(AB158="","",VLOOKUP(AB158,'シフト記号表（勤務時間帯）'!$D$6:$X$47,21,FALSE))</f>
        <v/>
      </c>
      <c r="AC159" s="158" t="str">
        <f>IF(AC158="","",VLOOKUP(AC158,'シフト記号表（勤務時間帯）'!$D$6:$X$47,21,FALSE))</f>
        <v/>
      </c>
      <c r="AD159" s="158" t="str">
        <f>IF(AD158="","",VLOOKUP(AD158,'シフト記号表（勤務時間帯）'!$D$6:$X$47,21,FALSE))</f>
        <v/>
      </c>
      <c r="AE159" s="158" t="str">
        <f>IF(AE158="","",VLOOKUP(AE158,'シフト記号表（勤務時間帯）'!$D$6:$X$47,21,FALSE))</f>
        <v/>
      </c>
      <c r="AF159" s="158" t="str">
        <f>IF(AF158="","",VLOOKUP(AF158,'シフト記号表（勤務時間帯）'!$D$6:$X$47,21,FALSE))</f>
        <v/>
      </c>
      <c r="AG159" s="158" t="str">
        <f>IF(AG158="","",VLOOKUP(AG158,'シフト記号表（勤務時間帯）'!$D$6:$X$47,21,FALSE))</f>
        <v/>
      </c>
      <c r="AH159" s="159" t="str">
        <f>IF(AH158="","",VLOOKUP(AH158,'シフト記号表（勤務時間帯）'!$D$6:$X$47,21,FALSE))</f>
        <v/>
      </c>
      <c r="AI159" s="157" t="str">
        <f>IF(AI158="","",VLOOKUP(AI158,'シフト記号表（勤務時間帯）'!$D$6:$X$47,21,FALSE))</f>
        <v/>
      </c>
      <c r="AJ159" s="158" t="str">
        <f>IF(AJ158="","",VLOOKUP(AJ158,'シフト記号表（勤務時間帯）'!$D$6:$X$47,21,FALSE))</f>
        <v/>
      </c>
      <c r="AK159" s="158" t="str">
        <f>IF(AK158="","",VLOOKUP(AK158,'シフト記号表（勤務時間帯）'!$D$6:$X$47,21,FALSE))</f>
        <v/>
      </c>
      <c r="AL159" s="158" t="str">
        <f>IF(AL158="","",VLOOKUP(AL158,'シフト記号表（勤務時間帯）'!$D$6:$X$47,21,FALSE))</f>
        <v/>
      </c>
      <c r="AM159" s="158" t="str">
        <f>IF(AM158="","",VLOOKUP(AM158,'シフト記号表（勤務時間帯）'!$D$6:$X$47,21,FALSE))</f>
        <v/>
      </c>
      <c r="AN159" s="158" t="str">
        <f>IF(AN158="","",VLOOKUP(AN158,'シフト記号表（勤務時間帯）'!$D$6:$X$47,21,FALSE))</f>
        <v/>
      </c>
      <c r="AO159" s="159" t="str">
        <f>IF(AO158="","",VLOOKUP(AO158,'シフト記号表（勤務時間帯）'!$D$6:$X$47,21,FALSE))</f>
        <v/>
      </c>
      <c r="AP159" s="157" t="str">
        <f>IF(AP158="","",VLOOKUP(AP158,'シフト記号表（勤務時間帯）'!$D$6:$X$47,21,FALSE))</f>
        <v/>
      </c>
      <c r="AQ159" s="158" t="str">
        <f>IF(AQ158="","",VLOOKUP(AQ158,'シフト記号表（勤務時間帯）'!$D$6:$X$47,21,FALSE))</f>
        <v/>
      </c>
      <c r="AR159" s="158" t="str">
        <f>IF(AR158="","",VLOOKUP(AR158,'シフト記号表（勤務時間帯）'!$D$6:$X$47,21,FALSE))</f>
        <v/>
      </c>
      <c r="AS159" s="158" t="str">
        <f>IF(AS158="","",VLOOKUP(AS158,'シフト記号表（勤務時間帯）'!$D$6:$X$47,21,FALSE))</f>
        <v/>
      </c>
      <c r="AT159" s="158" t="str">
        <f>IF(AT158="","",VLOOKUP(AT158,'シフト記号表（勤務時間帯）'!$D$6:$X$47,21,FALSE))</f>
        <v/>
      </c>
      <c r="AU159" s="158" t="str">
        <f>IF(AU158="","",VLOOKUP(AU158,'シフト記号表（勤務時間帯）'!$D$6:$X$47,21,FALSE))</f>
        <v/>
      </c>
      <c r="AV159" s="159" t="str">
        <f>IF(AV158="","",VLOOKUP(AV158,'シフト記号表（勤務時間帯）'!$D$6:$X$47,21,FALSE))</f>
        <v/>
      </c>
      <c r="AW159" s="157" t="str">
        <f>IF(AW158="","",VLOOKUP(AW158,'シフト記号表（勤務時間帯）'!$D$6:$X$47,21,FALSE))</f>
        <v/>
      </c>
      <c r="AX159" s="158" t="str">
        <f>IF(AX158="","",VLOOKUP(AX158,'シフト記号表（勤務時間帯）'!$D$6:$X$47,21,FALSE))</f>
        <v/>
      </c>
      <c r="AY159" s="158" t="str">
        <f>IF(AY158="","",VLOOKUP(AY158,'シフト記号表（勤務時間帯）'!$D$6:$X$47,21,FALSE))</f>
        <v/>
      </c>
      <c r="AZ159" s="319">
        <f>IF($BC$3="４週",SUM(U159:AV159),IF($BC$3="暦月",SUM(U159:AY159),""))</f>
        <v>0</v>
      </c>
      <c r="BA159" s="320"/>
      <c r="BB159" s="321">
        <f>IF($BC$3="４週",AZ159/4,IF($BC$3="暦月",(AZ159/($BC$8/7)),""))</f>
        <v>0</v>
      </c>
      <c r="BC159" s="320"/>
      <c r="BD159" s="313"/>
      <c r="BE159" s="314"/>
      <c r="BF159" s="314"/>
      <c r="BG159" s="314"/>
      <c r="BH159" s="315"/>
    </row>
    <row r="160" spans="2:60" ht="20.25" customHeight="1" x14ac:dyDescent="0.4">
      <c r="B160" s="98"/>
      <c r="C160" s="271"/>
      <c r="D160" s="272"/>
      <c r="E160" s="273"/>
      <c r="F160" s="134"/>
      <c r="G160" s="99">
        <f>C158</f>
        <v>0</v>
      </c>
      <c r="H160" s="276"/>
      <c r="I160" s="283"/>
      <c r="J160" s="284"/>
      <c r="K160" s="284"/>
      <c r="L160" s="285"/>
      <c r="M160" s="292"/>
      <c r="N160" s="293"/>
      <c r="O160" s="294"/>
      <c r="P160" s="153" t="s">
        <v>70</v>
      </c>
      <c r="Q160" s="23"/>
      <c r="R160" s="23"/>
      <c r="S160" s="15"/>
      <c r="T160" s="50"/>
      <c r="U160" s="160" t="str">
        <f>IF(U158="","",VLOOKUP(U158,'シフト記号表（勤務時間帯）'!$D$6:$Z$47,23,FALSE))</f>
        <v/>
      </c>
      <c r="V160" s="161" t="str">
        <f>IF(V158="","",VLOOKUP(V158,'シフト記号表（勤務時間帯）'!$D$6:$Z$47,23,FALSE))</f>
        <v/>
      </c>
      <c r="W160" s="161" t="str">
        <f>IF(W158="","",VLOOKUP(W158,'シフト記号表（勤務時間帯）'!$D$6:$Z$47,23,FALSE))</f>
        <v/>
      </c>
      <c r="X160" s="161" t="str">
        <f>IF(X158="","",VLOOKUP(X158,'シフト記号表（勤務時間帯）'!$D$6:$Z$47,23,FALSE))</f>
        <v/>
      </c>
      <c r="Y160" s="161" t="str">
        <f>IF(Y158="","",VLOOKUP(Y158,'シフト記号表（勤務時間帯）'!$D$6:$Z$47,23,FALSE))</f>
        <v/>
      </c>
      <c r="Z160" s="161" t="str">
        <f>IF(Z158="","",VLOOKUP(Z158,'シフト記号表（勤務時間帯）'!$D$6:$Z$47,23,FALSE))</f>
        <v/>
      </c>
      <c r="AA160" s="162" t="str">
        <f>IF(AA158="","",VLOOKUP(AA158,'シフト記号表（勤務時間帯）'!$D$6:$Z$47,23,FALSE))</f>
        <v/>
      </c>
      <c r="AB160" s="160" t="str">
        <f>IF(AB158="","",VLOOKUP(AB158,'シフト記号表（勤務時間帯）'!$D$6:$Z$47,23,FALSE))</f>
        <v/>
      </c>
      <c r="AC160" s="161" t="str">
        <f>IF(AC158="","",VLOOKUP(AC158,'シフト記号表（勤務時間帯）'!$D$6:$Z$47,23,FALSE))</f>
        <v/>
      </c>
      <c r="AD160" s="161" t="str">
        <f>IF(AD158="","",VLOOKUP(AD158,'シフト記号表（勤務時間帯）'!$D$6:$Z$47,23,FALSE))</f>
        <v/>
      </c>
      <c r="AE160" s="161" t="str">
        <f>IF(AE158="","",VLOOKUP(AE158,'シフト記号表（勤務時間帯）'!$D$6:$Z$47,23,FALSE))</f>
        <v/>
      </c>
      <c r="AF160" s="161" t="str">
        <f>IF(AF158="","",VLOOKUP(AF158,'シフト記号表（勤務時間帯）'!$D$6:$Z$47,23,FALSE))</f>
        <v/>
      </c>
      <c r="AG160" s="161" t="str">
        <f>IF(AG158="","",VLOOKUP(AG158,'シフト記号表（勤務時間帯）'!$D$6:$Z$47,23,FALSE))</f>
        <v/>
      </c>
      <c r="AH160" s="162" t="str">
        <f>IF(AH158="","",VLOOKUP(AH158,'シフト記号表（勤務時間帯）'!$D$6:$Z$47,23,FALSE))</f>
        <v/>
      </c>
      <c r="AI160" s="160" t="str">
        <f>IF(AI158="","",VLOOKUP(AI158,'シフト記号表（勤務時間帯）'!$D$6:$Z$47,23,FALSE))</f>
        <v/>
      </c>
      <c r="AJ160" s="161" t="str">
        <f>IF(AJ158="","",VLOOKUP(AJ158,'シフト記号表（勤務時間帯）'!$D$6:$Z$47,23,FALSE))</f>
        <v/>
      </c>
      <c r="AK160" s="161" t="str">
        <f>IF(AK158="","",VLOOKUP(AK158,'シフト記号表（勤務時間帯）'!$D$6:$Z$47,23,FALSE))</f>
        <v/>
      </c>
      <c r="AL160" s="161" t="str">
        <f>IF(AL158="","",VLOOKUP(AL158,'シフト記号表（勤務時間帯）'!$D$6:$Z$47,23,FALSE))</f>
        <v/>
      </c>
      <c r="AM160" s="161" t="str">
        <f>IF(AM158="","",VLOOKUP(AM158,'シフト記号表（勤務時間帯）'!$D$6:$Z$47,23,FALSE))</f>
        <v/>
      </c>
      <c r="AN160" s="161" t="str">
        <f>IF(AN158="","",VLOOKUP(AN158,'シフト記号表（勤務時間帯）'!$D$6:$Z$47,23,FALSE))</f>
        <v/>
      </c>
      <c r="AO160" s="162" t="str">
        <f>IF(AO158="","",VLOOKUP(AO158,'シフト記号表（勤務時間帯）'!$D$6:$Z$47,23,FALSE))</f>
        <v/>
      </c>
      <c r="AP160" s="160" t="str">
        <f>IF(AP158="","",VLOOKUP(AP158,'シフト記号表（勤務時間帯）'!$D$6:$Z$47,23,FALSE))</f>
        <v/>
      </c>
      <c r="AQ160" s="161" t="str">
        <f>IF(AQ158="","",VLOOKUP(AQ158,'シフト記号表（勤務時間帯）'!$D$6:$Z$47,23,FALSE))</f>
        <v/>
      </c>
      <c r="AR160" s="161" t="str">
        <f>IF(AR158="","",VLOOKUP(AR158,'シフト記号表（勤務時間帯）'!$D$6:$Z$47,23,FALSE))</f>
        <v/>
      </c>
      <c r="AS160" s="161" t="str">
        <f>IF(AS158="","",VLOOKUP(AS158,'シフト記号表（勤務時間帯）'!$D$6:$Z$47,23,FALSE))</f>
        <v/>
      </c>
      <c r="AT160" s="161" t="str">
        <f>IF(AT158="","",VLOOKUP(AT158,'シフト記号表（勤務時間帯）'!$D$6:$Z$47,23,FALSE))</f>
        <v/>
      </c>
      <c r="AU160" s="161" t="str">
        <f>IF(AU158="","",VLOOKUP(AU158,'シフト記号表（勤務時間帯）'!$D$6:$Z$47,23,FALSE))</f>
        <v/>
      </c>
      <c r="AV160" s="162" t="str">
        <f>IF(AV158="","",VLOOKUP(AV158,'シフト記号表（勤務時間帯）'!$D$6:$Z$47,23,FALSE))</f>
        <v/>
      </c>
      <c r="AW160" s="160" t="str">
        <f>IF(AW158="","",VLOOKUP(AW158,'シフト記号表（勤務時間帯）'!$D$6:$Z$47,23,FALSE))</f>
        <v/>
      </c>
      <c r="AX160" s="161" t="str">
        <f>IF(AX158="","",VLOOKUP(AX158,'シフト記号表（勤務時間帯）'!$D$6:$Z$47,23,FALSE))</f>
        <v/>
      </c>
      <c r="AY160" s="161" t="str">
        <f>IF(AY158="","",VLOOKUP(AY158,'シフト記号表（勤務時間帯）'!$D$6:$Z$47,23,FALSE))</f>
        <v/>
      </c>
      <c r="AZ160" s="322">
        <f>IF($BC$3="４週",SUM(U160:AV160),IF($BC$3="暦月",SUM(U160:AY160),""))</f>
        <v>0</v>
      </c>
      <c r="BA160" s="323"/>
      <c r="BB160" s="324">
        <f>IF($BC$3="４週",AZ160/4,IF($BC$3="暦月",(AZ160/($BC$8/7)),""))</f>
        <v>0</v>
      </c>
      <c r="BC160" s="323"/>
      <c r="BD160" s="316"/>
      <c r="BE160" s="317"/>
      <c r="BF160" s="317"/>
      <c r="BG160" s="317"/>
      <c r="BH160" s="318"/>
    </row>
    <row r="161" spans="2:60" ht="20.25" customHeight="1" x14ac:dyDescent="0.4">
      <c r="B161" s="100"/>
      <c r="C161" s="265"/>
      <c r="D161" s="266"/>
      <c r="E161" s="267"/>
      <c r="F161" s="135"/>
      <c r="G161" s="101"/>
      <c r="H161" s="274"/>
      <c r="I161" s="277"/>
      <c r="J161" s="278"/>
      <c r="K161" s="278"/>
      <c r="L161" s="279"/>
      <c r="M161" s="286"/>
      <c r="N161" s="287"/>
      <c r="O161" s="288"/>
      <c r="P161" s="40" t="s">
        <v>18</v>
      </c>
      <c r="Q161" s="41"/>
      <c r="R161" s="41"/>
      <c r="S161" s="42"/>
      <c r="T161" s="53"/>
      <c r="U161" s="163"/>
      <c r="V161" s="164"/>
      <c r="W161" s="164"/>
      <c r="X161" s="164"/>
      <c r="Y161" s="164"/>
      <c r="Z161" s="164"/>
      <c r="AA161" s="165"/>
      <c r="AB161" s="163"/>
      <c r="AC161" s="164"/>
      <c r="AD161" s="164"/>
      <c r="AE161" s="164"/>
      <c r="AF161" s="164"/>
      <c r="AG161" s="164"/>
      <c r="AH161" s="165"/>
      <c r="AI161" s="163"/>
      <c r="AJ161" s="164"/>
      <c r="AK161" s="164"/>
      <c r="AL161" s="164"/>
      <c r="AM161" s="164"/>
      <c r="AN161" s="164"/>
      <c r="AO161" s="165"/>
      <c r="AP161" s="163"/>
      <c r="AQ161" s="164"/>
      <c r="AR161" s="164"/>
      <c r="AS161" s="164"/>
      <c r="AT161" s="164"/>
      <c r="AU161" s="164"/>
      <c r="AV161" s="165"/>
      <c r="AW161" s="163"/>
      <c r="AX161" s="164"/>
      <c r="AY161" s="164"/>
      <c r="AZ161" s="295"/>
      <c r="BA161" s="296"/>
      <c r="BB161" s="309"/>
      <c r="BC161" s="296"/>
      <c r="BD161" s="310"/>
      <c r="BE161" s="311"/>
      <c r="BF161" s="311"/>
      <c r="BG161" s="311"/>
      <c r="BH161" s="312"/>
    </row>
    <row r="162" spans="2:60" ht="20.25" customHeight="1" x14ac:dyDescent="0.4">
      <c r="B162" s="96">
        <f>B159+1</f>
        <v>45</v>
      </c>
      <c r="C162" s="268"/>
      <c r="D162" s="269"/>
      <c r="E162" s="270"/>
      <c r="F162" s="95">
        <f>C161</f>
        <v>0</v>
      </c>
      <c r="G162" s="97"/>
      <c r="H162" s="275"/>
      <c r="I162" s="280"/>
      <c r="J162" s="281"/>
      <c r="K162" s="281"/>
      <c r="L162" s="282"/>
      <c r="M162" s="289"/>
      <c r="N162" s="290"/>
      <c r="O162" s="291"/>
      <c r="P162" s="20" t="s">
        <v>69</v>
      </c>
      <c r="Q162" s="21"/>
      <c r="R162" s="21"/>
      <c r="S162" s="16"/>
      <c r="T162" s="46"/>
      <c r="U162" s="157" t="str">
        <f>IF(U161="","",VLOOKUP(U161,'シフト記号表（勤務時間帯）'!$D$6:$X$47,21,FALSE))</f>
        <v/>
      </c>
      <c r="V162" s="158" t="str">
        <f>IF(V161="","",VLOOKUP(V161,'シフト記号表（勤務時間帯）'!$D$6:$X$47,21,FALSE))</f>
        <v/>
      </c>
      <c r="W162" s="158" t="str">
        <f>IF(W161="","",VLOOKUP(W161,'シフト記号表（勤務時間帯）'!$D$6:$X$47,21,FALSE))</f>
        <v/>
      </c>
      <c r="X162" s="158" t="str">
        <f>IF(X161="","",VLOOKUP(X161,'シフト記号表（勤務時間帯）'!$D$6:$X$47,21,FALSE))</f>
        <v/>
      </c>
      <c r="Y162" s="158" t="str">
        <f>IF(Y161="","",VLOOKUP(Y161,'シフト記号表（勤務時間帯）'!$D$6:$X$47,21,FALSE))</f>
        <v/>
      </c>
      <c r="Z162" s="158" t="str">
        <f>IF(Z161="","",VLOOKUP(Z161,'シフト記号表（勤務時間帯）'!$D$6:$X$47,21,FALSE))</f>
        <v/>
      </c>
      <c r="AA162" s="159" t="str">
        <f>IF(AA161="","",VLOOKUP(AA161,'シフト記号表（勤務時間帯）'!$D$6:$X$47,21,FALSE))</f>
        <v/>
      </c>
      <c r="AB162" s="157" t="str">
        <f>IF(AB161="","",VLOOKUP(AB161,'シフト記号表（勤務時間帯）'!$D$6:$X$47,21,FALSE))</f>
        <v/>
      </c>
      <c r="AC162" s="158" t="str">
        <f>IF(AC161="","",VLOOKUP(AC161,'シフト記号表（勤務時間帯）'!$D$6:$X$47,21,FALSE))</f>
        <v/>
      </c>
      <c r="AD162" s="158" t="str">
        <f>IF(AD161="","",VLOOKUP(AD161,'シフト記号表（勤務時間帯）'!$D$6:$X$47,21,FALSE))</f>
        <v/>
      </c>
      <c r="AE162" s="158" t="str">
        <f>IF(AE161="","",VLOOKUP(AE161,'シフト記号表（勤務時間帯）'!$D$6:$X$47,21,FALSE))</f>
        <v/>
      </c>
      <c r="AF162" s="158" t="str">
        <f>IF(AF161="","",VLOOKUP(AF161,'シフト記号表（勤務時間帯）'!$D$6:$X$47,21,FALSE))</f>
        <v/>
      </c>
      <c r="AG162" s="158" t="str">
        <f>IF(AG161="","",VLOOKUP(AG161,'シフト記号表（勤務時間帯）'!$D$6:$X$47,21,FALSE))</f>
        <v/>
      </c>
      <c r="AH162" s="159" t="str">
        <f>IF(AH161="","",VLOOKUP(AH161,'シフト記号表（勤務時間帯）'!$D$6:$X$47,21,FALSE))</f>
        <v/>
      </c>
      <c r="AI162" s="157" t="str">
        <f>IF(AI161="","",VLOOKUP(AI161,'シフト記号表（勤務時間帯）'!$D$6:$X$47,21,FALSE))</f>
        <v/>
      </c>
      <c r="AJ162" s="158" t="str">
        <f>IF(AJ161="","",VLOOKUP(AJ161,'シフト記号表（勤務時間帯）'!$D$6:$X$47,21,FALSE))</f>
        <v/>
      </c>
      <c r="AK162" s="158" t="str">
        <f>IF(AK161="","",VLOOKUP(AK161,'シフト記号表（勤務時間帯）'!$D$6:$X$47,21,FALSE))</f>
        <v/>
      </c>
      <c r="AL162" s="158" t="str">
        <f>IF(AL161="","",VLOOKUP(AL161,'シフト記号表（勤務時間帯）'!$D$6:$X$47,21,FALSE))</f>
        <v/>
      </c>
      <c r="AM162" s="158" t="str">
        <f>IF(AM161="","",VLOOKUP(AM161,'シフト記号表（勤務時間帯）'!$D$6:$X$47,21,FALSE))</f>
        <v/>
      </c>
      <c r="AN162" s="158" t="str">
        <f>IF(AN161="","",VLOOKUP(AN161,'シフト記号表（勤務時間帯）'!$D$6:$X$47,21,FALSE))</f>
        <v/>
      </c>
      <c r="AO162" s="159" t="str">
        <f>IF(AO161="","",VLOOKUP(AO161,'シフト記号表（勤務時間帯）'!$D$6:$X$47,21,FALSE))</f>
        <v/>
      </c>
      <c r="AP162" s="157" t="str">
        <f>IF(AP161="","",VLOOKUP(AP161,'シフト記号表（勤務時間帯）'!$D$6:$X$47,21,FALSE))</f>
        <v/>
      </c>
      <c r="AQ162" s="158" t="str">
        <f>IF(AQ161="","",VLOOKUP(AQ161,'シフト記号表（勤務時間帯）'!$D$6:$X$47,21,FALSE))</f>
        <v/>
      </c>
      <c r="AR162" s="158" t="str">
        <f>IF(AR161="","",VLOOKUP(AR161,'シフト記号表（勤務時間帯）'!$D$6:$X$47,21,FALSE))</f>
        <v/>
      </c>
      <c r="AS162" s="158" t="str">
        <f>IF(AS161="","",VLOOKUP(AS161,'シフト記号表（勤務時間帯）'!$D$6:$X$47,21,FALSE))</f>
        <v/>
      </c>
      <c r="AT162" s="158" t="str">
        <f>IF(AT161="","",VLOOKUP(AT161,'シフト記号表（勤務時間帯）'!$D$6:$X$47,21,FALSE))</f>
        <v/>
      </c>
      <c r="AU162" s="158" t="str">
        <f>IF(AU161="","",VLOOKUP(AU161,'シフト記号表（勤務時間帯）'!$D$6:$X$47,21,FALSE))</f>
        <v/>
      </c>
      <c r="AV162" s="159" t="str">
        <f>IF(AV161="","",VLOOKUP(AV161,'シフト記号表（勤務時間帯）'!$D$6:$X$47,21,FALSE))</f>
        <v/>
      </c>
      <c r="AW162" s="157" t="str">
        <f>IF(AW161="","",VLOOKUP(AW161,'シフト記号表（勤務時間帯）'!$D$6:$X$47,21,FALSE))</f>
        <v/>
      </c>
      <c r="AX162" s="158" t="str">
        <f>IF(AX161="","",VLOOKUP(AX161,'シフト記号表（勤務時間帯）'!$D$6:$X$47,21,FALSE))</f>
        <v/>
      </c>
      <c r="AY162" s="158" t="str">
        <f>IF(AY161="","",VLOOKUP(AY161,'シフト記号表（勤務時間帯）'!$D$6:$X$47,21,FALSE))</f>
        <v/>
      </c>
      <c r="AZ162" s="319">
        <f>IF($BC$3="４週",SUM(U162:AV162),IF($BC$3="暦月",SUM(U162:AY162),""))</f>
        <v>0</v>
      </c>
      <c r="BA162" s="320"/>
      <c r="BB162" s="321">
        <f>IF($BC$3="４週",AZ162/4,IF($BC$3="暦月",(AZ162/($BC$8/7)),""))</f>
        <v>0</v>
      </c>
      <c r="BC162" s="320"/>
      <c r="BD162" s="313"/>
      <c r="BE162" s="314"/>
      <c r="BF162" s="314"/>
      <c r="BG162" s="314"/>
      <c r="BH162" s="315"/>
    </row>
    <row r="163" spans="2:60" ht="20.25" customHeight="1" x14ac:dyDescent="0.4">
      <c r="B163" s="98"/>
      <c r="C163" s="271"/>
      <c r="D163" s="272"/>
      <c r="E163" s="273"/>
      <c r="F163" s="134"/>
      <c r="G163" s="99">
        <f>C161</f>
        <v>0</v>
      </c>
      <c r="H163" s="276"/>
      <c r="I163" s="283"/>
      <c r="J163" s="284"/>
      <c r="K163" s="284"/>
      <c r="L163" s="285"/>
      <c r="M163" s="292"/>
      <c r="N163" s="293"/>
      <c r="O163" s="294"/>
      <c r="P163" s="153" t="s">
        <v>70</v>
      </c>
      <c r="Q163" s="23"/>
      <c r="R163" s="23"/>
      <c r="S163" s="15"/>
      <c r="T163" s="50"/>
      <c r="U163" s="160" t="str">
        <f>IF(U161="","",VLOOKUP(U161,'シフト記号表（勤務時間帯）'!$D$6:$Z$47,23,FALSE))</f>
        <v/>
      </c>
      <c r="V163" s="161" t="str">
        <f>IF(V161="","",VLOOKUP(V161,'シフト記号表（勤務時間帯）'!$D$6:$Z$47,23,FALSE))</f>
        <v/>
      </c>
      <c r="W163" s="161" t="str">
        <f>IF(W161="","",VLOOKUP(W161,'シフト記号表（勤務時間帯）'!$D$6:$Z$47,23,FALSE))</f>
        <v/>
      </c>
      <c r="X163" s="161" t="str">
        <f>IF(X161="","",VLOOKUP(X161,'シフト記号表（勤務時間帯）'!$D$6:$Z$47,23,FALSE))</f>
        <v/>
      </c>
      <c r="Y163" s="161" t="str">
        <f>IF(Y161="","",VLOOKUP(Y161,'シフト記号表（勤務時間帯）'!$D$6:$Z$47,23,FALSE))</f>
        <v/>
      </c>
      <c r="Z163" s="161" t="str">
        <f>IF(Z161="","",VLOOKUP(Z161,'シフト記号表（勤務時間帯）'!$D$6:$Z$47,23,FALSE))</f>
        <v/>
      </c>
      <c r="AA163" s="162" t="str">
        <f>IF(AA161="","",VLOOKUP(AA161,'シフト記号表（勤務時間帯）'!$D$6:$Z$47,23,FALSE))</f>
        <v/>
      </c>
      <c r="AB163" s="160" t="str">
        <f>IF(AB161="","",VLOOKUP(AB161,'シフト記号表（勤務時間帯）'!$D$6:$Z$47,23,FALSE))</f>
        <v/>
      </c>
      <c r="AC163" s="161" t="str">
        <f>IF(AC161="","",VLOOKUP(AC161,'シフト記号表（勤務時間帯）'!$D$6:$Z$47,23,FALSE))</f>
        <v/>
      </c>
      <c r="AD163" s="161" t="str">
        <f>IF(AD161="","",VLOOKUP(AD161,'シフト記号表（勤務時間帯）'!$D$6:$Z$47,23,FALSE))</f>
        <v/>
      </c>
      <c r="AE163" s="161" t="str">
        <f>IF(AE161="","",VLOOKUP(AE161,'シフト記号表（勤務時間帯）'!$D$6:$Z$47,23,FALSE))</f>
        <v/>
      </c>
      <c r="AF163" s="161" t="str">
        <f>IF(AF161="","",VLOOKUP(AF161,'シフト記号表（勤務時間帯）'!$D$6:$Z$47,23,FALSE))</f>
        <v/>
      </c>
      <c r="AG163" s="161" t="str">
        <f>IF(AG161="","",VLOOKUP(AG161,'シフト記号表（勤務時間帯）'!$D$6:$Z$47,23,FALSE))</f>
        <v/>
      </c>
      <c r="AH163" s="162" t="str">
        <f>IF(AH161="","",VLOOKUP(AH161,'シフト記号表（勤務時間帯）'!$D$6:$Z$47,23,FALSE))</f>
        <v/>
      </c>
      <c r="AI163" s="160" t="str">
        <f>IF(AI161="","",VLOOKUP(AI161,'シフト記号表（勤務時間帯）'!$D$6:$Z$47,23,FALSE))</f>
        <v/>
      </c>
      <c r="AJ163" s="161" t="str">
        <f>IF(AJ161="","",VLOOKUP(AJ161,'シフト記号表（勤務時間帯）'!$D$6:$Z$47,23,FALSE))</f>
        <v/>
      </c>
      <c r="AK163" s="161" t="str">
        <f>IF(AK161="","",VLOOKUP(AK161,'シフト記号表（勤務時間帯）'!$D$6:$Z$47,23,FALSE))</f>
        <v/>
      </c>
      <c r="AL163" s="161" t="str">
        <f>IF(AL161="","",VLOOKUP(AL161,'シフト記号表（勤務時間帯）'!$D$6:$Z$47,23,FALSE))</f>
        <v/>
      </c>
      <c r="AM163" s="161" t="str">
        <f>IF(AM161="","",VLOOKUP(AM161,'シフト記号表（勤務時間帯）'!$D$6:$Z$47,23,FALSE))</f>
        <v/>
      </c>
      <c r="AN163" s="161" t="str">
        <f>IF(AN161="","",VLOOKUP(AN161,'シフト記号表（勤務時間帯）'!$D$6:$Z$47,23,FALSE))</f>
        <v/>
      </c>
      <c r="AO163" s="162" t="str">
        <f>IF(AO161="","",VLOOKUP(AO161,'シフト記号表（勤務時間帯）'!$D$6:$Z$47,23,FALSE))</f>
        <v/>
      </c>
      <c r="AP163" s="160" t="str">
        <f>IF(AP161="","",VLOOKUP(AP161,'シフト記号表（勤務時間帯）'!$D$6:$Z$47,23,FALSE))</f>
        <v/>
      </c>
      <c r="AQ163" s="161" t="str">
        <f>IF(AQ161="","",VLOOKUP(AQ161,'シフト記号表（勤務時間帯）'!$D$6:$Z$47,23,FALSE))</f>
        <v/>
      </c>
      <c r="AR163" s="161" t="str">
        <f>IF(AR161="","",VLOOKUP(AR161,'シフト記号表（勤務時間帯）'!$D$6:$Z$47,23,FALSE))</f>
        <v/>
      </c>
      <c r="AS163" s="161" t="str">
        <f>IF(AS161="","",VLOOKUP(AS161,'シフト記号表（勤務時間帯）'!$D$6:$Z$47,23,FALSE))</f>
        <v/>
      </c>
      <c r="AT163" s="161" t="str">
        <f>IF(AT161="","",VLOOKUP(AT161,'シフト記号表（勤務時間帯）'!$D$6:$Z$47,23,FALSE))</f>
        <v/>
      </c>
      <c r="AU163" s="161" t="str">
        <f>IF(AU161="","",VLOOKUP(AU161,'シフト記号表（勤務時間帯）'!$D$6:$Z$47,23,FALSE))</f>
        <v/>
      </c>
      <c r="AV163" s="162" t="str">
        <f>IF(AV161="","",VLOOKUP(AV161,'シフト記号表（勤務時間帯）'!$D$6:$Z$47,23,FALSE))</f>
        <v/>
      </c>
      <c r="AW163" s="160" t="str">
        <f>IF(AW161="","",VLOOKUP(AW161,'シフト記号表（勤務時間帯）'!$D$6:$Z$47,23,FALSE))</f>
        <v/>
      </c>
      <c r="AX163" s="161" t="str">
        <f>IF(AX161="","",VLOOKUP(AX161,'シフト記号表（勤務時間帯）'!$D$6:$Z$47,23,FALSE))</f>
        <v/>
      </c>
      <c r="AY163" s="161" t="str">
        <f>IF(AY161="","",VLOOKUP(AY161,'シフト記号表（勤務時間帯）'!$D$6:$Z$47,23,FALSE))</f>
        <v/>
      </c>
      <c r="AZ163" s="322">
        <f>IF($BC$3="４週",SUM(U163:AV163),IF($BC$3="暦月",SUM(U163:AY163),""))</f>
        <v>0</v>
      </c>
      <c r="BA163" s="323"/>
      <c r="BB163" s="324">
        <f>IF($BC$3="４週",AZ163/4,IF($BC$3="暦月",(AZ163/($BC$8/7)),""))</f>
        <v>0</v>
      </c>
      <c r="BC163" s="323"/>
      <c r="BD163" s="316"/>
      <c r="BE163" s="317"/>
      <c r="BF163" s="317"/>
      <c r="BG163" s="317"/>
      <c r="BH163" s="318"/>
    </row>
    <row r="164" spans="2:60" ht="20.25" customHeight="1" x14ac:dyDescent="0.4">
      <c r="B164" s="100"/>
      <c r="C164" s="265"/>
      <c r="D164" s="266"/>
      <c r="E164" s="267"/>
      <c r="F164" s="135"/>
      <c r="G164" s="101"/>
      <c r="H164" s="274"/>
      <c r="I164" s="277"/>
      <c r="J164" s="278"/>
      <c r="K164" s="278"/>
      <c r="L164" s="279"/>
      <c r="M164" s="286"/>
      <c r="N164" s="287"/>
      <c r="O164" s="288"/>
      <c r="P164" s="40" t="s">
        <v>18</v>
      </c>
      <c r="Q164" s="41"/>
      <c r="R164" s="41"/>
      <c r="S164" s="42"/>
      <c r="T164" s="53"/>
      <c r="U164" s="163"/>
      <c r="V164" s="164"/>
      <c r="W164" s="164"/>
      <c r="X164" s="164"/>
      <c r="Y164" s="164"/>
      <c r="Z164" s="164"/>
      <c r="AA164" s="165"/>
      <c r="AB164" s="163"/>
      <c r="AC164" s="164"/>
      <c r="AD164" s="164"/>
      <c r="AE164" s="164"/>
      <c r="AF164" s="164"/>
      <c r="AG164" s="164"/>
      <c r="AH164" s="165"/>
      <c r="AI164" s="163"/>
      <c r="AJ164" s="164"/>
      <c r="AK164" s="164"/>
      <c r="AL164" s="164"/>
      <c r="AM164" s="164"/>
      <c r="AN164" s="164"/>
      <c r="AO164" s="165"/>
      <c r="AP164" s="163"/>
      <c r="AQ164" s="164"/>
      <c r="AR164" s="164"/>
      <c r="AS164" s="164"/>
      <c r="AT164" s="164"/>
      <c r="AU164" s="164"/>
      <c r="AV164" s="165"/>
      <c r="AW164" s="163"/>
      <c r="AX164" s="164"/>
      <c r="AY164" s="164"/>
      <c r="AZ164" s="295"/>
      <c r="BA164" s="296"/>
      <c r="BB164" s="309"/>
      <c r="BC164" s="296"/>
      <c r="BD164" s="310"/>
      <c r="BE164" s="311"/>
      <c r="BF164" s="311"/>
      <c r="BG164" s="311"/>
      <c r="BH164" s="312"/>
    </row>
    <row r="165" spans="2:60" ht="20.25" customHeight="1" x14ac:dyDescent="0.4">
      <c r="B165" s="96">
        <f>B162+1</f>
        <v>46</v>
      </c>
      <c r="C165" s="268"/>
      <c r="D165" s="269"/>
      <c r="E165" s="270"/>
      <c r="F165" s="95">
        <f>C164</f>
        <v>0</v>
      </c>
      <c r="G165" s="97"/>
      <c r="H165" s="275"/>
      <c r="I165" s="280"/>
      <c r="J165" s="281"/>
      <c r="K165" s="281"/>
      <c r="L165" s="282"/>
      <c r="M165" s="289"/>
      <c r="N165" s="290"/>
      <c r="O165" s="291"/>
      <c r="P165" s="20" t="s">
        <v>69</v>
      </c>
      <c r="Q165" s="21"/>
      <c r="R165" s="21"/>
      <c r="S165" s="16"/>
      <c r="T165" s="46"/>
      <c r="U165" s="157" t="str">
        <f>IF(U164="","",VLOOKUP(U164,'シフト記号表（勤務時間帯）'!$D$6:$X$47,21,FALSE))</f>
        <v/>
      </c>
      <c r="V165" s="158" t="str">
        <f>IF(V164="","",VLOOKUP(V164,'シフト記号表（勤務時間帯）'!$D$6:$X$47,21,FALSE))</f>
        <v/>
      </c>
      <c r="W165" s="158" t="str">
        <f>IF(W164="","",VLOOKUP(W164,'シフト記号表（勤務時間帯）'!$D$6:$X$47,21,FALSE))</f>
        <v/>
      </c>
      <c r="X165" s="158" t="str">
        <f>IF(X164="","",VLOOKUP(X164,'シフト記号表（勤務時間帯）'!$D$6:$X$47,21,FALSE))</f>
        <v/>
      </c>
      <c r="Y165" s="158" t="str">
        <f>IF(Y164="","",VLOOKUP(Y164,'シフト記号表（勤務時間帯）'!$D$6:$X$47,21,FALSE))</f>
        <v/>
      </c>
      <c r="Z165" s="158" t="str">
        <f>IF(Z164="","",VLOOKUP(Z164,'シフト記号表（勤務時間帯）'!$D$6:$X$47,21,FALSE))</f>
        <v/>
      </c>
      <c r="AA165" s="159" t="str">
        <f>IF(AA164="","",VLOOKUP(AA164,'シフト記号表（勤務時間帯）'!$D$6:$X$47,21,FALSE))</f>
        <v/>
      </c>
      <c r="AB165" s="157" t="str">
        <f>IF(AB164="","",VLOOKUP(AB164,'シフト記号表（勤務時間帯）'!$D$6:$X$47,21,FALSE))</f>
        <v/>
      </c>
      <c r="AC165" s="158" t="str">
        <f>IF(AC164="","",VLOOKUP(AC164,'シフト記号表（勤務時間帯）'!$D$6:$X$47,21,FALSE))</f>
        <v/>
      </c>
      <c r="AD165" s="158" t="str">
        <f>IF(AD164="","",VLOOKUP(AD164,'シフト記号表（勤務時間帯）'!$D$6:$X$47,21,FALSE))</f>
        <v/>
      </c>
      <c r="AE165" s="158" t="str">
        <f>IF(AE164="","",VLOOKUP(AE164,'シフト記号表（勤務時間帯）'!$D$6:$X$47,21,FALSE))</f>
        <v/>
      </c>
      <c r="AF165" s="158" t="str">
        <f>IF(AF164="","",VLOOKUP(AF164,'シフト記号表（勤務時間帯）'!$D$6:$X$47,21,FALSE))</f>
        <v/>
      </c>
      <c r="AG165" s="158" t="str">
        <f>IF(AG164="","",VLOOKUP(AG164,'シフト記号表（勤務時間帯）'!$D$6:$X$47,21,FALSE))</f>
        <v/>
      </c>
      <c r="AH165" s="159" t="str">
        <f>IF(AH164="","",VLOOKUP(AH164,'シフト記号表（勤務時間帯）'!$D$6:$X$47,21,FALSE))</f>
        <v/>
      </c>
      <c r="AI165" s="157" t="str">
        <f>IF(AI164="","",VLOOKUP(AI164,'シフト記号表（勤務時間帯）'!$D$6:$X$47,21,FALSE))</f>
        <v/>
      </c>
      <c r="AJ165" s="158" t="str">
        <f>IF(AJ164="","",VLOOKUP(AJ164,'シフト記号表（勤務時間帯）'!$D$6:$X$47,21,FALSE))</f>
        <v/>
      </c>
      <c r="AK165" s="158" t="str">
        <f>IF(AK164="","",VLOOKUP(AK164,'シフト記号表（勤務時間帯）'!$D$6:$X$47,21,FALSE))</f>
        <v/>
      </c>
      <c r="AL165" s="158" t="str">
        <f>IF(AL164="","",VLOOKUP(AL164,'シフト記号表（勤務時間帯）'!$D$6:$X$47,21,FALSE))</f>
        <v/>
      </c>
      <c r="AM165" s="158" t="str">
        <f>IF(AM164="","",VLOOKUP(AM164,'シフト記号表（勤務時間帯）'!$D$6:$X$47,21,FALSE))</f>
        <v/>
      </c>
      <c r="AN165" s="158" t="str">
        <f>IF(AN164="","",VLOOKUP(AN164,'シフト記号表（勤務時間帯）'!$D$6:$X$47,21,FALSE))</f>
        <v/>
      </c>
      <c r="AO165" s="159" t="str">
        <f>IF(AO164="","",VLOOKUP(AO164,'シフト記号表（勤務時間帯）'!$D$6:$X$47,21,FALSE))</f>
        <v/>
      </c>
      <c r="AP165" s="157" t="str">
        <f>IF(AP164="","",VLOOKUP(AP164,'シフト記号表（勤務時間帯）'!$D$6:$X$47,21,FALSE))</f>
        <v/>
      </c>
      <c r="AQ165" s="158" t="str">
        <f>IF(AQ164="","",VLOOKUP(AQ164,'シフト記号表（勤務時間帯）'!$D$6:$X$47,21,FALSE))</f>
        <v/>
      </c>
      <c r="AR165" s="158" t="str">
        <f>IF(AR164="","",VLOOKUP(AR164,'シフト記号表（勤務時間帯）'!$D$6:$X$47,21,FALSE))</f>
        <v/>
      </c>
      <c r="AS165" s="158" t="str">
        <f>IF(AS164="","",VLOOKUP(AS164,'シフト記号表（勤務時間帯）'!$D$6:$X$47,21,FALSE))</f>
        <v/>
      </c>
      <c r="AT165" s="158" t="str">
        <f>IF(AT164="","",VLOOKUP(AT164,'シフト記号表（勤務時間帯）'!$D$6:$X$47,21,FALSE))</f>
        <v/>
      </c>
      <c r="AU165" s="158" t="str">
        <f>IF(AU164="","",VLOOKUP(AU164,'シフト記号表（勤務時間帯）'!$D$6:$X$47,21,FALSE))</f>
        <v/>
      </c>
      <c r="AV165" s="159" t="str">
        <f>IF(AV164="","",VLOOKUP(AV164,'シフト記号表（勤務時間帯）'!$D$6:$X$47,21,FALSE))</f>
        <v/>
      </c>
      <c r="AW165" s="157" t="str">
        <f>IF(AW164="","",VLOOKUP(AW164,'シフト記号表（勤務時間帯）'!$D$6:$X$47,21,FALSE))</f>
        <v/>
      </c>
      <c r="AX165" s="158" t="str">
        <f>IF(AX164="","",VLOOKUP(AX164,'シフト記号表（勤務時間帯）'!$D$6:$X$47,21,FALSE))</f>
        <v/>
      </c>
      <c r="AY165" s="158" t="str">
        <f>IF(AY164="","",VLOOKUP(AY164,'シフト記号表（勤務時間帯）'!$D$6:$X$47,21,FALSE))</f>
        <v/>
      </c>
      <c r="AZ165" s="319">
        <f>IF($BC$3="４週",SUM(U165:AV165),IF($BC$3="暦月",SUM(U165:AY165),""))</f>
        <v>0</v>
      </c>
      <c r="BA165" s="320"/>
      <c r="BB165" s="321">
        <f>IF($BC$3="４週",AZ165/4,IF($BC$3="暦月",(AZ165/($BC$8/7)),""))</f>
        <v>0</v>
      </c>
      <c r="BC165" s="320"/>
      <c r="BD165" s="313"/>
      <c r="BE165" s="314"/>
      <c r="BF165" s="314"/>
      <c r="BG165" s="314"/>
      <c r="BH165" s="315"/>
    </row>
    <row r="166" spans="2:60" ht="20.25" customHeight="1" x14ac:dyDescent="0.4">
      <c r="B166" s="98"/>
      <c r="C166" s="271"/>
      <c r="D166" s="272"/>
      <c r="E166" s="273"/>
      <c r="F166" s="134"/>
      <c r="G166" s="99">
        <f>C164</f>
        <v>0</v>
      </c>
      <c r="H166" s="276"/>
      <c r="I166" s="283"/>
      <c r="J166" s="284"/>
      <c r="K166" s="284"/>
      <c r="L166" s="285"/>
      <c r="M166" s="292"/>
      <c r="N166" s="293"/>
      <c r="O166" s="294"/>
      <c r="P166" s="153" t="s">
        <v>70</v>
      </c>
      <c r="Q166" s="23"/>
      <c r="R166" s="23"/>
      <c r="S166" s="15"/>
      <c r="T166" s="50"/>
      <c r="U166" s="160" t="str">
        <f>IF(U164="","",VLOOKUP(U164,'シフト記号表（勤務時間帯）'!$D$6:$Z$47,23,FALSE))</f>
        <v/>
      </c>
      <c r="V166" s="161" t="str">
        <f>IF(V164="","",VLOOKUP(V164,'シフト記号表（勤務時間帯）'!$D$6:$Z$47,23,FALSE))</f>
        <v/>
      </c>
      <c r="W166" s="161" t="str">
        <f>IF(W164="","",VLOOKUP(W164,'シフト記号表（勤務時間帯）'!$D$6:$Z$47,23,FALSE))</f>
        <v/>
      </c>
      <c r="X166" s="161" t="str">
        <f>IF(X164="","",VLOOKUP(X164,'シフト記号表（勤務時間帯）'!$D$6:$Z$47,23,FALSE))</f>
        <v/>
      </c>
      <c r="Y166" s="161" t="str">
        <f>IF(Y164="","",VLOOKUP(Y164,'シフト記号表（勤務時間帯）'!$D$6:$Z$47,23,FALSE))</f>
        <v/>
      </c>
      <c r="Z166" s="161" t="str">
        <f>IF(Z164="","",VLOOKUP(Z164,'シフト記号表（勤務時間帯）'!$D$6:$Z$47,23,FALSE))</f>
        <v/>
      </c>
      <c r="AA166" s="162" t="str">
        <f>IF(AA164="","",VLOOKUP(AA164,'シフト記号表（勤務時間帯）'!$D$6:$Z$47,23,FALSE))</f>
        <v/>
      </c>
      <c r="AB166" s="160" t="str">
        <f>IF(AB164="","",VLOOKUP(AB164,'シフト記号表（勤務時間帯）'!$D$6:$Z$47,23,FALSE))</f>
        <v/>
      </c>
      <c r="AC166" s="161" t="str">
        <f>IF(AC164="","",VLOOKUP(AC164,'シフト記号表（勤務時間帯）'!$D$6:$Z$47,23,FALSE))</f>
        <v/>
      </c>
      <c r="AD166" s="161" t="str">
        <f>IF(AD164="","",VLOOKUP(AD164,'シフト記号表（勤務時間帯）'!$D$6:$Z$47,23,FALSE))</f>
        <v/>
      </c>
      <c r="AE166" s="161" t="str">
        <f>IF(AE164="","",VLOOKUP(AE164,'シフト記号表（勤務時間帯）'!$D$6:$Z$47,23,FALSE))</f>
        <v/>
      </c>
      <c r="AF166" s="161" t="str">
        <f>IF(AF164="","",VLOOKUP(AF164,'シフト記号表（勤務時間帯）'!$D$6:$Z$47,23,FALSE))</f>
        <v/>
      </c>
      <c r="AG166" s="161" t="str">
        <f>IF(AG164="","",VLOOKUP(AG164,'シフト記号表（勤務時間帯）'!$D$6:$Z$47,23,FALSE))</f>
        <v/>
      </c>
      <c r="AH166" s="162" t="str">
        <f>IF(AH164="","",VLOOKUP(AH164,'シフト記号表（勤務時間帯）'!$D$6:$Z$47,23,FALSE))</f>
        <v/>
      </c>
      <c r="AI166" s="160" t="str">
        <f>IF(AI164="","",VLOOKUP(AI164,'シフト記号表（勤務時間帯）'!$D$6:$Z$47,23,FALSE))</f>
        <v/>
      </c>
      <c r="AJ166" s="161" t="str">
        <f>IF(AJ164="","",VLOOKUP(AJ164,'シフト記号表（勤務時間帯）'!$D$6:$Z$47,23,FALSE))</f>
        <v/>
      </c>
      <c r="AK166" s="161" t="str">
        <f>IF(AK164="","",VLOOKUP(AK164,'シフト記号表（勤務時間帯）'!$D$6:$Z$47,23,FALSE))</f>
        <v/>
      </c>
      <c r="AL166" s="161" t="str">
        <f>IF(AL164="","",VLOOKUP(AL164,'シフト記号表（勤務時間帯）'!$D$6:$Z$47,23,FALSE))</f>
        <v/>
      </c>
      <c r="AM166" s="161" t="str">
        <f>IF(AM164="","",VLOOKUP(AM164,'シフト記号表（勤務時間帯）'!$D$6:$Z$47,23,FALSE))</f>
        <v/>
      </c>
      <c r="AN166" s="161" t="str">
        <f>IF(AN164="","",VLOOKUP(AN164,'シフト記号表（勤務時間帯）'!$D$6:$Z$47,23,FALSE))</f>
        <v/>
      </c>
      <c r="AO166" s="162" t="str">
        <f>IF(AO164="","",VLOOKUP(AO164,'シフト記号表（勤務時間帯）'!$D$6:$Z$47,23,FALSE))</f>
        <v/>
      </c>
      <c r="AP166" s="160" t="str">
        <f>IF(AP164="","",VLOOKUP(AP164,'シフト記号表（勤務時間帯）'!$D$6:$Z$47,23,FALSE))</f>
        <v/>
      </c>
      <c r="AQ166" s="161" t="str">
        <f>IF(AQ164="","",VLOOKUP(AQ164,'シフト記号表（勤務時間帯）'!$D$6:$Z$47,23,FALSE))</f>
        <v/>
      </c>
      <c r="AR166" s="161" t="str">
        <f>IF(AR164="","",VLOOKUP(AR164,'シフト記号表（勤務時間帯）'!$D$6:$Z$47,23,FALSE))</f>
        <v/>
      </c>
      <c r="AS166" s="161" t="str">
        <f>IF(AS164="","",VLOOKUP(AS164,'シフト記号表（勤務時間帯）'!$D$6:$Z$47,23,FALSE))</f>
        <v/>
      </c>
      <c r="AT166" s="161" t="str">
        <f>IF(AT164="","",VLOOKUP(AT164,'シフト記号表（勤務時間帯）'!$D$6:$Z$47,23,FALSE))</f>
        <v/>
      </c>
      <c r="AU166" s="161" t="str">
        <f>IF(AU164="","",VLOOKUP(AU164,'シフト記号表（勤務時間帯）'!$D$6:$Z$47,23,FALSE))</f>
        <v/>
      </c>
      <c r="AV166" s="162" t="str">
        <f>IF(AV164="","",VLOOKUP(AV164,'シフト記号表（勤務時間帯）'!$D$6:$Z$47,23,FALSE))</f>
        <v/>
      </c>
      <c r="AW166" s="160" t="str">
        <f>IF(AW164="","",VLOOKUP(AW164,'シフト記号表（勤務時間帯）'!$D$6:$Z$47,23,FALSE))</f>
        <v/>
      </c>
      <c r="AX166" s="161" t="str">
        <f>IF(AX164="","",VLOOKUP(AX164,'シフト記号表（勤務時間帯）'!$D$6:$Z$47,23,FALSE))</f>
        <v/>
      </c>
      <c r="AY166" s="161" t="str">
        <f>IF(AY164="","",VLOOKUP(AY164,'シフト記号表（勤務時間帯）'!$D$6:$Z$47,23,FALSE))</f>
        <v/>
      </c>
      <c r="AZ166" s="322">
        <f>IF($BC$3="４週",SUM(U166:AV166),IF($BC$3="暦月",SUM(U166:AY166),""))</f>
        <v>0</v>
      </c>
      <c r="BA166" s="323"/>
      <c r="BB166" s="324">
        <f>IF($BC$3="４週",AZ166/4,IF($BC$3="暦月",(AZ166/($BC$8/7)),""))</f>
        <v>0</v>
      </c>
      <c r="BC166" s="323"/>
      <c r="BD166" s="316"/>
      <c r="BE166" s="317"/>
      <c r="BF166" s="317"/>
      <c r="BG166" s="317"/>
      <c r="BH166" s="318"/>
    </row>
    <row r="167" spans="2:60" ht="20.25" customHeight="1" x14ac:dyDescent="0.4">
      <c r="B167" s="100"/>
      <c r="C167" s="265"/>
      <c r="D167" s="266"/>
      <c r="E167" s="267"/>
      <c r="F167" s="135"/>
      <c r="G167" s="101"/>
      <c r="H167" s="274"/>
      <c r="I167" s="277"/>
      <c r="J167" s="278"/>
      <c r="K167" s="278"/>
      <c r="L167" s="279"/>
      <c r="M167" s="286"/>
      <c r="N167" s="287"/>
      <c r="O167" s="288"/>
      <c r="P167" s="40" t="s">
        <v>18</v>
      </c>
      <c r="Q167" s="41"/>
      <c r="R167" s="41"/>
      <c r="S167" s="42"/>
      <c r="T167" s="53"/>
      <c r="U167" s="163"/>
      <c r="V167" s="164"/>
      <c r="W167" s="164"/>
      <c r="X167" s="164"/>
      <c r="Y167" s="164"/>
      <c r="Z167" s="164"/>
      <c r="AA167" s="165"/>
      <c r="AB167" s="163"/>
      <c r="AC167" s="164"/>
      <c r="AD167" s="164"/>
      <c r="AE167" s="164"/>
      <c r="AF167" s="164"/>
      <c r="AG167" s="164"/>
      <c r="AH167" s="165"/>
      <c r="AI167" s="163"/>
      <c r="AJ167" s="164"/>
      <c r="AK167" s="164"/>
      <c r="AL167" s="164"/>
      <c r="AM167" s="164"/>
      <c r="AN167" s="164"/>
      <c r="AO167" s="165"/>
      <c r="AP167" s="163"/>
      <c r="AQ167" s="164"/>
      <c r="AR167" s="164"/>
      <c r="AS167" s="164"/>
      <c r="AT167" s="164"/>
      <c r="AU167" s="164"/>
      <c r="AV167" s="165"/>
      <c r="AW167" s="163"/>
      <c r="AX167" s="164"/>
      <c r="AY167" s="164"/>
      <c r="AZ167" s="295"/>
      <c r="BA167" s="296"/>
      <c r="BB167" s="309"/>
      <c r="BC167" s="296"/>
      <c r="BD167" s="310"/>
      <c r="BE167" s="311"/>
      <c r="BF167" s="311"/>
      <c r="BG167" s="311"/>
      <c r="BH167" s="312"/>
    </row>
    <row r="168" spans="2:60" ht="20.25" customHeight="1" x14ac:dyDescent="0.4">
      <c r="B168" s="96">
        <f>B165+1</f>
        <v>47</v>
      </c>
      <c r="C168" s="268"/>
      <c r="D168" s="269"/>
      <c r="E168" s="270"/>
      <c r="F168" s="95">
        <f>C167</f>
        <v>0</v>
      </c>
      <c r="G168" s="97"/>
      <c r="H168" s="275"/>
      <c r="I168" s="280"/>
      <c r="J168" s="281"/>
      <c r="K168" s="281"/>
      <c r="L168" s="282"/>
      <c r="M168" s="289"/>
      <c r="N168" s="290"/>
      <c r="O168" s="291"/>
      <c r="P168" s="20" t="s">
        <v>69</v>
      </c>
      <c r="Q168" s="21"/>
      <c r="R168" s="21"/>
      <c r="S168" s="16"/>
      <c r="T168" s="46"/>
      <c r="U168" s="157" t="str">
        <f>IF(U167="","",VLOOKUP(U167,'シフト記号表（勤務時間帯）'!$D$6:$X$47,21,FALSE))</f>
        <v/>
      </c>
      <c r="V168" s="158" t="str">
        <f>IF(V167="","",VLOOKUP(V167,'シフト記号表（勤務時間帯）'!$D$6:$X$47,21,FALSE))</f>
        <v/>
      </c>
      <c r="W168" s="158" t="str">
        <f>IF(W167="","",VLOOKUP(W167,'シフト記号表（勤務時間帯）'!$D$6:$X$47,21,FALSE))</f>
        <v/>
      </c>
      <c r="X168" s="158" t="str">
        <f>IF(X167="","",VLOOKUP(X167,'シフト記号表（勤務時間帯）'!$D$6:$X$47,21,FALSE))</f>
        <v/>
      </c>
      <c r="Y168" s="158" t="str">
        <f>IF(Y167="","",VLOOKUP(Y167,'シフト記号表（勤務時間帯）'!$D$6:$X$47,21,FALSE))</f>
        <v/>
      </c>
      <c r="Z168" s="158" t="str">
        <f>IF(Z167="","",VLOOKUP(Z167,'シフト記号表（勤務時間帯）'!$D$6:$X$47,21,FALSE))</f>
        <v/>
      </c>
      <c r="AA168" s="159" t="str">
        <f>IF(AA167="","",VLOOKUP(AA167,'シフト記号表（勤務時間帯）'!$D$6:$X$47,21,FALSE))</f>
        <v/>
      </c>
      <c r="AB168" s="157" t="str">
        <f>IF(AB167="","",VLOOKUP(AB167,'シフト記号表（勤務時間帯）'!$D$6:$X$47,21,FALSE))</f>
        <v/>
      </c>
      <c r="AC168" s="158" t="str">
        <f>IF(AC167="","",VLOOKUP(AC167,'シフト記号表（勤務時間帯）'!$D$6:$X$47,21,FALSE))</f>
        <v/>
      </c>
      <c r="AD168" s="158" t="str">
        <f>IF(AD167="","",VLOOKUP(AD167,'シフト記号表（勤務時間帯）'!$D$6:$X$47,21,FALSE))</f>
        <v/>
      </c>
      <c r="AE168" s="158" t="str">
        <f>IF(AE167="","",VLOOKUP(AE167,'シフト記号表（勤務時間帯）'!$D$6:$X$47,21,FALSE))</f>
        <v/>
      </c>
      <c r="AF168" s="158" t="str">
        <f>IF(AF167="","",VLOOKUP(AF167,'シフト記号表（勤務時間帯）'!$D$6:$X$47,21,FALSE))</f>
        <v/>
      </c>
      <c r="AG168" s="158" t="str">
        <f>IF(AG167="","",VLOOKUP(AG167,'シフト記号表（勤務時間帯）'!$D$6:$X$47,21,FALSE))</f>
        <v/>
      </c>
      <c r="AH168" s="159" t="str">
        <f>IF(AH167="","",VLOOKUP(AH167,'シフト記号表（勤務時間帯）'!$D$6:$X$47,21,FALSE))</f>
        <v/>
      </c>
      <c r="AI168" s="157" t="str">
        <f>IF(AI167="","",VLOOKUP(AI167,'シフト記号表（勤務時間帯）'!$D$6:$X$47,21,FALSE))</f>
        <v/>
      </c>
      <c r="AJ168" s="158" t="str">
        <f>IF(AJ167="","",VLOOKUP(AJ167,'シフト記号表（勤務時間帯）'!$D$6:$X$47,21,FALSE))</f>
        <v/>
      </c>
      <c r="AK168" s="158" t="str">
        <f>IF(AK167="","",VLOOKUP(AK167,'シフト記号表（勤務時間帯）'!$D$6:$X$47,21,FALSE))</f>
        <v/>
      </c>
      <c r="AL168" s="158" t="str">
        <f>IF(AL167="","",VLOOKUP(AL167,'シフト記号表（勤務時間帯）'!$D$6:$X$47,21,FALSE))</f>
        <v/>
      </c>
      <c r="AM168" s="158" t="str">
        <f>IF(AM167="","",VLOOKUP(AM167,'シフト記号表（勤務時間帯）'!$D$6:$X$47,21,FALSE))</f>
        <v/>
      </c>
      <c r="AN168" s="158" t="str">
        <f>IF(AN167="","",VLOOKUP(AN167,'シフト記号表（勤務時間帯）'!$D$6:$X$47,21,FALSE))</f>
        <v/>
      </c>
      <c r="AO168" s="159" t="str">
        <f>IF(AO167="","",VLOOKUP(AO167,'シフト記号表（勤務時間帯）'!$D$6:$X$47,21,FALSE))</f>
        <v/>
      </c>
      <c r="AP168" s="157" t="str">
        <f>IF(AP167="","",VLOOKUP(AP167,'シフト記号表（勤務時間帯）'!$D$6:$X$47,21,FALSE))</f>
        <v/>
      </c>
      <c r="AQ168" s="158" t="str">
        <f>IF(AQ167="","",VLOOKUP(AQ167,'シフト記号表（勤務時間帯）'!$D$6:$X$47,21,FALSE))</f>
        <v/>
      </c>
      <c r="AR168" s="158" t="str">
        <f>IF(AR167="","",VLOOKUP(AR167,'シフト記号表（勤務時間帯）'!$D$6:$X$47,21,FALSE))</f>
        <v/>
      </c>
      <c r="AS168" s="158" t="str">
        <f>IF(AS167="","",VLOOKUP(AS167,'シフト記号表（勤務時間帯）'!$D$6:$X$47,21,FALSE))</f>
        <v/>
      </c>
      <c r="AT168" s="158" t="str">
        <f>IF(AT167="","",VLOOKUP(AT167,'シフト記号表（勤務時間帯）'!$D$6:$X$47,21,FALSE))</f>
        <v/>
      </c>
      <c r="AU168" s="158" t="str">
        <f>IF(AU167="","",VLOOKUP(AU167,'シフト記号表（勤務時間帯）'!$D$6:$X$47,21,FALSE))</f>
        <v/>
      </c>
      <c r="AV168" s="159" t="str">
        <f>IF(AV167="","",VLOOKUP(AV167,'シフト記号表（勤務時間帯）'!$D$6:$X$47,21,FALSE))</f>
        <v/>
      </c>
      <c r="AW168" s="157" t="str">
        <f>IF(AW167="","",VLOOKUP(AW167,'シフト記号表（勤務時間帯）'!$D$6:$X$47,21,FALSE))</f>
        <v/>
      </c>
      <c r="AX168" s="158" t="str">
        <f>IF(AX167="","",VLOOKUP(AX167,'シフト記号表（勤務時間帯）'!$D$6:$X$47,21,FALSE))</f>
        <v/>
      </c>
      <c r="AY168" s="158" t="str">
        <f>IF(AY167="","",VLOOKUP(AY167,'シフト記号表（勤務時間帯）'!$D$6:$X$47,21,FALSE))</f>
        <v/>
      </c>
      <c r="AZ168" s="319">
        <f>IF($BC$3="４週",SUM(U168:AV168),IF($BC$3="暦月",SUM(U168:AY168),""))</f>
        <v>0</v>
      </c>
      <c r="BA168" s="320"/>
      <c r="BB168" s="321">
        <f>IF($BC$3="４週",AZ168/4,IF($BC$3="暦月",(AZ168/($BC$8/7)),""))</f>
        <v>0</v>
      </c>
      <c r="BC168" s="320"/>
      <c r="BD168" s="313"/>
      <c r="BE168" s="314"/>
      <c r="BF168" s="314"/>
      <c r="BG168" s="314"/>
      <c r="BH168" s="315"/>
    </row>
    <row r="169" spans="2:60" ht="20.25" customHeight="1" x14ac:dyDescent="0.4">
      <c r="B169" s="98"/>
      <c r="C169" s="271"/>
      <c r="D169" s="272"/>
      <c r="E169" s="273"/>
      <c r="F169" s="134"/>
      <c r="G169" s="99">
        <f>C167</f>
        <v>0</v>
      </c>
      <c r="H169" s="276"/>
      <c r="I169" s="283"/>
      <c r="J169" s="284"/>
      <c r="K169" s="284"/>
      <c r="L169" s="285"/>
      <c r="M169" s="292"/>
      <c r="N169" s="293"/>
      <c r="O169" s="294"/>
      <c r="P169" s="153" t="s">
        <v>70</v>
      </c>
      <c r="Q169" s="23"/>
      <c r="R169" s="23"/>
      <c r="S169" s="15"/>
      <c r="T169" s="50"/>
      <c r="U169" s="160" t="str">
        <f>IF(U167="","",VLOOKUP(U167,'シフト記号表（勤務時間帯）'!$D$6:$Z$47,23,FALSE))</f>
        <v/>
      </c>
      <c r="V169" s="161" t="str">
        <f>IF(V167="","",VLOOKUP(V167,'シフト記号表（勤務時間帯）'!$D$6:$Z$47,23,FALSE))</f>
        <v/>
      </c>
      <c r="W169" s="161" t="str">
        <f>IF(W167="","",VLOOKUP(W167,'シフト記号表（勤務時間帯）'!$D$6:$Z$47,23,FALSE))</f>
        <v/>
      </c>
      <c r="X169" s="161" t="str">
        <f>IF(X167="","",VLOOKUP(X167,'シフト記号表（勤務時間帯）'!$D$6:$Z$47,23,FALSE))</f>
        <v/>
      </c>
      <c r="Y169" s="161" t="str">
        <f>IF(Y167="","",VLOOKUP(Y167,'シフト記号表（勤務時間帯）'!$D$6:$Z$47,23,FALSE))</f>
        <v/>
      </c>
      <c r="Z169" s="161" t="str">
        <f>IF(Z167="","",VLOOKUP(Z167,'シフト記号表（勤務時間帯）'!$D$6:$Z$47,23,FALSE))</f>
        <v/>
      </c>
      <c r="AA169" s="162" t="str">
        <f>IF(AA167="","",VLOOKUP(AA167,'シフト記号表（勤務時間帯）'!$D$6:$Z$47,23,FALSE))</f>
        <v/>
      </c>
      <c r="AB169" s="160" t="str">
        <f>IF(AB167="","",VLOOKUP(AB167,'シフト記号表（勤務時間帯）'!$D$6:$Z$47,23,FALSE))</f>
        <v/>
      </c>
      <c r="AC169" s="161" t="str">
        <f>IF(AC167="","",VLOOKUP(AC167,'シフト記号表（勤務時間帯）'!$D$6:$Z$47,23,FALSE))</f>
        <v/>
      </c>
      <c r="AD169" s="161" t="str">
        <f>IF(AD167="","",VLOOKUP(AD167,'シフト記号表（勤務時間帯）'!$D$6:$Z$47,23,FALSE))</f>
        <v/>
      </c>
      <c r="AE169" s="161" t="str">
        <f>IF(AE167="","",VLOOKUP(AE167,'シフト記号表（勤務時間帯）'!$D$6:$Z$47,23,FALSE))</f>
        <v/>
      </c>
      <c r="AF169" s="161" t="str">
        <f>IF(AF167="","",VLOOKUP(AF167,'シフト記号表（勤務時間帯）'!$D$6:$Z$47,23,FALSE))</f>
        <v/>
      </c>
      <c r="AG169" s="161" t="str">
        <f>IF(AG167="","",VLOOKUP(AG167,'シフト記号表（勤務時間帯）'!$D$6:$Z$47,23,FALSE))</f>
        <v/>
      </c>
      <c r="AH169" s="162" t="str">
        <f>IF(AH167="","",VLOOKUP(AH167,'シフト記号表（勤務時間帯）'!$D$6:$Z$47,23,FALSE))</f>
        <v/>
      </c>
      <c r="AI169" s="160" t="str">
        <f>IF(AI167="","",VLOOKUP(AI167,'シフト記号表（勤務時間帯）'!$D$6:$Z$47,23,FALSE))</f>
        <v/>
      </c>
      <c r="AJ169" s="161" t="str">
        <f>IF(AJ167="","",VLOOKUP(AJ167,'シフト記号表（勤務時間帯）'!$D$6:$Z$47,23,FALSE))</f>
        <v/>
      </c>
      <c r="AK169" s="161" t="str">
        <f>IF(AK167="","",VLOOKUP(AK167,'シフト記号表（勤務時間帯）'!$D$6:$Z$47,23,FALSE))</f>
        <v/>
      </c>
      <c r="AL169" s="161" t="str">
        <f>IF(AL167="","",VLOOKUP(AL167,'シフト記号表（勤務時間帯）'!$D$6:$Z$47,23,FALSE))</f>
        <v/>
      </c>
      <c r="AM169" s="161" t="str">
        <f>IF(AM167="","",VLOOKUP(AM167,'シフト記号表（勤務時間帯）'!$D$6:$Z$47,23,FALSE))</f>
        <v/>
      </c>
      <c r="AN169" s="161" t="str">
        <f>IF(AN167="","",VLOOKUP(AN167,'シフト記号表（勤務時間帯）'!$D$6:$Z$47,23,FALSE))</f>
        <v/>
      </c>
      <c r="AO169" s="162" t="str">
        <f>IF(AO167="","",VLOOKUP(AO167,'シフト記号表（勤務時間帯）'!$D$6:$Z$47,23,FALSE))</f>
        <v/>
      </c>
      <c r="AP169" s="160" t="str">
        <f>IF(AP167="","",VLOOKUP(AP167,'シフト記号表（勤務時間帯）'!$D$6:$Z$47,23,FALSE))</f>
        <v/>
      </c>
      <c r="AQ169" s="161" t="str">
        <f>IF(AQ167="","",VLOOKUP(AQ167,'シフト記号表（勤務時間帯）'!$D$6:$Z$47,23,FALSE))</f>
        <v/>
      </c>
      <c r="AR169" s="161" t="str">
        <f>IF(AR167="","",VLOOKUP(AR167,'シフト記号表（勤務時間帯）'!$D$6:$Z$47,23,FALSE))</f>
        <v/>
      </c>
      <c r="AS169" s="161" t="str">
        <f>IF(AS167="","",VLOOKUP(AS167,'シフト記号表（勤務時間帯）'!$D$6:$Z$47,23,FALSE))</f>
        <v/>
      </c>
      <c r="AT169" s="161" t="str">
        <f>IF(AT167="","",VLOOKUP(AT167,'シフト記号表（勤務時間帯）'!$D$6:$Z$47,23,FALSE))</f>
        <v/>
      </c>
      <c r="AU169" s="161" t="str">
        <f>IF(AU167="","",VLOOKUP(AU167,'シフト記号表（勤務時間帯）'!$D$6:$Z$47,23,FALSE))</f>
        <v/>
      </c>
      <c r="AV169" s="162" t="str">
        <f>IF(AV167="","",VLOOKUP(AV167,'シフト記号表（勤務時間帯）'!$D$6:$Z$47,23,FALSE))</f>
        <v/>
      </c>
      <c r="AW169" s="160" t="str">
        <f>IF(AW167="","",VLOOKUP(AW167,'シフト記号表（勤務時間帯）'!$D$6:$Z$47,23,FALSE))</f>
        <v/>
      </c>
      <c r="AX169" s="161" t="str">
        <f>IF(AX167="","",VLOOKUP(AX167,'シフト記号表（勤務時間帯）'!$D$6:$Z$47,23,FALSE))</f>
        <v/>
      </c>
      <c r="AY169" s="161" t="str">
        <f>IF(AY167="","",VLOOKUP(AY167,'シフト記号表（勤務時間帯）'!$D$6:$Z$47,23,FALSE))</f>
        <v/>
      </c>
      <c r="AZ169" s="322">
        <f>IF($BC$3="４週",SUM(U169:AV169),IF($BC$3="暦月",SUM(U169:AY169),""))</f>
        <v>0</v>
      </c>
      <c r="BA169" s="323"/>
      <c r="BB169" s="324">
        <f>IF($BC$3="４週",AZ169/4,IF($BC$3="暦月",(AZ169/($BC$8/7)),""))</f>
        <v>0</v>
      </c>
      <c r="BC169" s="323"/>
      <c r="BD169" s="316"/>
      <c r="BE169" s="317"/>
      <c r="BF169" s="317"/>
      <c r="BG169" s="317"/>
      <c r="BH169" s="318"/>
    </row>
    <row r="170" spans="2:60" ht="20.25" customHeight="1" x14ac:dyDescent="0.4">
      <c r="B170" s="100"/>
      <c r="C170" s="265"/>
      <c r="D170" s="266"/>
      <c r="E170" s="267"/>
      <c r="F170" s="135"/>
      <c r="G170" s="101"/>
      <c r="H170" s="274"/>
      <c r="I170" s="277"/>
      <c r="J170" s="278"/>
      <c r="K170" s="278"/>
      <c r="L170" s="279"/>
      <c r="M170" s="286"/>
      <c r="N170" s="287"/>
      <c r="O170" s="288"/>
      <c r="P170" s="40" t="s">
        <v>18</v>
      </c>
      <c r="Q170" s="41"/>
      <c r="R170" s="41"/>
      <c r="S170" s="42"/>
      <c r="T170" s="53"/>
      <c r="U170" s="163"/>
      <c r="V170" s="164"/>
      <c r="W170" s="164"/>
      <c r="X170" s="164"/>
      <c r="Y170" s="164"/>
      <c r="Z170" s="164"/>
      <c r="AA170" s="165"/>
      <c r="AB170" s="163"/>
      <c r="AC170" s="164"/>
      <c r="AD170" s="164"/>
      <c r="AE170" s="164"/>
      <c r="AF170" s="164"/>
      <c r="AG170" s="164"/>
      <c r="AH170" s="165"/>
      <c r="AI170" s="163"/>
      <c r="AJ170" s="164"/>
      <c r="AK170" s="164"/>
      <c r="AL170" s="164"/>
      <c r="AM170" s="164"/>
      <c r="AN170" s="164"/>
      <c r="AO170" s="165"/>
      <c r="AP170" s="163"/>
      <c r="AQ170" s="164"/>
      <c r="AR170" s="164"/>
      <c r="AS170" s="164"/>
      <c r="AT170" s="164"/>
      <c r="AU170" s="164"/>
      <c r="AV170" s="165"/>
      <c r="AW170" s="163"/>
      <c r="AX170" s="164"/>
      <c r="AY170" s="164"/>
      <c r="AZ170" s="295"/>
      <c r="BA170" s="296"/>
      <c r="BB170" s="309"/>
      <c r="BC170" s="296"/>
      <c r="BD170" s="310"/>
      <c r="BE170" s="311"/>
      <c r="BF170" s="311"/>
      <c r="BG170" s="311"/>
      <c r="BH170" s="312"/>
    </row>
    <row r="171" spans="2:60" ht="20.25" customHeight="1" x14ac:dyDescent="0.4">
      <c r="B171" s="96">
        <f>B168+1</f>
        <v>48</v>
      </c>
      <c r="C171" s="268"/>
      <c r="D171" s="269"/>
      <c r="E171" s="270"/>
      <c r="F171" s="95">
        <f>C170</f>
        <v>0</v>
      </c>
      <c r="G171" s="97"/>
      <c r="H171" s="275"/>
      <c r="I171" s="280"/>
      <c r="J171" s="281"/>
      <c r="K171" s="281"/>
      <c r="L171" s="282"/>
      <c r="M171" s="289"/>
      <c r="N171" s="290"/>
      <c r="O171" s="291"/>
      <c r="P171" s="20" t="s">
        <v>69</v>
      </c>
      <c r="Q171" s="21"/>
      <c r="R171" s="21"/>
      <c r="S171" s="16"/>
      <c r="T171" s="46"/>
      <c r="U171" s="157" t="str">
        <f>IF(U170="","",VLOOKUP(U170,'シフト記号表（勤務時間帯）'!$D$6:$X$47,21,FALSE))</f>
        <v/>
      </c>
      <c r="V171" s="158" t="str">
        <f>IF(V170="","",VLOOKUP(V170,'シフト記号表（勤務時間帯）'!$D$6:$X$47,21,FALSE))</f>
        <v/>
      </c>
      <c r="W171" s="158" t="str">
        <f>IF(W170="","",VLOOKUP(W170,'シフト記号表（勤務時間帯）'!$D$6:$X$47,21,FALSE))</f>
        <v/>
      </c>
      <c r="X171" s="158" t="str">
        <f>IF(X170="","",VLOOKUP(X170,'シフト記号表（勤務時間帯）'!$D$6:$X$47,21,FALSE))</f>
        <v/>
      </c>
      <c r="Y171" s="158" t="str">
        <f>IF(Y170="","",VLOOKUP(Y170,'シフト記号表（勤務時間帯）'!$D$6:$X$47,21,FALSE))</f>
        <v/>
      </c>
      <c r="Z171" s="158" t="str">
        <f>IF(Z170="","",VLOOKUP(Z170,'シフト記号表（勤務時間帯）'!$D$6:$X$47,21,FALSE))</f>
        <v/>
      </c>
      <c r="AA171" s="159" t="str">
        <f>IF(AA170="","",VLOOKUP(AA170,'シフト記号表（勤務時間帯）'!$D$6:$X$47,21,FALSE))</f>
        <v/>
      </c>
      <c r="AB171" s="157" t="str">
        <f>IF(AB170="","",VLOOKUP(AB170,'シフト記号表（勤務時間帯）'!$D$6:$X$47,21,FALSE))</f>
        <v/>
      </c>
      <c r="AC171" s="158" t="str">
        <f>IF(AC170="","",VLOOKUP(AC170,'シフト記号表（勤務時間帯）'!$D$6:$X$47,21,FALSE))</f>
        <v/>
      </c>
      <c r="AD171" s="158" t="str">
        <f>IF(AD170="","",VLOOKUP(AD170,'シフト記号表（勤務時間帯）'!$D$6:$X$47,21,FALSE))</f>
        <v/>
      </c>
      <c r="AE171" s="158" t="str">
        <f>IF(AE170="","",VLOOKUP(AE170,'シフト記号表（勤務時間帯）'!$D$6:$X$47,21,FALSE))</f>
        <v/>
      </c>
      <c r="AF171" s="158" t="str">
        <f>IF(AF170="","",VLOOKUP(AF170,'シフト記号表（勤務時間帯）'!$D$6:$X$47,21,FALSE))</f>
        <v/>
      </c>
      <c r="AG171" s="158" t="str">
        <f>IF(AG170="","",VLOOKUP(AG170,'シフト記号表（勤務時間帯）'!$D$6:$X$47,21,FALSE))</f>
        <v/>
      </c>
      <c r="AH171" s="159" t="str">
        <f>IF(AH170="","",VLOOKUP(AH170,'シフト記号表（勤務時間帯）'!$D$6:$X$47,21,FALSE))</f>
        <v/>
      </c>
      <c r="AI171" s="157" t="str">
        <f>IF(AI170="","",VLOOKUP(AI170,'シフト記号表（勤務時間帯）'!$D$6:$X$47,21,FALSE))</f>
        <v/>
      </c>
      <c r="AJ171" s="158" t="str">
        <f>IF(AJ170="","",VLOOKUP(AJ170,'シフト記号表（勤務時間帯）'!$D$6:$X$47,21,FALSE))</f>
        <v/>
      </c>
      <c r="AK171" s="158" t="str">
        <f>IF(AK170="","",VLOOKUP(AK170,'シフト記号表（勤務時間帯）'!$D$6:$X$47,21,FALSE))</f>
        <v/>
      </c>
      <c r="AL171" s="158" t="str">
        <f>IF(AL170="","",VLOOKUP(AL170,'シフト記号表（勤務時間帯）'!$D$6:$X$47,21,FALSE))</f>
        <v/>
      </c>
      <c r="AM171" s="158" t="str">
        <f>IF(AM170="","",VLOOKUP(AM170,'シフト記号表（勤務時間帯）'!$D$6:$X$47,21,FALSE))</f>
        <v/>
      </c>
      <c r="AN171" s="158" t="str">
        <f>IF(AN170="","",VLOOKUP(AN170,'シフト記号表（勤務時間帯）'!$D$6:$X$47,21,FALSE))</f>
        <v/>
      </c>
      <c r="AO171" s="159" t="str">
        <f>IF(AO170="","",VLOOKUP(AO170,'シフト記号表（勤務時間帯）'!$D$6:$X$47,21,FALSE))</f>
        <v/>
      </c>
      <c r="AP171" s="157" t="str">
        <f>IF(AP170="","",VLOOKUP(AP170,'シフト記号表（勤務時間帯）'!$D$6:$X$47,21,FALSE))</f>
        <v/>
      </c>
      <c r="AQ171" s="158" t="str">
        <f>IF(AQ170="","",VLOOKUP(AQ170,'シフト記号表（勤務時間帯）'!$D$6:$X$47,21,FALSE))</f>
        <v/>
      </c>
      <c r="AR171" s="158" t="str">
        <f>IF(AR170="","",VLOOKUP(AR170,'シフト記号表（勤務時間帯）'!$D$6:$X$47,21,FALSE))</f>
        <v/>
      </c>
      <c r="AS171" s="158" t="str">
        <f>IF(AS170="","",VLOOKUP(AS170,'シフト記号表（勤務時間帯）'!$D$6:$X$47,21,FALSE))</f>
        <v/>
      </c>
      <c r="AT171" s="158" t="str">
        <f>IF(AT170="","",VLOOKUP(AT170,'シフト記号表（勤務時間帯）'!$D$6:$X$47,21,FALSE))</f>
        <v/>
      </c>
      <c r="AU171" s="158" t="str">
        <f>IF(AU170="","",VLOOKUP(AU170,'シフト記号表（勤務時間帯）'!$D$6:$X$47,21,FALSE))</f>
        <v/>
      </c>
      <c r="AV171" s="159" t="str">
        <f>IF(AV170="","",VLOOKUP(AV170,'シフト記号表（勤務時間帯）'!$D$6:$X$47,21,FALSE))</f>
        <v/>
      </c>
      <c r="AW171" s="157" t="str">
        <f>IF(AW170="","",VLOOKUP(AW170,'シフト記号表（勤務時間帯）'!$D$6:$X$47,21,FALSE))</f>
        <v/>
      </c>
      <c r="AX171" s="158" t="str">
        <f>IF(AX170="","",VLOOKUP(AX170,'シフト記号表（勤務時間帯）'!$D$6:$X$47,21,FALSE))</f>
        <v/>
      </c>
      <c r="AY171" s="158" t="str">
        <f>IF(AY170="","",VLOOKUP(AY170,'シフト記号表（勤務時間帯）'!$D$6:$X$47,21,FALSE))</f>
        <v/>
      </c>
      <c r="AZ171" s="319">
        <f>IF($BC$3="４週",SUM(U171:AV171),IF($BC$3="暦月",SUM(U171:AY171),""))</f>
        <v>0</v>
      </c>
      <c r="BA171" s="320"/>
      <c r="BB171" s="321">
        <f>IF($BC$3="４週",AZ171/4,IF($BC$3="暦月",(AZ171/($BC$8/7)),""))</f>
        <v>0</v>
      </c>
      <c r="BC171" s="320"/>
      <c r="BD171" s="313"/>
      <c r="BE171" s="314"/>
      <c r="BF171" s="314"/>
      <c r="BG171" s="314"/>
      <c r="BH171" s="315"/>
    </row>
    <row r="172" spans="2:60" ht="20.25" customHeight="1" x14ac:dyDescent="0.4">
      <c r="B172" s="98"/>
      <c r="C172" s="271"/>
      <c r="D172" s="272"/>
      <c r="E172" s="273"/>
      <c r="F172" s="134"/>
      <c r="G172" s="99">
        <f>C170</f>
        <v>0</v>
      </c>
      <c r="H172" s="276"/>
      <c r="I172" s="283"/>
      <c r="J172" s="284"/>
      <c r="K172" s="284"/>
      <c r="L172" s="285"/>
      <c r="M172" s="292"/>
      <c r="N172" s="293"/>
      <c r="O172" s="294"/>
      <c r="P172" s="153" t="s">
        <v>70</v>
      </c>
      <c r="Q172" s="23"/>
      <c r="R172" s="23"/>
      <c r="S172" s="15"/>
      <c r="T172" s="50"/>
      <c r="U172" s="160" t="str">
        <f>IF(U170="","",VLOOKUP(U170,'シフト記号表（勤務時間帯）'!$D$6:$Z$47,23,FALSE))</f>
        <v/>
      </c>
      <c r="V172" s="161" t="str">
        <f>IF(V170="","",VLOOKUP(V170,'シフト記号表（勤務時間帯）'!$D$6:$Z$47,23,FALSE))</f>
        <v/>
      </c>
      <c r="W172" s="161" t="str">
        <f>IF(W170="","",VLOOKUP(W170,'シフト記号表（勤務時間帯）'!$D$6:$Z$47,23,FALSE))</f>
        <v/>
      </c>
      <c r="X172" s="161" t="str">
        <f>IF(X170="","",VLOOKUP(X170,'シフト記号表（勤務時間帯）'!$D$6:$Z$47,23,FALSE))</f>
        <v/>
      </c>
      <c r="Y172" s="161" t="str">
        <f>IF(Y170="","",VLOOKUP(Y170,'シフト記号表（勤務時間帯）'!$D$6:$Z$47,23,FALSE))</f>
        <v/>
      </c>
      <c r="Z172" s="161" t="str">
        <f>IF(Z170="","",VLOOKUP(Z170,'シフト記号表（勤務時間帯）'!$D$6:$Z$47,23,FALSE))</f>
        <v/>
      </c>
      <c r="AA172" s="162" t="str">
        <f>IF(AA170="","",VLOOKUP(AA170,'シフト記号表（勤務時間帯）'!$D$6:$Z$47,23,FALSE))</f>
        <v/>
      </c>
      <c r="AB172" s="160" t="str">
        <f>IF(AB170="","",VLOOKUP(AB170,'シフト記号表（勤務時間帯）'!$D$6:$Z$47,23,FALSE))</f>
        <v/>
      </c>
      <c r="AC172" s="161" t="str">
        <f>IF(AC170="","",VLOOKUP(AC170,'シフト記号表（勤務時間帯）'!$D$6:$Z$47,23,FALSE))</f>
        <v/>
      </c>
      <c r="AD172" s="161" t="str">
        <f>IF(AD170="","",VLOOKUP(AD170,'シフト記号表（勤務時間帯）'!$D$6:$Z$47,23,FALSE))</f>
        <v/>
      </c>
      <c r="AE172" s="161" t="str">
        <f>IF(AE170="","",VLOOKUP(AE170,'シフト記号表（勤務時間帯）'!$D$6:$Z$47,23,FALSE))</f>
        <v/>
      </c>
      <c r="AF172" s="161" t="str">
        <f>IF(AF170="","",VLOOKUP(AF170,'シフト記号表（勤務時間帯）'!$D$6:$Z$47,23,FALSE))</f>
        <v/>
      </c>
      <c r="AG172" s="161" t="str">
        <f>IF(AG170="","",VLOOKUP(AG170,'シフト記号表（勤務時間帯）'!$D$6:$Z$47,23,FALSE))</f>
        <v/>
      </c>
      <c r="AH172" s="162" t="str">
        <f>IF(AH170="","",VLOOKUP(AH170,'シフト記号表（勤務時間帯）'!$D$6:$Z$47,23,FALSE))</f>
        <v/>
      </c>
      <c r="AI172" s="160" t="str">
        <f>IF(AI170="","",VLOOKUP(AI170,'シフト記号表（勤務時間帯）'!$D$6:$Z$47,23,FALSE))</f>
        <v/>
      </c>
      <c r="AJ172" s="161" t="str">
        <f>IF(AJ170="","",VLOOKUP(AJ170,'シフト記号表（勤務時間帯）'!$D$6:$Z$47,23,FALSE))</f>
        <v/>
      </c>
      <c r="AK172" s="161" t="str">
        <f>IF(AK170="","",VLOOKUP(AK170,'シフト記号表（勤務時間帯）'!$D$6:$Z$47,23,FALSE))</f>
        <v/>
      </c>
      <c r="AL172" s="161" t="str">
        <f>IF(AL170="","",VLOOKUP(AL170,'シフト記号表（勤務時間帯）'!$D$6:$Z$47,23,FALSE))</f>
        <v/>
      </c>
      <c r="AM172" s="161" t="str">
        <f>IF(AM170="","",VLOOKUP(AM170,'シフト記号表（勤務時間帯）'!$D$6:$Z$47,23,FALSE))</f>
        <v/>
      </c>
      <c r="AN172" s="161" t="str">
        <f>IF(AN170="","",VLOOKUP(AN170,'シフト記号表（勤務時間帯）'!$D$6:$Z$47,23,FALSE))</f>
        <v/>
      </c>
      <c r="AO172" s="162" t="str">
        <f>IF(AO170="","",VLOOKUP(AO170,'シフト記号表（勤務時間帯）'!$D$6:$Z$47,23,FALSE))</f>
        <v/>
      </c>
      <c r="AP172" s="160" t="str">
        <f>IF(AP170="","",VLOOKUP(AP170,'シフト記号表（勤務時間帯）'!$D$6:$Z$47,23,FALSE))</f>
        <v/>
      </c>
      <c r="AQ172" s="161" t="str">
        <f>IF(AQ170="","",VLOOKUP(AQ170,'シフト記号表（勤務時間帯）'!$D$6:$Z$47,23,FALSE))</f>
        <v/>
      </c>
      <c r="AR172" s="161" t="str">
        <f>IF(AR170="","",VLOOKUP(AR170,'シフト記号表（勤務時間帯）'!$D$6:$Z$47,23,FALSE))</f>
        <v/>
      </c>
      <c r="AS172" s="161" t="str">
        <f>IF(AS170="","",VLOOKUP(AS170,'シフト記号表（勤務時間帯）'!$D$6:$Z$47,23,FALSE))</f>
        <v/>
      </c>
      <c r="AT172" s="161" t="str">
        <f>IF(AT170="","",VLOOKUP(AT170,'シフト記号表（勤務時間帯）'!$D$6:$Z$47,23,FALSE))</f>
        <v/>
      </c>
      <c r="AU172" s="161" t="str">
        <f>IF(AU170="","",VLOOKUP(AU170,'シフト記号表（勤務時間帯）'!$D$6:$Z$47,23,FALSE))</f>
        <v/>
      </c>
      <c r="AV172" s="162" t="str">
        <f>IF(AV170="","",VLOOKUP(AV170,'シフト記号表（勤務時間帯）'!$D$6:$Z$47,23,FALSE))</f>
        <v/>
      </c>
      <c r="AW172" s="160" t="str">
        <f>IF(AW170="","",VLOOKUP(AW170,'シフト記号表（勤務時間帯）'!$D$6:$Z$47,23,FALSE))</f>
        <v/>
      </c>
      <c r="AX172" s="161" t="str">
        <f>IF(AX170="","",VLOOKUP(AX170,'シフト記号表（勤務時間帯）'!$D$6:$Z$47,23,FALSE))</f>
        <v/>
      </c>
      <c r="AY172" s="161" t="str">
        <f>IF(AY170="","",VLOOKUP(AY170,'シフト記号表（勤務時間帯）'!$D$6:$Z$47,23,FALSE))</f>
        <v/>
      </c>
      <c r="AZ172" s="322">
        <f>IF($BC$3="４週",SUM(U172:AV172),IF($BC$3="暦月",SUM(U172:AY172),""))</f>
        <v>0</v>
      </c>
      <c r="BA172" s="323"/>
      <c r="BB172" s="324">
        <f>IF($BC$3="４週",AZ172/4,IF($BC$3="暦月",(AZ172/($BC$8/7)),""))</f>
        <v>0</v>
      </c>
      <c r="BC172" s="323"/>
      <c r="BD172" s="316"/>
      <c r="BE172" s="317"/>
      <c r="BF172" s="317"/>
      <c r="BG172" s="317"/>
      <c r="BH172" s="318"/>
    </row>
    <row r="173" spans="2:60" ht="20.25" customHeight="1" x14ac:dyDescent="0.4">
      <c r="B173" s="100"/>
      <c r="C173" s="265"/>
      <c r="D173" s="266"/>
      <c r="E173" s="267"/>
      <c r="F173" s="135"/>
      <c r="G173" s="101"/>
      <c r="H173" s="274"/>
      <c r="I173" s="277"/>
      <c r="J173" s="278"/>
      <c r="K173" s="278"/>
      <c r="L173" s="279"/>
      <c r="M173" s="286"/>
      <c r="N173" s="287"/>
      <c r="O173" s="288"/>
      <c r="P173" s="40" t="s">
        <v>18</v>
      </c>
      <c r="Q173" s="41"/>
      <c r="R173" s="41"/>
      <c r="S173" s="42"/>
      <c r="T173" s="53"/>
      <c r="U173" s="163"/>
      <c r="V173" s="164"/>
      <c r="W173" s="164"/>
      <c r="X173" s="164"/>
      <c r="Y173" s="164"/>
      <c r="Z173" s="164"/>
      <c r="AA173" s="165"/>
      <c r="AB173" s="163"/>
      <c r="AC173" s="164"/>
      <c r="AD173" s="164"/>
      <c r="AE173" s="164"/>
      <c r="AF173" s="164"/>
      <c r="AG173" s="164"/>
      <c r="AH173" s="165"/>
      <c r="AI173" s="163"/>
      <c r="AJ173" s="164"/>
      <c r="AK173" s="164"/>
      <c r="AL173" s="164"/>
      <c r="AM173" s="164"/>
      <c r="AN173" s="164"/>
      <c r="AO173" s="165"/>
      <c r="AP173" s="163"/>
      <c r="AQ173" s="164"/>
      <c r="AR173" s="164"/>
      <c r="AS173" s="164"/>
      <c r="AT173" s="164"/>
      <c r="AU173" s="164"/>
      <c r="AV173" s="165"/>
      <c r="AW173" s="163"/>
      <c r="AX173" s="164"/>
      <c r="AY173" s="164"/>
      <c r="AZ173" s="295"/>
      <c r="BA173" s="296"/>
      <c r="BB173" s="309"/>
      <c r="BC173" s="296"/>
      <c r="BD173" s="310"/>
      <c r="BE173" s="311"/>
      <c r="BF173" s="311"/>
      <c r="BG173" s="311"/>
      <c r="BH173" s="312"/>
    </row>
    <row r="174" spans="2:60" ht="20.25" customHeight="1" x14ac:dyDescent="0.4">
      <c r="B174" s="96">
        <f>B171+1</f>
        <v>49</v>
      </c>
      <c r="C174" s="268"/>
      <c r="D174" s="269"/>
      <c r="E174" s="270"/>
      <c r="F174" s="95">
        <f>C173</f>
        <v>0</v>
      </c>
      <c r="G174" s="97"/>
      <c r="H174" s="275"/>
      <c r="I174" s="280"/>
      <c r="J174" s="281"/>
      <c r="K174" s="281"/>
      <c r="L174" s="282"/>
      <c r="M174" s="289"/>
      <c r="N174" s="290"/>
      <c r="O174" s="291"/>
      <c r="P174" s="20" t="s">
        <v>69</v>
      </c>
      <c r="Q174" s="21"/>
      <c r="R174" s="21"/>
      <c r="S174" s="16"/>
      <c r="T174" s="46"/>
      <c r="U174" s="157" t="str">
        <f>IF(U173="","",VLOOKUP(U173,'シフト記号表（勤務時間帯）'!$D$6:$X$47,21,FALSE))</f>
        <v/>
      </c>
      <c r="V174" s="158" t="str">
        <f>IF(V173="","",VLOOKUP(V173,'シフト記号表（勤務時間帯）'!$D$6:$X$47,21,FALSE))</f>
        <v/>
      </c>
      <c r="W174" s="158" t="str">
        <f>IF(W173="","",VLOOKUP(W173,'シフト記号表（勤務時間帯）'!$D$6:$X$47,21,FALSE))</f>
        <v/>
      </c>
      <c r="X174" s="158" t="str">
        <f>IF(X173="","",VLOOKUP(X173,'シフト記号表（勤務時間帯）'!$D$6:$X$47,21,FALSE))</f>
        <v/>
      </c>
      <c r="Y174" s="158" t="str">
        <f>IF(Y173="","",VLOOKUP(Y173,'シフト記号表（勤務時間帯）'!$D$6:$X$47,21,FALSE))</f>
        <v/>
      </c>
      <c r="Z174" s="158" t="str">
        <f>IF(Z173="","",VLOOKUP(Z173,'シフト記号表（勤務時間帯）'!$D$6:$X$47,21,FALSE))</f>
        <v/>
      </c>
      <c r="AA174" s="159" t="str">
        <f>IF(AA173="","",VLOOKUP(AA173,'シフト記号表（勤務時間帯）'!$D$6:$X$47,21,FALSE))</f>
        <v/>
      </c>
      <c r="AB174" s="157" t="str">
        <f>IF(AB173="","",VLOOKUP(AB173,'シフト記号表（勤務時間帯）'!$D$6:$X$47,21,FALSE))</f>
        <v/>
      </c>
      <c r="AC174" s="158" t="str">
        <f>IF(AC173="","",VLOOKUP(AC173,'シフト記号表（勤務時間帯）'!$D$6:$X$47,21,FALSE))</f>
        <v/>
      </c>
      <c r="AD174" s="158" t="str">
        <f>IF(AD173="","",VLOOKUP(AD173,'シフト記号表（勤務時間帯）'!$D$6:$X$47,21,FALSE))</f>
        <v/>
      </c>
      <c r="AE174" s="158" t="str">
        <f>IF(AE173="","",VLOOKUP(AE173,'シフト記号表（勤務時間帯）'!$D$6:$X$47,21,FALSE))</f>
        <v/>
      </c>
      <c r="AF174" s="158" t="str">
        <f>IF(AF173="","",VLOOKUP(AF173,'シフト記号表（勤務時間帯）'!$D$6:$X$47,21,FALSE))</f>
        <v/>
      </c>
      <c r="AG174" s="158" t="str">
        <f>IF(AG173="","",VLOOKUP(AG173,'シフト記号表（勤務時間帯）'!$D$6:$X$47,21,FALSE))</f>
        <v/>
      </c>
      <c r="AH174" s="159" t="str">
        <f>IF(AH173="","",VLOOKUP(AH173,'シフト記号表（勤務時間帯）'!$D$6:$X$47,21,FALSE))</f>
        <v/>
      </c>
      <c r="AI174" s="157" t="str">
        <f>IF(AI173="","",VLOOKUP(AI173,'シフト記号表（勤務時間帯）'!$D$6:$X$47,21,FALSE))</f>
        <v/>
      </c>
      <c r="AJ174" s="158" t="str">
        <f>IF(AJ173="","",VLOOKUP(AJ173,'シフト記号表（勤務時間帯）'!$D$6:$X$47,21,FALSE))</f>
        <v/>
      </c>
      <c r="AK174" s="158" t="str">
        <f>IF(AK173="","",VLOOKUP(AK173,'シフト記号表（勤務時間帯）'!$D$6:$X$47,21,FALSE))</f>
        <v/>
      </c>
      <c r="AL174" s="158" t="str">
        <f>IF(AL173="","",VLOOKUP(AL173,'シフト記号表（勤務時間帯）'!$D$6:$X$47,21,FALSE))</f>
        <v/>
      </c>
      <c r="AM174" s="158" t="str">
        <f>IF(AM173="","",VLOOKUP(AM173,'シフト記号表（勤務時間帯）'!$D$6:$X$47,21,FALSE))</f>
        <v/>
      </c>
      <c r="AN174" s="158" t="str">
        <f>IF(AN173="","",VLOOKUP(AN173,'シフト記号表（勤務時間帯）'!$D$6:$X$47,21,FALSE))</f>
        <v/>
      </c>
      <c r="AO174" s="159" t="str">
        <f>IF(AO173="","",VLOOKUP(AO173,'シフト記号表（勤務時間帯）'!$D$6:$X$47,21,FALSE))</f>
        <v/>
      </c>
      <c r="AP174" s="157" t="str">
        <f>IF(AP173="","",VLOOKUP(AP173,'シフト記号表（勤務時間帯）'!$D$6:$X$47,21,FALSE))</f>
        <v/>
      </c>
      <c r="AQ174" s="158" t="str">
        <f>IF(AQ173="","",VLOOKUP(AQ173,'シフト記号表（勤務時間帯）'!$D$6:$X$47,21,FALSE))</f>
        <v/>
      </c>
      <c r="AR174" s="158" t="str">
        <f>IF(AR173="","",VLOOKUP(AR173,'シフト記号表（勤務時間帯）'!$D$6:$X$47,21,FALSE))</f>
        <v/>
      </c>
      <c r="AS174" s="158" t="str">
        <f>IF(AS173="","",VLOOKUP(AS173,'シフト記号表（勤務時間帯）'!$D$6:$X$47,21,FALSE))</f>
        <v/>
      </c>
      <c r="AT174" s="158" t="str">
        <f>IF(AT173="","",VLOOKUP(AT173,'シフト記号表（勤務時間帯）'!$D$6:$X$47,21,FALSE))</f>
        <v/>
      </c>
      <c r="AU174" s="158" t="str">
        <f>IF(AU173="","",VLOOKUP(AU173,'シフト記号表（勤務時間帯）'!$D$6:$X$47,21,FALSE))</f>
        <v/>
      </c>
      <c r="AV174" s="159" t="str">
        <f>IF(AV173="","",VLOOKUP(AV173,'シフト記号表（勤務時間帯）'!$D$6:$X$47,21,FALSE))</f>
        <v/>
      </c>
      <c r="AW174" s="157" t="str">
        <f>IF(AW173="","",VLOOKUP(AW173,'シフト記号表（勤務時間帯）'!$D$6:$X$47,21,FALSE))</f>
        <v/>
      </c>
      <c r="AX174" s="158" t="str">
        <f>IF(AX173="","",VLOOKUP(AX173,'シフト記号表（勤務時間帯）'!$D$6:$X$47,21,FALSE))</f>
        <v/>
      </c>
      <c r="AY174" s="158" t="str">
        <f>IF(AY173="","",VLOOKUP(AY173,'シフト記号表（勤務時間帯）'!$D$6:$X$47,21,FALSE))</f>
        <v/>
      </c>
      <c r="AZ174" s="319">
        <f>IF($BC$3="４週",SUM(U174:AV174),IF($BC$3="暦月",SUM(U174:AY174),""))</f>
        <v>0</v>
      </c>
      <c r="BA174" s="320"/>
      <c r="BB174" s="321">
        <f>IF($BC$3="４週",AZ174/4,IF($BC$3="暦月",(AZ174/($BC$8/7)),""))</f>
        <v>0</v>
      </c>
      <c r="BC174" s="320"/>
      <c r="BD174" s="313"/>
      <c r="BE174" s="314"/>
      <c r="BF174" s="314"/>
      <c r="BG174" s="314"/>
      <c r="BH174" s="315"/>
    </row>
    <row r="175" spans="2:60" ht="20.25" customHeight="1" x14ac:dyDescent="0.4">
      <c r="B175" s="98"/>
      <c r="C175" s="271"/>
      <c r="D175" s="272"/>
      <c r="E175" s="273"/>
      <c r="F175" s="134"/>
      <c r="G175" s="99">
        <f>C173</f>
        <v>0</v>
      </c>
      <c r="H175" s="276"/>
      <c r="I175" s="283"/>
      <c r="J175" s="284"/>
      <c r="K175" s="284"/>
      <c r="L175" s="285"/>
      <c r="M175" s="292"/>
      <c r="N175" s="293"/>
      <c r="O175" s="294"/>
      <c r="P175" s="153" t="s">
        <v>70</v>
      </c>
      <c r="Q175" s="23"/>
      <c r="R175" s="23"/>
      <c r="S175" s="15"/>
      <c r="T175" s="50"/>
      <c r="U175" s="160" t="str">
        <f>IF(U173="","",VLOOKUP(U173,'シフト記号表（勤務時間帯）'!$D$6:$Z$47,23,FALSE))</f>
        <v/>
      </c>
      <c r="V175" s="161" t="str">
        <f>IF(V173="","",VLOOKUP(V173,'シフト記号表（勤務時間帯）'!$D$6:$Z$47,23,FALSE))</f>
        <v/>
      </c>
      <c r="W175" s="161" t="str">
        <f>IF(W173="","",VLOOKUP(W173,'シフト記号表（勤務時間帯）'!$D$6:$Z$47,23,FALSE))</f>
        <v/>
      </c>
      <c r="X175" s="161" t="str">
        <f>IF(X173="","",VLOOKUP(X173,'シフト記号表（勤務時間帯）'!$D$6:$Z$47,23,FALSE))</f>
        <v/>
      </c>
      <c r="Y175" s="161" t="str">
        <f>IF(Y173="","",VLOOKUP(Y173,'シフト記号表（勤務時間帯）'!$D$6:$Z$47,23,FALSE))</f>
        <v/>
      </c>
      <c r="Z175" s="161" t="str">
        <f>IF(Z173="","",VLOOKUP(Z173,'シフト記号表（勤務時間帯）'!$D$6:$Z$47,23,FALSE))</f>
        <v/>
      </c>
      <c r="AA175" s="162" t="str">
        <f>IF(AA173="","",VLOOKUP(AA173,'シフト記号表（勤務時間帯）'!$D$6:$Z$47,23,FALSE))</f>
        <v/>
      </c>
      <c r="AB175" s="160" t="str">
        <f>IF(AB173="","",VLOOKUP(AB173,'シフト記号表（勤務時間帯）'!$D$6:$Z$47,23,FALSE))</f>
        <v/>
      </c>
      <c r="AC175" s="161" t="str">
        <f>IF(AC173="","",VLOOKUP(AC173,'シフト記号表（勤務時間帯）'!$D$6:$Z$47,23,FALSE))</f>
        <v/>
      </c>
      <c r="AD175" s="161" t="str">
        <f>IF(AD173="","",VLOOKUP(AD173,'シフト記号表（勤務時間帯）'!$D$6:$Z$47,23,FALSE))</f>
        <v/>
      </c>
      <c r="AE175" s="161" t="str">
        <f>IF(AE173="","",VLOOKUP(AE173,'シフト記号表（勤務時間帯）'!$D$6:$Z$47,23,FALSE))</f>
        <v/>
      </c>
      <c r="AF175" s="161" t="str">
        <f>IF(AF173="","",VLOOKUP(AF173,'シフト記号表（勤務時間帯）'!$D$6:$Z$47,23,FALSE))</f>
        <v/>
      </c>
      <c r="AG175" s="161" t="str">
        <f>IF(AG173="","",VLOOKUP(AG173,'シフト記号表（勤務時間帯）'!$D$6:$Z$47,23,FALSE))</f>
        <v/>
      </c>
      <c r="AH175" s="162" t="str">
        <f>IF(AH173="","",VLOOKUP(AH173,'シフト記号表（勤務時間帯）'!$D$6:$Z$47,23,FALSE))</f>
        <v/>
      </c>
      <c r="AI175" s="160" t="str">
        <f>IF(AI173="","",VLOOKUP(AI173,'シフト記号表（勤務時間帯）'!$D$6:$Z$47,23,FALSE))</f>
        <v/>
      </c>
      <c r="AJ175" s="161" t="str">
        <f>IF(AJ173="","",VLOOKUP(AJ173,'シフト記号表（勤務時間帯）'!$D$6:$Z$47,23,FALSE))</f>
        <v/>
      </c>
      <c r="AK175" s="161" t="str">
        <f>IF(AK173="","",VLOOKUP(AK173,'シフト記号表（勤務時間帯）'!$D$6:$Z$47,23,FALSE))</f>
        <v/>
      </c>
      <c r="AL175" s="161" t="str">
        <f>IF(AL173="","",VLOOKUP(AL173,'シフト記号表（勤務時間帯）'!$D$6:$Z$47,23,FALSE))</f>
        <v/>
      </c>
      <c r="AM175" s="161" t="str">
        <f>IF(AM173="","",VLOOKUP(AM173,'シフト記号表（勤務時間帯）'!$D$6:$Z$47,23,FALSE))</f>
        <v/>
      </c>
      <c r="AN175" s="161" t="str">
        <f>IF(AN173="","",VLOOKUP(AN173,'シフト記号表（勤務時間帯）'!$D$6:$Z$47,23,FALSE))</f>
        <v/>
      </c>
      <c r="AO175" s="162" t="str">
        <f>IF(AO173="","",VLOOKUP(AO173,'シフト記号表（勤務時間帯）'!$D$6:$Z$47,23,FALSE))</f>
        <v/>
      </c>
      <c r="AP175" s="160" t="str">
        <f>IF(AP173="","",VLOOKUP(AP173,'シフト記号表（勤務時間帯）'!$D$6:$Z$47,23,FALSE))</f>
        <v/>
      </c>
      <c r="AQ175" s="161" t="str">
        <f>IF(AQ173="","",VLOOKUP(AQ173,'シフト記号表（勤務時間帯）'!$D$6:$Z$47,23,FALSE))</f>
        <v/>
      </c>
      <c r="AR175" s="161" t="str">
        <f>IF(AR173="","",VLOOKUP(AR173,'シフト記号表（勤務時間帯）'!$D$6:$Z$47,23,FALSE))</f>
        <v/>
      </c>
      <c r="AS175" s="161" t="str">
        <f>IF(AS173="","",VLOOKUP(AS173,'シフト記号表（勤務時間帯）'!$D$6:$Z$47,23,FALSE))</f>
        <v/>
      </c>
      <c r="AT175" s="161" t="str">
        <f>IF(AT173="","",VLOOKUP(AT173,'シフト記号表（勤務時間帯）'!$D$6:$Z$47,23,FALSE))</f>
        <v/>
      </c>
      <c r="AU175" s="161" t="str">
        <f>IF(AU173="","",VLOOKUP(AU173,'シフト記号表（勤務時間帯）'!$D$6:$Z$47,23,FALSE))</f>
        <v/>
      </c>
      <c r="AV175" s="162" t="str">
        <f>IF(AV173="","",VLOOKUP(AV173,'シフト記号表（勤務時間帯）'!$D$6:$Z$47,23,FALSE))</f>
        <v/>
      </c>
      <c r="AW175" s="160" t="str">
        <f>IF(AW173="","",VLOOKUP(AW173,'シフト記号表（勤務時間帯）'!$D$6:$Z$47,23,FALSE))</f>
        <v/>
      </c>
      <c r="AX175" s="161" t="str">
        <f>IF(AX173="","",VLOOKUP(AX173,'シフト記号表（勤務時間帯）'!$D$6:$Z$47,23,FALSE))</f>
        <v/>
      </c>
      <c r="AY175" s="161" t="str">
        <f>IF(AY173="","",VLOOKUP(AY173,'シフト記号表（勤務時間帯）'!$D$6:$Z$47,23,FALSE))</f>
        <v/>
      </c>
      <c r="AZ175" s="322">
        <f>IF($BC$3="４週",SUM(U175:AV175),IF($BC$3="暦月",SUM(U175:AY175),""))</f>
        <v>0</v>
      </c>
      <c r="BA175" s="323"/>
      <c r="BB175" s="324">
        <f>IF($BC$3="４週",AZ175/4,IF($BC$3="暦月",(AZ175/($BC$8/7)),""))</f>
        <v>0</v>
      </c>
      <c r="BC175" s="323"/>
      <c r="BD175" s="316"/>
      <c r="BE175" s="317"/>
      <c r="BF175" s="317"/>
      <c r="BG175" s="317"/>
      <c r="BH175" s="318"/>
    </row>
    <row r="176" spans="2:60" ht="20.25" customHeight="1" x14ac:dyDescent="0.4">
      <c r="B176" s="100"/>
      <c r="C176" s="265"/>
      <c r="D176" s="266"/>
      <c r="E176" s="267"/>
      <c r="F176" s="135"/>
      <c r="G176" s="101"/>
      <c r="H176" s="274"/>
      <c r="I176" s="277"/>
      <c r="J176" s="278"/>
      <c r="K176" s="278"/>
      <c r="L176" s="279"/>
      <c r="M176" s="286"/>
      <c r="N176" s="287"/>
      <c r="O176" s="288"/>
      <c r="P176" s="40" t="s">
        <v>18</v>
      </c>
      <c r="Q176" s="41"/>
      <c r="R176" s="41"/>
      <c r="S176" s="42"/>
      <c r="T176" s="53"/>
      <c r="U176" s="163"/>
      <c r="V176" s="164"/>
      <c r="W176" s="164"/>
      <c r="X176" s="164"/>
      <c r="Y176" s="164"/>
      <c r="Z176" s="164"/>
      <c r="AA176" s="165"/>
      <c r="AB176" s="163"/>
      <c r="AC176" s="164"/>
      <c r="AD176" s="164"/>
      <c r="AE176" s="164"/>
      <c r="AF176" s="164"/>
      <c r="AG176" s="164"/>
      <c r="AH176" s="165"/>
      <c r="AI176" s="163"/>
      <c r="AJ176" s="164"/>
      <c r="AK176" s="164"/>
      <c r="AL176" s="164"/>
      <c r="AM176" s="164"/>
      <c r="AN176" s="164"/>
      <c r="AO176" s="165"/>
      <c r="AP176" s="163"/>
      <c r="AQ176" s="164"/>
      <c r="AR176" s="164"/>
      <c r="AS176" s="164"/>
      <c r="AT176" s="164"/>
      <c r="AU176" s="164"/>
      <c r="AV176" s="165"/>
      <c r="AW176" s="163"/>
      <c r="AX176" s="164"/>
      <c r="AY176" s="164"/>
      <c r="AZ176" s="295"/>
      <c r="BA176" s="296"/>
      <c r="BB176" s="309"/>
      <c r="BC176" s="296"/>
      <c r="BD176" s="310"/>
      <c r="BE176" s="311"/>
      <c r="BF176" s="311"/>
      <c r="BG176" s="311"/>
      <c r="BH176" s="312"/>
    </row>
    <row r="177" spans="2:60" ht="20.25" customHeight="1" x14ac:dyDescent="0.4">
      <c r="B177" s="96">
        <f>B174+1</f>
        <v>50</v>
      </c>
      <c r="C177" s="268"/>
      <c r="D177" s="269"/>
      <c r="E177" s="270"/>
      <c r="F177" s="95">
        <f>C176</f>
        <v>0</v>
      </c>
      <c r="G177" s="97"/>
      <c r="H177" s="275"/>
      <c r="I177" s="280"/>
      <c r="J177" s="281"/>
      <c r="K177" s="281"/>
      <c r="L177" s="282"/>
      <c r="M177" s="289"/>
      <c r="N177" s="290"/>
      <c r="O177" s="291"/>
      <c r="P177" s="20" t="s">
        <v>69</v>
      </c>
      <c r="Q177" s="21"/>
      <c r="R177" s="21"/>
      <c r="S177" s="16"/>
      <c r="T177" s="46"/>
      <c r="U177" s="157" t="str">
        <f>IF(U176="","",VLOOKUP(U176,'シフト記号表（勤務時間帯）'!$D$6:$X$47,21,FALSE))</f>
        <v/>
      </c>
      <c r="V177" s="158" t="str">
        <f>IF(V176="","",VLOOKUP(V176,'シフト記号表（勤務時間帯）'!$D$6:$X$47,21,FALSE))</f>
        <v/>
      </c>
      <c r="W177" s="158" t="str">
        <f>IF(W176="","",VLOOKUP(W176,'シフト記号表（勤務時間帯）'!$D$6:$X$47,21,FALSE))</f>
        <v/>
      </c>
      <c r="X177" s="158" t="str">
        <f>IF(X176="","",VLOOKUP(X176,'シフト記号表（勤務時間帯）'!$D$6:$X$47,21,FALSE))</f>
        <v/>
      </c>
      <c r="Y177" s="158" t="str">
        <f>IF(Y176="","",VLOOKUP(Y176,'シフト記号表（勤務時間帯）'!$D$6:$X$47,21,FALSE))</f>
        <v/>
      </c>
      <c r="Z177" s="158" t="str">
        <f>IF(Z176="","",VLOOKUP(Z176,'シフト記号表（勤務時間帯）'!$D$6:$X$47,21,FALSE))</f>
        <v/>
      </c>
      <c r="AA177" s="159" t="str">
        <f>IF(AA176="","",VLOOKUP(AA176,'シフト記号表（勤務時間帯）'!$D$6:$X$47,21,FALSE))</f>
        <v/>
      </c>
      <c r="AB177" s="157" t="str">
        <f>IF(AB176="","",VLOOKUP(AB176,'シフト記号表（勤務時間帯）'!$D$6:$X$47,21,FALSE))</f>
        <v/>
      </c>
      <c r="AC177" s="158" t="str">
        <f>IF(AC176="","",VLOOKUP(AC176,'シフト記号表（勤務時間帯）'!$D$6:$X$47,21,FALSE))</f>
        <v/>
      </c>
      <c r="AD177" s="158" t="str">
        <f>IF(AD176="","",VLOOKUP(AD176,'シフト記号表（勤務時間帯）'!$D$6:$X$47,21,FALSE))</f>
        <v/>
      </c>
      <c r="AE177" s="158" t="str">
        <f>IF(AE176="","",VLOOKUP(AE176,'シフト記号表（勤務時間帯）'!$D$6:$X$47,21,FALSE))</f>
        <v/>
      </c>
      <c r="AF177" s="158" t="str">
        <f>IF(AF176="","",VLOOKUP(AF176,'シフト記号表（勤務時間帯）'!$D$6:$X$47,21,FALSE))</f>
        <v/>
      </c>
      <c r="AG177" s="158" t="str">
        <f>IF(AG176="","",VLOOKUP(AG176,'シフト記号表（勤務時間帯）'!$D$6:$X$47,21,FALSE))</f>
        <v/>
      </c>
      <c r="AH177" s="159" t="str">
        <f>IF(AH176="","",VLOOKUP(AH176,'シフト記号表（勤務時間帯）'!$D$6:$X$47,21,FALSE))</f>
        <v/>
      </c>
      <c r="AI177" s="157" t="str">
        <f>IF(AI176="","",VLOOKUP(AI176,'シフト記号表（勤務時間帯）'!$D$6:$X$47,21,FALSE))</f>
        <v/>
      </c>
      <c r="AJ177" s="158" t="str">
        <f>IF(AJ176="","",VLOOKUP(AJ176,'シフト記号表（勤務時間帯）'!$D$6:$X$47,21,FALSE))</f>
        <v/>
      </c>
      <c r="AK177" s="158" t="str">
        <f>IF(AK176="","",VLOOKUP(AK176,'シフト記号表（勤務時間帯）'!$D$6:$X$47,21,FALSE))</f>
        <v/>
      </c>
      <c r="AL177" s="158" t="str">
        <f>IF(AL176="","",VLOOKUP(AL176,'シフト記号表（勤務時間帯）'!$D$6:$X$47,21,FALSE))</f>
        <v/>
      </c>
      <c r="AM177" s="158" t="str">
        <f>IF(AM176="","",VLOOKUP(AM176,'シフト記号表（勤務時間帯）'!$D$6:$X$47,21,FALSE))</f>
        <v/>
      </c>
      <c r="AN177" s="158" t="str">
        <f>IF(AN176="","",VLOOKUP(AN176,'シフト記号表（勤務時間帯）'!$D$6:$X$47,21,FALSE))</f>
        <v/>
      </c>
      <c r="AO177" s="159" t="str">
        <f>IF(AO176="","",VLOOKUP(AO176,'シフト記号表（勤務時間帯）'!$D$6:$X$47,21,FALSE))</f>
        <v/>
      </c>
      <c r="AP177" s="157" t="str">
        <f>IF(AP176="","",VLOOKUP(AP176,'シフト記号表（勤務時間帯）'!$D$6:$X$47,21,FALSE))</f>
        <v/>
      </c>
      <c r="AQ177" s="158" t="str">
        <f>IF(AQ176="","",VLOOKUP(AQ176,'シフト記号表（勤務時間帯）'!$D$6:$X$47,21,FALSE))</f>
        <v/>
      </c>
      <c r="AR177" s="158" t="str">
        <f>IF(AR176="","",VLOOKUP(AR176,'シフト記号表（勤務時間帯）'!$D$6:$X$47,21,FALSE))</f>
        <v/>
      </c>
      <c r="AS177" s="158" t="str">
        <f>IF(AS176="","",VLOOKUP(AS176,'シフト記号表（勤務時間帯）'!$D$6:$X$47,21,FALSE))</f>
        <v/>
      </c>
      <c r="AT177" s="158" t="str">
        <f>IF(AT176="","",VLOOKUP(AT176,'シフト記号表（勤務時間帯）'!$D$6:$X$47,21,FALSE))</f>
        <v/>
      </c>
      <c r="AU177" s="158" t="str">
        <f>IF(AU176="","",VLOOKUP(AU176,'シフト記号表（勤務時間帯）'!$D$6:$X$47,21,FALSE))</f>
        <v/>
      </c>
      <c r="AV177" s="159" t="str">
        <f>IF(AV176="","",VLOOKUP(AV176,'シフト記号表（勤務時間帯）'!$D$6:$X$47,21,FALSE))</f>
        <v/>
      </c>
      <c r="AW177" s="157" t="str">
        <f>IF(AW176="","",VLOOKUP(AW176,'シフト記号表（勤務時間帯）'!$D$6:$X$47,21,FALSE))</f>
        <v/>
      </c>
      <c r="AX177" s="158" t="str">
        <f>IF(AX176="","",VLOOKUP(AX176,'シフト記号表（勤務時間帯）'!$D$6:$X$47,21,FALSE))</f>
        <v/>
      </c>
      <c r="AY177" s="158" t="str">
        <f>IF(AY176="","",VLOOKUP(AY176,'シフト記号表（勤務時間帯）'!$D$6:$X$47,21,FALSE))</f>
        <v/>
      </c>
      <c r="AZ177" s="319">
        <f>IF($BC$3="４週",SUM(U177:AV177),IF($BC$3="暦月",SUM(U177:AY177),""))</f>
        <v>0</v>
      </c>
      <c r="BA177" s="320"/>
      <c r="BB177" s="321">
        <f>IF($BC$3="４週",AZ177/4,IF($BC$3="暦月",(AZ177/($BC$8/7)),""))</f>
        <v>0</v>
      </c>
      <c r="BC177" s="320"/>
      <c r="BD177" s="313"/>
      <c r="BE177" s="314"/>
      <c r="BF177" s="314"/>
      <c r="BG177" s="314"/>
      <c r="BH177" s="315"/>
    </row>
    <row r="178" spans="2:60" ht="20.25" customHeight="1" thickBot="1" x14ac:dyDescent="0.45">
      <c r="B178" s="98"/>
      <c r="C178" s="271"/>
      <c r="D178" s="272"/>
      <c r="E178" s="273"/>
      <c r="F178" s="134"/>
      <c r="G178" s="99">
        <f>C176</f>
        <v>0</v>
      </c>
      <c r="H178" s="276"/>
      <c r="I178" s="283"/>
      <c r="J178" s="284"/>
      <c r="K178" s="284"/>
      <c r="L178" s="285"/>
      <c r="M178" s="292"/>
      <c r="N178" s="293"/>
      <c r="O178" s="294"/>
      <c r="P178" s="153" t="s">
        <v>70</v>
      </c>
      <c r="Q178" s="23"/>
      <c r="R178" s="23"/>
      <c r="S178" s="15"/>
      <c r="T178" s="50"/>
      <c r="U178" s="160" t="str">
        <f>IF(U176="","",VLOOKUP(U176,'シフト記号表（勤務時間帯）'!$D$6:$Z$47,23,FALSE))</f>
        <v/>
      </c>
      <c r="V178" s="161" t="str">
        <f>IF(V176="","",VLOOKUP(V176,'シフト記号表（勤務時間帯）'!$D$6:$Z$47,23,FALSE))</f>
        <v/>
      </c>
      <c r="W178" s="161" t="str">
        <f>IF(W176="","",VLOOKUP(W176,'シフト記号表（勤務時間帯）'!$D$6:$Z$47,23,FALSE))</f>
        <v/>
      </c>
      <c r="X178" s="161" t="str">
        <f>IF(X176="","",VLOOKUP(X176,'シフト記号表（勤務時間帯）'!$D$6:$Z$47,23,FALSE))</f>
        <v/>
      </c>
      <c r="Y178" s="161" t="str">
        <f>IF(Y176="","",VLOOKUP(Y176,'シフト記号表（勤務時間帯）'!$D$6:$Z$47,23,FALSE))</f>
        <v/>
      </c>
      <c r="Z178" s="161" t="str">
        <f>IF(Z176="","",VLOOKUP(Z176,'シフト記号表（勤務時間帯）'!$D$6:$Z$47,23,FALSE))</f>
        <v/>
      </c>
      <c r="AA178" s="162" t="str">
        <f>IF(AA176="","",VLOOKUP(AA176,'シフト記号表（勤務時間帯）'!$D$6:$Z$47,23,FALSE))</f>
        <v/>
      </c>
      <c r="AB178" s="160" t="str">
        <f>IF(AB176="","",VLOOKUP(AB176,'シフト記号表（勤務時間帯）'!$D$6:$Z$47,23,FALSE))</f>
        <v/>
      </c>
      <c r="AC178" s="161" t="str">
        <f>IF(AC176="","",VLOOKUP(AC176,'シフト記号表（勤務時間帯）'!$D$6:$Z$47,23,FALSE))</f>
        <v/>
      </c>
      <c r="AD178" s="161" t="str">
        <f>IF(AD176="","",VLOOKUP(AD176,'シフト記号表（勤務時間帯）'!$D$6:$Z$47,23,FALSE))</f>
        <v/>
      </c>
      <c r="AE178" s="161" t="str">
        <f>IF(AE176="","",VLOOKUP(AE176,'シフト記号表（勤務時間帯）'!$D$6:$Z$47,23,FALSE))</f>
        <v/>
      </c>
      <c r="AF178" s="161" t="str">
        <f>IF(AF176="","",VLOOKUP(AF176,'シフト記号表（勤務時間帯）'!$D$6:$Z$47,23,FALSE))</f>
        <v/>
      </c>
      <c r="AG178" s="161" t="str">
        <f>IF(AG176="","",VLOOKUP(AG176,'シフト記号表（勤務時間帯）'!$D$6:$Z$47,23,FALSE))</f>
        <v/>
      </c>
      <c r="AH178" s="162" t="str">
        <f>IF(AH176="","",VLOOKUP(AH176,'シフト記号表（勤務時間帯）'!$D$6:$Z$47,23,FALSE))</f>
        <v/>
      </c>
      <c r="AI178" s="160" t="str">
        <f>IF(AI176="","",VLOOKUP(AI176,'シフト記号表（勤務時間帯）'!$D$6:$Z$47,23,FALSE))</f>
        <v/>
      </c>
      <c r="AJ178" s="161" t="str">
        <f>IF(AJ176="","",VLOOKUP(AJ176,'シフト記号表（勤務時間帯）'!$D$6:$Z$47,23,FALSE))</f>
        <v/>
      </c>
      <c r="AK178" s="161" t="str">
        <f>IF(AK176="","",VLOOKUP(AK176,'シフト記号表（勤務時間帯）'!$D$6:$Z$47,23,FALSE))</f>
        <v/>
      </c>
      <c r="AL178" s="161" t="str">
        <f>IF(AL176="","",VLOOKUP(AL176,'シフト記号表（勤務時間帯）'!$D$6:$Z$47,23,FALSE))</f>
        <v/>
      </c>
      <c r="AM178" s="161" t="str">
        <f>IF(AM176="","",VLOOKUP(AM176,'シフト記号表（勤務時間帯）'!$D$6:$Z$47,23,FALSE))</f>
        <v/>
      </c>
      <c r="AN178" s="161" t="str">
        <f>IF(AN176="","",VLOOKUP(AN176,'シフト記号表（勤務時間帯）'!$D$6:$Z$47,23,FALSE))</f>
        <v/>
      </c>
      <c r="AO178" s="162" t="str">
        <f>IF(AO176="","",VLOOKUP(AO176,'シフト記号表（勤務時間帯）'!$D$6:$Z$47,23,FALSE))</f>
        <v/>
      </c>
      <c r="AP178" s="160" t="str">
        <f>IF(AP176="","",VLOOKUP(AP176,'シフト記号表（勤務時間帯）'!$D$6:$Z$47,23,FALSE))</f>
        <v/>
      </c>
      <c r="AQ178" s="161" t="str">
        <f>IF(AQ176="","",VLOOKUP(AQ176,'シフト記号表（勤務時間帯）'!$D$6:$Z$47,23,FALSE))</f>
        <v/>
      </c>
      <c r="AR178" s="161" t="str">
        <f>IF(AR176="","",VLOOKUP(AR176,'シフト記号表（勤務時間帯）'!$D$6:$Z$47,23,FALSE))</f>
        <v/>
      </c>
      <c r="AS178" s="161" t="str">
        <f>IF(AS176="","",VLOOKUP(AS176,'シフト記号表（勤務時間帯）'!$D$6:$Z$47,23,FALSE))</f>
        <v/>
      </c>
      <c r="AT178" s="161" t="str">
        <f>IF(AT176="","",VLOOKUP(AT176,'シフト記号表（勤務時間帯）'!$D$6:$Z$47,23,FALSE))</f>
        <v/>
      </c>
      <c r="AU178" s="161" t="str">
        <f>IF(AU176="","",VLOOKUP(AU176,'シフト記号表（勤務時間帯）'!$D$6:$Z$47,23,FALSE))</f>
        <v/>
      </c>
      <c r="AV178" s="162" t="str">
        <f>IF(AV176="","",VLOOKUP(AV176,'シフト記号表（勤務時間帯）'!$D$6:$Z$47,23,FALSE))</f>
        <v/>
      </c>
      <c r="AW178" s="160" t="str">
        <f>IF(AW176="","",VLOOKUP(AW176,'シフト記号表（勤務時間帯）'!$D$6:$Z$47,23,FALSE))</f>
        <v/>
      </c>
      <c r="AX178" s="161" t="str">
        <f>IF(AX176="","",VLOOKUP(AX176,'シフト記号表（勤務時間帯）'!$D$6:$Z$47,23,FALSE))</f>
        <v/>
      </c>
      <c r="AY178" s="161" t="str">
        <f>IF(AY176="","",VLOOKUP(AY176,'シフト記号表（勤務時間帯）'!$D$6:$Z$47,23,FALSE))</f>
        <v/>
      </c>
      <c r="AZ178" s="322">
        <f>IF($BC$3="４週",SUM(U178:AV178),IF($BC$3="暦月",SUM(U178:AY178),""))</f>
        <v>0</v>
      </c>
      <c r="BA178" s="323"/>
      <c r="BB178" s="324">
        <f>IF($BC$3="４週",AZ178/4,IF($BC$3="暦月",(AZ178/($BC$8/7)),""))</f>
        <v>0</v>
      </c>
      <c r="BC178" s="323"/>
      <c r="BD178" s="316"/>
      <c r="BE178" s="317"/>
      <c r="BF178" s="317"/>
      <c r="BG178" s="317"/>
      <c r="BH178" s="318"/>
    </row>
    <row r="179" spans="2:60" ht="20.25" customHeight="1" x14ac:dyDescent="0.4">
      <c r="B179" s="359" t="s">
        <v>200</v>
      </c>
      <c r="C179" s="360"/>
      <c r="D179" s="360"/>
      <c r="E179" s="360"/>
      <c r="F179" s="360"/>
      <c r="G179" s="360"/>
      <c r="H179" s="360"/>
      <c r="I179" s="360"/>
      <c r="J179" s="360"/>
      <c r="K179" s="360"/>
      <c r="L179" s="360"/>
      <c r="M179" s="360"/>
      <c r="N179" s="360"/>
      <c r="O179" s="360"/>
      <c r="P179" s="360"/>
      <c r="Q179" s="360"/>
      <c r="R179" s="360"/>
      <c r="S179" s="360"/>
      <c r="T179" s="361"/>
      <c r="U179" s="166"/>
      <c r="V179" s="167"/>
      <c r="W179" s="167"/>
      <c r="X179" s="167"/>
      <c r="Y179" s="167"/>
      <c r="Z179" s="167"/>
      <c r="AA179" s="168"/>
      <c r="AB179" s="169"/>
      <c r="AC179" s="167"/>
      <c r="AD179" s="167"/>
      <c r="AE179" s="167"/>
      <c r="AF179" s="167"/>
      <c r="AG179" s="167"/>
      <c r="AH179" s="168"/>
      <c r="AI179" s="169"/>
      <c r="AJ179" s="167"/>
      <c r="AK179" s="167"/>
      <c r="AL179" s="167"/>
      <c r="AM179" s="167"/>
      <c r="AN179" s="167"/>
      <c r="AO179" s="168"/>
      <c r="AP179" s="169"/>
      <c r="AQ179" s="167"/>
      <c r="AR179" s="167"/>
      <c r="AS179" s="167"/>
      <c r="AT179" s="167"/>
      <c r="AU179" s="167"/>
      <c r="AV179" s="168"/>
      <c r="AW179" s="169"/>
      <c r="AX179" s="167"/>
      <c r="AY179" s="170"/>
      <c r="AZ179" s="362"/>
      <c r="BA179" s="363"/>
      <c r="BB179" s="340"/>
      <c r="BC179" s="341"/>
      <c r="BD179" s="341"/>
      <c r="BE179" s="341"/>
      <c r="BF179" s="341"/>
      <c r="BG179" s="341"/>
      <c r="BH179" s="342"/>
    </row>
    <row r="180" spans="2:60" ht="20.25" customHeight="1" x14ac:dyDescent="0.4">
      <c r="B180" s="368" t="s">
        <v>201</v>
      </c>
      <c r="C180" s="369"/>
      <c r="D180" s="369"/>
      <c r="E180" s="369"/>
      <c r="F180" s="369"/>
      <c r="G180" s="369"/>
      <c r="H180" s="369"/>
      <c r="I180" s="369"/>
      <c r="J180" s="369"/>
      <c r="K180" s="369"/>
      <c r="L180" s="369"/>
      <c r="M180" s="369"/>
      <c r="N180" s="369"/>
      <c r="O180" s="369"/>
      <c r="P180" s="369"/>
      <c r="Q180" s="369"/>
      <c r="R180" s="369"/>
      <c r="S180" s="369"/>
      <c r="T180" s="370"/>
      <c r="U180" s="171"/>
      <c r="V180" s="172"/>
      <c r="W180" s="172"/>
      <c r="X180" s="172"/>
      <c r="Y180" s="172"/>
      <c r="Z180" s="172"/>
      <c r="AA180" s="173"/>
      <c r="AB180" s="174"/>
      <c r="AC180" s="172"/>
      <c r="AD180" s="172"/>
      <c r="AE180" s="172"/>
      <c r="AF180" s="172"/>
      <c r="AG180" s="172"/>
      <c r="AH180" s="173"/>
      <c r="AI180" s="174"/>
      <c r="AJ180" s="172"/>
      <c r="AK180" s="172"/>
      <c r="AL180" s="172"/>
      <c r="AM180" s="172"/>
      <c r="AN180" s="172"/>
      <c r="AO180" s="173"/>
      <c r="AP180" s="174"/>
      <c r="AQ180" s="172"/>
      <c r="AR180" s="172"/>
      <c r="AS180" s="172"/>
      <c r="AT180" s="172"/>
      <c r="AU180" s="172"/>
      <c r="AV180" s="173"/>
      <c r="AW180" s="174"/>
      <c r="AX180" s="172"/>
      <c r="AY180" s="175"/>
      <c r="AZ180" s="364"/>
      <c r="BA180" s="365"/>
      <c r="BB180" s="343"/>
      <c r="BC180" s="344"/>
      <c r="BD180" s="344"/>
      <c r="BE180" s="344"/>
      <c r="BF180" s="344"/>
      <c r="BG180" s="344"/>
      <c r="BH180" s="345"/>
    </row>
    <row r="181" spans="2:60" ht="20.25" customHeight="1" thickBot="1" x14ac:dyDescent="0.45">
      <c r="B181" s="368" t="s">
        <v>202</v>
      </c>
      <c r="C181" s="369"/>
      <c r="D181" s="369"/>
      <c r="E181" s="369"/>
      <c r="F181" s="369"/>
      <c r="G181" s="369"/>
      <c r="H181" s="369"/>
      <c r="I181" s="369"/>
      <c r="J181" s="369"/>
      <c r="K181" s="369"/>
      <c r="L181" s="369"/>
      <c r="M181" s="369"/>
      <c r="N181" s="369"/>
      <c r="O181" s="369"/>
      <c r="P181" s="369"/>
      <c r="Q181" s="369"/>
      <c r="R181" s="369"/>
      <c r="S181" s="369"/>
      <c r="T181" s="370"/>
      <c r="U181" s="171"/>
      <c r="V181" s="172"/>
      <c r="W181" s="172"/>
      <c r="X181" s="172"/>
      <c r="Y181" s="172"/>
      <c r="Z181" s="172"/>
      <c r="AA181" s="176"/>
      <c r="AB181" s="177"/>
      <c r="AC181" s="172"/>
      <c r="AD181" s="172"/>
      <c r="AE181" s="172"/>
      <c r="AF181" s="172"/>
      <c r="AG181" s="172"/>
      <c r="AH181" s="176"/>
      <c r="AI181" s="177"/>
      <c r="AJ181" s="172"/>
      <c r="AK181" s="172"/>
      <c r="AL181" s="172"/>
      <c r="AM181" s="172"/>
      <c r="AN181" s="172"/>
      <c r="AO181" s="176"/>
      <c r="AP181" s="177"/>
      <c r="AQ181" s="172"/>
      <c r="AR181" s="172"/>
      <c r="AS181" s="172"/>
      <c r="AT181" s="172"/>
      <c r="AU181" s="172"/>
      <c r="AV181" s="176"/>
      <c r="AW181" s="177"/>
      <c r="AX181" s="172"/>
      <c r="AY181" s="175"/>
      <c r="AZ181" s="366"/>
      <c r="BA181" s="367"/>
      <c r="BB181" s="346"/>
      <c r="BC181" s="347"/>
      <c r="BD181" s="347"/>
      <c r="BE181" s="347"/>
      <c r="BF181" s="347"/>
      <c r="BG181" s="347"/>
      <c r="BH181" s="348"/>
    </row>
    <row r="182" spans="2:60" ht="20.25" customHeight="1" thickBot="1" x14ac:dyDescent="0.45">
      <c r="B182" s="368" t="s">
        <v>203</v>
      </c>
      <c r="C182" s="369"/>
      <c r="D182" s="369"/>
      <c r="E182" s="369"/>
      <c r="F182" s="369"/>
      <c r="G182" s="369"/>
      <c r="H182" s="369"/>
      <c r="I182" s="369"/>
      <c r="J182" s="369"/>
      <c r="K182" s="369"/>
      <c r="L182" s="369"/>
      <c r="M182" s="369"/>
      <c r="N182" s="369"/>
      <c r="O182" s="369"/>
      <c r="P182" s="369"/>
      <c r="Q182" s="369"/>
      <c r="R182" s="369"/>
      <c r="S182" s="369"/>
      <c r="T182" s="370"/>
      <c r="U182" s="178" t="str">
        <f t="shared" ref="U182:AY182" si="1">IF(SUMIF($F$29:$F$76,"介護従業者",U29:U76)=0,"",SUMIF($F$29:$F$76,"介護従業者",U29:U76))</f>
        <v/>
      </c>
      <c r="V182" s="179" t="str">
        <f t="shared" si="1"/>
        <v/>
      </c>
      <c r="W182" s="179" t="str">
        <f t="shared" si="1"/>
        <v/>
      </c>
      <c r="X182" s="179" t="str">
        <f t="shared" si="1"/>
        <v/>
      </c>
      <c r="Y182" s="179" t="str">
        <f t="shared" si="1"/>
        <v/>
      </c>
      <c r="Z182" s="179" t="str">
        <f t="shared" si="1"/>
        <v/>
      </c>
      <c r="AA182" s="180" t="str">
        <f t="shared" si="1"/>
        <v/>
      </c>
      <c r="AB182" s="178" t="str">
        <f t="shared" si="1"/>
        <v/>
      </c>
      <c r="AC182" s="179" t="str">
        <f t="shared" si="1"/>
        <v/>
      </c>
      <c r="AD182" s="179" t="str">
        <f t="shared" si="1"/>
        <v/>
      </c>
      <c r="AE182" s="179" t="str">
        <f t="shared" si="1"/>
        <v/>
      </c>
      <c r="AF182" s="179" t="str">
        <f t="shared" si="1"/>
        <v/>
      </c>
      <c r="AG182" s="179" t="str">
        <f t="shared" si="1"/>
        <v/>
      </c>
      <c r="AH182" s="180" t="str">
        <f t="shared" si="1"/>
        <v/>
      </c>
      <c r="AI182" s="178" t="str">
        <f t="shared" si="1"/>
        <v/>
      </c>
      <c r="AJ182" s="179" t="str">
        <f t="shared" si="1"/>
        <v/>
      </c>
      <c r="AK182" s="179" t="str">
        <f t="shared" si="1"/>
        <v/>
      </c>
      <c r="AL182" s="179" t="str">
        <f t="shared" si="1"/>
        <v/>
      </c>
      <c r="AM182" s="179" t="str">
        <f t="shared" si="1"/>
        <v/>
      </c>
      <c r="AN182" s="179" t="str">
        <f t="shared" si="1"/>
        <v/>
      </c>
      <c r="AO182" s="180" t="str">
        <f t="shared" si="1"/>
        <v/>
      </c>
      <c r="AP182" s="178" t="str">
        <f t="shared" si="1"/>
        <v/>
      </c>
      <c r="AQ182" s="179" t="str">
        <f t="shared" si="1"/>
        <v/>
      </c>
      <c r="AR182" s="179" t="str">
        <f t="shared" si="1"/>
        <v/>
      </c>
      <c r="AS182" s="179" t="str">
        <f t="shared" si="1"/>
        <v/>
      </c>
      <c r="AT182" s="179" t="str">
        <f t="shared" si="1"/>
        <v/>
      </c>
      <c r="AU182" s="179" t="str">
        <f t="shared" si="1"/>
        <v/>
      </c>
      <c r="AV182" s="180" t="str">
        <f t="shared" si="1"/>
        <v/>
      </c>
      <c r="AW182" s="178" t="str">
        <f t="shared" si="1"/>
        <v/>
      </c>
      <c r="AX182" s="179" t="str">
        <f t="shared" si="1"/>
        <v/>
      </c>
      <c r="AY182" s="179" t="str">
        <f t="shared" si="1"/>
        <v/>
      </c>
      <c r="AZ182" s="372">
        <f>IF($BC$3="４週",SUM(U182:AV182),IF($BC$3="暦月",SUM(U182:AY182),""))</f>
        <v>0</v>
      </c>
      <c r="BA182" s="373"/>
      <c r="BB182" s="349">
        <f>ROUNDDOWN(AZ182/BC6,1)</f>
        <v>0</v>
      </c>
      <c r="BC182" s="350"/>
      <c r="BD182" s="351" t="s">
        <v>269</v>
      </c>
      <c r="BE182" s="352"/>
      <c r="BF182" s="352"/>
      <c r="BG182" s="352"/>
      <c r="BH182" s="352"/>
    </row>
    <row r="183" spans="2:60" ht="20.25" customHeight="1" thickBot="1" x14ac:dyDescent="0.45">
      <c r="B183" s="388" t="s">
        <v>204</v>
      </c>
      <c r="C183" s="375"/>
      <c r="D183" s="375"/>
      <c r="E183" s="375"/>
      <c r="F183" s="375"/>
      <c r="G183" s="375"/>
      <c r="H183" s="375"/>
      <c r="I183" s="375"/>
      <c r="J183" s="375"/>
      <c r="K183" s="375"/>
      <c r="L183" s="375"/>
      <c r="M183" s="375"/>
      <c r="N183" s="375"/>
      <c r="O183" s="375"/>
      <c r="P183" s="375"/>
      <c r="Q183" s="375"/>
      <c r="R183" s="375"/>
      <c r="S183" s="375"/>
      <c r="T183" s="376"/>
      <c r="U183" s="181" t="str">
        <f t="shared" ref="U183:AY183" si="2">IF(SUMIF($G$29:$G$76,"介護従業者",U29:U76)=0,"",SUMIF($G$29:$G$76,"介護従業者",U29:U76))</f>
        <v/>
      </c>
      <c r="V183" s="182" t="str">
        <f t="shared" si="2"/>
        <v/>
      </c>
      <c r="W183" s="182" t="str">
        <f t="shared" si="2"/>
        <v/>
      </c>
      <c r="X183" s="182" t="str">
        <f t="shared" si="2"/>
        <v/>
      </c>
      <c r="Y183" s="182" t="str">
        <f t="shared" si="2"/>
        <v/>
      </c>
      <c r="Z183" s="182" t="str">
        <f t="shared" si="2"/>
        <v/>
      </c>
      <c r="AA183" s="183" t="str">
        <f t="shared" si="2"/>
        <v/>
      </c>
      <c r="AB183" s="184" t="str">
        <f t="shared" si="2"/>
        <v/>
      </c>
      <c r="AC183" s="182" t="str">
        <f t="shared" si="2"/>
        <v/>
      </c>
      <c r="AD183" s="182" t="str">
        <f t="shared" si="2"/>
        <v/>
      </c>
      <c r="AE183" s="182" t="str">
        <f t="shared" si="2"/>
        <v/>
      </c>
      <c r="AF183" s="182" t="str">
        <f t="shared" si="2"/>
        <v/>
      </c>
      <c r="AG183" s="182" t="str">
        <f t="shared" si="2"/>
        <v/>
      </c>
      <c r="AH183" s="183" t="str">
        <f t="shared" si="2"/>
        <v/>
      </c>
      <c r="AI183" s="184" t="str">
        <f t="shared" si="2"/>
        <v/>
      </c>
      <c r="AJ183" s="182" t="str">
        <f t="shared" si="2"/>
        <v/>
      </c>
      <c r="AK183" s="182" t="str">
        <f t="shared" si="2"/>
        <v/>
      </c>
      <c r="AL183" s="182" t="str">
        <f t="shared" si="2"/>
        <v/>
      </c>
      <c r="AM183" s="182" t="str">
        <f t="shared" si="2"/>
        <v/>
      </c>
      <c r="AN183" s="182" t="str">
        <f t="shared" si="2"/>
        <v/>
      </c>
      <c r="AO183" s="183" t="str">
        <f t="shared" si="2"/>
        <v/>
      </c>
      <c r="AP183" s="184" t="str">
        <f t="shared" si="2"/>
        <v/>
      </c>
      <c r="AQ183" s="182" t="str">
        <f t="shared" si="2"/>
        <v/>
      </c>
      <c r="AR183" s="182" t="str">
        <f t="shared" si="2"/>
        <v/>
      </c>
      <c r="AS183" s="182" t="str">
        <f t="shared" si="2"/>
        <v/>
      </c>
      <c r="AT183" s="182" t="str">
        <f t="shared" si="2"/>
        <v/>
      </c>
      <c r="AU183" s="182" t="str">
        <f t="shared" si="2"/>
        <v/>
      </c>
      <c r="AV183" s="183" t="str">
        <f t="shared" si="2"/>
        <v/>
      </c>
      <c r="AW183" s="184" t="str">
        <f t="shared" si="2"/>
        <v/>
      </c>
      <c r="AX183" s="182" t="str">
        <f t="shared" si="2"/>
        <v/>
      </c>
      <c r="AY183" s="185" t="str">
        <f t="shared" si="2"/>
        <v/>
      </c>
      <c r="AZ183" s="377">
        <f>IF($BC$3="４週",SUM(U183:AV183),IF($BC$3="暦月",SUM(U183:AY183),""))</f>
        <v>0</v>
      </c>
      <c r="BA183" s="378"/>
      <c r="BB183" s="353"/>
      <c r="BC183" s="354"/>
      <c r="BD183" s="354"/>
      <c r="BE183" s="354"/>
      <c r="BF183" s="354"/>
      <c r="BG183" s="354"/>
      <c r="BH183" s="355"/>
    </row>
    <row r="184" spans="2:60" s="25" customFormat="1" ht="20.25" customHeight="1" x14ac:dyDescent="0.4">
      <c r="C184" s="13"/>
      <c r="D184" s="13"/>
      <c r="E184" s="13"/>
      <c r="F184" s="13"/>
      <c r="G184" s="13"/>
      <c r="BH184" s="43"/>
    </row>
    <row r="185" spans="2:60" ht="20.25" customHeight="1" x14ac:dyDescent="0.4"/>
    <row r="186" spans="2:60" ht="20.25" customHeight="1" x14ac:dyDescent="0.4"/>
    <row r="187" spans="2:60" ht="20.25" customHeight="1" x14ac:dyDescent="0.4"/>
    <row r="188" spans="2:60" ht="20.25" customHeight="1" x14ac:dyDescent="0.4"/>
    <row r="189" spans="2:60" ht="20.25" customHeight="1" x14ac:dyDescent="0.4"/>
    <row r="190" spans="2:60" ht="20.25" customHeight="1" x14ac:dyDescent="0.4"/>
    <row r="191" spans="2:60" ht="20.25" customHeight="1" x14ac:dyDescent="0.4"/>
    <row r="192" spans="2: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05" ht="20.25" customHeight="1" x14ac:dyDescent="0.4"/>
    <row r="206" ht="20.25" customHeight="1" x14ac:dyDescent="0.4"/>
    <row r="207" ht="20.25" customHeight="1" x14ac:dyDescent="0.4"/>
    <row r="208" ht="20.25" customHeight="1" x14ac:dyDescent="0.4"/>
    <row r="209" ht="20.25" customHeight="1" x14ac:dyDescent="0.4"/>
    <row r="210" ht="20.25" customHeight="1" x14ac:dyDescent="0.4"/>
    <row r="211" ht="20.25" customHeight="1" x14ac:dyDescent="0.4"/>
    <row r="238" spans="3:57" x14ac:dyDescent="0.4">
      <c r="C238" s="3"/>
      <c r="D238" s="3"/>
      <c r="E238" s="3"/>
      <c r="F238" s="3"/>
      <c r="G238" s="3"/>
      <c r="H238" s="3"/>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row>
    <row r="239" spans="3:57" x14ac:dyDescent="0.4">
      <c r="C239" s="3"/>
      <c r="D239" s="3"/>
      <c r="E239" s="3"/>
      <c r="F239" s="3"/>
      <c r="G239" s="3"/>
      <c r="H239" s="3"/>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row>
    <row r="240" spans="3:57" x14ac:dyDescent="0.4">
      <c r="C240" s="11"/>
      <c r="D240" s="11"/>
      <c r="E240" s="11"/>
      <c r="F240" s="11"/>
      <c r="G240" s="11"/>
      <c r="H240" s="11"/>
      <c r="I240" s="3"/>
      <c r="J240" s="3"/>
    </row>
    <row r="241" spans="3:10" x14ac:dyDescent="0.4">
      <c r="C241" s="11"/>
      <c r="D241" s="11"/>
      <c r="E241" s="11"/>
      <c r="F241" s="11"/>
      <c r="G241" s="11"/>
      <c r="H241" s="11"/>
      <c r="I241" s="3"/>
      <c r="J241" s="3"/>
    </row>
    <row r="242" spans="3:10" x14ac:dyDescent="0.4">
      <c r="C242" s="3"/>
      <c r="D242" s="3"/>
      <c r="E242" s="3"/>
      <c r="F242" s="3"/>
      <c r="G242" s="3"/>
      <c r="H242" s="3"/>
    </row>
    <row r="243" spans="3:10" x14ac:dyDescent="0.4">
      <c r="C243" s="3"/>
      <c r="D243" s="3"/>
      <c r="E243" s="3"/>
      <c r="F243" s="3"/>
      <c r="G243" s="3"/>
      <c r="H243" s="3"/>
    </row>
    <row r="244" spans="3:10" x14ac:dyDescent="0.4">
      <c r="C244" s="3"/>
      <c r="D244" s="3"/>
      <c r="E244" s="3"/>
      <c r="F244" s="3"/>
      <c r="G244" s="3"/>
      <c r="H244" s="3"/>
    </row>
    <row r="245" spans="3:10" x14ac:dyDescent="0.4">
      <c r="C245" s="3"/>
      <c r="D245" s="3"/>
      <c r="E245" s="3"/>
      <c r="F245" s="3"/>
      <c r="G245" s="3"/>
      <c r="H245" s="3"/>
    </row>
  </sheetData>
  <sheetProtection insertRows="0" deleteRows="0"/>
  <mergeCells count="606">
    <mergeCell ref="BD170:BH172"/>
    <mergeCell ref="AZ171:BA171"/>
    <mergeCell ref="BB171:BC171"/>
    <mergeCell ref="AZ172:BA172"/>
    <mergeCell ref="BB172:BC172"/>
    <mergeCell ref="BD167:BH169"/>
    <mergeCell ref="AZ168:BA168"/>
    <mergeCell ref="BB168:BC168"/>
    <mergeCell ref="AZ169:BA169"/>
    <mergeCell ref="BB176:BC176"/>
    <mergeCell ref="BD176:BH178"/>
    <mergeCell ref="AZ177:BA177"/>
    <mergeCell ref="BB177:BC177"/>
    <mergeCell ref="AZ178:BA178"/>
    <mergeCell ref="BB178:BC178"/>
    <mergeCell ref="BD173:BH175"/>
    <mergeCell ref="AZ174:BA174"/>
    <mergeCell ref="BB174:BC174"/>
    <mergeCell ref="AZ175:BA175"/>
    <mergeCell ref="BB175:BC175"/>
    <mergeCell ref="BB173:BC173"/>
    <mergeCell ref="C176:E178"/>
    <mergeCell ref="H176:H178"/>
    <mergeCell ref="I176:L178"/>
    <mergeCell ref="M176:O178"/>
    <mergeCell ref="AZ176:BA176"/>
    <mergeCell ref="C173:E175"/>
    <mergeCell ref="H173:H175"/>
    <mergeCell ref="I173:L175"/>
    <mergeCell ref="M173:O175"/>
    <mergeCell ref="AZ173:BA173"/>
    <mergeCell ref="BB169:BC169"/>
    <mergeCell ref="BB167:BC167"/>
    <mergeCell ref="C170:E172"/>
    <mergeCell ref="H170:H172"/>
    <mergeCell ref="I170:L172"/>
    <mergeCell ref="M170:O172"/>
    <mergeCell ref="AZ170:BA170"/>
    <mergeCell ref="C167:E169"/>
    <mergeCell ref="H167:H169"/>
    <mergeCell ref="I167:L169"/>
    <mergeCell ref="M167:O169"/>
    <mergeCell ref="AZ167:BA167"/>
    <mergeCell ref="BB170:BC170"/>
    <mergeCell ref="BB164:BC164"/>
    <mergeCell ref="BD164:BH166"/>
    <mergeCell ref="AZ165:BA165"/>
    <mergeCell ref="BB165:BC165"/>
    <mergeCell ref="AZ166:BA166"/>
    <mergeCell ref="BB166:BC166"/>
    <mergeCell ref="BD161:BH163"/>
    <mergeCell ref="AZ162:BA162"/>
    <mergeCell ref="BB162:BC162"/>
    <mergeCell ref="AZ163:BA163"/>
    <mergeCell ref="BB163:BC163"/>
    <mergeCell ref="BB161:BC161"/>
    <mergeCell ref="C164:E166"/>
    <mergeCell ref="H164:H166"/>
    <mergeCell ref="I164:L166"/>
    <mergeCell ref="M164:O166"/>
    <mergeCell ref="AZ164:BA164"/>
    <mergeCell ref="C161:E163"/>
    <mergeCell ref="H161:H163"/>
    <mergeCell ref="I161:L163"/>
    <mergeCell ref="M161:O163"/>
    <mergeCell ref="AZ161:BA161"/>
    <mergeCell ref="BB158:BC158"/>
    <mergeCell ref="BD158:BH160"/>
    <mergeCell ref="AZ159:BA159"/>
    <mergeCell ref="BB159:BC159"/>
    <mergeCell ref="AZ160:BA160"/>
    <mergeCell ref="BB160:BC160"/>
    <mergeCell ref="BD155:BH157"/>
    <mergeCell ref="AZ156:BA156"/>
    <mergeCell ref="BB156:BC156"/>
    <mergeCell ref="AZ157:BA157"/>
    <mergeCell ref="BB157:BC157"/>
    <mergeCell ref="BB155:BC155"/>
    <mergeCell ref="C158:E160"/>
    <mergeCell ref="H158:H160"/>
    <mergeCell ref="I158:L160"/>
    <mergeCell ref="M158:O160"/>
    <mergeCell ref="AZ158:BA158"/>
    <mergeCell ref="C155:E157"/>
    <mergeCell ref="H155:H157"/>
    <mergeCell ref="I155:L157"/>
    <mergeCell ref="M155:O157"/>
    <mergeCell ref="AZ155:BA155"/>
    <mergeCell ref="BB152:BC152"/>
    <mergeCell ref="BD152:BH154"/>
    <mergeCell ref="AZ153:BA153"/>
    <mergeCell ref="BB153:BC153"/>
    <mergeCell ref="AZ154:BA154"/>
    <mergeCell ref="BB154:BC154"/>
    <mergeCell ref="BD149:BH151"/>
    <mergeCell ref="AZ150:BA150"/>
    <mergeCell ref="BB150:BC150"/>
    <mergeCell ref="AZ151:BA151"/>
    <mergeCell ref="BB151:BC151"/>
    <mergeCell ref="BB149:BC149"/>
    <mergeCell ref="C152:E154"/>
    <mergeCell ref="H152:H154"/>
    <mergeCell ref="I152:L154"/>
    <mergeCell ref="M152:O154"/>
    <mergeCell ref="AZ152:BA152"/>
    <mergeCell ref="C149:E151"/>
    <mergeCell ref="H149:H151"/>
    <mergeCell ref="I149:L151"/>
    <mergeCell ref="M149:O151"/>
    <mergeCell ref="AZ149:BA149"/>
    <mergeCell ref="BB146:BC146"/>
    <mergeCell ref="BD146:BH148"/>
    <mergeCell ref="AZ147:BA147"/>
    <mergeCell ref="BB147:BC147"/>
    <mergeCell ref="AZ148:BA148"/>
    <mergeCell ref="BB148:BC148"/>
    <mergeCell ref="BD143:BH145"/>
    <mergeCell ref="AZ144:BA144"/>
    <mergeCell ref="BB144:BC144"/>
    <mergeCell ref="AZ145:BA145"/>
    <mergeCell ref="BB145:BC145"/>
    <mergeCell ref="BB143:BC143"/>
    <mergeCell ref="C146:E148"/>
    <mergeCell ref="H146:H148"/>
    <mergeCell ref="I146:L148"/>
    <mergeCell ref="M146:O148"/>
    <mergeCell ref="AZ146:BA146"/>
    <mergeCell ref="C143:E145"/>
    <mergeCell ref="H143:H145"/>
    <mergeCell ref="I143:L145"/>
    <mergeCell ref="M143:O145"/>
    <mergeCell ref="AZ143:BA143"/>
    <mergeCell ref="BB140:BC140"/>
    <mergeCell ref="BD140:BH142"/>
    <mergeCell ref="AZ141:BA141"/>
    <mergeCell ref="BB141:BC141"/>
    <mergeCell ref="AZ142:BA142"/>
    <mergeCell ref="BB142:BC142"/>
    <mergeCell ref="BD137:BH139"/>
    <mergeCell ref="AZ138:BA138"/>
    <mergeCell ref="BB138:BC138"/>
    <mergeCell ref="AZ139:BA139"/>
    <mergeCell ref="BB139:BC139"/>
    <mergeCell ref="BB137:BC137"/>
    <mergeCell ref="C140:E142"/>
    <mergeCell ref="H140:H142"/>
    <mergeCell ref="I140:L142"/>
    <mergeCell ref="M140:O142"/>
    <mergeCell ref="AZ140:BA140"/>
    <mergeCell ref="C137:E139"/>
    <mergeCell ref="H137:H139"/>
    <mergeCell ref="I137:L139"/>
    <mergeCell ref="M137:O139"/>
    <mergeCell ref="AZ137:BA137"/>
    <mergeCell ref="BB134:BC134"/>
    <mergeCell ref="BD134:BH136"/>
    <mergeCell ref="AZ135:BA135"/>
    <mergeCell ref="BB135:BC135"/>
    <mergeCell ref="AZ136:BA136"/>
    <mergeCell ref="BB136:BC136"/>
    <mergeCell ref="BD131:BH133"/>
    <mergeCell ref="AZ132:BA132"/>
    <mergeCell ref="BB132:BC132"/>
    <mergeCell ref="AZ133:BA133"/>
    <mergeCell ref="BB133:BC133"/>
    <mergeCell ref="BB131:BC131"/>
    <mergeCell ref="C134:E136"/>
    <mergeCell ref="H134:H136"/>
    <mergeCell ref="I134:L136"/>
    <mergeCell ref="M134:O136"/>
    <mergeCell ref="AZ134:BA134"/>
    <mergeCell ref="C131:E133"/>
    <mergeCell ref="H131:H133"/>
    <mergeCell ref="I131:L133"/>
    <mergeCell ref="M131:O133"/>
    <mergeCell ref="AZ131:BA131"/>
    <mergeCell ref="BB128:BC128"/>
    <mergeCell ref="BD128:BH130"/>
    <mergeCell ref="AZ129:BA129"/>
    <mergeCell ref="BB129:BC129"/>
    <mergeCell ref="AZ130:BA130"/>
    <mergeCell ref="BB130:BC130"/>
    <mergeCell ref="BD125:BH127"/>
    <mergeCell ref="AZ126:BA126"/>
    <mergeCell ref="BB126:BC126"/>
    <mergeCell ref="AZ127:BA127"/>
    <mergeCell ref="BB127:BC127"/>
    <mergeCell ref="BB125:BC125"/>
    <mergeCell ref="C128:E130"/>
    <mergeCell ref="H128:H130"/>
    <mergeCell ref="I128:L130"/>
    <mergeCell ref="M128:O130"/>
    <mergeCell ref="AZ128:BA128"/>
    <mergeCell ref="C125:E127"/>
    <mergeCell ref="H125:H127"/>
    <mergeCell ref="I125:L127"/>
    <mergeCell ref="M125:O127"/>
    <mergeCell ref="AZ125:BA125"/>
    <mergeCell ref="BB122:BC122"/>
    <mergeCell ref="BD122:BH124"/>
    <mergeCell ref="AZ123:BA123"/>
    <mergeCell ref="BB123:BC123"/>
    <mergeCell ref="AZ124:BA124"/>
    <mergeCell ref="BB124:BC124"/>
    <mergeCell ref="BD119:BH121"/>
    <mergeCell ref="AZ120:BA120"/>
    <mergeCell ref="BB120:BC120"/>
    <mergeCell ref="AZ121:BA121"/>
    <mergeCell ref="BB121:BC121"/>
    <mergeCell ref="BB119:BC119"/>
    <mergeCell ref="C122:E124"/>
    <mergeCell ref="H122:H124"/>
    <mergeCell ref="I122:L124"/>
    <mergeCell ref="M122:O124"/>
    <mergeCell ref="AZ122:BA122"/>
    <mergeCell ref="C119:E121"/>
    <mergeCell ref="H119:H121"/>
    <mergeCell ref="I119:L121"/>
    <mergeCell ref="M119:O121"/>
    <mergeCell ref="AZ119:BA119"/>
    <mergeCell ref="BB116:BC116"/>
    <mergeCell ref="BD116:BH118"/>
    <mergeCell ref="AZ117:BA117"/>
    <mergeCell ref="BB117:BC117"/>
    <mergeCell ref="AZ118:BA118"/>
    <mergeCell ref="BB118:BC118"/>
    <mergeCell ref="BD113:BH115"/>
    <mergeCell ref="AZ114:BA114"/>
    <mergeCell ref="BB114:BC114"/>
    <mergeCell ref="AZ115:BA115"/>
    <mergeCell ref="BB115:BC115"/>
    <mergeCell ref="BB113:BC113"/>
    <mergeCell ref="C116:E118"/>
    <mergeCell ref="H116:H118"/>
    <mergeCell ref="I116:L118"/>
    <mergeCell ref="M116:O118"/>
    <mergeCell ref="AZ116:BA116"/>
    <mergeCell ref="C113:E115"/>
    <mergeCell ref="H113:H115"/>
    <mergeCell ref="I113:L115"/>
    <mergeCell ref="M113:O115"/>
    <mergeCell ref="AZ113:BA113"/>
    <mergeCell ref="BB110:BC110"/>
    <mergeCell ref="BD110:BH112"/>
    <mergeCell ref="AZ111:BA111"/>
    <mergeCell ref="BB111:BC111"/>
    <mergeCell ref="AZ112:BA112"/>
    <mergeCell ref="BB112:BC112"/>
    <mergeCell ref="BD107:BH109"/>
    <mergeCell ref="AZ108:BA108"/>
    <mergeCell ref="BB108:BC108"/>
    <mergeCell ref="AZ109:BA109"/>
    <mergeCell ref="BB109:BC109"/>
    <mergeCell ref="BB107:BC107"/>
    <mergeCell ref="C110:E112"/>
    <mergeCell ref="H110:H112"/>
    <mergeCell ref="I110:L112"/>
    <mergeCell ref="M110:O112"/>
    <mergeCell ref="AZ110:BA110"/>
    <mergeCell ref="C107:E109"/>
    <mergeCell ref="H107:H109"/>
    <mergeCell ref="I107:L109"/>
    <mergeCell ref="M107:O109"/>
    <mergeCell ref="AZ107:BA107"/>
    <mergeCell ref="BB104:BC104"/>
    <mergeCell ref="BD104:BH106"/>
    <mergeCell ref="AZ105:BA105"/>
    <mergeCell ref="BB105:BC105"/>
    <mergeCell ref="AZ106:BA106"/>
    <mergeCell ref="BB106:BC106"/>
    <mergeCell ref="BD101:BH103"/>
    <mergeCell ref="AZ102:BA102"/>
    <mergeCell ref="BB102:BC102"/>
    <mergeCell ref="AZ103:BA103"/>
    <mergeCell ref="BB103:BC103"/>
    <mergeCell ref="BB101:BC101"/>
    <mergeCell ref="C104:E106"/>
    <mergeCell ref="H104:H106"/>
    <mergeCell ref="I104:L106"/>
    <mergeCell ref="M104:O106"/>
    <mergeCell ref="AZ104:BA104"/>
    <mergeCell ref="C101:E103"/>
    <mergeCell ref="H101:H103"/>
    <mergeCell ref="I101:L103"/>
    <mergeCell ref="M101:O103"/>
    <mergeCell ref="AZ101:BA101"/>
    <mergeCell ref="BB98:BC98"/>
    <mergeCell ref="BD98:BH100"/>
    <mergeCell ref="AZ99:BA99"/>
    <mergeCell ref="BB99:BC99"/>
    <mergeCell ref="AZ100:BA100"/>
    <mergeCell ref="BB100:BC100"/>
    <mergeCell ref="BD95:BH97"/>
    <mergeCell ref="AZ96:BA96"/>
    <mergeCell ref="BB96:BC96"/>
    <mergeCell ref="AZ97:BA97"/>
    <mergeCell ref="BB97:BC97"/>
    <mergeCell ref="BB95:BC95"/>
    <mergeCell ref="C98:E100"/>
    <mergeCell ref="H98:H100"/>
    <mergeCell ref="I98:L100"/>
    <mergeCell ref="M98:O100"/>
    <mergeCell ref="AZ98:BA98"/>
    <mergeCell ref="C95:E97"/>
    <mergeCell ref="H95:H97"/>
    <mergeCell ref="I95:L97"/>
    <mergeCell ref="M95:O97"/>
    <mergeCell ref="AZ95:BA95"/>
    <mergeCell ref="BB92:BC92"/>
    <mergeCell ref="BD92:BH94"/>
    <mergeCell ref="AZ93:BA93"/>
    <mergeCell ref="BB93:BC93"/>
    <mergeCell ref="AZ94:BA94"/>
    <mergeCell ref="BB94:BC94"/>
    <mergeCell ref="BD89:BH91"/>
    <mergeCell ref="AZ90:BA90"/>
    <mergeCell ref="BB90:BC90"/>
    <mergeCell ref="AZ91:BA91"/>
    <mergeCell ref="BB91:BC91"/>
    <mergeCell ref="BB89:BC89"/>
    <mergeCell ref="C92:E94"/>
    <mergeCell ref="H92:H94"/>
    <mergeCell ref="I92:L94"/>
    <mergeCell ref="M92:O94"/>
    <mergeCell ref="AZ92:BA92"/>
    <mergeCell ref="C89:E91"/>
    <mergeCell ref="H89:H91"/>
    <mergeCell ref="I89:L91"/>
    <mergeCell ref="M89:O91"/>
    <mergeCell ref="AZ89:BA89"/>
    <mergeCell ref="BB86:BC86"/>
    <mergeCell ref="BD86:BH88"/>
    <mergeCell ref="AZ87:BA87"/>
    <mergeCell ref="BB87:BC87"/>
    <mergeCell ref="AZ88:BA88"/>
    <mergeCell ref="BB88:BC88"/>
    <mergeCell ref="BD83:BH85"/>
    <mergeCell ref="AZ84:BA84"/>
    <mergeCell ref="BB84:BC84"/>
    <mergeCell ref="AZ85:BA85"/>
    <mergeCell ref="BB85:BC85"/>
    <mergeCell ref="BB83:BC83"/>
    <mergeCell ref="C86:E88"/>
    <mergeCell ref="H86:H88"/>
    <mergeCell ref="I86:L88"/>
    <mergeCell ref="M86:O88"/>
    <mergeCell ref="AZ86:BA86"/>
    <mergeCell ref="C83:E85"/>
    <mergeCell ref="H83:H85"/>
    <mergeCell ref="I83:L85"/>
    <mergeCell ref="M83:O85"/>
    <mergeCell ref="AZ83:BA83"/>
    <mergeCell ref="BB80:BC80"/>
    <mergeCell ref="BD80:BH82"/>
    <mergeCell ref="AZ81:BA81"/>
    <mergeCell ref="BB81:BC81"/>
    <mergeCell ref="AZ82:BA82"/>
    <mergeCell ref="BB82:BC82"/>
    <mergeCell ref="BD77:BH79"/>
    <mergeCell ref="AZ78:BA78"/>
    <mergeCell ref="BB78:BC78"/>
    <mergeCell ref="AZ79:BA79"/>
    <mergeCell ref="BB79:BC79"/>
    <mergeCell ref="BB77:BC77"/>
    <mergeCell ref="C80:E82"/>
    <mergeCell ref="H80:H82"/>
    <mergeCell ref="I80:L82"/>
    <mergeCell ref="M80:O82"/>
    <mergeCell ref="AZ80:BA80"/>
    <mergeCell ref="C77:E79"/>
    <mergeCell ref="H77:H79"/>
    <mergeCell ref="I77:L79"/>
    <mergeCell ref="M77:O79"/>
    <mergeCell ref="AZ77:BA77"/>
    <mergeCell ref="B179:T179"/>
    <mergeCell ref="AZ179:BA181"/>
    <mergeCell ref="B180:T180"/>
    <mergeCell ref="B181:T181"/>
    <mergeCell ref="B182:T182"/>
    <mergeCell ref="AZ182:BA182"/>
    <mergeCell ref="B183:T183"/>
    <mergeCell ref="AZ183:BA183"/>
    <mergeCell ref="BB179:BH181"/>
    <mergeCell ref="BB182:BC182"/>
    <mergeCell ref="BD182:BH182"/>
    <mergeCell ref="BB183:BH183"/>
    <mergeCell ref="BB74:BC74"/>
    <mergeCell ref="BD74:BH76"/>
    <mergeCell ref="AZ75:BA75"/>
    <mergeCell ref="BB75:BC75"/>
    <mergeCell ref="AZ76:BA76"/>
    <mergeCell ref="BB76:BC76"/>
    <mergeCell ref="BD71:BH73"/>
    <mergeCell ref="AZ72:BA72"/>
    <mergeCell ref="BB72:BC72"/>
    <mergeCell ref="AZ73:BA73"/>
    <mergeCell ref="BB73:BC73"/>
    <mergeCell ref="BB71:BC71"/>
    <mergeCell ref="C74:E76"/>
    <mergeCell ref="H74:H76"/>
    <mergeCell ref="I74:L76"/>
    <mergeCell ref="M74:O76"/>
    <mergeCell ref="AZ74:BA74"/>
    <mergeCell ref="C71:E73"/>
    <mergeCell ref="H71:H73"/>
    <mergeCell ref="I71:L73"/>
    <mergeCell ref="M71:O73"/>
    <mergeCell ref="AZ71:BA71"/>
    <mergeCell ref="BB68:BC68"/>
    <mergeCell ref="BD68:BH70"/>
    <mergeCell ref="AZ69:BA69"/>
    <mergeCell ref="BB69:BC69"/>
    <mergeCell ref="AZ70:BA70"/>
    <mergeCell ref="BB70:BC70"/>
    <mergeCell ref="BD65:BH67"/>
    <mergeCell ref="AZ66:BA66"/>
    <mergeCell ref="BB66:BC66"/>
    <mergeCell ref="AZ67:BA67"/>
    <mergeCell ref="BB67:BC67"/>
    <mergeCell ref="BB65:BC65"/>
    <mergeCell ref="C68:E70"/>
    <mergeCell ref="H68:H70"/>
    <mergeCell ref="I68:L70"/>
    <mergeCell ref="M68:O70"/>
    <mergeCell ref="AZ68:BA68"/>
    <mergeCell ref="C65:E67"/>
    <mergeCell ref="H65:H67"/>
    <mergeCell ref="I65:L67"/>
    <mergeCell ref="M65:O67"/>
    <mergeCell ref="AZ65:BA65"/>
    <mergeCell ref="BB62:BC62"/>
    <mergeCell ref="BD62:BH64"/>
    <mergeCell ref="AZ63:BA63"/>
    <mergeCell ref="BB63:BC63"/>
    <mergeCell ref="AZ64:BA64"/>
    <mergeCell ref="BB64:BC64"/>
    <mergeCell ref="BD59:BH61"/>
    <mergeCell ref="AZ60:BA60"/>
    <mergeCell ref="BB60:BC60"/>
    <mergeCell ref="AZ61:BA61"/>
    <mergeCell ref="BB61:BC61"/>
    <mergeCell ref="BB59:BC59"/>
    <mergeCell ref="C62:E64"/>
    <mergeCell ref="H62:H64"/>
    <mergeCell ref="I62:L64"/>
    <mergeCell ref="M62:O64"/>
    <mergeCell ref="AZ62:BA62"/>
    <mergeCell ref="C59:E61"/>
    <mergeCell ref="H59:H61"/>
    <mergeCell ref="I59:L61"/>
    <mergeCell ref="M59:O61"/>
    <mergeCell ref="AZ59:BA59"/>
    <mergeCell ref="BB56:BC56"/>
    <mergeCell ref="BD56:BH58"/>
    <mergeCell ref="AZ57:BA57"/>
    <mergeCell ref="BB57:BC57"/>
    <mergeCell ref="AZ58:BA58"/>
    <mergeCell ref="BB58:BC58"/>
    <mergeCell ref="BD53:BH55"/>
    <mergeCell ref="AZ54:BA54"/>
    <mergeCell ref="BB54:BC54"/>
    <mergeCell ref="AZ55:BA55"/>
    <mergeCell ref="BB55:BC55"/>
    <mergeCell ref="BB53:BC53"/>
    <mergeCell ref="C56:E58"/>
    <mergeCell ref="H56:H58"/>
    <mergeCell ref="I56:L58"/>
    <mergeCell ref="M56:O58"/>
    <mergeCell ref="AZ56:BA56"/>
    <mergeCell ref="C53:E55"/>
    <mergeCell ref="H53:H55"/>
    <mergeCell ref="I53:L55"/>
    <mergeCell ref="M53:O55"/>
    <mergeCell ref="AZ53:BA53"/>
    <mergeCell ref="BB50:BC50"/>
    <mergeCell ref="BD50:BH52"/>
    <mergeCell ref="AZ51:BA51"/>
    <mergeCell ref="BB51:BC51"/>
    <mergeCell ref="AZ52:BA52"/>
    <mergeCell ref="BB52:BC52"/>
    <mergeCell ref="BD47:BH49"/>
    <mergeCell ref="AZ48:BA48"/>
    <mergeCell ref="BB48:BC48"/>
    <mergeCell ref="AZ49:BA49"/>
    <mergeCell ref="BB49:BC49"/>
    <mergeCell ref="BB47:BC47"/>
    <mergeCell ref="C50:E52"/>
    <mergeCell ref="H50:H52"/>
    <mergeCell ref="I50:L52"/>
    <mergeCell ref="M50:O52"/>
    <mergeCell ref="AZ50:BA50"/>
    <mergeCell ref="C47:E49"/>
    <mergeCell ref="H47:H49"/>
    <mergeCell ref="I47:L49"/>
    <mergeCell ref="M47:O49"/>
    <mergeCell ref="AZ47:BA47"/>
    <mergeCell ref="BB44:BC44"/>
    <mergeCell ref="BD44:BH46"/>
    <mergeCell ref="AZ45:BA45"/>
    <mergeCell ref="BB45:BC45"/>
    <mergeCell ref="AZ46:BA46"/>
    <mergeCell ref="BB46:BC46"/>
    <mergeCell ref="BD41:BH43"/>
    <mergeCell ref="AZ42:BA42"/>
    <mergeCell ref="BB42:BC42"/>
    <mergeCell ref="AZ43:BA43"/>
    <mergeCell ref="BB43:BC43"/>
    <mergeCell ref="BB41:BC41"/>
    <mergeCell ref="C44:E46"/>
    <mergeCell ref="H44:H46"/>
    <mergeCell ref="I44:L46"/>
    <mergeCell ref="M44:O46"/>
    <mergeCell ref="AZ44:BA44"/>
    <mergeCell ref="C41:E43"/>
    <mergeCell ref="H41:H43"/>
    <mergeCell ref="I41:L43"/>
    <mergeCell ref="M41:O43"/>
    <mergeCell ref="AZ41:BA41"/>
    <mergeCell ref="BB38:BC38"/>
    <mergeCell ref="BD38:BH40"/>
    <mergeCell ref="AZ39:BA39"/>
    <mergeCell ref="BB39:BC39"/>
    <mergeCell ref="AZ40:BA40"/>
    <mergeCell ref="BB40:BC40"/>
    <mergeCell ref="BD35:BH37"/>
    <mergeCell ref="AZ36:BA36"/>
    <mergeCell ref="BB36:BC36"/>
    <mergeCell ref="AZ37:BA37"/>
    <mergeCell ref="BB37:BC37"/>
    <mergeCell ref="BB35:BC35"/>
    <mergeCell ref="C38:E40"/>
    <mergeCell ref="H38:H40"/>
    <mergeCell ref="I38:L40"/>
    <mergeCell ref="M38:O40"/>
    <mergeCell ref="AZ38:BA38"/>
    <mergeCell ref="C35:E37"/>
    <mergeCell ref="H35:H37"/>
    <mergeCell ref="I35:L37"/>
    <mergeCell ref="M35:O37"/>
    <mergeCell ref="AZ35:BA35"/>
    <mergeCell ref="BB32:BC32"/>
    <mergeCell ref="BD32:BH34"/>
    <mergeCell ref="AZ33:BA33"/>
    <mergeCell ref="BB33:BC33"/>
    <mergeCell ref="AZ34:BA34"/>
    <mergeCell ref="BB34:BC34"/>
    <mergeCell ref="BD29:BH31"/>
    <mergeCell ref="AZ30:BA30"/>
    <mergeCell ref="BB30:BC30"/>
    <mergeCell ref="AZ31:BA31"/>
    <mergeCell ref="BB31:BC31"/>
    <mergeCell ref="BB29:BC29"/>
    <mergeCell ref="C32:E34"/>
    <mergeCell ref="H32:H34"/>
    <mergeCell ref="I32:L34"/>
    <mergeCell ref="M32:O34"/>
    <mergeCell ref="AZ32:BA32"/>
    <mergeCell ref="C29:E31"/>
    <mergeCell ref="H29:H31"/>
    <mergeCell ref="I29:L31"/>
    <mergeCell ref="M29:O31"/>
    <mergeCell ref="AZ29:BA29"/>
    <mergeCell ref="B24:B28"/>
    <mergeCell ref="C24:E28"/>
    <mergeCell ref="H24:H28"/>
    <mergeCell ref="I24:L28"/>
    <mergeCell ref="M24:O28"/>
    <mergeCell ref="P24:T28"/>
    <mergeCell ref="AZ24:BA28"/>
    <mergeCell ref="BB24:BC28"/>
    <mergeCell ref="AM14:AN14"/>
    <mergeCell ref="BB16:BE16"/>
    <mergeCell ref="BB18:BE18"/>
    <mergeCell ref="AW20:AY20"/>
    <mergeCell ref="BA20:BC20"/>
    <mergeCell ref="AW22:AY22"/>
    <mergeCell ref="J20:M20"/>
    <mergeCell ref="O20:S20"/>
    <mergeCell ref="AR1:BG1"/>
    <mergeCell ref="AA2:AB2"/>
    <mergeCell ref="AD2:AE2"/>
    <mergeCell ref="AH2:AI2"/>
    <mergeCell ref="AR2:BG2"/>
    <mergeCell ref="BC3:BF3"/>
    <mergeCell ref="AM13:AN13"/>
    <mergeCell ref="BC10:BD10"/>
    <mergeCell ref="BD24:BH28"/>
    <mergeCell ref="U25:AA25"/>
    <mergeCell ref="AB25:AH25"/>
    <mergeCell ref="AI25:AO25"/>
    <mergeCell ref="AP25:AV25"/>
    <mergeCell ref="AW25:AY25"/>
    <mergeCell ref="BB14:BD14"/>
    <mergeCell ref="BF14:BH14"/>
    <mergeCell ref="BF16:BG16"/>
    <mergeCell ref="BF18:BG18"/>
    <mergeCell ref="BA22:BC22"/>
    <mergeCell ref="BD22:BE22"/>
    <mergeCell ref="BF22:BG22"/>
    <mergeCell ref="BC4:BF4"/>
    <mergeCell ref="AY6:AZ6"/>
    <mergeCell ref="BC6:BD6"/>
    <mergeCell ref="BC8:BD8"/>
    <mergeCell ref="U12:V12"/>
    <mergeCell ref="BB13:BD13"/>
    <mergeCell ref="BF13:BH13"/>
  </mergeCells>
  <phoneticPr fontId="2"/>
  <conditionalFormatting sqref="U31:AY31">
    <cfRule type="expression" dxfId="133" priority="390">
      <formula>OR(U$179=$B30,U$180=$B30)</formula>
    </cfRule>
  </conditionalFormatting>
  <conditionalFormatting sqref="U34:AY34">
    <cfRule type="expression" dxfId="132" priority="380">
      <formula>OR(U$179=$B33,U$180=$B33)</formula>
    </cfRule>
  </conditionalFormatting>
  <conditionalFormatting sqref="U37:AY37">
    <cfRule type="expression" dxfId="131" priority="370">
      <formula>OR(U$179=$B36,U$180=$B36)</formula>
    </cfRule>
  </conditionalFormatting>
  <conditionalFormatting sqref="U40:AY40">
    <cfRule type="expression" dxfId="130" priority="360">
      <formula>OR(U$179=$B39,U$180=$B39)</formula>
    </cfRule>
  </conditionalFormatting>
  <conditionalFormatting sqref="U43:AY43">
    <cfRule type="expression" dxfId="129" priority="350">
      <formula>OR(U$179=$B42,U$180=$B42)</formula>
    </cfRule>
  </conditionalFormatting>
  <conditionalFormatting sqref="U46:AY46">
    <cfRule type="expression" dxfId="128" priority="340">
      <formula>OR(U$179=$B45,U$180=$B45)</formula>
    </cfRule>
  </conditionalFormatting>
  <conditionalFormatting sqref="U49:AY49">
    <cfRule type="expression" dxfId="127" priority="330">
      <formula>OR(U$179=$B48,U$180=$B48)</formula>
    </cfRule>
  </conditionalFormatting>
  <conditionalFormatting sqref="U52:AY52">
    <cfRule type="expression" dxfId="126" priority="320">
      <formula>OR(U$179=$B51,U$180=$B51)</formula>
    </cfRule>
  </conditionalFormatting>
  <conditionalFormatting sqref="U55:AY55">
    <cfRule type="expression" dxfId="125" priority="310">
      <formula>OR(U$179=$B54,U$180=$B54)</formula>
    </cfRule>
  </conditionalFormatting>
  <conditionalFormatting sqref="U58:AY58">
    <cfRule type="expression" dxfId="124" priority="300">
      <formula>OR(U$179=$B57,U$180=$B57)</formula>
    </cfRule>
  </conditionalFormatting>
  <conditionalFormatting sqref="U61:AY61">
    <cfRule type="expression" dxfId="123" priority="290">
      <formula>OR(U$179=$B60,U$180=$B60)</formula>
    </cfRule>
  </conditionalFormatting>
  <conditionalFormatting sqref="U64:AY64">
    <cfRule type="expression" dxfId="122" priority="280">
      <formula>OR(U$179=$B63,U$180=$B63)</formula>
    </cfRule>
  </conditionalFormatting>
  <conditionalFormatting sqref="U67:AY67">
    <cfRule type="expression" dxfId="121" priority="270">
      <formula>OR(U$179=$B66,U$180=$B66)</formula>
    </cfRule>
  </conditionalFormatting>
  <conditionalFormatting sqref="U70:AY70">
    <cfRule type="expression" dxfId="120" priority="260">
      <formula>OR(U$179=$B69,U$180=$B69)</formula>
    </cfRule>
  </conditionalFormatting>
  <conditionalFormatting sqref="U73:AY73">
    <cfRule type="expression" dxfId="119" priority="250">
      <formula>OR(U$179=$B72,U$180=$B72)</formula>
    </cfRule>
  </conditionalFormatting>
  <conditionalFormatting sqref="U76:AY76">
    <cfRule type="expression" dxfId="118" priority="415">
      <formula>OR(U$179=$B75,U$180=$B75)</formula>
    </cfRule>
  </conditionalFormatting>
  <conditionalFormatting sqref="U79:AY79">
    <cfRule type="expression" dxfId="117" priority="238">
      <formula>OR(U$179=$B78,U$180=$B78)</formula>
    </cfRule>
  </conditionalFormatting>
  <conditionalFormatting sqref="U82:AY82">
    <cfRule type="expression" dxfId="116" priority="231">
      <formula>OR(U$179=$B81,U$180=$B81)</formula>
    </cfRule>
  </conditionalFormatting>
  <conditionalFormatting sqref="U85:AY85">
    <cfRule type="expression" dxfId="115" priority="224">
      <formula>OR(U$179=$B84,U$180=$B84)</formula>
    </cfRule>
  </conditionalFormatting>
  <conditionalFormatting sqref="U88:AY88">
    <cfRule type="expression" dxfId="114" priority="217">
      <formula>OR(U$179=$B87,U$180=$B87)</formula>
    </cfRule>
  </conditionalFormatting>
  <conditionalFormatting sqref="U91:AY91">
    <cfRule type="expression" dxfId="113" priority="210">
      <formula>OR(U$179=$B90,U$180=$B90)</formula>
    </cfRule>
  </conditionalFormatting>
  <conditionalFormatting sqref="U94:AY94">
    <cfRule type="expression" dxfId="112" priority="203">
      <formula>OR(U$179=$B93,U$180=$B93)</formula>
    </cfRule>
  </conditionalFormatting>
  <conditionalFormatting sqref="U97:AY97">
    <cfRule type="expression" dxfId="111" priority="196">
      <formula>OR(U$179=$B96,U$180=$B96)</formula>
    </cfRule>
  </conditionalFormatting>
  <conditionalFormatting sqref="U100:AY100">
    <cfRule type="expression" dxfId="110" priority="189">
      <formula>OR(U$179=$B99,U$180=$B99)</formula>
    </cfRule>
  </conditionalFormatting>
  <conditionalFormatting sqref="U103:AY103">
    <cfRule type="expression" dxfId="109" priority="182">
      <formula>OR(U$179=$B102,U$180=$B102)</formula>
    </cfRule>
  </conditionalFormatting>
  <conditionalFormatting sqref="U106:AY106">
    <cfRule type="expression" dxfId="108" priority="175">
      <formula>OR(U$179=$B105,U$180=$B105)</formula>
    </cfRule>
  </conditionalFormatting>
  <conditionalFormatting sqref="U109:AY109">
    <cfRule type="expression" dxfId="107" priority="168">
      <formula>OR(U$179=$B108,U$180=$B108)</formula>
    </cfRule>
  </conditionalFormatting>
  <conditionalFormatting sqref="U112:AY112">
    <cfRule type="expression" dxfId="106" priority="161">
      <formula>OR(U$179=$B111,U$180=$B111)</formula>
    </cfRule>
  </conditionalFormatting>
  <conditionalFormatting sqref="U115:AY115">
    <cfRule type="expression" dxfId="105" priority="154">
      <formula>OR(U$179=$B114,U$180=$B114)</formula>
    </cfRule>
  </conditionalFormatting>
  <conditionalFormatting sqref="U118:AY118">
    <cfRule type="expression" dxfId="104" priority="147">
      <formula>OR(U$179=$B117,U$180=$B117)</formula>
    </cfRule>
  </conditionalFormatting>
  <conditionalFormatting sqref="U121:AY121">
    <cfRule type="expression" dxfId="103" priority="140">
      <formula>OR(U$179=$B120,U$180=$B120)</formula>
    </cfRule>
  </conditionalFormatting>
  <conditionalFormatting sqref="U124:AY124">
    <cfRule type="expression" dxfId="102" priority="133">
      <formula>OR(U$179=$B123,U$180=$B123)</formula>
    </cfRule>
  </conditionalFormatting>
  <conditionalFormatting sqref="U127:AY127">
    <cfRule type="expression" dxfId="101" priority="126">
      <formula>OR(U$179=$B126,U$180=$B126)</formula>
    </cfRule>
  </conditionalFormatting>
  <conditionalFormatting sqref="U130:AY130">
    <cfRule type="expression" dxfId="100" priority="119">
      <formula>OR(U$179=$B129,U$180=$B129)</formula>
    </cfRule>
  </conditionalFormatting>
  <conditionalFormatting sqref="U133:AY133">
    <cfRule type="expression" dxfId="99" priority="112">
      <formula>OR(U$179=$B132,U$180=$B132)</formula>
    </cfRule>
  </conditionalFormatting>
  <conditionalFormatting sqref="U136:AY136">
    <cfRule type="expression" dxfId="98" priority="105">
      <formula>OR(U$179=$B135,U$180=$B135)</formula>
    </cfRule>
  </conditionalFormatting>
  <conditionalFormatting sqref="U139:AY139">
    <cfRule type="expression" dxfId="97" priority="98">
      <formula>OR(U$179=$B138,U$180=$B138)</formula>
    </cfRule>
  </conditionalFormatting>
  <conditionalFormatting sqref="U142:AY142">
    <cfRule type="expression" dxfId="96" priority="91">
      <formula>OR(U$179=$B141,U$180=$B141)</formula>
    </cfRule>
  </conditionalFormatting>
  <conditionalFormatting sqref="U145:AY145">
    <cfRule type="expression" dxfId="95" priority="84">
      <formula>OR(U$179=$B144,U$180=$B144)</formula>
    </cfRule>
  </conditionalFormatting>
  <conditionalFormatting sqref="U148:AY148">
    <cfRule type="expression" dxfId="94" priority="77">
      <formula>OR(U$179=$B147,U$180=$B147)</formula>
    </cfRule>
  </conditionalFormatting>
  <conditionalFormatting sqref="U151:AY151">
    <cfRule type="expression" dxfId="93" priority="70">
      <formula>OR(U$179=$B150,U$180=$B150)</formula>
    </cfRule>
  </conditionalFormatting>
  <conditionalFormatting sqref="U154:AY154">
    <cfRule type="expression" dxfId="92" priority="63">
      <formula>OR(U$179=$B153,U$180=$B153)</formula>
    </cfRule>
  </conditionalFormatting>
  <conditionalFormatting sqref="U157:AY157">
    <cfRule type="expression" dxfId="91" priority="56">
      <formula>OR(U$179=$B156,U$180=$B156)</formula>
    </cfRule>
  </conditionalFormatting>
  <conditionalFormatting sqref="U160:AY160">
    <cfRule type="expression" dxfId="90" priority="49">
      <formula>OR(U$179=$B159,U$180=$B159)</formula>
    </cfRule>
  </conditionalFormatting>
  <conditionalFormatting sqref="U163:AY163">
    <cfRule type="expression" dxfId="89" priority="42">
      <formula>OR(U$179=$B162,U$180=$B162)</formula>
    </cfRule>
  </conditionalFormatting>
  <conditionalFormatting sqref="U166:AY166">
    <cfRule type="expression" dxfId="88" priority="35">
      <formula>OR(U$179=$B165,U$180=$B165)</formula>
    </cfRule>
  </conditionalFormatting>
  <conditionalFormatting sqref="U169:AY169">
    <cfRule type="expression" dxfId="87" priority="28">
      <formula>OR(U$179=$B168,U$180=$B168)</formula>
    </cfRule>
  </conditionalFormatting>
  <conditionalFormatting sqref="U172:AY172">
    <cfRule type="expression" dxfId="86" priority="21">
      <formula>OR(U$179=$B171,U$180=$B171)</formula>
    </cfRule>
  </conditionalFormatting>
  <conditionalFormatting sqref="U175:AY175">
    <cfRule type="expression" dxfId="85" priority="14">
      <formula>OR(U$179=$B174,U$180=$B174)</formula>
    </cfRule>
  </conditionalFormatting>
  <conditionalFormatting sqref="U178:AY178">
    <cfRule type="expression" dxfId="84" priority="7">
      <formula>OR(U$179=$B177,U$180=$B177)</formula>
    </cfRule>
  </conditionalFormatting>
  <conditionalFormatting sqref="U179:BA183">
    <cfRule type="expression" dxfId="83" priority="414">
      <formula>INDIRECT(ADDRESS(ROW(),COLUMN()))=TRUNC(INDIRECT(ADDRESS(ROW(),COLUMN())))</formula>
    </cfRule>
  </conditionalFormatting>
  <conditionalFormatting sqref="U30:BC31">
    <cfRule type="expression" dxfId="82" priority="389">
      <formula>INDIRECT(ADDRESS(ROW(),COLUMN()))=TRUNC(INDIRECT(ADDRESS(ROW(),COLUMN())))</formula>
    </cfRule>
  </conditionalFormatting>
  <conditionalFormatting sqref="U33:BC34">
    <cfRule type="expression" dxfId="81" priority="379">
      <formula>INDIRECT(ADDRESS(ROW(),COLUMN()))=TRUNC(INDIRECT(ADDRESS(ROW(),COLUMN())))</formula>
    </cfRule>
  </conditionalFormatting>
  <conditionalFormatting sqref="U36:BC37">
    <cfRule type="expression" dxfId="80" priority="369">
      <formula>INDIRECT(ADDRESS(ROW(),COLUMN()))=TRUNC(INDIRECT(ADDRESS(ROW(),COLUMN())))</formula>
    </cfRule>
  </conditionalFormatting>
  <conditionalFormatting sqref="U39:BC40">
    <cfRule type="expression" dxfId="79" priority="359">
      <formula>INDIRECT(ADDRESS(ROW(),COLUMN()))=TRUNC(INDIRECT(ADDRESS(ROW(),COLUMN())))</formula>
    </cfRule>
  </conditionalFormatting>
  <conditionalFormatting sqref="U42:BC43">
    <cfRule type="expression" dxfId="78" priority="349">
      <formula>INDIRECT(ADDRESS(ROW(),COLUMN()))=TRUNC(INDIRECT(ADDRESS(ROW(),COLUMN())))</formula>
    </cfRule>
  </conditionalFormatting>
  <conditionalFormatting sqref="U45:BC46">
    <cfRule type="expression" dxfId="77" priority="339">
      <formula>INDIRECT(ADDRESS(ROW(),COLUMN()))=TRUNC(INDIRECT(ADDRESS(ROW(),COLUMN())))</formula>
    </cfRule>
  </conditionalFormatting>
  <conditionalFormatting sqref="U48:BC49">
    <cfRule type="expression" dxfId="76" priority="329">
      <formula>INDIRECT(ADDRESS(ROW(),COLUMN()))=TRUNC(INDIRECT(ADDRESS(ROW(),COLUMN())))</formula>
    </cfRule>
  </conditionalFormatting>
  <conditionalFormatting sqref="U51:BC52">
    <cfRule type="expression" dxfId="75" priority="319">
      <formula>INDIRECT(ADDRESS(ROW(),COLUMN()))=TRUNC(INDIRECT(ADDRESS(ROW(),COLUMN())))</formula>
    </cfRule>
  </conditionalFormatting>
  <conditionalFormatting sqref="U54:BC55">
    <cfRule type="expression" dxfId="74" priority="309">
      <formula>INDIRECT(ADDRESS(ROW(),COLUMN()))=TRUNC(INDIRECT(ADDRESS(ROW(),COLUMN())))</formula>
    </cfRule>
  </conditionalFormatting>
  <conditionalFormatting sqref="U57:BC58">
    <cfRule type="expression" dxfId="73" priority="299">
      <formula>INDIRECT(ADDRESS(ROW(),COLUMN()))=TRUNC(INDIRECT(ADDRESS(ROW(),COLUMN())))</formula>
    </cfRule>
  </conditionalFormatting>
  <conditionalFormatting sqref="U60:BC61">
    <cfRule type="expression" dxfId="72" priority="289">
      <formula>INDIRECT(ADDRESS(ROW(),COLUMN()))=TRUNC(INDIRECT(ADDRESS(ROW(),COLUMN())))</formula>
    </cfRule>
  </conditionalFormatting>
  <conditionalFormatting sqref="U63:BC64">
    <cfRule type="expression" dxfId="71" priority="279">
      <formula>INDIRECT(ADDRESS(ROW(),COLUMN()))=TRUNC(INDIRECT(ADDRESS(ROW(),COLUMN())))</formula>
    </cfRule>
  </conditionalFormatting>
  <conditionalFormatting sqref="U66:BC67">
    <cfRule type="expression" dxfId="70" priority="269">
      <formula>INDIRECT(ADDRESS(ROW(),COLUMN()))=TRUNC(INDIRECT(ADDRESS(ROW(),COLUMN())))</formula>
    </cfRule>
  </conditionalFormatting>
  <conditionalFormatting sqref="U69:BC70">
    <cfRule type="expression" dxfId="69" priority="259">
      <formula>INDIRECT(ADDRESS(ROW(),COLUMN()))=TRUNC(INDIRECT(ADDRESS(ROW(),COLUMN())))</formula>
    </cfRule>
  </conditionalFormatting>
  <conditionalFormatting sqref="U72:BC73">
    <cfRule type="expression" dxfId="68" priority="249">
      <formula>INDIRECT(ADDRESS(ROW(),COLUMN()))=TRUNC(INDIRECT(ADDRESS(ROW(),COLUMN())))</formula>
    </cfRule>
  </conditionalFormatting>
  <conditionalFormatting sqref="U75:BC76">
    <cfRule type="expression" dxfId="67" priority="239">
      <formula>INDIRECT(ADDRESS(ROW(),COLUMN()))=TRUNC(INDIRECT(ADDRESS(ROW(),COLUMN())))</formula>
    </cfRule>
  </conditionalFormatting>
  <conditionalFormatting sqref="U78:BC79">
    <cfRule type="expression" dxfId="66" priority="232">
      <formula>INDIRECT(ADDRESS(ROW(),COLUMN()))=TRUNC(INDIRECT(ADDRESS(ROW(),COLUMN())))</formula>
    </cfRule>
  </conditionalFormatting>
  <conditionalFormatting sqref="U81:BC82">
    <cfRule type="expression" dxfId="65" priority="225">
      <formula>INDIRECT(ADDRESS(ROW(),COLUMN()))=TRUNC(INDIRECT(ADDRESS(ROW(),COLUMN())))</formula>
    </cfRule>
  </conditionalFormatting>
  <conditionalFormatting sqref="U84:BC85">
    <cfRule type="expression" dxfId="64" priority="218">
      <formula>INDIRECT(ADDRESS(ROW(),COLUMN()))=TRUNC(INDIRECT(ADDRESS(ROW(),COLUMN())))</formula>
    </cfRule>
  </conditionalFormatting>
  <conditionalFormatting sqref="U87:BC88">
    <cfRule type="expression" dxfId="63" priority="211">
      <formula>INDIRECT(ADDRESS(ROW(),COLUMN()))=TRUNC(INDIRECT(ADDRESS(ROW(),COLUMN())))</formula>
    </cfRule>
  </conditionalFormatting>
  <conditionalFormatting sqref="U90:BC91">
    <cfRule type="expression" dxfId="62" priority="204">
      <formula>INDIRECT(ADDRESS(ROW(),COLUMN()))=TRUNC(INDIRECT(ADDRESS(ROW(),COLUMN())))</formula>
    </cfRule>
  </conditionalFormatting>
  <conditionalFormatting sqref="U93:BC94">
    <cfRule type="expression" dxfId="61" priority="197">
      <formula>INDIRECT(ADDRESS(ROW(),COLUMN()))=TRUNC(INDIRECT(ADDRESS(ROW(),COLUMN())))</formula>
    </cfRule>
  </conditionalFormatting>
  <conditionalFormatting sqref="U96:BC97">
    <cfRule type="expression" dxfId="60" priority="190">
      <formula>INDIRECT(ADDRESS(ROW(),COLUMN()))=TRUNC(INDIRECT(ADDRESS(ROW(),COLUMN())))</formula>
    </cfRule>
  </conditionalFormatting>
  <conditionalFormatting sqref="U99:BC100">
    <cfRule type="expression" dxfId="59" priority="183">
      <formula>INDIRECT(ADDRESS(ROW(),COLUMN()))=TRUNC(INDIRECT(ADDRESS(ROW(),COLUMN())))</formula>
    </cfRule>
  </conditionalFormatting>
  <conditionalFormatting sqref="U102:BC103">
    <cfRule type="expression" dxfId="58" priority="176">
      <formula>INDIRECT(ADDRESS(ROW(),COLUMN()))=TRUNC(INDIRECT(ADDRESS(ROW(),COLUMN())))</formula>
    </cfRule>
  </conditionalFormatting>
  <conditionalFormatting sqref="U105:BC106">
    <cfRule type="expression" dxfId="57" priority="169">
      <formula>INDIRECT(ADDRESS(ROW(),COLUMN()))=TRUNC(INDIRECT(ADDRESS(ROW(),COLUMN())))</formula>
    </cfRule>
  </conditionalFormatting>
  <conditionalFormatting sqref="U108:BC109">
    <cfRule type="expression" dxfId="56" priority="162">
      <formula>INDIRECT(ADDRESS(ROW(),COLUMN()))=TRUNC(INDIRECT(ADDRESS(ROW(),COLUMN())))</formula>
    </cfRule>
  </conditionalFormatting>
  <conditionalFormatting sqref="U111:BC112">
    <cfRule type="expression" dxfId="55" priority="155">
      <formula>INDIRECT(ADDRESS(ROW(),COLUMN()))=TRUNC(INDIRECT(ADDRESS(ROW(),COLUMN())))</formula>
    </cfRule>
  </conditionalFormatting>
  <conditionalFormatting sqref="U114:BC115">
    <cfRule type="expression" dxfId="54" priority="148">
      <formula>INDIRECT(ADDRESS(ROW(),COLUMN()))=TRUNC(INDIRECT(ADDRESS(ROW(),COLUMN())))</formula>
    </cfRule>
  </conditionalFormatting>
  <conditionalFormatting sqref="U117:BC118">
    <cfRule type="expression" dxfId="53" priority="141">
      <formula>INDIRECT(ADDRESS(ROW(),COLUMN()))=TRUNC(INDIRECT(ADDRESS(ROW(),COLUMN())))</formula>
    </cfRule>
  </conditionalFormatting>
  <conditionalFormatting sqref="U120:BC121">
    <cfRule type="expression" dxfId="52" priority="134">
      <formula>INDIRECT(ADDRESS(ROW(),COLUMN()))=TRUNC(INDIRECT(ADDRESS(ROW(),COLUMN())))</formula>
    </cfRule>
  </conditionalFormatting>
  <conditionalFormatting sqref="U123:BC124">
    <cfRule type="expression" dxfId="51" priority="127">
      <formula>INDIRECT(ADDRESS(ROW(),COLUMN()))=TRUNC(INDIRECT(ADDRESS(ROW(),COLUMN())))</formula>
    </cfRule>
  </conditionalFormatting>
  <conditionalFormatting sqref="U126:BC127">
    <cfRule type="expression" dxfId="50" priority="120">
      <formula>INDIRECT(ADDRESS(ROW(),COLUMN()))=TRUNC(INDIRECT(ADDRESS(ROW(),COLUMN())))</formula>
    </cfRule>
  </conditionalFormatting>
  <conditionalFormatting sqref="U129:BC130">
    <cfRule type="expression" dxfId="49" priority="113">
      <formula>INDIRECT(ADDRESS(ROW(),COLUMN()))=TRUNC(INDIRECT(ADDRESS(ROW(),COLUMN())))</formula>
    </cfRule>
  </conditionalFormatting>
  <conditionalFormatting sqref="U132:BC133">
    <cfRule type="expression" dxfId="48" priority="106">
      <formula>INDIRECT(ADDRESS(ROW(),COLUMN()))=TRUNC(INDIRECT(ADDRESS(ROW(),COLUMN())))</formula>
    </cfRule>
  </conditionalFormatting>
  <conditionalFormatting sqref="U135:BC136">
    <cfRule type="expression" dxfId="47" priority="99">
      <formula>INDIRECT(ADDRESS(ROW(),COLUMN()))=TRUNC(INDIRECT(ADDRESS(ROW(),COLUMN())))</formula>
    </cfRule>
  </conditionalFormatting>
  <conditionalFormatting sqref="U138:BC139">
    <cfRule type="expression" dxfId="46" priority="92">
      <formula>INDIRECT(ADDRESS(ROW(),COLUMN()))=TRUNC(INDIRECT(ADDRESS(ROW(),COLUMN())))</formula>
    </cfRule>
  </conditionalFormatting>
  <conditionalFormatting sqref="U141:BC142">
    <cfRule type="expression" dxfId="45" priority="85">
      <formula>INDIRECT(ADDRESS(ROW(),COLUMN()))=TRUNC(INDIRECT(ADDRESS(ROW(),COLUMN())))</formula>
    </cfRule>
  </conditionalFormatting>
  <conditionalFormatting sqref="U144:BC145">
    <cfRule type="expression" dxfId="44" priority="78">
      <formula>INDIRECT(ADDRESS(ROW(),COLUMN()))=TRUNC(INDIRECT(ADDRESS(ROW(),COLUMN())))</formula>
    </cfRule>
  </conditionalFormatting>
  <conditionalFormatting sqref="U147:BC148">
    <cfRule type="expression" dxfId="43" priority="71">
      <formula>INDIRECT(ADDRESS(ROW(),COLUMN()))=TRUNC(INDIRECT(ADDRESS(ROW(),COLUMN())))</formula>
    </cfRule>
  </conditionalFormatting>
  <conditionalFormatting sqref="U150:BC151">
    <cfRule type="expression" dxfId="42" priority="64">
      <formula>INDIRECT(ADDRESS(ROW(),COLUMN()))=TRUNC(INDIRECT(ADDRESS(ROW(),COLUMN())))</formula>
    </cfRule>
  </conditionalFormatting>
  <conditionalFormatting sqref="U153:BC154">
    <cfRule type="expression" dxfId="41" priority="57">
      <formula>INDIRECT(ADDRESS(ROW(),COLUMN()))=TRUNC(INDIRECT(ADDRESS(ROW(),COLUMN())))</formula>
    </cfRule>
  </conditionalFormatting>
  <conditionalFormatting sqref="U156:BC157">
    <cfRule type="expression" dxfId="40" priority="50">
      <formula>INDIRECT(ADDRESS(ROW(),COLUMN()))=TRUNC(INDIRECT(ADDRESS(ROW(),COLUMN())))</formula>
    </cfRule>
  </conditionalFormatting>
  <conditionalFormatting sqref="U159:BC160">
    <cfRule type="expression" dxfId="39" priority="43">
      <formula>INDIRECT(ADDRESS(ROW(),COLUMN()))=TRUNC(INDIRECT(ADDRESS(ROW(),COLUMN())))</formula>
    </cfRule>
  </conditionalFormatting>
  <conditionalFormatting sqref="U162:BC163">
    <cfRule type="expression" dxfId="38" priority="36">
      <formula>INDIRECT(ADDRESS(ROW(),COLUMN()))=TRUNC(INDIRECT(ADDRESS(ROW(),COLUMN())))</formula>
    </cfRule>
  </conditionalFormatting>
  <conditionalFormatting sqref="U165:BC166">
    <cfRule type="expression" dxfId="37" priority="29">
      <formula>INDIRECT(ADDRESS(ROW(),COLUMN()))=TRUNC(INDIRECT(ADDRESS(ROW(),COLUMN())))</formula>
    </cfRule>
  </conditionalFormatting>
  <conditionalFormatting sqref="U168:BC169">
    <cfRule type="expression" dxfId="36" priority="22">
      <formula>INDIRECT(ADDRESS(ROW(),COLUMN()))=TRUNC(INDIRECT(ADDRESS(ROW(),COLUMN())))</formula>
    </cfRule>
  </conditionalFormatting>
  <conditionalFormatting sqref="U171:BC172">
    <cfRule type="expression" dxfId="35" priority="15">
      <formula>INDIRECT(ADDRESS(ROW(),COLUMN()))=TRUNC(INDIRECT(ADDRESS(ROW(),COLUMN())))</formula>
    </cfRule>
  </conditionalFormatting>
  <conditionalFormatting sqref="U174:BC175">
    <cfRule type="expression" dxfId="34" priority="8">
      <formula>INDIRECT(ADDRESS(ROW(),COLUMN()))=TRUNC(INDIRECT(ADDRESS(ROW(),COLUMN())))</formula>
    </cfRule>
  </conditionalFormatting>
  <conditionalFormatting sqref="U177:BC178">
    <cfRule type="expression" dxfId="33" priority="1">
      <formula>INDIRECT(ADDRESS(ROW(),COLUMN()))=TRUNC(INDIRECT(ADDRESS(ROW(),COLUMN())))</formula>
    </cfRule>
  </conditionalFormatting>
  <dataValidations count="10">
    <dataValidation type="list" allowBlank="1" showInputMessage="1" showErrorMessage="1" sqref="BC3:BF3" xr:uid="{F81BCA66-89E7-49C4-9A24-365C17D671A6}">
      <formula1>"４週,暦月"</formula1>
    </dataValidation>
    <dataValidation type="decimal" allowBlank="1" showInputMessage="1" showErrorMessage="1" error="入力可能範囲　32～40" sqref="AY6:AZ6" xr:uid="{B3CE32C6-F8FC-4E72-B4E2-C757ABA4ED28}">
      <formula1>32</formula1>
      <formula2>40</formula2>
    </dataValidation>
    <dataValidation type="list" allowBlank="1" showInputMessage="1" showErrorMessage="1" sqref="AD3:AD4" xr:uid="{457275A4-CBC1-4EA4-98E0-ECC5FA17BE01}">
      <formula1>#REF!</formula1>
    </dataValidation>
    <dataValidation type="list" allowBlank="1" showInputMessage="1" showErrorMessage="1" sqref="BC4:BF4" xr:uid="{EA1B1A19-85AE-4C2E-B8EF-4B74DDFA73F6}">
      <formula1>"予定,実績,予定・実績"</formula1>
    </dataValidation>
    <dataValidation type="list" allowBlank="1" showInputMessage="1" sqref="C29:E178" xr:uid="{00000000-0002-0000-0200-000004000000}">
      <formula1>職種</formula1>
    </dataValidation>
    <dataValidation type="list" allowBlank="1" showInputMessage="1" sqref="H29:H178" xr:uid="{00000000-0002-0000-0200-000005000000}">
      <formula1>"A, B, C, D"</formula1>
    </dataValidation>
    <dataValidation type="list" errorStyle="warning" allowBlank="1" showInputMessage="1" error="リストにない場合のみ、入力してください。" sqref="I29:L178" xr:uid="{00000000-0002-0000-0200-000006000000}">
      <formula1>INDIRECT(C29)</formula1>
    </dataValidation>
    <dataValidation type="list" allowBlank="1" showInputMessage="1" sqref="U29:AY29 U32:AY32 U35:AY35 U38:AY38 U41:AY41 U44:AY44 U47:AY47 U50:AY50 U53:AY53 U56:AY56 U59:AY59 U62:AY62 U65:AY65 U68:AY68 U71:AY71 U74:AY74 U77:AY77 U80:AY80 U83:AY83 U86:AY86 U89:AY89 U92:AY92 U95:AY95 U98:AY98 U101:AY101 U104:AY104 U107:AY107 U110:AY110 U113:AY113 U116:AY116 U119:AY119 U122:AY122 U125:AY125 U128:AY128 U131:AY131 U134:AY134 U137:AY137 U140:AY140 U143:AY143 U146:AY146 U149:AY149 U152:AY152 U155:AY155 U158:AY158 U161:AY161 U164:AY164 U167:AY167 U170:AY170 U173:AY173 U176:AY176" xr:uid="{00000000-0002-0000-0200-000007000000}">
      <formula1>シフト記号表</formula1>
    </dataValidation>
    <dataValidation allowBlank="1" showInputMessage="1" showErrorMessage="1" error="入力可能範囲　32～40" sqref="BC10" xr:uid="{0AC611EC-6D25-426D-BD51-E19A46736D5F}"/>
    <dataValidation type="list" allowBlank="1" showInputMessage="1" showErrorMessage="1" sqref="BF22" xr:uid="{860B4A35-0ADD-47BF-9023-C66E801C2C9A}">
      <formula1>"含む,含まない"</formula1>
    </dataValidation>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85" max="16383" man="1"/>
  </rowBreaks>
  <extLst>
    <ext xmlns:x14="http://schemas.microsoft.com/office/spreadsheetml/2009/9/main" uri="{CCE6A557-97BC-4b89-ADB6-D9C93CAAB3DF}">
      <x14:dataValidations xmlns:xm="http://schemas.microsoft.com/office/excel/2006/main" count="1">
        <x14:dataValidation type="list" allowBlank="1" showInputMessage="1" xr:uid="{49E20761-1FCE-4ADF-ADFA-E2323717940F}">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M143"/>
  <sheetViews>
    <sheetView showGridLines="0" view="pageBreakPreview" topLeftCell="L1" zoomScale="55" zoomScaleNormal="55" zoomScaleSheetLayoutView="55" workbookViewId="0">
      <selection activeCell="Z34" sqref="Z34"/>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219</v>
      </c>
      <c r="D1" s="5"/>
      <c r="E1" s="5"/>
      <c r="F1" s="5"/>
      <c r="G1" s="5"/>
      <c r="H1" s="5"/>
      <c r="K1" s="7" t="s">
        <v>0</v>
      </c>
      <c r="N1" s="5"/>
      <c r="O1" s="5"/>
      <c r="P1" s="5"/>
      <c r="Q1" s="5"/>
      <c r="R1" s="5"/>
      <c r="S1" s="5"/>
      <c r="T1" s="5"/>
      <c r="U1" s="5"/>
      <c r="AQ1" s="9" t="s">
        <v>30</v>
      </c>
      <c r="AR1" s="228" t="s">
        <v>260</v>
      </c>
      <c r="AS1" s="229"/>
      <c r="AT1" s="229"/>
      <c r="AU1" s="229"/>
      <c r="AV1" s="229"/>
      <c r="AW1" s="229"/>
      <c r="AX1" s="229"/>
      <c r="AY1" s="229"/>
      <c r="AZ1" s="229"/>
      <c r="BA1" s="229"/>
      <c r="BB1" s="229"/>
      <c r="BC1" s="229"/>
      <c r="BD1" s="229"/>
      <c r="BE1" s="229"/>
      <c r="BF1" s="229"/>
      <c r="BG1" s="229"/>
      <c r="BH1" s="9" t="s">
        <v>2</v>
      </c>
    </row>
    <row r="2" spans="2:65" s="8" customFormat="1" ht="20.25" customHeight="1" x14ac:dyDescent="0.4">
      <c r="H2" s="7"/>
      <c r="K2" s="7"/>
      <c r="L2" s="7"/>
      <c r="N2" s="9"/>
      <c r="O2" s="9"/>
      <c r="P2" s="9"/>
      <c r="Q2" s="9"/>
      <c r="R2" s="9"/>
      <c r="S2" s="9"/>
      <c r="T2" s="9"/>
      <c r="U2" s="9"/>
      <c r="Z2" s="9" t="s">
        <v>27</v>
      </c>
      <c r="AA2" s="230">
        <v>6</v>
      </c>
      <c r="AB2" s="230"/>
      <c r="AC2" s="9" t="s">
        <v>28</v>
      </c>
      <c r="AD2" s="231">
        <f>IF(AA2=0,"",YEAR(DATE(2018+AA2,1,1)))</f>
        <v>2024</v>
      </c>
      <c r="AE2" s="231"/>
      <c r="AF2" s="8" t="s">
        <v>29</v>
      </c>
      <c r="AG2" s="8" t="s">
        <v>1</v>
      </c>
      <c r="AH2" s="230">
        <v>4</v>
      </c>
      <c r="AI2" s="230"/>
      <c r="AJ2" s="8" t="s">
        <v>24</v>
      </c>
      <c r="AQ2" s="9" t="s">
        <v>31</v>
      </c>
      <c r="AR2" s="230" t="s">
        <v>182</v>
      </c>
      <c r="AS2" s="230"/>
      <c r="AT2" s="230"/>
      <c r="AU2" s="230"/>
      <c r="AV2" s="230"/>
      <c r="AW2" s="230"/>
      <c r="AX2" s="230"/>
      <c r="AY2" s="230"/>
      <c r="AZ2" s="230"/>
      <c r="BA2" s="230"/>
      <c r="BB2" s="230"/>
      <c r="BC2" s="230"/>
      <c r="BD2" s="230"/>
      <c r="BE2" s="230"/>
      <c r="BF2" s="230"/>
      <c r="BG2" s="230"/>
      <c r="BH2" s="9" t="s">
        <v>2</v>
      </c>
      <c r="BI2" s="9"/>
      <c r="BJ2" s="9"/>
      <c r="BK2" s="9"/>
    </row>
    <row r="3" spans="2:65" s="8" customFormat="1" ht="20.25" customHeight="1" x14ac:dyDescent="0.4">
      <c r="H3" s="7"/>
      <c r="K3" s="7"/>
      <c r="M3" s="9"/>
      <c r="N3" s="9"/>
      <c r="O3" s="9"/>
      <c r="P3" s="9"/>
      <c r="Q3" s="9"/>
      <c r="R3" s="9"/>
      <c r="S3" s="9"/>
      <c r="AA3" s="32"/>
      <c r="AB3" s="32"/>
      <c r="AC3" s="32"/>
      <c r="AD3" s="33"/>
      <c r="AE3" s="32"/>
      <c r="BB3" s="34" t="s">
        <v>21</v>
      </c>
      <c r="BC3" s="220" t="s">
        <v>166</v>
      </c>
      <c r="BD3" s="221"/>
      <c r="BE3" s="221"/>
      <c r="BF3" s="222"/>
      <c r="BG3" s="9"/>
    </row>
    <row r="4" spans="2:65" s="8" customFormat="1" ht="20.25" customHeight="1" x14ac:dyDescent="0.4">
      <c r="H4" s="7"/>
      <c r="K4" s="7"/>
      <c r="M4" s="9"/>
      <c r="N4" s="9"/>
      <c r="O4" s="9"/>
      <c r="P4" s="9"/>
      <c r="Q4" s="9"/>
      <c r="R4" s="9"/>
      <c r="S4" s="9"/>
      <c r="AA4" s="32"/>
      <c r="AB4" s="32"/>
      <c r="AC4" s="32"/>
      <c r="AD4" s="33"/>
      <c r="AE4" s="32"/>
      <c r="BB4" s="34" t="s">
        <v>140</v>
      </c>
      <c r="BC4" s="220" t="s">
        <v>141</v>
      </c>
      <c r="BD4" s="221"/>
      <c r="BE4" s="221"/>
      <c r="BF4" s="222"/>
      <c r="BG4" s="9"/>
    </row>
    <row r="5" spans="2:65" s="8" customFormat="1" ht="5.0999999999999996" customHeight="1" x14ac:dyDescent="0.4">
      <c r="H5" s="7"/>
      <c r="K5" s="7"/>
      <c r="M5" s="9"/>
      <c r="N5" s="9"/>
      <c r="O5" s="9"/>
      <c r="P5" s="9"/>
      <c r="Q5" s="9"/>
      <c r="R5" s="9"/>
      <c r="S5" s="9"/>
      <c r="AA5" s="28"/>
      <c r="AB5" s="28"/>
      <c r="AH5" s="6"/>
      <c r="AI5" s="6"/>
      <c r="AJ5" s="6"/>
      <c r="AK5" s="6"/>
      <c r="AL5" s="6"/>
      <c r="AM5" s="6"/>
      <c r="AN5" s="6"/>
      <c r="AO5" s="6"/>
      <c r="AP5" s="6"/>
      <c r="AQ5" s="6"/>
      <c r="AR5" s="6"/>
      <c r="AS5" s="6"/>
      <c r="AT5" s="6"/>
      <c r="AU5" s="6"/>
      <c r="AV5" s="6"/>
      <c r="AW5" s="6"/>
      <c r="AX5" s="6"/>
      <c r="AY5" s="6"/>
      <c r="AZ5" s="6"/>
      <c r="BA5" s="6"/>
      <c r="BB5" s="6"/>
      <c r="BC5" s="6"/>
      <c r="BD5" s="6"/>
      <c r="BE5" s="6"/>
      <c r="BF5" s="35"/>
      <c r="BG5" s="35"/>
    </row>
    <row r="6" spans="2:65" s="8" customFormat="1" ht="21" customHeight="1" x14ac:dyDescent="0.4">
      <c r="B6" s="5"/>
      <c r="C6" s="6"/>
      <c r="D6" s="6"/>
      <c r="E6" s="6"/>
      <c r="F6" s="6"/>
      <c r="G6" s="6"/>
      <c r="H6" s="6"/>
      <c r="I6" s="65"/>
      <c r="J6" s="65"/>
      <c r="K6" s="65"/>
      <c r="L6" s="63"/>
      <c r="M6" s="65"/>
      <c r="N6" s="65"/>
      <c r="O6" s="65"/>
      <c r="AH6" s="6"/>
      <c r="AI6" s="6"/>
      <c r="AJ6" s="6"/>
      <c r="AK6" s="6"/>
      <c r="AL6" s="6"/>
      <c r="AM6" s="6" t="s">
        <v>170</v>
      </c>
      <c r="AN6" s="6"/>
      <c r="AO6" s="6"/>
      <c r="AP6" s="6"/>
      <c r="AQ6" s="6"/>
      <c r="AR6" s="6"/>
      <c r="AS6" s="6"/>
      <c r="AU6" s="84"/>
      <c r="AV6" s="84"/>
      <c r="AW6" s="2"/>
      <c r="AX6" s="6"/>
      <c r="AY6" s="223">
        <v>40</v>
      </c>
      <c r="AZ6" s="224"/>
      <c r="BA6" s="2" t="s">
        <v>22</v>
      </c>
      <c r="BB6" s="6"/>
      <c r="BC6" s="223">
        <v>160</v>
      </c>
      <c r="BD6" s="224"/>
      <c r="BE6" s="2" t="s">
        <v>23</v>
      </c>
      <c r="BF6" s="6"/>
      <c r="BG6" s="35"/>
    </row>
    <row r="7" spans="2:65" s="8" customFormat="1" ht="5.0999999999999996" customHeight="1" x14ac:dyDescent="0.4">
      <c r="B7" s="5"/>
      <c r="C7" s="64"/>
      <c r="D7" s="64"/>
      <c r="E7" s="64"/>
      <c r="F7" s="64"/>
      <c r="G7" s="64"/>
      <c r="H7" s="65"/>
      <c r="I7" s="65"/>
      <c r="J7" s="65"/>
      <c r="K7" s="65"/>
      <c r="L7" s="65"/>
      <c r="M7" s="65"/>
      <c r="N7" s="65"/>
      <c r="O7" s="65"/>
      <c r="AH7" s="6"/>
      <c r="AI7" s="6"/>
      <c r="AJ7" s="6"/>
      <c r="AK7" s="6"/>
      <c r="AL7" s="6"/>
      <c r="AM7" s="6"/>
      <c r="AN7" s="6"/>
      <c r="AO7" s="6"/>
      <c r="AP7" s="6"/>
      <c r="AQ7" s="6"/>
      <c r="AR7" s="6"/>
      <c r="AS7" s="6"/>
      <c r="AT7" s="6"/>
      <c r="AU7" s="6"/>
      <c r="AV7" s="6"/>
      <c r="AW7" s="6"/>
      <c r="AX7" s="6"/>
      <c r="AY7" s="6"/>
      <c r="AZ7" s="6"/>
      <c r="BA7" s="6"/>
      <c r="BB7" s="6"/>
      <c r="BC7" s="6"/>
      <c r="BD7" s="6"/>
      <c r="BE7" s="6"/>
      <c r="BF7" s="35"/>
      <c r="BG7" s="35"/>
    </row>
    <row r="8" spans="2:65" s="8" customFormat="1" ht="21" customHeight="1" x14ac:dyDescent="0.4">
      <c r="B8" s="66"/>
      <c r="C8" s="63"/>
      <c r="D8" s="63"/>
      <c r="E8" s="63"/>
      <c r="F8" s="63"/>
      <c r="G8" s="63"/>
      <c r="H8" s="65"/>
      <c r="I8" s="65"/>
      <c r="J8" s="65"/>
      <c r="K8" s="65"/>
      <c r="L8" s="65"/>
      <c r="M8" s="65"/>
      <c r="N8" s="65"/>
      <c r="O8" s="65"/>
      <c r="AH8" s="59"/>
      <c r="AI8" s="59"/>
      <c r="AJ8" s="59"/>
      <c r="AK8" s="6"/>
      <c r="AL8" s="35"/>
      <c r="AM8" s="60"/>
      <c r="AN8" s="60"/>
      <c r="AO8" s="5"/>
      <c r="AP8" s="61"/>
      <c r="AQ8" s="61"/>
      <c r="AR8" s="61"/>
      <c r="AS8" s="62"/>
      <c r="AT8" s="62"/>
      <c r="AU8" s="6"/>
      <c r="AV8" s="61"/>
      <c r="AW8" s="61"/>
      <c r="AX8" s="63"/>
      <c r="AY8" s="6"/>
      <c r="AZ8" s="6" t="s">
        <v>26</v>
      </c>
      <c r="BA8" s="6"/>
      <c r="BB8" s="6"/>
      <c r="BC8" s="225">
        <f>DAY(EOMONTH(DATE(AD2,AH2,1),0))</f>
        <v>30</v>
      </c>
      <c r="BD8" s="226"/>
      <c r="BE8" s="6" t="s">
        <v>25</v>
      </c>
      <c r="BF8" s="6"/>
      <c r="BG8" s="6"/>
      <c r="BK8" s="9"/>
      <c r="BL8" s="9"/>
      <c r="BM8" s="9"/>
    </row>
    <row r="9" spans="2:65" s="8" customFormat="1" ht="5.0999999999999996" customHeight="1" x14ac:dyDescent="0.4">
      <c r="B9" s="66"/>
      <c r="C9" s="61"/>
      <c r="D9" s="61"/>
      <c r="E9" s="61"/>
      <c r="F9" s="61"/>
      <c r="G9" s="61"/>
      <c r="H9" s="61"/>
      <c r="I9" s="61"/>
      <c r="J9" s="61"/>
      <c r="K9" s="61"/>
      <c r="L9" s="61"/>
      <c r="M9" s="61"/>
      <c r="N9" s="61"/>
      <c r="O9" s="61"/>
      <c r="AH9" s="64"/>
      <c r="AI9" s="6"/>
      <c r="AJ9" s="6"/>
      <c r="AK9" s="59"/>
      <c r="AL9" s="6"/>
      <c r="AM9" s="6"/>
      <c r="AN9" s="6"/>
      <c r="AO9" s="6"/>
      <c r="AP9" s="6"/>
      <c r="AQ9" s="6"/>
      <c r="AR9" s="64"/>
      <c r="AS9" s="64"/>
      <c r="AT9" s="64"/>
      <c r="AU9" s="6"/>
      <c r="AV9" s="6"/>
      <c r="AW9" s="6"/>
      <c r="AX9" s="6"/>
      <c r="AY9" s="6"/>
      <c r="AZ9" s="6"/>
      <c r="BA9" s="6"/>
      <c r="BB9" s="6"/>
      <c r="BC9" s="6"/>
      <c r="BD9" s="6"/>
      <c r="BE9" s="6"/>
      <c r="BF9" s="6"/>
      <c r="BG9" s="6"/>
      <c r="BK9" s="9"/>
      <c r="BL9" s="9"/>
      <c r="BM9" s="9"/>
    </row>
    <row r="10" spans="2:65" s="8" customFormat="1" ht="21" customHeight="1" x14ac:dyDescent="0.4">
      <c r="B10" s="66"/>
      <c r="C10" s="61"/>
      <c r="D10" s="61"/>
      <c r="E10" s="61"/>
      <c r="F10" s="61"/>
      <c r="G10" s="61"/>
      <c r="H10" s="61"/>
      <c r="I10" s="61"/>
      <c r="J10" s="61"/>
      <c r="K10" s="61"/>
      <c r="L10" s="61"/>
      <c r="M10" s="61"/>
      <c r="N10" s="61"/>
      <c r="O10" s="61"/>
      <c r="AH10" s="64"/>
      <c r="AI10" s="6"/>
      <c r="AJ10" s="6"/>
      <c r="AK10" s="59"/>
      <c r="AL10" s="6"/>
      <c r="AM10" s="6"/>
      <c r="AN10" s="6"/>
      <c r="AO10" s="6"/>
      <c r="AP10" s="6"/>
      <c r="AQ10" s="6" t="s">
        <v>190</v>
      </c>
      <c r="AR10" s="6"/>
      <c r="AS10" s="6"/>
      <c r="AT10" s="6"/>
      <c r="AU10" s="6"/>
      <c r="AV10" s="64"/>
      <c r="AW10" s="64"/>
      <c r="AX10" s="64"/>
      <c r="AY10" s="6"/>
      <c r="AZ10" s="6"/>
      <c r="BA10" s="35" t="s">
        <v>188</v>
      </c>
      <c r="BB10" s="6"/>
      <c r="BC10" s="223">
        <v>9</v>
      </c>
      <c r="BD10" s="224"/>
      <c r="BE10" s="2" t="s">
        <v>189</v>
      </c>
      <c r="BF10" s="6"/>
      <c r="BG10" s="6"/>
      <c r="BK10" s="9"/>
      <c r="BL10" s="9"/>
      <c r="BM10" s="9"/>
    </row>
    <row r="11" spans="2:65" s="8" customFormat="1" ht="5.0999999999999996" customHeight="1" x14ac:dyDescent="0.4">
      <c r="B11" s="66"/>
      <c r="C11" s="61"/>
      <c r="D11" s="61"/>
      <c r="E11" s="61"/>
      <c r="F11" s="61"/>
      <c r="G11" s="61"/>
      <c r="H11" s="61"/>
      <c r="I11" s="61"/>
      <c r="J11" s="61"/>
      <c r="K11" s="61"/>
      <c r="L11" s="61"/>
      <c r="M11" s="61"/>
      <c r="N11" s="61"/>
      <c r="O11" s="61"/>
      <c r="AH11" s="64"/>
      <c r="AI11" s="6"/>
      <c r="AJ11" s="6"/>
      <c r="AK11" s="59"/>
      <c r="AL11" s="6"/>
      <c r="AM11" s="6"/>
      <c r="AN11" s="6"/>
      <c r="AO11" s="6"/>
      <c r="AP11" s="6"/>
      <c r="AQ11" s="6"/>
      <c r="AR11" s="64"/>
      <c r="AS11" s="64"/>
      <c r="AT11" s="64"/>
      <c r="AU11" s="6"/>
      <c r="AV11" s="6"/>
      <c r="AW11" s="6"/>
      <c r="AX11" s="6"/>
      <c r="AY11" s="6"/>
      <c r="AZ11" s="6"/>
      <c r="BA11" s="6"/>
      <c r="BB11" s="6"/>
      <c r="BC11" s="6"/>
      <c r="BD11" s="6"/>
      <c r="BE11" s="6"/>
      <c r="BF11" s="6"/>
      <c r="BG11" s="6"/>
      <c r="BK11" s="9"/>
      <c r="BL11" s="9"/>
      <c r="BM11" s="9"/>
    </row>
    <row r="12" spans="2:65" s="8" customFormat="1" ht="21" customHeight="1" x14ac:dyDescent="0.4">
      <c r="R12" s="65"/>
      <c r="S12" s="65"/>
      <c r="T12" s="35"/>
      <c r="U12" s="227"/>
      <c r="V12" s="227"/>
      <c r="W12" s="5"/>
      <c r="AA12" s="64"/>
      <c r="AB12" s="60"/>
      <c r="AC12" s="5"/>
      <c r="AD12" s="64"/>
      <c r="AE12" s="64"/>
      <c r="AF12" s="64"/>
      <c r="AH12" s="59"/>
      <c r="AI12" s="6" t="s">
        <v>191</v>
      </c>
      <c r="AJ12" s="59"/>
      <c r="AK12" s="6"/>
      <c r="AL12" s="35"/>
      <c r="AM12" s="60"/>
      <c r="AN12" s="6"/>
      <c r="AO12" s="6"/>
      <c r="AP12" s="6"/>
      <c r="AQ12" s="6"/>
      <c r="AR12" s="6"/>
      <c r="AS12" s="5" t="s">
        <v>192</v>
      </c>
      <c r="AT12" s="6"/>
      <c r="AU12" s="6"/>
      <c r="AV12" s="6"/>
      <c r="AW12" s="6"/>
      <c r="AX12" s="6"/>
      <c r="AY12" s="6"/>
      <c r="AZ12" s="6"/>
      <c r="BA12" s="6"/>
      <c r="BB12" s="6"/>
      <c r="BC12" s="64"/>
      <c r="BD12" s="59"/>
      <c r="BE12" s="6"/>
      <c r="BF12" s="6"/>
      <c r="BG12" s="64"/>
      <c r="BH12" s="6"/>
      <c r="BK12" s="9"/>
      <c r="BL12" s="9"/>
      <c r="BM12" s="9"/>
    </row>
    <row r="13" spans="2:65" s="8" customFormat="1" ht="21" customHeight="1" x14ac:dyDescent="0.4">
      <c r="AA13" s="6"/>
      <c r="AB13" s="6"/>
      <c r="AC13" s="6"/>
      <c r="AD13" s="6"/>
      <c r="AE13" s="6"/>
      <c r="AF13" s="6"/>
      <c r="AH13" s="64"/>
      <c r="AI13" s="59"/>
      <c r="AJ13" s="6"/>
      <c r="AK13" s="59"/>
      <c r="AL13" s="6"/>
      <c r="AM13" s="216">
        <v>1</v>
      </c>
      <c r="AN13" s="216"/>
      <c r="AO13" s="6" t="s">
        <v>183</v>
      </c>
      <c r="AP13" s="5"/>
      <c r="AQ13" s="64"/>
      <c r="AR13" s="64"/>
      <c r="AS13" s="5" t="s">
        <v>92</v>
      </c>
      <c r="AT13" s="6"/>
      <c r="AU13" s="6"/>
      <c r="AV13" s="6"/>
      <c r="AW13" s="6"/>
      <c r="AX13" s="6"/>
      <c r="AY13" s="6"/>
      <c r="AZ13" s="6"/>
      <c r="BA13" s="6"/>
      <c r="BB13" s="217">
        <v>0.29166666666666669</v>
      </c>
      <c r="BC13" s="218"/>
      <c r="BD13" s="219"/>
      <c r="BE13" s="63" t="s">
        <v>17</v>
      </c>
      <c r="BF13" s="217">
        <v>0.83333333333333337</v>
      </c>
      <c r="BG13" s="218"/>
      <c r="BH13" s="219"/>
      <c r="BK13" s="9"/>
      <c r="BL13" s="9"/>
      <c r="BM13" s="9"/>
    </row>
    <row r="14" spans="2:65" s="8" customFormat="1" ht="21" customHeight="1" x14ac:dyDescent="0.4">
      <c r="C14" s="197"/>
      <c r="D14" s="197"/>
      <c r="E14" s="197"/>
      <c r="F14" s="197"/>
      <c r="G14" s="197"/>
      <c r="H14" s="197"/>
      <c r="I14" s="198"/>
      <c r="J14" s="199"/>
      <c r="K14" s="199"/>
      <c r="L14" s="199"/>
      <c r="M14" s="199"/>
      <c r="N14" s="200"/>
      <c r="O14" s="199"/>
      <c r="P14" s="199"/>
      <c r="Q14" s="199"/>
      <c r="R14" s="199"/>
      <c r="S14" s="199"/>
      <c r="T14" s="201"/>
      <c r="U14" s="202"/>
      <c r="V14" s="202"/>
      <c r="W14" s="202"/>
      <c r="X14" s="197"/>
      <c r="AA14" s="63"/>
      <c r="AB14" s="1"/>
      <c r="AC14" s="1"/>
      <c r="AD14" s="63"/>
      <c r="AE14" s="64"/>
      <c r="AF14" s="64"/>
      <c r="AG14" s="28"/>
      <c r="AH14" s="5"/>
      <c r="AI14" s="59"/>
      <c r="AJ14" s="6"/>
      <c r="AK14" s="59"/>
      <c r="AL14" s="6"/>
      <c r="AM14" s="216">
        <v>1</v>
      </c>
      <c r="AN14" s="216"/>
      <c r="AO14" s="187" t="s">
        <v>184</v>
      </c>
      <c r="AP14" s="188"/>
      <c r="AQ14" s="188"/>
      <c r="AR14" s="65"/>
      <c r="AS14" s="5" t="s">
        <v>93</v>
      </c>
      <c r="AT14" s="6"/>
      <c r="AU14" s="6"/>
      <c r="AV14" s="6"/>
      <c r="AW14" s="6"/>
      <c r="AX14" s="6"/>
      <c r="AY14" s="6"/>
      <c r="AZ14" s="6"/>
      <c r="BA14" s="6"/>
      <c r="BB14" s="217">
        <v>0.83333333333333337</v>
      </c>
      <c r="BC14" s="218"/>
      <c r="BD14" s="219"/>
      <c r="BE14" s="63" t="s">
        <v>17</v>
      </c>
      <c r="BF14" s="217">
        <v>0.29166666666666669</v>
      </c>
      <c r="BG14" s="218"/>
      <c r="BH14" s="219"/>
      <c r="BK14" s="9"/>
      <c r="BL14" s="9"/>
      <c r="BM14" s="9"/>
    </row>
    <row r="15" spans="2:65" s="8" customFormat="1" ht="21" customHeight="1" x14ac:dyDescent="0.4">
      <c r="C15" s="197"/>
      <c r="D15" s="197"/>
      <c r="E15" s="197"/>
      <c r="F15" s="197"/>
      <c r="G15" s="197"/>
      <c r="H15" s="197"/>
      <c r="I15" s="198"/>
      <c r="J15" s="199"/>
      <c r="K15" s="199"/>
      <c r="L15" s="199"/>
      <c r="M15" s="199"/>
      <c r="N15" s="200"/>
      <c r="O15" s="199"/>
      <c r="P15" s="199"/>
      <c r="Q15" s="199"/>
      <c r="R15" s="199"/>
      <c r="S15" s="199"/>
      <c r="T15" s="201"/>
      <c r="U15" s="202"/>
      <c r="V15" s="202"/>
      <c r="W15" s="202"/>
      <c r="X15" s="197"/>
      <c r="AA15" s="64"/>
      <c r="AB15" s="1"/>
      <c r="AC15" s="1"/>
      <c r="AD15" s="64"/>
      <c r="AE15" s="64"/>
      <c r="AF15" s="64"/>
      <c r="AG15" s="28"/>
      <c r="AH15" s="5"/>
      <c r="AI15" s="65"/>
      <c r="AJ15" s="61"/>
      <c r="AK15" s="65"/>
      <c r="AL15" s="61"/>
      <c r="AM15" s="394"/>
      <c r="AN15" s="394"/>
      <c r="AO15" s="84"/>
      <c r="AP15" s="188"/>
      <c r="AQ15" s="188"/>
      <c r="AR15" s="65"/>
      <c r="AS15" s="66"/>
      <c r="AT15" s="61"/>
      <c r="AU15" s="61"/>
      <c r="AV15" s="61"/>
      <c r="AW15" s="61"/>
      <c r="AX15" s="61"/>
      <c r="AY15" s="61"/>
      <c r="AZ15" s="61"/>
      <c r="BA15" s="61"/>
      <c r="BB15" s="395"/>
      <c r="BC15" s="395"/>
      <c r="BD15" s="395"/>
      <c r="BE15" s="63"/>
      <c r="BF15" s="395"/>
      <c r="BG15" s="395"/>
      <c r="BH15" s="395"/>
      <c r="BK15" s="9"/>
      <c r="BL15" s="9"/>
      <c r="BM15" s="9"/>
    </row>
    <row r="16" spans="2:65" s="8" customFormat="1" ht="21" customHeight="1" x14ac:dyDescent="0.4">
      <c r="C16" s="197"/>
      <c r="D16" s="197"/>
      <c r="E16" s="197"/>
      <c r="F16" s="197"/>
      <c r="G16" s="197"/>
      <c r="H16" s="197"/>
      <c r="I16" s="198"/>
      <c r="J16" s="199"/>
      <c r="K16" s="199"/>
      <c r="L16" s="199"/>
      <c r="M16" s="199"/>
      <c r="N16" s="200"/>
      <c r="O16" s="199"/>
      <c r="P16" s="199"/>
      <c r="Q16" s="199"/>
      <c r="R16" s="199"/>
      <c r="S16" s="199"/>
      <c r="T16" s="201"/>
      <c r="U16" s="202"/>
      <c r="V16" s="202"/>
      <c r="W16" s="202"/>
      <c r="X16" s="197"/>
      <c r="AA16" s="63"/>
      <c r="AB16" s="1"/>
      <c r="AC16" s="1"/>
      <c r="AD16" s="63"/>
      <c r="AE16" s="64"/>
      <c r="AF16" s="64"/>
      <c r="AG16" s="28"/>
      <c r="AH16" s="5"/>
      <c r="AI16" s="65"/>
      <c r="AJ16" s="61"/>
      <c r="AK16" s="65"/>
      <c r="AL16" s="61"/>
      <c r="AM16" s="394"/>
      <c r="AN16" s="394"/>
      <c r="AO16" s="65" t="s">
        <v>247</v>
      </c>
      <c r="AP16" s="32"/>
      <c r="AQ16" s="65"/>
      <c r="AR16" s="65"/>
      <c r="AS16" s="32"/>
      <c r="AT16" s="61"/>
      <c r="AU16" s="65"/>
      <c r="AV16" s="61"/>
      <c r="AW16" s="61"/>
      <c r="AX16" s="61"/>
      <c r="AY16" s="61"/>
      <c r="AZ16" s="61"/>
      <c r="BA16" s="61"/>
      <c r="BB16" s="383"/>
      <c r="BC16" s="384"/>
      <c r="BD16" s="384"/>
      <c r="BE16" s="385"/>
      <c r="BF16" s="396" t="s">
        <v>248</v>
      </c>
      <c r="BG16" s="396"/>
      <c r="BH16" s="395"/>
      <c r="BK16" s="9"/>
      <c r="BL16" s="9"/>
      <c r="BM16" s="9"/>
    </row>
    <row r="17" spans="2:65" s="8" customFormat="1" ht="21" customHeight="1" x14ac:dyDescent="0.4">
      <c r="C17" s="197"/>
      <c r="D17" s="197"/>
      <c r="E17" s="197"/>
      <c r="F17" s="197"/>
      <c r="G17" s="197"/>
      <c r="H17" s="197"/>
      <c r="I17" s="198"/>
      <c r="J17" s="199"/>
      <c r="K17" s="199"/>
      <c r="L17" s="199"/>
      <c r="M17" s="199"/>
      <c r="N17" s="200"/>
      <c r="O17" s="199"/>
      <c r="P17" s="199"/>
      <c r="Q17" s="199"/>
      <c r="R17" s="199"/>
      <c r="S17" s="199"/>
      <c r="T17" s="201"/>
      <c r="U17" s="202"/>
      <c r="V17" s="202"/>
      <c r="W17" s="202"/>
      <c r="X17" s="197"/>
      <c r="AA17" s="64"/>
      <c r="AB17" s="1"/>
      <c r="AC17" s="1"/>
      <c r="AD17" s="64"/>
      <c r="AE17" s="64"/>
      <c r="AF17" s="64"/>
      <c r="AG17" s="28"/>
      <c r="AH17" s="5"/>
      <c r="AI17" s="65"/>
      <c r="AJ17" s="61"/>
      <c r="AK17" s="65"/>
      <c r="AL17" s="61"/>
      <c r="AM17" s="394"/>
      <c r="AN17" s="394"/>
      <c r="AO17" s="84"/>
      <c r="AP17" s="188"/>
      <c r="AQ17" s="188"/>
      <c r="AR17" s="65"/>
      <c r="AS17" s="32"/>
      <c r="AT17" s="61"/>
      <c r="AU17" s="65"/>
      <c r="AV17" s="61"/>
      <c r="AW17" s="61"/>
      <c r="AX17" s="61"/>
      <c r="AY17" s="61"/>
      <c r="AZ17" s="61"/>
      <c r="BA17" s="61"/>
      <c r="BB17" s="397"/>
      <c r="BC17" s="397"/>
      <c r="BD17" s="397"/>
      <c r="BE17" s="397"/>
      <c r="BF17" s="66"/>
      <c r="BG17" s="66"/>
      <c r="BH17" s="395"/>
      <c r="BK17" s="9"/>
      <c r="BL17" s="9"/>
      <c r="BM17" s="9"/>
    </row>
    <row r="18" spans="2:65" s="8" customFormat="1" ht="21" customHeight="1" x14ac:dyDescent="0.4">
      <c r="C18" s="197"/>
      <c r="D18" s="197"/>
      <c r="E18" s="197"/>
      <c r="F18" s="197"/>
      <c r="G18" s="197"/>
      <c r="H18" s="197"/>
      <c r="I18" s="198"/>
      <c r="J18" s="199"/>
      <c r="K18" s="199"/>
      <c r="L18" s="199"/>
      <c r="M18" s="199"/>
      <c r="N18" s="200"/>
      <c r="O18" s="199"/>
      <c r="P18" s="199"/>
      <c r="Q18" s="199"/>
      <c r="R18" s="199"/>
      <c r="S18" s="199"/>
      <c r="T18" s="201"/>
      <c r="U18" s="202"/>
      <c r="V18" s="202"/>
      <c r="W18" s="202"/>
      <c r="X18" s="197"/>
      <c r="AA18" s="63"/>
      <c r="AB18" s="1"/>
      <c r="AC18" s="1"/>
      <c r="AD18" s="63"/>
      <c r="AE18" s="64"/>
      <c r="AF18" s="64"/>
      <c r="AG18" s="28"/>
      <c r="AH18" s="5"/>
      <c r="AI18" s="65"/>
      <c r="AJ18" s="61"/>
      <c r="AK18" s="65"/>
      <c r="AL18" s="61"/>
      <c r="AM18" s="394"/>
      <c r="AN18" s="394"/>
      <c r="AO18" s="84"/>
      <c r="AP18" s="188"/>
      <c r="AQ18" s="188"/>
      <c r="AR18" s="65"/>
      <c r="AS18" s="65"/>
      <c r="AT18" s="61"/>
      <c r="AU18" s="65"/>
      <c r="AV18" s="61"/>
      <c r="AW18" s="61"/>
      <c r="AX18" s="61"/>
      <c r="AY18" s="61"/>
      <c r="AZ18" s="61"/>
      <c r="BA18" s="61"/>
      <c r="BB18" s="383"/>
      <c r="BC18" s="384"/>
      <c r="BD18" s="384"/>
      <c r="BE18" s="385"/>
      <c r="BF18" s="398" t="s">
        <v>249</v>
      </c>
      <c r="BG18" s="398"/>
      <c r="BH18" s="395"/>
      <c r="BK18" s="9"/>
      <c r="BL18" s="9"/>
      <c r="BM18" s="9"/>
    </row>
    <row r="19" spans="2:65" s="8" customFormat="1" ht="21" customHeight="1" x14ac:dyDescent="0.4">
      <c r="C19" s="197"/>
      <c r="D19" s="197"/>
      <c r="E19" s="197"/>
      <c r="F19" s="197"/>
      <c r="G19" s="197"/>
      <c r="H19" s="197"/>
      <c r="I19" s="198"/>
      <c r="J19" s="199"/>
      <c r="K19" s="199"/>
      <c r="L19" s="199"/>
      <c r="M19" s="199"/>
      <c r="N19" s="200"/>
      <c r="O19" s="199"/>
      <c r="P19" s="199"/>
      <c r="Q19" s="199"/>
      <c r="R19" s="199"/>
      <c r="S19" s="199"/>
      <c r="T19" s="201"/>
      <c r="U19" s="202"/>
      <c r="V19" s="202"/>
      <c r="W19" s="202"/>
      <c r="X19" s="197"/>
      <c r="AA19" s="64"/>
      <c r="AB19" s="1"/>
      <c r="AC19" s="1"/>
      <c r="AD19" s="64"/>
      <c r="AE19" s="64"/>
      <c r="AF19" s="64"/>
      <c r="AG19" s="28"/>
      <c r="AH19" s="5"/>
      <c r="AI19" s="65"/>
      <c r="AJ19" s="61"/>
      <c r="AK19" s="65"/>
      <c r="AL19" s="61"/>
      <c r="AM19" s="394"/>
      <c r="AN19" s="394"/>
      <c r="AO19" s="84"/>
      <c r="AP19" s="188"/>
      <c r="AQ19" s="188"/>
      <c r="AR19" s="65"/>
      <c r="AS19" s="65"/>
      <c r="AT19" s="61"/>
      <c r="AU19" s="65"/>
      <c r="AV19" s="61"/>
      <c r="AW19" s="61"/>
      <c r="AX19" s="61"/>
      <c r="AY19" s="61"/>
      <c r="AZ19" s="61"/>
      <c r="BA19" s="61"/>
      <c r="BB19" s="395"/>
      <c r="BC19" s="395"/>
      <c r="BD19" s="395"/>
      <c r="BE19" s="395"/>
      <c r="BF19" s="399"/>
      <c r="BG19" s="399"/>
      <c r="BH19" s="395"/>
      <c r="BK19" s="9"/>
      <c r="BL19" s="9"/>
      <c r="BM19" s="9"/>
    </row>
    <row r="20" spans="2:65" s="8" customFormat="1" ht="21" customHeight="1" x14ac:dyDescent="0.4">
      <c r="C20" s="203" t="s">
        <v>250</v>
      </c>
      <c r="D20" s="204"/>
      <c r="E20" s="204"/>
      <c r="F20" s="204"/>
      <c r="G20" s="204"/>
      <c r="H20" s="204"/>
      <c r="I20" s="205" t="s">
        <v>251</v>
      </c>
      <c r="J20" s="356" t="s">
        <v>258</v>
      </c>
      <c r="K20" s="357"/>
      <c r="L20" s="357"/>
      <c r="M20" s="358"/>
      <c r="N20" s="206" t="s">
        <v>252</v>
      </c>
      <c r="O20" s="356" t="s">
        <v>259</v>
      </c>
      <c r="P20" s="357"/>
      <c r="Q20" s="357"/>
      <c r="R20" s="357"/>
      <c r="S20" s="358"/>
      <c r="T20" s="201" t="s">
        <v>253</v>
      </c>
      <c r="U20" s="202"/>
      <c r="V20" s="202"/>
      <c r="W20" s="202"/>
      <c r="X20" s="197"/>
      <c r="AA20" s="64"/>
      <c r="AB20" s="1"/>
      <c r="AC20" s="1"/>
      <c r="AD20" s="64"/>
      <c r="AE20" s="64"/>
      <c r="AF20" s="64"/>
      <c r="AG20" s="28"/>
      <c r="AH20" s="5"/>
      <c r="AI20" s="65"/>
      <c r="AJ20" s="32"/>
      <c r="AK20" s="61" t="s">
        <v>254</v>
      </c>
      <c r="AL20" s="61"/>
      <c r="AM20" s="32"/>
      <c r="AN20" s="394"/>
      <c r="AO20" s="84"/>
      <c r="AP20" s="188"/>
      <c r="AQ20" s="188"/>
      <c r="AR20" s="65"/>
      <c r="AS20" s="65"/>
      <c r="AT20" s="61"/>
      <c r="AU20" s="65"/>
      <c r="AV20" s="61"/>
      <c r="AW20" s="217"/>
      <c r="AX20" s="218"/>
      <c r="AY20" s="219"/>
      <c r="AZ20" s="63"/>
      <c r="BA20" s="217"/>
      <c r="BB20" s="218"/>
      <c r="BC20" s="219"/>
      <c r="BD20" s="400" t="s">
        <v>255</v>
      </c>
      <c r="BE20" s="61"/>
      <c r="BF20" s="61"/>
      <c r="BG20" s="61"/>
      <c r="BH20" s="395"/>
      <c r="BK20" s="9"/>
      <c r="BL20" s="9"/>
      <c r="BM20" s="9"/>
    </row>
    <row r="21" spans="2:65" s="8" customFormat="1" ht="21" customHeight="1" x14ac:dyDescent="0.4">
      <c r="C21" s="197"/>
      <c r="D21" s="197"/>
      <c r="E21" s="197"/>
      <c r="F21" s="197"/>
      <c r="G21" s="197"/>
      <c r="H21" s="197"/>
      <c r="I21" s="198"/>
      <c r="J21" s="199"/>
      <c r="K21" s="199"/>
      <c r="L21" s="199"/>
      <c r="M21" s="199"/>
      <c r="N21" s="200"/>
      <c r="O21" s="199"/>
      <c r="P21" s="199"/>
      <c r="Q21" s="199"/>
      <c r="R21" s="199"/>
      <c r="S21" s="199"/>
      <c r="T21" s="201"/>
      <c r="U21" s="202"/>
      <c r="V21" s="202"/>
      <c r="W21" s="202"/>
      <c r="X21" s="197"/>
      <c r="AA21" s="64"/>
      <c r="AB21" s="1"/>
      <c r="AC21" s="1"/>
      <c r="AD21" s="64"/>
      <c r="AE21" s="64"/>
      <c r="AF21" s="64"/>
      <c r="AG21" s="28"/>
      <c r="AH21" s="5"/>
      <c r="AI21" s="65"/>
      <c r="AJ21" s="61"/>
      <c r="AK21" s="65"/>
      <c r="AL21" s="61"/>
      <c r="AM21" s="394"/>
      <c r="AN21" s="394"/>
      <c r="AO21" s="84"/>
      <c r="AP21" s="188"/>
      <c r="AQ21" s="188"/>
      <c r="AR21" s="65"/>
      <c r="AS21" s="65"/>
      <c r="AT21" s="61"/>
      <c r="AU21" s="65"/>
      <c r="AV21" s="61"/>
      <c r="AW21" s="61"/>
      <c r="AX21" s="61"/>
      <c r="AY21" s="61"/>
      <c r="AZ21" s="61"/>
      <c r="BA21" s="61"/>
      <c r="BB21" s="395"/>
      <c r="BC21" s="395"/>
      <c r="BD21" s="395"/>
      <c r="BE21" s="395"/>
      <c r="BF21" s="399"/>
      <c r="BG21" s="399"/>
      <c r="BH21" s="395"/>
      <c r="BK21" s="9"/>
      <c r="BL21" s="9"/>
      <c r="BM21" s="9"/>
    </row>
    <row r="22" spans="2:65" s="8" customFormat="1" ht="21" customHeight="1" x14ac:dyDescent="0.4">
      <c r="R22" s="1"/>
      <c r="S22" s="1"/>
      <c r="T22" s="1"/>
      <c r="U22" s="1"/>
      <c r="V22" s="1"/>
      <c r="W22" s="1"/>
      <c r="AA22" s="63"/>
      <c r="AB22" s="1"/>
      <c r="AC22" s="1"/>
      <c r="AD22" s="63"/>
      <c r="AE22" s="64"/>
      <c r="AF22" s="64"/>
      <c r="AG22" s="28"/>
      <c r="AH22" s="5"/>
      <c r="AI22" s="65"/>
      <c r="AJ22" s="32"/>
      <c r="AK22" s="61" t="s">
        <v>256</v>
      </c>
      <c r="AL22" s="61"/>
      <c r="AM22" s="32"/>
      <c r="AN22" s="394"/>
      <c r="AO22" s="84"/>
      <c r="AP22" s="188"/>
      <c r="AQ22" s="188"/>
      <c r="AR22" s="65"/>
      <c r="AS22" s="66"/>
      <c r="AT22" s="32"/>
      <c r="AU22" s="32"/>
      <c r="AV22" s="32"/>
      <c r="AW22" s="217"/>
      <c r="AX22" s="218"/>
      <c r="AY22" s="219"/>
      <c r="AZ22" s="63"/>
      <c r="BA22" s="217"/>
      <c r="BB22" s="218"/>
      <c r="BC22" s="219"/>
      <c r="BD22" s="401" t="s">
        <v>257</v>
      </c>
      <c r="BE22" s="402"/>
      <c r="BF22" s="403"/>
      <c r="BG22" s="404"/>
      <c r="BH22" s="32" t="s">
        <v>2</v>
      </c>
      <c r="BK22" s="9"/>
      <c r="BL22" s="9"/>
      <c r="BM22" s="9"/>
    </row>
    <row r="23" spans="2:65" ht="12" customHeight="1" thickBot="1" x14ac:dyDescent="0.45">
      <c r="C23" s="3"/>
      <c r="D23" s="3"/>
      <c r="E23" s="3"/>
      <c r="F23" s="3"/>
      <c r="G23" s="3"/>
      <c r="H23" s="3"/>
      <c r="AA23" s="3"/>
      <c r="AR23" s="3"/>
      <c r="BI23" s="4"/>
      <c r="BJ23" s="4"/>
      <c r="BK23" s="4"/>
    </row>
    <row r="24" spans="2:65" ht="21.6" customHeight="1" x14ac:dyDescent="0.4">
      <c r="B24" s="244" t="s">
        <v>20</v>
      </c>
      <c r="C24" s="232" t="s">
        <v>193</v>
      </c>
      <c r="D24" s="233"/>
      <c r="E24" s="247"/>
      <c r="F24" s="85"/>
      <c r="G24" s="30"/>
      <c r="H24" s="250" t="s">
        <v>194</v>
      </c>
      <c r="I24" s="253" t="s">
        <v>195</v>
      </c>
      <c r="J24" s="233"/>
      <c r="K24" s="233"/>
      <c r="L24" s="247"/>
      <c r="M24" s="253" t="s">
        <v>196</v>
      </c>
      <c r="N24" s="233"/>
      <c r="O24" s="247"/>
      <c r="P24" s="253" t="s">
        <v>94</v>
      </c>
      <c r="Q24" s="233"/>
      <c r="R24" s="233"/>
      <c r="S24" s="233"/>
      <c r="T24" s="234"/>
      <c r="U24" s="86"/>
      <c r="V24" s="87"/>
      <c r="W24" s="87"/>
      <c r="X24" s="87"/>
      <c r="Y24" s="87"/>
      <c r="Z24" s="87"/>
      <c r="AA24" s="87"/>
      <c r="AB24" s="87"/>
      <c r="AC24" s="87"/>
      <c r="AD24" s="87"/>
      <c r="AE24" s="87"/>
      <c r="AF24" s="87"/>
      <c r="AG24" s="87"/>
      <c r="AH24" s="87"/>
      <c r="AI24" s="186" t="s">
        <v>197</v>
      </c>
      <c r="AJ24" s="87"/>
      <c r="AK24" s="87"/>
      <c r="AL24" s="87"/>
      <c r="AM24" s="87"/>
      <c r="AN24" s="87" t="s">
        <v>168</v>
      </c>
      <c r="AO24" s="87"/>
      <c r="AP24" s="89"/>
      <c r="AQ24" s="88"/>
      <c r="AR24" s="87" t="s">
        <v>2</v>
      </c>
      <c r="AS24" s="87"/>
      <c r="AT24" s="87"/>
      <c r="AU24" s="87"/>
      <c r="AV24" s="87"/>
      <c r="AW24" s="87"/>
      <c r="AX24" s="87"/>
      <c r="AY24" s="90"/>
      <c r="AZ24" s="256" t="str">
        <f>IF(BC3="計画","(12)1～4週目の勤務時間数合計","(12)1か月の勤務時間数　合計")</f>
        <v>(12)1か月の勤務時間数　合計</v>
      </c>
      <c r="BA24" s="257"/>
      <c r="BB24" s="262" t="s">
        <v>198</v>
      </c>
      <c r="BC24" s="257"/>
      <c r="BD24" s="232" t="s">
        <v>199</v>
      </c>
      <c r="BE24" s="233"/>
      <c r="BF24" s="233"/>
      <c r="BG24" s="233"/>
      <c r="BH24" s="234"/>
    </row>
    <row r="25" spans="2:65" ht="20.25" customHeight="1" x14ac:dyDescent="0.4">
      <c r="B25" s="245"/>
      <c r="C25" s="235"/>
      <c r="D25" s="236"/>
      <c r="E25" s="248"/>
      <c r="F25" s="91"/>
      <c r="G25" s="29"/>
      <c r="H25" s="251"/>
      <c r="I25" s="254"/>
      <c r="J25" s="236"/>
      <c r="K25" s="236"/>
      <c r="L25" s="248"/>
      <c r="M25" s="254"/>
      <c r="N25" s="236"/>
      <c r="O25" s="248"/>
      <c r="P25" s="254"/>
      <c r="Q25" s="236"/>
      <c r="R25" s="236"/>
      <c r="S25" s="236"/>
      <c r="T25" s="237"/>
      <c r="U25" s="241" t="s">
        <v>11</v>
      </c>
      <c r="V25" s="241"/>
      <c r="W25" s="241"/>
      <c r="X25" s="241"/>
      <c r="Y25" s="241"/>
      <c r="Z25" s="241"/>
      <c r="AA25" s="242"/>
      <c r="AB25" s="243" t="s">
        <v>12</v>
      </c>
      <c r="AC25" s="241"/>
      <c r="AD25" s="241"/>
      <c r="AE25" s="241"/>
      <c r="AF25" s="241"/>
      <c r="AG25" s="241"/>
      <c r="AH25" s="242"/>
      <c r="AI25" s="243" t="s">
        <v>13</v>
      </c>
      <c r="AJ25" s="241"/>
      <c r="AK25" s="241"/>
      <c r="AL25" s="241"/>
      <c r="AM25" s="241"/>
      <c r="AN25" s="241"/>
      <c r="AO25" s="242"/>
      <c r="AP25" s="243" t="s">
        <v>14</v>
      </c>
      <c r="AQ25" s="241"/>
      <c r="AR25" s="241"/>
      <c r="AS25" s="241"/>
      <c r="AT25" s="241"/>
      <c r="AU25" s="241"/>
      <c r="AV25" s="242"/>
      <c r="AW25" s="243" t="s">
        <v>15</v>
      </c>
      <c r="AX25" s="241"/>
      <c r="AY25" s="241"/>
      <c r="AZ25" s="258"/>
      <c r="BA25" s="259"/>
      <c r="BB25" s="263"/>
      <c r="BC25" s="259"/>
      <c r="BD25" s="235"/>
      <c r="BE25" s="236"/>
      <c r="BF25" s="236"/>
      <c r="BG25" s="236"/>
      <c r="BH25" s="237"/>
    </row>
    <row r="26" spans="2:65" ht="20.25" customHeight="1" x14ac:dyDescent="0.4">
      <c r="B26" s="245"/>
      <c r="C26" s="235"/>
      <c r="D26" s="236"/>
      <c r="E26" s="248"/>
      <c r="F26" s="91"/>
      <c r="G26" s="29"/>
      <c r="H26" s="251"/>
      <c r="I26" s="254"/>
      <c r="J26" s="236"/>
      <c r="K26" s="236"/>
      <c r="L26" s="248"/>
      <c r="M26" s="254"/>
      <c r="N26" s="236"/>
      <c r="O26" s="248"/>
      <c r="P26" s="254"/>
      <c r="Q26" s="236"/>
      <c r="R26" s="236"/>
      <c r="S26" s="236"/>
      <c r="T26" s="237"/>
      <c r="U26" s="103">
        <v>1</v>
      </c>
      <c r="V26" s="104">
        <v>2</v>
      </c>
      <c r="W26" s="104">
        <v>3</v>
      </c>
      <c r="X26" s="104">
        <v>4</v>
      </c>
      <c r="Y26" s="104">
        <v>5</v>
      </c>
      <c r="Z26" s="104">
        <v>6</v>
      </c>
      <c r="AA26" s="105">
        <v>7</v>
      </c>
      <c r="AB26" s="106">
        <v>8</v>
      </c>
      <c r="AC26" s="104">
        <v>9</v>
      </c>
      <c r="AD26" s="104">
        <v>10</v>
      </c>
      <c r="AE26" s="104">
        <v>11</v>
      </c>
      <c r="AF26" s="104">
        <v>12</v>
      </c>
      <c r="AG26" s="104">
        <v>13</v>
      </c>
      <c r="AH26" s="105">
        <v>14</v>
      </c>
      <c r="AI26" s="103">
        <v>15</v>
      </c>
      <c r="AJ26" s="104">
        <v>16</v>
      </c>
      <c r="AK26" s="104">
        <v>17</v>
      </c>
      <c r="AL26" s="104">
        <v>18</v>
      </c>
      <c r="AM26" s="104">
        <v>19</v>
      </c>
      <c r="AN26" s="104">
        <v>20</v>
      </c>
      <c r="AO26" s="105">
        <v>21</v>
      </c>
      <c r="AP26" s="106">
        <v>22</v>
      </c>
      <c r="AQ26" s="104">
        <v>23</v>
      </c>
      <c r="AR26" s="104">
        <v>24</v>
      </c>
      <c r="AS26" s="104">
        <v>25</v>
      </c>
      <c r="AT26" s="104">
        <v>26</v>
      </c>
      <c r="AU26" s="104">
        <v>27</v>
      </c>
      <c r="AV26" s="105">
        <v>28</v>
      </c>
      <c r="AW26" s="106" t="str">
        <f>IF($BC$3="暦月",IF(DAY(DATE($AD$2,$AH$2,29))=29,29,""),"")</f>
        <v/>
      </c>
      <c r="AX26" s="104" t="str">
        <f>IF($BC$3="暦月",IF(DAY(DATE($AD$2,$AH$2,30))=30,30,""),"")</f>
        <v/>
      </c>
      <c r="AY26" s="105" t="str">
        <f>IF($BC$3="暦月",IF(DAY(DATE($AD$2,$AH$2,31))=31,31,""),"")</f>
        <v/>
      </c>
      <c r="AZ26" s="258"/>
      <c r="BA26" s="259"/>
      <c r="BB26" s="263"/>
      <c r="BC26" s="259"/>
      <c r="BD26" s="235"/>
      <c r="BE26" s="236"/>
      <c r="BF26" s="236"/>
      <c r="BG26" s="236"/>
      <c r="BH26" s="237"/>
    </row>
    <row r="27" spans="2:65" ht="20.25" hidden="1" customHeight="1" x14ac:dyDescent="0.4">
      <c r="B27" s="245"/>
      <c r="C27" s="235"/>
      <c r="D27" s="236"/>
      <c r="E27" s="248"/>
      <c r="F27" s="91"/>
      <c r="G27" s="29"/>
      <c r="H27" s="251"/>
      <c r="I27" s="254"/>
      <c r="J27" s="236"/>
      <c r="K27" s="236"/>
      <c r="L27" s="248"/>
      <c r="M27" s="254"/>
      <c r="N27" s="236"/>
      <c r="O27" s="248"/>
      <c r="P27" s="254"/>
      <c r="Q27" s="236"/>
      <c r="R27" s="236"/>
      <c r="S27" s="236"/>
      <c r="T27" s="237"/>
      <c r="U27" s="103">
        <f>WEEKDAY(DATE($AD$2,$AH$2,1))</f>
        <v>2</v>
      </c>
      <c r="V27" s="104">
        <f>WEEKDAY(DATE($AD$2,$AH$2,2))</f>
        <v>3</v>
      </c>
      <c r="W27" s="104">
        <f>WEEKDAY(DATE($AD$2,$AH$2,3))</f>
        <v>4</v>
      </c>
      <c r="X27" s="104">
        <f>WEEKDAY(DATE($AD$2,$AH$2,4))</f>
        <v>5</v>
      </c>
      <c r="Y27" s="104">
        <f>WEEKDAY(DATE($AD$2,$AH$2,5))</f>
        <v>6</v>
      </c>
      <c r="Z27" s="104">
        <f>WEEKDAY(DATE($AD$2,$AH$2,6))</f>
        <v>7</v>
      </c>
      <c r="AA27" s="105">
        <f>WEEKDAY(DATE($AD$2,$AH$2,7))</f>
        <v>1</v>
      </c>
      <c r="AB27" s="106">
        <f>WEEKDAY(DATE($AD$2,$AH$2,8))</f>
        <v>2</v>
      </c>
      <c r="AC27" s="104">
        <f>WEEKDAY(DATE($AD$2,$AH$2,9))</f>
        <v>3</v>
      </c>
      <c r="AD27" s="104">
        <f>WEEKDAY(DATE($AD$2,$AH$2,10))</f>
        <v>4</v>
      </c>
      <c r="AE27" s="104">
        <f>WEEKDAY(DATE($AD$2,$AH$2,11))</f>
        <v>5</v>
      </c>
      <c r="AF27" s="104">
        <f>WEEKDAY(DATE($AD$2,$AH$2,12))</f>
        <v>6</v>
      </c>
      <c r="AG27" s="104">
        <f>WEEKDAY(DATE($AD$2,$AH$2,13))</f>
        <v>7</v>
      </c>
      <c r="AH27" s="105">
        <f>WEEKDAY(DATE($AD$2,$AH$2,14))</f>
        <v>1</v>
      </c>
      <c r="AI27" s="106">
        <f>WEEKDAY(DATE($AD$2,$AH$2,15))</f>
        <v>2</v>
      </c>
      <c r="AJ27" s="104">
        <f>WEEKDAY(DATE($AD$2,$AH$2,16))</f>
        <v>3</v>
      </c>
      <c r="AK27" s="104">
        <f>WEEKDAY(DATE($AD$2,$AH$2,17))</f>
        <v>4</v>
      </c>
      <c r="AL27" s="104">
        <f>WEEKDAY(DATE($AD$2,$AH$2,18))</f>
        <v>5</v>
      </c>
      <c r="AM27" s="104">
        <f>WEEKDAY(DATE($AD$2,$AH$2,19))</f>
        <v>6</v>
      </c>
      <c r="AN27" s="104">
        <f>WEEKDAY(DATE($AD$2,$AH$2,20))</f>
        <v>7</v>
      </c>
      <c r="AO27" s="105">
        <f>WEEKDAY(DATE($AD$2,$AH$2,21))</f>
        <v>1</v>
      </c>
      <c r="AP27" s="106">
        <f>WEEKDAY(DATE($AD$2,$AH$2,22))</f>
        <v>2</v>
      </c>
      <c r="AQ27" s="104">
        <f>WEEKDAY(DATE($AD$2,$AH$2,23))</f>
        <v>3</v>
      </c>
      <c r="AR27" s="104">
        <f>WEEKDAY(DATE($AD$2,$AH$2,24))</f>
        <v>4</v>
      </c>
      <c r="AS27" s="104">
        <f>WEEKDAY(DATE($AD$2,$AH$2,25))</f>
        <v>5</v>
      </c>
      <c r="AT27" s="104">
        <f>WEEKDAY(DATE($AD$2,$AH$2,26))</f>
        <v>6</v>
      </c>
      <c r="AU27" s="104">
        <f>WEEKDAY(DATE($AD$2,$AH$2,27))</f>
        <v>7</v>
      </c>
      <c r="AV27" s="105">
        <f>WEEKDAY(DATE($AD$2,$AH$2,28))</f>
        <v>1</v>
      </c>
      <c r="AW27" s="106">
        <f>IF(AW26=29,WEEKDAY(DATE($AD$2,$AH$2,29)),0)</f>
        <v>0</v>
      </c>
      <c r="AX27" s="104">
        <f>IF(AX26=30,WEEKDAY(DATE($AD$2,$AH$2,30)),0)</f>
        <v>0</v>
      </c>
      <c r="AY27" s="105">
        <f>IF(AY26=31,WEEKDAY(DATE($AD$2,$AH$2,31)),0)</f>
        <v>0</v>
      </c>
      <c r="AZ27" s="258"/>
      <c r="BA27" s="259"/>
      <c r="BB27" s="263"/>
      <c r="BC27" s="259"/>
      <c r="BD27" s="235"/>
      <c r="BE27" s="236"/>
      <c r="BF27" s="236"/>
      <c r="BG27" s="236"/>
      <c r="BH27" s="237"/>
    </row>
    <row r="28" spans="2:65" ht="20.25" customHeight="1" thickBot="1" x14ac:dyDescent="0.45">
      <c r="B28" s="246"/>
      <c r="C28" s="238"/>
      <c r="D28" s="239"/>
      <c r="E28" s="249"/>
      <c r="F28" s="92"/>
      <c r="G28" s="31"/>
      <c r="H28" s="252"/>
      <c r="I28" s="255"/>
      <c r="J28" s="239"/>
      <c r="K28" s="239"/>
      <c r="L28" s="249"/>
      <c r="M28" s="255"/>
      <c r="N28" s="239"/>
      <c r="O28" s="249"/>
      <c r="P28" s="255"/>
      <c r="Q28" s="239"/>
      <c r="R28" s="239"/>
      <c r="S28" s="239"/>
      <c r="T28" s="240"/>
      <c r="U28" s="107" t="str">
        <f>IF(U27=1,"日",IF(U27=2,"月",IF(U27=3,"火",IF(U27=4,"水",IF(U27=5,"木",IF(U27=6,"金","土"))))))</f>
        <v>月</v>
      </c>
      <c r="V28" s="108" t="str">
        <f t="shared" ref="V28:AV28" si="0">IF(V27=1,"日",IF(V27=2,"月",IF(V27=3,"火",IF(V27=4,"水",IF(V27=5,"木",IF(V27=6,"金","土"))))))</f>
        <v>火</v>
      </c>
      <c r="W28" s="108" t="str">
        <f t="shared" si="0"/>
        <v>水</v>
      </c>
      <c r="X28" s="108" t="str">
        <f t="shared" si="0"/>
        <v>木</v>
      </c>
      <c r="Y28" s="108" t="str">
        <f t="shared" si="0"/>
        <v>金</v>
      </c>
      <c r="Z28" s="108" t="str">
        <f t="shared" si="0"/>
        <v>土</v>
      </c>
      <c r="AA28" s="109" t="str">
        <f t="shared" si="0"/>
        <v>日</v>
      </c>
      <c r="AB28" s="110" t="str">
        <f>IF(AB27=1,"日",IF(AB27=2,"月",IF(AB27=3,"火",IF(AB27=4,"水",IF(AB27=5,"木",IF(AB27=6,"金","土"))))))</f>
        <v>月</v>
      </c>
      <c r="AC28" s="108" t="str">
        <f t="shared" si="0"/>
        <v>火</v>
      </c>
      <c r="AD28" s="108" t="str">
        <f t="shared" si="0"/>
        <v>水</v>
      </c>
      <c r="AE28" s="108" t="str">
        <f t="shared" si="0"/>
        <v>木</v>
      </c>
      <c r="AF28" s="108" t="str">
        <f t="shared" si="0"/>
        <v>金</v>
      </c>
      <c r="AG28" s="108" t="str">
        <f t="shared" si="0"/>
        <v>土</v>
      </c>
      <c r="AH28" s="109" t="str">
        <f t="shared" si="0"/>
        <v>日</v>
      </c>
      <c r="AI28" s="110" t="str">
        <f>IF(AI27=1,"日",IF(AI27=2,"月",IF(AI27=3,"火",IF(AI27=4,"水",IF(AI27=5,"木",IF(AI27=6,"金","土"))))))</f>
        <v>月</v>
      </c>
      <c r="AJ28" s="108" t="str">
        <f t="shared" si="0"/>
        <v>火</v>
      </c>
      <c r="AK28" s="108" t="str">
        <f t="shared" si="0"/>
        <v>水</v>
      </c>
      <c r="AL28" s="108" t="str">
        <f t="shared" si="0"/>
        <v>木</v>
      </c>
      <c r="AM28" s="108" t="str">
        <f t="shared" si="0"/>
        <v>金</v>
      </c>
      <c r="AN28" s="108" t="str">
        <f t="shared" si="0"/>
        <v>土</v>
      </c>
      <c r="AO28" s="109" t="str">
        <f t="shared" si="0"/>
        <v>日</v>
      </c>
      <c r="AP28" s="110" t="str">
        <f>IF(AP27=1,"日",IF(AP27=2,"月",IF(AP27=3,"火",IF(AP27=4,"水",IF(AP27=5,"木",IF(AP27=6,"金","土"))))))</f>
        <v>月</v>
      </c>
      <c r="AQ28" s="108" t="str">
        <f t="shared" si="0"/>
        <v>火</v>
      </c>
      <c r="AR28" s="108" t="str">
        <f t="shared" si="0"/>
        <v>水</v>
      </c>
      <c r="AS28" s="108" t="str">
        <f t="shared" si="0"/>
        <v>木</v>
      </c>
      <c r="AT28" s="108" t="str">
        <f t="shared" si="0"/>
        <v>金</v>
      </c>
      <c r="AU28" s="108" t="str">
        <f t="shared" si="0"/>
        <v>土</v>
      </c>
      <c r="AV28" s="109" t="str">
        <f t="shared" si="0"/>
        <v>日</v>
      </c>
      <c r="AW28" s="108" t="str">
        <f>IF(AW27=1,"日",IF(AW27=2,"月",IF(AW27=3,"火",IF(AW27=4,"水",IF(AW27=5,"木",IF(AW27=6,"金",IF(AW27=0,"","土")))))))</f>
        <v/>
      </c>
      <c r="AX28" s="108" t="str">
        <f>IF(AX27=1,"日",IF(AX27=2,"月",IF(AX27=3,"火",IF(AX27=4,"水",IF(AX27=5,"木",IF(AX27=6,"金",IF(AX27=0,"","土")))))))</f>
        <v/>
      </c>
      <c r="AY28" s="108" t="str">
        <f>IF(AY27=1,"日",IF(AY27=2,"月",IF(AY27=3,"火",IF(AY27=4,"水",IF(AY27=5,"木",IF(AY27=6,"金",IF(AY27=0,"","土")))))))</f>
        <v/>
      </c>
      <c r="AZ28" s="260"/>
      <c r="BA28" s="261"/>
      <c r="BB28" s="264"/>
      <c r="BC28" s="261"/>
      <c r="BD28" s="238"/>
      <c r="BE28" s="239"/>
      <c r="BF28" s="239"/>
      <c r="BG28" s="239"/>
      <c r="BH28" s="240"/>
    </row>
    <row r="29" spans="2:65" ht="20.25" customHeight="1" x14ac:dyDescent="0.4">
      <c r="B29" s="93"/>
      <c r="C29" s="297"/>
      <c r="D29" s="298"/>
      <c r="E29" s="299"/>
      <c r="F29" s="133"/>
      <c r="G29" s="94"/>
      <c r="H29" s="300"/>
      <c r="I29" s="301"/>
      <c r="J29" s="302"/>
      <c r="K29" s="302"/>
      <c r="L29" s="303"/>
      <c r="M29" s="304"/>
      <c r="N29" s="305"/>
      <c r="O29" s="306"/>
      <c r="P29" s="44" t="s">
        <v>18</v>
      </c>
      <c r="Q29" s="19"/>
      <c r="R29" s="19"/>
      <c r="S29" s="17"/>
      <c r="T29" s="45"/>
      <c r="U29" s="154"/>
      <c r="V29" s="154"/>
      <c r="W29" s="154"/>
      <c r="X29" s="154"/>
      <c r="Y29" s="154"/>
      <c r="Z29" s="154"/>
      <c r="AA29" s="155"/>
      <c r="AB29" s="156"/>
      <c r="AC29" s="154"/>
      <c r="AD29" s="154"/>
      <c r="AE29" s="154"/>
      <c r="AF29" s="154"/>
      <c r="AG29" s="154"/>
      <c r="AH29" s="155"/>
      <c r="AI29" s="156"/>
      <c r="AJ29" s="154"/>
      <c r="AK29" s="154"/>
      <c r="AL29" s="154"/>
      <c r="AM29" s="154"/>
      <c r="AN29" s="154"/>
      <c r="AO29" s="155"/>
      <c r="AP29" s="156"/>
      <c r="AQ29" s="154"/>
      <c r="AR29" s="154"/>
      <c r="AS29" s="154"/>
      <c r="AT29" s="154"/>
      <c r="AU29" s="154"/>
      <c r="AV29" s="155"/>
      <c r="AW29" s="156"/>
      <c r="AX29" s="154"/>
      <c r="AY29" s="154"/>
      <c r="AZ29" s="307"/>
      <c r="BA29" s="308"/>
      <c r="BB29" s="328"/>
      <c r="BC29" s="308"/>
      <c r="BD29" s="325"/>
      <c r="BE29" s="326"/>
      <c r="BF29" s="326"/>
      <c r="BG29" s="326"/>
      <c r="BH29" s="327"/>
    </row>
    <row r="30" spans="2:65" ht="20.25" customHeight="1" x14ac:dyDescent="0.4">
      <c r="B30" s="96">
        <v>1</v>
      </c>
      <c r="C30" s="268"/>
      <c r="D30" s="269"/>
      <c r="E30" s="270"/>
      <c r="F30" s="95">
        <f>C29</f>
        <v>0</v>
      </c>
      <c r="G30" s="97"/>
      <c r="H30" s="275"/>
      <c r="I30" s="280"/>
      <c r="J30" s="281"/>
      <c r="K30" s="281"/>
      <c r="L30" s="282"/>
      <c r="M30" s="289"/>
      <c r="N30" s="290"/>
      <c r="O30" s="291"/>
      <c r="P30" s="20" t="s">
        <v>69</v>
      </c>
      <c r="Q30" s="21"/>
      <c r="R30" s="21"/>
      <c r="S30" s="16"/>
      <c r="T30" s="46"/>
      <c r="U30" s="157" t="str">
        <f>IF(U29="","",VLOOKUP(U29,'シフト記号表（勤務時間帯）'!$D$6:$X$47,21,FALSE))</f>
        <v/>
      </c>
      <c r="V30" s="158" t="str">
        <f>IF(V29="","",VLOOKUP(V29,'シフト記号表（勤務時間帯）'!$D$6:$X$47,21,FALSE))</f>
        <v/>
      </c>
      <c r="W30" s="158" t="str">
        <f>IF(W29="","",VLOOKUP(W29,'シフト記号表（勤務時間帯）'!$D$6:$X$47,21,FALSE))</f>
        <v/>
      </c>
      <c r="X30" s="158" t="str">
        <f>IF(X29="","",VLOOKUP(X29,'シフト記号表（勤務時間帯）'!$D$6:$X$47,21,FALSE))</f>
        <v/>
      </c>
      <c r="Y30" s="158" t="str">
        <f>IF(Y29="","",VLOOKUP(Y29,'シフト記号表（勤務時間帯）'!$D$6:$X$47,21,FALSE))</f>
        <v/>
      </c>
      <c r="Z30" s="158" t="str">
        <f>IF(Z29="","",VLOOKUP(Z29,'シフト記号表（勤務時間帯）'!$D$6:$X$47,21,FALSE))</f>
        <v/>
      </c>
      <c r="AA30" s="159" t="str">
        <f>IF(AA29="","",VLOOKUP(AA29,'シフト記号表（勤務時間帯）'!$D$6:$X$47,21,FALSE))</f>
        <v/>
      </c>
      <c r="AB30" s="157" t="str">
        <f>IF(AB29="","",VLOOKUP(AB29,'シフト記号表（勤務時間帯）'!$D$6:$X$47,21,FALSE))</f>
        <v/>
      </c>
      <c r="AC30" s="158" t="str">
        <f>IF(AC29="","",VLOOKUP(AC29,'シフト記号表（勤務時間帯）'!$D$6:$X$47,21,FALSE))</f>
        <v/>
      </c>
      <c r="AD30" s="158" t="str">
        <f>IF(AD29="","",VLOOKUP(AD29,'シフト記号表（勤務時間帯）'!$D$6:$X$47,21,FALSE))</f>
        <v/>
      </c>
      <c r="AE30" s="158" t="str">
        <f>IF(AE29="","",VLOOKUP(AE29,'シフト記号表（勤務時間帯）'!$D$6:$X$47,21,FALSE))</f>
        <v/>
      </c>
      <c r="AF30" s="158" t="str">
        <f>IF(AF29="","",VLOOKUP(AF29,'シフト記号表（勤務時間帯）'!$D$6:$X$47,21,FALSE))</f>
        <v/>
      </c>
      <c r="AG30" s="158" t="str">
        <f>IF(AG29="","",VLOOKUP(AG29,'シフト記号表（勤務時間帯）'!$D$6:$X$47,21,FALSE))</f>
        <v/>
      </c>
      <c r="AH30" s="159" t="str">
        <f>IF(AH29="","",VLOOKUP(AH29,'シフト記号表（勤務時間帯）'!$D$6:$X$47,21,FALSE))</f>
        <v/>
      </c>
      <c r="AI30" s="157" t="str">
        <f>IF(AI29="","",VLOOKUP(AI29,'シフト記号表（勤務時間帯）'!$D$6:$X$47,21,FALSE))</f>
        <v/>
      </c>
      <c r="AJ30" s="158" t="str">
        <f>IF(AJ29="","",VLOOKUP(AJ29,'シフト記号表（勤務時間帯）'!$D$6:$X$47,21,FALSE))</f>
        <v/>
      </c>
      <c r="AK30" s="158" t="str">
        <f>IF(AK29="","",VLOOKUP(AK29,'シフト記号表（勤務時間帯）'!$D$6:$X$47,21,FALSE))</f>
        <v/>
      </c>
      <c r="AL30" s="158" t="str">
        <f>IF(AL29="","",VLOOKUP(AL29,'シフト記号表（勤務時間帯）'!$D$6:$X$47,21,FALSE))</f>
        <v/>
      </c>
      <c r="AM30" s="158" t="str">
        <f>IF(AM29="","",VLOOKUP(AM29,'シフト記号表（勤務時間帯）'!$D$6:$X$47,21,FALSE))</f>
        <v/>
      </c>
      <c r="AN30" s="158" t="str">
        <f>IF(AN29="","",VLOOKUP(AN29,'シフト記号表（勤務時間帯）'!$D$6:$X$47,21,FALSE))</f>
        <v/>
      </c>
      <c r="AO30" s="159" t="str">
        <f>IF(AO29="","",VLOOKUP(AO29,'シフト記号表（勤務時間帯）'!$D$6:$X$47,21,FALSE))</f>
        <v/>
      </c>
      <c r="AP30" s="157" t="str">
        <f>IF(AP29="","",VLOOKUP(AP29,'シフト記号表（勤務時間帯）'!$D$6:$X$47,21,FALSE))</f>
        <v/>
      </c>
      <c r="AQ30" s="158" t="str">
        <f>IF(AQ29="","",VLOOKUP(AQ29,'シフト記号表（勤務時間帯）'!$D$6:$X$47,21,FALSE))</f>
        <v/>
      </c>
      <c r="AR30" s="158" t="str">
        <f>IF(AR29="","",VLOOKUP(AR29,'シフト記号表（勤務時間帯）'!$D$6:$X$47,21,FALSE))</f>
        <v/>
      </c>
      <c r="AS30" s="158" t="str">
        <f>IF(AS29="","",VLOOKUP(AS29,'シフト記号表（勤務時間帯）'!$D$6:$X$47,21,FALSE))</f>
        <v/>
      </c>
      <c r="AT30" s="158" t="str">
        <f>IF(AT29="","",VLOOKUP(AT29,'シフト記号表（勤務時間帯）'!$D$6:$X$47,21,FALSE))</f>
        <v/>
      </c>
      <c r="AU30" s="158" t="str">
        <f>IF(AU29="","",VLOOKUP(AU29,'シフト記号表（勤務時間帯）'!$D$6:$X$47,21,FALSE))</f>
        <v/>
      </c>
      <c r="AV30" s="159" t="str">
        <f>IF(AV29="","",VLOOKUP(AV29,'シフト記号表（勤務時間帯）'!$D$6:$X$47,21,FALSE))</f>
        <v/>
      </c>
      <c r="AW30" s="157" t="str">
        <f>IF(AW29="","",VLOOKUP(AW29,'シフト記号表（勤務時間帯）'!$D$6:$X$47,21,FALSE))</f>
        <v/>
      </c>
      <c r="AX30" s="158" t="str">
        <f>IF(AX29="","",VLOOKUP(AX29,'シフト記号表（勤務時間帯）'!$D$6:$X$47,21,FALSE))</f>
        <v/>
      </c>
      <c r="AY30" s="158" t="str">
        <f>IF(AY29="","",VLOOKUP(AY29,'シフト記号表（勤務時間帯）'!$D$6:$X$47,21,FALSE))</f>
        <v/>
      </c>
      <c r="AZ30" s="319">
        <f>IF($BC$3="４週",SUM(U30:AV30),IF($BC$3="暦月",SUM(U30:AY30),""))</f>
        <v>0</v>
      </c>
      <c r="BA30" s="320"/>
      <c r="BB30" s="321">
        <f>IF($BC$3="４週",AZ30/4,IF($BC$3="暦月",(AZ30/($BC$8/7)),""))</f>
        <v>0</v>
      </c>
      <c r="BC30" s="320"/>
      <c r="BD30" s="313"/>
      <c r="BE30" s="314"/>
      <c r="BF30" s="314"/>
      <c r="BG30" s="314"/>
      <c r="BH30" s="315"/>
    </row>
    <row r="31" spans="2:65" ht="20.25" customHeight="1" x14ac:dyDescent="0.4">
      <c r="B31" s="98"/>
      <c r="C31" s="271"/>
      <c r="D31" s="272"/>
      <c r="E31" s="273"/>
      <c r="F31" s="134"/>
      <c r="G31" s="99">
        <f>C29</f>
        <v>0</v>
      </c>
      <c r="H31" s="276"/>
      <c r="I31" s="283"/>
      <c r="J31" s="284"/>
      <c r="K31" s="284"/>
      <c r="L31" s="285"/>
      <c r="M31" s="292"/>
      <c r="N31" s="293"/>
      <c r="O31" s="294"/>
      <c r="P31" s="22" t="s">
        <v>70</v>
      </c>
      <c r="Q31" s="23"/>
      <c r="R31" s="23"/>
      <c r="S31" s="14"/>
      <c r="T31" s="47"/>
      <c r="U31" s="160" t="str">
        <f>IF(U29="","",VLOOKUP(U29,'シフト記号表（勤務時間帯）'!$D$6:$Z$47,23,FALSE))</f>
        <v/>
      </c>
      <c r="V31" s="161" t="str">
        <f>IF(V29="","",VLOOKUP(V29,'シフト記号表（勤務時間帯）'!$D$6:$Z$47,23,FALSE))</f>
        <v/>
      </c>
      <c r="W31" s="161" t="str">
        <f>IF(W29="","",VLOOKUP(W29,'シフト記号表（勤務時間帯）'!$D$6:$Z$47,23,FALSE))</f>
        <v/>
      </c>
      <c r="X31" s="161" t="str">
        <f>IF(X29="","",VLOOKUP(X29,'シフト記号表（勤務時間帯）'!$D$6:$Z$47,23,FALSE))</f>
        <v/>
      </c>
      <c r="Y31" s="161" t="str">
        <f>IF(Y29="","",VLOOKUP(Y29,'シフト記号表（勤務時間帯）'!$D$6:$Z$47,23,FALSE))</f>
        <v/>
      </c>
      <c r="Z31" s="161" t="str">
        <f>IF(Z29="","",VLOOKUP(Z29,'シフト記号表（勤務時間帯）'!$D$6:$Z$47,23,FALSE))</f>
        <v/>
      </c>
      <c r="AA31" s="162" t="str">
        <f>IF(AA29="","",VLOOKUP(AA29,'シフト記号表（勤務時間帯）'!$D$6:$Z$47,23,FALSE))</f>
        <v/>
      </c>
      <c r="AB31" s="160" t="str">
        <f>IF(AB29="","",VLOOKUP(AB29,'シフト記号表（勤務時間帯）'!$D$6:$Z$47,23,FALSE))</f>
        <v/>
      </c>
      <c r="AC31" s="161" t="str">
        <f>IF(AC29="","",VLOOKUP(AC29,'シフト記号表（勤務時間帯）'!$D$6:$Z$47,23,FALSE))</f>
        <v/>
      </c>
      <c r="AD31" s="161" t="str">
        <f>IF(AD29="","",VLOOKUP(AD29,'シフト記号表（勤務時間帯）'!$D$6:$Z$47,23,FALSE))</f>
        <v/>
      </c>
      <c r="AE31" s="161" t="str">
        <f>IF(AE29="","",VLOOKUP(AE29,'シフト記号表（勤務時間帯）'!$D$6:$Z$47,23,FALSE))</f>
        <v/>
      </c>
      <c r="AF31" s="161" t="str">
        <f>IF(AF29="","",VLOOKUP(AF29,'シフト記号表（勤務時間帯）'!$D$6:$Z$47,23,FALSE))</f>
        <v/>
      </c>
      <c r="AG31" s="161" t="str">
        <f>IF(AG29="","",VLOOKUP(AG29,'シフト記号表（勤務時間帯）'!$D$6:$Z$47,23,FALSE))</f>
        <v/>
      </c>
      <c r="AH31" s="162" t="str">
        <f>IF(AH29="","",VLOOKUP(AH29,'シフト記号表（勤務時間帯）'!$D$6:$Z$47,23,FALSE))</f>
        <v/>
      </c>
      <c r="AI31" s="160" t="str">
        <f>IF(AI29="","",VLOOKUP(AI29,'シフト記号表（勤務時間帯）'!$D$6:$Z$47,23,FALSE))</f>
        <v/>
      </c>
      <c r="AJ31" s="161" t="str">
        <f>IF(AJ29="","",VLOOKUP(AJ29,'シフト記号表（勤務時間帯）'!$D$6:$Z$47,23,FALSE))</f>
        <v/>
      </c>
      <c r="AK31" s="161" t="str">
        <f>IF(AK29="","",VLOOKUP(AK29,'シフト記号表（勤務時間帯）'!$D$6:$Z$47,23,FALSE))</f>
        <v/>
      </c>
      <c r="AL31" s="161" t="str">
        <f>IF(AL29="","",VLOOKUP(AL29,'シフト記号表（勤務時間帯）'!$D$6:$Z$47,23,FALSE))</f>
        <v/>
      </c>
      <c r="AM31" s="161" t="str">
        <f>IF(AM29="","",VLOOKUP(AM29,'シフト記号表（勤務時間帯）'!$D$6:$Z$47,23,FALSE))</f>
        <v/>
      </c>
      <c r="AN31" s="161" t="str">
        <f>IF(AN29="","",VLOOKUP(AN29,'シフト記号表（勤務時間帯）'!$D$6:$Z$47,23,FALSE))</f>
        <v/>
      </c>
      <c r="AO31" s="162" t="str">
        <f>IF(AO29="","",VLOOKUP(AO29,'シフト記号表（勤務時間帯）'!$D$6:$Z$47,23,FALSE))</f>
        <v/>
      </c>
      <c r="AP31" s="160" t="str">
        <f>IF(AP29="","",VLOOKUP(AP29,'シフト記号表（勤務時間帯）'!$D$6:$Z$47,23,FALSE))</f>
        <v/>
      </c>
      <c r="AQ31" s="161" t="str">
        <f>IF(AQ29="","",VLOOKUP(AQ29,'シフト記号表（勤務時間帯）'!$D$6:$Z$47,23,FALSE))</f>
        <v/>
      </c>
      <c r="AR31" s="161" t="str">
        <f>IF(AR29="","",VLOOKUP(AR29,'シフト記号表（勤務時間帯）'!$D$6:$Z$47,23,FALSE))</f>
        <v/>
      </c>
      <c r="AS31" s="161" t="str">
        <f>IF(AS29="","",VLOOKUP(AS29,'シフト記号表（勤務時間帯）'!$D$6:$Z$47,23,FALSE))</f>
        <v/>
      </c>
      <c r="AT31" s="161" t="str">
        <f>IF(AT29="","",VLOOKUP(AT29,'シフト記号表（勤務時間帯）'!$D$6:$Z$47,23,FALSE))</f>
        <v/>
      </c>
      <c r="AU31" s="161" t="str">
        <f>IF(AU29="","",VLOOKUP(AU29,'シフト記号表（勤務時間帯）'!$D$6:$Z$47,23,FALSE))</f>
        <v/>
      </c>
      <c r="AV31" s="162" t="str">
        <f>IF(AV29="","",VLOOKUP(AV29,'シフト記号表（勤務時間帯）'!$D$6:$Z$47,23,FALSE))</f>
        <v/>
      </c>
      <c r="AW31" s="160" t="str">
        <f>IF(AW29="","",VLOOKUP(AW29,'シフト記号表（勤務時間帯）'!$D$6:$Z$47,23,FALSE))</f>
        <v/>
      </c>
      <c r="AX31" s="161" t="str">
        <f>IF(AX29="","",VLOOKUP(AX29,'シフト記号表（勤務時間帯）'!$D$6:$Z$47,23,FALSE))</f>
        <v/>
      </c>
      <c r="AY31" s="161" t="str">
        <f>IF(AY29="","",VLOOKUP(AY29,'シフト記号表（勤務時間帯）'!$D$6:$Z$47,23,FALSE))</f>
        <v/>
      </c>
      <c r="AZ31" s="322">
        <f>IF($BC$3="４週",SUM(U31:AV31),IF($BC$3="暦月",SUM(U31:AY31),""))</f>
        <v>0</v>
      </c>
      <c r="BA31" s="323"/>
      <c r="BB31" s="324">
        <f>IF($BC$3="４週",AZ31/4,IF($BC$3="暦月",(AZ31/($BC$8/7)),""))</f>
        <v>0</v>
      </c>
      <c r="BC31" s="323"/>
      <c r="BD31" s="316"/>
      <c r="BE31" s="317"/>
      <c r="BF31" s="317"/>
      <c r="BG31" s="317"/>
      <c r="BH31" s="318"/>
    </row>
    <row r="32" spans="2:65" ht="20.25" customHeight="1" x14ac:dyDescent="0.4">
      <c r="B32" s="100"/>
      <c r="C32" s="265"/>
      <c r="D32" s="266"/>
      <c r="E32" s="267"/>
      <c r="F32" s="135"/>
      <c r="G32" s="101"/>
      <c r="H32" s="274"/>
      <c r="I32" s="277"/>
      <c r="J32" s="278"/>
      <c r="K32" s="278"/>
      <c r="L32" s="279"/>
      <c r="M32" s="286"/>
      <c r="N32" s="287"/>
      <c r="O32" s="288"/>
      <c r="P32" s="18" t="s">
        <v>18</v>
      </c>
      <c r="Q32" s="24"/>
      <c r="R32" s="24"/>
      <c r="S32" s="12"/>
      <c r="T32" s="48"/>
      <c r="U32" s="163"/>
      <c r="V32" s="164"/>
      <c r="W32" s="164"/>
      <c r="X32" s="164"/>
      <c r="Y32" s="164"/>
      <c r="Z32" s="164"/>
      <c r="AA32" s="165"/>
      <c r="AB32" s="163"/>
      <c r="AC32" s="164"/>
      <c r="AD32" s="164"/>
      <c r="AE32" s="164"/>
      <c r="AF32" s="164"/>
      <c r="AG32" s="164"/>
      <c r="AH32" s="165"/>
      <c r="AI32" s="163"/>
      <c r="AJ32" s="164"/>
      <c r="AK32" s="164"/>
      <c r="AL32" s="164"/>
      <c r="AM32" s="164"/>
      <c r="AN32" s="164"/>
      <c r="AO32" s="165"/>
      <c r="AP32" s="163"/>
      <c r="AQ32" s="164"/>
      <c r="AR32" s="164"/>
      <c r="AS32" s="164"/>
      <c r="AT32" s="164"/>
      <c r="AU32" s="164"/>
      <c r="AV32" s="165"/>
      <c r="AW32" s="163"/>
      <c r="AX32" s="164"/>
      <c r="AY32" s="164"/>
      <c r="AZ32" s="295"/>
      <c r="BA32" s="296"/>
      <c r="BB32" s="309"/>
      <c r="BC32" s="296"/>
      <c r="BD32" s="310"/>
      <c r="BE32" s="311"/>
      <c r="BF32" s="311"/>
      <c r="BG32" s="311"/>
      <c r="BH32" s="312"/>
    </row>
    <row r="33" spans="2:60" ht="20.25" customHeight="1" x14ac:dyDescent="0.4">
      <c r="B33" s="96">
        <f>B30+1</f>
        <v>2</v>
      </c>
      <c r="C33" s="268"/>
      <c r="D33" s="269"/>
      <c r="E33" s="270"/>
      <c r="F33" s="95">
        <f>C32</f>
        <v>0</v>
      </c>
      <c r="G33" s="97"/>
      <c r="H33" s="275"/>
      <c r="I33" s="280"/>
      <c r="J33" s="281"/>
      <c r="K33" s="281"/>
      <c r="L33" s="282"/>
      <c r="M33" s="289"/>
      <c r="N33" s="290"/>
      <c r="O33" s="291"/>
      <c r="P33" s="20" t="s">
        <v>69</v>
      </c>
      <c r="Q33" s="21"/>
      <c r="R33" s="21"/>
      <c r="S33" s="16"/>
      <c r="T33" s="46"/>
      <c r="U33" s="157" t="str">
        <f>IF(U32="","",VLOOKUP(U32,'シフト記号表（勤務時間帯）'!$D$6:$X$47,21,FALSE))</f>
        <v/>
      </c>
      <c r="V33" s="158" t="str">
        <f>IF(V32="","",VLOOKUP(V32,'シフト記号表（勤務時間帯）'!$D$6:$X$47,21,FALSE))</f>
        <v/>
      </c>
      <c r="W33" s="158" t="str">
        <f>IF(W32="","",VLOOKUP(W32,'シフト記号表（勤務時間帯）'!$D$6:$X$47,21,FALSE))</f>
        <v/>
      </c>
      <c r="X33" s="158" t="str">
        <f>IF(X32="","",VLOOKUP(X32,'シフト記号表（勤務時間帯）'!$D$6:$X$47,21,FALSE))</f>
        <v/>
      </c>
      <c r="Y33" s="158" t="str">
        <f>IF(Y32="","",VLOOKUP(Y32,'シフト記号表（勤務時間帯）'!$D$6:$X$47,21,FALSE))</f>
        <v/>
      </c>
      <c r="Z33" s="158" t="str">
        <f>IF(Z32="","",VLOOKUP(Z32,'シフト記号表（勤務時間帯）'!$D$6:$X$47,21,FALSE))</f>
        <v/>
      </c>
      <c r="AA33" s="159" t="str">
        <f>IF(AA32="","",VLOOKUP(AA32,'シフト記号表（勤務時間帯）'!$D$6:$X$47,21,FALSE))</f>
        <v/>
      </c>
      <c r="AB33" s="157" t="str">
        <f>IF(AB32="","",VLOOKUP(AB32,'シフト記号表（勤務時間帯）'!$D$6:$X$47,21,FALSE))</f>
        <v/>
      </c>
      <c r="AC33" s="158" t="str">
        <f>IF(AC32="","",VLOOKUP(AC32,'シフト記号表（勤務時間帯）'!$D$6:$X$47,21,FALSE))</f>
        <v/>
      </c>
      <c r="AD33" s="158" t="str">
        <f>IF(AD32="","",VLOOKUP(AD32,'シフト記号表（勤務時間帯）'!$D$6:$X$47,21,FALSE))</f>
        <v/>
      </c>
      <c r="AE33" s="158" t="str">
        <f>IF(AE32="","",VLOOKUP(AE32,'シフト記号表（勤務時間帯）'!$D$6:$X$47,21,FALSE))</f>
        <v/>
      </c>
      <c r="AF33" s="158" t="str">
        <f>IF(AF32="","",VLOOKUP(AF32,'シフト記号表（勤務時間帯）'!$D$6:$X$47,21,FALSE))</f>
        <v/>
      </c>
      <c r="AG33" s="158" t="str">
        <f>IF(AG32="","",VLOOKUP(AG32,'シフト記号表（勤務時間帯）'!$D$6:$X$47,21,FALSE))</f>
        <v/>
      </c>
      <c r="AH33" s="159" t="str">
        <f>IF(AH32="","",VLOOKUP(AH32,'シフト記号表（勤務時間帯）'!$D$6:$X$47,21,FALSE))</f>
        <v/>
      </c>
      <c r="AI33" s="157" t="str">
        <f>IF(AI32="","",VLOOKUP(AI32,'シフト記号表（勤務時間帯）'!$D$6:$X$47,21,FALSE))</f>
        <v/>
      </c>
      <c r="AJ33" s="158" t="str">
        <f>IF(AJ32="","",VLOOKUP(AJ32,'シフト記号表（勤務時間帯）'!$D$6:$X$47,21,FALSE))</f>
        <v/>
      </c>
      <c r="AK33" s="158" t="str">
        <f>IF(AK32="","",VLOOKUP(AK32,'シフト記号表（勤務時間帯）'!$D$6:$X$47,21,FALSE))</f>
        <v/>
      </c>
      <c r="AL33" s="158" t="str">
        <f>IF(AL32="","",VLOOKUP(AL32,'シフト記号表（勤務時間帯）'!$D$6:$X$47,21,FALSE))</f>
        <v/>
      </c>
      <c r="AM33" s="158" t="str">
        <f>IF(AM32="","",VLOOKUP(AM32,'シフト記号表（勤務時間帯）'!$D$6:$X$47,21,FALSE))</f>
        <v/>
      </c>
      <c r="AN33" s="158" t="str">
        <f>IF(AN32="","",VLOOKUP(AN32,'シフト記号表（勤務時間帯）'!$D$6:$X$47,21,FALSE))</f>
        <v/>
      </c>
      <c r="AO33" s="159" t="str">
        <f>IF(AO32="","",VLOOKUP(AO32,'シフト記号表（勤務時間帯）'!$D$6:$X$47,21,FALSE))</f>
        <v/>
      </c>
      <c r="AP33" s="157" t="str">
        <f>IF(AP32="","",VLOOKUP(AP32,'シフト記号表（勤務時間帯）'!$D$6:$X$47,21,FALSE))</f>
        <v/>
      </c>
      <c r="AQ33" s="158" t="str">
        <f>IF(AQ32="","",VLOOKUP(AQ32,'シフト記号表（勤務時間帯）'!$D$6:$X$47,21,FALSE))</f>
        <v/>
      </c>
      <c r="AR33" s="158" t="str">
        <f>IF(AR32="","",VLOOKUP(AR32,'シフト記号表（勤務時間帯）'!$D$6:$X$47,21,FALSE))</f>
        <v/>
      </c>
      <c r="AS33" s="158" t="str">
        <f>IF(AS32="","",VLOOKUP(AS32,'シフト記号表（勤務時間帯）'!$D$6:$X$47,21,FALSE))</f>
        <v/>
      </c>
      <c r="AT33" s="158" t="str">
        <f>IF(AT32="","",VLOOKUP(AT32,'シフト記号表（勤務時間帯）'!$D$6:$X$47,21,FALSE))</f>
        <v/>
      </c>
      <c r="AU33" s="158" t="str">
        <f>IF(AU32="","",VLOOKUP(AU32,'シフト記号表（勤務時間帯）'!$D$6:$X$47,21,FALSE))</f>
        <v/>
      </c>
      <c r="AV33" s="159" t="str">
        <f>IF(AV32="","",VLOOKUP(AV32,'シフト記号表（勤務時間帯）'!$D$6:$X$47,21,FALSE))</f>
        <v/>
      </c>
      <c r="AW33" s="157" t="str">
        <f>IF(AW32="","",VLOOKUP(AW32,'シフト記号表（勤務時間帯）'!$D$6:$X$47,21,FALSE))</f>
        <v/>
      </c>
      <c r="AX33" s="158" t="str">
        <f>IF(AX32="","",VLOOKUP(AX32,'シフト記号表（勤務時間帯）'!$D$6:$X$47,21,FALSE))</f>
        <v/>
      </c>
      <c r="AY33" s="158" t="str">
        <f>IF(AY32="","",VLOOKUP(AY32,'シフト記号表（勤務時間帯）'!$D$6:$X$47,21,FALSE))</f>
        <v/>
      </c>
      <c r="AZ33" s="319">
        <f>IF($BC$3="４週",SUM(U33:AV33),IF($BC$3="暦月",SUM(U33:AY33),""))</f>
        <v>0</v>
      </c>
      <c r="BA33" s="320"/>
      <c r="BB33" s="321">
        <f>IF($BC$3="４週",AZ33/4,IF($BC$3="暦月",(AZ33/($BC$8/7)),""))</f>
        <v>0</v>
      </c>
      <c r="BC33" s="320"/>
      <c r="BD33" s="313"/>
      <c r="BE33" s="314"/>
      <c r="BF33" s="314"/>
      <c r="BG33" s="314"/>
      <c r="BH33" s="315"/>
    </row>
    <row r="34" spans="2:60" ht="20.25" customHeight="1" x14ac:dyDescent="0.4">
      <c r="B34" s="98"/>
      <c r="C34" s="271"/>
      <c r="D34" s="272"/>
      <c r="E34" s="273"/>
      <c r="F34" s="134"/>
      <c r="G34" s="99">
        <f>C32</f>
        <v>0</v>
      </c>
      <c r="H34" s="276"/>
      <c r="I34" s="283"/>
      <c r="J34" s="284"/>
      <c r="K34" s="284"/>
      <c r="L34" s="285"/>
      <c r="M34" s="292"/>
      <c r="N34" s="293"/>
      <c r="O34" s="294"/>
      <c r="P34" s="22" t="s">
        <v>70</v>
      </c>
      <c r="Q34" s="23"/>
      <c r="R34" s="23"/>
      <c r="S34" s="14"/>
      <c r="T34" s="47"/>
      <c r="U34" s="160" t="str">
        <f>IF(U32="","",VLOOKUP(U32,'シフト記号表（勤務時間帯）'!$D$6:$Z$47,23,FALSE))</f>
        <v/>
      </c>
      <c r="V34" s="161" t="str">
        <f>IF(V32="","",VLOOKUP(V32,'シフト記号表（勤務時間帯）'!$D$6:$Z$47,23,FALSE))</f>
        <v/>
      </c>
      <c r="W34" s="161" t="str">
        <f>IF(W32="","",VLOOKUP(W32,'シフト記号表（勤務時間帯）'!$D$6:$Z$47,23,FALSE))</f>
        <v/>
      </c>
      <c r="X34" s="161" t="str">
        <f>IF(X32="","",VLOOKUP(X32,'シフト記号表（勤務時間帯）'!$D$6:$Z$47,23,FALSE))</f>
        <v/>
      </c>
      <c r="Y34" s="161" t="str">
        <f>IF(Y32="","",VLOOKUP(Y32,'シフト記号表（勤務時間帯）'!$D$6:$Z$47,23,FALSE))</f>
        <v/>
      </c>
      <c r="Z34" s="161" t="str">
        <f>IF(Z32="","",VLOOKUP(Z32,'シフト記号表（勤務時間帯）'!$D$6:$Z$47,23,FALSE))</f>
        <v/>
      </c>
      <c r="AA34" s="162" t="str">
        <f>IF(AA32="","",VLOOKUP(AA32,'シフト記号表（勤務時間帯）'!$D$6:$Z$47,23,FALSE))</f>
        <v/>
      </c>
      <c r="AB34" s="160" t="str">
        <f>IF(AB32="","",VLOOKUP(AB32,'シフト記号表（勤務時間帯）'!$D$6:$Z$47,23,FALSE))</f>
        <v/>
      </c>
      <c r="AC34" s="161" t="str">
        <f>IF(AC32="","",VLOOKUP(AC32,'シフト記号表（勤務時間帯）'!$D$6:$Z$47,23,FALSE))</f>
        <v/>
      </c>
      <c r="AD34" s="161" t="str">
        <f>IF(AD32="","",VLOOKUP(AD32,'シフト記号表（勤務時間帯）'!$D$6:$Z$47,23,FALSE))</f>
        <v/>
      </c>
      <c r="AE34" s="161" t="str">
        <f>IF(AE32="","",VLOOKUP(AE32,'シフト記号表（勤務時間帯）'!$D$6:$Z$47,23,FALSE))</f>
        <v/>
      </c>
      <c r="AF34" s="161" t="str">
        <f>IF(AF32="","",VLOOKUP(AF32,'シフト記号表（勤務時間帯）'!$D$6:$Z$47,23,FALSE))</f>
        <v/>
      </c>
      <c r="AG34" s="161" t="str">
        <f>IF(AG32="","",VLOOKUP(AG32,'シフト記号表（勤務時間帯）'!$D$6:$Z$47,23,FALSE))</f>
        <v/>
      </c>
      <c r="AH34" s="162" t="str">
        <f>IF(AH32="","",VLOOKUP(AH32,'シフト記号表（勤務時間帯）'!$D$6:$Z$47,23,FALSE))</f>
        <v/>
      </c>
      <c r="AI34" s="160" t="str">
        <f>IF(AI32="","",VLOOKUP(AI32,'シフト記号表（勤務時間帯）'!$D$6:$Z$47,23,FALSE))</f>
        <v/>
      </c>
      <c r="AJ34" s="161" t="str">
        <f>IF(AJ32="","",VLOOKUP(AJ32,'シフト記号表（勤務時間帯）'!$D$6:$Z$47,23,FALSE))</f>
        <v/>
      </c>
      <c r="AK34" s="161" t="str">
        <f>IF(AK32="","",VLOOKUP(AK32,'シフト記号表（勤務時間帯）'!$D$6:$Z$47,23,FALSE))</f>
        <v/>
      </c>
      <c r="AL34" s="161" t="str">
        <f>IF(AL32="","",VLOOKUP(AL32,'シフト記号表（勤務時間帯）'!$D$6:$Z$47,23,FALSE))</f>
        <v/>
      </c>
      <c r="AM34" s="161" t="str">
        <f>IF(AM32="","",VLOOKUP(AM32,'シフト記号表（勤務時間帯）'!$D$6:$Z$47,23,FALSE))</f>
        <v/>
      </c>
      <c r="AN34" s="161" t="str">
        <f>IF(AN32="","",VLOOKUP(AN32,'シフト記号表（勤務時間帯）'!$D$6:$Z$47,23,FALSE))</f>
        <v/>
      </c>
      <c r="AO34" s="162" t="str">
        <f>IF(AO32="","",VLOOKUP(AO32,'シフト記号表（勤務時間帯）'!$D$6:$Z$47,23,FALSE))</f>
        <v/>
      </c>
      <c r="AP34" s="160" t="str">
        <f>IF(AP32="","",VLOOKUP(AP32,'シフト記号表（勤務時間帯）'!$D$6:$Z$47,23,FALSE))</f>
        <v/>
      </c>
      <c r="AQ34" s="161" t="str">
        <f>IF(AQ32="","",VLOOKUP(AQ32,'シフト記号表（勤務時間帯）'!$D$6:$Z$47,23,FALSE))</f>
        <v/>
      </c>
      <c r="AR34" s="161" t="str">
        <f>IF(AR32="","",VLOOKUP(AR32,'シフト記号表（勤務時間帯）'!$D$6:$Z$47,23,FALSE))</f>
        <v/>
      </c>
      <c r="AS34" s="161" t="str">
        <f>IF(AS32="","",VLOOKUP(AS32,'シフト記号表（勤務時間帯）'!$D$6:$Z$47,23,FALSE))</f>
        <v/>
      </c>
      <c r="AT34" s="161" t="str">
        <f>IF(AT32="","",VLOOKUP(AT32,'シフト記号表（勤務時間帯）'!$D$6:$Z$47,23,FALSE))</f>
        <v/>
      </c>
      <c r="AU34" s="161" t="str">
        <f>IF(AU32="","",VLOOKUP(AU32,'シフト記号表（勤務時間帯）'!$D$6:$Z$47,23,FALSE))</f>
        <v/>
      </c>
      <c r="AV34" s="162" t="str">
        <f>IF(AV32="","",VLOOKUP(AV32,'シフト記号表（勤務時間帯）'!$D$6:$Z$47,23,FALSE))</f>
        <v/>
      </c>
      <c r="AW34" s="160" t="str">
        <f>IF(AW32="","",VLOOKUP(AW32,'シフト記号表（勤務時間帯）'!$D$6:$Z$47,23,FALSE))</f>
        <v/>
      </c>
      <c r="AX34" s="161" t="str">
        <f>IF(AX32="","",VLOOKUP(AX32,'シフト記号表（勤務時間帯）'!$D$6:$Z$47,23,FALSE))</f>
        <v/>
      </c>
      <c r="AY34" s="161" t="str">
        <f>IF(AY32="","",VLOOKUP(AY32,'シフト記号表（勤務時間帯）'!$D$6:$Z$47,23,FALSE))</f>
        <v/>
      </c>
      <c r="AZ34" s="322">
        <f>IF($BC$3="４週",SUM(U34:AV34),IF($BC$3="暦月",SUM(U34:AY34),""))</f>
        <v>0</v>
      </c>
      <c r="BA34" s="323"/>
      <c r="BB34" s="324">
        <f>IF($BC$3="４週",AZ34/4,IF($BC$3="暦月",(AZ34/($BC$8/7)),""))</f>
        <v>0</v>
      </c>
      <c r="BC34" s="323"/>
      <c r="BD34" s="316"/>
      <c r="BE34" s="317"/>
      <c r="BF34" s="317"/>
      <c r="BG34" s="317"/>
      <c r="BH34" s="318"/>
    </row>
    <row r="35" spans="2:60" ht="20.25" customHeight="1" x14ac:dyDescent="0.4">
      <c r="B35" s="100"/>
      <c r="C35" s="265"/>
      <c r="D35" s="266"/>
      <c r="E35" s="267"/>
      <c r="F35" s="95"/>
      <c r="G35" s="97"/>
      <c r="H35" s="329"/>
      <c r="I35" s="277"/>
      <c r="J35" s="278"/>
      <c r="K35" s="278"/>
      <c r="L35" s="279"/>
      <c r="M35" s="286"/>
      <c r="N35" s="287"/>
      <c r="O35" s="288"/>
      <c r="P35" s="18" t="s">
        <v>18</v>
      </c>
      <c r="Q35" s="24"/>
      <c r="R35" s="24"/>
      <c r="S35" s="12"/>
      <c r="T35" s="48"/>
      <c r="U35" s="163"/>
      <c r="V35" s="164"/>
      <c r="W35" s="164"/>
      <c r="X35" s="164"/>
      <c r="Y35" s="164"/>
      <c r="Z35" s="164"/>
      <c r="AA35" s="165"/>
      <c r="AB35" s="163"/>
      <c r="AC35" s="164"/>
      <c r="AD35" s="164"/>
      <c r="AE35" s="164"/>
      <c r="AF35" s="164"/>
      <c r="AG35" s="164"/>
      <c r="AH35" s="165"/>
      <c r="AI35" s="163"/>
      <c r="AJ35" s="164"/>
      <c r="AK35" s="164"/>
      <c r="AL35" s="164"/>
      <c r="AM35" s="164"/>
      <c r="AN35" s="164"/>
      <c r="AO35" s="165"/>
      <c r="AP35" s="163"/>
      <c r="AQ35" s="164"/>
      <c r="AR35" s="164"/>
      <c r="AS35" s="164"/>
      <c r="AT35" s="164"/>
      <c r="AU35" s="164"/>
      <c r="AV35" s="165"/>
      <c r="AW35" s="163"/>
      <c r="AX35" s="164"/>
      <c r="AY35" s="164"/>
      <c r="AZ35" s="295"/>
      <c r="BA35" s="296"/>
      <c r="BB35" s="309"/>
      <c r="BC35" s="296"/>
      <c r="BD35" s="310"/>
      <c r="BE35" s="311"/>
      <c r="BF35" s="311"/>
      <c r="BG35" s="311"/>
      <c r="BH35" s="312"/>
    </row>
    <row r="36" spans="2:60" ht="20.25" customHeight="1" x14ac:dyDescent="0.4">
      <c r="B36" s="96">
        <f>B33+1</f>
        <v>3</v>
      </c>
      <c r="C36" s="268"/>
      <c r="D36" s="269"/>
      <c r="E36" s="270"/>
      <c r="F36" s="95">
        <f>C35</f>
        <v>0</v>
      </c>
      <c r="G36" s="97"/>
      <c r="H36" s="275"/>
      <c r="I36" s="280"/>
      <c r="J36" s="281"/>
      <c r="K36" s="281"/>
      <c r="L36" s="282"/>
      <c r="M36" s="289"/>
      <c r="N36" s="290"/>
      <c r="O36" s="291"/>
      <c r="P36" s="20" t="s">
        <v>69</v>
      </c>
      <c r="Q36" s="21"/>
      <c r="R36" s="21"/>
      <c r="S36" s="16"/>
      <c r="T36" s="46"/>
      <c r="U36" s="157" t="str">
        <f>IF(U35="","",VLOOKUP(U35,'シフト記号表（勤務時間帯）'!$D$6:$X$47,21,FALSE))</f>
        <v/>
      </c>
      <c r="V36" s="158" t="str">
        <f>IF(V35="","",VLOOKUP(V35,'シフト記号表（勤務時間帯）'!$D$6:$X$47,21,FALSE))</f>
        <v/>
      </c>
      <c r="W36" s="158" t="str">
        <f>IF(W35="","",VLOOKUP(W35,'シフト記号表（勤務時間帯）'!$D$6:$X$47,21,FALSE))</f>
        <v/>
      </c>
      <c r="X36" s="158" t="str">
        <f>IF(X35="","",VLOOKUP(X35,'シフト記号表（勤務時間帯）'!$D$6:$X$47,21,FALSE))</f>
        <v/>
      </c>
      <c r="Y36" s="158" t="str">
        <f>IF(Y35="","",VLOOKUP(Y35,'シフト記号表（勤務時間帯）'!$D$6:$X$47,21,FALSE))</f>
        <v/>
      </c>
      <c r="Z36" s="158" t="str">
        <f>IF(Z35="","",VLOOKUP(Z35,'シフト記号表（勤務時間帯）'!$D$6:$X$47,21,FALSE))</f>
        <v/>
      </c>
      <c r="AA36" s="159" t="str">
        <f>IF(AA35="","",VLOOKUP(AA35,'シフト記号表（勤務時間帯）'!$D$6:$X$47,21,FALSE))</f>
        <v/>
      </c>
      <c r="AB36" s="157" t="str">
        <f>IF(AB35="","",VLOOKUP(AB35,'シフト記号表（勤務時間帯）'!$D$6:$X$47,21,FALSE))</f>
        <v/>
      </c>
      <c r="AC36" s="158" t="str">
        <f>IF(AC35="","",VLOOKUP(AC35,'シフト記号表（勤務時間帯）'!$D$6:$X$47,21,FALSE))</f>
        <v/>
      </c>
      <c r="AD36" s="158" t="str">
        <f>IF(AD35="","",VLOOKUP(AD35,'シフト記号表（勤務時間帯）'!$D$6:$X$47,21,FALSE))</f>
        <v/>
      </c>
      <c r="AE36" s="158" t="str">
        <f>IF(AE35="","",VLOOKUP(AE35,'シフト記号表（勤務時間帯）'!$D$6:$X$47,21,FALSE))</f>
        <v/>
      </c>
      <c r="AF36" s="158" t="str">
        <f>IF(AF35="","",VLOOKUP(AF35,'シフト記号表（勤務時間帯）'!$D$6:$X$47,21,FALSE))</f>
        <v/>
      </c>
      <c r="AG36" s="158" t="str">
        <f>IF(AG35="","",VLOOKUP(AG35,'シフト記号表（勤務時間帯）'!$D$6:$X$47,21,FALSE))</f>
        <v/>
      </c>
      <c r="AH36" s="159" t="str">
        <f>IF(AH35="","",VLOOKUP(AH35,'シフト記号表（勤務時間帯）'!$D$6:$X$47,21,FALSE))</f>
        <v/>
      </c>
      <c r="AI36" s="157" t="str">
        <f>IF(AI35="","",VLOOKUP(AI35,'シフト記号表（勤務時間帯）'!$D$6:$X$47,21,FALSE))</f>
        <v/>
      </c>
      <c r="AJ36" s="158" t="str">
        <f>IF(AJ35="","",VLOOKUP(AJ35,'シフト記号表（勤務時間帯）'!$D$6:$X$47,21,FALSE))</f>
        <v/>
      </c>
      <c r="AK36" s="158" t="str">
        <f>IF(AK35="","",VLOOKUP(AK35,'シフト記号表（勤務時間帯）'!$D$6:$X$47,21,FALSE))</f>
        <v/>
      </c>
      <c r="AL36" s="158" t="str">
        <f>IF(AL35="","",VLOOKUP(AL35,'シフト記号表（勤務時間帯）'!$D$6:$X$47,21,FALSE))</f>
        <v/>
      </c>
      <c r="AM36" s="158" t="str">
        <f>IF(AM35="","",VLOOKUP(AM35,'シフト記号表（勤務時間帯）'!$D$6:$X$47,21,FALSE))</f>
        <v/>
      </c>
      <c r="AN36" s="158" t="str">
        <f>IF(AN35="","",VLOOKUP(AN35,'シフト記号表（勤務時間帯）'!$D$6:$X$47,21,FALSE))</f>
        <v/>
      </c>
      <c r="AO36" s="159" t="str">
        <f>IF(AO35="","",VLOOKUP(AO35,'シフト記号表（勤務時間帯）'!$D$6:$X$47,21,FALSE))</f>
        <v/>
      </c>
      <c r="AP36" s="157" t="str">
        <f>IF(AP35="","",VLOOKUP(AP35,'シフト記号表（勤務時間帯）'!$D$6:$X$47,21,FALSE))</f>
        <v/>
      </c>
      <c r="AQ36" s="158" t="str">
        <f>IF(AQ35="","",VLOOKUP(AQ35,'シフト記号表（勤務時間帯）'!$D$6:$X$47,21,FALSE))</f>
        <v/>
      </c>
      <c r="AR36" s="158" t="str">
        <f>IF(AR35="","",VLOOKUP(AR35,'シフト記号表（勤務時間帯）'!$D$6:$X$47,21,FALSE))</f>
        <v/>
      </c>
      <c r="AS36" s="158" t="str">
        <f>IF(AS35="","",VLOOKUP(AS35,'シフト記号表（勤務時間帯）'!$D$6:$X$47,21,FALSE))</f>
        <v/>
      </c>
      <c r="AT36" s="158" t="str">
        <f>IF(AT35="","",VLOOKUP(AT35,'シフト記号表（勤務時間帯）'!$D$6:$X$47,21,FALSE))</f>
        <v/>
      </c>
      <c r="AU36" s="158" t="str">
        <f>IF(AU35="","",VLOOKUP(AU35,'シフト記号表（勤務時間帯）'!$D$6:$X$47,21,FALSE))</f>
        <v/>
      </c>
      <c r="AV36" s="159" t="str">
        <f>IF(AV35="","",VLOOKUP(AV35,'シフト記号表（勤務時間帯）'!$D$6:$X$47,21,FALSE))</f>
        <v/>
      </c>
      <c r="AW36" s="157" t="str">
        <f>IF(AW35="","",VLOOKUP(AW35,'シフト記号表（勤務時間帯）'!$D$6:$X$47,21,FALSE))</f>
        <v/>
      </c>
      <c r="AX36" s="158" t="str">
        <f>IF(AX35="","",VLOOKUP(AX35,'シフト記号表（勤務時間帯）'!$D$6:$X$47,21,FALSE))</f>
        <v/>
      </c>
      <c r="AY36" s="158" t="str">
        <f>IF(AY35="","",VLOOKUP(AY35,'シフト記号表（勤務時間帯）'!$D$6:$X$47,21,FALSE))</f>
        <v/>
      </c>
      <c r="AZ36" s="319">
        <f>IF($BC$3="４週",SUM(U36:AV36),IF($BC$3="暦月",SUM(U36:AY36),""))</f>
        <v>0</v>
      </c>
      <c r="BA36" s="320"/>
      <c r="BB36" s="321">
        <f>IF($BC$3="４週",AZ36/4,IF($BC$3="暦月",(AZ36/($BC$8/7)),""))</f>
        <v>0</v>
      </c>
      <c r="BC36" s="320"/>
      <c r="BD36" s="313"/>
      <c r="BE36" s="314"/>
      <c r="BF36" s="314"/>
      <c r="BG36" s="314"/>
      <c r="BH36" s="315"/>
    </row>
    <row r="37" spans="2:60" ht="20.25" customHeight="1" x14ac:dyDescent="0.4">
      <c r="B37" s="98"/>
      <c r="C37" s="271"/>
      <c r="D37" s="272"/>
      <c r="E37" s="273"/>
      <c r="F37" s="134"/>
      <c r="G37" s="99">
        <f>C35</f>
        <v>0</v>
      </c>
      <c r="H37" s="276"/>
      <c r="I37" s="283"/>
      <c r="J37" s="284"/>
      <c r="K37" s="284"/>
      <c r="L37" s="285"/>
      <c r="M37" s="292"/>
      <c r="N37" s="293"/>
      <c r="O37" s="294"/>
      <c r="P37" s="22" t="s">
        <v>70</v>
      </c>
      <c r="Q37" s="25"/>
      <c r="R37" s="25"/>
      <c r="S37" s="13"/>
      <c r="T37" s="49"/>
      <c r="U37" s="160" t="str">
        <f>IF(U35="","",VLOOKUP(U35,'シフト記号表（勤務時間帯）'!$D$6:$Z$47,23,FALSE))</f>
        <v/>
      </c>
      <c r="V37" s="161" t="str">
        <f>IF(V35="","",VLOOKUP(V35,'シフト記号表（勤務時間帯）'!$D$6:$Z$47,23,FALSE))</f>
        <v/>
      </c>
      <c r="W37" s="161" t="str">
        <f>IF(W35="","",VLOOKUP(W35,'シフト記号表（勤務時間帯）'!$D$6:$Z$47,23,FALSE))</f>
        <v/>
      </c>
      <c r="X37" s="161" t="str">
        <f>IF(X35="","",VLOOKUP(X35,'シフト記号表（勤務時間帯）'!$D$6:$Z$47,23,FALSE))</f>
        <v/>
      </c>
      <c r="Y37" s="161" t="str">
        <f>IF(Y35="","",VLOOKUP(Y35,'シフト記号表（勤務時間帯）'!$D$6:$Z$47,23,FALSE))</f>
        <v/>
      </c>
      <c r="Z37" s="161" t="str">
        <f>IF(Z35="","",VLOOKUP(Z35,'シフト記号表（勤務時間帯）'!$D$6:$Z$47,23,FALSE))</f>
        <v/>
      </c>
      <c r="AA37" s="162" t="str">
        <f>IF(AA35="","",VLOOKUP(AA35,'シフト記号表（勤務時間帯）'!$D$6:$Z$47,23,FALSE))</f>
        <v/>
      </c>
      <c r="AB37" s="160" t="str">
        <f>IF(AB35="","",VLOOKUP(AB35,'シフト記号表（勤務時間帯）'!$D$6:$Z$47,23,FALSE))</f>
        <v/>
      </c>
      <c r="AC37" s="161" t="str">
        <f>IF(AC35="","",VLOOKUP(AC35,'シフト記号表（勤務時間帯）'!$D$6:$Z$47,23,FALSE))</f>
        <v/>
      </c>
      <c r="AD37" s="161" t="str">
        <f>IF(AD35="","",VLOOKUP(AD35,'シフト記号表（勤務時間帯）'!$D$6:$Z$47,23,FALSE))</f>
        <v/>
      </c>
      <c r="AE37" s="161" t="str">
        <f>IF(AE35="","",VLOOKUP(AE35,'シフト記号表（勤務時間帯）'!$D$6:$Z$47,23,FALSE))</f>
        <v/>
      </c>
      <c r="AF37" s="161" t="str">
        <f>IF(AF35="","",VLOOKUP(AF35,'シフト記号表（勤務時間帯）'!$D$6:$Z$47,23,FALSE))</f>
        <v/>
      </c>
      <c r="AG37" s="161" t="str">
        <f>IF(AG35="","",VLOOKUP(AG35,'シフト記号表（勤務時間帯）'!$D$6:$Z$47,23,FALSE))</f>
        <v/>
      </c>
      <c r="AH37" s="162" t="str">
        <f>IF(AH35="","",VLOOKUP(AH35,'シフト記号表（勤務時間帯）'!$D$6:$Z$47,23,FALSE))</f>
        <v/>
      </c>
      <c r="AI37" s="160" t="str">
        <f>IF(AI35="","",VLOOKUP(AI35,'シフト記号表（勤務時間帯）'!$D$6:$Z$47,23,FALSE))</f>
        <v/>
      </c>
      <c r="AJ37" s="161" t="str">
        <f>IF(AJ35="","",VLOOKUP(AJ35,'シフト記号表（勤務時間帯）'!$D$6:$Z$47,23,FALSE))</f>
        <v/>
      </c>
      <c r="AK37" s="161" t="str">
        <f>IF(AK35="","",VLOOKUP(AK35,'シフト記号表（勤務時間帯）'!$D$6:$Z$47,23,FALSE))</f>
        <v/>
      </c>
      <c r="AL37" s="161" t="str">
        <f>IF(AL35="","",VLOOKUP(AL35,'シフト記号表（勤務時間帯）'!$D$6:$Z$47,23,FALSE))</f>
        <v/>
      </c>
      <c r="AM37" s="161" t="str">
        <f>IF(AM35="","",VLOOKUP(AM35,'シフト記号表（勤務時間帯）'!$D$6:$Z$47,23,FALSE))</f>
        <v/>
      </c>
      <c r="AN37" s="161" t="str">
        <f>IF(AN35="","",VLOOKUP(AN35,'シフト記号表（勤務時間帯）'!$D$6:$Z$47,23,FALSE))</f>
        <v/>
      </c>
      <c r="AO37" s="162" t="str">
        <f>IF(AO35="","",VLOOKUP(AO35,'シフト記号表（勤務時間帯）'!$D$6:$Z$47,23,FALSE))</f>
        <v/>
      </c>
      <c r="AP37" s="160" t="str">
        <f>IF(AP35="","",VLOOKUP(AP35,'シフト記号表（勤務時間帯）'!$D$6:$Z$47,23,FALSE))</f>
        <v/>
      </c>
      <c r="AQ37" s="161" t="str">
        <f>IF(AQ35="","",VLOOKUP(AQ35,'シフト記号表（勤務時間帯）'!$D$6:$Z$47,23,FALSE))</f>
        <v/>
      </c>
      <c r="AR37" s="161" t="str">
        <f>IF(AR35="","",VLOOKUP(AR35,'シフト記号表（勤務時間帯）'!$D$6:$Z$47,23,FALSE))</f>
        <v/>
      </c>
      <c r="AS37" s="161" t="str">
        <f>IF(AS35="","",VLOOKUP(AS35,'シフト記号表（勤務時間帯）'!$D$6:$Z$47,23,FALSE))</f>
        <v/>
      </c>
      <c r="AT37" s="161" t="str">
        <f>IF(AT35="","",VLOOKUP(AT35,'シフト記号表（勤務時間帯）'!$D$6:$Z$47,23,FALSE))</f>
        <v/>
      </c>
      <c r="AU37" s="161" t="str">
        <f>IF(AU35="","",VLOOKUP(AU35,'シフト記号表（勤務時間帯）'!$D$6:$Z$47,23,FALSE))</f>
        <v/>
      </c>
      <c r="AV37" s="162" t="str">
        <f>IF(AV35="","",VLOOKUP(AV35,'シフト記号表（勤務時間帯）'!$D$6:$Z$47,23,FALSE))</f>
        <v/>
      </c>
      <c r="AW37" s="160" t="str">
        <f>IF(AW35="","",VLOOKUP(AW35,'シフト記号表（勤務時間帯）'!$D$6:$Z$47,23,FALSE))</f>
        <v/>
      </c>
      <c r="AX37" s="161" t="str">
        <f>IF(AX35="","",VLOOKUP(AX35,'シフト記号表（勤務時間帯）'!$D$6:$Z$47,23,FALSE))</f>
        <v/>
      </c>
      <c r="AY37" s="161" t="str">
        <f>IF(AY35="","",VLOOKUP(AY35,'シフト記号表（勤務時間帯）'!$D$6:$Z$47,23,FALSE))</f>
        <v/>
      </c>
      <c r="AZ37" s="322">
        <f>IF($BC$3="４週",SUM(U37:AV37),IF($BC$3="暦月",SUM(U37:AY37),""))</f>
        <v>0</v>
      </c>
      <c r="BA37" s="323"/>
      <c r="BB37" s="324">
        <f>IF($BC$3="４週",AZ37/4,IF($BC$3="暦月",(AZ37/($BC$8/7)),""))</f>
        <v>0</v>
      </c>
      <c r="BC37" s="323"/>
      <c r="BD37" s="316"/>
      <c r="BE37" s="317"/>
      <c r="BF37" s="317"/>
      <c r="BG37" s="317"/>
      <c r="BH37" s="318"/>
    </row>
    <row r="38" spans="2:60" ht="20.25" customHeight="1" x14ac:dyDescent="0.4">
      <c r="B38" s="100"/>
      <c r="C38" s="265"/>
      <c r="D38" s="266"/>
      <c r="E38" s="267"/>
      <c r="F38" s="95"/>
      <c r="G38" s="97"/>
      <c r="H38" s="329"/>
      <c r="I38" s="277"/>
      <c r="J38" s="278"/>
      <c r="K38" s="278"/>
      <c r="L38" s="279"/>
      <c r="M38" s="286"/>
      <c r="N38" s="287"/>
      <c r="O38" s="288"/>
      <c r="P38" s="18" t="s">
        <v>18</v>
      </c>
      <c r="Q38" s="24"/>
      <c r="R38" s="24"/>
      <c r="S38" s="12"/>
      <c r="T38" s="48"/>
      <c r="U38" s="163"/>
      <c r="V38" s="164"/>
      <c r="W38" s="164"/>
      <c r="X38" s="164"/>
      <c r="Y38" s="164"/>
      <c r="Z38" s="164"/>
      <c r="AA38" s="165"/>
      <c r="AB38" s="163"/>
      <c r="AC38" s="164"/>
      <c r="AD38" s="164"/>
      <c r="AE38" s="164"/>
      <c r="AF38" s="164"/>
      <c r="AG38" s="164"/>
      <c r="AH38" s="165"/>
      <c r="AI38" s="163"/>
      <c r="AJ38" s="164"/>
      <c r="AK38" s="164"/>
      <c r="AL38" s="164"/>
      <c r="AM38" s="164"/>
      <c r="AN38" s="164"/>
      <c r="AO38" s="165"/>
      <c r="AP38" s="163"/>
      <c r="AQ38" s="164"/>
      <c r="AR38" s="164"/>
      <c r="AS38" s="164"/>
      <c r="AT38" s="164"/>
      <c r="AU38" s="164"/>
      <c r="AV38" s="165"/>
      <c r="AW38" s="163"/>
      <c r="AX38" s="164"/>
      <c r="AY38" s="164"/>
      <c r="AZ38" s="295"/>
      <c r="BA38" s="296"/>
      <c r="BB38" s="309"/>
      <c r="BC38" s="296"/>
      <c r="BD38" s="310"/>
      <c r="BE38" s="311"/>
      <c r="BF38" s="311"/>
      <c r="BG38" s="311"/>
      <c r="BH38" s="312"/>
    </row>
    <row r="39" spans="2:60" ht="20.25" customHeight="1" x14ac:dyDescent="0.4">
      <c r="B39" s="96">
        <f>B36+1</f>
        <v>4</v>
      </c>
      <c r="C39" s="268"/>
      <c r="D39" s="269"/>
      <c r="E39" s="270"/>
      <c r="F39" s="95">
        <f>C38</f>
        <v>0</v>
      </c>
      <c r="G39" s="97"/>
      <c r="H39" s="275"/>
      <c r="I39" s="280"/>
      <c r="J39" s="281"/>
      <c r="K39" s="281"/>
      <c r="L39" s="282"/>
      <c r="M39" s="289"/>
      <c r="N39" s="290"/>
      <c r="O39" s="291"/>
      <c r="P39" s="20" t="s">
        <v>69</v>
      </c>
      <c r="Q39" s="21"/>
      <c r="R39" s="21"/>
      <c r="S39" s="16"/>
      <c r="T39" s="46"/>
      <c r="U39" s="157" t="str">
        <f>IF(U38="","",VLOOKUP(U38,'シフト記号表（勤務時間帯）'!$D$6:$X$47,21,FALSE))</f>
        <v/>
      </c>
      <c r="V39" s="158" t="str">
        <f>IF(V38="","",VLOOKUP(V38,'シフト記号表（勤務時間帯）'!$D$6:$X$47,21,FALSE))</f>
        <v/>
      </c>
      <c r="W39" s="158" t="str">
        <f>IF(W38="","",VLOOKUP(W38,'シフト記号表（勤務時間帯）'!$D$6:$X$47,21,FALSE))</f>
        <v/>
      </c>
      <c r="X39" s="158" t="str">
        <f>IF(X38="","",VLOOKUP(X38,'シフト記号表（勤務時間帯）'!$D$6:$X$47,21,FALSE))</f>
        <v/>
      </c>
      <c r="Y39" s="158" t="str">
        <f>IF(Y38="","",VLOOKUP(Y38,'シフト記号表（勤務時間帯）'!$D$6:$X$47,21,FALSE))</f>
        <v/>
      </c>
      <c r="Z39" s="158" t="str">
        <f>IF(Z38="","",VLOOKUP(Z38,'シフト記号表（勤務時間帯）'!$D$6:$X$47,21,FALSE))</f>
        <v/>
      </c>
      <c r="AA39" s="159" t="str">
        <f>IF(AA38="","",VLOOKUP(AA38,'シフト記号表（勤務時間帯）'!$D$6:$X$47,21,FALSE))</f>
        <v/>
      </c>
      <c r="AB39" s="157" t="str">
        <f>IF(AB38="","",VLOOKUP(AB38,'シフト記号表（勤務時間帯）'!$D$6:$X$47,21,FALSE))</f>
        <v/>
      </c>
      <c r="AC39" s="158" t="str">
        <f>IF(AC38="","",VLOOKUP(AC38,'シフト記号表（勤務時間帯）'!$D$6:$X$47,21,FALSE))</f>
        <v/>
      </c>
      <c r="AD39" s="158" t="str">
        <f>IF(AD38="","",VLOOKUP(AD38,'シフト記号表（勤務時間帯）'!$D$6:$X$47,21,FALSE))</f>
        <v/>
      </c>
      <c r="AE39" s="158" t="str">
        <f>IF(AE38="","",VLOOKUP(AE38,'シフト記号表（勤務時間帯）'!$D$6:$X$47,21,FALSE))</f>
        <v/>
      </c>
      <c r="AF39" s="158" t="str">
        <f>IF(AF38="","",VLOOKUP(AF38,'シフト記号表（勤務時間帯）'!$D$6:$X$47,21,FALSE))</f>
        <v/>
      </c>
      <c r="AG39" s="158" t="str">
        <f>IF(AG38="","",VLOOKUP(AG38,'シフト記号表（勤務時間帯）'!$D$6:$X$47,21,FALSE))</f>
        <v/>
      </c>
      <c r="AH39" s="159" t="str">
        <f>IF(AH38="","",VLOOKUP(AH38,'シフト記号表（勤務時間帯）'!$D$6:$X$47,21,FALSE))</f>
        <v/>
      </c>
      <c r="AI39" s="157" t="str">
        <f>IF(AI38="","",VLOOKUP(AI38,'シフト記号表（勤務時間帯）'!$D$6:$X$47,21,FALSE))</f>
        <v/>
      </c>
      <c r="AJ39" s="158" t="str">
        <f>IF(AJ38="","",VLOOKUP(AJ38,'シフト記号表（勤務時間帯）'!$D$6:$X$47,21,FALSE))</f>
        <v/>
      </c>
      <c r="AK39" s="158" t="str">
        <f>IF(AK38="","",VLOOKUP(AK38,'シフト記号表（勤務時間帯）'!$D$6:$X$47,21,FALSE))</f>
        <v/>
      </c>
      <c r="AL39" s="158" t="str">
        <f>IF(AL38="","",VLOOKUP(AL38,'シフト記号表（勤務時間帯）'!$D$6:$X$47,21,FALSE))</f>
        <v/>
      </c>
      <c r="AM39" s="158" t="str">
        <f>IF(AM38="","",VLOOKUP(AM38,'シフト記号表（勤務時間帯）'!$D$6:$X$47,21,FALSE))</f>
        <v/>
      </c>
      <c r="AN39" s="158" t="str">
        <f>IF(AN38="","",VLOOKUP(AN38,'シフト記号表（勤務時間帯）'!$D$6:$X$47,21,FALSE))</f>
        <v/>
      </c>
      <c r="AO39" s="159" t="str">
        <f>IF(AO38="","",VLOOKUP(AO38,'シフト記号表（勤務時間帯）'!$D$6:$X$47,21,FALSE))</f>
        <v/>
      </c>
      <c r="AP39" s="157" t="str">
        <f>IF(AP38="","",VLOOKUP(AP38,'シフト記号表（勤務時間帯）'!$D$6:$X$47,21,FALSE))</f>
        <v/>
      </c>
      <c r="AQ39" s="158" t="str">
        <f>IF(AQ38="","",VLOOKUP(AQ38,'シフト記号表（勤務時間帯）'!$D$6:$X$47,21,FALSE))</f>
        <v/>
      </c>
      <c r="AR39" s="158" t="str">
        <f>IF(AR38="","",VLOOKUP(AR38,'シフト記号表（勤務時間帯）'!$D$6:$X$47,21,FALSE))</f>
        <v/>
      </c>
      <c r="AS39" s="158" t="str">
        <f>IF(AS38="","",VLOOKUP(AS38,'シフト記号表（勤務時間帯）'!$D$6:$X$47,21,FALSE))</f>
        <v/>
      </c>
      <c r="AT39" s="158" t="str">
        <f>IF(AT38="","",VLOOKUP(AT38,'シフト記号表（勤務時間帯）'!$D$6:$X$47,21,FALSE))</f>
        <v/>
      </c>
      <c r="AU39" s="158" t="str">
        <f>IF(AU38="","",VLOOKUP(AU38,'シフト記号表（勤務時間帯）'!$D$6:$X$47,21,FALSE))</f>
        <v/>
      </c>
      <c r="AV39" s="159" t="str">
        <f>IF(AV38="","",VLOOKUP(AV38,'シフト記号表（勤務時間帯）'!$D$6:$X$47,21,FALSE))</f>
        <v/>
      </c>
      <c r="AW39" s="157" t="str">
        <f>IF(AW38="","",VLOOKUP(AW38,'シフト記号表（勤務時間帯）'!$D$6:$X$47,21,FALSE))</f>
        <v/>
      </c>
      <c r="AX39" s="158" t="str">
        <f>IF(AX38="","",VLOOKUP(AX38,'シフト記号表（勤務時間帯）'!$D$6:$X$47,21,FALSE))</f>
        <v/>
      </c>
      <c r="AY39" s="158" t="str">
        <f>IF(AY38="","",VLOOKUP(AY38,'シフト記号表（勤務時間帯）'!$D$6:$X$47,21,FALSE))</f>
        <v/>
      </c>
      <c r="AZ39" s="319">
        <f>IF($BC$3="４週",SUM(U39:AV39),IF($BC$3="暦月",SUM(U39:AY39),""))</f>
        <v>0</v>
      </c>
      <c r="BA39" s="320"/>
      <c r="BB39" s="321">
        <f>IF($BC$3="４週",AZ39/4,IF($BC$3="暦月",(AZ39/($BC$8/7)),""))</f>
        <v>0</v>
      </c>
      <c r="BC39" s="320"/>
      <c r="BD39" s="313"/>
      <c r="BE39" s="314"/>
      <c r="BF39" s="314"/>
      <c r="BG39" s="314"/>
      <c r="BH39" s="315"/>
    </row>
    <row r="40" spans="2:60" ht="20.25" customHeight="1" x14ac:dyDescent="0.4">
      <c r="B40" s="98"/>
      <c r="C40" s="271"/>
      <c r="D40" s="272"/>
      <c r="E40" s="273"/>
      <c r="F40" s="134"/>
      <c r="G40" s="99">
        <f>C38</f>
        <v>0</v>
      </c>
      <c r="H40" s="276"/>
      <c r="I40" s="283"/>
      <c r="J40" s="284"/>
      <c r="K40" s="284"/>
      <c r="L40" s="285"/>
      <c r="M40" s="292"/>
      <c r="N40" s="293"/>
      <c r="O40" s="294"/>
      <c r="P40" s="22" t="s">
        <v>70</v>
      </c>
      <c r="Q40" s="26"/>
      <c r="R40" s="26"/>
      <c r="S40" s="14"/>
      <c r="T40" s="47"/>
      <c r="U40" s="160" t="str">
        <f>IF(U38="","",VLOOKUP(U38,'シフト記号表（勤務時間帯）'!$D$6:$Z$47,23,FALSE))</f>
        <v/>
      </c>
      <c r="V40" s="161" t="str">
        <f>IF(V38="","",VLOOKUP(V38,'シフト記号表（勤務時間帯）'!$D$6:$Z$47,23,FALSE))</f>
        <v/>
      </c>
      <c r="W40" s="161" t="str">
        <f>IF(W38="","",VLOOKUP(W38,'シフト記号表（勤務時間帯）'!$D$6:$Z$47,23,FALSE))</f>
        <v/>
      </c>
      <c r="X40" s="161" t="str">
        <f>IF(X38="","",VLOOKUP(X38,'シフト記号表（勤務時間帯）'!$D$6:$Z$47,23,FALSE))</f>
        <v/>
      </c>
      <c r="Y40" s="161" t="str">
        <f>IF(Y38="","",VLOOKUP(Y38,'シフト記号表（勤務時間帯）'!$D$6:$Z$47,23,FALSE))</f>
        <v/>
      </c>
      <c r="Z40" s="161" t="str">
        <f>IF(Z38="","",VLOOKUP(Z38,'シフト記号表（勤務時間帯）'!$D$6:$Z$47,23,FALSE))</f>
        <v/>
      </c>
      <c r="AA40" s="162" t="str">
        <f>IF(AA38="","",VLOOKUP(AA38,'シフト記号表（勤務時間帯）'!$D$6:$Z$47,23,FALSE))</f>
        <v/>
      </c>
      <c r="AB40" s="160" t="str">
        <f>IF(AB38="","",VLOOKUP(AB38,'シフト記号表（勤務時間帯）'!$D$6:$Z$47,23,FALSE))</f>
        <v/>
      </c>
      <c r="AC40" s="161" t="str">
        <f>IF(AC38="","",VLOOKUP(AC38,'シフト記号表（勤務時間帯）'!$D$6:$Z$47,23,FALSE))</f>
        <v/>
      </c>
      <c r="AD40" s="161" t="str">
        <f>IF(AD38="","",VLOOKUP(AD38,'シフト記号表（勤務時間帯）'!$D$6:$Z$47,23,FALSE))</f>
        <v/>
      </c>
      <c r="AE40" s="161" t="str">
        <f>IF(AE38="","",VLOOKUP(AE38,'シフト記号表（勤務時間帯）'!$D$6:$Z$47,23,FALSE))</f>
        <v/>
      </c>
      <c r="AF40" s="161" t="str">
        <f>IF(AF38="","",VLOOKUP(AF38,'シフト記号表（勤務時間帯）'!$D$6:$Z$47,23,FALSE))</f>
        <v/>
      </c>
      <c r="AG40" s="161" t="str">
        <f>IF(AG38="","",VLOOKUP(AG38,'シフト記号表（勤務時間帯）'!$D$6:$Z$47,23,FALSE))</f>
        <v/>
      </c>
      <c r="AH40" s="162" t="str">
        <f>IF(AH38="","",VLOOKUP(AH38,'シフト記号表（勤務時間帯）'!$D$6:$Z$47,23,FALSE))</f>
        <v/>
      </c>
      <c r="AI40" s="160" t="str">
        <f>IF(AI38="","",VLOOKUP(AI38,'シフト記号表（勤務時間帯）'!$D$6:$Z$47,23,FALSE))</f>
        <v/>
      </c>
      <c r="AJ40" s="161" t="str">
        <f>IF(AJ38="","",VLOOKUP(AJ38,'シフト記号表（勤務時間帯）'!$D$6:$Z$47,23,FALSE))</f>
        <v/>
      </c>
      <c r="AK40" s="161" t="str">
        <f>IF(AK38="","",VLOOKUP(AK38,'シフト記号表（勤務時間帯）'!$D$6:$Z$47,23,FALSE))</f>
        <v/>
      </c>
      <c r="AL40" s="161" t="str">
        <f>IF(AL38="","",VLOOKUP(AL38,'シフト記号表（勤務時間帯）'!$D$6:$Z$47,23,FALSE))</f>
        <v/>
      </c>
      <c r="AM40" s="161" t="str">
        <f>IF(AM38="","",VLOOKUP(AM38,'シフト記号表（勤務時間帯）'!$D$6:$Z$47,23,FALSE))</f>
        <v/>
      </c>
      <c r="AN40" s="161" t="str">
        <f>IF(AN38="","",VLOOKUP(AN38,'シフト記号表（勤務時間帯）'!$D$6:$Z$47,23,FALSE))</f>
        <v/>
      </c>
      <c r="AO40" s="162" t="str">
        <f>IF(AO38="","",VLOOKUP(AO38,'シフト記号表（勤務時間帯）'!$D$6:$Z$47,23,FALSE))</f>
        <v/>
      </c>
      <c r="AP40" s="160" t="str">
        <f>IF(AP38="","",VLOOKUP(AP38,'シフト記号表（勤務時間帯）'!$D$6:$Z$47,23,FALSE))</f>
        <v/>
      </c>
      <c r="AQ40" s="161" t="str">
        <f>IF(AQ38="","",VLOOKUP(AQ38,'シフト記号表（勤務時間帯）'!$D$6:$Z$47,23,FALSE))</f>
        <v/>
      </c>
      <c r="AR40" s="161" t="str">
        <f>IF(AR38="","",VLOOKUP(AR38,'シフト記号表（勤務時間帯）'!$D$6:$Z$47,23,FALSE))</f>
        <v/>
      </c>
      <c r="AS40" s="161" t="str">
        <f>IF(AS38="","",VLOOKUP(AS38,'シフト記号表（勤務時間帯）'!$D$6:$Z$47,23,FALSE))</f>
        <v/>
      </c>
      <c r="AT40" s="161" t="str">
        <f>IF(AT38="","",VLOOKUP(AT38,'シフト記号表（勤務時間帯）'!$D$6:$Z$47,23,FALSE))</f>
        <v/>
      </c>
      <c r="AU40" s="161" t="str">
        <f>IF(AU38="","",VLOOKUP(AU38,'シフト記号表（勤務時間帯）'!$D$6:$Z$47,23,FALSE))</f>
        <v/>
      </c>
      <c r="AV40" s="162" t="str">
        <f>IF(AV38="","",VLOOKUP(AV38,'シフト記号表（勤務時間帯）'!$D$6:$Z$47,23,FALSE))</f>
        <v/>
      </c>
      <c r="AW40" s="160" t="str">
        <f>IF(AW38="","",VLOOKUP(AW38,'シフト記号表（勤務時間帯）'!$D$6:$Z$47,23,FALSE))</f>
        <v/>
      </c>
      <c r="AX40" s="161" t="str">
        <f>IF(AX38="","",VLOOKUP(AX38,'シフト記号表（勤務時間帯）'!$D$6:$Z$47,23,FALSE))</f>
        <v/>
      </c>
      <c r="AY40" s="161" t="str">
        <f>IF(AY38="","",VLOOKUP(AY38,'シフト記号表（勤務時間帯）'!$D$6:$Z$47,23,FALSE))</f>
        <v/>
      </c>
      <c r="AZ40" s="322">
        <f>IF($BC$3="４週",SUM(U40:AV40),IF($BC$3="暦月",SUM(U40:AY40),""))</f>
        <v>0</v>
      </c>
      <c r="BA40" s="323"/>
      <c r="BB40" s="324">
        <f>IF($BC$3="４週",AZ40/4,IF($BC$3="暦月",(AZ40/($BC$8/7)),""))</f>
        <v>0</v>
      </c>
      <c r="BC40" s="323"/>
      <c r="BD40" s="316"/>
      <c r="BE40" s="317"/>
      <c r="BF40" s="317"/>
      <c r="BG40" s="317"/>
      <c r="BH40" s="318"/>
    </row>
    <row r="41" spans="2:60" ht="20.25" customHeight="1" x14ac:dyDescent="0.4">
      <c r="B41" s="100"/>
      <c r="C41" s="265"/>
      <c r="D41" s="266"/>
      <c r="E41" s="267"/>
      <c r="F41" s="95"/>
      <c r="G41" s="97"/>
      <c r="H41" s="329"/>
      <c r="I41" s="277"/>
      <c r="J41" s="278"/>
      <c r="K41" s="278"/>
      <c r="L41" s="279"/>
      <c r="M41" s="286"/>
      <c r="N41" s="287"/>
      <c r="O41" s="288"/>
      <c r="P41" s="18" t="s">
        <v>18</v>
      </c>
      <c r="Q41" s="24"/>
      <c r="R41" s="24"/>
      <c r="S41" s="12"/>
      <c r="T41" s="48"/>
      <c r="U41" s="163"/>
      <c r="V41" s="164"/>
      <c r="W41" s="164"/>
      <c r="X41" s="164"/>
      <c r="Y41" s="164"/>
      <c r="Z41" s="164"/>
      <c r="AA41" s="165"/>
      <c r="AB41" s="163"/>
      <c r="AC41" s="164"/>
      <c r="AD41" s="164"/>
      <c r="AE41" s="164"/>
      <c r="AF41" s="164"/>
      <c r="AG41" s="164"/>
      <c r="AH41" s="165"/>
      <c r="AI41" s="163"/>
      <c r="AJ41" s="164"/>
      <c r="AK41" s="164"/>
      <c r="AL41" s="164"/>
      <c r="AM41" s="164"/>
      <c r="AN41" s="164"/>
      <c r="AO41" s="165"/>
      <c r="AP41" s="163"/>
      <c r="AQ41" s="164"/>
      <c r="AR41" s="164"/>
      <c r="AS41" s="164"/>
      <c r="AT41" s="164"/>
      <c r="AU41" s="164"/>
      <c r="AV41" s="165"/>
      <c r="AW41" s="163"/>
      <c r="AX41" s="164"/>
      <c r="AY41" s="164"/>
      <c r="AZ41" s="295"/>
      <c r="BA41" s="296"/>
      <c r="BB41" s="309"/>
      <c r="BC41" s="296"/>
      <c r="BD41" s="310"/>
      <c r="BE41" s="311"/>
      <c r="BF41" s="311"/>
      <c r="BG41" s="311"/>
      <c r="BH41" s="312"/>
    </row>
    <row r="42" spans="2:60" ht="20.25" customHeight="1" x14ac:dyDescent="0.4">
      <c r="B42" s="96">
        <f>B39+1</f>
        <v>5</v>
      </c>
      <c r="C42" s="268"/>
      <c r="D42" s="269"/>
      <c r="E42" s="270"/>
      <c r="F42" s="95">
        <f>C41</f>
        <v>0</v>
      </c>
      <c r="G42" s="97"/>
      <c r="H42" s="275"/>
      <c r="I42" s="280"/>
      <c r="J42" s="281"/>
      <c r="K42" s="281"/>
      <c r="L42" s="282"/>
      <c r="M42" s="289"/>
      <c r="N42" s="290"/>
      <c r="O42" s="291"/>
      <c r="P42" s="20" t="s">
        <v>69</v>
      </c>
      <c r="Q42" s="21"/>
      <c r="R42" s="21"/>
      <c r="S42" s="16"/>
      <c r="T42" s="46"/>
      <c r="U42" s="157" t="str">
        <f>IF(U41="","",VLOOKUP(U41,'シフト記号表（勤務時間帯）'!$D$6:$X$47,21,FALSE))</f>
        <v/>
      </c>
      <c r="V42" s="158" t="str">
        <f>IF(V41="","",VLOOKUP(V41,'シフト記号表（勤務時間帯）'!$D$6:$X$47,21,FALSE))</f>
        <v/>
      </c>
      <c r="W42" s="158" t="str">
        <f>IF(W41="","",VLOOKUP(W41,'シフト記号表（勤務時間帯）'!$D$6:$X$47,21,FALSE))</f>
        <v/>
      </c>
      <c r="X42" s="158" t="str">
        <f>IF(X41="","",VLOOKUP(X41,'シフト記号表（勤務時間帯）'!$D$6:$X$47,21,FALSE))</f>
        <v/>
      </c>
      <c r="Y42" s="158" t="str">
        <f>IF(Y41="","",VLOOKUP(Y41,'シフト記号表（勤務時間帯）'!$D$6:$X$47,21,FALSE))</f>
        <v/>
      </c>
      <c r="Z42" s="158" t="str">
        <f>IF(Z41="","",VLOOKUP(Z41,'シフト記号表（勤務時間帯）'!$D$6:$X$47,21,FALSE))</f>
        <v/>
      </c>
      <c r="AA42" s="159" t="str">
        <f>IF(AA41="","",VLOOKUP(AA41,'シフト記号表（勤務時間帯）'!$D$6:$X$47,21,FALSE))</f>
        <v/>
      </c>
      <c r="AB42" s="157" t="str">
        <f>IF(AB41="","",VLOOKUP(AB41,'シフト記号表（勤務時間帯）'!$D$6:$X$47,21,FALSE))</f>
        <v/>
      </c>
      <c r="AC42" s="158" t="str">
        <f>IF(AC41="","",VLOOKUP(AC41,'シフト記号表（勤務時間帯）'!$D$6:$X$47,21,FALSE))</f>
        <v/>
      </c>
      <c r="AD42" s="158" t="str">
        <f>IF(AD41="","",VLOOKUP(AD41,'シフト記号表（勤務時間帯）'!$D$6:$X$47,21,FALSE))</f>
        <v/>
      </c>
      <c r="AE42" s="158" t="str">
        <f>IF(AE41="","",VLOOKUP(AE41,'シフト記号表（勤務時間帯）'!$D$6:$X$47,21,FALSE))</f>
        <v/>
      </c>
      <c r="AF42" s="158" t="str">
        <f>IF(AF41="","",VLOOKUP(AF41,'シフト記号表（勤務時間帯）'!$D$6:$X$47,21,FALSE))</f>
        <v/>
      </c>
      <c r="AG42" s="158" t="str">
        <f>IF(AG41="","",VLOOKUP(AG41,'シフト記号表（勤務時間帯）'!$D$6:$X$47,21,FALSE))</f>
        <v/>
      </c>
      <c r="AH42" s="159" t="str">
        <f>IF(AH41="","",VLOOKUP(AH41,'シフト記号表（勤務時間帯）'!$D$6:$X$47,21,FALSE))</f>
        <v/>
      </c>
      <c r="AI42" s="157" t="str">
        <f>IF(AI41="","",VLOOKUP(AI41,'シフト記号表（勤務時間帯）'!$D$6:$X$47,21,FALSE))</f>
        <v/>
      </c>
      <c r="AJ42" s="158" t="str">
        <f>IF(AJ41="","",VLOOKUP(AJ41,'シフト記号表（勤務時間帯）'!$D$6:$X$47,21,FALSE))</f>
        <v/>
      </c>
      <c r="AK42" s="158" t="str">
        <f>IF(AK41="","",VLOOKUP(AK41,'シフト記号表（勤務時間帯）'!$D$6:$X$47,21,FALSE))</f>
        <v/>
      </c>
      <c r="AL42" s="158" t="str">
        <f>IF(AL41="","",VLOOKUP(AL41,'シフト記号表（勤務時間帯）'!$D$6:$X$47,21,FALSE))</f>
        <v/>
      </c>
      <c r="AM42" s="158" t="str">
        <f>IF(AM41="","",VLOOKUP(AM41,'シフト記号表（勤務時間帯）'!$D$6:$X$47,21,FALSE))</f>
        <v/>
      </c>
      <c r="AN42" s="158" t="str">
        <f>IF(AN41="","",VLOOKUP(AN41,'シフト記号表（勤務時間帯）'!$D$6:$X$47,21,FALSE))</f>
        <v/>
      </c>
      <c r="AO42" s="159" t="str">
        <f>IF(AO41="","",VLOOKUP(AO41,'シフト記号表（勤務時間帯）'!$D$6:$X$47,21,FALSE))</f>
        <v/>
      </c>
      <c r="AP42" s="157" t="str">
        <f>IF(AP41="","",VLOOKUP(AP41,'シフト記号表（勤務時間帯）'!$D$6:$X$47,21,FALSE))</f>
        <v/>
      </c>
      <c r="AQ42" s="158" t="str">
        <f>IF(AQ41="","",VLOOKUP(AQ41,'シフト記号表（勤務時間帯）'!$D$6:$X$47,21,FALSE))</f>
        <v/>
      </c>
      <c r="AR42" s="158" t="str">
        <f>IF(AR41="","",VLOOKUP(AR41,'シフト記号表（勤務時間帯）'!$D$6:$X$47,21,FALSE))</f>
        <v/>
      </c>
      <c r="AS42" s="158" t="str">
        <f>IF(AS41="","",VLOOKUP(AS41,'シフト記号表（勤務時間帯）'!$D$6:$X$47,21,FALSE))</f>
        <v/>
      </c>
      <c r="AT42" s="158" t="str">
        <f>IF(AT41="","",VLOOKUP(AT41,'シフト記号表（勤務時間帯）'!$D$6:$X$47,21,FALSE))</f>
        <v/>
      </c>
      <c r="AU42" s="158" t="str">
        <f>IF(AU41="","",VLOOKUP(AU41,'シフト記号表（勤務時間帯）'!$D$6:$X$47,21,FALSE))</f>
        <v/>
      </c>
      <c r="AV42" s="159" t="str">
        <f>IF(AV41="","",VLOOKUP(AV41,'シフト記号表（勤務時間帯）'!$D$6:$X$47,21,FALSE))</f>
        <v/>
      </c>
      <c r="AW42" s="157" t="str">
        <f>IF(AW41="","",VLOOKUP(AW41,'シフト記号表（勤務時間帯）'!$D$6:$X$47,21,FALSE))</f>
        <v/>
      </c>
      <c r="AX42" s="158" t="str">
        <f>IF(AX41="","",VLOOKUP(AX41,'シフト記号表（勤務時間帯）'!$D$6:$X$47,21,FALSE))</f>
        <v/>
      </c>
      <c r="AY42" s="158" t="str">
        <f>IF(AY41="","",VLOOKUP(AY41,'シフト記号表（勤務時間帯）'!$D$6:$X$47,21,FALSE))</f>
        <v/>
      </c>
      <c r="AZ42" s="319">
        <f>IF($BC$3="４週",SUM(U42:AV42),IF($BC$3="暦月",SUM(U42:AY42),""))</f>
        <v>0</v>
      </c>
      <c r="BA42" s="320"/>
      <c r="BB42" s="321">
        <f>IF($BC$3="４週",AZ42/4,IF($BC$3="暦月",(AZ42/($BC$8/7)),""))</f>
        <v>0</v>
      </c>
      <c r="BC42" s="320"/>
      <c r="BD42" s="313"/>
      <c r="BE42" s="314"/>
      <c r="BF42" s="314"/>
      <c r="BG42" s="314"/>
      <c r="BH42" s="315"/>
    </row>
    <row r="43" spans="2:60" ht="20.25" customHeight="1" x14ac:dyDescent="0.4">
      <c r="B43" s="98"/>
      <c r="C43" s="271"/>
      <c r="D43" s="272"/>
      <c r="E43" s="273"/>
      <c r="F43" s="134"/>
      <c r="G43" s="99">
        <f>C41</f>
        <v>0</v>
      </c>
      <c r="H43" s="276"/>
      <c r="I43" s="283"/>
      <c r="J43" s="284"/>
      <c r="K43" s="284"/>
      <c r="L43" s="285"/>
      <c r="M43" s="292"/>
      <c r="N43" s="293"/>
      <c r="O43" s="294"/>
      <c r="P43" s="22" t="s">
        <v>70</v>
      </c>
      <c r="Q43" s="23"/>
      <c r="R43" s="23"/>
      <c r="S43" s="15"/>
      <c r="T43" s="50"/>
      <c r="U43" s="160" t="str">
        <f>IF(U41="","",VLOOKUP(U41,'シフト記号表（勤務時間帯）'!$D$6:$Z$47,23,FALSE))</f>
        <v/>
      </c>
      <c r="V43" s="161" t="str">
        <f>IF(V41="","",VLOOKUP(V41,'シフト記号表（勤務時間帯）'!$D$6:$Z$47,23,FALSE))</f>
        <v/>
      </c>
      <c r="W43" s="161" t="str">
        <f>IF(W41="","",VLOOKUP(W41,'シフト記号表（勤務時間帯）'!$D$6:$Z$47,23,FALSE))</f>
        <v/>
      </c>
      <c r="X43" s="161" t="str">
        <f>IF(X41="","",VLOOKUP(X41,'シフト記号表（勤務時間帯）'!$D$6:$Z$47,23,FALSE))</f>
        <v/>
      </c>
      <c r="Y43" s="161" t="str">
        <f>IF(Y41="","",VLOOKUP(Y41,'シフト記号表（勤務時間帯）'!$D$6:$Z$47,23,FALSE))</f>
        <v/>
      </c>
      <c r="Z43" s="161" t="str">
        <f>IF(Z41="","",VLOOKUP(Z41,'シフト記号表（勤務時間帯）'!$D$6:$Z$47,23,FALSE))</f>
        <v/>
      </c>
      <c r="AA43" s="162" t="str">
        <f>IF(AA41="","",VLOOKUP(AA41,'シフト記号表（勤務時間帯）'!$D$6:$Z$47,23,FALSE))</f>
        <v/>
      </c>
      <c r="AB43" s="160" t="str">
        <f>IF(AB41="","",VLOOKUP(AB41,'シフト記号表（勤務時間帯）'!$D$6:$Z$47,23,FALSE))</f>
        <v/>
      </c>
      <c r="AC43" s="161" t="str">
        <f>IF(AC41="","",VLOOKUP(AC41,'シフト記号表（勤務時間帯）'!$D$6:$Z$47,23,FALSE))</f>
        <v/>
      </c>
      <c r="AD43" s="161" t="str">
        <f>IF(AD41="","",VLOOKUP(AD41,'シフト記号表（勤務時間帯）'!$D$6:$Z$47,23,FALSE))</f>
        <v/>
      </c>
      <c r="AE43" s="161" t="str">
        <f>IF(AE41="","",VLOOKUP(AE41,'シフト記号表（勤務時間帯）'!$D$6:$Z$47,23,FALSE))</f>
        <v/>
      </c>
      <c r="AF43" s="161" t="str">
        <f>IF(AF41="","",VLOOKUP(AF41,'シフト記号表（勤務時間帯）'!$D$6:$Z$47,23,FALSE))</f>
        <v/>
      </c>
      <c r="AG43" s="161" t="str">
        <f>IF(AG41="","",VLOOKUP(AG41,'シフト記号表（勤務時間帯）'!$D$6:$Z$47,23,FALSE))</f>
        <v/>
      </c>
      <c r="AH43" s="162" t="str">
        <f>IF(AH41="","",VLOOKUP(AH41,'シフト記号表（勤務時間帯）'!$D$6:$Z$47,23,FALSE))</f>
        <v/>
      </c>
      <c r="AI43" s="160" t="str">
        <f>IF(AI41="","",VLOOKUP(AI41,'シフト記号表（勤務時間帯）'!$D$6:$Z$47,23,FALSE))</f>
        <v/>
      </c>
      <c r="AJ43" s="161" t="str">
        <f>IF(AJ41="","",VLOOKUP(AJ41,'シフト記号表（勤務時間帯）'!$D$6:$Z$47,23,FALSE))</f>
        <v/>
      </c>
      <c r="AK43" s="161" t="str">
        <f>IF(AK41="","",VLOOKUP(AK41,'シフト記号表（勤務時間帯）'!$D$6:$Z$47,23,FALSE))</f>
        <v/>
      </c>
      <c r="AL43" s="161" t="str">
        <f>IF(AL41="","",VLOOKUP(AL41,'シフト記号表（勤務時間帯）'!$D$6:$Z$47,23,FALSE))</f>
        <v/>
      </c>
      <c r="AM43" s="161" t="str">
        <f>IF(AM41="","",VLOOKUP(AM41,'シフト記号表（勤務時間帯）'!$D$6:$Z$47,23,FALSE))</f>
        <v/>
      </c>
      <c r="AN43" s="161" t="str">
        <f>IF(AN41="","",VLOOKUP(AN41,'シフト記号表（勤務時間帯）'!$D$6:$Z$47,23,FALSE))</f>
        <v/>
      </c>
      <c r="AO43" s="162" t="str">
        <f>IF(AO41="","",VLOOKUP(AO41,'シフト記号表（勤務時間帯）'!$D$6:$Z$47,23,FALSE))</f>
        <v/>
      </c>
      <c r="AP43" s="160" t="str">
        <f>IF(AP41="","",VLOOKUP(AP41,'シフト記号表（勤務時間帯）'!$D$6:$Z$47,23,FALSE))</f>
        <v/>
      </c>
      <c r="AQ43" s="161" t="str">
        <f>IF(AQ41="","",VLOOKUP(AQ41,'シフト記号表（勤務時間帯）'!$D$6:$Z$47,23,FALSE))</f>
        <v/>
      </c>
      <c r="AR43" s="161" t="str">
        <f>IF(AR41="","",VLOOKUP(AR41,'シフト記号表（勤務時間帯）'!$D$6:$Z$47,23,FALSE))</f>
        <v/>
      </c>
      <c r="AS43" s="161" t="str">
        <f>IF(AS41="","",VLOOKUP(AS41,'シフト記号表（勤務時間帯）'!$D$6:$Z$47,23,FALSE))</f>
        <v/>
      </c>
      <c r="AT43" s="161" t="str">
        <f>IF(AT41="","",VLOOKUP(AT41,'シフト記号表（勤務時間帯）'!$D$6:$Z$47,23,FALSE))</f>
        <v/>
      </c>
      <c r="AU43" s="161" t="str">
        <f>IF(AU41="","",VLOOKUP(AU41,'シフト記号表（勤務時間帯）'!$D$6:$Z$47,23,FALSE))</f>
        <v/>
      </c>
      <c r="AV43" s="162" t="str">
        <f>IF(AV41="","",VLOOKUP(AV41,'シフト記号表（勤務時間帯）'!$D$6:$Z$47,23,FALSE))</f>
        <v/>
      </c>
      <c r="AW43" s="160" t="str">
        <f>IF(AW41="","",VLOOKUP(AW41,'シフト記号表（勤務時間帯）'!$D$6:$Z$47,23,FALSE))</f>
        <v/>
      </c>
      <c r="AX43" s="161" t="str">
        <f>IF(AX41="","",VLOOKUP(AX41,'シフト記号表（勤務時間帯）'!$D$6:$Z$47,23,FALSE))</f>
        <v/>
      </c>
      <c r="AY43" s="161" t="str">
        <f>IF(AY41="","",VLOOKUP(AY41,'シフト記号表（勤務時間帯）'!$D$6:$Z$47,23,FALSE))</f>
        <v/>
      </c>
      <c r="AZ43" s="322">
        <f>IF($BC$3="４週",SUM(U43:AV43),IF($BC$3="暦月",SUM(U43:AY43),""))</f>
        <v>0</v>
      </c>
      <c r="BA43" s="323"/>
      <c r="BB43" s="324">
        <f>IF($BC$3="４週",AZ43/4,IF($BC$3="暦月",(AZ43/($BC$8/7)),""))</f>
        <v>0</v>
      </c>
      <c r="BC43" s="323"/>
      <c r="BD43" s="316"/>
      <c r="BE43" s="317"/>
      <c r="BF43" s="317"/>
      <c r="BG43" s="317"/>
      <c r="BH43" s="318"/>
    </row>
    <row r="44" spans="2:60" ht="20.25" customHeight="1" x14ac:dyDescent="0.4">
      <c r="B44" s="100"/>
      <c r="C44" s="265"/>
      <c r="D44" s="266"/>
      <c r="E44" s="267"/>
      <c r="F44" s="95"/>
      <c r="G44" s="97"/>
      <c r="H44" s="329"/>
      <c r="I44" s="277"/>
      <c r="J44" s="278"/>
      <c r="K44" s="278"/>
      <c r="L44" s="279"/>
      <c r="M44" s="286"/>
      <c r="N44" s="287"/>
      <c r="O44" s="288"/>
      <c r="P44" s="18" t="s">
        <v>18</v>
      </c>
      <c r="Q44" s="25"/>
      <c r="R44" s="25"/>
      <c r="S44" s="13"/>
      <c r="T44" s="51"/>
      <c r="U44" s="163"/>
      <c r="V44" s="164"/>
      <c r="W44" s="164"/>
      <c r="X44" s="164"/>
      <c r="Y44" s="164"/>
      <c r="Z44" s="164"/>
      <c r="AA44" s="165"/>
      <c r="AB44" s="163"/>
      <c r="AC44" s="164"/>
      <c r="AD44" s="164"/>
      <c r="AE44" s="164"/>
      <c r="AF44" s="164"/>
      <c r="AG44" s="164"/>
      <c r="AH44" s="165"/>
      <c r="AI44" s="163"/>
      <c r="AJ44" s="164"/>
      <c r="AK44" s="164"/>
      <c r="AL44" s="164"/>
      <c r="AM44" s="164"/>
      <c r="AN44" s="164"/>
      <c r="AO44" s="165"/>
      <c r="AP44" s="163"/>
      <c r="AQ44" s="164"/>
      <c r="AR44" s="164"/>
      <c r="AS44" s="164"/>
      <c r="AT44" s="164"/>
      <c r="AU44" s="164"/>
      <c r="AV44" s="165"/>
      <c r="AW44" s="163"/>
      <c r="AX44" s="164"/>
      <c r="AY44" s="164"/>
      <c r="AZ44" s="295"/>
      <c r="BA44" s="296"/>
      <c r="BB44" s="309"/>
      <c r="BC44" s="296"/>
      <c r="BD44" s="310"/>
      <c r="BE44" s="311"/>
      <c r="BF44" s="311"/>
      <c r="BG44" s="311"/>
      <c r="BH44" s="312"/>
    </row>
    <row r="45" spans="2:60" ht="20.25" customHeight="1" x14ac:dyDescent="0.4">
      <c r="B45" s="96">
        <f>B42+1</f>
        <v>6</v>
      </c>
      <c r="C45" s="268"/>
      <c r="D45" s="269"/>
      <c r="E45" s="270"/>
      <c r="F45" s="95">
        <f>C44</f>
        <v>0</v>
      </c>
      <c r="G45" s="97"/>
      <c r="H45" s="275"/>
      <c r="I45" s="280"/>
      <c r="J45" s="281"/>
      <c r="K45" s="281"/>
      <c r="L45" s="282"/>
      <c r="M45" s="289"/>
      <c r="N45" s="290"/>
      <c r="O45" s="291"/>
      <c r="P45" s="20" t="s">
        <v>69</v>
      </c>
      <c r="Q45" s="21"/>
      <c r="R45" s="21"/>
      <c r="S45" s="16"/>
      <c r="T45" s="46"/>
      <c r="U45" s="157" t="str">
        <f>IF(U44="","",VLOOKUP(U44,'シフト記号表（勤務時間帯）'!$D$6:$X$47,21,FALSE))</f>
        <v/>
      </c>
      <c r="V45" s="158" t="str">
        <f>IF(V44="","",VLOOKUP(V44,'シフト記号表（勤務時間帯）'!$D$6:$X$47,21,FALSE))</f>
        <v/>
      </c>
      <c r="W45" s="158" t="str">
        <f>IF(W44="","",VLOOKUP(W44,'シフト記号表（勤務時間帯）'!$D$6:$X$47,21,FALSE))</f>
        <v/>
      </c>
      <c r="X45" s="158" t="str">
        <f>IF(X44="","",VLOOKUP(X44,'シフト記号表（勤務時間帯）'!$D$6:$X$47,21,FALSE))</f>
        <v/>
      </c>
      <c r="Y45" s="158" t="str">
        <f>IF(Y44="","",VLOOKUP(Y44,'シフト記号表（勤務時間帯）'!$D$6:$X$47,21,FALSE))</f>
        <v/>
      </c>
      <c r="Z45" s="158" t="str">
        <f>IF(Z44="","",VLOOKUP(Z44,'シフト記号表（勤務時間帯）'!$D$6:$X$47,21,FALSE))</f>
        <v/>
      </c>
      <c r="AA45" s="159" t="str">
        <f>IF(AA44="","",VLOOKUP(AA44,'シフト記号表（勤務時間帯）'!$D$6:$X$47,21,FALSE))</f>
        <v/>
      </c>
      <c r="AB45" s="157" t="str">
        <f>IF(AB44="","",VLOOKUP(AB44,'シフト記号表（勤務時間帯）'!$D$6:$X$47,21,FALSE))</f>
        <v/>
      </c>
      <c r="AC45" s="158" t="str">
        <f>IF(AC44="","",VLOOKUP(AC44,'シフト記号表（勤務時間帯）'!$D$6:$X$47,21,FALSE))</f>
        <v/>
      </c>
      <c r="AD45" s="158" t="str">
        <f>IF(AD44="","",VLOOKUP(AD44,'シフト記号表（勤務時間帯）'!$D$6:$X$47,21,FALSE))</f>
        <v/>
      </c>
      <c r="AE45" s="158" t="str">
        <f>IF(AE44="","",VLOOKUP(AE44,'シフト記号表（勤務時間帯）'!$D$6:$X$47,21,FALSE))</f>
        <v/>
      </c>
      <c r="AF45" s="158" t="str">
        <f>IF(AF44="","",VLOOKUP(AF44,'シフト記号表（勤務時間帯）'!$D$6:$X$47,21,FALSE))</f>
        <v/>
      </c>
      <c r="AG45" s="158" t="str">
        <f>IF(AG44="","",VLOOKUP(AG44,'シフト記号表（勤務時間帯）'!$D$6:$X$47,21,FALSE))</f>
        <v/>
      </c>
      <c r="AH45" s="159" t="str">
        <f>IF(AH44="","",VLOOKUP(AH44,'シフト記号表（勤務時間帯）'!$D$6:$X$47,21,FALSE))</f>
        <v/>
      </c>
      <c r="AI45" s="157" t="str">
        <f>IF(AI44="","",VLOOKUP(AI44,'シフト記号表（勤務時間帯）'!$D$6:$X$47,21,FALSE))</f>
        <v/>
      </c>
      <c r="AJ45" s="158" t="str">
        <f>IF(AJ44="","",VLOOKUP(AJ44,'シフト記号表（勤務時間帯）'!$D$6:$X$47,21,FALSE))</f>
        <v/>
      </c>
      <c r="AK45" s="158" t="str">
        <f>IF(AK44="","",VLOOKUP(AK44,'シフト記号表（勤務時間帯）'!$D$6:$X$47,21,FALSE))</f>
        <v/>
      </c>
      <c r="AL45" s="158" t="str">
        <f>IF(AL44="","",VLOOKUP(AL44,'シフト記号表（勤務時間帯）'!$D$6:$X$47,21,FALSE))</f>
        <v/>
      </c>
      <c r="AM45" s="158" t="str">
        <f>IF(AM44="","",VLOOKUP(AM44,'シフト記号表（勤務時間帯）'!$D$6:$X$47,21,FALSE))</f>
        <v/>
      </c>
      <c r="AN45" s="158" t="str">
        <f>IF(AN44="","",VLOOKUP(AN44,'シフト記号表（勤務時間帯）'!$D$6:$X$47,21,FALSE))</f>
        <v/>
      </c>
      <c r="AO45" s="159" t="str">
        <f>IF(AO44="","",VLOOKUP(AO44,'シフト記号表（勤務時間帯）'!$D$6:$X$47,21,FALSE))</f>
        <v/>
      </c>
      <c r="AP45" s="157" t="str">
        <f>IF(AP44="","",VLOOKUP(AP44,'シフト記号表（勤務時間帯）'!$D$6:$X$47,21,FALSE))</f>
        <v/>
      </c>
      <c r="AQ45" s="158" t="str">
        <f>IF(AQ44="","",VLOOKUP(AQ44,'シフト記号表（勤務時間帯）'!$D$6:$X$47,21,FALSE))</f>
        <v/>
      </c>
      <c r="AR45" s="158" t="str">
        <f>IF(AR44="","",VLOOKUP(AR44,'シフト記号表（勤務時間帯）'!$D$6:$X$47,21,FALSE))</f>
        <v/>
      </c>
      <c r="AS45" s="158" t="str">
        <f>IF(AS44="","",VLOOKUP(AS44,'シフト記号表（勤務時間帯）'!$D$6:$X$47,21,FALSE))</f>
        <v/>
      </c>
      <c r="AT45" s="158" t="str">
        <f>IF(AT44="","",VLOOKUP(AT44,'シフト記号表（勤務時間帯）'!$D$6:$X$47,21,FALSE))</f>
        <v/>
      </c>
      <c r="AU45" s="158" t="str">
        <f>IF(AU44="","",VLOOKUP(AU44,'シフト記号表（勤務時間帯）'!$D$6:$X$47,21,FALSE))</f>
        <v/>
      </c>
      <c r="AV45" s="159" t="str">
        <f>IF(AV44="","",VLOOKUP(AV44,'シフト記号表（勤務時間帯）'!$D$6:$X$47,21,FALSE))</f>
        <v/>
      </c>
      <c r="AW45" s="157" t="str">
        <f>IF(AW44="","",VLOOKUP(AW44,'シフト記号表（勤務時間帯）'!$D$6:$X$47,21,FALSE))</f>
        <v/>
      </c>
      <c r="AX45" s="158" t="str">
        <f>IF(AX44="","",VLOOKUP(AX44,'シフト記号表（勤務時間帯）'!$D$6:$X$47,21,FALSE))</f>
        <v/>
      </c>
      <c r="AY45" s="158" t="str">
        <f>IF(AY44="","",VLOOKUP(AY44,'シフト記号表（勤務時間帯）'!$D$6:$X$47,21,FALSE))</f>
        <v/>
      </c>
      <c r="AZ45" s="319">
        <f>IF($BC$3="４週",SUM(U45:AV45),IF($BC$3="暦月",SUM(U45:AY45),""))</f>
        <v>0</v>
      </c>
      <c r="BA45" s="320"/>
      <c r="BB45" s="321">
        <f>IF($BC$3="４週",AZ45/4,IF($BC$3="暦月",(AZ45/($BC$8/7)),""))</f>
        <v>0</v>
      </c>
      <c r="BC45" s="320"/>
      <c r="BD45" s="313"/>
      <c r="BE45" s="314"/>
      <c r="BF45" s="314"/>
      <c r="BG45" s="314"/>
      <c r="BH45" s="315"/>
    </row>
    <row r="46" spans="2:60" ht="20.25" customHeight="1" x14ac:dyDescent="0.4">
      <c r="B46" s="98"/>
      <c r="C46" s="271"/>
      <c r="D46" s="272"/>
      <c r="E46" s="273"/>
      <c r="F46" s="134"/>
      <c r="G46" s="99">
        <f>C44</f>
        <v>0</v>
      </c>
      <c r="H46" s="276"/>
      <c r="I46" s="283"/>
      <c r="J46" s="284"/>
      <c r="K46" s="284"/>
      <c r="L46" s="285"/>
      <c r="M46" s="292"/>
      <c r="N46" s="293"/>
      <c r="O46" s="294"/>
      <c r="P46" s="22" t="s">
        <v>70</v>
      </c>
      <c r="Q46" s="26"/>
      <c r="R46" s="26"/>
      <c r="S46" s="14"/>
      <c r="T46" s="47"/>
      <c r="U46" s="160" t="str">
        <f>IF(U44="","",VLOOKUP(U44,'シフト記号表（勤務時間帯）'!$D$6:$Z$47,23,FALSE))</f>
        <v/>
      </c>
      <c r="V46" s="161" t="str">
        <f>IF(V44="","",VLOOKUP(V44,'シフト記号表（勤務時間帯）'!$D$6:$Z$47,23,FALSE))</f>
        <v/>
      </c>
      <c r="W46" s="161" t="str">
        <f>IF(W44="","",VLOOKUP(W44,'シフト記号表（勤務時間帯）'!$D$6:$Z$47,23,FALSE))</f>
        <v/>
      </c>
      <c r="X46" s="161" t="str">
        <f>IF(X44="","",VLOOKUP(X44,'シフト記号表（勤務時間帯）'!$D$6:$Z$47,23,FALSE))</f>
        <v/>
      </c>
      <c r="Y46" s="161" t="str">
        <f>IF(Y44="","",VLOOKUP(Y44,'シフト記号表（勤務時間帯）'!$D$6:$Z$47,23,FALSE))</f>
        <v/>
      </c>
      <c r="Z46" s="405" t="str">
        <f>IF(Z44="","",VLOOKUP(Z44,'シフト記号表（勤務時間帯）'!$D$6:$Z$47,23,FALSE))</f>
        <v/>
      </c>
      <c r="AA46" s="406" t="str">
        <f>IF(AA44="","",VLOOKUP(AA44,'シフト記号表（勤務時間帯）'!$D$6:$Z$47,23,FALSE))</f>
        <v/>
      </c>
      <c r="AB46" s="160" t="str">
        <f>IF(AB44="","",VLOOKUP(AB44,'シフト記号表（勤務時間帯）'!$D$6:$Z$47,23,FALSE))</f>
        <v/>
      </c>
      <c r="AC46" s="161" t="str">
        <f>IF(AC44="","",VLOOKUP(AC44,'シフト記号表（勤務時間帯）'!$D$6:$Z$47,23,FALSE))</f>
        <v/>
      </c>
      <c r="AD46" s="161" t="str">
        <f>IF(AD44="","",VLOOKUP(AD44,'シフト記号表（勤務時間帯）'!$D$6:$Z$47,23,FALSE))</f>
        <v/>
      </c>
      <c r="AE46" s="161" t="str">
        <f>IF(AE44="","",VLOOKUP(AE44,'シフト記号表（勤務時間帯）'!$D$6:$Z$47,23,FALSE))</f>
        <v/>
      </c>
      <c r="AF46" s="161" t="str">
        <f>IF(AF44="","",VLOOKUP(AF44,'シフト記号表（勤務時間帯）'!$D$6:$Z$47,23,FALSE))</f>
        <v/>
      </c>
      <c r="AG46" s="161" t="str">
        <f>IF(AG44="","",VLOOKUP(AG44,'シフト記号表（勤務時間帯）'!$D$6:$Z$47,23,FALSE))</f>
        <v/>
      </c>
      <c r="AH46" s="162" t="str">
        <f>IF(AH44="","",VLOOKUP(AH44,'シフト記号表（勤務時間帯）'!$D$6:$Z$47,23,FALSE))</f>
        <v/>
      </c>
      <c r="AI46" s="160" t="str">
        <f>IF(AI44="","",VLOOKUP(AI44,'シフト記号表（勤務時間帯）'!$D$6:$Z$47,23,FALSE))</f>
        <v/>
      </c>
      <c r="AJ46" s="161" t="str">
        <f>IF(AJ44="","",VLOOKUP(AJ44,'シフト記号表（勤務時間帯）'!$D$6:$Z$47,23,FALSE))</f>
        <v/>
      </c>
      <c r="AK46" s="161" t="str">
        <f>IF(AK44="","",VLOOKUP(AK44,'シフト記号表（勤務時間帯）'!$D$6:$Z$47,23,FALSE))</f>
        <v/>
      </c>
      <c r="AL46" s="161" t="str">
        <f>IF(AL44="","",VLOOKUP(AL44,'シフト記号表（勤務時間帯）'!$D$6:$Z$47,23,FALSE))</f>
        <v/>
      </c>
      <c r="AM46" s="161" t="str">
        <f>IF(AM44="","",VLOOKUP(AM44,'シフト記号表（勤務時間帯）'!$D$6:$Z$47,23,FALSE))</f>
        <v/>
      </c>
      <c r="AN46" s="161" t="str">
        <f>IF(AN44="","",VLOOKUP(AN44,'シフト記号表（勤務時間帯）'!$D$6:$Z$47,23,FALSE))</f>
        <v/>
      </c>
      <c r="AO46" s="162" t="str">
        <f>IF(AO44="","",VLOOKUP(AO44,'シフト記号表（勤務時間帯）'!$D$6:$Z$47,23,FALSE))</f>
        <v/>
      </c>
      <c r="AP46" s="160" t="str">
        <f>IF(AP44="","",VLOOKUP(AP44,'シフト記号表（勤務時間帯）'!$D$6:$Z$47,23,FALSE))</f>
        <v/>
      </c>
      <c r="AQ46" s="161" t="str">
        <f>IF(AQ44="","",VLOOKUP(AQ44,'シフト記号表（勤務時間帯）'!$D$6:$Z$47,23,FALSE))</f>
        <v/>
      </c>
      <c r="AR46" s="161" t="str">
        <f>IF(AR44="","",VLOOKUP(AR44,'シフト記号表（勤務時間帯）'!$D$6:$Z$47,23,FALSE))</f>
        <v/>
      </c>
      <c r="AS46" s="161" t="str">
        <f>IF(AS44="","",VLOOKUP(AS44,'シフト記号表（勤務時間帯）'!$D$6:$Z$47,23,FALSE))</f>
        <v/>
      </c>
      <c r="AT46" s="161" t="str">
        <f>IF(AT44="","",VLOOKUP(AT44,'シフト記号表（勤務時間帯）'!$D$6:$Z$47,23,FALSE))</f>
        <v/>
      </c>
      <c r="AU46" s="161" t="str">
        <f>IF(AU44="","",VLOOKUP(AU44,'シフト記号表（勤務時間帯）'!$D$6:$Z$47,23,FALSE))</f>
        <v/>
      </c>
      <c r="AV46" s="162" t="str">
        <f>IF(AV44="","",VLOOKUP(AV44,'シフト記号表（勤務時間帯）'!$D$6:$Z$47,23,FALSE))</f>
        <v/>
      </c>
      <c r="AW46" s="160" t="str">
        <f>IF(AW44="","",VLOOKUP(AW44,'シフト記号表（勤務時間帯）'!$D$6:$Z$47,23,FALSE))</f>
        <v/>
      </c>
      <c r="AX46" s="161" t="str">
        <f>IF(AX44="","",VLOOKUP(AX44,'シフト記号表（勤務時間帯）'!$D$6:$Z$47,23,FALSE))</f>
        <v/>
      </c>
      <c r="AY46" s="161" t="str">
        <f>IF(AY44="","",VLOOKUP(AY44,'シフト記号表（勤務時間帯）'!$D$6:$Z$47,23,FALSE))</f>
        <v/>
      </c>
      <c r="AZ46" s="322">
        <f>IF($BC$3="４週",SUM(U46:AV46),IF($BC$3="暦月",SUM(U46:AY46),""))</f>
        <v>0</v>
      </c>
      <c r="BA46" s="323"/>
      <c r="BB46" s="324">
        <f>IF($BC$3="４週",AZ46/4,IF($BC$3="暦月",(AZ46/($BC$8/7)),""))</f>
        <v>0</v>
      </c>
      <c r="BC46" s="323"/>
      <c r="BD46" s="316"/>
      <c r="BE46" s="317"/>
      <c r="BF46" s="317"/>
      <c r="BG46" s="317"/>
      <c r="BH46" s="318"/>
    </row>
    <row r="47" spans="2:60" ht="20.25" customHeight="1" x14ac:dyDescent="0.4">
      <c r="B47" s="100"/>
      <c r="C47" s="265"/>
      <c r="D47" s="266"/>
      <c r="E47" s="267"/>
      <c r="F47" s="95"/>
      <c r="G47" s="97"/>
      <c r="H47" s="329"/>
      <c r="I47" s="277"/>
      <c r="J47" s="278"/>
      <c r="K47" s="278"/>
      <c r="L47" s="279"/>
      <c r="M47" s="286"/>
      <c r="N47" s="287"/>
      <c r="O47" s="288"/>
      <c r="P47" s="18" t="s">
        <v>18</v>
      </c>
      <c r="Q47" s="24"/>
      <c r="R47" s="24"/>
      <c r="S47" s="12"/>
      <c r="T47" s="48"/>
      <c r="U47" s="163"/>
      <c r="V47" s="164"/>
      <c r="W47" s="164"/>
      <c r="X47" s="164"/>
      <c r="Y47" s="164"/>
      <c r="Z47" s="164"/>
      <c r="AA47" s="165"/>
      <c r="AB47" s="163"/>
      <c r="AC47" s="164"/>
      <c r="AD47" s="164"/>
      <c r="AE47" s="164"/>
      <c r="AF47" s="164"/>
      <c r="AG47" s="164"/>
      <c r="AH47" s="165"/>
      <c r="AI47" s="163"/>
      <c r="AJ47" s="164"/>
      <c r="AK47" s="164"/>
      <c r="AL47" s="164"/>
      <c r="AM47" s="164"/>
      <c r="AN47" s="164"/>
      <c r="AO47" s="165"/>
      <c r="AP47" s="163"/>
      <c r="AQ47" s="164"/>
      <c r="AR47" s="164"/>
      <c r="AS47" s="164"/>
      <c r="AT47" s="164"/>
      <c r="AU47" s="164"/>
      <c r="AV47" s="165"/>
      <c r="AW47" s="163"/>
      <c r="AX47" s="164"/>
      <c r="AY47" s="164"/>
      <c r="AZ47" s="295"/>
      <c r="BA47" s="296"/>
      <c r="BB47" s="309"/>
      <c r="BC47" s="296"/>
      <c r="BD47" s="310"/>
      <c r="BE47" s="311"/>
      <c r="BF47" s="311"/>
      <c r="BG47" s="311"/>
      <c r="BH47" s="312"/>
    </row>
    <row r="48" spans="2:60" ht="20.25" customHeight="1" x14ac:dyDescent="0.4">
      <c r="B48" s="96">
        <f>B45+1</f>
        <v>7</v>
      </c>
      <c r="C48" s="268"/>
      <c r="D48" s="269"/>
      <c r="E48" s="270"/>
      <c r="F48" s="95">
        <f>C47</f>
        <v>0</v>
      </c>
      <c r="G48" s="97"/>
      <c r="H48" s="275"/>
      <c r="I48" s="280"/>
      <c r="J48" s="281"/>
      <c r="K48" s="281"/>
      <c r="L48" s="282"/>
      <c r="M48" s="289"/>
      <c r="N48" s="290"/>
      <c r="O48" s="291"/>
      <c r="P48" s="20" t="s">
        <v>69</v>
      </c>
      <c r="Q48" s="21"/>
      <c r="R48" s="21"/>
      <c r="S48" s="16"/>
      <c r="T48" s="46"/>
      <c r="U48" s="157" t="str">
        <f>IF(U47="","",VLOOKUP(U47,'シフト記号表（勤務時間帯）'!$D$6:$X$47,21,FALSE))</f>
        <v/>
      </c>
      <c r="V48" s="158" t="str">
        <f>IF(V47="","",VLOOKUP(V47,'シフト記号表（勤務時間帯）'!$D$6:$X$47,21,FALSE))</f>
        <v/>
      </c>
      <c r="W48" s="158" t="str">
        <f>IF(W47="","",VLOOKUP(W47,'シフト記号表（勤務時間帯）'!$D$6:$X$47,21,FALSE))</f>
        <v/>
      </c>
      <c r="X48" s="158" t="str">
        <f>IF(X47="","",VLOOKUP(X47,'シフト記号表（勤務時間帯）'!$D$6:$X$47,21,FALSE))</f>
        <v/>
      </c>
      <c r="Y48" s="158" t="str">
        <f>IF(Y47="","",VLOOKUP(Y47,'シフト記号表（勤務時間帯）'!$D$6:$X$47,21,FALSE))</f>
        <v/>
      </c>
      <c r="Z48" s="158" t="str">
        <f>IF(Z47="","",VLOOKUP(Z47,'シフト記号表（勤務時間帯）'!$D$6:$X$47,21,FALSE))</f>
        <v/>
      </c>
      <c r="AA48" s="159" t="str">
        <f>IF(AA47="","",VLOOKUP(AA47,'シフト記号表（勤務時間帯）'!$D$6:$X$47,21,FALSE))</f>
        <v/>
      </c>
      <c r="AB48" s="157" t="str">
        <f>IF(AB47="","",VLOOKUP(AB47,'シフト記号表（勤務時間帯）'!$D$6:$X$47,21,FALSE))</f>
        <v/>
      </c>
      <c r="AC48" s="158" t="str">
        <f>IF(AC47="","",VLOOKUP(AC47,'シフト記号表（勤務時間帯）'!$D$6:$X$47,21,FALSE))</f>
        <v/>
      </c>
      <c r="AD48" s="158" t="str">
        <f>IF(AD47="","",VLOOKUP(AD47,'シフト記号表（勤務時間帯）'!$D$6:$X$47,21,FALSE))</f>
        <v/>
      </c>
      <c r="AE48" s="158" t="str">
        <f>IF(AE47="","",VLOOKUP(AE47,'シフト記号表（勤務時間帯）'!$D$6:$X$47,21,FALSE))</f>
        <v/>
      </c>
      <c r="AF48" s="158" t="str">
        <f>IF(AF47="","",VLOOKUP(AF47,'シフト記号表（勤務時間帯）'!$D$6:$X$47,21,FALSE))</f>
        <v/>
      </c>
      <c r="AG48" s="158" t="str">
        <f>IF(AG47="","",VLOOKUP(AG47,'シフト記号表（勤務時間帯）'!$D$6:$X$47,21,FALSE))</f>
        <v/>
      </c>
      <c r="AH48" s="159" t="str">
        <f>IF(AH47="","",VLOOKUP(AH47,'シフト記号表（勤務時間帯）'!$D$6:$X$47,21,FALSE))</f>
        <v/>
      </c>
      <c r="AI48" s="157" t="str">
        <f>IF(AI47="","",VLOOKUP(AI47,'シフト記号表（勤務時間帯）'!$D$6:$X$47,21,FALSE))</f>
        <v/>
      </c>
      <c r="AJ48" s="158" t="str">
        <f>IF(AJ47="","",VLOOKUP(AJ47,'シフト記号表（勤務時間帯）'!$D$6:$X$47,21,FALSE))</f>
        <v/>
      </c>
      <c r="AK48" s="158" t="str">
        <f>IF(AK47="","",VLOOKUP(AK47,'シフト記号表（勤務時間帯）'!$D$6:$X$47,21,FALSE))</f>
        <v/>
      </c>
      <c r="AL48" s="158" t="str">
        <f>IF(AL47="","",VLOOKUP(AL47,'シフト記号表（勤務時間帯）'!$D$6:$X$47,21,FALSE))</f>
        <v/>
      </c>
      <c r="AM48" s="158" t="str">
        <f>IF(AM47="","",VLOOKUP(AM47,'シフト記号表（勤務時間帯）'!$D$6:$X$47,21,FALSE))</f>
        <v/>
      </c>
      <c r="AN48" s="158" t="str">
        <f>IF(AN47="","",VLOOKUP(AN47,'シフト記号表（勤務時間帯）'!$D$6:$X$47,21,FALSE))</f>
        <v/>
      </c>
      <c r="AO48" s="159" t="str">
        <f>IF(AO47="","",VLOOKUP(AO47,'シフト記号表（勤務時間帯）'!$D$6:$X$47,21,FALSE))</f>
        <v/>
      </c>
      <c r="AP48" s="157" t="str">
        <f>IF(AP47="","",VLOOKUP(AP47,'シフト記号表（勤務時間帯）'!$D$6:$X$47,21,FALSE))</f>
        <v/>
      </c>
      <c r="AQ48" s="158" t="str">
        <f>IF(AQ47="","",VLOOKUP(AQ47,'シフト記号表（勤務時間帯）'!$D$6:$X$47,21,FALSE))</f>
        <v/>
      </c>
      <c r="AR48" s="158" t="str">
        <f>IF(AR47="","",VLOOKUP(AR47,'シフト記号表（勤務時間帯）'!$D$6:$X$47,21,FALSE))</f>
        <v/>
      </c>
      <c r="AS48" s="158" t="str">
        <f>IF(AS47="","",VLOOKUP(AS47,'シフト記号表（勤務時間帯）'!$D$6:$X$47,21,FALSE))</f>
        <v/>
      </c>
      <c r="AT48" s="158" t="str">
        <f>IF(AT47="","",VLOOKUP(AT47,'シフト記号表（勤務時間帯）'!$D$6:$X$47,21,FALSE))</f>
        <v/>
      </c>
      <c r="AU48" s="158" t="str">
        <f>IF(AU47="","",VLOOKUP(AU47,'シフト記号表（勤務時間帯）'!$D$6:$X$47,21,FALSE))</f>
        <v/>
      </c>
      <c r="AV48" s="159" t="str">
        <f>IF(AV47="","",VLOOKUP(AV47,'シフト記号表（勤務時間帯）'!$D$6:$X$47,21,FALSE))</f>
        <v/>
      </c>
      <c r="AW48" s="157" t="str">
        <f>IF(AW47="","",VLOOKUP(AW47,'シフト記号表（勤務時間帯）'!$D$6:$X$47,21,FALSE))</f>
        <v/>
      </c>
      <c r="AX48" s="158" t="str">
        <f>IF(AX47="","",VLOOKUP(AX47,'シフト記号表（勤務時間帯）'!$D$6:$X$47,21,FALSE))</f>
        <v/>
      </c>
      <c r="AY48" s="158" t="str">
        <f>IF(AY47="","",VLOOKUP(AY47,'シフト記号表（勤務時間帯）'!$D$6:$X$47,21,FALSE))</f>
        <v/>
      </c>
      <c r="AZ48" s="319">
        <f>IF($BC$3="４週",SUM(U48:AV48),IF($BC$3="暦月",SUM(U48:AY48),""))</f>
        <v>0</v>
      </c>
      <c r="BA48" s="320"/>
      <c r="BB48" s="321">
        <f>IF($BC$3="４週",AZ48/4,IF($BC$3="暦月",(AZ48/($BC$8/7)),""))</f>
        <v>0</v>
      </c>
      <c r="BC48" s="320"/>
      <c r="BD48" s="313"/>
      <c r="BE48" s="314"/>
      <c r="BF48" s="314"/>
      <c r="BG48" s="314"/>
      <c r="BH48" s="315"/>
    </row>
    <row r="49" spans="2:60" ht="20.25" customHeight="1" x14ac:dyDescent="0.4">
      <c r="B49" s="98"/>
      <c r="C49" s="271"/>
      <c r="D49" s="272"/>
      <c r="E49" s="273"/>
      <c r="F49" s="134"/>
      <c r="G49" s="99">
        <f>C47</f>
        <v>0</v>
      </c>
      <c r="H49" s="276"/>
      <c r="I49" s="283"/>
      <c r="J49" s="284"/>
      <c r="K49" s="284"/>
      <c r="L49" s="285"/>
      <c r="M49" s="292"/>
      <c r="N49" s="293"/>
      <c r="O49" s="294"/>
      <c r="P49" s="22" t="s">
        <v>70</v>
      </c>
      <c r="Q49" s="25"/>
      <c r="R49" s="25"/>
      <c r="S49" s="13"/>
      <c r="T49" s="49"/>
      <c r="U49" s="160" t="str">
        <f>IF(U47="","",VLOOKUP(U47,'シフト記号表（勤務時間帯）'!$D$6:$Z$47,23,FALSE))</f>
        <v/>
      </c>
      <c r="V49" s="161" t="str">
        <f>IF(V47="","",VLOOKUP(V47,'シフト記号表（勤務時間帯）'!$D$6:$Z$47,23,FALSE))</f>
        <v/>
      </c>
      <c r="W49" s="161" t="str">
        <f>IF(W47="","",VLOOKUP(W47,'シフト記号表（勤務時間帯）'!$D$6:$Z$47,23,FALSE))</f>
        <v/>
      </c>
      <c r="X49" s="161" t="str">
        <f>IF(X47="","",VLOOKUP(X47,'シフト記号表（勤務時間帯）'!$D$6:$Z$47,23,FALSE))</f>
        <v/>
      </c>
      <c r="Y49" s="161" t="str">
        <f>IF(Y47="","",VLOOKUP(Y47,'シフト記号表（勤務時間帯）'!$D$6:$Z$47,23,FALSE))</f>
        <v/>
      </c>
      <c r="Z49" s="161" t="str">
        <f>IF(Z47="","",VLOOKUP(Z47,'シフト記号表（勤務時間帯）'!$D$6:$Z$47,23,FALSE))</f>
        <v/>
      </c>
      <c r="AA49" s="162" t="str">
        <f>IF(AA47="","",VLOOKUP(AA47,'シフト記号表（勤務時間帯）'!$D$6:$Z$47,23,FALSE))</f>
        <v/>
      </c>
      <c r="AB49" s="160" t="str">
        <f>IF(AB47="","",VLOOKUP(AB47,'シフト記号表（勤務時間帯）'!$D$6:$Z$47,23,FALSE))</f>
        <v/>
      </c>
      <c r="AC49" s="161" t="str">
        <f>IF(AC47="","",VLOOKUP(AC47,'シフト記号表（勤務時間帯）'!$D$6:$Z$47,23,FALSE))</f>
        <v/>
      </c>
      <c r="AD49" s="161" t="str">
        <f>IF(AD47="","",VLOOKUP(AD47,'シフト記号表（勤務時間帯）'!$D$6:$Z$47,23,FALSE))</f>
        <v/>
      </c>
      <c r="AE49" s="161" t="str">
        <f>IF(AE47="","",VLOOKUP(AE47,'シフト記号表（勤務時間帯）'!$D$6:$Z$47,23,FALSE))</f>
        <v/>
      </c>
      <c r="AF49" s="161" t="str">
        <f>IF(AF47="","",VLOOKUP(AF47,'シフト記号表（勤務時間帯）'!$D$6:$Z$47,23,FALSE))</f>
        <v/>
      </c>
      <c r="AG49" s="161" t="str">
        <f>IF(AG47="","",VLOOKUP(AG47,'シフト記号表（勤務時間帯）'!$D$6:$Z$47,23,FALSE))</f>
        <v/>
      </c>
      <c r="AH49" s="162" t="str">
        <f>IF(AH47="","",VLOOKUP(AH47,'シフト記号表（勤務時間帯）'!$D$6:$Z$47,23,FALSE))</f>
        <v/>
      </c>
      <c r="AI49" s="160" t="str">
        <f>IF(AI47="","",VLOOKUP(AI47,'シフト記号表（勤務時間帯）'!$D$6:$Z$47,23,FALSE))</f>
        <v/>
      </c>
      <c r="AJ49" s="161" t="str">
        <f>IF(AJ47="","",VLOOKUP(AJ47,'シフト記号表（勤務時間帯）'!$D$6:$Z$47,23,FALSE))</f>
        <v/>
      </c>
      <c r="AK49" s="161" t="str">
        <f>IF(AK47="","",VLOOKUP(AK47,'シフト記号表（勤務時間帯）'!$D$6:$Z$47,23,FALSE))</f>
        <v/>
      </c>
      <c r="AL49" s="161" t="str">
        <f>IF(AL47="","",VLOOKUP(AL47,'シフト記号表（勤務時間帯）'!$D$6:$Z$47,23,FALSE))</f>
        <v/>
      </c>
      <c r="AM49" s="161" t="str">
        <f>IF(AM47="","",VLOOKUP(AM47,'シフト記号表（勤務時間帯）'!$D$6:$Z$47,23,FALSE))</f>
        <v/>
      </c>
      <c r="AN49" s="161" t="str">
        <f>IF(AN47="","",VLOOKUP(AN47,'シフト記号表（勤務時間帯）'!$D$6:$Z$47,23,FALSE))</f>
        <v/>
      </c>
      <c r="AO49" s="162" t="str">
        <f>IF(AO47="","",VLOOKUP(AO47,'シフト記号表（勤務時間帯）'!$D$6:$Z$47,23,FALSE))</f>
        <v/>
      </c>
      <c r="AP49" s="160" t="str">
        <f>IF(AP47="","",VLOOKUP(AP47,'シフト記号表（勤務時間帯）'!$D$6:$Z$47,23,FALSE))</f>
        <v/>
      </c>
      <c r="AQ49" s="161" t="str">
        <f>IF(AQ47="","",VLOOKUP(AQ47,'シフト記号表（勤務時間帯）'!$D$6:$Z$47,23,FALSE))</f>
        <v/>
      </c>
      <c r="AR49" s="161" t="str">
        <f>IF(AR47="","",VLOOKUP(AR47,'シフト記号表（勤務時間帯）'!$D$6:$Z$47,23,FALSE))</f>
        <v/>
      </c>
      <c r="AS49" s="161" t="str">
        <f>IF(AS47="","",VLOOKUP(AS47,'シフト記号表（勤務時間帯）'!$D$6:$Z$47,23,FALSE))</f>
        <v/>
      </c>
      <c r="AT49" s="161" t="str">
        <f>IF(AT47="","",VLOOKUP(AT47,'シフト記号表（勤務時間帯）'!$D$6:$Z$47,23,FALSE))</f>
        <v/>
      </c>
      <c r="AU49" s="161" t="str">
        <f>IF(AU47="","",VLOOKUP(AU47,'シフト記号表（勤務時間帯）'!$D$6:$Z$47,23,FALSE))</f>
        <v/>
      </c>
      <c r="AV49" s="162" t="str">
        <f>IF(AV47="","",VLOOKUP(AV47,'シフト記号表（勤務時間帯）'!$D$6:$Z$47,23,FALSE))</f>
        <v/>
      </c>
      <c r="AW49" s="160" t="str">
        <f>IF(AW47="","",VLOOKUP(AW47,'シフト記号表（勤務時間帯）'!$D$6:$Z$47,23,FALSE))</f>
        <v/>
      </c>
      <c r="AX49" s="161" t="str">
        <f>IF(AX47="","",VLOOKUP(AX47,'シフト記号表（勤務時間帯）'!$D$6:$Z$47,23,FALSE))</f>
        <v/>
      </c>
      <c r="AY49" s="161" t="str">
        <f>IF(AY47="","",VLOOKUP(AY47,'シフト記号表（勤務時間帯）'!$D$6:$Z$47,23,FALSE))</f>
        <v/>
      </c>
      <c r="AZ49" s="322">
        <f>IF($BC$3="４週",SUM(U49:AV49),IF($BC$3="暦月",SUM(U49:AY49),""))</f>
        <v>0</v>
      </c>
      <c r="BA49" s="323"/>
      <c r="BB49" s="324">
        <f>IF($BC$3="４週",AZ49/4,IF($BC$3="暦月",(AZ49/($BC$8/7)),""))</f>
        <v>0</v>
      </c>
      <c r="BC49" s="323"/>
      <c r="BD49" s="316"/>
      <c r="BE49" s="317"/>
      <c r="BF49" s="317"/>
      <c r="BG49" s="317"/>
      <c r="BH49" s="318"/>
    </row>
    <row r="50" spans="2:60" ht="20.25" customHeight="1" x14ac:dyDescent="0.4">
      <c r="B50" s="100"/>
      <c r="C50" s="265"/>
      <c r="D50" s="266"/>
      <c r="E50" s="267"/>
      <c r="F50" s="95"/>
      <c r="G50" s="97"/>
      <c r="H50" s="329"/>
      <c r="I50" s="277"/>
      <c r="J50" s="278"/>
      <c r="K50" s="278"/>
      <c r="L50" s="279"/>
      <c r="M50" s="286"/>
      <c r="N50" s="287"/>
      <c r="O50" s="288"/>
      <c r="P50" s="18" t="s">
        <v>18</v>
      </c>
      <c r="Q50" s="24"/>
      <c r="R50" s="24"/>
      <c r="S50" s="12"/>
      <c r="T50" s="48"/>
      <c r="U50" s="163"/>
      <c r="V50" s="164"/>
      <c r="W50" s="164"/>
      <c r="X50" s="164"/>
      <c r="Y50" s="164"/>
      <c r="Z50" s="164"/>
      <c r="AA50" s="165"/>
      <c r="AB50" s="163"/>
      <c r="AC50" s="164"/>
      <c r="AD50" s="164"/>
      <c r="AE50" s="164"/>
      <c r="AF50" s="164"/>
      <c r="AG50" s="164"/>
      <c r="AH50" s="165"/>
      <c r="AI50" s="163"/>
      <c r="AJ50" s="164"/>
      <c r="AK50" s="164"/>
      <c r="AL50" s="164"/>
      <c r="AM50" s="164"/>
      <c r="AN50" s="164"/>
      <c r="AO50" s="165"/>
      <c r="AP50" s="163"/>
      <c r="AQ50" s="164"/>
      <c r="AR50" s="164"/>
      <c r="AS50" s="164"/>
      <c r="AT50" s="164"/>
      <c r="AU50" s="164"/>
      <c r="AV50" s="165"/>
      <c r="AW50" s="163"/>
      <c r="AX50" s="164"/>
      <c r="AY50" s="164"/>
      <c r="AZ50" s="295"/>
      <c r="BA50" s="296"/>
      <c r="BB50" s="309"/>
      <c r="BC50" s="296"/>
      <c r="BD50" s="310"/>
      <c r="BE50" s="311"/>
      <c r="BF50" s="311"/>
      <c r="BG50" s="311"/>
      <c r="BH50" s="312"/>
    </row>
    <row r="51" spans="2:60" ht="20.25" customHeight="1" x14ac:dyDescent="0.4">
      <c r="B51" s="96">
        <f>B48+1</f>
        <v>8</v>
      </c>
      <c r="C51" s="268"/>
      <c r="D51" s="269"/>
      <c r="E51" s="270"/>
      <c r="F51" s="95">
        <f>C50</f>
        <v>0</v>
      </c>
      <c r="G51" s="97"/>
      <c r="H51" s="275"/>
      <c r="I51" s="280"/>
      <c r="J51" s="281"/>
      <c r="K51" s="281"/>
      <c r="L51" s="282"/>
      <c r="M51" s="289"/>
      <c r="N51" s="290"/>
      <c r="O51" s="291"/>
      <c r="P51" s="20" t="s">
        <v>69</v>
      </c>
      <c r="Q51" s="21"/>
      <c r="R51" s="21"/>
      <c r="S51" s="16"/>
      <c r="T51" s="46"/>
      <c r="U51" s="157" t="str">
        <f>IF(U50="","",VLOOKUP(U50,'シフト記号表（勤務時間帯）'!$D$6:$X$47,21,FALSE))</f>
        <v/>
      </c>
      <c r="V51" s="158" t="str">
        <f>IF(V50="","",VLOOKUP(V50,'シフト記号表（勤務時間帯）'!$D$6:$X$47,21,FALSE))</f>
        <v/>
      </c>
      <c r="W51" s="158" t="str">
        <f>IF(W50="","",VLOOKUP(W50,'シフト記号表（勤務時間帯）'!$D$6:$X$47,21,FALSE))</f>
        <v/>
      </c>
      <c r="X51" s="158" t="str">
        <f>IF(X50="","",VLOOKUP(X50,'シフト記号表（勤務時間帯）'!$D$6:$X$47,21,FALSE))</f>
        <v/>
      </c>
      <c r="Y51" s="158" t="str">
        <f>IF(Y50="","",VLOOKUP(Y50,'シフト記号表（勤務時間帯）'!$D$6:$X$47,21,FALSE))</f>
        <v/>
      </c>
      <c r="Z51" s="158" t="str">
        <f>IF(Z50="","",VLOOKUP(Z50,'シフト記号表（勤務時間帯）'!$D$6:$X$47,21,FALSE))</f>
        <v/>
      </c>
      <c r="AA51" s="159" t="str">
        <f>IF(AA50="","",VLOOKUP(AA50,'シフト記号表（勤務時間帯）'!$D$6:$X$47,21,FALSE))</f>
        <v/>
      </c>
      <c r="AB51" s="157" t="str">
        <f>IF(AB50="","",VLOOKUP(AB50,'シフト記号表（勤務時間帯）'!$D$6:$X$47,21,FALSE))</f>
        <v/>
      </c>
      <c r="AC51" s="158" t="str">
        <f>IF(AC50="","",VLOOKUP(AC50,'シフト記号表（勤務時間帯）'!$D$6:$X$47,21,FALSE))</f>
        <v/>
      </c>
      <c r="AD51" s="158" t="str">
        <f>IF(AD50="","",VLOOKUP(AD50,'シフト記号表（勤務時間帯）'!$D$6:$X$47,21,FALSE))</f>
        <v/>
      </c>
      <c r="AE51" s="158" t="str">
        <f>IF(AE50="","",VLOOKUP(AE50,'シフト記号表（勤務時間帯）'!$D$6:$X$47,21,FALSE))</f>
        <v/>
      </c>
      <c r="AF51" s="158" t="str">
        <f>IF(AF50="","",VLOOKUP(AF50,'シフト記号表（勤務時間帯）'!$D$6:$X$47,21,FALSE))</f>
        <v/>
      </c>
      <c r="AG51" s="158" t="str">
        <f>IF(AG50="","",VLOOKUP(AG50,'シフト記号表（勤務時間帯）'!$D$6:$X$47,21,FALSE))</f>
        <v/>
      </c>
      <c r="AH51" s="159" t="str">
        <f>IF(AH50="","",VLOOKUP(AH50,'シフト記号表（勤務時間帯）'!$D$6:$X$47,21,FALSE))</f>
        <v/>
      </c>
      <c r="AI51" s="157" t="str">
        <f>IF(AI50="","",VLOOKUP(AI50,'シフト記号表（勤務時間帯）'!$D$6:$X$47,21,FALSE))</f>
        <v/>
      </c>
      <c r="AJ51" s="158" t="str">
        <f>IF(AJ50="","",VLOOKUP(AJ50,'シフト記号表（勤務時間帯）'!$D$6:$X$47,21,FALSE))</f>
        <v/>
      </c>
      <c r="AK51" s="158" t="str">
        <f>IF(AK50="","",VLOOKUP(AK50,'シフト記号表（勤務時間帯）'!$D$6:$X$47,21,FALSE))</f>
        <v/>
      </c>
      <c r="AL51" s="158" t="str">
        <f>IF(AL50="","",VLOOKUP(AL50,'シフト記号表（勤務時間帯）'!$D$6:$X$47,21,FALSE))</f>
        <v/>
      </c>
      <c r="AM51" s="158" t="str">
        <f>IF(AM50="","",VLOOKUP(AM50,'シフト記号表（勤務時間帯）'!$D$6:$X$47,21,FALSE))</f>
        <v/>
      </c>
      <c r="AN51" s="158" t="str">
        <f>IF(AN50="","",VLOOKUP(AN50,'シフト記号表（勤務時間帯）'!$D$6:$X$47,21,FALSE))</f>
        <v/>
      </c>
      <c r="AO51" s="159" t="str">
        <f>IF(AO50="","",VLOOKUP(AO50,'シフト記号表（勤務時間帯）'!$D$6:$X$47,21,FALSE))</f>
        <v/>
      </c>
      <c r="AP51" s="157" t="str">
        <f>IF(AP50="","",VLOOKUP(AP50,'シフト記号表（勤務時間帯）'!$D$6:$X$47,21,FALSE))</f>
        <v/>
      </c>
      <c r="AQ51" s="158" t="str">
        <f>IF(AQ50="","",VLOOKUP(AQ50,'シフト記号表（勤務時間帯）'!$D$6:$X$47,21,FALSE))</f>
        <v/>
      </c>
      <c r="AR51" s="158" t="str">
        <f>IF(AR50="","",VLOOKUP(AR50,'シフト記号表（勤務時間帯）'!$D$6:$X$47,21,FALSE))</f>
        <v/>
      </c>
      <c r="AS51" s="158" t="str">
        <f>IF(AS50="","",VLOOKUP(AS50,'シフト記号表（勤務時間帯）'!$D$6:$X$47,21,FALSE))</f>
        <v/>
      </c>
      <c r="AT51" s="158" t="str">
        <f>IF(AT50="","",VLOOKUP(AT50,'シフト記号表（勤務時間帯）'!$D$6:$X$47,21,FALSE))</f>
        <v/>
      </c>
      <c r="AU51" s="158" t="str">
        <f>IF(AU50="","",VLOOKUP(AU50,'シフト記号表（勤務時間帯）'!$D$6:$X$47,21,FALSE))</f>
        <v/>
      </c>
      <c r="AV51" s="159" t="str">
        <f>IF(AV50="","",VLOOKUP(AV50,'シフト記号表（勤務時間帯）'!$D$6:$X$47,21,FALSE))</f>
        <v/>
      </c>
      <c r="AW51" s="157" t="str">
        <f>IF(AW50="","",VLOOKUP(AW50,'シフト記号表（勤務時間帯）'!$D$6:$X$47,21,FALSE))</f>
        <v/>
      </c>
      <c r="AX51" s="158" t="str">
        <f>IF(AX50="","",VLOOKUP(AX50,'シフト記号表（勤務時間帯）'!$D$6:$X$47,21,FALSE))</f>
        <v/>
      </c>
      <c r="AY51" s="158" t="str">
        <f>IF(AY50="","",VLOOKUP(AY50,'シフト記号表（勤務時間帯）'!$D$6:$X$47,21,FALSE))</f>
        <v/>
      </c>
      <c r="AZ51" s="319">
        <f>IF($BC$3="４週",SUM(U51:AV51),IF($BC$3="暦月",SUM(U51:AY51),""))</f>
        <v>0</v>
      </c>
      <c r="BA51" s="320"/>
      <c r="BB51" s="321">
        <f>IF($BC$3="４週",AZ51/4,IF($BC$3="暦月",(AZ51/($BC$8/7)),""))</f>
        <v>0</v>
      </c>
      <c r="BC51" s="320"/>
      <c r="BD51" s="313"/>
      <c r="BE51" s="314"/>
      <c r="BF51" s="314"/>
      <c r="BG51" s="314"/>
      <c r="BH51" s="315"/>
    </row>
    <row r="52" spans="2:60" ht="20.25" customHeight="1" x14ac:dyDescent="0.4">
      <c r="B52" s="98"/>
      <c r="C52" s="271"/>
      <c r="D52" s="272"/>
      <c r="E52" s="273"/>
      <c r="F52" s="134"/>
      <c r="G52" s="99">
        <f>C50</f>
        <v>0</v>
      </c>
      <c r="H52" s="276"/>
      <c r="I52" s="283"/>
      <c r="J52" s="284"/>
      <c r="K52" s="284"/>
      <c r="L52" s="285"/>
      <c r="M52" s="292"/>
      <c r="N52" s="293"/>
      <c r="O52" s="294"/>
      <c r="P52" s="22" t="s">
        <v>70</v>
      </c>
      <c r="Q52" s="26"/>
      <c r="R52" s="26"/>
      <c r="S52" s="14"/>
      <c r="T52" s="47"/>
      <c r="U52" s="160" t="str">
        <f>IF(U50="","",VLOOKUP(U50,'シフト記号表（勤務時間帯）'!$D$6:$Z$47,23,FALSE))</f>
        <v/>
      </c>
      <c r="V52" s="161" t="str">
        <f>IF(V50="","",VLOOKUP(V50,'シフト記号表（勤務時間帯）'!$D$6:$Z$47,23,FALSE))</f>
        <v/>
      </c>
      <c r="W52" s="161" t="str">
        <f>IF(W50="","",VLOOKUP(W50,'シフト記号表（勤務時間帯）'!$D$6:$Z$47,23,FALSE))</f>
        <v/>
      </c>
      <c r="X52" s="161" t="str">
        <f>IF(X50="","",VLOOKUP(X50,'シフト記号表（勤務時間帯）'!$D$6:$Z$47,23,FALSE))</f>
        <v/>
      </c>
      <c r="Y52" s="161" t="str">
        <f>IF(Y50="","",VLOOKUP(Y50,'シフト記号表（勤務時間帯）'!$D$6:$Z$47,23,FALSE))</f>
        <v/>
      </c>
      <c r="Z52" s="161" t="str">
        <f>IF(Z50="","",VLOOKUP(Z50,'シフト記号表（勤務時間帯）'!$D$6:$Z$47,23,FALSE))</f>
        <v/>
      </c>
      <c r="AA52" s="162" t="str">
        <f>IF(AA50="","",VLOOKUP(AA50,'シフト記号表（勤務時間帯）'!$D$6:$Z$47,23,FALSE))</f>
        <v/>
      </c>
      <c r="AB52" s="160" t="str">
        <f>IF(AB50="","",VLOOKUP(AB50,'シフト記号表（勤務時間帯）'!$D$6:$Z$47,23,FALSE))</f>
        <v/>
      </c>
      <c r="AC52" s="161" t="str">
        <f>IF(AC50="","",VLOOKUP(AC50,'シフト記号表（勤務時間帯）'!$D$6:$Z$47,23,FALSE))</f>
        <v/>
      </c>
      <c r="AD52" s="161" t="str">
        <f>IF(AD50="","",VLOOKUP(AD50,'シフト記号表（勤務時間帯）'!$D$6:$Z$47,23,FALSE))</f>
        <v/>
      </c>
      <c r="AE52" s="161" t="str">
        <f>IF(AE50="","",VLOOKUP(AE50,'シフト記号表（勤務時間帯）'!$D$6:$Z$47,23,FALSE))</f>
        <v/>
      </c>
      <c r="AF52" s="161" t="str">
        <f>IF(AF50="","",VLOOKUP(AF50,'シフト記号表（勤務時間帯）'!$D$6:$Z$47,23,FALSE))</f>
        <v/>
      </c>
      <c r="AG52" s="161" t="str">
        <f>IF(AG50="","",VLOOKUP(AG50,'シフト記号表（勤務時間帯）'!$D$6:$Z$47,23,FALSE))</f>
        <v/>
      </c>
      <c r="AH52" s="162" t="str">
        <f>IF(AH50="","",VLOOKUP(AH50,'シフト記号表（勤務時間帯）'!$D$6:$Z$47,23,FALSE))</f>
        <v/>
      </c>
      <c r="AI52" s="160" t="str">
        <f>IF(AI50="","",VLOOKUP(AI50,'シフト記号表（勤務時間帯）'!$D$6:$Z$47,23,FALSE))</f>
        <v/>
      </c>
      <c r="AJ52" s="161" t="str">
        <f>IF(AJ50="","",VLOOKUP(AJ50,'シフト記号表（勤務時間帯）'!$D$6:$Z$47,23,FALSE))</f>
        <v/>
      </c>
      <c r="AK52" s="161" t="str">
        <f>IF(AK50="","",VLOOKUP(AK50,'シフト記号表（勤務時間帯）'!$D$6:$Z$47,23,FALSE))</f>
        <v/>
      </c>
      <c r="AL52" s="161" t="str">
        <f>IF(AL50="","",VLOOKUP(AL50,'シフト記号表（勤務時間帯）'!$D$6:$Z$47,23,FALSE))</f>
        <v/>
      </c>
      <c r="AM52" s="161" t="str">
        <f>IF(AM50="","",VLOOKUP(AM50,'シフト記号表（勤務時間帯）'!$D$6:$Z$47,23,FALSE))</f>
        <v/>
      </c>
      <c r="AN52" s="161" t="str">
        <f>IF(AN50="","",VLOOKUP(AN50,'シフト記号表（勤務時間帯）'!$D$6:$Z$47,23,FALSE))</f>
        <v/>
      </c>
      <c r="AO52" s="162" t="str">
        <f>IF(AO50="","",VLOOKUP(AO50,'シフト記号表（勤務時間帯）'!$D$6:$Z$47,23,FALSE))</f>
        <v/>
      </c>
      <c r="AP52" s="160" t="str">
        <f>IF(AP50="","",VLOOKUP(AP50,'シフト記号表（勤務時間帯）'!$D$6:$Z$47,23,FALSE))</f>
        <v/>
      </c>
      <c r="AQ52" s="161" t="str">
        <f>IF(AQ50="","",VLOOKUP(AQ50,'シフト記号表（勤務時間帯）'!$D$6:$Z$47,23,FALSE))</f>
        <v/>
      </c>
      <c r="AR52" s="161" t="str">
        <f>IF(AR50="","",VLOOKUP(AR50,'シフト記号表（勤務時間帯）'!$D$6:$Z$47,23,FALSE))</f>
        <v/>
      </c>
      <c r="AS52" s="161" t="str">
        <f>IF(AS50="","",VLOOKUP(AS50,'シフト記号表（勤務時間帯）'!$D$6:$Z$47,23,FALSE))</f>
        <v/>
      </c>
      <c r="AT52" s="161" t="str">
        <f>IF(AT50="","",VLOOKUP(AT50,'シフト記号表（勤務時間帯）'!$D$6:$Z$47,23,FALSE))</f>
        <v/>
      </c>
      <c r="AU52" s="161" t="str">
        <f>IF(AU50="","",VLOOKUP(AU50,'シフト記号表（勤務時間帯）'!$D$6:$Z$47,23,FALSE))</f>
        <v/>
      </c>
      <c r="AV52" s="162" t="str">
        <f>IF(AV50="","",VLOOKUP(AV50,'シフト記号表（勤務時間帯）'!$D$6:$Z$47,23,FALSE))</f>
        <v/>
      </c>
      <c r="AW52" s="160" t="str">
        <f>IF(AW50="","",VLOOKUP(AW50,'シフト記号表（勤務時間帯）'!$D$6:$Z$47,23,FALSE))</f>
        <v/>
      </c>
      <c r="AX52" s="161" t="str">
        <f>IF(AX50="","",VLOOKUP(AX50,'シフト記号表（勤務時間帯）'!$D$6:$Z$47,23,FALSE))</f>
        <v/>
      </c>
      <c r="AY52" s="161" t="str">
        <f>IF(AY50="","",VLOOKUP(AY50,'シフト記号表（勤務時間帯）'!$D$6:$Z$47,23,FALSE))</f>
        <v/>
      </c>
      <c r="AZ52" s="322">
        <f>IF($BC$3="４週",SUM(U52:AV52),IF($BC$3="暦月",SUM(U52:AY52),""))</f>
        <v>0</v>
      </c>
      <c r="BA52" s="323"/>
      <c r="BB52" s="324">
        <f>IF($BC$3="４週",AZ52/4,IF($BC$3="暦月",(AZ52/($BC$8/7)),""))</f>
        <v>0</v>
      </c>
      <c r="BC52" s="323"/>
      <c r="BD52" s="316"/>
      <c r="BE52" s="317"/>
      <c r="BF52" s="317"/>
      <c r="BG52" s="317"/>
      <c r="BH52" s="318"/>
    </row>
    <row r="53" spans="2:60" ht="20.25" customHeight="1" x14ac:dyDescent="0.4">
      <c r="B53" s="100"/>
      <c r="C53" s="265"/>
      <c r="D53" s="266"/>
      <c r="E53" s="267"/>
      <c r="F53" s="95"/>
      <c r="G53" s="97"/>
      <c r="H53" s="329"/>
      <c r="I53" s="277"/>
      <c r="J53" s="278"/>
      <c r="K53" s="278"/>
      <c r="L53" s="279"/>
      <c r="M53" s="286"/>
      <c r="N53" s="287"/>
      <c r="O53" s="288"/>
      <c r="P53" s="18" t="s">
        <v>18</v>
      </c>
      <c r="Q53" s="24"/>
      <c r="R53" s="24"/>
      <c r="S53" s="12"/>
      <c r="T53" s="48"/>
      <c r="U53" s="163"/>
      <c r="V53" s="164"/>
      <c r="W53" s="164"/>
      <c r="X53" s="164"/>
      <c r="Y53" s="164"/>
      <c r="Z53" s="164"/>
      <c r="AA53" s="165"/>
      <c r="AB53" s="163"/>
      <c r="AC53" s="164"/>
      <c r="AD53" s="164"/>
      <c r="AE53" s="164"/>
      <c r="AF53" s="164"/>
      <c r="AG53" s="164"/>
      <c r="AH53" s="165"/>
      <c r="AI53" s="163"/>
      <c r="AJ53" s="164"/>
      <c r="AK53" s="164"/>
      <c r="AL53" s="164"/>
      <c r="AM53" s="164"/>
      <c r="AN53" s="164"/>
      <c r="AO53" s="165"/>
      <c r="AP53" s="163"/>
      <c r="AQ53" s="164"/>
      <c r="AR53" s="164"/>
      <c r="AS53" s="164"/>
      <c r="AT53" s="164"/>
      <c r="AU53" s="164"/>
      <c r="AV53" s="165"/>
      <c r="AW53" s="163"/>
      <c r="AX53" s="164"/>
      <c r="AY53" s="164"/>
      <c r="AZ53" s="295"/>
      <c r="BA53" s="296"/>
      <c r="BB53" s="309"/>
      <c r="BC53" s="296"/>
      <c r="BD53" s="310"/>
      <c r="BE53" s="311"/>
      <c r="BF53" s="311"/>
      <c r="BG53" s="311"/>
      <c r="BH53" s="312"/>
    </row>
    <row r="54" spans="2:60" ht="20.25" customHeight="1" x14ac:dyDescent="0.4">
      <c r="B54" s="96">
        <f>B51+1</f>
        <v>9</v>
      </c>
      <c r="C54" s="268"/>
      <c r="D54" s="269"/>
      <c r="E54" s="270"/>
      <c r="F54" s="95">
        <f>C53</f>
        <v>0</v>
      </c>
      <c r="G54" s="97"/>
      <c r="H54" s="275"/>
      <c r="I54" s="280"/>
      <c r="J54" s="281"/>
      <c r="K54" s="281"/>
      <c r="L54" s="282"/>
      <c r="M54" s="289"/>
      <c r="N54" s="290"/>
      <c r="O54" s="291"/>
      <c r="P54" s="20" t="s">
        <v>69</v>
      </c>
      <c r="Q54" s="21"/>
      <c r="R54" s="21"/>
      <c r="S54" s="16"/>
      <c r="T54" s="46"/>
      <c r="U54" s="157" t="str">
        <f>IF(U53="","",VLOOKUP(U53,'シフト記号表（勤務時間帯）'!$D$6:$X$47,21,FALSE))</f>
        <v/>
      </c>
      <c r="V54" s="158" t="str">
        <f>IF(V53="","",VLOOKUP(V53,'シフト記号表（勤務時間帯）'!$D$6:$X$47,21,FALSE))</f>
        <v/>
      </c>
      <c r="W54" s="158" t="str">
        <f>IF(W53="","",VLOOKUP(W53,'シフト記号表（勤務時間帯）'!$D$6:$X$47,21,FALSE))</f>
        <v/>
      </c>
      <c r="X54" s="158" t="str">
        <f>IF(X53="","",VLOOKUP(X53,'シフト記号表（勤務時間帯）'!$D$6:$X$47,21,FALSE))</f>
        <v/>
      </c>
      <c r="Y54" s="158" t="str">
        <f>IF(Y53="","",VLOOKUP(Y53,'シフト記号表（勤務時間帯）'!$D$6:$X$47,21,FALSE))</f>
        <v/>
      </c>
      <c r="Z54" s="158" t="str">
        <f>IF(Z53="","",VLOOKUP(Z53,'シフト記号表（勤務時間帯）'!$D$6:$X$47,21,FALSE))</f>
        <v/>
      </c>
      <c r="AA54" s="159" t="str">
        <f>IF(AA53="","",VLOOKUP(AA53,'シフト記号表（勤務時間帯）'!$D$6:$X$47,21,FALSE))</f>
        <v/>
      </c>
      <c r="AB54" s="157" t="str">
        <f>IF(AB53="","",VLOOKUP(AB53,'シフト記号表（勤務時間帯）'!$D$6:$X$47,21,FALSE))</f>
        <v/>
      </c>
      <c r="AC54" s="158" t="str">
        <f>IF(AC53="","",VLOOKUP(AC53,'シフト記号表（勤務時間帯）'!$D$6:$X$47,21,FALSE))</f>
        <v/>
      </c>
      <c r="AD54" s="158" t="str">
        <f>IF(AD53="","",VLOOKUP(AD53,'シフト記号表（勤務時間帯）'!$D$6:$X$47,21,FALSE))</f>
        <v/>
      </c>
      <c r="AE54" s="158" t="str">
        <f>IF(AE53="","",VLOOKUP(AE53,'シフト記号表（勤務時間帯）'!$D$6:$X$47,21,FALSE))</f>
        <v/>
      </c>
      <c r="AF54" s="158" t="str">
        <f>IF(AF53="","",VLOOKUP(AF53,'シフト記号表（勤務時間帯）'!$D$6:$X$47,21,FALSE))</f>
        <v/>
      </c>
      <c r="AG54" s="158" t="str">
        <f>IF(AG53="","",VLOOKUP(AG53,'シフト記号表（勤務時間帯）'!$D$6:$X$47,21,FALSE))</f>
        <v/>
      </c>
      <c r="AH54" s="159" t="str">
        <f>IF(AH53="","",VLOOKUP(AH53,'シフト記号表（勤務時間帯）'!$D$6:$X$47,21,FALSE))</f>
        <v/>
      </c>
      <c r="AI54" s="157" t="str">
        <f>IF(AI53="","",VLOOKUP(AI53,'シフト記号表（勤務時間帯）'!$D$6:$X$47,21,FALSE))</f>
        <v/>
      </c>
      <c r="AJ54" s="158" t="str">
        <f>IF(AJ53="","",VLOOKUP(AJ53,'シフト記号表（勤務時間帯）'!$D$6:$X$47,21,FALSE))</f>
        <v/>
      </c>
      <c r="AK54" s="158" t="str">
        <f>IF(AK53="","",VLOOKUP(AK53,'シフト記号表（勤務時間帯）'!$D$6:$X$47,21,FALSE))</f>
        <v/>
      </c>
      <c r="AL54" s="158" t="str">
        <f>IF(AL53="","",VLOOKUP(AL53,'シフト記号表（勤務時間帯）'!$D$6:$X$47,21,FALSE))</f>
        <v/>
      </c>
      <c r="AM54" s="158" t="str">
        <f>IF(AM53="","",VLOOKUP(AM53,'シフト記号表（勤務時間帯）'!$D$6:$X$47,21,FALSE))</f>
        <v/>
      </c>
      <c r="AN54" s="158" t="str">
        <f>IF(AN53="","",VLOOKUP(AN53,'シフト記号表（勤務時間帯）'!$D$6:$X$47,21,FALSE))</f>
        <v/>
      </c>
      <c r="AO54" s="159" t="str">
        <f>IF(AO53="","",VLOOKUP(AO53,'シフト記号表（勤務時間帯）'!$D$6:$X$47,21,FALSE))</f>
        <v/>
      </c>
      <c r="AP54" s="157" t="str">
        <f>IF(AP53="","",VLOOKUP(AP53,'シフト記号表（勤務時間帯）'!$D$6:$X$47,21,FALSE))</f>
        <v/>
      </c>
      <c r="AQ54" s="158" t="str">
        <f>IF(AQ53="","",VLOOKUP(AQ53,'シフト記号表（勤務時間帯）'!$D$6:$X$47,21,FALSE))</f>
        <v/>
      </c>
      <c r="AR54" s="158" t="str">
        <f>IF(AR53="","",VLOOKUP(AR53,'シフト記号表（勤務時間帯）'!$D$6:$X$47,21,FALSE))</f>
        <v/>
      </c>
      <c r="AS54" s="158" t="str">
        <f>IF(AS53="","",VLOOKUP(AS53,'シフト記号表（勤務時間帯）'!$D$6:$X$47,21,FALSE))</f>
        <v/>
      </c>
      <c r="AT54" s="158" t="str">
        <f>IF(AT53="","",VLOOKUP(AT53,'シフト記号表（勤務時間帯）'!$D$6:$X$47,21,FALSE))</f>
        <v/>
      </c>
      <c r="AU54" s="158" t="str">
        <f>IF(AU53="","",VLOOKUP(AU53,'シフト記号表（勤務時間帯）'!$D$6:$X$47,21,FALSE))</f>
        <v/>
      </c>
      <c r="AV54" s="159" t="str">
        <f>IF(AV53="","",VLOOKUP(AV53,'シフト記号表（勤務時間帯）'!$D$6:$X$47,21,FALSE))</f>
        <v/>
      </c>
      <c r="AW54" s="157" t="str">
        <f>IF(AW53="","",VLOOKUP(AW53,'シフト記号表（勤務時間帯）'!$D$6:$X$47,21,FALSE))</f>
        <v/>
      </c>
      <c r="AX54" s="158" t="str">
        <f>IF(AX53="","",VLOOKUP(AX53,'シフト記号表（勤務時間帯）'!$D$6:$X$47,21,FALSE))</f>
        <v/>
      </c>
      <c r="AY54" s="158" t="str">
        <f>IF(AY53="","",VLOOKUP(AY53,'シフト記号表（勤務時間帯）'!$D$6:$X$47,21,FALSE))</f>
        <v/>
      </c>
      <c r="AZ54" s="319">
        <f>IF($BC$3="４週",SUM(U54:AV54),IF($BC$3="暦月",SUM(U54:AY54),""))</f>
        <v>0</v>
      </c>
      <c r="BA54" s="320"/>
      <c r="BB54" s="321">
        <f>IF($BC$3="４週",AZ54/4,IF($BC$3="暦月",(AZ54/($BC$8/7)),""))</f>
        <v>0</v>
      </c>
      <c r="BC54" s="320"/>
      <c r="BD54" s="313"/>
      <c r="BE54" s="314"/>
      <c r="BF54" s="314"/>
      <c r="BG54" s="314"/>
      <c r="BH54" s="315"/>
    </row>
    <row r="55" spans="2:60" ht="20.25" customHeight="1" x14ac:dyDescent="0.4">
      <c r="B55" s="98"/>
      <c r="C55" s="271"/>
      <c r="D55" s="272"/>
      <c r="E55" s="273"/>
      <c r="F55" s="134"/>
      <c r="G55" s="99">
        <f>C53</f>
        <v>0</v>
      </c>
      <c r="H55" s="276"/>
      <c r="I55" s="283"/>
      <c r="J55" s="284"/>
      <c r="K55" s="284"/>
      <c r="L55" s="285"/>
      <c r="M55" s="292"/>
      <c r="N55" s="293"/>
      <c r="O55" s="294"/>
      <c r="P55" s="22" t="s">
        <v>70</v>
      </c>
      <c r="Q55" s="23"/>
      <c r="R55" s="23"/>
      <c r="S55" s="15"/>
      <c r="T55" s="50"/>
      <c r="U55" s="160" t="str">
        <f>IF(U53="","",VLOOKUP(U53,'シフト記号表（勤務時間帯）'!$D$6:$Z$47,23,FALSE))</f>
        <v/>
      </c>
      <c r="V55" s="161" t="str">
        <f>IF(V53="","",VLOOKUP(V53,'シフト記号表（勤務時間帯）'!$D$6:$Z$47,23,FALSE))</f>
        <v/>
      </c>
      <c r="W55" s="161" t="str">
        <f>IF(W53="","",VLOOKUP(W53,'シフト記号表（勤務時間帯）'!$D$6:$Z$47,23,FALSE))</f>
        <v/>
      </c>
      <c r="X55" s="161" t="str">
        <f>IF(X53="","",VLOOKUP(X53,'シフト記号表（勤務時間帯）'!$D$6:$Z$47,23,FALSE))</f>
        <v/>
      </c>
      <c r="Y55" s="161" t="str">
        <f>IF(Y53="","",VLOOKUP(Y53,'シフト記号表（勤務時間帯）'!$D$6:$Z$47,23,FALSE))</f>
        <v/>
      </c>
      <c r="Z55" s="161" t="str">
        <f>IF(Z53="","",VLOOKUP(Z53,'シフト記号表（勤務時間帯）'!$D$6:$Z$47,23,FALSE))</f>
        <v/>
      </c>
      <c r="AA55" s="162" t="str">
        <f>IF(AA53="","",VLOOKUP(AA53,'シフト記号表（勤務時間帯）'!$D$6:$Z$47,23,FALSE))</f>
        <v/>
      </c>
      <c r="AB55" s="160" t="str">
        <f>IF(AB53="","",VLOOKUP(AB53,'シフト記号表（勤務時間帯）'!$D$6:$Z$47,23,FALSE))</f>
        <v/>
      </c>
      <c r="AC55" s="161" t="str">
        <f>IF(AC53="","",VLOOKUP(AC53,'シフト記号表（勤務時間帯）'!$D$6:$Z$47,23,FALSE))</f>
        <v/>
      </c>
      <c r="AD55" s="161" t="str">
        <f>IF(AD53="","",VLOOKUP(AD53,'シフト記号表（勤務時間帯）'!$D$6:$Z$47,23,FALSE))</f>
        <v/>
      </c>
      <c r="AE55" s="161" t="str">
        <f>IF(AE53="","",VLOOKUP(AE53,'シフト記号表（勤務時間帯）'!$D$6:$Z$47,23,FALSE))</f>
        <v/>
      </c>
      <c r="AF55" s="161" t="str">
        <f>IF(AF53="","",VLOOKUP(AF53,'シフト記号表（勤務時間帯）'!$D$6:$Z$47,23,FALSE))</f>
        <v/>
      </c>
      <c r="AG55" s="161" t="str">
        <f>IF(AG53="","",VLOOKUP(AG53,'シフト記号表（勤務時間帯）'!$D$6:$Z$47,23,FALSE))</f>
        <v/>
      </c>
      <c r="AH55" s="162" t="str">
        <f>IF(AH53="","",VLOOKUP(AH53,'シフト記号表（勤務時間帯）'!$D$6:$Z$47,23,FALSE))</f>
        <v/>
      </c>
      <c r="AI55" s="160" t="str">
        <f>IF(AI53="","",VLOOKUP(AI53,'シフト記号表（勤務時間帯）'!$D$6:$Z$47,23,FALSE))</f>
        <v/>
      </c>
      <c r="AJ55" s="161" t="str">
        <f>IF(AJ53="","",VLOOKUP(AJ53,'シフト記号表（勤務時間帯）'!$D$6:$Z$47,23,FALSE))</f>
        <v/>
      </c>
      <c r="AK55" s="161" t="str">
        <f>IF(AK53="","",VLOOKUP(AK53,'シフト記号表（勤務時間帯）'!$D$6:$Z$47,23,FALSE))</f>
        <v/>
      </c>
      <c r="AL55" s="161" t="str">
        <f>IF(AL53="","",VLOOKUP(AL53,'シフト記号表（勤務時間帯）'!$D$6:$Z$47,23,FALSE))</f>
        <v/>
      </c>
      <c r="AM55" s="161" t="str">
        <f>IF(AM53="","",VLOOKUP(AM53,'シフト記号表（勤務時間帯）'!$D$6:$Z$47,23,FALSE))</f>
        <v/>
      </c>
      <c r="AN55" s="161" t="str">
        <f>IF(AN53="","",VLOOKUP(AN53,'シフト記号表（勤務時間帯）'!$D$6:$Z$47,23,FALSE))</f>
        <v/>
      </c>
      <c r="AO55" s="162" t="str">
        <f>IF(AO53="","",VLOOKUP(AO53,'シフト記号表（勤務時間帯）'!$D$6:$Z$47,23,FALSE))</f>
        <v/>
      </c>
      <c r="AP55" s="160" t="str">
        <f>IF(AP53="","",VLOOKUP(AP53,'シフト記号表（勤務時間帯）'!$D$6:$Z$47,23,FALSE))</f>
        <v/>
      </c>
      <c r="AQ55" s="161" t="str">
        <f>IF(AQ53="","",VLOOKUP(AQ53,'シフト記号表（勤務時間帯）'!$D$6:$Z$47,23,FALSE))</f>
        <v/>
      </c>
      <c r="AR55" s="161" t="str">
        <f>IF(AR53="","",VLOOKUP(AR53,'シフト記号表（勤務時間帯）'!$D$6:$Z$47,23,FALSE))</f>
        <v/>
      </c>
      <c r="AS55" s="161" t="str">
        <f>IF(AS53="","",VLOOKUP(AS53,'シフト記号表（勤務時間帯）'!$D$6:$Z$47,23,FALSE))</f>
        <v/>
      </c>
      <c r="AT55" s="161" t="str">
        <f>IF(AT53="","",VLOOKUP(AT53,'シフト記号表（勤務時間帯）'!$D$6:$Z$47,23,FALSE))</f>
        <v/>
      </c>
      <c r="AU55" s="161" t="str">
        <f>IF(AU53="","",VLOOKUP(AU53,'シフト記号表（勤務時間帯）'!$D$6:$Z$47,23,FALSE))</f>
        <v/>
      </c>
      <c r="AV55" s="162" t="str">
        <f>IF(AV53="","",VLOOKUP(AV53,'シフト記号表（勤務時間帯）'!$D$6:$Z$47,23,FALSE))</f>
        <v/>
      </c>
      <c r="AW55" s="160" t="str">
        <f>IF(AW53="","",VLOOKUP(AW53,'シフト記号表（勤務時間帯）'!$D$6:$Z$47,23,FALSE))</f>
        <v/>
      </c>
      <c r="AX55" s="161" t="str">
        <f>IF(AX53="","",VLOOKUP(AX53,'シフト記号表（勤務時間帯）'!$D$6:$Z$47,23,FALSE))</f>
        <v/>
      </c>
      <c r="AY55" s="161" t="str">
        <f>IF(AY53="","",VLOOKUP(AY53,'シフト記号表（勤務時間帯）'!$D$6:$Z$47,23,FALSE))</f>
        <v/>
      </c>
      <c r="AZ55" s="322">
        <f>IF($BC$3="４週",SUM(U55:AV55),IF($BC$3="暦月",SUM(U55:AY55),""))</f>
        <v>0</v>
      </c>
      <c r="BA55" s="323"/>
      <c r="BB55" s="324">
        <f>IF($BC$3="４週",AZ55/4,IF($BC$3="暦月",(AZ55/($BC$8/7)),""))</f>
        <v>0</v>
      </c>
      <c r="BC55" s="323"/>
      <c r="BD55" s="316"/>
      <c r="BE55" s="317"/>
      <c r="BF55" s="317"/>
      <c r="BG55" s="317"/>
      <c r="BH55" s="318"/>
    </row>
    <row r="56" spans="2:60" ht="20.25" customHeight="1" x14ac:dyDescent="0.4">
      <c r="B56" s="100"/>
      <c r="C56" s="265"/>
      <c r="D56" s="266"/>
      <c r="E56" s="267"/>
      <c r="F56" s="95"/>
      <c r="G56" s="97"/>
      <c r="H56" s="329"/>
      <c r="I56" s="277"/>
      <c r="J56" s="278"/>
      <c r="K56" s="278"/>
      <c r="L56" s="279"/>
      <c r="M56" s="286"/>
      <c r="N56" s="287"/>
      <c r="O56" s="288"/>
      <c r="P56" s="18" t="s">
        <v>18</v>
      </c>
      <c r="Q56" s="25"/>
      <c r="R56" s="25"/>
      <c r="S56" s="13"/>
      <c r="T56" s="51"/>
      <c r="U56" s="163"/>
      <c r="V56" s="164"/>
      <c r="W56" s="164"/>
      <c r="X56" s="164"/>
      <c r="Y56" s="164"/>
      <c r="Z56" s="164"/>
      <c r="AA56" s="165"/>
      <c r="AB56" s="163"/>
      <c r="AC56" s="164"/>
      <c r="AD56" s="164"/>
      <c r="AE56" s="164"/>
      <c r="AF56" s="164"/>
      <c r="AG56" s="164"/>
      <c r="AH56" s="165"/>
      <c r="AI56" s="163"/>
      <c r="AJ56" s="164"/>
      <c r="AK56" s="164"/>
      <c r="AL56" s="164"/>
      <c r="AM56" s="164"/>
      <c r="AN56" s="164"/>
      <c r="AO56" s="165"/>
      <c r="AP56" s="163"/>
      <c r="AQ56" s="164"/>
      <c r="AR56" s="164"/>
      <c r="AS56" s="164"/>
      <c r="AT56" s="164"/>
      <c r="AU56" s="164"/>
      <c r="AV56" s="165"/>
      <c r="AW56" s="163"/>
      <c r="AX56" s="164"/>
      <c r="AY56" s="164"/>
      <c r="AZ56" s="295"/>
      <c r="BA56" s="296"/>
      <c r="BB56" s="309"/>
      <c r="BC56" s="296"/>
      <c r="BD56" s="310"/>
      <c r="BE56" s="311"/>
      <c r="BF56" s="311"/>
      <c r="BG56" s="311"/>
      <c r="BH56" s="312"/>
    </row>
    <row r="57" spans="2:60" ht="20.25" customHeight="1" x14ac:dyDescent="0.4">
      <c r="B57" s="96">
        <f>B54+1</f>
        <v>10</v>
      </c>
      <c r="C57" s="268"/>
      <c r="D57" s="269"/>
      <c r="E57" s="270"/>
      <c r="F57" s="95">
        <f>C56</f>
        <v>0</v>
      </c>
      <c r="G57" s="97"/>
      <c r="H57" s="275"/>
      <c r="I57" s="280"/>
      <c r="J57" s="281"/>
      <c r="K57" s="281"/>
      <c r="L57" s="282"/>
      <c r="M57" s="289"/>
      <c r="N57" s="290"/>
      <c r="O57" s="291"/>
      <c r="P57" s="20" t="s">
        <v>69</v>
      </c>
      <c r="Q57" s="21"/>
      <c r="R57" s="21"/>
      <c r="S57" s="16"/>
      <c r="T57" s="46"/>
      <c r="U57" s="157" t="str">
        <f>IF(U56="","",VLOOKUP(U56,'シフト記号表（勤務時間帯）'!$D$6:$X$47,21,FALSE))</f>
        <v/>
      </c>
      <c r="V57" s="158" t="str">
        <f>IF(V56="","",VLOOKUP(V56,'シフト記号表（勤務時間帯）'!$D$6:$X$47,21,FALSE))</f>
        <v/>
      </c>
      <c r="W57" s="158" t="str">
        <f>IF(W56="","",VLOOKUP(W56,'シフト記号表（勤務時間帯）'!$D$6:$X$47,21,FALSE))</f>
        <v/>
      </c>
      <c r="X57" s="158" t="str">
        <f>IF(X56="","",VLOOKUP(X56,'シフト記号表（勤務時間帯）'!$D$6:$X$47,21,FALSE))</f>
        <v/>
      </c>
      <c r="Y57" s="158" t="str">
        <f>IF(Y56="","",VLOOKUP(Y56,'シフト記号表（勤務時間帯）'!$D$6:$X$47,21,FALSE))</f>
        <v/>
      </c>
      <c r="Z57" s="158" t="str">
        <f>IF(Z56="","",VLOOKUP(Z56,'シフト記号表（勤務時間帯）'!$D$6:$X$47,21,FALSE))</f>
        <v/>
      </c>
      <c r="AA57" s="159" t="str">
        <f>IF(AA56="","",VLOOKUP(AA56,'シフト記号表（勤務時間帯）'!$D$6:$X$47,21,FALSE))</f>
        <v/>
      </c>
      <c r="AB57" s="157" t="str">
        <f>IF(AB56="","",VLOOKUP(AB56,'シフト記号表（勤務時間帯）'!$D$6:$X$47,21,FALSE))</f>
        <v/>
      </c>
      <c r="AC57" s="158" t="str">
        <f>IF(AC56="","",VLOOKUP(AC56,'シフト記号表（勤務時間帯）'!$D$6:$X$47,21,FALSE))</f>
        <v/>
      </c>
      <c r="AD57" s="158" t="str">
        <f>IF(AD56="","",VLOOKUP(AD56,'シフト記号表（勤務時間帯）'!$D$6:$X$47,21,FALSE))</f>
        <v/>
      </c>
      <c r="AE57" s="158" t="str">
        <f>IF(AE56="","",VLOOKUP(AE56,'シフト記号表（勤務時間帯）'!$D$6:$X$47,21,FALSE))</f>
        <v/>
      </c>
      <c r="AF57" s="158" t="str">
        <f>IF(AF56="","",VLOOKUP(AF56,'シフト記号表（勤務時間帯）'!$D$6:$X$47,21,FALSE))</f>
        <v/>
      </c>
      <c r="AG57" s="158" t="str">
        <f>IF(AG56="","",VLOOKUP(AG56,'シフト記号表（勤務時間帯）'!$D$6:$X$47,21,FALSE))</f>
        <v/>
      </c>
      <c r="AH57" s="159" t="str">
        <f>IF(AH56="","",VLOOKUP(AH56,'シフト記号表（勤務時間帯）'!$D$6:$X$47,21,FALSE))</f>
        <v/>
      </c>
      <c r="AI57" s="157" t="str">
        <f>IF(AI56="","",VLOOKUP(AI56,'シフト記号表（勤務時間帯）'!$D$6:$X$47,21,FALSE))</f>
        <v/>
      </c>
      <c r="AJ57" s="158" t="str">
        <f>IF(AJ56="","",VLOOKUP(AJ56,'シフト記号表（勤務時間帯）'!$D$6:$X$47,21,FALSE))</f>
        <v/>
      </c>
      <c r="AK57" s="158" t="str">
        <f>IF(AK56="","",VLOOKUP(AK56,'シフト記号表（勤務時間帯）'!$D$6:$X$47,21,FALSE))</f>
        <v/>
      </c>
      <c r="AL57" s="158" t="str">
        <f>IF(AL56="","",VLOOKUP(AL56,'シフト記号表（勤務時間帯）'!$D$6:$X$47,21,FALSE))</f>
        <v/>
      </c>
      <c r="AM57" s="158" t="str">
        <f>IF(AM56="","",VLOOKUP(AM56,'シフト記号表（勤務時間帯）'!$D$6:$X$47,21,FALSE))</f>
        <v/>
      </c>
      <c r="AN57" s="158" t="str">
        <f>IF(AN56="","",VLOOKUP(AN56,'シフト記号表（勤務時間帯）'!$D$6:$X$47,21,FALSE))</f>
        <v/>
      </c>
      <c r="AO57" s="159" t="str">
        <f>IF(AO56="","",VLOOKUP(AO56,'シフト記号表（勤務時間帯）'!$D$6:$X$47,21,FALSE))</f>
        <v/>
      </c>
      <c r="AP57" s="157" t="str">
        <f>IF(AP56="","",VLOOKUP(AP56,'シフト記号表（勤務時間帯）'!$D$6:$X$47,21,FALSE))</f>
        <v/>
      </c>
      <c r="AQ57" s="158" t="str">
        <f>IF(AQ56="","",VLOOKUP(AQ56,'シフト記号表（勤務時間帯）'!$D$6:$X$47,21,FALSE))</f>
        <v/>
      </c>
      <c r="AR57" s="158" t="str">
        <f>IF(AR56="","",VLOOKUP(AR56,'シフト記号表（勤務時間帯）'!$D$6:$X$47,21,FALSE))</f>
        <v/>
      </c>
      <c r="AS57" s="158" t="str">
        <f>IF(AS56="","",VLOOKUP(AS56,'シフト記号表（勤務時間帯）'!$D$6:$X$47,21,FALSE))</f>
        <v/>
      </c>
      <c r="AT57" s="158" t="str">
        <f>IF(AT56="","",VLOOKUP(AT56,'シフト記号表（勤務時間帯）'!$D$6:$X$47,21,FALSE))</f>
        <v/>
      </c>
      <c r="AU57" s="158" t="str">
        <f>IF(AU56="","",VLOOKUP(AU56,'シフト記号表（勤務時間帯）'!$D$6:$X$47,21,FALSE))</f>
        <v/>
      </c>
      <c r="AV57" s="159" t="str">
        <f>IF(AV56="","",VLOOKUP(AV56,'シフト記号表（勤務時間帯）'!$D$6:$X$47,21,FALSE))</f>
        <v/>
      </c>
      <c r="AW57" s="157" t="str">
        <f>IF(AW56="","",VLOOKUP(AW56,'シフト記号表（勤務時間帯）'!$D$6:$X$47,21,FALSE))</f>
        <v/>
      </c>
      <c r="AX57" s="158" t="str">
        <f>IF(AX56="","",VLOOKUP(AX56,'シフト記号表（勤務時間帯）'!$D$6:$X$47,21,FALSE))</f>
        <v/>
      </c>
      <c r="AY57" s="158" t="str">
        <f>IF(AY56="","",VLOOKUP(AY56,'シフト記号表（勤務時間帯）'!$D$6:$X$47,21,FALSE))</f>
        <v/>
      </c>
      <c r="AZ57" s="319">
        <f>IF($BC$3="４週",SUM(U57:AV57),IF($BC$3="暦月",SUM(U57:AY57),""))</f>
        <v>0</v>
      </c>
      <c r="BA57" s="320"/>
      <c r="BB57" s="321">
        <f>IF($BC$3="４週",AZ57/4,IF($BC$3="暦月",(AZ57/($BC$8/7)),""))</f>
        <v>0</v>
      </c>
      <c r="BC57" s="320"/>
      <c r="BD57" s="313"/>
      <c r="BE57" s="314"/>
      <c r="BF57" s="314"/>
      <c r="BG57" s="314"/>
      <c r="BH57" s="315"/>
    </row>
    <row r="58" spans="2:60" ht="20.25" customHeight="1" x14ac:dyDescent="0.4">
      <c r="B58" s="98"/>
      <c r="C58" s="271"/>
      <c r="D58" s="272"/>
      <c r="E58" s="273"/>
      <c r="F58" s="134"/>
      <c r="G58" s="99">
        <f>C56</f>
        <v>0</v>
      </c>
      <c r="H58" s="276"/>
      <c r="I58" s="283"/>
      <c r="J58" s="284"/>
      <c r="K58" s="284"/>
      <c r="L58" s="285"/>
      <c r="M58" s="292"/>
      <c r="N58" s="293"/>
      <c r="O58" s="294"/>
      <c r="P58" s="37" t="s">
        <v>70</v>
      </c>
      <c r="Q58" s="38"/>
      <c r="R58" s="38"/>
      <c r="S58" s="39"/>
      <c r="T58" s="52"/>
      <c r="U58" s="160" t="str">
        <f>IF(U56="","",VLOOKUP(U56,'シフト記号表（勤務時間帯）'!$D$6:$Z$47,23,FALSE))</f>
        <v/>
      </c>
      <c r="V58" s="161" t="str">
        <f>IF(V56="","",VLOOKUP(V56,'シフト記号表（勤務時間帯）'!$D$6:$Z$47,23,FALSE))</f>
        <v/>
      </c>
      <c r="W58" s="161" t="str">
        <f>IF(W56="","",VLOOKUP(W56,'シフト記号表（勤務時間帯）'!$D$6:$Z$47,23,FALSE))</f>
        <v/>
      </c>
      <c r="X58" s="161" t="str">
        <f>IF(X56="","",VLOOKUP(X56,'シフト記号表（勤務時間帯）'!$D$6:$Z$47,23,FALSE))</f>
        <v/>
      </c>
      <c r="Y58" s="161" t="str">
        <f>IF(Y56="","",VLOOKUP(Y56,'シフト記号表（勤務時間帯）'!$D$6:$Z$47,23,FALSE))</f>
        <v/>
      </c>
      <c r="Z58" s="161" t="str">
        <f>IF(Z56="","",VLOOKUP(Z56,'シフト記号表（勤務時間帯）'!$D$6:$Z$47,23,FALSE))</f>
        <v/>
      </c>
      <c r="AA58" s="162" t="str">
        <f>IF(AA56="","",VLOOKUP(AA56,'シフト記号表（勤務時間帯）'!$D$6:$Z$47,23,FALSE))</f>
        <v/>
      </c>
      <c r="AB58" s="160" t="str">
        <f>IF(AB56="","",VLOOKUP(AB56,'シフト記号表（勤務時間帯）'!$D$6:$Z$47,23,FALSE))</f>
        <v/>
      </c>
      <c r="AC58" s="161" t="str">
        <f>IF(AC56="","",VLOOKUP(AC56,'シフト記号表（勤務時間帯）'!$D$6:$Z$47,23,FALSE))</f>
        <v/>
      </c>
      <c r="AD58" s="161" t="str">
        <f>IF(AD56="","",VLOOKUP(AD56,'シフト記号表（勤務時間帯）'!$D$6:$Z$47,23,FALSE))</f>
        <v/>
      </c>
      <c r="AE58" s="161" t="str">
        <f>IF(AE56="","",VLOOKUP(AE56,'シフト記号表（勤務時間帯）'!$D$6:$Z$47,23,FALSE))</f>
        <v/>
      </c>
      <c r="AF58" s="161" t="str">
        <f>IF(AF56="","",VLOOKUP(AF56,'シフト記号表（勤務時間帯）'!$D$6:$Z$47,23,FALSE))</f>
        <v/>
      </c>
      <c r="AG58" s="161" t="str">
        <f>IF(AG56="","",VLOOKUP(AG56,'シフト記号表（勤務時間帯）'!$D$6:$Z$47,23,FALSE))</f>
        <v/>
      </c>
      <c r="AH58" s="162" t="str">
        <f>IF(AH56="","",VLOOKUP(AH56,'シフト記号表（勤務時間帯）'!$D$6:$Z$47,23,FALSE))</f>
        <v/>
      </c>
      <c r="AI58" s="160" t="str">
        <f>IF(AI56="","",VLOOKUP(AI56,'シフト記号表（勤務時間帯）'!$D$6:$Z$47,23,FALSE))</f>
        <v/>
      </c>
      <c r="AJ58" s="161" t="str">
        <f>IF(AJ56="","",VLOOKUP(AJ56,'シフト記号表（勤務時間帯）'!$D$6:$Z$47,23,FALSE))</f>
        <v/>
      </c>
      <c r="AK58" s="161" t="str">
        <f>IF(AK56="","",VLOOKUP(AK56,'シフト記号表（勤務時間帯）'!$D$6:$Z$47,23,FALSE))</f>
        <v/>
      </c>
      <c r="AL58" s="161" t="str">
        <f>IF(AL56="","",VLOOKUP(AL56,'シフト記号表（勤務時間帯）'!$D$6:$Z$47,23,FALSE))</f>
        <v/>
      </c>
      <c r="AM58" s="161" t="str">
        <f>IF(AM56="","",VLOOKUP(AM56,'シフト記号表（勤務時間帯）'!$D$6:$Z$47,23,FALSE))</f>
        <v/>
      </c>
      <c r="AN58" s="161" t="str">
        <f>IF(AN56="","",VLOOKUP(AN56,'シフト記号表（勤務時間帯）'!$D$6:$Z$47,23,FALSE))</f>
        <v/>
      </c>
      <c r="AO58" s="162" t="str">
        <f>IF(AO56="","",VLOOKUP(AO56,'シフト記号表（勤務時間帯）'!$D$6:$Z$47,23,FALSE))</f>
        <v/>
      </c>
      <c r="AP58" s="160" t="str">
        <f>IF(AP56="","",VLOOKUP(AP56,'シフト記号表（勤務時間帯）'!$D$6:$Z$47,23,FALSE))</f>
        <v/>
      </c>
      <c r="AQ58" s="161" t="str">
        <f>IF(AQ56="","",VLOOKUP(AQ56,'シフト記号表（勤務時間帯）'!$D$6:$Z$47,23,FALSE))</f>
        <v/>
      </c>
      <c r="AR58" s="161" t="str">
        <f>IF(AR56="","",VLOOKUP(AR56,'シフト記号表（勤務時間帯）'!$D$6:$Z$47,23,FALSE))</f>
        <v/>
      </c>
      <c r="AS58" s="161" t="str">
        <f>IF(AS56="","",VLOOKUP(AS56,'シフト記号表（勤務時間帯）'!$D$6:$Z$47,23,FALSE))</f>
        <v/>
      </c>
      <c r="AT58" s="161" t="str">
        <f>IF(AT56="","",VLOOKUP(AT56,'シフト記号表（勤務時間帯）'!$D$6:$Z$47,23,FALSE))</f>
        <v/>
      </c>
      <c r="AU58" s="161" t="str">
        <f>IF(AU56="","",VLOOKUP(AU56,'シフト記号表（勤務時間帯）'!$D$6:$Z$47,23,FALSE))</f>
        <v/>
      </c>
      <c r="AV58" s="162" t="str">
        <f>IF(AV56="","",VLOOKUP(AV56,'シフト記号表（勤務時間帯）'!$D$6:$Z$47,23,FALSE))</f>
        <v/>
      </c>
      <c r="AW58" s="160" t="str">
        <f>IF(AW56="","",VLOOKUP(AW56,'シフト記号表（勤務時間帯）'!$D$6:$Z$47,23,FALSE))</f>
        <v/>
      </c>
      <c r="AX58" s="161" t="str">
        <f>IF(AX56="","",VLOOKUP(AX56,'シフト記号表（勤務時間帯）'!$D$6:$Z$47,23,FALSE))</f>
        <v/>
      </c>
      <c r="AY58" s="161" t="str">
        <f>IF(AY56="","",VLOOKUP(AY56,'シフト記号表（勤務時間帯）'!$D$6:$Z$47,23,FALSE))</f>
        <v/>
      </c>
      <c r="AZ58" s="322">
        <f>IF($BC$3="４週",SUM(U58:AV58),IF($BC$3="暦月",SUM(U58:AY58),""))</f>
        <v>0</v>
      </c>
      <c r="BA58" s="323"/>
      <c r="BB58" s="324">
        <f>IF($BC$3="４週",AZ58/4,IF($BC$3="暦月",(AZ58/($BC$8/7)),""))</f>
        <v>0</v>
      </c>
      <c r="BC58" s="323"/>
      <c r="BD58" s="316"/>
      <c r="BE58" s="317"/>
      <c r="BF58" s="317"/>
      <c r="BG58" s="317"/>
      <c r="BH58" s="318"/>
    </row>
    <row r="59" spans="2:60" ht="20.25" customHeight="1" x14ac:dyDescent="0.4">
      <c r="B59" s="100"/>
      <c r="C59" s="265"/>
      <c r="D59" s="266"/>
      <c r="E59" s="267"/>
      <c r="F59" s="95"/>
      <c r="G59" s="97"/>
      <c r="H59" s="329"/>
      <c r="I59" s="277"/>
      <c r="J59" s="278"/>
      <c r="K59" s="278"/>
      <c r="L59" s="279"/>
      <c r="M59" s="286"/>
      <c r="N59" s="287"/>
      <c r="O59" s="288"/>
      <c r="P59" s="18" t="s">
        <v>18</v>
      </c>
      <c r="Q59" s="25"/>
      <c r="R59" s="25"/>
      <c r="S59" s="13"/>
      <c r="T59" s="51"/>
      <c r="U59" s="163"/>
      <c r="V59" s="164"/>
      <c r="W59" s="164"/>
      <c r="X59" s="164"/>
      <c r="Y59" s="164"/>
      <c r="Z59" s="164"/>
      <c r="AA59" s="165"/>
      <c r="AB59" s="163"/>
      <c r="AC59" s="164"/>
      <c r="AD59" s="164"/>
      <c r="AE59" s="164"/>
      <c r="AF59" s="164"/>
      <c r="AG59" s="164"/>
      <c r="AH59" s="165"/>
      <c r="AI59" s="163"/>
      <c r="AJ59" s="164"/>
      <c r="AK59" s="164"/>
      <c r="AL59" s="164"/>
      <c r="AM59" s="164"/>
      <c r="AN59" s="164"/>
      <c r="AO59" s="165"/>
      <c r="AP59" s="163"/>
      <c r="AQ59" s="164"/>
      <c r="AR59" s="164"/>
      <c r="AS59" s="164"/>
      <c r="AT59" s="164"/>
      <c r="AU59" s="164"/>
      <c r="AV59" s="165"/>
      <c r="AW59" s="163"/>
      <c r="AX59" s="164"/>
      <c r="AY59" s="164"/>
      <c r="AZ59" s="295"/>
      <c r="BA59" s="296"/>
      <c r="BB59" s="309"/>
      <c r="BC59" s="296"/>
      <c r="BD59" s="310"/>
      <c r="BE59" s="311"/>
      <c r="BF59" s="311"/>
      <c r="BG59" s="311"/>
      <c r="BH59" s="312"/>
    </row>
    <row r="60" spans="2:60" ht="20.25" customHeight="1" x14ac:dyDescent="0.4">
      <c r="B60" s="96">
        <f>B57+1</f>
        <v>11</v>
      </c>
      <c r="C60" s="268"/>
      <c r="D60" s="269"/>
      <c r="E60" s="270"/>
      <c r="F60" s="95">
        <f>C59</f>
        <v>0</v>
      </c>
      <c r="G60" s="97"/>
      <c r="H60" s="275"/>
      <c r="I60" s="280"/>
      <c r="J60" s="281"/>
      <c r="K60" s="281"/>
      <c r="L60" s="282"/>
      <c r="M60" s="289"/>
      <c r="N60" s="290"/>
      <c r="O60" s="291"/>
      <c r="P60" s="20" t="s">
        <v>69</v>
      </c>
      <c r="Q60" s="21"/>
      <c r="R60" s="21"/>
      <c r="S60" s="16"/>
      <c r="T60" s="46"/>
      <c r="U60" s="157" t="str">
        <f>IF(U59="","",VLOOKUP(U59,'シフト記号表（勤務時間帯）'!$D$6:$X$47,21,FALSE))</f>
        <v/>
      </c>
      <c r="V60" s="158" t="str">
        <f>IF(V59="","",VLOOKUP(V59,'シフト記号表（勤務時間帯）'!$D$6:$X$47,21,FALSE))</f>
        <v/>
      </c>
      <c r="W60" s="158" t="str">
        <f>IF(W59="","",VLOOKUP(W59,'シフト記号表（勤務時間帯）'!$D$6:$X$47,21,FALSE))</f>
        <v/>
      </c>
      <c r="X60" s="158" t="str">
        <f>IF(X59="","",VLOOKUP(X59,'シフト記号表（勤務時間帯）'!$D$6:$X$47,21,FALSE))</f>
        <v/>
      </c>
      <c r="Y60" s="158" t="str">
        <f>IF(Y59="","",VLOOKUP(Y59,'シフト記号表（勤務時間帯）'!$D$6:$X$47,21,FALSE))</f>
        <v/>
      </c>
      <c r="Z60" s="158" t="str">
        <f>IF(Z59="","",VLOOKUP(Z59,'シフト記号表（勤務時間帯）'!$D$6:$X$47,21,FALSE))</f>
        <v/>
      </c>
      <c r="AA60" s="159" t="str">
        <f>IF(AA59="","",VLOOKUP(AA59,'シフト記号表（勤務時間帯）'!$D$6:$X$47,21,FALSE))</f>
        <v/>
      </c>
      <c r="AB60" s="157" t="str">
        <f>IF(AB59="","",VLOOKUP(AB59,'シフト記号表（勤務時間帯）'!$D$6:$X$47,21,FALSE))</f>
        <v/>
      </c>
      <c r="AC60" s="158" t="str">
        <f>IF(AC59="","",VLOOKUP(AC59,'シフト記号表（勤務時間帯）'!$D$6:$X$47,21,FALSE))</f>
        <v/>
      </c>
      <c r="AD60" s="158" t="str">
        <f>IF(AD59="","",VLOOKUP(AD59,'シフト記号表（勤務時間帯）'!$D$6:$X$47,21,FALSE))</f>
        <v/>
      </c>
      <c r="AE60" s="158" t="str">
        <f>IF(AE59="","",VLOOKUP(AE59,'シフト記号表（勤務時間帯）'!$D$6:$X$47,21,FALSE))</f>
        <v/>
      </c>
      <c r="AF60" s="158" t="str">
        <f>IF(AF59="","",VLOOKUP(AF59,'シフト記号表（勤務時間帯）'!$D$6:$X$47,21,FALSE))</f>
        <v/>
      </c>
      <c r="AG60" s="158" t="str">
        <f>IF(AG59="","",VLOOKUP(AG59,'シフト記号表（勤務時間帯）'!$D$6:$X$47,21,FALSE))</f>
        <v/>
      </c>
      <c r="AH60" s="159" t="str">
        <f>IF(AH59="","",VLOOKUP(AH59,'シフト記号表（勤務時間帯）'!$D$6:$X$47,21,FALSE))</f>
        <v/>
      </c>
      <c r="AI60" s="157" t="str">
        <f>IF(AI59="","",VLOOKUP(AI59,'シフト記号表（勤務時間帯）'!$D$6:$X$47,21,FALSE))</f>
        <v/>
      </c>
      <c r="AJ60" s="158" t="str">
        <f>IF(AJ59="","",VLOOKUP(AJ59,'シフト記号表（勤務時間帯）'!$D$6:$X$47,21,FALSE))</f>
        <v/>
      </c>
      <c r="AK60" s="158" t="str">
        <f>IF(AK59="","",VLOOKUP(AK59,'シフト記号表（勤務時間帯）'!$D$6:$X$47,21,FALSE))</f>
        <v/>
      </c>
      <c r="AL60" s="158" t="str">
        <f>IF(AL59="","",VLOOKUP(AL59,'シフト記号表（勤務時間帯）'!$D$6:$X$47,21,FALSE))</f>
        <v/>
      </c>
      <c r="AM60" s="158" t="str">
        <f>IF(AM59="","",VLOOKUP(AM59,'シフト記号表（勤務時間帯）'!$D$6:$X$47,21,FALSE))</f>
        <v/>
      </c>
      <c r="AN60" s="158" t="str">
        <f>IF(AN59="","",VLOOKUP(AN59,'シフト記号表（勤務時間帯）'!$D$6:$X$47,21,FALSE))</f>
        <v/>
      </c>
      <c r="AO60" s="159" t="str">
        <f>IF(AO59="","",VLOOKUP(AO59,'シフト記号表（勤務時間帯）'!$D$6:$X$47,21,FALSE))</f>
        <v/>
      </c>
      <c r="AP60" s="157" t="str">
        <f>IF(AP59="","",VLOOKUP(AP59,'シフト記号表（勤務時間帯）'!$D$6:$X$47,21,FALSE))</f>
        <v/>
      </c>
      <c r="AQ60" s="158" t="str">
        <f>IF(AQ59="","",VLOOKUP(AQ59,'シフト記号表（勤務時間帯）'!$D$6:$X$47,21,FALSE))</f>
        <v/>
      </c>
      <c r="AR60" s="158" t="str">
        <f>IF(AR59="","",VLOOKUP(AR59,'シフト記号表（勤務時間帯）'!$D$6:$X$47,21,FALSE))</f>
        <v/>
      </c>
      <c r="AS60" s="158" t="str">
        <f>IF(AS59="","",VLOOKUP(AS59,'シフト記号表（勤務時間帯）'!$D$6:$X$47,21,FALSE))</f>
        <v/>
      </c>
      <c r="AT60" s="158" t="str">
        <f>IF(AT59="","",VLOOKUP(AT59,'シフト記号表（勤務時間帯）'!$D$6:$X$47,21,FALSE))</f>
        <v/>
      </c>
      <c r="AU60" s="158" t="str">
        <f>IF(AU59="","",VLOOKUP(AU59,'シフト記号表（勤務時間帯）'!$D$6:$X$47,21,FALSE))</f>
        <v/>
      </c>
      <c r="AV60" s="159" t="str">
        <f>IF(AV59="","",VLOOKUP(AV59,'シフト記号表（勤務時間帯）'!$D$6:$X$47,21,FALSE))</f>
        <v/>
      </c>
      <c r="AW60" s="157" t="str">
        <f>IF(AW59="","",VLOOKUP(AW59,'シフト記号表（勤務時間帯）'!$D$6:$X$47,21,FALSE))</f>
        <v/>
      </c>
      <c r="AX60" s="158" t="str">
        <f>IF(AX59="","",VLOOKUP(AX59,'シフト記号表（勤務時間帯）'!$D$6:$X$47,21,FALSE))</f>
        <v/>
      </c>
      <c r="AY60" s="158" t="str">
        <f>IF(AY59="","",VLOOKUP(AY59,'シフト記号表（勤務時間帯）'!$D$6:$X$47,21,FALSE))</f>
        <v/>
      </c>
      <c r="AZ60" s="319">
        <f>IF($BC$3="４週",SUM(U60:AV60),IF($BC$3="暦月",SUM(U60:AY60),""))</f>
        <v>0</v>
      </c>
      <c r="BA60" s="320"/>
      <c r="BB60" s="321">
        <f>IF($BC$3="４週",AZ60/4,IF($BC$3="暦月",(AZ60/($BC$8/7)),""))</f>
        <v>0</v>
      </c>
      <c r="BC60" s="320"/>
      <c r="BD60" s="313"/>
      <c r="BE60" s="314"/>
      <c r="BF60" s="314"/>
      <c r="BG60" s="314"/>
      <c r="BH60" s="315"/>
    </row>
    <row r="61" spans="2:60" ht="20.25" customHeight="1" x14ac:dyDescent="0.4">
      <c r="B61" s="98"/>
      <c r="C61" s="271"/>
      <c r="D61" s="272"/>
      <c r="E61" s="273"/>
      <c r="F61" s="134"/>
      <c r="G61" s="99">
        <f>C59</f>
        <v>0</v>
      </c>
      <c r="H61" s="276"/>
      <c r="I61" s="283"/>
      <c r="J61" s="284"/>
      <c r="K61" s="284"/>
      <c r="L61" s="285"/>
      <c r="M61" s="292"/>
      <c r="N61" s="293"/>
      <c r="O61" s="294"/>
      <c r="P61" s="37" t="s">
        <v>70</v>
      </c>
      <c r="Q61" s="38"/>
      <c r="R61" s="38"/>
      <c r="S61" s="39"/>
      <c r="T61" s="52"/>
      <c r="U61" s="160" t="str">
        <f>IF(U59="","",VLOOKUP(U59,'シフト記号表（勤務時間帯）'!$D$6:$Z$47,23,FALSE))</f>
        <v/>
      </c>
      <c r="V61" s="161" t="str">
        <f>IF(V59="","",VLOOKUP(V59,'シフト記号表（勤務時間帯）'!$D$6:$Z$47,23,FALSE))</f>
        <v/>
      </c>
      <c r="W61" s="161" t="str">
        <f>IF(W59="","",VLOOKUP(W59,'シフト記号表（勤務時間帯）'!$D$6:$Z$47,23,FALSE))</f>
        <v/>
      </c>
      <c r="X61" s="161" t="str">
        <f>IF(X59="","",VLOOKUP(X59,'シフト記号表（勤務時間帯）'!$D$6:$Z$47,23,FALSE))</f>
        <v/>
      </c>
      <c r="Y61" s="161" t="str">
        <f>IF(Y59="","",VLOOKUP(Y59,'シフト記号表（勤務時間帯）'!$D$6:$Z$47,23,FALSE))</f>
        <v/>
      </c>
      <c r="Z61" s="161" t="str">
        <f>IF(Z59="","",VLOOKUP(Z59,'シフト記号表（勤務時間帯）'!$D$6:$Z$47,23,FALSE))</f>
        <v/>
      </c>
      <c r="AA61" s="162" t="str">
        <f>IF(AA59="","",VLOOKUP(AA59,'シフト記号表（勤務時間帯）'!$D$6:$Z$47,23,FALSE))</f>
        <v/>
      </c>
      <c r="AB61" s="160" t="str">
        <f>IF(AB59="","",VLOOKUP(AB59,'シフト記号表（勤務時間帯）'!$D$6:$Z$47,23,FALSE))</f>
        <v/>
      </c>
      <c r="AC61" s="161" t="str">
        <f>IF(AC59="","",VLOOKUP(AC59,'シフト記号表（勤務時間帯）'!$D$6:$Z$47,23,FALSE))</f>
        <v/>
      </c>
      <c r="AD61" s="161" t="str">
        <f>IF(AD59="","",VLOOKUP(AD59,'シフト記号表（勤務時間帯）'!$D$6:$Z$47,23,FALSE))</f>
        <v/>
      </c>
      <c r="AE61" s="161" t="str">
        <f>IF(AE59="","",VLOOKUP(AE59,'シフト記号表（勤務時間帯）'!$D$6:$Z$47,23,FALSE))</f>
        <v/>
      </c>
      <c r="AF61" s="161" t="str">
        <f>IF(AF59="","",VLOOKUP(AF59,'シフト記号表（勤務時間帯）'!$D$6:$Z$47,23,FALSE))</f>
        <v/>
      </c>
      <c r="AG61" s="161" t="str">
        <f>IF(AG59="","",VLOOKUP(AG59,'シフト記号表（勤務時間帯）'!$D$6:$Z$47,23,FALSE))</f>
        <v/>
      </c>
      <c r="AH61" s="162" t="str">
        <f>IF(AH59="","",VLOOKUP(AH59,'シフト記号表（勤務時間帯）'!$D$6:$Z$47,23,FALSE))</f>
        <v/>
      </c>
      <c r="AI61" s="160" t="str">
        <f>IF(AI59="","",VLOOKUP(AI59,'シフト記号表（勤務時間帯）'!$D$6:$Z$47,23,FALSE))</f>
        <v/>
      </c>
      <c r="AJ61" s="161" t="str">
        <f>IF(AJ59="","",VLOOKUP(AJ59,'シフト記号表（勤務時間帯）'!$D$6:$Z$47,23,FALSE))</f>
        <v/>
      </c>
      <c r="AK61" s="161" t="str">
        <f>IF(AK59="","",VLOOKUP(AK59,'シフト記号表（勤務時間帯）'!$D$6:$Z$47,23,FALSE))</f>
        <v/>
      </c>
      <c r="AL61" s="161" t="str">
        <f>IF(AL59="","",VLOOKUP(AL59,'シフト記号表（勤務時間帯）'!$D$6:$Z$47,23,FALSE))</f>
        <v/>
      </c>
      <c r="AM61" s="161" t="str">
        <f>IF(AM59="","",VLOOKUP(AM59,'シフト記号表（勤務時間帯）'!$D$6:$Z$47,23,FALSE))</f>
        <v/>
      </c>
      <c r="AN61" s="161" t="str">
        <f>IF(AN59="","",VLOOKUP(AN59,'シフト記号表（勤務時間帯）'!$D$6:$Z$47,23,FALSE))</f>
        <v/>
      </c>
      <c r="AO61" s="162" t="str">
        <f>IF(AO59="","",VLOOKUP(AO59,'シフト記号表（勤務時間帯）'!$D$6:$Z$47,23,FALSE))</f>
        <v/>
      </c>
      <c r="AP61" s="160" t="str">
        <f>IF(AP59="","",VLOOKUP(AP59,'シフト記号表（勤務時間帯）'!$D$6:$Z$47,23,FALSE))</f>
        <v/>
      </c>
      <c r="AQ61" s="161" t="str">
        <f>IF(AQ59="","",VLOOKUP(AQ59,'シフト記号表（勤務時間帯）'!$D$6:$Z$47,23,FALSE))</f>
        <v/>
      </c>
      <c r="AR61" s="161" t="str">
        <f>IF(AR59="","",VLOOKUP(AR59,'シフト記号表（勤務時間帯）'!$D$6:$Z$47,23,FALSE))</f>
        <v/>
      </c>
      <c r="AS61" s="161" t="str">
        <f>IF(AS59="","",VLOOKUP(AS59,'シフト記号表（勤務時間帯）'!$D$6:$Z$47,23,FALSE))</f>
        <v/>
      </c>
      <c r="AT61" s="161" t="str">
        <f>IF(AT59="","",VLOOKUP(AT59,'シフト記号表（勤務時間帯）'!$D$6:$Z$47,23,FALSE))</f>
        <v/>
      </c>
      <c r="AU61" s="161" t="str">
        <f>IF(AU59="","",VLOOKUP(AU59,'シフト記号表（勤務時間帯）'!$D$6:$Z$47,23,FALSE))</f>
        <v/>
      </c>
      <c r="AV61" s="162" t="str">
        <f>IF(AV59="","",VLOOKUP(AV59,'シフト記号表（勤務時間帯）'!$D$6:$Z$47,23,FALSE))</f>
        <v/>
      </c>
      <c r="AW61" s="160" t="str">
        <f>IF(AW59="","",VLOOKUP(AW59,'シフト記号表（勤務時間帯）'!$D$6:$Z$47,23,FALSE))</f>
        <v/>
      </c>
      <c r="AX61" s="161" t="str">
        <f>IF(AX59="","",VLOOKUP(AX59,'シフト記号表（勤務時間帯）'!$D$6:$Z$47,23,FALSE))</f>
        <v/>
      </c>
      <c r="AY61" s="161" t="str">
        <f>IF(AY59="","",VLOOKUP(AY59,'シフト記号表（勤務時間帯）'!$D$6:$Z$47,23,FALSE))</f>
        <v/>
      </c>
      <c r="AZ61" s="322">
        <f>IF($BC$3="４週",SUM(U61:AV61),IF($BC$3="暦月",SUM(U61:AY61),""))</f>
        <v>0</v>
      </c>
      <c r="BA61" s="323"/>
      <c r="BB61" s="324">
        <f>IF($BC$3="４週",AZ61/4,IF($BC$3="暦月",(AZ61/($BC$8/7)),""))</f>
        <v>0</v>
      </c>
      <c r="BC61" s="323"/>
      <c r="BD61" s="316"/>
      <c r="BE61" s="317"/>
      <c r="BF61" s="317"/>
      <c r="BG61" s="317"/>
      <c r="BH61" s="318"/>
    </row>
    <row r="62" spans="2:60" ht="20.25" customHeight="1" x14ac:dyDescent="0.4">
      <c r="B62" s="100"/>
      <c r="C62" s="265"/>
      <c r="D62" s="266"/>
      <c r="E62" s="267"/>
      <c r="F62" s="95"/>
      <c r="G62" s="97"/>
      <c r="H62" s="329"/>
      <c r="I62" s="277"/>
      <c r="J62" s="278"/>
      <c r="K62" s="278"/>
      <c r="L62" s="279"/>
      <c r="M62" s="286"/>
      <c r="N62" s="287"/>
      <c r="O62" s="288"/>
      <c r="P62" s="18" t="s">
        <v>18</v>
      </c>
      <c r="Q62" s="25"/>
      <c r="R62" s="25"/>
      <c r="S62" s="13"/>
      <c r="T62" s="51"/>
      <c r="U62" s="163"/>
      <c r="V62" s="164"/>
      <c r="W62" s="164"/>
      <c r="X62" s="164"/>
      <c r="Y62" s="164"/>
      <c r="Z62" s="164"/>
      <c r="AA62" s="165"/>
      <c r="AB62" s="163"/>
      <c r="AC62" s="164"/>
      <c r="AD62" s="164"/>
      <c r="AE62" s="164"/>
      <c r="AF62" s="164"/>
      <c r="AG62" s="164"/>
      <c r="AH62" s="165"/>
      <c r="AI62" s="163"/>
      <c r="AJ62" s="164"/>
      <c r="AK62" s="164"/>
      <c r="AL62" s="164"/>
      <c r="AM62" s="164"/>
      <c r="AN62" s="164"/>
      <c r="AO62" s="165"/>
      <c r="AP62" s="163"/>
      <c r="AQ62" s="164"/>
      <c r="AR62" s="164"/>
      <c r="AS62" s="164"/>
      <c r="AT62" s="164"/>
      <c r="AU62" s="164"/>
      <c r="AV62" s="165"/>
      <c r="AW62" s="163"/>
      <c r="AX62" s="164"/>
      <c r="AY62" s="164"/>
      <c r="AZ62" s="295"/>
      <c r="BA62" s="296"/>
      <c r="BB62" s="309"/>
      <c r="BC62" s="296"/>
      <c r="BD62" s="310"/>
      <c r="BE62" s="311"/>
      <c r="BF62" s="311"/>
      <c r="BG62" s="311"/>
      <c r="BH62" s="312"/>
    </row>
    <row r="63" spans="2:60" ht="20.25" customHeight="1" x14ac:dyDescent="0.4">
      <c r="B63" s="96">
        <f>B60+1</f>
        <v>12</v>
      </c>
      <c r="C63" s="268"/>
      <c r="D63" s="269"/>
      <c r="E63" s="270"/>
      <c r="F63" s="95">
        <f>C62</f>
        <v>0</v>
      </c>
      <c r="G63" s="97"/>
      <c r="H63" s="275"/>
      <c r="I63" s="280"/>
      <c r="J63" s="281"/>
      <c r="K63" s="281"/>
      <c r="L63" s="282"/>
      <c r="M63" s="289"/>
      <c r="N63" s="290"/>
      <c r="O63" s="291"/>
      <c r="P63" s="20" t="s">
        <v>69</v>
      </c>
      <c r="Q63" s="21"/>
      <c r="R63" s="21"/>
      <c r="S63" s="16"/>
      <c r="T63" s="46"/>
      <c r="U63" s="157" t="str">
        <f>IF(U62="","",VLOOKUP(U62,'シフト記号表（勤務時間帯）'!$D$6:$X$47,21,FALSE))</f>
        <v/>
      </c>
      <c r="V63" s="158" t="str">
        <f>IF(V62="","",VLOOKUP(V62,'シフト記号表（勤務時間帯）'!$D$6:$X$47,21,FALSE))</f>
        <v/>
      </c>
      <c r="W63" s="158" t="str">
        <f>IF(W62="","",VLOOKUP(W62,'シフト記号表（勤務時間帯）'!$D$6:$X$47,21,FALSE))</f>
        <v/>
      </c>
      <c r="X63" s="158" t="str">
        <f>IF(X62="","",VLOOKUP(X62,'シフト記号表（勤務時間帯）'!$D$6:$X$47,21,FALSE))</f>
        <v/>
      </c>
      <c r="Y63" s="158" t="str">
        <f>IF(Y62="","",VLOOKUP(Y62,'シフト記号表（勤務時間帯）'!$D$6:$X$47,21,FALSE))</f>
        <v/>
      </c>
      <c r="Z63" s="158" t="str">
        <f>IF(Z62="","",VLOOKUP(Z62,'シフト記号表（勤務時間帯）'!$D$6:$X$47,21,FALSE))</f>
        <v/>
      </c>
      <c r="AA63" s="159" t="str">
        <f>IF(AA62="","",VLOOKUP(AA62,'シフト記号表（勤務時間帯）'!$D$6:$X$47,21,FALSE))</f>
        <v/>
      </c>
      <c r="AB63" s="157" t="str">
        <f>IF(AB62="","",VLOOKUP(AB62,'シフト記号表（勤務時間帯）'!$D$6:$X$47,21,FALSE))</f>
        <v/>
      </c>
      <c r="AC63" s="158" t="str">
        <f>IF(AC62="","",VLOOKUP(AC62,'シフト記号表（勤務時間帯）'!$D$6:$X$47,21,FALSE))</f>
        <v/>
      </c>
      <c r="AD63" s="158" t="str">
        <f>IF(AD62="","",VLOOKUP(AD62,'シフト記号表（勤務時間帯）'!$D$6:$X$47,21,FALSE))</f>
        <v/>
      </c>
      <c r="AE63" s="158" t="str">
        <f>IF(AE62="","",VLOOKUP(AE62,'シフト記号表（勤務時間帯）'!$D$6:$X$47,21,FALSE))</f>
        <v/>
      </c>
      <c r="AF63" s="158" t="str">
        <f>IF(AF62="","",VLOOKUP(AF62,'シフト記号表（勤務時間帯）'!$D$6:$X$47,21,FALSE))</f>
        <v/>
      </c>
      <c r="AG63" s="158" t="str">
        <f>IF(AG62="","",VLOOKUP(AG62,'シフト記号表（勤務時間帯）'!$D$6:$X$47,21,FALSE))</f>
        <v/>
      </c>
      <c r="AH63" s="159" t="str">
        <f>IF(AH62="","",VLOOKUP(AH62,'シフト記号表（勤務時間帯）'!$D$6:$X$47,21,FALSE))</f>
        <v/>
      </c>
      <c r="AI63" s="157" t="str">
        <f>IF(AI62="","",VLOOKUP(AI62,'シフト記号表（勤務時間帯）'!$D$6:$X$47,21,FALSE))</f>
        <v/>
      </c>
      <c r="AJ63" s="158" t="str">
        <f>IF(AJ62="","",VLOOKUP(AJ62,'シフト記号表（勤務時間帯）'!$D$6:$X$47,21,FALSE))</f>
        <v/>
      </c>
      <c r="AK63" s="158" t="str">
        <f>IF(AK62="","",VLOOKUP(AK62,'シフト記号表（勤務時間帯）'!$D$6:$X$47,21,FALSE))</f>
        <v/>
      </c>
      <c r="AL63" s="158" t="str">
        <f>IF(AL62="","",VLOOKUP(AL62,'シフト記号表（勤務時間帯）'!$D$6:$X$47,21,FALSE))</f>
        <v/>
      </c>
      <c r="AM63" s="158" t="str">
        <f>IF(AM62="","",VLOOKUP(AM62,'シフト記号表（勤務時間帯）'!$D$6:$X$47,21,FALSE))</f>
        <v/>
      </c>
      <c r="AN63" s="158" t="str">
        <f>IF(AN62="","",VLOOKUP(AN62,'シフト記号表（勤務時間帯）'!$D$6:$X$47,21,FALSE))</f>
        <v/>
      </c>
      <c r="AO63" s="159" t="str">
        <f>IF(AO62="","",VLOOKUP(AO62,'シフト記号表（勤務時間帯）'!$D$6:$X$47,21,FALSE))</f>
        <v/>
      </c>
      <c r="AP63" s="157" t="str">
        <f>IF(AP62="","",VLOOKUP(AP62,'シフト記号表（勤務時間帯）'!$D$6:$X$47,21,FALSE))</f>
        <v/>
      </c>
      <c r="AQ63" s="158" t="str">
        <f>IF(AQ62="","",VLOOKUP(AQ62,'シフト記号表（勤務時間帯）'!$D$6:$X$47,21,FALSE))</f>
        <v/>
      </c>
      <c r="AR63" s="158" t="str">
        <f>IF(AR62="","",VLOOKUP(AR62,'シフト記号表（勤務時間帯）'!$D$6:$X$47,21,FALSE))</f>
        <v/>
      </c>
      <c r="AS63" s="158" t="str">
        <f>IF(AS62="","",VLOOKUP(AS62,'シフト記号表（勤務時間帯）'!$D$6:$X$47,21,FALSE))</f>
        <v/>
      </c>
      <c r="AT63" s="158" t="str">
        <f>IF(AT62="","",VLOOKUP(AT62,'シフト記号表（勤務時間帯）'!$D$6:$X$47,21,FALSE))</f>
        <v/>
      </c>
      <c r="AU63" s="158" t="str">
        <f>IF(AU62="","",VLOOKUP(AU62,'シフト記号表（勤務時間帯）'!$D$6:$X$47,21,FALSE))</f>
        <v/>
      </c>
      <c r="AV63" s="159" t="str">
        <f>IF(AV62="","",VLOOKUP(AV62,'シフト記号表（勤務時間帯）'!$D$6:$X$47,21,FALSE))</f>
        <v/>
      </c>
      <c r="AW63" s="157" t="str">
        <f>IF(AW62="","",VLOOKUP(AW62,'シフト記号表（勤務時間帯）'!$D$6:$X$47,21,FALSE))</f>
        <v/>
      </c>
      <c r="AX63" s="158" t="str">
        <f>IF(AX62="","",VLOOKUP(AX62,'シフト記号表（勤務時間帯）'!$D$6:$X$47,21,FALSE))</f>
        <v/>
      </c>
      <c r="AY63" s="158" t="str">
        <f>IF(AY62="","",VLOOKUP(AY62,'シフト記号表（勤務時間帯）'!$D$6:$X$47,21,FALSE))</f>
        <v/>
      </c>
      <c r="AZ63" s="319">
        <f>IF($BC$3="４週",SUM(U63:AV63),IF($BC$3="暦月",SUM(U63:AY63),""))</f>
        <v>0</v>
      </c>
      <c r="BA63" s="320"/>
      <c r="BB63" s="321">
        <f>IF($BC$3="４週",AZ63/4,IF($BC$3="暦月",(AZ63/($BC$8/7)),""))</f>
        <v>0</v>
      </c>
      <c r="BC63" s="320"/>
      <c r="BD63" s="313"/>
      <c r="BE63" s="314"/>
      <c r="BF63" s="314"/>
      <c r="BG63" s="314"/>
      <c r="BH63" s="315"/>
    </row>
    <row r="64" spans="2:60" ht="20.25" customHeight="1" x14ac:dyDescent="0.4">
      <c r="B64" s="98"/>
      <c r="C64" s="271"/>
      <c r="D64" s="272"/>
      <c r="E64" s="273"/>
      <c r="F64" s="134"/>
      <c r="G64" s="99">
        <f>C62</f>
        <v>0</v>
      </c>
      <c r="H64" s="276"/>
      <c r="I64" s="283"/>
      <c r="J64" s="284"/>
      <c r="K64" s="284"/>
      <c r="L64" s="285"/>
      <c r="M64" s="292"/>
      <c r="N64" s="293"/>
      <c r="O64" s="294"/>
      <c r="P64" s="37" t="s">
        <v>70</v>
      </c>
      <c r="Q64" s="38"/>
      <c r="R64" s="38"/>
      <c r="S64" s="39"/>
      <c r="T64" s="52"/>
      <c r="U64" s="160" t="str">
        <f>IF(U62="","",VLOOKUP(U62,'シフト記号表（勤務時間帯）'!$D$6:$Z$47,23,FALSE))</f>
        <v/>
      </c>
      <c r="V64" s="161" t="str">
        <f>IF(V62="","",VLOOKUP(V62,'シフト記号表（勤務時間帯）'!$D$6:$Z$47,23,FALSE))</f>
        <v/>
      </c>
      <c r="W64" s="161" t="str">
        <f>IF(W62="","",VLOOKUP(W62,'シフト記号表（勤務時間帯）'!$D$6:$Z$47,23,FALSE))</f>
        <v/>
      </c>
      <c r="X64" s="161" t="str">
        <f>IF(X62="","",VLOOKUP(X62,'シフト記号表（勤務時間帯）'!$D$6:$Z$47,23,FALSE))</f>
        <v/>
      </c>
      <c r="Y64" s="161" t="str">
        <f>IF(Y62="","",VLOOKUP(Y62,'シフト記号表（勤務時間帯）'!$D$6:$Z$47,23,FALSE))</f>
        <v/>
      </c>
      <c r="Z64" s="161" t="str">
        <f>IF(Z62="","",VLOOKUP(Z62,'シフト記号表（勤務時間帯）'!$D$6:$Z$47,23,FALSE))</f>
        <v/>
      </c>
      <c r="AA64" s="162" t="str">
        <f>IF(AA62="","",VLOOKUP(AA62,'シフト記号表（勤務時間帯）'!$D$6:$Z$47,23,FALSE))</f>
        <v/>
      </c>
      <c r="AB64" s="160" t="str">
        <f>IF(AB62="","",VLOOKUP(AB62,'シフト記号表（勤務時間帯）'!$D$6:$Z$47,23,FALSE))</f>
        <v/>
      </c>
      <c r="AC64" s="161" t="str">
        <f>IF(AC62="","",VLOOKUP(AC62,'シフト記号表（勤務時間帯）'!$D$6:$Z$47,23,FALSE))</f>
        <v/>
      </c>
      <c r="AD64" s="161" t="str">
        <f>IF(AD62="","",VLOOKUP(AD62,'シフト記号表（勤務時間帯）'!$D$6:$Z$47,23,FALSE))</f>
        <v/>
      </c>
      <c r="AE64" s="161" t="str">
        <f>IF(AE62="","",VLOOKUP(AE62,'シフト記号表（勤務時間帯）'!$D$6:$Z$47,23,FALSE))</f>
        <v/>
      </c>
      <c r="AF64" s="161" t="str">
        <f>IF(AF62="","",VLOOKUP(AF62,'シフト記号表（勤務時間帯）'!$D$6:$Z$47,23,FALSE))</f>
        <v/>
      </c>
      <c r="AG64" s="161" t="str">
        <f>IF(AG62="","",VLOOKUP(AG62,'シフト記号表（勤務時間帯）'!$D$6:$Z$47,23,FALSE))</f>
        <v/>
      </c>
      <c r="AH64" s="162" t="str">
        <f>IF(AH62="","",VLOOKUP(AH62,'シフト記号表（勤務時間帯）'!$D$6:$Z$47,23,FALSE))</f>
        <v/>
      </c>
      <c r="AI64" s="160" t="str">
        <f>IF(AI62="","",VLOOKUP(AI62,'シフト記号表（勤務時間帯）'!$D$6:$Z$47,23,FALSE))</f>
        <v/>
      </c>
      <c r="AJ64" s="161" t="str">
        <f>IF(AJ62="","",VLOOKUP(AJ62,'シフト記号表（勤務時間帯）'!$D$6:$Z$47,23,FALSE))</f>
        <v/>
      </c>
      <c r="AK64" s="161" t="str">
        <f>IF(AK62="","",VLOOKUP(AK62,'シフト記号表（勤務時間帯）'!$D$6:$Z$47,23,FALSE))</f>
        <v/>
      </c>
      <c r="AL64" s="161" t="str">
        <f>IF(AL62="","",VLOOKUP(AL62,'シフト記号表（勤務時間帯）'!$D$6:$Z$47,23,FALSE))</f>
        <v/>
      </c>
      <c r="AM64" s="161" t="str">
        <f>IF(AM62="","",VLOOKUP(AM62,'シフト記号表（勤務時間帯）'!$D$6:$Z$47,23,FALSE))</f>
        <v/>
      </c>
      <c r="AN64" s="161" t="str">
        <f>IF(AN62="","",VLOOKUP(AN62,'シフト記号表（勤務時間帯）'!$D$6:$Z$47,23,FALSE))</f>
        <v/>
      </c>
      <c r="AO64" s="162" t="str">
        <f>IF(AO62="","",VLOOKUP(AO62,'シフト記号表（勤務時間帯）'!$D$6:$Z$47,23,FALSE))</f>
        <v/>
      </c>
      <c r="AP64" s="160" t="str">
        <f>IF(AP62="","",VLOOKUP(AP62,'シフト記号表（勤務時間帯）'!$D$6:$Z$47,23,FALSE))</f>
        <v/>
      </c>
      <c r="AQ64" s="161" t="str">
        <f>IF(AQ62="","",VLOOKUP(AQ62,'シフト記号表（勤務時間帯）'!$D$6:$Z$47,23,FALSE))</f>
        <v/>
      </c>
      <c r="AR64" s="161" t="str">
        <f>IF(AR62="","",VLOOKUP(AR62,'シフト記号表（勤務時間帯）'!$D$6:$Z$47,23,FALSE))</f>
        <v/>
      </c>
      <c r="AS64" s="161" t="str">
        <f>IF(AS62="","",VLOOKUP(AS62,'シフト記号表（勤務時間帯）'!$D$6:$Z$47,23,FALSE))</f>
        <v/>
      </c>
      <c r="AT64" s="161" t="str">
        <f>IF(AT62="","",VLOOKUP(AT62,'シフト記号表（勤務時間帯）'!$D$6:$Z$47,23,FALSE))</f>
        <v/>
      </c>
      <c r="AU64" s="161" t="str">
        <f>IF(AU62="","",VLOOKUP(AU62,'シフト記号表（勤務時間帯）'!$D$6:$Z$47,23,FALSE))</f>
        <v/>
      </c>
      <c r="AV64" s="162" t="str">
        <f>IF(AV62="","",VLOOKUP(AV62,'シフト記号表（勤務時間帯）'!$D$6:$Z$47,23,FALSE))</f>
        <v/>
      </c>
      <c r="AW64" s="160" t="str">
        <f>IF(AW62="","",VLOOKUP(AW62,'シフト記号表（勤務時間帯）'!$D$6:$Z$47,23,FALSE))</f>
        <v/>
      </c>
      <c r="AX64" s="161" t="str">
        <f>IF(AX62="","",VLOOKUP(AX62,'シフト記号表（勤務時間帯）'!$D$6:$Z$47,23,FALSE))</f>
        <v/>
      </c>
      <c r="AY64" s="161" t="str">
        <f>IF(AY62="","",VLOOKUP(AY62,'シフト記号表（勤務時間帯）'!$D$6:$Z$47,23,FALSE))</f>
        <v/>
      </c>
      <c r="AZ64" s="322">
        <f>IF($BC$3="４週",SUM(U64:AV64),IF($BC$3="暦月",SUM(U64:AY64),""))</f>
        <v>0</v>
      </c>
      <c r="BA64" s="323"/>
      <c r="BB64" s="324">
        <f>IF($BC$3="４週",AZ64/4,IF($BC$3="暦月",(AZ64/($BC$8/7)),""))</f>
        <v>0</v>
      </c>
      <c r="BC64" s="323"/>
      <c r="BD64" s="316"/>
      <c r="BE64" s="317"/>
      <c r="BF64" s="317"/>
      <c r="BG64" s="317"/>
      <c r="BH64" s="318"/>
    </row>
    <row r="65" spans="2:60" ht="20.25" customHeight="1" x14ac:dyDescent="0.4">
      <c r="B65" s="100"/>
      <c r="C65" s="265"/>
      <c r="D65" s="266"/>
      <c r="E65" s="267"/>
      <c r="F65" s="95"/>
      <c r="G65" s="97"/>
      <c r="H65" s="329"/>
      <c r="I65" s="277"/>
      <c r="J65" s="278"/>
      <c r="K65" s="278"/>
      <c r="L65" s="279"/>
      <c r="M65" s="286"/>
      <c r="N65" s="287"/>
      <c r="O65" s="288"/>
      <c r="P65" s="18" t="s">
        <v>18</v>
      </c>
      <c r="Q65" s="25"/>
      <c r="R65" s="25"/>
      <c r="S65" s="13"/>
      <c r="T65" s="51"/>
      <c r="U65" s="163"/>
      <c r="V65" s="164"/>
      <c r="W65" s="164"/>
      <c r="X65" s="164"/>
      <c r="Y65" s="164"/>
      <c r="Z65" s="164"/>
      <c r="AA65" s="165"/>
      <c r="AB65" s="163"/>
      <c r="AC65" s="164"/>
      <c r="AD65" s="164"/>
      <c r="AE65" s="164"/>
      <c r="AF65" s="164"/>
      <c r="AG65" s="164"/>
      <c r="AH65" s="165"/>
      <c r="AI65" s="163"/>
      <c r="AJ65" s="164"/>
      <c r="AK65" s="164"/>
      <c r="AL65" s="164"/>
      <c r="AM65" s="164"/>
      <c r="AN65" s="164"/>
      <c r="AO65" s="165"/>
      <c r="AP65" s="163"/>
      <c r="AQ65" s="164"/>
      <c r="AR65" s="164"/>
      <c r="AS65" s="164"/>
      <c r="AT65" s="164"/>
      <c r="AU65" s="164"/>
      <c r="AV65" s="165"/>
      <c r="AW65" s="163"/>
      <c r="AX65" s="164"/>
      <c r="AY65" s="164"/>
      <c r="AZ65" s="295"/>
      <c r="BA65" s="296"/>
      <c r="BB65" s="309"/>
      <c r="BC65" s="296"/>
      <c r="BD65" s="310"/>
      <c r="BE65" s="311"/>
      <c r="BF65" s="311"/>
      <c r="BG65" s="311"/>
      <c r="BH65" s="312"/>
    </row>
    <row r="66" spans="2:60" ht="20.25" customHeight="1" x14ac:dyDescent="0.4">
      <c r="B66" s="96">
        <f>B63+1</f>
        <v>13</v>
      </c>
      <c r="C66" s="268"/>
      <c r="D66" s="269"/>
      <c r="E66" s="270"/>
      <c r="F66" s="95">
        <f>C65</f>
        <v>0</v>
      </c>
      <c r="G66" s="97"/>
      <c r="H66" s="275"/>
      <c r="I66" s="280"/>
      <c r="J66" s="281"/>
      <c r="K66" s="281"/>
      <c r="L66" s="282"/>
      <c r="M66" s="289"/>
      <c r="N66" s="290"/>
      <c r="O66" s="291"/>
      <c r="P66" s="20" t="s">
        <v>69</v>
      </c>
      <c r="Q66" s="21"/>
      <c r="R66" s="21"/>
      <c r="S66" s="16"/>
      <c r="T66" s="46"/>
      <c r="U66" s="157" t="str">
        <f>IF(U65="","",VLOOKUP(U65,'シフト記号表（勤務時間帯）'!$D$6:$X$47,21,FALSE))</f>
        <v/>
      </c>
      <c r="V66" s="158" t="str">
        <f>IF(V65="","",VLOOKUP(V65,'シフト記号表（勤務時間帯）'!$D$6:$X$47,21,FALSE))</f>
        <v/>
      </c>
      <c r="W66" s="158" t="str">
        <f>IF(W65="","",VLOOKUP(W65,'シフト記号表（勤務時間帯）'!$D$6:$X$47,21,FALSE))</f>
        <v/>
      </c>
      <c r="X66" s="158" t="str">
        <f>IF(X65="","",VLOOKUP(X65,'シフト記号表（勤務時間帯）'!$D$6:$X$47,21,FALSE))</f>
        <v/>
      </c>
      <c r="Y66" s="158" t="str">
        <f>IF(Y65="","",VLOOKUP(Y65,'シフト記号表（勤務時間帯）'!$D$6:$X$47,21,FALSE))</f>
        <v/>
      </c>
      <c r="Z66" s="158" t="str">
        <f>IF(Z65="","",VLOOKUP(Z65,'シフト記号表（勤務時間帯）'!$D$6:$X$47,21,FALSE))</f>
        <v/>
      </c>
      <c r="AA66" s="159" t="str">
        <f>IF(AA65="","",VLOOKUP(AA65,'シフト記号表（勤務時間帯）'!$D$6:$X$47,21,FALSE))</f>
        <v/>
      </c>
      <c r="AB66" s="157" t="str">
        <f>IF(AB65="","",VLOOKUP(AB65,'シフト記号表（勤務時間帯）'!$D$6:$X$47,21,FALSE))</f>
        <v/>
      </c>
      <c r="AC66" s="158" t="str">
        <f>IF(AC65="","",VLOOKUP(AC65,'シフト記号表（勤務時間帯）'!$D$6:$X$47,21,FALSE))</f>
        <v/>
      </c>
      <c r="AD66" s="158" t="str">
        <f>IF(AD65="","",VLOOKUP(AD65,'シフト記号表（勤務時間帯）'!$D$6:$X$47,21,FALSE))</f>
        <v/>
      </c>
      <c r="AE66" s="158" t="str">
        <f>IF(AE65="","",VLOOKUP(AE65,'シフト記号表（勤務時間帯）'!$D$6:$X$47,21,FALSE))</f>
        <v/>
      </c>
      <c r="AF66" s="158" t="str">
        <f>IF(AF65="","",VLOOKUP(AF65,'シフト記号表（勤務時間帯）'!$D$6:$X$47,21,FALSE))</f>
        <v/>
      </c>
      <c r="AG66" s="158" t="str">
        <f>IF(AG65="","",VLOOKUP(AG65,'シフト記号表（勤務時間帯）'!$D$6:$X$47,21,FALSE))</f>
        <v/>
      </c>
      <c r="AH66" s="159" t="str">
        <f>IF(AH65="","",VLOOKUP(AH65,'シフト記号表（勤務時間帯）'!$D$6:$X$47,21,FALSE))</f>
        <v/>
      </c>
      <c r="AI66" s="157" t="str">
        <f>IF(AI65="","",VLOOKUP(AI65,'シフト記号表（勤務時間帯）'!$D$6:$X$47,21,FALSE))</f>
        <v/>
      </c>
      <c r="AJ66" s="158" t="str">
        <f>IF(AJ65="","",VLOOKUP(AJ65,'シフト記号表（勤務時間帯）'!$D$6:$X$47,21,FALSE))</f>
        <v/>
      </c>
      <c r="AK66" s="158" t="str">
        <f>IF(AK65="","",VLOOKUP(AK65,'シフト記号表（勤務時間帯）'!$D$6:$X$47,21,FALSE))</f>
        <v/>
      </c>
      <c r="AL66" s="158" t="str">
        <f>IF(AL65="","",VLOOKUP(AL65,'シフト記号表（勤務時間帯）'!$D$6:$X$47,21,FALSE))</f>
        <v/>
      </c>
      <c r="AM66" s="158" t="str">
        <f>IF(AM65="","",VLOOKUP(AM65,'シフト記号表（勤務時間帯）'!$D$6:$X$47,21,FALSE))</f>
        <v/>
      </c>
      <c r="AN66" s="158" t="str">
        <f>IF(AN65="","",VLOOKUP(AN65,'シフト記号表（勤務時間帯）'!$D$6:$X$47,21,FALSE))</f>
        <v/>
      </c>
      <c r="AO66" s="159" t="str">
        <f>IF(AO65="","",VLOOKUP(AO65,'シフト記号表（勤務時間帯）'!$D$6:$X$47,21,FALSE))</f>
        <v/>
      </c>
      <c r="AP66" s="157" t="str">
        <f>IF(AP65="","",VLOOKUP(AP65,'シフト記号表（勤務時間帯）'!$D$6:$X$47,21,FALSE))</f>
        <v/>
      </c>
      <c r="AQ66" s="158" t="str">
        <f>IF(AQ65="","",VLOOKUP(AQ65,'シフト記号表（勤務時間帯）'!$D$6:$X$47,21,FALSE))</f>
        <v/>
      </c>
      <c r="AR66" s="158" t="str">
        <f>IF(AR65="","",VLOOKUP(AR65,'シフト記号表（勤務時間帯）'!$D$6:$X$47,21,FALSE))</f>
        <v/>
      </c>
      <c r="AS66" s="158" t="str">
        <f>IF(AS65="","",VLOOKUP(AS65,'シフト記号表（勤務時間帯）'!$D$6:$X$47,21,FALSE))</f>
        <v/>
      </c>
      <c r="AT66" s="158" t="str">
        <f>IF(AT65="","",VLOOKUP(AT65,'シフト記号表（勤務時間帯）'!$D$6:$X$47,21,FALSE))</f>
        <v/>
      </c>
      <c r="AU66" s="158" t="str">
        <f>IF(AU65="","",VLOOKUP(AU65,'シフト記号表（勤務時間帯）'!$D$6:$X$47,21,FALSE))</f>
        <v/>
      </c>
      <c r="AV66" s="159" t="str">
        <f>IF(AV65="","",VLOOKUP(AV65,'シフト記号表（勤務時間帯）'!$D$6:$X$47,21,FALSE))</f>
        <v/>
      </c>
      <c r="AW66" s="157" t="str">
        <f>IF(AW65="","",VLOOKUP(AW65,'シフト記号表（勤務時間帯）'!$D$6:$X$47,21,FALSE))</f>
        <v/>
      </c>
      <c r="AX66" s="158" t="str">
        <f>IF(AX65="","",VLOOKUP(AX65,'シフト記号表（勤務時間帯）'!$D$6:$X$47,21,FALSE))</f>
        <v/>
      </c>
      <c r="AY66" s="158" t="str">
        <f>IF(AY65="","",VLOOKUP(AY65,'シフト記号表（勤務時間帯）'!$D$6:$X$47,21,FALSE))</f>
        <v/>
      </c>
      <c r="AZ66" s="319">
        <f>IF($BC$3="４週",SUM(U66:AV66),IF($BC$3="暦月",SUM(U66:AY66),""))</f>
        <v>0</v>
      </c>
      <c r="BA66" s="320"/>
      <c r="BB66" s="321">
        <f>IF($BC$3="４週",AZ66/4,IF($BC$3="暦月",(AZ66/($BC$8/7)),""))</f>
        <v>0</v>
      </c>
      <c r="BC66" s="320"/>
      <c r="BD66" s="313"/>
      <c r="BE66" s="314"/>
      <c r="BF66" s="314"/>
      <c r="BG66" s="314"/>
      <c r="BH66" s="315"/>
    </row>
    <row r="67" spans="2:60" ht="20.25" customHeight="1" x14ac:dyDescent="0.4">
      <c r="B67" s="98"/>
      <c r="C67" s="271"/>
      <c r="D67" s="272"/>
      <c r="E67" s="273"/>
      <c r="F67" s="134"/>
      <c r="G67" s="99">
        <f>C65</f>
        <v>0</v>
      </c>
      <c r="H67" s="276"/>
      <c r="I67" s="283"/>
      <c r="J67" s="284"/>
      <c r="K67" s="284"/>
      <c r="L67" s="285"/>
      <c r="M67" s="292"/>
      <c r="N67" s="293"/>
      <c r="O67" s="294"/>
      <c r="P67" s="37" t="s">
        <v>70</v>
      </c>
      <c r="Q67" s="38"/>
      <c r="R67" s="38"/>
      <c r="S67" s="39"/>
      <c r="T67" s="52"/>
      <c r="U67" s="160" t="str">
        <f>IF(U65="","",VLOOKUP(U65,'シフト記号表（勤務時間帯）'!$D$6:$Z$47,23,FALSE))</f>
        <v/>
      </c>
      <c r="V67" s="161" t="str">
        <f>IF(V65="","",VLOOKUP(V65,'シフト記号表（勤務時間帯）'!$D$6:$Z$47,23,FALSE))</f>
        <v/>
      </c>
      <c r="W67" s="161" t="str">
        <f>IF(W65="","",VLOOKUP(W65,'シフト記号表（勤務時間帯）'!$D$6:$Z$47,23,FALSE))</f>
        <v/>
      </c>
      <c r="X67" s="161" t="str">
        <f>IF(X65="","",VLOOKUP(X65,'シフト記号表（勤務時間帯）'!$D$6:$Z$47,23,FALSE))</f>
        <v/>
      </c>
      <c r="Y67" s="161" t="str">
        <f>IF(Y65="","",VLOOKUP(Y65,'シフト記号表（勤務時間帯）'!$D$6:$Z$47,23,FALSE))</f>
        <v/>
      </c>
      <c r="Z67" s="161" t="str">
        <f>IF(Z65="","",VLOOKUP(Z65,'シフト記号表（勤務時間帯）'!$D$6:$Z$47,23,FALSE))</f>
        <v/>
      </c>
      <c r="AA67" s="162" t="str">
        <f>IF(AA65="","",VLOOKUP(AA65,'シフト記号表（勤務時間帯）'!$D$6:$Z$47,23,FALSE))</f>
        <v/>
      </c>
      <c r="AB67" s="160" t="str">
        <f>IF(AB65="","",VLOOKUP(AB65,'シフト記号表（勤務時間帯）'!$D$6:$Z$47,23,FALSE))</f>
        <v/>
      </c>
      <c r="AC67" s="161" t="str">
        <f>IF(AC65="","",VLOOKUP(AC65,'シフト記号表（勤務時間帯）'!$D$6:$Z$47,23,FALSE))</f>
        <v/>
      </c>
      <c r="AD67" s="161" t="str">
        <f>IF(AD65="","",VLOOKUP(AD65,'シフト記号表（勤務時間帯）'!$D$6:$Z$47,23,FALSE))</f>
        <v/>
      </c>
      <c r="AE67" s="161" t="str">
        <f>IF(AE65="","",VLOOKUP(AE65,'シフト記号表（勤務時間帯）'!$D$6:$Z$47,23,FALSE))</f>
        <v/>
      </c>
      <c r="AF67" s="161" t="str">
        <f>IF(AF65="","",VLOOKUP(AF65,'シフト記号表（勤務時間帯）'!$D$6:$Z$47,23,FALSE))</f>
        <v/>
      </c>
      <c r="AG67" s="161" t="str">
        <f>IF(AG65="","",VLOOKUP(AG65,'シフト記号表（勤務時間帯）'!$D$6:$Z$47,23,FALSE))</f>
        <v/>
      </c>
      <c r="AH67" s="162" t="str">
        <f>IF(AH65="","",VLOOKUP(AH65,'シフト記号表（勤務時間帯）'!$D$6:$Z$47,23,FALSE))</f>
        <v/>
      </c>
      <c r="AI67" s="160" t="str">
        <f>IF(AI65="","",VLOOKUP(AI65,'シフト記号表（勤務時間帯）'!$D$6:$Z$47,23,FALSE))</f>
        <v/>
      </c>
      <c r="AJ67" s="161" t="str">
        <f>IF(AJ65="","",VLOOKUP(AJ65,'シフト記号表（勤務時間帯）'!$D$6:$Z$47,23,FALSE))</f>
        <v/>
      </c>
      <c r="AK67" s="161" t="str">
        <f>IF(AK65="","",VLOOKUP(AK65,'シフト記号表（勤務時間帯）'!$D$6:$Z$47,23,FALSE))</f>
        <v/>
      </c>
      <c r="AL67" s="161" t="str">
        <f>IF(AL65="","",VLOOKUP(AL65,'シフト記号表（勤務時間帯）'!$D$6:$Z$47,23,FALSE))</f>
        <v/>
      </c>
      <c r="AM67" s="161" t="str">
        <f>IF(AM65="","",VLOOKUP(AM65,'シフト記号表（勤務時間帯）'!$D$6:$Z$47,23,FALSE))</f>
        <v/>
      </c>
      <c r="AN67" s="161" t="str">
        <f>IF(AN65="","",VLOOKUP(AN65,'シフト記号表（勤務時間帯）'!$D$6:$Z$47,23,FALSE))</f>
        <v/>
      </c>
      <c r="AO67" s="162" t="str">
        <f>IF(AO65="","",VLOOKUP(AO65,'シフト記号表（勤務時間帯）'!$D$6:$Z$47,23,FALSE))</f>
        <v/>
      </c>
      <c r="AP67" s="160" t="str">
        <f>IF(AP65="","",VLOOKUP(AP65,'シフト記号表（勤務時間帯）'!$D$6:$Z$47,23,FALSE))</f>
        <v/>
      </c>
      <c r="AQ67" s="161" t="str">
        <f>IF(AQ65="","",VLOOKUP(AQ65,'シフト記号表（勤務時間帯）'!$D$6:$Z$47,23,FALSE))</f>
        <v/>
      </c>
      <c r="AR67" s="161" t="str">
        <f>IF(AR65="","",VLOOKUP(AR65,'シフト記号表（勤務時間帯）'!$D$6:$Z$47,23,FALSE))</f>
        <v/>
      </c>
      <c r="AS67" s="161" t="str">
        <f>IF(AS65="","",VLOOKUP(AS65,'シフト記号表（勤務時間帯）'!$D$6:$Z$47,23,FALSE))</f>
        <v/>
      </c>
      <c r="AT67" s="161" t="str">
        <f>IF(AT65="","",VLOOKUP(AT65,'シフト記号表（勤務時間帯）'!$D$6:$Z$47,23,FALSE))</f>
        <v/>
      </c>
      <c r="AU67" s="161" t="str">
        <f>IF(AU65="","",VLOOKUP(AU65,'シフト記号表（勤務時間帯）'!$D$6:$Z$47,23,FALSE))</f>
        <v/>
      </c>
      <c r="AV67" s="162" t="str">
        <f>IF(AV65="","",VLOOKUP(AV65,'シフト記号表（勤務時間帯）'!$D$6:$Z$47,23,FALSE))</f>
        <v/>
      </c>
      <c r="AW67" s="160" t="str">
        <f>IF(AW65="","",VLOOKUP(AW65,'シフト記号表（勤務時間帯）'!$D$6:$Z$47,23,FALSE))</f>
        <v/>
      </c>
      <c r="AX67" s="161" t="str">
        <f>IF(AX65="","",VLOOKUP(AX65,'シフト記号表（勤務時間帯）'!$D$6:$Z$47,23,FALSE))</f>
        <v/>
      </c>
      <c r="AY67" s="161" t="str">
        <f>IF(AY65="","",VLOOKUP(AY65,'シフト記号表（勤務時間帯）'!$D$6:$Z$47,23,FALSE))</f>
        <v/>
      </c>
      <c r="AZ67" s="322">
        <f>IF($BC$3="４週",SUM(U67:AV67),IF($BC$3="暦月",SUM(U67:AY67),""))</f>
        <v>0</v>
      </c>
      <c r="BA67" s="323"/>
      <c r="BB67" s="324">
        <f>IF($BC$3="４週",AZ67/4,IF($BC$3="暦月",(AZ67/($BC$8/7)),""))</f>
        <v>0</v>
      </c>
      <c r="BC67" s="323"/>
      <c r="BD67" s="316"/>
      <c r="BE67" s="317"/>
      <c r="BF67" s="317"/>
      <c r="BG67" s="317"/>
      <c r="BH67" s="318"/>
    </row>
    <row r="68" spans="2:60" ht="20.25" customHeight="1" x14ac:dyDescent="0.4">
      <c r="B68" s="100"/>
      <c r="C68" s="265"/>
      <c r="D68" s="266"/>
      <c r="E68" s="267"/>
      <c r="F68" s="95"/>
      <c r="G68" s="97"/>
      <c r="H68" s="329"/>
      <c r="I68" s="277"/>
      <c r="J68" s="278"/>
      <c r="K68" s="278"/>
      <c r="L68" s="279"/>
      <c r="M68" s="286"/>
      <c r="N68" s="287"/>
      <c r="O68" s="288"/>
      <c r="P68" s="18" t="s">
        <v>18</v>
      </c>
      <c r="Q68" s="25"/>
      <c r="R68" s="25"/>
      <c r="S68" s="13"/>
      <c r="T68" s="51"/>
      <c r="U68" s="163"/>
      <c r="V68" s="164"/>
      <c r="W68" s="164"/>
      <c r="X68" s="164"/>
      <c r="Y68" s="164"/>
      <c r="Z68" s="164"/>
      <c r="AA68" s="165"/>
      <c r="AB68" s="163"/>
      <c r="AC68" s="164"/>
      <c r="AD68" s="164"/>
      <c r="AE68" s="164"/>
      <c r="AF68" s="164"/>
      <c r="AG68" s="164"/>
      <c r="AH68" s="165"/>
      <c r="AI68" s="163"/>
      <c r="AJ68" s="164"/>
      <c r="AK68" s="164"/>
      <c r="AL68" s="164"/>
      <c r="AM68" s="164"/>
      <c r="AN68" s="164"/>
      <c r="AO68" s="165"/>
      <c r="AP68" s="163"/>
      <c r="AQ68" s="164"/>
      <c r="AR68" s="164"/>
      <c r="AS68" s="164"/>
      <c r="AT68" s="164"/>
      <c r="AU68" s="164"/>
      <c r="AV68" s="165"/>
      <c r="AW68" s="163"/>
      <c r="AX68" s="164"/>
      <c r="AY68" s="164"/>
      <c r="AZ68" s="295"/>
      <c r="BA68" s="296"/>
      <c r="BB68" s="309"/>
      <c r="BC68" s="296"/>
      <c r="BD68" s="310"/>
      <c r="BE68" s="311"/>
      <c r="BF68" s="311"/>
      <c r="BG68" s="311"/>
      <c r="BH68" s="312"/>
    </row>
    <row r="69" spans="2:60" ht="20.25" customHeight="1" x14ac:dyDescent="0.4">
      <c r="B69" s="96">
        <f>B66+1</f>
        <v>14</v>
      </c>
      <c r="C69" s="268"/>
      <c r="D69" s="269"/>
      <c r="E69" s="270"/>
      <c r="F69" s="95">
        <f>C68</f>
        <v>0</v>
      </c>
      <c r="G69" s="97"/>
      <c r="H69" s="275"/>
      <c r="I69" s="280"/>
      <c r="J69" s="281"/>
      <c r="K69" s="281"/>
      <c r="L69" s="282"/>
      <c r="M69" s="289"/>
      <c r="N69" s="290"/>
      <c r="O69" s="291"/>
      <c r="P69" s="20" t="s">
        <v>69</v>
      </c>
      <c r="Q69" s="21"/>
      <c r="R69" s="21"/>
      <c r="S69" s="16"/>
      <c r="T69" s="46"/>
      <c r="U69" s="157" t="str">
        <f>IF(U68="","",VLOOKUP(U68,'シフト記号表（勤務時間帯）'!$D$6:$X$47,21,FALSE))</f>
        <v/>
      </c>
      <c r="V69" s="158" t="str">
        <f>IF(V68="","",VLOOKUP(V68,'シフト記号表（勤務時間帯）'!$D$6:$X$47,21,FALSE))</f>
        <v/>
      </c>
      <c r="W69" s="158" t="str">
        <f>IF(W68="","",VLOOKUP(W68,'シフト記号表（勤務時間帯）'!$D$6:$X$47,21,FALSE))</f>
        <v/>
      </c>
      <c r="X69" s="158" t="str">
        <f>IF(X68="","",VLOOKUP(X68,'シフト記号表（勤務時間帯）'!$D$6:$X$47,21,FALSE))</f>
        <v/>
      </c>
      <c r="Y69" s="158" t="str">
        <f>IF(Y68="","",VLOOKUP(Y68,'シフト記号表（勤務時間帯）'!$D$6:$X$47,21,FALSE))</f>
        <v/>
      </c>
      <c r="Z69" s="158" t="str">
        <f>IF(Z68="","",VLOOKUP(Z68,'シフト記号表（勤務時間帯）'!$D$6:$X$47,21,FALSE))</f>
        <v/>
      </c>
      <c r="AA69" s="159" t="str">
        <f>IF(AA68="","",VLOOKUP(AA68,'シフト記号表（勤務時間帯）'!$D$6:$X$47,21,FALSE))</f>
        <v/>
      </c>
      <c r="AB69" s="157" t="str">
        <f>IF(AB68="","",VLOOKUP(AB68,'シフト記号表（勤務時間帯）'!$D$6:$X$47,21,FALSE))</f>
        <v/>
      </c>
      <c r="AC69" s="158" t="str">
        <f>IF(AC68="","",VLOOKUP(AC68,'シフト記号表（勤務時間帯）'!$D$6:$X$47,21,FALSE))</f>
        <v/>
      </c>
      <c r="AD69" s="158" t="str">
        <f>IF(AD68="","",VLOOKUP(AD68,'シフト記号表（勤務時間帯）'!$D$6:$X$47,21,FALSE))</f>
        <v/>
      </c>
      <c r="AE69" s="158" t="str">
        <f>IF(AE68="","",VLOOKUP(AE68,'シフト記号表（勤務時間帯）'!$D$6:$X$47,21,FALSE))</f>
        <v/>
      </c>
      <c r="AF69" s="158" t="str">
        <f>IF(AF68="","",VLOOKUP(AF68,'シフト記号表（勤務時間帯）'!$D$6:$X$47,21,FALSE))</f>
        <v/>
      </c>
      <c r="AG69" s="158" t="str">
        <f>IF(AG68="","",VLOOKUP(AG68,'シフト記号表（勤務時間帯）'!$D$6:$X$47,21,FALSE))</f>
        <v/>
      </c>
      <c r="AH69" s="159" t="str">
        <f>IF(AH68="","",VLOOKUP(AH68,'シフト記号表（勤務時間帯）'!$D$6:$X$47,21,FALSE))</f>
        <v/>
      </c>
      <c r="AI69" s="157" t="str">
        <f>IF(AI68="","",VLOOKUP(AI68,'シフト記号表（勤務時間帯）'!$D$6:$X$47,21,FALSE))</f>
        <v/>
      </c>
      <c r="AJ69" s="158" t="str">
        <f>IF(AJ68="","",VLOOKUP(AJ68,'シフト記号表（勤務時間帯）'!$D$6:$X$47,21,FALSE))</f>
        <v/>
      </c>
      <c r="AK69" s="158" t="str">
        <f>IF(AK68="","",VLOOKUP(AK68,'シフト記号表（勤務時間帯）'!$D$6:$X$47,21,FALSE))</f>
        <v/>
      </c>
      <c r="AL69" s="158" t="str">
        <f>IF(AL68="","",VLOOKUP(AL68,'シフト記号表（勤務時間帯）'!$D$6:$X$47,21,FALSE))</f>
        <v/>
      </c>
      <c r="AM69" s="158" t="str">
        <f>IF(AM68="","",VLOOKUP(AM68,'シフト記号表（勤務時間帯）'!$D$6:$X$47,21,FALSE))</f>
        <v/>
      </c>
      <c r="AN69" s="158" t="str">
        <f>IF(AN68="","",VLOOKUP(AN68,'シフト記号表（勤務時間帯）'!$D$6:$X$47,21,FALSE))</f>
        <v/>
      </c>
      <c r="AO69" s="159" t="str">
        <f>IF(AO68="","",VLOOKUP(AO68,'シフト記号表（勤務時間帯）'!$D$6:$X$47,21,FALSE))</f>
        <v/>
      </c>
      <c r="AP69" s="157" t="str">
        <f>IF(AP68="","",VLOOKUP(AP68,'シフト記号表（勤務時間帯）'!$D$6:$X$47,21,FALSE))</f>
        <v/>
      </c>
      <c r="AQ69" s="158" t="str">
        <f>IF(AQ68="","",VLOOKUP(AQ68,'シフト記号表（勤務時間帯）'!$D$6:$X$47,21,FALSE))</f>
        <v/>
      </c>
      <c r="AR69" s="158" t="str">
        <f>IF(AR68="","",VLOOKUP(AR68,'シフト記号表（勤務時間帯）'!$D$6:$X$47,21,FALSE))</f>
        <v/>
      </c>
      <c r="AS69" s="158" t="str">
        <f>IF(AS68="","",VLOOKUP(AS68,'シフト記号表（勤務時間帯）'!$D$6:$X$47,21,FALSE))</f>
        <v/>
      </c>
      <c r="AT69" s="158" t="str">
        <f>IF(AT68="","",VLOOKUP(AT68,'シフト記号表（勤務時間帯）'!$D$6:$X$47,21,FALSE))</f>
        <v/>
      </c>
      <c r="AU69" s="158" t="str">
        <f>IF(AU68="","",VLOOKUP(AU68,'シフト記号表（勤務時間帯）'!$D$6:$X$47,21,FALSE))</f>
        <v/>
      </c>
      <c r="AV69" s="159" t="str">
        <f>IF(AV68="","",VLOOKUP(AV68,'シフト記号表（勤務時間帯）'!$D$6:$X$47,21,FALSE))</f>
        <v/>
      </c>
      <c r="AW69" s="157" t="str">
        <f>IF(AW68="","",VLOOKUP(AW68,'シフト記号表（勤務時間帯）'!$D$6:$X$47,21,FALSE))</f>
        <v/>
      </c>
      <c r="AX69" s="158" t="str">
        <f>IF(AX68="","",VLOOKUP(AX68,'シフト記号表（勤務時間帯）'!$D$6:$X$47,21,FALSE))</f>
        <v/>
      </c>
      <c r="AY69" s="158" t="str">
        <f>IF(AY68="","",VLOOKUP(AY68,'シフト記号表（勤務時間帯）'!$D$6:$X$47,21,FALSE))</f>
        <v/>
      </c>
      <c r="AZ69" s="319">
        <f>IF($BC$3="４週",SUM(U69:AV69),IF($BC$3="暦月",SUM(U69:AY69),""))</f>
        <v>0</v>
      </c>
      <c r="BA69" s="320"/>
      <c r="BB69" s="321">
        <f>IF($BC$3="４週",AZ69/4,IF($BC$3="暦月",(AZ69/($BC$8/7)),""))</f>
        <v>0</v>
      </c>
      <c r="BC69" s="320"/>
      <c r="BD69" s="313"/>
      <c r="BE69" s="314"/>
      <c r="BF69" s="314"/>
      <c r="BG69" s="314"/>
      <c r="BH69" s="315"/>
    </row>
    <row r="70" spans="2:60" ht="20.25" customHeight="1" x14ac:dyDescent="0.4">
      <c r="B70" s="98"/>
      <c r="C70" s="271"/>
      <c r="D70" s="272"/>
      <c r="E70" s="273"/>
      <c r="F70" s="134"/>
      <c r="G70" s="99">
        <f>C68</f>
        <v>0</v>
      </c>
      <c r="H70" s="276"/>
      <c r="I70" s="283"/>
      <c r="J70" s="284"/>
      <c r="K70" s="284"/>
      <c r="L70" s="285"/>
      <c r="M70" s="292"/>
      <c r="N70" s="293"/>
      <c r="O70" s="294"/>
      <c r="P70" s="37" t="s">
        <v>70</v>
      </c>
      <c r="Q70" s="38"/>
      <c r="R70" s="38"/>
      <c r="S70" s="39"/>
      <c r="T70" s="52"/>
      <c r="U70" s="160" t="str">
        <f>IF(U68="","",VLOOKUP(U68,'シフト記号表（勤務時間帯）'!$D$6:$Z$47,23,FALSE))</f>
        <v/>
      </c>
      <c r="V70" s="161" t="str">
        <f>IF(V68="","",VLOOKUP(V68,'シフト記号表（勤務時間帯）'!$D$6:$Z$47,23,FALSE))</f>
        <v/>
      </c>
      <c r="W70" s="161" t="str">
        <f>IF(W68="","",VLOOKUP(W68,'シフト記号表（勤務時間帯）'!$D$6:$Z$47,23,FALSE))</f>
        <v/>
      </c>
      <c r="X70" s="161" t="str">
        <f>IF(X68="","",VLOOKUP(X68,'シフト記号表（勤務時間帯）'!$D$6:$Z$47,23,FALSE))</f>
        <v/>
      </c>
      <c r="Y70" s="161" t="str">
        <f>IF(Y68="","",VLOOKUP(Y68,'シフト記号表（勤務時間帯）'!$D$6:$Z$47,23,FALSE))</f>
        <v/>
      </c>
      <c r="Z70" s="161" t="str">
        <f>IF(Z68="","",VLOOKUP(Z68,'シフト記号表（勤務時間帯）'!$D$6:$Z$47,23,FALSE))</f>
        <v/>
      </c>
      <c r="AA70" s="162" t="str">
        <f>IF(AA68="","",VLOOKUP(AA68,'シフト記号表（勤務時間帯）'!$D$6:$Z$47,23,FALSE))</f>
        <v/>
      </c>
      <c r="AB70" s="160" t="str">
        <f>IF(AB68="","",VLOOKUP(AB68,'シフト記号表（勤務時間帯）'!$D$6:$Z$47,23,FALSE))</f>
        <v/>
      </c>
      <c r="AC70" s="161" t="str">
        <f>IF(AC68="","",VLOOKUP(AC68,'シフト記号表（勤務時間帯）'!$D$6:$Z$47,23,FALSE))</f>
        <v/>
      </c>
      <c r="AD70" s="161" t="str">
        <f>IF(AD68="","",VLOOKUP(AD68,'シフト記号表（勤務時間帯）'!$D$6:$Z$47,23,FALSE))</f>
        <v/>
      </c>
      <c r="AE70" s="161" t="str">
        <f>IF(AE68="","",VLOOKUP(AE68,'シフト記号表（勤務時間帯）'!$D$6:$Z$47,23,FALSE))</f>
        <v/>
      </c>
      <c r="AF70" s="161" t="str">
        <f>IF(AF68="","",VLOOKUP(AF68,'シフト記号表（勤務時間帯）'!$D$6:$Z$47,23,FALSE))</f>
        <v/>
      </c>
      <c r="AG70" s="161" t="str">
        <f>IF(AG68="","",VLOOKUP(AG68,'シフト記号表（勤務時間帯）'!$D$6:$Z$47,23,FALSE))</f>
        <v/>
      </c>
      <c r="AH70" s="162" t="str">
        <f>IF(AH68="","",VLOOKUP(AH68,'シフト記号表（勤務時間帯）'!$D$6:$Z$47,23,FALSE))</f>
        <v/>
      </c>
      <c r="AI70" s="160" t="str">
        <f>IF(AI68="","",VLOOKUP(AI68,'シフト記号表（勤務時間帯）'!$D$6:$Z$47,23,FALSE))</f>
        <v/>
      </c>
      <c r="AJ70" s="161" t="str">
        <f>IF(AJ68="","",VLOOKUP(AJ68,'シフト記号表（勤務時間帯）'!$D$6:$Z$47,23,FALSE))</f>
        <v/>
      </c>
      <c r="AK70" s="161" t="str">
        <f>IF(AK68="","",VLOOKUP(AK68,'シフト記号表（勤務時間帯）'!$D$6:$Z$47,23,FALSE))</f>
        <v/>
      </c>
      <c r="AL70" s="161" t="str">
        <f>IF(AL68="","",VLOOKUP(AL68,'シフト記号表（勤務時間帯）'!$D$6:$Z$47,23,FALSE))</f>
        <v/>
      </c>
      <c r="AM70" s="161" t="str">
        <f>IF(AM68="","",VLOOKUP(AM68,'シフト記号表（勤務時間帯）'!$D$6:$Z$47,23,FALSE))</f>
        <v/>
      </c>
      <c r="AN70" s="161" t="str">
        <f>IF(AN68="","",VLOOKUP(AN68,'シフト記号表（勤務時間帯）'!$D$6:$Z$47,23,FALSE))</f>
        <v/>
      </c>
      <c r="AO70" s="162" t="str">
        <f>IF(AO68="","",VLOOKUP(AO68,'シフト記号表（勤務時間帯）'!$D$6:$Z$47,23,FALSE))</f>
        <v/>
      </c>
      <c r="AP70" s="160" t="str">
        <f>IF(AP68="","",VLOOKUP(AP68,'シフト記号表（勤務時間帯）'!$D$6:$Z$47,23,FALSE))</f>
        <v/>
      </c>
      <c r="AQ70" s="161" t="str">
        <f>IF(AQ68="","",VLOOKUP(AQ68,'シフト記号表（勤務時間帯）'!$D$6:$Z$47,23,FALSE))</f>
        <v/>
      </c>
      <c r="AR70" s="161" t="str">
        <f>IF(AR68="","",VLOOKUP(AR68,'シフト記号表（勤務時間帯）'!$D$6:$Z$47,23,FALSE))</f>
        <v/>
      </c>
      <c r="AS70" s="161" t="str">
        <f>IF(AS68="","",VLOOKUP(AS68,'シフト記号表（勤務時間帯）'!$D$6:$Z$47,23,FALSE))</f>
        <v/>
      </c>
      <c r="AT70" s="161" t="str">
        <f>IF(AT68="","",VLOOKUP(AT68,'シフト記号表（勤務時間帯）'!$D$6:$Z$47,23,FALSE))</f>
        <v/>
      </c>
      <c r="AU70" s="161" t="str">
        <f>IF(AU68="","",VLOOKUP(AU68,'シフト記号表（勤務時間帯）'!$D$6:$Z$47,23,FALSE))</f>
        <v/>
      </c>
      <c r="AV70" s="162" t="str">
        <f>IF(AV68="","",VLOOKUP(AV68,'シフト記号表（勤務時間帯）'!$D$6:$Z$47,23,FALSE))</f>
        <v/>
      </c>
      <c r="AW70" s="160" t="str">
        <f>IF(AW68="","",VLOOKUP(AW68,'シフト記号表（勤務時間帯）'!$D$6:$Z$47,23,FALSE))</f>
        <v/>
      </c>
      <c r="AX70" s="161" t="str">
        <f>IF(AX68="","",VLOOKUP(AX68,'シフト記号表（勤務時間帯）'!$D$6:$Z$47,23,FALSE))</f>
        <v/>
      </c>
      <c r="AY70" s="161" t="str">
        <f>IF(AY68="","",VLOOKUP(AY68,'シフト記号表（勤務時間帯）'!$D$6:$Z$47,23,FALSE))</f>
        <v/>
      </c>
      <c r="AZ70" s="322">
        <f>IF($BC$3="４週",SUM(U70:AV70),IF($BC$3="暦月",SUM(U70:AY70),""))</f>
        <v>0</v>
      </c>
      <c r="BA70" s="323"/>
      <c r="BB70" s="324">
        <f>IF($BC$3="４週",AZ70/4,IF($BC$3="暦月",(AZ70/($BC$8/7)),""))</f>
        <v>0</v>
      </c>
      <c r="BC70" s="323"/>
      <c r="BD70" s="316"/>
      <c r="BE70" s="317"/>
      <c r="BF70" s="317"/>
      <c r="BG70" s="317"/>
      <c r="BH70" s="318"/>
    </row>
    <row r="71" spans="2:60" ht="20.25" customHeight="1" x14ac:dyDescent="0.4">
      <c r="B71" s="100"/>
      <c r="C71" s="265"/>
      <c r="D71" s="266"/>
      <c r="E71" s="267"/>
      <c r="F71" s="95"/>
      <c r="G71" s="97"/>
      <c r="H71" s="329"/>
      <c r="I71" s="277"/>
      <c r="J71" s="278"/>
      <c r="K71" s="278"/>
      <c r="L71" s="279"/>
      <c r="M71" s="286"/>
      <c r="N71" s="287"/>
      <c r="O71" s="288"/>
      <c r="P71" s="18" t="s">
        <v>18</v>
      </c>
      <c r="Q71" s="25"/>
      <c r="R71" s="25"/>
      <c r="S71" s="13"/>
      <c r="T71" s="51"/>
      <c r="U71" s="163"/>
      <c r="V71" s="164"/>
      <c r="W71" s="164"/>
      <c r="X71" s="164"/>
      <c r="Y71" s="164"/>
      <c r="Z71" s="164"/>
      <c r="AA71" s="165"/>
      <c r="AB71" s="163"/>
      <c r="AC71" s="164"/>
      <c r="AD71" s="164"/>
      <c r="AE71" s="164"/>
      <c r="AF71" s="164"/>
      <c r="AG71" s="164"/>
      <c r="AH71" s="165"/>
      <c r="AI71" s="163"/>
      <c r="AJ71" s="164"/>
      <c r="AK71" s="164"/>
      <c r="AL71" s="164"/>
      <c r="AM71" s="164"/>
      <c r="AN71" s="164"/>
      <c r="AO71" s="165"/>
      <c r="AP71" s="163"/>
      <c r="AQ71" s="164"/>
      <c r="AR71" s="164"/>
      <c r="AS71" s="164"/>
      <c r="AT71" s="164"/>
      <c r="AU71" s="164"/>
      <c r="AV71" s="165"/>
      <c r="AW71" s="163"/>
      <c r="AX71" s="164"/>
      <c r="AY71" s="164"/>
      <c r="AZ71" s="295"/>
      <c r="BA71" s="296"/>
      <c r="BB71" s="309"/>
      <c r="BC71" s="296"/>
      <c r="BD71" s="310"/>
      <c r="BE71" s="311"/>
      <c r="BF71" s="311"/>
      <c r="BG71" s="311"/>
      <c r="BH71" s="312"/>
    </row>
    <row r="72" spans="2:60" ht="20.25" customHeight="1" x14ac:dyDescent="0.4">
      <c r="B72" s="96">
        <f>B69+1</f>
        <v>15</v>
      </c>
      <c r="C72" s="268"/>
      <c r="D72" s="269"/>
      <c r="E72" s="270"/>
      <c r="F72" s="95">
        <f>C71</f>
        <v>0</v>
      </c>
      <c r="G72" s="97"/>
      <c r="H72" s="275"/>
      <c r="I72" s="280"/>
      <c r="J72" s="281"/>
      <c r="K72" s="281"/>
      <c r="L72" s="282"/>
      <c r="M72" s="289"/>
      <c r="N72" s="290"/>
      <c r="O72" s="291"/>
      <c r="P72" s="20" t="s">
        <v>69</v>
      </c>
      <c r="Q72" s="21"/>
      <c r="R72" s="21"/>
      <c r="S72" s="16"/>
      <c r="T72" s="46"/>
      <c r="U72" s="157" t="str">
        <f>IF(U71="","",VLOOKUP(U71,'シフト記号表（勤務時間帯）'!$D$6:$X$47,21,FALSE))</f>
        <v/>
      </c>
      <c r="V72" s="158" t="str">
        <f>IF(V71="","",VLOOKUP(V71,'シフト記号表（勤務時間帯）'!$D$6:$X$47,21,FALSE))</f>
        <v/>
      </c>
      <c r="W72" s="158" t="str">
        <f>IF(W71="","",VLOOKUP(W71,'シフト記号表（勤務時間帯）'!$D$6:$X$47,21,FALSE))</f>
        <v/>
      </c>
      <c r="X72" s="158" t="str">
        <f>IF(X71="","",VLOOKUP(X71,'シフト記号表（勤務時間帯）'!$D$6:$X$47,21,FALSE))</f>
        <v/>
      </c>
      <c r="Y72" s="158" t="str">
        <f>IF(Y71="","",VLOOKUP(Y71,'シフト記号表（勤務時間帯）'!$D$6:$X$47,21,FALSE))</f>
        <v/>
      </c>
      <c r="Z72" s="158" t="str">
        <f>IF(Z71="","",VLOOKUP(Z71,'シフト記号表（勤務時間帯）'!$D$6:$X$47,21,FALSE))</f>
        <v/>
      </c>
      <c r="AA72" s="159" t="str">
        <f>IF(AA71="","",VLOOKUP(AA71,'シフト記号表（勤務時間帯）'!$D$6:$X$47,21,FALSE))</f>
        <v/>
      </c>
      <c r="AB72" s="157" t="str">
        <f>IF(AB71="","",VLOOKUP(AB71,'シフト記号表（勤務時間帯）'!$D$6:$X$47,21,FALSE))</f>
        <v/>
      </c>
      <c r="AC72" s="158" t="str">
        <f>IF(AC71="","",VLOOKUP(AC71,'シフト記号表（勤務時間帯）'!$D$6:$X$47,21,FALSE))</f>
        <v/>
      </c>
      <c r="AD72" s="158" t="str">
        <f>IF(AD71="","",VLOOKUP(AD71,'シフト記号表（勤務時間帯）'!$D$6:$X$47,21,FALSE))</f>
        <v/>
      </c>
      <c r="AE72" s="158" t="str">
        <f>IF(AE71="","",VLOOKUP(AE71,'シフト記号表（勤務時間帯）'!$D$6:$X$47,21,FALSE))</f>
        <v/>
      </c>
      <c r="AF72" s="158" t="str">
        <f>IF(AF71="","",VLOOKUP(AF71,'シフト記号表（勤務時間帯）'!$D$6:$X$47,21,FALSE))</f>
        <v/>
      </c>
      <c r="AG72" s="158" t="str">
        <f>IF(AG71="","",VLOOKUP(AG71,'シフト記号表（勤務時間帯）'!$D$6:$X$47,21,FALSE))</f>
        <v/>
      </c>
      <c r="AH72" s="159" t="str">
        <f>IF(AH71="","",VLOOKUP(AH71,'シフト記号表（勤務時間帯）'!$D$6:$X$47,21,FALSE))</f>
        <v/>
      </c>
      <c r="AI72" s="157" t="str">
        <f>IF(AI71="","",VLOOKUP(AI71,'シフト記号表（勤務時間帯）'!$D$6:$X$47,21,FALSE))</f>
        <v/>
      </c>
      <c r="AJ72" s="158" t="str">
        <f>IF(AJ71="","",VLOOKUP(AJ71,'シフト記号表（勤務時間帯）'!$D$6:$X$47,21,FALSE))</f>
        <v/>
      </c>
      <c r="AK72" s="158" t="str">
        <f>IF(AK71="","",VLOOKUP(AK71,'シフト記号表（勤務時間帯）'!$D$6:$X$47,21,FALSE))</f>
        <v/>
      </c>
      <c r="AL72" s="158" t="str">
        <f>IF(AL71="","",VLOOKUP(AL71,'シフト記号表（勤務時間帯）'!$D$6:$X$47,21,FALSE))</f>
        <v/>
      </c>
      <c r="AM72" s="158" t="str">
        <f>IF(AM71="","",VLOOKUP(AM71,'シフト記号表（勤務時間帯）'!$D$6:$X$47,21,FALSE))</f>
        <v/>
      </c>
      <c r="AN72" s="158" t="str">
        <f>IF(AN71="","",VLOOKUP(AN71,'シフト記号表（勤務時間帯）'!$D$6:$X$47,21,FALSE))</f>
        <v/>
      </c>
      <c r="AO72" s="159" t="str">
        <f>IF(AO71="","",VLOOKUP(AO71,'シフト記号表（勤務時間帯）'!$D$6:$X$47,21,FALSE))</f>
        <v/>
      </c>
      <c r="AP72" s="157" t="str">
        <f>IF(AP71="","",VLOOKUP(AP71,'シフト記号表（勤務時間帯）'!$D$6:$X$47,21,FALSE))</f>
        <v/>
      </c>
      <c r="AQ72" s="158" t="str">
        <f>IF(AQ71="","",VLOOKUP(AQ71,'シフト記号表（勤務時間帯）'!$D$6:$X$47,21,FALSE))</f>
        <v/>
      </c>
      <c r="AR72" s="158" t="str">
        <f>IF(AR71="","",VLOOKUP(AR71,'シフト記号表（勤務時間帯）'!$D$6:$X$47,21,FALSE))</f>
        <v/>
      </c>
      <c r="AS72" s="158" t="str">
        <f>IF(AS71="","",VLOOKUP(AS71,'シフト記号表（勤務時間帯）'!$D$6:$X$47,21,FALSE))</f>
        <v/>
      </c>
      <c r="AT72" s="158" t="str">
        <f>IF(AT71="","",VLOOKUP(AT71,'シフト記号表（勤務時間帯）'!$D$6:$X$47,21,FALSE))</f>
        <v/>
      </c>
      <c r="AU72" s="158" t="str">
        <f>IF(AU71="","",VLOOKUP(AU71,'シフト記号表（勤務時間帯）'!$D$6:$X$47,21,FALSE))</f>
        <v/>
      </c>
      <c r="AV72" s="159" t="str">
        <f>IF(AV71="","",VLOOKUP(AV71,'シフト記号表（勤務時間帯）'!$D$6:$X$47,21,FALSE))</f>
        <v/>
      </c>
      <c r="AW72" s="157" t="str">
        <f>IF(AW71="","",VLOOKUP(AW71,'シフト記号表（勤務時間帯）'!$D$6:$X$47,21,FALSE))</f>
        <v/>
      </c>
      <c r="AX72" s="158" t="str">
        <f>IF(AX71="","",VLOOKUP(AX71,'シフト記号表（勤務時間帯）'!$D$6:$X$47,21,FALSE))</f>
        <v/>
      </c>
      <c r="AY72" s="158" t="str">
        <f>IF(AY71="","",VLOOKUP(AY71,'シフト記号表（勤務時間帯）'!$D$6:$X$47,21,FALSE))</f>
        <v/>
      </c>
      <c r="AZ72" s="319">
        <f>IF($BC$3="４週",SUM(U72:AV72),IF($BC$3="暦月",SUM(U72:AY72),""))</f>
        <v>0</v>
      </c>
      <c r="BA72" s="320"/>
      <c r="BB72" s="321">
        <f>IF($BC$3="４週",AZ72/4,IF($BC$3="暦月",(AZ72/($BC$8/7)),""))</f>
        <v>0</v>
      </c>
      <c r="BC72" s="320"/>
      <c r="BD72" s="313"/>
      <c r="BE72" s="314"/>
      <c r="BF72" s="314"/>
      <c r="BG72" s="314"/>
      <c r="BH72" s="315"/>
    </row>
    <row r="73" spans="2:60" ht="20.25" customHeight="1" x14ac:dyDescent="0.4">
      <c r="B73" s="98"/>
      <c r="C73" s="271"/>
      <c r="D73" s="272"/>
      <c r="E73" s="273"/>
      <c r="F73" s="134"/>
      <c r="G73" s="99">
        <f>C71</f>
        <v>0</v>
      </c>
      <c r="H73" s="276"/>
      <c r="I73" s="283"/>
      <c r="J73" s="284"/>
      <c r="K73" s="284"/>
      <c r="L73" s="285"/>
      <c r="M73" s="292"/>
      <c r="N73" s="293"/>
      <c r="O73" s="294"/>
      <c r="P73" s="37" t="s">
        <v>70</v>
      </c>
      <c r="Q73" s="38"/>
      <c r="R73" s="38"/>
      <c r="S73" s="39"/>
      <c r="T73" s="52"/>
      <c r="U73" s="160" t="str">
        <f>IF(U71="","",VLOOKUP(U71,'シフト記号表（勤務時間帯）'!$D$6:$Z$47,23,FALSE))</f>
        <v/>
      </c>
      <c r="V73" s="161" t="str">
        <f>IF(V71="","",VLOOKUP(V71,'シフト記号表（勤務時間帯）'!$D$6:$Z$47,23,FALSE))</f>
        <v/>
      </c>
      <c r="W73" s="161" t="str">
        <f>IF(W71="","",VLOOKUP(W71,'シフト記号表（勤務時間帯）'!$D$6:$Z$47,23,FALSE))</f>
        <v/>
      </c>
      <c r="X73" s="161" t="str">
        <f>IF(X71="","",VLOOKUP(X71,'シフト記号表（勤務時間帯）'!$D$6:$Z$47,23,FALSE))</f>
        <v/>
      </c>
      <c r="Y73" s="161" t="str">
        <f>IF(Y71="","",VLOOKUP(Y71,'シフト記号表（勤務時間帯）'!$D$6:$Z$47,23,FALSE))</f>
        <v/>
      </c>
      <c r="Z73" s="161" t="str">
        <f>IF(Z71="","",VLOOKUP(Z71,'シフト記号表（勤務時間帯）'!$D$6:$Z$47,23,FALSE))</f>
        <v/>
      </c>
      <c r="AA73" s="162" t="str">
        <f>IF(AA71="","",VLOOKUP(AA71,'シフト記号表（勤務時間帯）'!$D$6:$Z$47,23,FALSE))</f>
        <v/>
      </c>
      <c r="AB73" s="160" t="str">
        <f>IF(AB71="","",VLOOKUP(AB71,'シフト記号表（勤務時間帯）'!$D$6:$Z$47,23,FALSE))</f>
        <v/>
      </c>
      <c r="AC73" s="161" t="str">
        <f>IF(AC71="","",VLOOKUP(AC71,'シフト記号表（勤務時間帯）'!$D$6:$Z$47,23,FALSE))</f>
        <v/>
      </c>
      <c r="AD73" s="161" t="str">
        <f>IF(AD71="","",VLOOKUP(AD71,'シフト記号表（勤務時間帯）'!$D$6:$Z$47,23,FALSE))</f>
        <v/>
      </c>
      <c r="AE73" s="161" t="str">
        <f>IF(AE71="","",VLOOKUP(AE71,'シフト記号表（勤務時間帯）'!$D$6:$Z$47,23,FALSE))</f>
        <v/>
      </c>
      <c r="AF73" s="161" t="str">
        <f>IF(AF71="","",VLOOKUP(AF71,'シフト記号表（勤務時間帯）'!$D$6:$Z$47,23,FALSE))</f>
        <v/>
      </c>
      <c r="AG73" s="161" t="str">
        <f>IF(AG71="","",VLOOKUP(AG71,'シフト記号表（勤務時間帯）'!$D$6:$Z$47,23,FALSE))</f>
        <v/>
      </c>
      <c r="AH73" s="162" t="str">
        <f>IF(AH71="","",VLOOKUP(AH71,'シフト記号表（勤務時間帯）'!$D$6:$Z$47,23,FALSE))</f>
        <v/>
      </c>
      <c r="AI73" s="160" t="str">
        <f>IF(AI71="","",VLOOKUP(AI71,'シフト記号表（勤務時間帯）'!$D$6:$Z$47,23,FALSE))</f>
        <v/>
      </c>
      <c r="AJ73" s="161" t="str">
        <f>IF(AJ71="","",VLOOKUP(AJ71,'シフト記号表（勤務時間帯）'!$D$6:$Z$47,23,FALSE))</f>
        <v/>
      </c>
      <c r="AK73" s="161" t="str">
        <f>IF(AK71="","",VLOOKUP(AK71,'シフト記号表（勤務時間帯）'!$D$6:$Z$47,23,FALSE))</f>
        <v/>
      </c>
      <c r="AL73" s="161" t="str">
        <f>IF(AL71="","",VLOOKUP(AL71,'シフト記号表（勤務時間帯）'!$D$6:$Z$47,23,FALSE))</f>
        <v/>
      </c>
      <c r="AM73" s="161" t="str">
        <f>IF(AM71="","",VLOOKUP(AM71,'シフト記号表（勤務時間帯）'!$D$6:$Z$47,23,FALSE))</f>
        <v/>
      </c>
      <c r="AN73" s="161" t="str">
        <f>IF(AN71="","",VLOOKUP(AN71,'シフト記号表（勤務時間帯）'!$D$6:$Z$47,23,FALSE))</f>
        <v/>
      </c>
      <c r="AO73" s="162" t="str">
        <f>IF(AO71="","",VLOOKUP(AO71,'シフト記号表（勤務時間帯）'!$D$6:$Z$47,23,FALSE))</f>
        <v/>
      </c>
      <c r="AP73" s="160" t="str">
        <f>IF(AP71="","",VLOOKUP(AP71,'シフト記号表（勤務時間帯）'!$D$6:$Z$47,23,FALSE))</f>
        <v/>
      </c>
      <c r="AQ73" s="161" t="str">
        <f>IF(AQ71="","",VLOOKUP(AQ71,'シフト記号表（勤務時間帯）'!$D$6:$Z$47,23,FALSE))</f>
        <v/>
      </c>
      <c r="AR73" s="161" t="str">
        <f>IF(AR71="","",VLOOKUP(AR71,'シフト記号表（勤務時間帯）'!$D$6:$Z$47,23,FALSE))</f>
        <v/>
      </c>
      <c r="AS73" s="161" t="str">
        <f>IF(AS71="","",VLOOKUP(AS71,'シフト記号表（勤務時間帯）'!$D$6:$Z$47,23,FALSE))</f>
        <v/>
      </c>
      <c r="AT73" s="161" t="str">
        <f>IF(AT71="","",VLOOKUP(AT71,'シフト記号表（勤務時間帯）'!$D$6:$Z$47,23,FALSE))</f>
        <v/>
      </c>
      <c r="AU73" s="161" t="str">
        <f>IF(AU71="","",VLOOKUP(AU71,'シフト記号表（勤務時間帯）'!$D$6:$Z$47,23,FALSE))</f>
        <v/>
      </c>
      <c r="AV73" s="162" t="str">
        <f>IF(AV71="","",VLOOKUP(AV71,'シフト記号表（勤務時間帯）'!$D$6:$Z$47,23,FALSE))</f>
        <v/>
      </c>
      <c r="AW73" s="160" t="str">
        <f>IF(AW71="","",VLOOKUP(AW71,'シフト記号表（勤務時間帯）'!$D$6:$Z$47,23,FALSE))</f>
        <v/>
      </c>
      <c r="AX73" s="161" t="str">
        <f>IF(AX71="","",VLOOKUP(AX71,'シフト記号表（勤務時間帯）'!$D$6:$Z$47,23,FALSE))</f>
        <v/>
      </c>
      <c r="AY73" s="161" t="str">
        <f>IF(AY71="","",VLOOKUP(AY71,'シフト記号表（勤務時間帯）'!$D$6:$Z$47,23,FALSE))</f>
        <v/>
      </c>
      <c r="AZ73" s="322">
        <f>IF($BC$3="４週",SUM(U73:AV73),IF($BC$3="暦月",SUM(U73:AY73),""))</f>
        <v>0</v>
      </c>
      <c r="BA73" s="323"/>
      <c r="BB73" s="324">
        <f>IF($BC$3="４週",AZ73/4,IF($BC$3="暦月",(AZ73/($BC$8/7)),""))</f>
        <v>0</v>
      </c>
      <c r="BC73" s="323"/>
      <c r="BD73" s="316"/>
      <c r="BE73" s="317"/>
      <c r="BF73" s="317"/>
      <c r="BG73" s="317"/>
      <c r="BH73" s="318"/>
    </row>
    <row r="74" spans="2:60" ht="20.25" customHeight="1" x14ac:dyDescent="0.4">
      <c r="B74" s="100"/>
      <c r="C74" s="265"/>
      <c r="D74" s="266"/>
      <c r="E74" s="267"/>
      <c r="F74" s="95"/>
      <c r="G74" s="97"/>
      <c r="H74" s="329"/>
      <c r="I74" s="277"/>
      <c r="J74" s="278"/>
      <c r="K74" s="278"/>
      <c r="L74" s="279"/>
      <c r="M74" s="286"/>
      <c r="N74" s="287"/>
      <c r="O74" s="288"/>
      <c r="P74" s="40" t="s">
        <v>18</v>
      </c>
      <c r="Q74" s="41"/>
      <c r="R74" s="41"/>
      <c r="S74" s="42"/>
      <c r="T74" s="53"/>
      <c r="U74" s="163"/>
      <c r="V74" s="164"/>
      <c r="W74" s="164"/>
      <c r="X74" s="164"/>
      <c r="Y74" s="164"/>
      <c r="Z74" s="164"/>
      <c r="AA74" s="165"/>
      <c r="AB74" s="163"/>
      <c r="AC74" s="164"/>
      <c r="AD74" s="164"/>
      <c r="AE74" s="164"/>
      <c r="AF74" s="164"/>
      <c r="AG74" s="164"/>
      <c r="AH74" s="165"/>
      <c r="AI74" s="163"/>
      <c r="AJ74" s="164"/>
      <c r="AK74" s="164"/>
      <c r="AL74" s="164"/>
      <c r="AM74" s="164"/>
      <c r="AN74" s="164"/>
      <c r="AO74" s="165"/>
      <c r="AP74" s="163"/>
      <c r="AQ74" s="164"/>
      <c r="AR74" s="164"/>
      <c r="AS74" s="164"/>
      <c r="AT74" s="164"/>
      <c r="AU74" s="164"/>
      <c r="AV74" s="165"/>
      <c r="AW74" s="163"/>
      <c r="AX74" s="164"/>
      <c r="AY74" s="164"/>
      <c r="AZ74" s="295"/>
      <c r="BA74" s="296"/>
      <c r="BB74" s="309"/>
      <c r="BC74" s="296"/>
      <c r="BD74" s="310"/>
      <c r="BE74" s="311"/>
      <c r="BF74" s="311"/>
      <c r="BG74" s="311"/>
      <c r="BH74" s="312"/>
    </row>
    <row r="75" spans="2:60" ht="20.25" customHeight="1" x14ac:dyDescent="0.4">
      <c r="B75" s="96">
        <f>B72+1</f>
        <v>16</v>
      </c>
      <c r="C75" s="268"/>
      <c r="D75" s="269"/>
      <c r="E75" s="270"/>
      <c r="F75" s="95">
        <f>C74</f>
        <v>0</v>
      </c>
      <c r="G75" s="97"/>
      <c r="H75" s="275"/>
      <c r="I75" s="280"/>
      <c r="J75" s="281"/>
      <c r="K75" s="281"/>
      <c r="L75" s="282"/>
      <c r="M75" s="289"/>
      <c r="N75" s="290"/>
      <c r="O75" s="291"/>
      <c r="P75" s="20" t="s">
        <v>69</v>
      </c>
      <c r="Q75" s="21"/>
      <c r="R75" s="21"/>
      <c r="S75" s="16"/>
      <c r="T75" s="46"/>
      <c r="U75" s="157" t="str">
        <f>IF(U74="","",VLOOKUP(U74,'シフト記号表（勤務時間帯）'!$D$6:$X$47,21,FALSE))</f>
        <v/>
      </c>
      <c r="V75" s="158" t="str">
        <f>IF(V74="","",VLOOKUP(V74,'シフト記号表（勤務時間帯）'!$D$6:$X$47,21,FALSE))</f>
        <v/>
      </c>
      <c r="W75" s="158" t="str">
        <f>IF(W74="","",VLOOKUP(W74,'シフト記号表（勤務時間帯）'!$D$6:$X$47,21,FALSE))</f>
        <v/>
      </c>
      <c r="X75" s="158" t="str">
        <f>IF(X74="","",VLOOKUP(X74,'シフト記号表（勤務時間帯）'!$D$6:$X$47,21,FALSE))</f>
        <v/>
      </c>
      <c r="Y75" s="158" t="str">
        <f>IF(Y74="","",VLOOKUP(Y74,'シフト記号表（勤務時間帯）'!$D$6:$X$47,21,FALSE))</f>
        <v/>
      </c>
      <c r="Z75" s="158" t="str">
        <f>IF(Z74="","",VLOOKUP(Z74,'シフト記号表（勤務時間帯）'!$D$6:$X$47,21,FALSE))</f>
        <v/>
      </c>
      <c r="AA75" s="159" t="str">
        <f>IF(AA74="","",VLOOKUP(AA74,'シフト記号表（勤務時間帯）'!$D$6:$X$47,21,FALSE))</f>
        <v/>
      </c>
      <c r="AB75" s="157" t="str">
        <f>IF(AB74="","",VLOOKUP(AB74,'シフト記号表（勤務時間帯）'!$D$6:$X$47,21,FALSE))</f>
        <v/>
      </c>
      <c r="AC75" s="158" t="str">
        <f>IF(AC74="","",VLOOKUP(AC74,'シフト記号表（勤務時間帯）'!$D$6:$X$47,21,FALSE))</f>
        <v/>
      </c>
      <c r="AD75" s="158" t="str">
        <f>IF(AD74="","",VLOOKUP(AD74,'シフト記号表（勤務時間帯）'!$D$6:$X$47,21,FALSE))</f>
        <v/>
      </c>
      <c r="AE75" s="158" t="str">
        <f>IF(AE74="","",VLOOKUP(AE74,'シフト記号表（勤務時間帯）'!$D$6:$X$47,21,FALSE))</f>
        <v/>
      </c>
      <c r="AF75" s="158" t="str">
        <f>IF(AF74="","",VLOOKUP(AF74,'シフト記号表（勤務時間帯）'!$D$6:$X$47,21,FALSE))</f>
        <v/>
      </c>
      <c r="AG75" s="158" t="str">
        <f>IF(AG74="","",VLOOKUP(AG74,'シフト記号表（勤務時間帯）'!$D$6:$X$47,21,FALSE))</f>
        <v/>
      </c>
      <c r="AH75" s="159" t="str">
        <f>IF(AH74="","",VLOOKUP(AH74,'シフト記号表（勤務時間帯）'!$D$6:$X$47,21,FALSE))</f>
        <v/>
      </c>
      <c r="AI75" s="157" t="str">
        <f>IF(AI74="","",VLOOKUP(AI74,'シフト記号表（勤務時間帯）'!$D$6:$X$47,21,FALSE))</f>
        <v/>
      </c>
      <c r="AJ75" s="158" t="str">
        <f>IF(AJ74="","",VLOOKUP(AJ74,'シフト記号表（勤務時間帯）'!$D$6:$X$47,21,FALSE))</f>
        <v/>
      </c>
      <c r="AK75" s="158" t="str">
        <f>IF(AK74="","",VLOOKUP(AK74,'シフト記号表（勤務時間帯）'!$D$6:$X$47,21,FALSE))</f>
        <v/>
      </c>
      <c r="AL75" s="158" t="str">
        <f>IF(AL74="","",VLOOKUP(AL74,'シフト記号表（勤務時間帯）'!$D$6:$X$47,21,FALSE))</f>
        <v/>
      </c>
      <c r="AM75" s="158" t="str">
        <f>IF(AM74="","",VLOOKUP(AM74,'シフト記号表（勤務時間帯）'!$D$6:$X$47,21,FALSE))</f>
        <v/>
      </c>
      <c r="AN75" s="158" t="str">
        <f>IF(AN74="","",VLOOKUP(AN74,'シフト記号表（勤務時間帯）'!$D$6:$X$47,21,FALSE))</f>
        <v/>
      </c>
      <c r="AO75" s="159" t="str">
        <f>IF(AO74="","",VLOOKUP(AO74,'シフト記号表（勤務時間帯）'!$D$6:$X$47,21,FALSE))</f>
        <v/>
      </c>
      <c r="AP75" s="157" t="str">
        <f>IF(AP74="","",VLOOKUP(AP74,'シフト記号表（勤務時間帯）'!$D$6:$X$47,21,FALSE))</f>
        <v/>
      </c>
      <c r="AQ75" s="158" t="str">
        <f>IF(AQ74="","",VLOOKUP(AQ74,'シフト記号表（勤務時間帯）'!$D$6:$X$47,21,FALSE))</f>
        <v/>
      </c>
      <c r="AR75" s="158" t="str">
        <f>IF(AR74="","",VLOOKUP(AR74,'シフト記号表（勤務時間帯）'!$D$6:$X$47,21,FALSE))</f>
        <v/>
      </c>
      <c r="AS75" s="158" t="str">
        <f>IF(AS74="","",VLOOKUP(AS74,'シフト記号表（勤務時間帯）'!$D$6:$X$47,21,FALSE))</f>
        <v/>
      </c>
      <c r="AT75" s="158" t="str">
        <f>IF(AT74="","",VLOOKUP(AT74,'シフト記号表（勤務時間帯）'!$D$6:$X$47,21,FALSE))</f>
        <v/>
      </c>
      <c r="AU75" s="158" t="str">
        <f>IF(AU74="","",VLOOKUP(AU74,'シフト記号表（勤務時間帯）'!$D$6:$X$47,21,FALSE))</f>
        <v/>
      </c>
      <c r="AV75" s="159" t="str">
        <f>IF(AV74="","",VLOOKUP(AV74,'シフト記号表（勤務時間帯）'!$D$6:$X$47,21,FALSE))</f>
        <v/>
      </c>
      <c r="AW75" s="157" t="str">
        <f>IF(AW74="","",VLOOKUP(AW74,'シフト記号表（勤務時間帯）'!$D$6:$X$47,21,FALSE))</f>
        <v/>
      </c>
      <c r="AX75" s="158" t="str">
        <f>IF(AX74="","",VLOOKUP(AX74,'シフト記号表（勤務時間帯）'!$D$6:$X$47,21,FALSE))</f>
        <v/>
      </c>
      <c r="AY75" s="158" t="str">
        <f>IF(AY74="","",VLOOKUP(AY74,'シフト記号表（勤務時間帯）'!$D$6:$X$47,21,FALSE))</f>
        <v/>
      </c>
      <c r="AZ75" s="319">
        <f>IF($BC$3="４週",SUM(U75:AV75),IF($BC$3="暦月",SUM(U75:AY75),""))</f>
        <v>0</v>
      </c>
      <c r="BA75" s="320"/>
      <c r="BB75" s="321">
        <f>IF($BC$3="４週",AZ75/4,IF($BC$3="暦月",(AZ75/($BC$8/7)),""))</f>
        <v>0</v>
      </c>
      <c r="BC75" s="320"/>
      <c r="BD75" s="313"/>
      <c r="BE75" s="314"/>
      <c r="BF75" s="314"/>
      <c r="BG75" s="314"/>
      <c r="BH75" s="315"/>
    </row>
    <row r="76" spans="2:60" ht="20.25" customHeight="1" thickBot="1" x14ac:dyDescent="0.45">
      <c r="B76" s="96"/>
      <c r="C76" s="330"/>
      <c r="D76" s="331"/>
      <c r="E76" s="332"/>
      <c r="F76" s="136"/>
      <c r="G76" s="102">
        <f>C74</f>
        <v>0</v>
      </c>
      <c r="H76" s="333"/>
      <c r="I76" s="334"/>
      <c r="J76" s="335"/>
      <c r="K76" s="335"/>
      <c r="L76" s="336"/>
      <c r="M76" s="337"/>
      <c r="N76" s="338"/>
      <c r="O76" s="339"/>
      <c r="P76" s="54" t="s">
        <v>70</v>
      </c>
      <c r="Q76" s="27"/>
      <c r="R76" s="27"/>
      <c r="S76" s="55"/>
      <c r="T76" s="56"/>
      <c r="U76" s="160" t="str">
        <f>IF(U74="","",VLOOKUP(U74,'シフト記号表（勤務時間帯）'!$D$6:$Z$47,23,FALSE))</f>
        <v/>
      </c>
      <c r="V76" s="161" t="str">
        <f>IF(V74="","",VLOOKUP(V74,'シフト記号表（勤務時間帯）'!$D$6:$Z$47,23,FALSE))</f>
        <v/>
      </c>
      <c r="W76" s="161" t="str">
        <f>IF(W74="","",VLOOKUP(W74,'シフト記号表（勤務時間帯）'!$D$6:$Z$47,23,FALSE))</f>
        <v/>
      </c>
      <c r="X76" s="161" t="str">
        <f>IF(X74="","",VLOOKUP(X74,'シフト記号表（勤務時間帯）'!$D$6:$Z$47,23,FALSE))</f>
        <v/>
      </c>
      <c r="Y76" s="161" t="str">
        <f>IF(Y74="","",VLOOKUP(Y74,'シフト記号表（勤務時間帯）'!$D$6:$Z$47,23,FALSE))</f>
        <v/>
      </c>
      <c r="Z76" s="161" t="str">
        <f>IF(Z74="","",VLOOKUP(Z74,'シフト記号表（勤務時間帯）'!$D$6:$Z$47,23,FALSE))</f>
        <v/>
      </c>
      <c r="AA76" s="162" t="str">
        <f>IF(AA74="","",VLOOKUP(AA74,'シフト記号表（勤務時間帯）'!$D$6:$Z$47,23,FALSE))</f>
        <v/>
      </c>
      <c r="AB76" s="160" t="str">
        <f>IF(AB74="","",VLOOKUP(AB74,'シフト記号表（勤務時間帯）'!$D$6:$Z$47,23,FALSE))</f>
        <v/>
      </c>
      <c r="AC76" s="161" t="str">
        <f>IF(AC74="","",VLOOKUP(AC74,'シフト記号表（勤務時間帯）'!$D$6:$Z$47,23,FALSE))</f>
        <v/>
      </c>
      <c r="AD76" s="161" t="str">
        <f>IF(AD74="","",VLOOKUP(AD74,'シフト記号表（勤務時間帯）'!$D$6:$Z$47,23,FALSE))</f>
        <v/>
      </c>
      <c r="AE76" s="161" t="str">
        <f>IF(AE74="","",VLOOKUP(AE74,'シフト記号表（勤務時間帯）'!$D$6:$Z$47,23,FALSE))</f>
        <v/>
      </c>
      <c r="AF76" s="161" t="str">
        <f>IF(AF74="","",VLOOKUP(AF74,'シフト記号表（勤務時間帯）'!$D$6:$Z$47,23,FALSE))</f>
        <v/>
      </c>
      <c r="AG76" s="161" t="str">
        <f>IF(AG74="","",VLOOKUP(AG74,'シフト記号表（勤務時間帯）'!$D$6:$Z$47,23,FALSE))</f>
        <v/>
      </c>
      <c r="AH76" s="162" t="str">
        <f>IF(AH74="","",VLOOKUP(AH74,'シフト記号表（勤務時間帯）'!$D$6:$Z$47,23,FALSE))</f>
        <v/>
      </c>
      <c r="AI76" s="160" t="str">
        <f>IF(AI74="","",VLOOKUP(AI74,'シフト記号表（勤務時間帯）'!$D$6:$Z$47,23,FALSE))</f>
        <v/>
      </c>
      <c r="AJ76" s="161" t="str">
        <f>IF(AJ74="","",VLOOKUP(AJ74,'シフト記号表（勤務時間帯）'!$D$6:$Z$47,23,FALSE))</f>
        <v/>
      </c>
      <c r="AK76" s="161" t="str">
        <f>IF(AK74="","",VLOOKUP(AK74,'シフト記号表（勤務時間帯）'!$D$6:$Z$47,23,FALSE))</f>
        <v/>
      </c>
      <c r="AL76" s="161" t="str">
        <f>IF(AL74="","",VLOOKUP(AL74,'シフト記号表（勤務時間帯）'!$D$6:$Z$47,23,FALSE))</f>
        <v/>
      </c>
      <c r="AM76" s="161" t="str">
        <f>IF(AM74="","",VLOOKUP(AM74,'シフト記号表（勤務時間帯）'!$D$6:$Z$47,23,FALSE))</f>
        <v/>
      </c>
      <c r="AN76" s="161" t="str">
        <f>IF(AN74="","",VLOOKUP(AN74,'シフト記号表（勤務時間帯）'!$D$6:$Z$47,23,FALSE))</f>
        <v/>
      </c>
      <c r="AO76" s="162" t="str">
        <f>IF(AO74="","",VLOOKUP(AO74,'シフト記号表（勤務時間帯）'!$D$6:$Z$47,23,FALSE))</f>
        <v/>
      </c>
      <c r="AP76" s="160" t="str">
        <f>IF(AP74="","",VLOOKUP(AP74,'シフト記号表（勤務時間帯）'!$D$6:$Z$47,23,FALSE))</f>
        <v/>
      </c>
      <c r="AQ76" s="161" t="str">
        <f>IF(AQ74="","",VLOOKUP(AQ74,'シフト記号表（勤務時間帯）'!$D$6:$Z$47,23,FALSE))</f>
        <v/>
      </c>
      <c r="AR76" s="161" t="str">
        <f>IF(AR74="","",VLOOKUP(AR74,'シフト記号表（勤務時間帯）'!$D$6:$Z$47,23,FALSE))</f>
        <v/>
      </c>
      <c r="AS76" s="161" t="str">
        <f>IF(AS74="","",VLOOKUP(AS74,'シフト記号表（勤務時間帯）'!$D$6:$Z$47,23,FALSE))</f>
        <v/>
      </c>
      <c r="AT76" s="161" t="str">
        <f>IF(AT74="","",VLOOKUP(AT74,'シフト記号表（勤務時間帯）'!$D$6:$Z$47,23,FALSE))</f>
        <v/>
      </c>
      <c r="AU76" s="161" t="str">
        <f>IF(AU74="","",VLOOKUP(AU74,'シフト記号表（勤務時間帯）'!$D$6:$Z$47,23,FALSE))</f>
        <v/>
      </c>
      <c r="AV76" s="162" t="str">
        <f>IF(AV74="","",VLOOKUP(AV74,'シフト記号表（勤務時間帯）'!$D$6:$Z$47,23,FALSE))</f>
        <v/>
      </c>
      <c r="AW76" s="160" t="str">
        <f>IF(AW74="","",VLOOKUP(AW74,'シフト記号表（勤務時間帯）'!$D$6:$Z$47,23,FALSE))</f>
        <v/>
      </c>
      <c r="AX76" s="161" t="str">
        <f>IF(AX74="","",VLOOKUP(AX74,'シフト記号表（勤務時間帯）'!$D$6:$Z$47,23,FALSE))</f>
        <v/>
      </c>
      <c r="AY76" s="161" t="str">
        <f>IF(AY74="","",VLOOKUP(AY74,'シフト記号表（勤務時間帯）'!$D$6:$Z$47,23,FALSE))</f>
        <v/>
      </c>
      <c r="AZ76" s="322">
        <f>IF($BC$3="４週",SUM(U76:AV76),IF($BC$3="暦月",SUM(U76:AY76),""))</f>
        <v>0</v>
      </c>
      <c r="BA76" s="323"/>
      <c r="BB76" s="324">
        <f>IF($BC$3="４週",AZ76/4,IF($BC$3="暦月",(AZ76/($BC$8/7)),""))</f>
        <v>0</v>
      </c>
      <c r="BC76" s="323"/>
      <c r="BD76" s="313"/>
      <c r="BE76" s="314"/>
      <c r="BF76" s="314"/>
      <c r="BG76" s="314"/>
      <c r="BH76" s="315"/>
    </row>
    <row r="77" spans="2:60" ht="20.25" customHeight="1" x14ac:dyDescent="0.4">
      <c r="B77" s="359" t="s">
        <v>200</v>
      </c>
      <c r="C77" s="360"/>
      <c r="D77" s="360"/>
      <c r="E77" s="360"/>
      <c r="F77" s="360"/>
      <c r="G77" s="360"/>
      <c r="H77" s="360"/>
      <c r="I77" s="360"/>
      <c r="J77" s="360"/>
      <c r="K77" s="360"/>
      <c r="L77" s="360"/>
      <c r="M77" s="360"/>
      <c r="N77" s="360"/>
      <c r="O77" s="360"/>
      <c r="P77" s="360"/>
      <c r="Q77" s="360"/>
      <c r="R77" s="360"/>
      <c r="S77" s="360"/>
      <c r="T77" s="361"/>
      <c r="U77" s="166"/>
      <c r="V77" s="167"/>
      <c r="W77" s="167"/>
      <c r="X77" s="167"/>
      <c r="Y77" s="167"/>
      <c r="Z77" s="167"/>
      <c r="AA77" s="168"/>
      <c r="AB77" s="169"/>
      <c r="AC77" s="167"/>
      <c r="AD77" s="167"/>
      <c r="AE77" s="167"/>
      <c r="AF77" s="167"/>
      <c r="AG77" s="167"/>
      <c r="AH77" s="168"/>
      <c r="AI77" s="169"/>
      <c r="AJ77" s="167"/>
      <c r="AK77" s="167"/>
      <c r="AL77" s="167"/>
      <c r="AM77" s="167"/>
      <c r="AN77" s="167"/>
      <c r="AO77" s="168"/>
      <c r="AP77" s="169"/>
      <c r="AQ77" s="167"/>
      <c r="AR77" s="167"/>
      <c r="AS77" s="167"/>
      <c r="AT77" s="167"/>
      <c r="AU77" s="167"/>
      <c r="AV77" s="168"/>
      <c r="AW77" s="169"/>
      <c r="AX77" s="167"/>
      <c r="AY77" s="170"/>
      <c r="AZ77" s="362"/>
      <c r="BA77" s="363"/>
      <c r="BB77" s="340"/>
      <c r="BC77" s="341"/>
      <c r="BD77" s="341"/>
      <c r="BE77" s="341"/>
      <c r="BF77" s="341"/>
      <c r="BG77" s="341"/>
      <c r="BH77" s="342"/>
    </row>
    <row r="78" spans="2:60" ht="20.25" customHeight="1" x14ac:dyDescent="0.4">
      <c r="B78" s="368" t="s">
        <v>201</v>
      </c>
      <c r="C78" s="369"/>
      <c r="D78" s="369"/>
      <c r="E78" s="369"/>
      <c r="F78" s="369"/>
      <c r="G78" s="369"/>
      <c r="H78" s="369"/>
      <c r="I78" s="369"/>
      <c r="J78" s="369"/>
      <c r="K78" s="369"/>
      <c r="L78" s="369"/>
      <c r="M78" s="369"/>
      <c r="N78" s="369"/>
      <c r="O78" s="369"/>
      <c r="P78" s="369"/>
      <c r="Q78" s="369"/>
      <c r="R78" s="369"/>
      <c r="S78" s="369"/>
      <c r="T78" s="370"/>
      <c r="U78" s="171"/>
      <c r="V78" s="172"/>
      <c r="W78" s="172"/>
      <c r="X78" s="172"/>
      <c r="Y78" s="172"/>
      <c r="Z78" s="172"/>
      <c r="AA78" s="173"/>
      <c r="AB78" s="174"/>
      <c r="AC78" s="172"/>
      <c r="AD78" s="172"/>
      <c r="AE78" s="172"/>
      <c r="AF78" s="172"/>
      <c r="AG78" s="172"/>
      <c r="AH78" s="173"/>
      <c r="AI78" s="174"/>
      <c r="AJ78" s="172"/>
      <c r="AK78" s="172"/>
      <c r="AL78" s="172"/>
      <c r="AM78" s="172"/>
      <c r="AN78" s="172"/>
      <c r="AO78" s="173"/>
      <c r="AP78" s="174"/>
      <c r="AQ78" s="172"/>
      <c r="AR78" s="172"/>
      <c r="AS78" s="172"/>
      <c r="AT78" s="172"/>
      <c r="AU78" s="172"/>
      <c r="AV78" s="173"/>
      <c r="AW78" s="174"/>
      <c r="AX78" s="172"/>
      <c r="AY78" s="175"/>
      <c r="AZ78" s="364"/>
      <c r="BA78" s="365"/>
      <c r="BB78" s="343"/>
      <c r="BC78" s="344"/>
      <c r="BD78" s="344"/>
      <c r="BE78" s="344"/>
      <c r="BF78" s="344"/>
      <c r="BG78" s="344"/>
      <c r="BH78" s="345"/>
    </row>
    <row r="79" spans="2:60" ht="20.25" customHeight="1" thickBot="1" x14ac:dyDescent="0.45">
      <c r="B79" s="368" t="s">
        <v>202</v>
      </c>
      <c r="C79" s="369"/>
      <c r="D79" s="369"/>
      <c r="E79" s="369"/>
      <c r="F79" s="369"/>
      <c r="G79" s="369"/>
      <c r="H79" s="369"/>
      <c r="I79" s="369"/>
      <c r="J79" s="369"/>
      <c r="K79" s="369"/>
      <c r="L79" s="369"/>
      <c r="M79" s="369"/>
      <c r="N79" s="369"/>
      <c r="O79" s="369"/>
      <c r="P79" s="369"/>
      <c r="Q79" s="369"/>
      <c r="R79" s="369"/>
      <c r="S79" s="369"/>
      <c r="T79" s="370"/>
      <c r="U79" s="171"/>
      <c r="V79" s="172"/>
      <c r="W79" s="172"/>
      <c r="X79" s="172"/>
      <c r="Y79" s="172"/>
      <c r="Z79" s="172"/>
      <c r="AA79" s="176"/>
      <c r="AB79" s="177"/>
      <c r="AC79" s="172"/>
      <c r="AD79" s="172"/>
      <c r="AE79" s="172"/>
      <c r="AF79" s="172"/>
      <c r="AG79" s="172"/>
      <c r="AH79" s="176"/>
      <c r="AI79" s="177"/>
      <c r="AJ79" s="172"/>
      <c r="AK79" s="172"/>
      <c r="AL79" s="172"/>
      <c r="AM79" s="172"/>
      <c r="AN79" s="172"/>
      <c r="AO79" s="176"/>
      <c r="AP79" s="177"/>
      <c r="AQ79" s="172"/>
      <c r="AR79" s="172"/>
      <c r="AS79" s="172"/>
      <c r="AT79" s="172"/>
      <c r="AU79" s="172"/>
      <c r="AV79" s="176"/>
      <c r="AW79" s="177"/>
      <c r="AX79" s="172"/>
      <c r="AY79" s="175"/>
      <c r="AZ79" s="366"/>
      <c r="BA79" s="367"/>
      <c r="BB79" s="346"/>
      <c r="BC79" s="347"/>
      <c r="BD79" s="347"/>
      <c r="BE79" s="347"/>
      <c r="BF79" s="347"/>
      <c r="BG79" s="347"/>
      <c r="BH79" s="348"/>
    </row>
    <row r="80" spans="2:60" ht="20.25" customHeight="1" thickBot="1" x14ac:dyDescent="0.45">
      <c r="B80" s="371" t="s">
        <v>203</v>
      </c>
      <c r="C80" s="369"/>
      <c r="D80" s="369"/>
      <c r="E80" s="369"/>
      <c r="F80" s="369"/>
      <c r="G80" s="369"/>
      <c r="H80" s="369"/>
      <c r="I80" s="369"/>
      <c r="J80" s="369"/>
      <c r="K80" s="369"/>
      <c r="L80" s="369"/>
      <c r="M80" s="369"/>
      <c r="N80" s="369"/>
      <c r="O80" s="369"/>
      <c r="P80" s="369"/>
      <c r="Q80" s="369"/>
      <c r="R80" s="369"/>
      <c r="S80" s="369"/>
      <c r="T80" s="370"/>
      <c r="U80" s="178" t="str">
        <f t="shared" ref="U80:AY80" si="1">IF(SUMIF($F$29:$F$76,"介護従業者",U29:U76)=0,"",SUMIF($F$29:$F$76,"介護従業者",U29:U76))</f>
        <v/>
      </c>
      <c r="V80" s="179" t="str">
        <f t="shared" si="1"/>
        <v/>
      </c>
      <c r="W80" s="179" t="str">
        <f t="shared" si="1"/>
        <v/>
      </c>
      <c r="X80" s="179" t="str">
        <f t="shared" si="1"/>
        <v/>
      </c>
      <c r="Y80" s="179" t="str">
        <f t="shared" si="1"/>
        <v/>
      </c>
      <c r="Z80" s="179" t="str">
        <f t="shared" si="1"/>
        <v/>
      </c>
      <c r="AA80" s="180" t="str">
        <f t="shared" si="1"/>
        <v/>
      </c>
      <c r="AB80" s="178" t="str">
        <f t="shared" si="1"/>
        <v/>
      </c>
      <c r="AC80" s="179" t="str">
        <f t="shared" si="1"/>
        <v/>
      </c>
      <c r="AD80" s="179" t="str">
        <f t="shared" si="1"/>
        <v/>
      </c>
      <c r="AE80" s="179" t="str">
        <f t="shared" si="1"/>
        <v/>
      </c>
      <c r="AF80" s="179" t="str">
        <f t="shared" si="1"/>
        <v/>
      </c>
      <c r="AG80" s="179" t="str">
        <f t="shared" si="1"/>
        <v/>
      </c>
      <c r="AH80" s="180" t="str">
        <f t="shared" si="1"/>
        <v/>
      </c>
      <c r="AI80" s="178" t="str">
        <f t="shared" si="1"/>
        <v/>
      </c>
      <c r="AJ80" s="179" t="str">
        <f t="shared" si="1"/>
        <v/>
      </c>
      <c r="AK80" s="179" t="str">
        <f t="shared" si="1"/>
        <v/>
      </c>
      <c r="AL80" s="179" t="str">
        <f t="shared" si="1"/>
        <v/>
      </c>
      <c r="AM80" s="179" t="str">
        <f t="shared" si="1"/>
        <v/>
      </c>
      <c r="AN80" s="179" t="str">
        <f t="shared" si="1"/>
        <v/>
      </c>
      <c r="AO80" s="180" t="str">
        <f t="shared" si="1"/>
        <v/>
      </c>
      <c r="AP80" s="178" t="str">
        <f t="shared" si="1"/>
        <v/>
      </c>
      <c r="AQ80" s="179" t="str">
        <f t="shared" si="1"/>
        <v/>
      </c>
      <c r="AR80" s="179" t="str">
        <f t="shared" si="1"/>
        <v/>
      </c>
      <c r="AS80" s="179" t="str">
        <f t="shared" si="1"/>
        <v/>
      </c>
      <c r="AT80" s="179" t="str">
        <f t="shared" si="1"/>
        <v/>
      </c>
      <c r="AU80" s="179" t="str">
        <f t="shared" si="1"/>
        <v/>
      </c>
      <c r="AV80" s="180" t="str">
        <f t="shared" si="1"/>
        <v/>
      </c>
      <c r="AW80" s="178" t="str">
        <f t="shared" si="1"/>
        <v/>
      </c>
      <c r="AX80" s="179" t="str">
        <f t="shared" si="1"/>
        <v/>
      </c>
      <c r="AY80" s="179" t="str">
        <f t="shared" si="1"/>
        <v/>
      </c>
      <c r="AZ80" s="372">
        <f>IF($BC$3="４週",SUM(U80:AV80),IF($BC$3="暦月",SUM(U80:AY80),""))</f>
        <v>0</v>
      </c>
      <c r="BA80" s="373"/>
      <c r="BB80" s="349">
        <f>ROUNDDOWN(AZ80/BC6,1)</f>
        <v>0</v>
      </c>
      <c r="BC80" s="350"/>
      <c r="BD80" s="351" t="s">
        <v>269</v>
      </c>
      <c r="BE80" s="352"/>
      <c r="BF80" s="352"/>
      <c r="BG80" s="352"/>
      <c r="BH80" s="352"/>
    </row>
    <row r="81" spans="2:60" ht="20.25" customHeight="1" thickBot="1" x14ac:dyDescent="0.45">
      <c r="B81" s="374" t="s">
        <v>204</v>
      </c>
      <c r="C81" s="375"/>
      <c r="D81" s="375"/>
      <c r="E81" s="375"/>
      <c r="F81" s="375"/>
      <c r="G81" s="375"/>
      <c r="H81" s="375"/>
      <c r="I81" s="375"/>
      <c r="J81" s="375"/>
      <c r="K81" s="375"/>
      <c r="L81" s="375"/>
      <c r="M81" s="375"/>
      <c r="N81" s="375"/>
      <c r="O81" s="375"/>
      <c r="P81" s="375"/>
      <c r="Q81" s="375"/>
      <c r="R81" s="375"/>
      <c r="S81" s="375"/>
      <c r="T81" s="376"/>
      <c r="U81" s="181" t="str">
        <f t="shared" ref="U81:AY81" si="2">IF(SUMIF($G$29:$G$76,"介護従業者",U29:U76)=0,"",SUMIF($G$29:$G$76,"介護従業者",U29:U76))</f>
        <v/>
      </c>
      <c r="V81" s="182" t="str">
        <f t="shared" si="2"/>
        <v/>
      </c>
      <c r="W81" s="182" t="str">
        <f t="shared" si="2"/>
        <v/>
      </c>
      <c r="X81" s="182" t="str">
        <f t="shared" si="2"/>
        <v/>
      </c>
      <c r="Y81" s="182" t="str">
        <f t="shared" si="2"/>
        <v/>
      </c>
      <c r="Z81" s="182" t="str">
        <f t="shared" si="2"/>
        <v/>
      </c>
      <c r="AA81" s="183" t="str">
        <f t="shared" si="2"/>
        <v/>
      </c>
      <c r="AB81" s="184" t="str">
        <f t="shared" si="2"/>
        <v/>
      </c>
      <c r="AC81" s="182" t="str">
        <f t="shared" si="2"/>
        <v/>
      </c>
      <c r="AD81" s="182" t="str">
        <f t="shared" si="2"/>
        <v/>
      </c>
      <c r="AE81" s="182" t="str">
        <f t="shared" si="2"/>
        <v/>
      </c>
      <c r="AF81" s="182" t="str">
        <f t="shared" si="2"/>
        <v/>
      </c>
      <c r="AG81" s="182" t="str">
        <f t="shared" si="2"/>
        <v/>
      </c>
      <c r="AH81" s="183" t="str">
        <f t="shared" si="2"/>
        <v/>
      </c>
      <c r="AI81" s="184" t="str">
        <f t="shared" si="2"/>
        <v/>
      </c>
      <c r="AJ81" s="182" t="str">
        <f t="shared" si="2"/>
        <v/>
      </c>
      <c r="AK81" s="182" t="str">
        <f t="shared" si="2"/>
        <v/>
      </c>
      <c r="AL81" s="182" t="str">
        <f t="shared" si="2"/>
        <v/>
      </c>
      <c r="AM81" s="182" t="str">
        <f t="shared" si="2"/>
        <v/>
      </c>
      <c r="AN81" s="182" t="str">
        <f t="shared" si="2"/>
        <v/>
      </c>
      <c r="AO81" s="183" t="str">
        <f t="shared" si="2"/>
        <v/>
      </c>
      <c r="AP81" s="184" t="str">
        <f t="shared" si="2"/>
        <v/>
      </c>
      <c r="AQ81" s="182" t="str">
        <f t="shared" si="2"/>
        <v/>
      </c>
      <c r="AR81" s="182" t="str">
        <f t="shared" si="2"/>
        <v/>
      </c>
      <c r="AS81" s="182" t="str">
        <f t="shared" si="2"/>
        <v/>
      </c>
      <c r="AT81" s="182" t="str">
        <f t="shared" si="2"/>
        <v/>
      </c>
      <c r="AU81" s="182" t="str">
        <f t="shared" si="2"/>
        <v/>
      </c>
      <c r="AV81" s="183" t="str">
        <f t="shared" si="2"/>
        <v/>
      </c>
      <c r="AW81" s="184" t="str">
        <f t="shared" si="2"/>
        <v/>
      </c>
      <c r="AX81" s="182" t="str">
        <f t="shared" si="2"/>
        <v/>
      </c>
      <c r="AY81" s="185" t="str">
        <f t="shared" si="2"/>
        <v/>
      </c>
      <c r="AZ81" s="377">
        <f>IF($BC$3="４週",SUM(U81:AV81),IF($BC$3="暦月",SUM(U81:AY81),""))</f>
        <v>0</v>
      </c>
      <c r="BA81" s="378"/>
      <c r="BB81" s="353"/>
      <c r="BC81" s="354"/>
      <c r="BD81" s="354"/>
      <c r="BE81" s="354"/>
      <c r="BF81" s="354"/>
      <c r="BG81" s="354"/>
      <c r="BH81" s="355"/>
    </row>
    <row r="82" spans="2:60" s="25" customFormat="1" ht="20.25" customHeight="1" x14ac:dyDescent="0.4">
      <c r="C82" s="13"/>
      <c r="D82" s="13"/>
      <c r="E82" s="13"/>
      <c r="F82" s="13"/>
      <c r="G82" s="13"/>
      <c r="BH82" s="43"/>
    </row>
    <row r="83" spans="2:60" ht="20.25" customHeight="1" x14ac:dyDescent="0.4"/>
    <row r="84" spans="2:60" ht="20.25" customHeight="1" x14ac:dyDescent="0.4"/>
    <row r="85" spans="2:60" ht="20.25" customHeight="1" x14ac:dyDescent="0.4"/>
    <row r="86" spans="2:60" ht="20.25" customHeight="1" x14ac:dyDescent="0.4"/>
    <row r="87" spans="2:60" ht="20.25" customHeight="1" x14ac:dyDescent="0.4"/>
    <row r="88" spans="2:60" ht="20.25" customHeight="1" x14ac:dyDescent="0.4"/>
    <row r="89" spans="2:60" ht="20.25" customHeight="1" x14ac:dyDescent="0.4"/>
    <row r="90" spans="2:60" ht="20.25" customHeight="1" x14ac:dyDescent="0.4"/>
    <row r="91" spans="2:60" ht="20.25" customHeight="1" x14ac:dyDescent="0.4"/>
    <row r="92" spans="2:60" ht="20.25" customHeight="1" x14ac:dyDescent="0.4"/>
    <row r="93" spans="2:60" ht="20.25" customHeight="1" x14ac:dyDescent="0.4"/>
    <row r="94" spans="2:60" ht="20.25" customHeight="1" x14ac:dyDescent="0.4"/>
    <row r="95" spans="2:60" ht="20.25" customHeight="1" x14ac:dyDescent="0.4"/>
    <row r="96" spans="2:60"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36" spans="3:57" x14ac:dyDescent="0.4">
      <c r="C136" s="3"/>
      <c r="D136" s="3"/>
      <c r="E136" s="3"/>
      <c r="F136" s="3"/>
      <c r="G136" s="3"/>
      <c r="H136" s="3"/>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row>
    <row r="137" spans="3:57" x14ac:dyDescent="0.4">
      <c r="C137" s="3"/>
      <c r="D137" s="3"/>
      <c r="E137" s="3"/>
      <c r="F137" s="3"/>
      <c r="G137" s="3"/>
      <c r="H137" s="3"/>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row>
    <row r="138" spans="3:57" x14ac:dyDescent="0.4">
      <c r="C138" s="11"/>
      <c r="D138" s="11"/>
      <c r="E138" s="11"/>
      <c r="F138" s="11"/>
      <c r="G138" s="11"/>
      <c r="H138" s="11"/>
      <c r="I138" s="3"/>
      <c r="J138" s="3"/>
    </row>
    <row r="139" spans="3:57" x14ac:dyDescent="0.4">
      <c r="C139" s="11"/>
      <c r="D139" s="11"/>
      <c r="E139" s="11"/>
      <c r="F139" s="11"/>
      <c r="G139" s="11"/>
      <c r="H139" s="11"/>
      <c r="I139" s="3"/>
      <c r="J139" s="3"/>
    </row>
    <row r="140" spans="3:57" x14ac:dyDescent="0.4">
      <c r="C140" s="3"/>
      <c r="D140" s="3"/>
      <c r="E140" s="3"/>
      <c r="F140" s="3"/>
      <c r="G140" s="3"/>
      <c r="H140" s="3"/>
    </row>
    <row r="141" spans="3:57" x14ac:dyDescent="0.4">
      <c r="C141" s="3"/>
      <c r="D141" s="3"/>
      <c r="E141" s="3"/>
      <c r="F141" s="3"/>
      <c r="G141" s="3"/>
      <c r="H141" s="3"/>
    </row>
    <row r="142" spans="3:57" x14ac:dyDescent="0.4">
      <c r="C142" s="3"/>
      <c r="D142" s="3"/>
      <c r="E142" s="3"/>
      <c r="F142" s="3"/>
      <c r="G142" s="3"/>
      <c r="H142" s="3"/>
    </row>
    <row r="143" spans="3:57" x14ac:dyDescent="0.4">
      <c r="C143" s="3"/>
      <c r="D143" s="3"/>
      <c r="E143" s="3"/>
      <c r="F143" s="3"/>
      <c r="G143" s="3"/>
      <c r="H143" s="3"/>
    </row>
  </sheetData>
  <sheetProtection insertRows="0" deleteRows="0"/>
  <mergeCells count="232">
    <mergeCell ref="J20:M20"/>
    <mergeCell ref="O20:S20"/>
    <mergeCell ref="B77:T77"/>
    <mergeCell ref="AZ77:BA79"/>
    <mergeCell ref="B78:T78"/>
    <mergeCell ref="B79:T79"/>
    <mergeCell ref="B80:T80"/>
    <mergeCell ref="AZ80:BA80"/>
    <mergeCell ref="B81:T81"/>
    <mergeCell ref="AZ81:BA81"/>
    <mergeCell ref="C68:E70"/>
    <mergeCell ref="H68:H70"/>
    <mergeCell ref="I68:L70"/>
    <mergeCell ref="M68:O70"/>
    <mergeCell ref="C65:E67"/>
    <mergeCell ref="H65:H67"/>
    <mergeCell ref="I65:L67"/>
    <mergeCell ref="M65:O67"/>
    <mergeCell ref="C62:E64"/>
    <mergeCell ref="H62:H64"/>
    <mergeCell ref="I62:L64"/>
    <mergeCell ref="M62:O64"/>
    <mergeCell ref="C59:E61"/>
    <mergeCell ref="H59:H61"/>
    <mergeCell ref="BB77:BH79"/>
    <mergeCell ref="BB80:BC80"/>
    <mergeCell ref="BD80:BH80"/>
    <mergeCell ref="BB81:BH81"/>
    <mergeCell ref="BB74:BC74"/>
    <mergeCell ref="BD74:BH76"/>
    <mergeCell ref="AZ75:BA75"/>
    <mergeCell ref="BB75:BC75"/>
    <mergeCell ref="AZ76:BA76"/>
    <mergeCell ref="BB76:BC76"/>
    <mergeCell ref="BD71:BH73"/>
    <mergeCell ref="AZ72:BA72"/>
    <mergeCell ref="BB72:BC72"/>
    <mergeCell ref="AZ73:BA73"/>
    <mergeCell ref="BB73:BC73"/>
    <mergeCell ref="BB71:BC71"/>
    <mergeCell ref="C74:E76"/>
    <mergeCell ref="H74:H76"/>
    <mergeCell ref="I74:L76"/>
    <mergeCell ref="M74:O76"/>
    <mergeCell ref="AZ74:BA74"/>
    <mergeCell ref="C71:E73"/>
    <mergeCell ref="H71:H73"/>
    <mergeCell ref="I71:L73"/>
    <mergeCell ref="M71:O73"/>
    <mergeCell ref="AZ71:BA71"/>
    <mergeCell ref="BB68:BC68"/>
    <mergeCell ref="BD68:BH70"/>
    <mergeCell ref="AZ69:BA69"/>
    <mergeCell ref="BB69:BC69"/>
    <mergeCell ref="AZ70:BA70"/>
    <mergeCell ref="BB70:BC70"/>
    <mergeCell ref="BD65:BH67"/>
    <mergeCell ref="AZ66:BA66"/>
    <mergeCell ref="BB66:BC66"/>
    <mergeCell ref="AZ67:BA67"/>
    <mergeCell ref="BB67:BC67"/>
    <mergeCell ref="BB65:BC65"/>
    <mergeCell ref="AZ68:BA68"/>
    <mergeCell ref="AZ65:BA65"/>
    <mergeCell ref="BB62:BC62"/>
    <mergeCell ref="BD62:BH64"/>
    <mergeCell ref="AZ63:BA63"/>
    <mergeCell ref="BB63:BC63"/>
    <mergeCell ref="AZ64:BA64"/>
    <mergeCell ref="BB64:BC64"/>
    <mergeCell ref="BD59:BH61"/>
    <mergeCell ref="AZ60:BA60"/>
    <mergeCell ref="BB60:BC60"/>
    <mergeCell ref="AZ61:BA61"/>
    <mergeCell ref="BB61:BC61"/>
    <mergeCell ref="BB59:BC59"/>
    <mergeCell ref="AZ62:BA62"/>
    <mergeCell ref="I59:L61"/>
    <mergeCell ref="M59:O61"/>
    <mergeCell ref="AZ59:BA59"/>
    <mergeCell ref="BB56:BC56"/>
    <mergeCell ref="BD56:BH58"/>
    <mergeCell ref="AZ57:BA57"/>
    <mergeCell ref="BB57:BC57"/>
    <mergeCell ref="AZ58:BA58"/>
    <mergeCell ref="BB58:BC58"/>
    <mergeCell ref="BD53:BH55"/>
    <mergeCell ref="AZ54:BA54"/>
    <mergeCell ref="BB54:BC54"/>
    <mergeCell ref="AZ55:BA55"/>
    <mergeCell ref="BB55:BC55"/>
    <mergeCell ref="BB53:BC53"/>
    <mergeCell ref="C56:E58"/>
    <mergeCell ref="H56:H58"/>
    <mergeCell ref="I56:L58"/>
    <mergeCell ref="M56:O58"/>
    <mergeCell ref="AZ56:BA56"/>
    <mergeCell ref="C53:E55"/>
    <mergeCell ref="H53:H55"/>
    <mergeCell ref="I53:L55"/>
    <mergeCell ref="M53:O55"/>
    <mergeCell ref="AZ53:BA53"/>
    <mergeCell ref="BB50:BC50"/>
    <mergeCell ref="BD50:BH52"/>
    <mergeCell ref="AZ51:BA51"/>
    <mergeCell ref="BB51:BC51"/>
    <mergeCell ref="AZ52:BA52"/>
    <mergeCell ref="BB52:BC52"/>
    <mergeCell ref="BD47:BH49"/>
    <mergeCell ref="AZ48:BA48"/>
    <mergeCell ref="BB48:BC48"/>
    <mergeCell ref="AZ49:BA49"/>
    <mergeCell ref="BB49:BC49"/>
    <mergeCell ref="BB47:BC47"/>
    <mergeCell ref="C50:E52"/>
    <mergeCell ref="H50:H52"/>
    <mergeCell ref="I50:L52"/>
    <mergeCell ref="M50:O52"/>
    <mergeCell ref="AZ50:BA50"/>
    <mergeCell ref="C47:E49"/>
    <mergeCell ref="H47:H49"/>
    <mergeCell ref="I47:L49"/>
    <mergeCell ref="M47:O49"/>
    <mergeCell ref="AZ47:BA47"/>
    <mergeCell ref="BB44:BC44"/>
    <mergeCell ref="BD44:BH46"/>
    <mergeCell ref="AZ45:BA45"/>
    <mergeCell ref="BB45:BC45"/>
    <mergeCell ref="AZ46:BA46"/>
    <mergeCell ref="BB46:BC46"/>
    <mergeCell ref="BD41:BH43"/>
    <mergeCell ref="AZ42:BA42"/>
    <mergeCell ref="BB42:BC42"/>
    <mergeCell ref="AZ43:BA43"/>
    <mergeCell ref="BB43:BC43"/>
    <mergeCell ref="BB41:BC41"/>
    <mergeCell ref="C44:E46"/>
    <mergeCell ref="H44:H46"/>
    <mergeCell ref="I44:L46"/>
    <mergeCell ref="M44:O46"/>
    <mergeCell ref="AZ44:BA44"/>
    <mergeCell ref="C41:E43"/>
    <mergeCell ref="H41:H43"/>
    <mergeCell ref="I41:L43"/>
    <mergeCell ref="M41:O43"/>
    <mergeCell ref="AZ41:BA41"/>
    <mergeCell ref="BD38:BH40"/>
    <mergeCell ref="AZ39:BA39"/>
    <mergeCell ref="BB39:BC39"/>
    <mergeCell ref="AZ40:BA40"/>
    <mergeCell ref="BB40:BC40"/>
    <mergeCell ref="BD35:BH37"/>
    <mergeCell ref="AZ36:BA36"/>
    <mergeCell ref="BB36:BC36"/>
    <mergeCell ref="AZ37:BA37"/>
    <mergeCell ref="BB37:BC37"/>
    <mergeCell ref="BB35:BC35"/>
    <mergeCell ref="BB31:BC31"/>
    <mergeCell ref="BB29:BC29"/>
    <mergeCell ref="C38:E40"/>
    <mergeCell ref="H38:H40"/>
    <mergeCell ref="I38:L40"/>
    <mergeCell ref="M38:O40"/>
    <mergeCell ref="AZ38:BA38"/>
    <mergeCell ref="C35:E37"/>
    <mergeCell ref="H35:H37"/>
    <mergeCell ref="I35:L37"/>
    <mergeCell ref="M35:O37"/>
    <mergeCell ref="AZ35:BA35"/>
    <mergeCell ref="BB38:BC38"/>
    <mergeCell ref="AW22:AY22"/>
    <mergeCell ref="BA22:BC22"/>
    <mergeCell ref="BD22:BE22"/>
    <mergeCell ref="BF22:BG22"/>
    <mergeCell ref="C32:E34"/>
    <mergeCell ref="H32:H34"/>
    <mergeCell ref="I32:L34"/>
    <mergeCell ref="M32:O34"/>
    <mergeCell ref="AZ32:BA32"/>
    <mergeCell ref="C29:E31"/>
    <mergeCell ref="H29:H31"/>
    <mergeCell ref="I29:L31"/>
    <mergeCell ref="M29:O31"/>
    <mergeCell ref="AZ29:BA29"/>
    <mergeCell ref="BB32:BC32"/>
    <mergeCell ref="BD32:BH34"/>
    <mergeCell ref="AZ33:BA33"/>
    <mergeCell ref="BB33:BC33"/>
    <mergeCell ref="AZ34:BA34"/>
    <mergeCell ref="BB34:BC34"/>
    <mergeCell ref="BD29:BH31"/>
    <mergeCell ref="AZ30:BA30"/>
    <mergeCell ref="BB30:BC30"/>
    <mergeCell ref="AZ31:BA31"/>
    <mergeCell ref="BD24:BH28"/>
    <mergeCell ref="U25:AA25"/>
    <mergeCell ref="AB25:AH25"/>
    <mergeCell ref="AI25:AO25"/>
    <mergeCell ref="AP25:AV25"/>
    <mergeCell ref="AW25:AY25"/>
    <mergeCell ref="B24:B28"/>
    <mergeCell ref="C24:E28"/>
    <mergeCell ref="H24:H28"/>
    <mergeCell ref="I24:L28"/>
    <mergeCell ref="M24:O28"/>
    <mergeCell ref="P24:T28"/>
    <mergeCell ref="AZ24:BA28"/>
    <mergeCell ref="BB24:BC28"/>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AM14:AN14"/>
    <mergeCell ref="BB14:BD14"/>
    <mergeCell ref="BF14:BH14"/>
    <mergeCell ref="BB16:BE16"/>
    <mergeCell ref="BF16:BG16"/>
    <mergeCell ref="BB18:BE18"/>
    <mergeCell ref="BF18:BG18"/>
    <mergeCell ref="AW20:AY20"/>
    <mergeCell ref="BA20:BC20"/>
  </mergeCells>
  <phoneticPr fontId="2"/>
  <conditionalFormatting sqref="U31:AY31">
    <cfRule type="expression" dxfId="32" priority="152">
      <formula>OR(U$77=$B30,U$78=$B30)</formula>
    </cfRule>
  </conditionalFormatting>
  <conditionalFormatting sqref="U34:AY34">
    <cfRule type="expression" dxfId="31" priority="142">
      <formula>OR(U$77=$B33,U$78=$B33)</formula>
    </cfRule>
  </conditionalFormatting>
  <conditionalFormatting sqref="U37:AY37">
    <cfRule type="expression" dxfId="30" priority="132">
      <formula>OR(U$77=$B36,U$78=$B36)</formula>
    </cfRule>
  </conditionalFormatting>
  <conditionalFormatting sqref="U40:AY40">
    <cfRule type="expression" dxfId="29" priority="122">
      <formula>OR(U$77=$B39,U$78=$B39)</formula>
    </cfRule>
  </conditionalFormatting>
  <conditionalFormatting sqref="U43:AY43">
    <cfRule type="expression" dxfId="28" priority="112">
      <formula>OR(U$77=$B42,U$78=$B42)</formula>
    </cfRule>
  </conditionalFormatting>
  <conditionalFormatting sqref="U46:AY46">
    <cfRule type="expression" dxfId="27" priority="102">
      <formula>OR(U$77=$B45,U$78=$B45)</formula>
    </cfRule>
  </conditionalFormatting>
  <conditionalFormatting sqref="U49:AY49">
    <cfRule type="expression" dxfId="26" priority="92">
      <formula>OR(U$77=$B48,U$78=$B48)</formula>
    </cfRule>
  </conditionalFormatting>
  <conditionalFormatting sqref="U52:AY52">
    <cfRule type="expression" dxfId="25" priority="82">
      <formula>OR(U$77=$B51,U$78=$B51)</formula>
    </cfRule>
  </conditionalFormatting>
  <conditionalFormatting sqref="U55:AY55">
    <cfRule type="expression" dxfId="24" priority="72">
      <formula>OR(U$77=$B54,U$78=$B54)</formula>
    </cfRule>
  </conditionalFormatting>
  <conditionalFormatting sqref="U58:AY58">
    <cfRule type="expression" dxfId="23" priority="62">
      <formula>OR(U$77=$B57,U$78=$B57)</formula>
    </cfRule>
  </conditionalFormatting>
  <conditionalFormatting sqref="U61:AY61">
    <cfRule type="expression" dxfId="22" priority="52">
      <formula>OR(U$77=$B60,U$78=$B60)</formula>
    </cfRule>
  </conditionalFormatting>
  <conditionalFormatting sqref="U64:AY64">
    <cfRule type="expression" dxfId="21" priority="42">
      <formula>OR(U$77=$B63,U$78=$B63)</formula>
    </cfRule>
  </conditionalFormatting>
  <conditionalFormatting sqref="U67:AY67">
    <cfRule type="expression" dxfId="20" priority="32">
      <formula>OR(U$77=$B66,U$78=$B66)</formula>
    </cfRule>
  </conditionalFormatting>
  <conditionalFormatting sqref="U70:AY70">
    <cfRule type="expression" dxfId="19" priority="22">
      <formula>OR(U$77=$B69,U$78=$B69)</formula>
    </cfRule>
  </conditionalFormatting>
  <conditionalFormatting sqref="U73:AY73">
    <cfRule type="expression" dxfId="18" priority="12">
      <formula>OR(U$77=$B72,U$78=$B72)</formula>
    </cfRule>
  </conditionalFormatting>
  <conditionalFormatting sqref="U76:AY76">
    <cfRule type="expression" dxfId="17" priority="2">
      <formula>OR(U$77=$B75,U$78=$B75)</formula>
    </cfRule>
  </conditionalFormatting>
  <conditionalFormatting sqref="U77:BA81">
    <cfRule type="expression" dxfId="16" priority="255">
      <formula>INDIRECT(ADDRESS(ROW(),COLUMN()))=TRUNC(INDIRECT(ADDRESS(ROW(),COLUMN())))</formula>
    </cfRule>
  </conditionalFormatting>
  <conditionalFormatting sqref="U30:BC31">
    <cfRule type="expression" dxfId="15" priority="151">
      <formula>INDIRECT(ADDRESS(ROW(),COLUMN()))=TRUNC(INDIRECT(ADDRESS(ROW(),COLUMN())))</formula>
    </cfRule>
  </conditionalFormatting>
  <conditionalFormatting sqref="U33:BC34">
    <cfRule type="expression" dxfId="14" priority="141">
      <formula>INDIRECT(ADDRESS(ROW(),COLUMN()))=TRUNC(INDIRECT(ADDRESS(ROW(),COLUMN())))</formula>
    </cfRule>
  </conditionalFormatting>
  <conditionalFormatting sqref="U36:BC37">
    <cfRule type="expression" dxfId="13" priority="131">
      <formula>INDIRECT(ADDRESS(ROW(),COLUMN()))=TRUNC(INDIRECT(ADDRESS(ROW(),COLUMN())))</formula>
    </cfRule>
  </conditionalFormatting>
  <conditionalFormatting sqref="U39:BC40">
    <cfRule type="expression" dxfId="12" priority="121">
      <formula>INDIRECT(ADDRESS(ROW(),COLUMN()))=TRUNC(INDIRECT(ADDRESS(ROW(),COLUMN())))</formula>
    </cfRule>
  </conditionalFormatting>
  <conditionalFormatting sqref="U42:BC43">
    <cfRule type="expression" dxfId="11" priority="111">
      <formula>INDIRECT(ADDRESS(ROW(),COLUMN()))=TRUNC(INDIRECT(ADDRESS(ROW(),COLUMN())))</formula>
    </cfRule>
  </conditionalFormatting>
  <conditionalFormatting sqref="U45:BC46">
    <cfRule type="expression" dxfId="10" priority="101">
      <formula>INDIRECT(ADDRESS(ROW(),COLUMN()))=TRUNC(INDIRECT(ADDRESS(ROW(),COLUMN())))</formula>
    </cfRule>
  </conditionalFormatting>
  <conditionalFormatting sqref="U48:BC49">
    <cfRule type="expression" dxfId="9" priority="91">
      <formula>INDIRECT(ADDRESS(ROW(),COLUMN()))=TRUNC(INDIRECT(ADDRESS(ROW(),COLUMN())))</formula>
    </cfRule>
  </conditionalFormatting>
  <conditionalFormatting sqref="U51:BC52">
    <cfRule type="expression" dxfId="8" priority="81">
      <formula>INDIRECT(ADDRESS(ROW(),COLUMN()))=TRUNC(INDIRECT(ADDRESS(ROW(),COLUMN())))</formula>
    </cfRule>
  </conditionalFormatting>
  <conditionalFormatting sqref="U54:BC55">
    <cfRule type="expression" dxfId="7" priority="71">
      <formula>INDIRECT(ADDRESS(ROW(),COLUMN()))=TRUNC(INDIRECT(ADDRESS(ROW(),COLUMN())))</formula>
    </cfRule>
  </conditionalFormatting>
  <conditionalFormatting sqref="U57:BC58">
    <cfRule type="expression" dxfId="6" priority="61">
      <formula>INDIRECT(ADDRESS(ROW(),COLUMN()))=TRUNC(INDIRECT(ADDRESS(ROW(),COLUMN())))</formula>
    </cfRule>
  </conditionalFormatting>
  <conditionalFormatting sqref="U60:BC61">
    <cfRule type="expression" dxfId="5" priority="51">
      <formula>INDIRECT(ADDRESS(ROW(),COLUMN()))=TRUNC(INDIRECT(ADDRESS(ROW(),COLUMN())))</formula>
    </cfRule>
  </conditionalFormatting>
  <conditionalFormatting sqref="U63:BC64">
    <cfRule type="expression" dxfId="4" priority="41">
      <formula>INDIRECT(ADDRESS(ROW(),COLUMN()))=TRUNC(INDIRECT(ADDRESS(ROW(),COLUMN())))</formula>
    </cfRule>
  </conditionalFormatting>
  <conditionalFormatting sqref="U66:BC67">
    <cfRule type="expression" dxfId="3" priority="31">
      <formula>INDIRECT(ADDRESS(ROW(),COLUMN()))=TRUNC(INDIRECT(ADDRESS(ROW(),COLUMN())))</formula>
    </cfRule>
  </conditionalFormatting>
  <conditionalFormatting sqref="U69:BC70">
    <cfRule type="expression" dxfId="2" priority="21">
      <formula>INDIRECT(ADDRESS(ROW(),COLUMN()))=TRUNC(INDIRECT(ADDRESS(ROW(),COLUMN())))</formula>
    </cfRule>
  </conditionalFormatting>
  <conditionalFormatting sqref="U72:BC73">
    <cfRule type="expression" dxfId="1" priority="11">
      <formula>INDIRECT(ADDRESS(ROW(),COLUMN()))=TRUNC(INDIRECT(ADDRESS(ROW(),COLUMN())))</formula>
    </cfRule>
  </conditionalFormatting>
  <conditionalFormatting sqref="U75:BC76">
    <cfRule type="expression" dxfId="0" priority="1">
      <formula>INDIRECT(ADDRESS(ROW(),COLUMN()))=TRUNC(INDIRECT(ADDRESS(ROW(),COLUMN())))</formula>
    </cfRule>
  </conditionalFormatting>
  <dataValidations count="10">
    <dataValidation type="list" allowBlank="1" showInputMessage="1" showErrorMessage="1" sqref="BC4:BF4" xr:uid="{D71266B3-3E28-4B07-A420-1A28CA38E8BA}">
      <formula1>"予定,実績,予定・実績"</formula1>
    </dataValidation>
    <dataValidation type="list" allowBlank="1" showInputMessage="1" showErrorMessage="1" sqref="AD3:AD4" xr:uid="{BBE0800C-9EDF-4D8C-A1A8-B6330EBC3E09}">
      <formula1>#REF!</formula1>
    </dataValidation>
    <dataValidation type="decimal" allowBlank="1" showInputMessage="1" showErrorMessage="1" error="入力可能範囲　32～40" sqref="AY6:AZ6" xr:uid="{0DBB253D-9804-451F-A6E2-D71443D61B71}">
      <formula1>32</formula1>
      <formula2>40</formula2>
    </dataValidation>
    <dataValidation type="list" allowBlank="1" showInputMessage="1" showErrorMessage="1" sqref="BC3:BF3" xr:uid="{ECEAA073-D071-4C6F-B62F-471B0332DA02}">
      <formula1>"４週,暦月"</formula1>
    </dataValidation>
    <dataValidation type="list" allowBlank="1" showInputMessage="1" sqref="C29:E76" xr:uid="{00000000-0002-0000-0300-000004000000}">
      <formula1>職種</formula1>
    </dataValidation>
    <dataValidation type="list" allowBlank="1" showInputMessage="1" sqref="H29:H76" xr:uid="{00000000-0002-0000-0300-000005000000}">
      <formula1>"A, B, C, D"</formula1>
    </dataValidation>
    <dataValidation type="list" errorStyle="warning" allowBlank="1" showInputMessage="1" error="リストにない場合のみ、入力してください。" sqref="I29:L76" xr:uid="{00000000-0002-0000-0300-000006000000}">
      <formula1>INDIRECT(C29)</formula1>
    </dataValidation>
    <dataValidation type="list" allowBlank="1" showInputMessage="1" sqref="U29:AY29 U32:AY32 U35:AY35 U38:AY38 U41:AY41 U44:AY44 U47:AY47 U50:AY50 U53:AY53 U56:AY56 U59:AY59 U62:AY62 U65:AY65 U68:AY68 U71:AY71 U74:AY74" xr:uid="{00000000-0002-0000-0300-000007000000}">
      <formula1>シフト記号表</formula1>
    </dataValidation>
    <dataValidation allowBlank="1" showInputMessage="1" showErrorMessage="1" error="入力可能範囲　32～40" sqref="BC10" xr:uid="{5D48E7BB-E075-4A38-8D4C-7CD7C40A3ED8}"/>
    <dataValidation type="list" allowBlank="1" showInputMessage="1" showErrorMessage="1" sqref="BF22" xr:uid="{D6690133-D681-472C-8C1C-A43594C2CC65}">
      <formula1>"含む,含まない"</formula1>
    </dataValidation>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83" max="16383" man="1"/>
  </rowBreaks>
  <extLst>
    <ext xmlns:x14="http://schemas.microsoft.com/office/spreadsheetml/2009/9/main" uri="{CCE6A557-97BC-4b89-ADB6-D9C93CAAB3DF}">
      <x14:dataValidations xmlns:xm="http://schemas.microsoft.com/office/excel/2006/main" count="1">
        <x14:dataValidation type="list" allowBlank="1" showInputMessage="1" xr:uid="{5DAE329E-49F1-430B-81C3-DEAF948187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topLeftCell="A40" zoomScale="55" zoomScaleNormal="55" workbookViewId="0">
      <selection activeCell="F40" sqref="F40"/>
    </sheetView>
  </sheetViews>
  <sheetFormatPr defaultColWidth="9" defaultRowHeight="25.5" x14ac:dyDescent="0.4"/>
  <cols>
    <col min="1" max="1" width="1.625" style="113" customWidth="1"/>
    <col min="2" max="2" width="5.625" style="112" customWidth="1"/>
    <col min="3" max="3" width="10.625" style="112" customWidth="1"/>
    <col min="4" max="4" width="10.625" style="112" hidden="1" customWidth="1"/>
    <col min="5" max="5" width="3.375" style="112" bestFit="1" customWidth="1"/>
    <col min="6" max="6" width="15.625" style="113" customWidth="1"/>
    <col min="7" max="7" width="3.375" style="113" bestFit="1" customWidth="1"/>
    <col min="8" max="8" width="15.625" style="113" customWidth="1"/>
    <col min="9" max="9" width="3.375" style="113" bestFit="1" customWidth="1"/>
    <col min="10" max="10" width="15.625" style="112" customWidth="1"/>
    <col min="11" max="11" width="3.375" style="113" bestFit="1" customWidth="1"/>
    <col min="12" max="12" width="15.625" style="113" customWidth="1"/>
    <col min="13" max="13" width="5" style="113" customWidth="1"/>
    <col min="14" max="14" width="15.625" style="113" customWidth="1"/>
    <col min="15" max="15" width="3.375" style="113" customWidth="1"/>
    <col min="16" max="16" width="15.625" style="113" customWidth="1"/>
    <col min="17" max="17" width="3.375" style="113" customWidth="1"/>
    <col min="18" max="18" width="15.625" style="113" customWidth="1"/>
    <col min="19" max="19" width="3.375" style="113" customWidth="1"/>
    <col min="20" max="20" width="15.625" style="113" customWidth="1"/>
    <col min="21" max="21" width="3.375" style="113" customWidth="1"/>
    <col min="22" max="22" width="15.625" style="113" customWidth="1"/>
    <col min="23" max="23" width="3.375" style="113" customWidth="1"/>
    <col min="24" max="24" width="15.625" style="113" customWidth="1"/>
    <col min="25" max="25" width="3.375" style="113" customWidth="1"/>
    <col min="26" max="26" width="15.625" style="113" customWidth="1"/>
    <col min="27" max="27" width="3.375" style="113" customWidth="1"/>
    <col min="28" max="28" width="50.625" style="113" customWidth="1"/>
    <col min="29" max="16384" width="9" style="113"/>
  </cols>
  <sheetData>
    <row r="1" spans="2:28" x14ac:dyDescent="0.4">
      <c r="B1" s="111" t="s">
        <v>32</v>
      </c>
    </row>
    <row r="2" spans="2:28" x14ac:dyDescent="0.4">
      <c r="B2" s="114" t="s">
        <v>33</v>
      </c>
      <c r="F2" s="115"/>
      <c r="J2" s="116"/>
    </row>
    <row r="3" spans="2:28" x14ac:dyDescent="0.4">
      <c r="B3" s="115" t="s">
        <v>130</v>
      </c>
      <c r="F3" s="116" t="s">
        <v>131</v>
      </c>
      <c r="J3" s="116"/>
    </row>
    <row r="4" spans="2:28" x14ac:dyDescent="0.4">
      <c r="B4" s="114"/>
      <c r="F4" s="389" t="s">
        <v>34</v>
      </c>
      <c r="G4" s="389"/>
      <c r="H4" s="389"/>
      <c r="I4" s="389"/>
      <c r="J4" s="389"/>
      <c r="K4" s="389"/>
      <c r="L4" s="389"/>
      <c r="N4" s="389" t="s">
        <v>62</v>
      </c>
      <c r="O4" s="389"/>
      <c r="P4" s="389"/>
      <c r="R4" s="389" t="s">
        <v>61</v>
      </c>
      <c r="S4" s="389"/>
      <c r="T4" s="389"/>
      <c r="U4" s="389"/>
      <c r="V4" s="389"/>
      <c r="W4" s="389"/>
      <c r="X4" s="389"/>
      <c r="Z4" s="127" t="s">
        <v>71</v>
      </c>
      <c r="AB4" s="389" t="s">
        <v>157</v>
      </c>
    </row>
    <row r="5" spans="2:28" x14ac:dyDescent="0.4">
      <c r="B5" s="112" t="s">
        <v>20</v>
      </c>
      <c r="C5" s="112" t="s">
        <v>4</v>
      </c>
      <c r="F5" s="112" t="s">
        <v>153</v>
      </c>
      <c r="G5" s="112"/>
      <c r="H5" s="112" t="s">
        <v>154</v>
      </c>
      <c r="J5" s="112" t="s">
        <v>35</v>
      </c>
      <c r="L5" s="112" t="s">
        <v>34</v>
      </c>
      <c r="N5" s="112" t="s">
        <v>155</v>
      </c>
      <c r="P5" s="112" t="s">
        <v>156</v>
      </c>
      <c r="R5" s="112" t="s">
        <v>155</v>
      </c>
      <c r="T5" s="112" t="s">
        <v>156</v>
      </c>
      <c r="V5" s="112" t="s">
        <v>35</v>
      </c>
      <c r="X5" s="112" t="s">
        <v>34</v>
      </c>
      <c r="Z5" s="128" t="s">
        <v>72</v>
      </c>
      <c r="AB5" s="389"/>
    </row>
    <row r="6" spans="2:28" x14ac:dyDescent="0.4">
      <c r="B6" s="117">
        <v>1</v>
      </c>
      <c r="C6" s="118" t="s">
        <v>38</v>
      </c>
      <c r="D6" s="130" t="str">
        <f>C6</f>
        <v>a</v>
      </c>
      <c r="E6" s="117" t="s">
        <v>16</v>
      </c>
      <c r="F6" s="119"/>
      <c r="G6" s="117" t="s">
        <v>17</v>
      </c>
      <c r="H6" s="119"/>
      <c r="I6" s="120" t="s">
        <v>37</v>
      </c>
      <c r="J6" s="119">
        <v>0</v>
      </c>
      <c r="K6" s="121" t="s">
        <v>2</v>
      </c>
      <c r="L6" s="124" t="str">
        <f>IF(OR(F6="",H6=""),"",(H6+IF(F6&gt;H6,1,0)-F6-J6)*24)</f>
        <v/>
      </c>
      <c r="N6" s="119">
        <v>0.29166666666666669</v>
      </c>
      <c r="O6" s="112" t="s">
        <v>17</v>
      </c>
      <c r="P6" s="119">
        <v>0.83333333333333337</v>
      </c>
      <c r="R6" s="125" t="str">
        <f t="shared" ref="R6:R22" si="0">IF(F6="","",IF(F6&lt;N6,N6,IF(F6&gt;=P6,"",F6)))</f>
        <v/>
      </c>
      <c r="S6" s="112" t="s">
        <v>17</v>
      </c>
      <c r="T6" s="125" t="str">
        <f t="shared" ref="T6:T22" si="1">IF(H6="","",IF(H6&gt;F6,IF(H6&lt;P6,H6,P6),P6))</f>
        <v/>
      </c>
      <c r="U6" s="123" t="s">
        <v>37</v>
      </c>
      <c r="V6" s="119">
        <v>0</v>
      </c>
      <c r="W6" s="113" t="s">
        <v>2</v>
      </c>
      <c r="X6" s="124" t="str">
        <f>IF(R6="","",IF((T6+IF(R6&gt;T6,1,0)-R6-V6)*24=0,"",(T6+IF(R6&gt;T6,1,0)-R6-V6)*24))</f>
        <v/>
      </c>
      <c r="Z6" s="124" t="str">
        <f>IF(X6="",L6,IF(OR(L6-X6=0,L6-X6&lt;0),"-",L6-X6))</f>
        <v/>
      </c>
      <c r="AB6" s="129"/>
    </row>
    <row r="7" spans="2:28" x14ac:dyDescent="0.4">
      <c r="B7" s="117">
        <v>2</v>
      </c>
      <c r="C7" s="118" t="s">
        <v>39</v>
      </c>
      <c r="D7" s="130" t="str">
        <f t="shared" ref="D7:D38" si="2">C7</f>
        <v>b</v>
      </c>
      <c r="E7" s="117" t="s">
        <v>16</v>
      </c>
      <c r="F7" s="119"/>
      <c r="G7" s="117" t="s">
        <v>17</v>
      </c>
      <c r="H7" s="119"/>
      <c r="I7" s="120" t="s">
        <v>37</v>
      </c>
      <c r="J7" s="119">
        <v>0</v>
      </c>
      <c r="K7" s="121" t="s">
        <v>2</v>
      </c>
      <c r="L7" s="124" t="str">
        <f>IF(OR(F7="",H7=""),"",(H7+IF(F7&gt;H7,1,0)-F7-J7)*24)</f>
        <v/>
      </c>
      <c r="N7" s="122">
        <f>$N$6</f>
        <v>0.29166666666666669</v>
      </c>
      <c r="O7" s="112" t="s">
        <v>17</v>
      </c>
      <c r="P7" s="122">
        <f>$P$6</f>
        <v>0.83333333333333337</v>
      </c>
      <c r="R7" s="125" t="str">
        <f t="shared" si="0"/>
        <v/>
      </c>
      <c r="S7" s="112" t="s">
        <v>17</v>
      </c>
      <c r="T7" s="125" t="str">
        <f t="shared" si="1"/>
        <v/>
      </c>
      <c r="U7" s="123" t="s">
        <v>37</v>
      </c>
      <c r="V7" s="119">
        <v>0</v>
      </c>
      <c r="W7" s="113" t="s">
        <v>2</v>
      </c>
      <c r="X7" s="124" t="str">
        <f>IF(R7="","",IF((T7+IF(R7&gt;T7,1,0)-R7-V7)*24=0,"",(T7+IF(R7&gt;T7,1,0)-R7-V7)*24))</f>
        <v/>
      </c>
      <c r="Z7" s="124" t="str">
        <f>IF(X7="",L7,IF(OR(L7-X7=0,L7-X7&lt;0),"-",L7-X7))</f>
        <v/>
      </c>
      <c r="AB7" s="129"/>
    </row>
    <row r="8" spans="2:28" x14ac:dyDescent="0.4">
      <c r="B8" s="117">
        <v>3</v>
      </c>
      <c r="C8" s="118" t="s">
        <v>40</v>
      </c>
      <c r="D8" s="130" t="str">
        <f t="shared" si="2"/>
        <v>c</v>
      </c>
      <c r="E8" s="117" t="s">
        <v>16</v>
      </c>
      <c r="F8" s="119"/>
      <c r="G8" s="117" t="s">
        <v>17</v>
      </c>
      <c r="H8" s="119"/>
      <c r="I8" s="120" t="s">
        <v>37</v>
      </c>
      <c r="J8" s="119">
        <v>0</v>
      </c>
      <c r="K8" s="121" t="s">
        <v>2</v>
      </c>
      <c r="L8" s="124" t="str">
        <f>IF(OR(F8="",H8=""),"",(H8+IF(F8&gt;H8,1,0)-F8-J8)*24)</f>
        <v/>
      </c>
      <c r="N8" s="122">
        <f t="shared" ref="N8:N21" si="3">$N$6</f>
        <v>0.29166666666666669</v>
      </c>
      <c r="O8" s="112" t="s">
        <v>17</v>
      </c>
      <c r="P8" s="122">
        <f t="shared" ref="P8:P21" si="4">$P$6</f>
        <v>0.83333333333333337</v>
      </c>
      <c r="R8" s="125" t="str">
        <f t="shared" si="0"/>
        <v/>
      </c>
      <c r="S8" s="112" t="s">
        <v>17</v>
      </c>
      <c r="T8" s="125" t="str">
        <f t="shared" si="1"/>
        <v/>
      </c>
      <c r="U8" s="123" t="s">
        <v>37</v>
      </c>
      <c r="V8" s="119">
        <v>0</v>
      </c>
      <c r="W8" s="113" t="s">
        <v>2</v>
      </c>
      <c r="X8" s="124" t="str">
        <f>IF(R8="","",IF((T8+IF(R8&gt;T8,1,0)-R8-V8)*24=0,"",(T8+IF(R8&gt;T8,1,0)-R8-V8)*24))</f>
        <v/>
      </c>
      <c r="Z8" s="124" t="str">
        <f>IF(X8="",L8,IF(OR(L8-X8=0,L8-X8&lt;0),"-",L8-X8))</f>
        <v/>
      </c>
      <c r="AB8" s="129"/>
    </row>
    <row r="9" spans="2:28" x14ac:dyDescent="0.4">
      <c r="B9" s="117">
        <v>4</v>
      </c>
      <c r="C9" s="118" t="s">
        <v>41</v>
      </c>
      <c r="D9" s="130" t="str">
        <f t="shared" si="2"/>
        <v>d</v>
      </c>
      <c r="E9" s="117" t="s">
        <v>16</v>
      </c>
      <c r="F9" s="119"/>
      <c r="G9" s="117" t="s">
        <v>17</v>
      </c>
      <c r="H9" s="119"/>
      <c r="I9" s="120" t="s">
        <v>37</v>
      </c>
      <c r="J9" s="119">
        <v>0</v>
      </c>
      <c r="K9" s="121" t="s">
        <v>2</v>
      </c>
      <c r="L9" s="124" t="str">
        <f>IF(OR(F9="",H9=""),"",(H9+IF(F9&gt;H9,1,0)-F9-J9)*24)</f>
        <v/>
      </c>
      <c r="N9" s="122">
        <f t="shared" si="3"/>
        <v>0.29166666666666669</v>
      </c>
      <c r="O9" s="112" t="s">
        <v>17</v>
      </c>
      <c r="P9" s="122">
        <f t="shared" si="4"/>
        <v>0.83333333333333337</v>
      </c>
      <c r="R9" s="125" t="str">
        <f t="shared" si="0"/>
        <v/>
      </c>
      <c r="S9" s="112" t="s">
        <v>17</v>
      </c>
      <c r="T9" s="125" t="str">
        <f t="shared" si="1"/>
        <v/>
      </c>
      <c r="U9" s="123" t="s">
        <v>37</v>
      </c>
      <c r="V9" s="119">
        <v>0</v>
      </c>
      <c r="W9" s="113" t="s">
        <v>2</v>
      </c>
      <c r="X9" s="124" t="str">
        <f>IF(R9="","",IF((T9+IF(R9&gt;T9,1,0)-R9-V9)*24=0,"",(T9+IF(R9&gt;T9,1,0)-R9-V9)*24))</f>
        <v/>
      </c>
      <c r="Z9" s="124" t="str">
        <f>IF(X9="",L9,IF(OR(L9-X9=0,L9-X9&lt;0),"-",L9-X9))</f>
        <v/>
      </c>
      <c r="AB9" s="129"/>
    </row>
    <row r="10" spans="2:28" x14ac:dyDescent="0.4">
      <c r="B10" s="117">
        <v>5</v>
      </c>
      <c r="C10" s="118" t="s">
        <v>42</v>
      </c>
      <c r="D10" s="130" t="str">
        <f t="shared" si="2"/>
        <v>e</v>
      </c>
      <c r="E10" s="117" t="s">
        <v>16</v>
      </c>
      <c r="F10" s="119"/>
      <c r="G10" s="117" t="s">
        <v>17</v>
      </c>
      <c r="H10" s="119"/>
      <c r="I10" s="120" t="s">
        <v>37</v>
      </c>
      <c r="J10" s="119">
        <v>0</v>
      </c>
      <c r="K10" s="121" t="s">
        <v>2</v>
      </c>
      <c r="L10" s="124" t="str">
        <f t="shared" ref="L10:L22" si="5">IF(OR(F10="",H10=""),"",(H10+IF(F10&gt;H10,1,0)-F10-J10)*24)</f>
        <v/>
      </c>
      <c r="N10" s="122">
        <f t="shared" si="3"/>
        <v>0.29166666666666669</v>
      </c>
      <c r="O10" s="112" t="s">
        <v>17</v>
      </c>
      <c r="P10" s="122">
        <f t="shared" si="4"/>
        <v>0.83333333333333337</v>
      </c>
      <c r="R10" s="125" t="str">
        <f t="shared" si="0"/>
        <v/>
      </c>
      <c r="S10" s="112" t="s">
        <v>17</v>
      </c>
      <c r="T10" s="125" t="str">
        <f t="shared" si="1"/>
        <v/>
      </c>
      <c r="U10" s="123" t="s">
        <v>37</v>
      </c>
      <c r="V10" s="119">
        <v>0</v>
      </c>
      <c r="W10" s="113" t="s">
        <v>2</v>
      </c>
      <c r="X10" s="124" t="str">
        <f t="shared" ref="X10:X22" si="6">IF(R10="","",IF((T10+IF(R10&gt;T10,1,0)-R10-V10)*24=0,"",(T10+IF(R10&gt;T10,1,0)-R10-V10)*24))</f>
        <v/>
      </c>
      <c r="Z10" s="124" t="str">
        <f t="shared" ref="Z10:Z22" si="7">IF(X10="",L10,IF(OR(L10-X10=0,L10-X10&lt;0),"-",L10-X10))</f>
        <v/>
      </c>
      <c r="AB10" s="129"/>
    </row>
    <row r="11" spans="2:28" x14ac:dyDescent="0.4">
      <c r="B11" s="117">
        <v>6</v>
      </c>
      <c r="C11" s="118" t="s">
        <v>43</v>
      </c>
      <c r="D11" s="130" t="str">
        <f t="shared" si="2"/>
        <v>f</v>
      </c>
      <c r="E11" s="117" t="s">
        <v>16</v>
      </c>
      <c r="F11" s="119"/>
      <c r="G11" s="117" t="s">
        <v>17</v>
      </c>
      <c r="H11" s="119"/>
      <c r="I11" s="120" t="s">
        <v>37</v>
      </c>
      <c r="J11" s="119">
        <v>0</v>
      </c>
      <c r="K11" s="121" t="s">
        <v>2</v>
      </c>
      <c r="L11" s="124" t="str">
        <f t="shared" si="5"/>
        <v/>
      </c>
      <c r="N11" s="122">
        <f t="shared" si="3"/>
        <v>0.29166666666666669</v>
      </c>
      <c r="O11" s="112" t="s">
        <v>17</v>
      </c>
      <c r="P11" s="122">
        <f t="shared" si="4"/>
        <v>0.83333333333333337</v>
      </c>
      <c r="R11" s="125" t="str">
        <f t="shared" si="0"/>
        <v/>
      </c>
      <c r="S11" s="112" t="s">
        <v>17</v>
      </c>
      <c r="T11" s="125" t="str">
        <f t="shared" si="1"/>
        <v/>
      </c>
      <c r="U11" s="123" t="s">
        <v>37</v>
      </c>
      <c r="V11" s="119">
        <v>0</v>
      </c>
      <c r="W11" s="113" t="s">
        <v>2</v>
      </c>
      <c r="X11" s="124" t="str">
        <f t="shared" si="6"/>
        <v/>
      </c>
      <c r="Z11" s="124" t="str">
        <f t="shared" si="7"/>
        <v/>
      </c>
      <c r="AB11" s="129"/>
    </row>
    <row r="12" spans="2:28" x14ac:dyDescent="0.4">
      <c r="B12" s="117">
        <v>7</v>
      </c>
      <c r="C12" s="118" t="s">
        <v>44</v>
      </c>
      <c r="D12" s="130" t="str">
        <f t="shared" si="2"/>
        <v>g</v>
      </c>
      <c r="E12" s="117" t="s">
        <v>16</v>
      </c>
      <c r="F12" s="119"/>
      <c r="G12" s="117" t="s">
        <v>17</v>
      </c>
      <c r="H12" s="119"/>
      <c r="I12" s="120" t="s">
        <v>37</v>
      </c>
      <c r="J12" s="119">
        <v>0</v>
      </c>
      <c r="K12" s="121" t="s">
        <v>2</v>
      </c>
      <c r="L12" s="124" t="str">
        <f t="shared" si="5"/>
        <v/>
      </c>
      <c r="N12" s="122">
        <f t="shared" si="3"/>
        <v>0.29166666666666669</v>
      </c>
      <c r="O12" s="112" t="s">
        <v>17</v>
      </c>
      <c r="P12" s="122">
        <f t="shared" si="4"/>
        <v>0.83333333333333337</v>
      </c>
      <c r="R12" s="125" t="str">
        <f t="shared" si="0"/>
        <v/>
      </c>
      <c r="S12" s="112" t="s">
        <v>17</v>
      </c>
      <c r="T12" s="125" t="str">
        <f t="shared" si="1"/>
        <v/>
      </c>
      <c r="U12" s="123" t="s">
        <v>37</v>
      </c>
      <c r="V12" s="119">
        <v>0</v>
      </c>
      <c r="W12" s="113" t="s">
        <v>2</v>
      </c>
      <c r="X12" s="124" t="str">
        <f t="shared" si="6"/>
        <v/>
      </c>
      <c r="Z12" s="124" t="str">
        <f t="shared" si="7"/>
        <v/>
      </c>
      <c r="AB12" s="129"/>
    </row>
    <row r="13" spans="2:28" x14ac:dyDescent="0.4">
      <c r="B13" s="117">
        <v>8</v>
      </c>
      <c r="C13" s="118" t="s">
        <v>45</v>
      </c>
      <c r="D13" s="130" t="str">
        <f t="shared" si="2"/>
        <v>h</v>
      </c>
      <c r="E13" s="117" t="s">
        <v>16</v>
      </c>
      <c r="F13" s="119"/>
      <c r="G13" s="117" t="s">
        <v>17</v>
      </c>
      <c r="H13" s="119"/>
      <c r="I13" s="120" t="s">
        <v>37</v>
      </c>
      <c r="J13" s="119">
        <v>0</v>
      </c>
      <c r="K13" s="121" t="s">
        <v>2</v>
      </c>
      <c r="L13" s="124" t="str">
        <f t="shared" si="5"/>
        <v/>
      </c>
      <c r="N13" s="122">
        <f t="shared" si="3"/>
        <v>0.29166666666666669</v>
      </c>
      <c r="O13" s="112" t="s">
        <v>17</v>
      </c>
      <c r="P13" s="122">
        <f t="shared" si="4"/>
        <v>0.83333333333333337</v>
      </c>
      <c r="R13" s="125" t="str">
        <f t="shared" si="0"/>
        <v/>
      </c>
      <c r="S13" s="112" t="s">
        <v>17</v>
      </c>
      <c r="T13" s="125" t="str">
        <f t="shared" si="1"/>
        <v/>
      </c>
      <c r="U13" s="123" t="s">
        <v>37</v>
      </c>
      <c r="V13" s="119">
        <v>0</v>
      </c>
      <c r="W13" s="113" t="s">
        <v>2</v>
      </c>
      <c r="X13" s="124" t="str">
        <f t="shared" si="6"/>
        <v/>
      </c>
      <c r="Z13" s="124" t="str">
        <f t="shared" si="7"/>
        <v/>
      </c>
      <c r="AB13" s="129"/>
    </row>
    <row r="14" spans="2:28" x14ac:dyDescent="0.4">
      <c r="B14" s="117">
        <v>9</v>
      </c>
      <c r="C14" s="118" t="s">
        <v>46</v>
      </c>
      <c r="D14" s="130" t="str">
        <f t="shared" si="2"/>
        <v>i</v>
      </c>
      <c r="E14" s="117" t="s">
        <v>16</v>
      </c>
      <c r="F14" s="119"/>
      <c r="G14" s="117" t="s">
        <v>17</v>
      </c>
      <c r="H14" s="119"/>
      <c r="I14" s="120" t="s">
        <v>37</v>
      </c>
      <c r="J14" s="119">
        <v>0</v>
      </c>
      <c r="K14" s="121" t="s">
        <v>2</v>
      </c>
      <c r="L14" s="124" t="str">
        <f t="shared" si="5"/>
        <v/>
      </c>
      <c r="N14" s="122">
        <f t="shared" si="3"/>
        <v>0.29166666666666669</v>
      </c>
      <c r="O14" s="112" t="s">
        <v>17</v>
      </c>
      <c r="P14" s="122">
        <f t="shared" si="4"/>
        <v>0.83333333333333337</v>
      </c>
      <c r="R14" s="125" t="str">
        <f t="shared" si="0"/>
        <v/>
      </c>
      <c r="S14" s="112" t="s">
        <v>17</v>
      </c>
      <c r="T14" s="125" t="str">
        <f t="shared" si="1"/>
        <v/>
      </c>
      <c r="U14" s="123" t="s">
        <v>37</v>
      </c>
      <c r="V14" s="119">
        <v>0</v>
      </c>
      <c r="W14" s="113" t="s">
        <v>2</v>
      </c>
      <c r="X14" s="124" t="str">
        <f t="shared" si="6"/>
        <v/>
      </c>
      <c r="Z14" s="124" t="str">
        <f t="shared" si="7"/>
        <v/>
      </c>
      <c r="AB14" s="129"/>
    </row>
    <row r="15" spans="2:28" x14ac:dyDescent="0.4">
      <c r="B15" s="117">
        <v>10</v>
      </c>
      <c r="C15" s="118" t="s">
        <v>47</v>
      </c>
      <c r="D15" s="130" t="str">
        <f t="shared" si="2"/>
        <v>j</v>
      </c>
      <c r="E15" s="117" t="s">
        <v>16</v>
      </c>
      <c r="F15" s="119"/>
      <c r="G15" s="117" t="s">
        <v>17</v>
      </c>
      <c r="H15" s="119"/>
      <c r="I15" s="120" t="s">
        <v>37</v>
      </c>
      <c r="J15" s="119">
        <v>0</v>
      </c>
      <c r="K15" s="121" t="s">
        <v>2</v>
      </c>
      <c r="L15" s="124" t="str">
        <f t="shared" si="5"/>
        <v/>
      </c>
      <c r="N15" s="122">
        <f t="shared" si="3"/>
        <v>0.29166666666666669</v>
      </c>
      <c r="O15" s="112" t="s">
        <v>17</v>
      </c>
      <c r="P15" s="122">
        <f t="shared" si="4"/>
        <v>0.83333333333333337</v>
      </c>
      <c r="R15" s="125" t="str">
        <f t="shared" si="0"/>
        <v/>
      </c>
      <c r="S15" s="112" t="s">
        <v>17</v>
      </c>
      <c r="T15" s="125" t="str">
        <f t="shared" si="1"/>
        <v/>
      </c>
      <c r="U15" s="123" t="s">
        <v>37</v>
      </c>
      <c r="V15" s="119">
        <v>0</v>
      </c>
      <c r="W15" s="113" t="s">
        <v>2</v>
      </c>
      <c r="X15" s="124" t="str">
        <f t="shared" si="6"/>
        <v/>
      </c>
      <c r="Z15" s="124" t="str">
        <f t="shared" si="7"/>
        <v/>
      </c>
      <c r="AB15" s="129"/>
    </row>
    <row r="16" spans="2:28" x14ac:dyDescent="0.4">
      <c r="B16" s="117">
        <v>11</v>
      </c>
      <c r="C16" s="118" t="s">
        <v>48</v>
      </c>
      <c r="D16" s="130" t="str">
        <f t="shared" si="2"/>
        <v>k</v>
      </c>
      <c r="E16" s="117" t="s">
        <v>16</v>
      </c>
      <c r="F16" s="119"/>
      <c r="G16" s="117" t="s">
        <v>17</v>
      </c>
      <c r="H16" s="119"/>
      <c r="I16" s="120" t="s">
        <v>37</v>
      </c>
      <c r="J16" s="119">
        <v>0</v>
      </c>
      <c r="K16" s="121" t="s">
        <v>2</v>
      </c>
      <c r="L16" s="124" t="str">
        <f t="shared" si="5"/>
        <v/>
      </c>
      <c r="N16" s="122">
        <f t="shared" si="3"/>
        <v>0.29166666666666669</v>
      </c>
      <c r="O16" s="112" t="s">
        <v>17</v>
      </c>
      <c r="P16" s="122">
        <f t="shared" si="4"/>
        <v>0.83333333333333337</v>
      </c>
      <c r="R16" s="125" t="str">
        <f t="shared" si="0"/>
        <v/>
      </c>
      <c r="S16" s="112" t="s">
        <v>17</v>
      </c>
      <c r="T16" s="125" t="str">
        <f t="shared" si="1"/>
        <v/>
      </c>
      <c r="U16" s="123" t="s">
        <v>37</v>
      </c>
      <c r="V16" s="119">
        <v>0</v>
      </c>
      <c r="W16" s="113" t="s">
        <v>2</v>
      </c>
      <c r="X16" s="124" t="str">
        <f t="shared" si="6"/>
        <v/>
      </c>
      <c r="Z16" s="124" t="str">
        <f t="shared" si="7"/>
        <v/>
      </c>
      <c r="AB16" s="129"/>
    </row>
    <row r="17" spans="2:28" x14ac:dyDescent="0.4">
      <c r="B17" s="117">
        <v>12</v>
      </c>
      <c r="C17" s="118" t="s">
        <v>49</v>
      </c>
      <c r="D17" s="130" t="str">
        <f t="shared" si="2"/>
        <v>l</v>
      </c>
      <c r="E17" s="117" t="s">
        <v>16</v>
      </c>
      <c r="F17" s="119"/>
      <c r="G17" s="117" t="s">
        <v>17</v>
      </c>
      <c r="H17" s="119"/>
      <c r="I17" s="120" t="s">
        <v>37</v>
      </c>
      <c r="J17" s="119">
        <v>0</v>
      </c>
      <c r="K17" s="121" t="s">
        <v>2</v>
      </c>
      <c r="L17" s="124" t="str">
        <f t="shared" si="5"/>
        <v/>
      </c>
      <c r="N17" s="122">
        <f t="shared" si="3"/>
        <v>0.29166666666666669</v>
      </c>
      <c r="O17" s="112" t="s">
        <v>17</v>
      </c>
      <c r="P17" s="122">
        <f t="shared" si="4"/>
        <v>0.83333333333333337</v>
      </c>
      <c r="R17" s="125" t="str">
        <f t="shared" si="0"/>
        <v/>
      </c>
      <c r="S17" s="112" t="s">
        <v>17</v>
      </c>
      <c r="T17" s="125" t="str">
        <f t="shared" si="1"/>
        <v/>
      </c>
      <c r="U17" s="123" t="s">
        <v>37</v>
      </c>
      <c r="V17" s="119">
        <v>0</v>
      </c>
      <c r="W17" s="113" t="s">
        <v>2</v>
      </c>
      <c r="X17" s="124" t="str">
        <f t="shared" si="6"/>
        <v/>
      </c>
      <c r="Z17" s="124" t="str">
        <f t="shared" si="7"/>
        <v/>
      </c>
      <c r="AB17" s="129"/>
    </row>
    <row r="18" spans="2:28" x14ac:dyDescent="0.4">
      <c r="B18" s="117">
        <v>13</v>
      </c>
      <c r="C18" s="118" t="s">
        <v>50</v>
      </c>
      <c r="D18" s="130" t="str">
        <f t="shared" si="2"/>
        <v>m</v>
      </c>
      <c r="E18" s="117" t="s">
        <v>16</v>
      </c>
      <c r="F18" s="119"/>
      <c r="G18" s="117" t="s">
        <v>17</v>
      </c>
      <c r="H18" s="119"/>
      <c r="I18" s="120" t="s">
        <v>37</v>
      </c>
      <c r="J18" s="119">
        <v>0</v>
      </c>
      <c r="K18" s="121" t="s">
        <v>2</v>
      </c>
      <c r="L18" s="124" t="str">
        <f t="shared" si="5"/>
        <v/>
      </c>
      <c r="N18" s="122">
        <f t="shared" si="3"/>
        <v>0.29166666666666669</v>
      </c>
      <c r="O18" s="112" t="s">
        <v>17</v>
      </c>
      <c r="P18" s="122">
        <f t="shared" si="4"/>
        <v>0.83333333333333337</v>
      </c>
      <c r="R18" s="125" t="str">
        <f t="shared" si="0"/>
        <v/>
      </c>
      <c r="S18" s="112" t="s">
        <v>17</v>
      </c>
      <c r="T18" s="125" t="str">
        <f t="shared" si="1"/>
        <v/>
      </c>
      <c r="U18" s="123" t="s">
        <v>37</v>
      </c>
      <c r="V18" s="119">
        <v>0</v>
      </c>
      <c r="W18" s="113" t="s">
        <v>2</v>
      </c>
      <c r="X18" s="124" t="str">
        <f t="shared" si="6"/>
        <v/>
      </c>
      <c r="Z18" s="124" t="str">
        <f t="shared" si="7"/>
        <v/>
      </c>
      <c r="AB18" s="129"/>
    </row>
    <row r="19" spans="2:28" x14ac:dyDescent="0.4">
      <c r="B19" s="117">
        <v>14</v>
      </c>
      <c r="C19" s="118" t="s">
        <v>51</v>
      </c>
      <c r="D19" s="130" t="str">
        <f t="shared" si="2"/>
        <v>n</v>
      </c>
      <c r="E19" s="117" t="s">
        <v>16</v>
      </c>
      <c r="F19" s="119"/>
      <c r="G19" s="117" t="s">
        <v>17</v>
      </c>
      <c r="H19" s="119"/>
      <c r="I19" s="120" t="s">
        <v>37</v>
      </c>
      <c r="J19" s="119">
        <v>0</v>
      </c>
      <c r="K19" s="121" t="s">
        <v>2</v>
      </c>
      <c r="L19" s="124" t="str">
        <f t="shared" si="5"/>
        <v/>
      </c>
      <c r="N19" s="122">
        <f t="shared" si="3"/>
        <v>0.29166666666666669</v>
      </c>
      <c r="O19" s="112" t="s">
        <v>17</v>
      </c>
      <c r="P19" s="122">
        <f t="shared" si="4"/>
        <v>0.83333333333333337</v>
      </c>
      <c r="R19" s="125" t="str">
        <f t="shared" si="0"/>
        <v/>
      </c>
      <c r="S19" s="112" t="s">
        <v>17</v>
      </c>
      <c r="T19" s="125" t="str">
        <f t="shared" si="1"/>
        <v/>
      </c>
      <c r="U19" s="123" t="s">
        <v>37</v>
      </c>
      <c r="V19" s="119">
        <v>0</v>
      </c>
      <c r="W19" s="113" t="s">
        <v>2</v>
      </c>
      <c r="X19" s="124" t="str">
        <f t="shared" si="6"/>
        <v/>
      </c>
      <c r="Z19" s="124" t="str">
        <f t="shared" si="7"/>
        <v/>
      </c>
      <c r="AB19" s="129"/>
    </row>
    <row r="20" spans="2:28" x14ac:dyDescent="0.4">
      <c r="B20" s="117">
        <v>15</v>
      </c>
      <c r="C20" s="208" t="s">
        <v>270</v>
      </c>
      <c r="D20" s="130" t="str">
        <f t="shared" si="2"/>
        <v>明</v>
      </c>
      <c r="E20" s="117" t="s">
        <v>16</v>
      </c>
      <c r="F20" s="119">
        <v>0</v>
      </c>
      <c r="G20" s="117" t="s">
        <v>17</v>
      </c>
      <c r="H20" s="119">
        <v>0.375</v>
      </c>
      <c r="I20" s="120" t="s">
        <v>37</v>
      </c>
      <c r="J20" s="119">
        <v>4.1666666666666664E-2</v>
      </c>
      <c r="K20" s="121" t="s">
        <v>2</v>
      </c>
      <c r="L20" s="124">
        <f t="shared" si="5"/>
        <v>8</v>
      </c>
      <c r="N20" s="122">
        <f t="shared" si="3"/>
        <v>0.29166666666666669</v>
      </c>
      <c r="O20" s="112" t="s">
        <v>17</v>
      </c>
      <c r="P20" s="122">
        <f t="shared" si="4"/>
        <v>0.83333333333333337</v>
      </c>
      <c r="R20" s="125">
        <f t="shared" si="0"/>
        <v>0.29166666666666669</v>
      </c>
      <c r="S20" s="112" t="s">
        <v>17</v>
      </c>
      <c r="T20" s="125">
        <f t="shared" si="1"/>
        <v>0.375</v>
      </c>
      <c r="U20" s="123" t="s">
        <v>37</v>
      </c>
      <c r="V20" s="119">
        <v>0</v>
      </c>
      <c r="W20" s="113" t="s">
        <v>2</v>
      </c>
      <c r="X20" s="124">
        <f t="shared" si="6"/>
        <v>1.9999999999999996</v>
      </c>
      <c r="Z20" s="124">
        <f t="shared" si="7"/>
        <v>6</v>
      </c>
      <c r="AB20" s="129"/>
    </row>
    <row r="21" spans="2:28" x14ac:dyDescent="0.4">
      <c r="B21" s="117">
        <v>16</v>
      </c>
      <c r="C21" s="208" t="s">
        <v>271</v>
      </c>
      <c r="D21" s="130" t="str">
        <f t="shared" si="2"/>
        <v>入</v>
      </c>
      <c r="E21" s="117" t="s">
        <v>16</v>
      </c>
      <c r="F21" s="119">
        <v>0.625</v>
      </c>
      <c r="G21" s="117" t="s">
        <v>17</v>
      </c>
      <c r="H21" s="119">
        <v>0</v>
      </c>
      <c r="I21" s="120" t="s">
        <v>37</v>
      </c>
      <c r="J21" s="119">
        <v>4.1666666666666664E-2</v>
      </c>
      <c r="K21" s="121" t="s">
        <v>2</v>
      </c>
      <c r="L21" s="124">
        <f t="shared" si="5"/>
        <v>8</v>
      </c>
      <c r="N21" s="122">
        <f t="shared" si="3"/>
        <v>0.29166666666666669</v>
      </c>
      <c r="O21" s="112" t="s">
        <v>17</v>
      </c>
      <c r="P21" s="122">
        <f t="shared" si="4"/>
        <v>0.83333333333333337</v>
      </c>
      <c r="R21" s="125">
        <f t="shared" si="0"/>
        <v>0.625</v>
      </c>
      <c r="S21" s="112" t="s">
        <v>17</v>
      </c>
      <c r="T21" s="125">
        <f t="shared" si="1"/>
        <v>0.83333333333333337</v>
      </c>
      <c r="U21" s="123" t="s">
        <v>37</v>
      </c>
      <c r="V21" s="119">
        <v>0</v>
      </c>
      <c r="W21" s="113" t="s">
        <v>2</v>
      </c>
      <c r="X21" s="124">
        <f t="shared" si="6"/>
        <v>5.0000000000000009</v>
      </c>
      <c r="Z21" s="124">
        <f t="shared" si="7"/>
        <v>2.9999999999999991</v>
      </c>
      <c r="AB21" s="129"/>
    </row>
    <row r="22" spans="2:28" x14ac:dyDescent="0.4">
      <c r="B22" s="117">
        <v>17</v>
      </c>
      <c r="C22" s="208" t="s">
        <v>272</v>
      </c>
      <c r="D22" s="130" t="str">
        <f t="shared" si="2"/>
        <v>有休</v>
      </c>
      <c r="E22" s="117" t="s">
        <v>16</v>
      </c>
      <c r="F22" s="119">
        <v>0</v>
      </c>
      <c r="G22" s="117" t="s">
        <v>17</v>
      </c>
      <c r="H22" s="119">
        <v>0</v>
      </c>
      <c r="I22" s="120" t="s">
        <v>37</v>
      </c>
      <c r="J22" s="119">
        <v>0</v>
      </c>
      <c r="K22" s="121" t="s">
        <v>2</v>
      </c>
      <c r="L22" s="124">
        <f t="shared" si="5"/>
        <v>0</v>
      </c>
      <c r="N22" s="119"/>
      <c r="O22" s="112" t="s">
        <v>17</v>
      </c>
      <c r="P22" s="119"/>
      <c r="R22" s="125" t="str">
        <f t="shared" si="0"/>
        <v/>
      </c>
      <c r="S22" s="112" t="s">
        <v>17</v>
      </c>
      <c r="T22" s="125">
        <f t="shared" si="1"/>
        <v>0</v>
      </c>
      <c r="U22" s="123" t="s">
        <v>37</v>
      </c>
      <c r="V22" s="119">
        <v>0</v>
      </c>
      <c r="W22" s="113" t="s">
        <v>2</v>
      </c>
      <c r="X22" s="124" t="str">
        <f t="shared" si="6"/>
        <v/>
      </c>
      <c r="Z22" s="124">
        <f t="shared" si="7"/>
        <v>0</v>
      </c>
      <c r="AB22" s="129"/>
    </row>
    <row r="23" spans="2:28" x14ac:dyDescent="0.4">
      <c r="B23" s="209">
        <v>18</v>
      </c>
      <c r="C23" s="210" t="s">
        <v>52</v>
      </c>
      <c r="D23" s="209" t="str">
        <f t="shared" si="2"/>
        <v>r</v>
      </c>
      <c r="E23" s="209" t="s">
        <v>16</v>
      </c>
      <c r="F23" s="211"/>
      <c r="G23" s="209" t="s">
        <v>17</v>
      </c>
      <c r="H23" s="211"/>
      <c r="I23" s="212" t="s">
        <v>37</v>
      </c>
      <c r="J23" s="211"/>
      <c r="K23" s="213" t="s">
        <v>2</v>
      </c>
      <c r="L23" s="210">
        <v>1</v>
      </c>
      <c r="M23" s="214"/>
      <c r="N23" s="210"/>
      <c r="O23" s="209" t="s">
        <v>17</v>
      </c>
      <c r="P23" s="210"/>
      <c r="Q23" s="213"/>
      <c r="R23" s="210"/>
      <c r="S23" s="209" t="s">
        <v>17</v>
      </c>
      <c r="T23" s="210"/>
      <c r="U23" s="212" t="s">
        <v>37</v>
      </c>
      <c r="V23" s="211"/>
      <c r="W23" s="213" t="s">
        <v>2</v>
      </c>
      <c r="X23" s="210">
        <v>1</v>
      </c>
      <c r="Y23" s="213"/>
      <c r="Z23" s="210" t="s">
        <v>36</v>
      </c>
      <c r="AA23" s="214"/>
      <c r="AB23" s="215"/>
    </row>
    <row r="24" spans="2:28" x14ac:dyDescent="0.4">
      <c r="B24" s="209">
        <v>19</v>
      </c>
      <c r="C24" s="210" t="s">
        <v>53</v>
      </c>
      <c r="D24" s="209" t="str">
        <f t="shared" si="2"/>
        <v>s</v>
      </c>
      <c r="E24" s="209" t="s">
        <v>16</v>
      </c>
      <c r="F24" s="211"/>
      <c r="G24" s="209" t="s">
        <v>17</v>
      </c>
      <c r="H24" s="211"/>
      <c r="I24" s="212" t="s">
        <v>37</v>
      </c>
      <c r="J24" s="211"/>
      <c r="K24" s="213" t="s">
        <v>2</v>
      </c>
      <c r="L24" s="210">
        <v>2</v>
      </c>
      <c r="M24" s="214"/>
      <c r="N24" s="210"/>
      <c r="O24" s="209" t="s">
        <v>17</v>
      </c>
      <c r="P24" s="210"/>
      <c r="Q24" s="213"/>
      <c r="R24" s="210"/>
      <c r="S24" s="209" t="s">
        <v>17</v>
      </c>
      <c r="T24" s="210"/>
      <c r="U24" s="212" t="s">
        <v>37</v>
      </c>
      <c r="V24" s="211"/>
      <c r="W24" s="213" t="s">
        <v>2</v>
      </c>
      <c r="X24" s="210">
        <v>2</v>
      </c>
      <c r="Y24" s="213"/>
      <c r="Z24" s="210" t="s">
        <v>36</v>
      </c>
      <c r="AA24" s="214"/>
      <c r="AB24" s="215"/>
    </row>
    <row r="25" spans="2:28" x14ac:dyDescent="0.4">
      <c r="B25" s="209">
        <v>20</v>
      </c>
      <c r="C25" s="210" t="s">
        <v>54</v>
      </c>
      <c r="D25" s="209" t="str">
        <f t="shared" si="2"/>
        <v>t</v>
      </c>
      <c r="E25" s="209" t="s">
        <v>16</v>
      </c>
      <c r="F25" s="211"/>
      <c r="G25" s="209" t="s">
        <v>17</v>
      </c>
      <c r="H25" s="211"/>
      <c r="I25" s="212" t="s">
        <v>37</v>
      </c>
      <c r="J25" s="211"/>
      <c r="K25" s="213" t="s">
        <v>2</v>
      </c>
      <c r="L25" s="210">
        <v>3</v>
      </c>
      <c r="M25" s="214"/>
      <c r="N25" s="210"/>
      <c r="O25" s="209" t="s">
        <v>17</v>
      </c>
      <c r="P25" s="210"/>
      <c r="Q25" s="213"/>
      <c r="R25" s="210"/>
      <c r="S25" s="209" t="s">
        <v>17</v>
      </c>
      <c r="T25" s="210"/>
      <c r="U25" s="212" t="s">
        <v>37</v>
      </c>
      <c r="V25" s="211"/>
      <c r="W25" s="213" t="s">
        <v>2</v>
      </c>
      <c r="X25" s="210">
        <v>3</v>
      </c>
      <c r="Y25" s="213"/>
      <c r="Z25" s="210" t="s">
        <v>36</v>
      </c>
      <c r="AA25" s="214"/>
      <c r="AB25" s="215"/>
    </row>
    <row r="26" spans="2:28" x14ac:dyDescent="0.4">
      <c r="B26" s="209">
        <v>21</v>
      </c>
      <c r="C26" s="210" t="s">
        <v>55</v>
      </c>
      <c r="D26" s="209" t="str">
        <f t="shared" si="2"/>
        <v>u</v>
      </c>
      <c r="E26" s="209" t="s">
        <v>16</v>
      </c>
      <c r="F26" s="211"/>
      <c r="G26" s="209" t="s">
        <v>17</v>
      </c>
      <c r="H26" s="211"/>
      <c r="I26" s="212" t="s">
        <v>37</v>
      </c>
      <c r="J26" s="211"/>
      <c r="K26" s="213" t="s">
        <v>2</v>
      </c>
      <c r="L26" s="210">
        <v>4</v>
      </c>
      <c r="M26" s="214"/>
      <c r="N26" s="210"/>
      <c r="O26" s="209" t="s">
        <v>17</v>
      </c>
      <c r="P26" s="210"/>
      <c r="Q26" s="213"/>
      <c r="R26" s="210"/>
      <c r="S26" s="209" t="s">
        <v>17</v>
      </c>
      <c r="T26" s="210"/>
      <c r="U26" s="212" t="s">
        <v>37</v>
      </c>
      <c r="V26" s="211"/>
      <c r="W26" s="213" t="s">
        <v>2</v>
      </c>
      <c r="X26" s="210">
        <v>4</v>
      </c>
      <c r="Y26" s="213"/>
      <c r="Z26" s="210" t="s">
        <v>36</v>
      </c>
      <c r="AA26" s="214"/>
      <c r="AB26" s="215"/>
    </row>
    <row r="27" spans="2:28" x14ac:dyDescent="0.4">
      <c r="B27" s="209">
        <v>22</v>
      </c>
      <c r="C27" s="210" t="s">
        <v>56</v>
      </c>
      <c r="D27" s="209" t="str">
        <f t="shared" si="2"/>
        <v>v</v>
      </c>
      <c r="E27" s="209" t="s">
        <v>16</v>
      </c>
      <c r="F27" s="211"/>
      <c r="G27" s="209" t="s">
        <v>17</v>
      </c>
      <c r="H27" s="211"/>
      <c r="I27" s="212" t="s">
        <v>37</v>
      </c>
      <c r="J27" s="211"/>
      <c r="K27" s="213" t="s">
        <v>2</v>
      </c>
      <c r="L27" s="210">
        <v>5</v>
      </c>
      <c r="M27" s="214"/>
      <c r="N27" s="210"/>
      <c r="O27" s="209" t="s">
        <v>17</v>
      </c>
      <c r="P27" s="210"/>
      <c r="Q27" s="213"/>
      <c r="R27" s="210"/>
      <c r="S27" s="209" t="s">
        <v>17</v>
      </c>
      <c r="T27" s="210"/>
      <c r="U27" s="212" t="s">
        <v>37</v>
      </c>
      <c r="V27" s="211"/>
      <c r="W27" s="213" t="s">
        <v>2</v>
      </c>
      <c r="X27" s="210">
        <v>5</v>
      </c>
      <c r="Y27" s="213"/>
      <c r="Z27" s="210" t="s">
        <v>36</v>
      </c>
      <c r="AA27" s="214"/>
      <c r="AB27" s="215"/>
    </row>
    <row r="28" spans="2:28" x14ac:dyDescent="0.4">
      <c r="B28" s="209">
        <v>23</v>
      </c>
      <c r="C28" s="210" t="s">
        <v>57</v>
      </c>
      <c r="D28" s="209" t="str">
        <f t="shared" si="2"/>
        <v>w</v>
      </c>
      <c r="E28" s="209" t="s">
        <v>16</v>
      </c>
      <c r="F28" s="211"/>
      <c r="G28" s="209" t="s">
        <v>17</v>
      </c>
      <c r="H28" s="211"/>
      <c r="I28" s="212" t="s">
        <v>37</v>
      </c>
      <c r="J28" s="211"/>
      <c r="K28" s="213" t="s">
        <v>2</v>
      </c>
      <c r="L28" s="210">
        <v>6</v>
      </c>
      <c r="M28" s="214"/>
      <c r="N28" s="210"/>
      <c r="O28" s="209" t="s">
        <v>17</v>
      </c>
      <c r="P28" s="210"/>
      <c r="Q28" s="213"/>
      <c r="R28" s="210"/>
      <c r="S28" s="209" t="s">
        <v>17</v>
      </c>
      <c r="T28" s="210"/>
      <c r="U28" s="212" t="s">
        <v>37</v>
      </c>
      <c r="V28" s="211"/>
      <c r="W28" s="213" t="s">
        <v>2</v>
      </c>
      <c r="X28" s="210">
        <v>6</v>
      </c>
      <c r="Y28" s="213"/>
      <c r="Z28" s="210" t="s">
        <v>36</v>
      </c>
      <c r="AA28" s="214"/>
      <c r="AB28" s="215"/>
    </row>
    <row r="29" spans="2:28" x14ac:dyDescent="0.4">
      <c r="B29" s="209">
        <v>24</v>
      </c>
      <c r="C29" s="210" t="s">
        <v>58</v>
      </c>
      <c r="D29" s="209" t="str">
        <f t="shared" si="2"/>
        <v>x</v>
      </c>
      <c r="E29" s="209" t="s">
        <v>16</v>
      </c>
      <c r="F29" s="211"/>
      <c r="G29" s="209" t="s">
        <v>17</v>
      </c>
      <c r="H29" s="211"/>
      <c r="I29" s="212" t="s">
        <v>37</v>
      </c>
      <c r="J29" s="211"/>
      <c r="K29" s="213" t="s">
        <v>2</v>
      </c>
      <c r="L29" s="210">
        <v>7</v>
      </c>
      <c r="M29" s="214"/>
      <c r="N29" s="210"/>
      <c r="O29" s="209" t="s">
        <v>17</v>
      </c>
      <c r="P29" s="210"/>
      <c r="Q29" s="213"/>
      <c r="R29" s="210"/>
      <c r="S29" s="209" t="s">
        <v>17</v>
      </c>
      <c r="T29" s="210"/>
      <c r="U29" s="212" t="s">
        <v>37</v>
      </c>
      <c r="V29" s="211"/>
      <c r="W29" s="213" t="s">
        <v>2</v>
      </c>
      <c r="X29" s="210">
        <v>7</v>
      </c>
      <c r="Y29" s="213"/>
      <c r="Z29" s="210" t="s">
        <v>36</v>
      </c>
      <c r="AA29" s="214"/>
      <c r="AB29" s="215"/>
    </row>
    <row r="30" spans="2:28" x14ac:dyDescent="0.4">
      <c r="B30" s="209">
        <v>25</v>
      </c>
      <c r="C30" s="210" t="s">
        <v>59</v>
      </c>
      <c r="D30" s="209" t="str">
        <f t="shared" si="2"/>
        <v>y</v>
      </c>
      <c r="E30" s="209" t="s">
        <v>16</v>
      </c>
      <c r="F30" s="211"/>
      <c r="G30" s="209" t="s">
        <v>17</v>
      </c>
      <c r="H30" s="211"/>
      <c r="I30" s="212" t="s">
        <v>37</v>
      </c>
      <c r="J30" s="211"/>
      <c r="K30" s="213" t="s">
        <v>2</v>
      </c>
      <c r="L30" s="210">
        <v>8</v>
      </c>
      <c r="M30" s="214"/>
      <c r="N30" s="210"/>
      <c r="O30" s="209" t="s">
        <v>17</v>
      </c>
      <c r="P30" s="210"/>
      <c r="Q30" s="213"/>
      <c r="R30" s="210"/>
      <c r="S30" s="209" t="s">
        <v>17</v>
      </c>
      <c r="T30" s="210"/>
      <c r="U30" s="212" t="s">
        <v>37</v>
      </c>
      <c r="V30" s="211"/>
      <c r="W30" s="213" t="s">
        <v>2</v>
      </c>
      <c r="X30" s="210">
        <v>8</v>
      </c>
      <c r="Y30" s="213"/>
      <c r="Z30" s="210" t="s">
        <v>36</v>
      </c>
      <c r="AA30" s="214"/>
      <c r="AB30" s="215"/>
    </row>
    <row r="31" spans="2:28" x14ac:dyDescent="0.4">
      <c r="B31" s="209">
        <v>26</v>
      </c>
      <c r="C31" s="210" t="s">
        <v>60</v>
      </c>
      <c r="D31" s="209" t="str">
        <f t="shared" si="2"/>
        <v>z</v>
      </c>
      <c r="E31" s="209" t="s">
        <v>16</v>
      </c>
      <c r="F31" s="211"/>
      <c r="G31" s="209" t="s">
        <v>17</v>
      </c>
      <c r="H31" s="211"/>
      <c r="I31" s="212" t="s">
        <v>37</v>
      </c>
      <c r="J31" s="211"/>
      <c r="K31" s="213" t="s">
        <v>2</v>
      </c>
      <c r="L31" s="210">
        <v>1</v>
      </c>
      <c r="M31" s="214"/>
      <c r="N31" s="210"/>
      <c r="O31" s="209" t="s">
        <v>17</v>
      </c>
      <c r="P31" s="210"/>
      <c r="Q31" s="213"/>
      <c r="R31" s="210"/>
      <c r="S31" s="209" t="s">
        <v>17</v>
      </c>
      <c r="T31" s="210"/>
      <c r="U31" s="212" t="s">
        <v>37</v>
      </c>
      <c r="V31" s="211"/>
      <c r="W31" s="213" t="s">
        <v>2</v>
      </c>
      <c r="X31" s="210" t="s">
        <v>36</v>
      </c>
      <c r="Y31" s="213"/>
      <c r="Z31" s="210">
        <v>1</v>
      </c>
      <c r="AA31" s="214"/>
      <c r="AB31" s="215"/>
    </row>
    <row r="32" spans="2:28" x14ac:dyDescent="0.4">
      <c r="B32" s="209">
        <v>27</v>
      </c>
      <c r="C32" s="210" t="s">
        <v>58</v>
      </c>
      <c r="D32" s="209" t="str">
        <f t="shared" si="2"/>
        <v>x</v>
      </c>
      <c r="E32" s="209" t="s">
        <v>16</v>
      </c>
      <c r="F32" s="211"/>
      <c r="G32" s="209" t="s">
        <v>17</v>
      </c>
      <c r="H32" s="211"/>
      <c r="I32" s="212" t="s">
        <v>37</v>
      </c>
      <c r="J32" s="211"/>
      <c r="K32" s="213" t="s">
        <v>2</v>
      </c>
      <c r="L32" s="210">
        <v>2</v>
      </c>
      <c r="M32" s="214"/>
      <c r="N32" s="210"/>
      <c r="O32" s="209" t="s">
        <v>17</v>
      </c>
      <c r="P32" s="210"/>
      <c r="Q32" s="213"/>
      <c r="R32" s="210"/>
      <c r="S32" s="209" t="s">
        <v>17</v>
      </c>
      <c r="T32" s="210"/>
      <c r="U32" s="212" t="s">
        <v>37</v>
      </c>
      <c r="V32" s="211"/>
      <c r="W32" s="213" t="s">
        <v>2</v>
      </c>
      <c r="X32" s="210" t="s">
        <v>36</v>
      </c>
      <c r="Y32" s="213"/>
      <c r="Z32" s="210">
        <v>2</v>
      </c>
      <c r="AA32" s="214"/>
      <c r="AB32" s="215"/>
    </row>
    <row r="33" spans="2:28" x14ac:dyDescent="0.4">
      <c r="B33" s="209">
        <v>28</v>
      </c>
      <c r="C33" s="210" t="s">
        <v>63</v>
      </c>
      <c r="D33" s="209" t="str">
        <f t="shared" si="2"/>
        <v>aa</v>
      </c>
      <c r="E33" s="209" t="s">
        <v>16</v>
      </c>
      <c r="F33" s="211"/>
      <c r="G33" s="209" t="s">
        <v>17</v>
      </c>
      <c r="H33" s="211"/>
      <c r="I33" s="212" t="s">
        <v>37</v>
      </c>
      <c r="J33" s="211"/>
      <c r="K33" s="213" t="s">
        <v>2</v>
      </c>
      <c r="L33" s="210">
        <v>3</v>
      </c>
      <c r="M33" s="214"/>
      <c r="N33" s="210"/>
      <c r="O33" s="209" t="s">
        <v>17</v>
      </c>
      <c r="P33" s="210"/>
      <c r="Q33" s="213"/>
      <c r="R33" s="210"/>
      <c r="S33" s="209" t="s">
        <v>17</v>
      </c>
      <c r="T33" s="210"/>
      <c r="U33" s="212" t="s">
        <v>37</v>
      </c>
      <c r="V33" s="211"/>
      <c r="W33" s="213" t="s">
        <v>2</v>
      </c>
      <c r="X33" s="210" t="s">
        <v>36</v>
      </c>
      <c r="Y33" s="213"/>
      <c r="Z33" s="210">
        <v>3</v>
      </c>
      <c r="AA33" s="214"/>
      <c r="AB33" s="215"/>
    </row>
    <row r="34" spans="2:28" x14ac:dyDescent="0.4">
      <c r="B34" s="209">
        <v>29</v>
      </c>
      <c r="C34" s="210" t="s">
        <v>64</v>
      </c>
      <c r="D34" s="209" t="str">
        <f t="shared" si="2"/>
        <v>ab</v>
      </c>
      <c r="E34" s="209" t="s">
        <v>16</v>
      </c>
      <c r="F34" s="211"/>
      <c r="G34" s="209" t="s">
        <v>17</v>
      </c>
      <c r="H34" s="211"/>
      <c r="I34" s="212" t="s">
        <v>37</v>
      </c>
      <c r="J34" s="211"/>
      <c r="K34" s="213" t="s">
        <v>2</v>
      </c>
      <c r="L34" s="210">
        <v>4</v>
      </c>
      <c r="M34" s="214"/>
      <c r="N34" s="210"/>
      <c r="O34" s="209" t="s">
        <v>17</v>
      </c>
      <c r="P34" s="210"/>
      <c r="Q34" s="213"/>
      <c r="R34" s="210"/>
      <c r="S34" s="209" t="s">
        <v>17</v>
      </c>
      <c r="T34" s="210"/>
      <c r="U34" s="212" t="s">
        <v>37</v>
      </c>
      <c r="V34" s="211"/>
      <c r="W34" s="213" t="s">
        <v>2</v>
      </c>
      <c r="X34" s="210" t="s">
        <v>36</v>
      </c>
      <c r="Y34" s="213"/>
      <c r="Z34" s="210">
        <v>4</v>
      </c>
      <c r="AA34" s="214"/>
      <c r="AB34" s="215"/>
    </row>
    <row r="35" spans="2:28" x14ac:dyDescent="0.4">
      <c r="B35" s="209">
        <v>30</v>
      </c>
      <c r="C35" s="210" t="s">
        <v>65</v>
      </c>
      <c r="D35" s="209" t="str">
        <f t="shared" si="2"/>
        <v>ac</v>
      </c>
      <c r="E35" s="209" t="s">
        <v>16</v>
      </c>
      <c r="F35" s="211"/>
      <c r="G35" s="209" t="s">
        <v>17</v>
      </c>
      <c r="H35" s="211"/>
      <c r="I35" s="212" t="s">
        <v>37</v>
      </c>
      <c r="J35" s="211"/>
      <c r="K35" s="213" t="s">
        <v>2</v>
      </c>
      <c r="L35" s="210">
        <v>5</v>
      </c>
      <c r="M35" s="214"/>
      <c r="N35" s="210"/>
      <c r="O35" s="209" t="s">
        <v>17</v>
      </c>
      <c r="P35" s="210"/>
      <c r="Q35" s="213"/>
      <c r="R35" s="210"/>
      <c r="S35" s="209" t="s">
        <v>17</v>
      </c>
      <c r="T35" s="210"/>
      <c r="U35" s="212" t="s">
        <v>37</v>
      </c>
      <c r="V35" s="211"/>
      <c r="W35" s="213" t="s">
        <v>2</v>
      </c>
      <c r="X35" s="210" t="s">
        <v>36</v>
      </c>
      <c r="Y35" s="213"/>
      <c r="Z35" s="210">
        <v>5</v>
      </c>
      <c r="AA35" s="214"/>
      <c r="AB35" s="215"/>
    </row>
    <row r="36" spans="2:28" x14ac:dyDescent="0.4">
      <c r="B36" s="209">
        <v>31</v>
      </c>
      <c r="C36" s="210" t="s">
        <v>66</v>
      </c>
      <c r="D36" s="209" t="str">
        <f t="shared" si="2"/>
        <v>ad</v>
      </c>
      <c r="E36" s="209" t="s">
        <v>16</v>
      </c>
      <c r="F36" s="211"/>
      <c r="G36" s="209" t="s">
        <v>17</v>
      </c>
      <c r="H36" s="211"/>
      <c r="I36" s="212" t="s">
        <v>37</v>
      </c>
      <c r="J36" s="211"/>
      <c r="K36" s="213" t="s">
        <v>2</v>
      </c>
      <c r="L36" s="210">
        <v>6</v>
      </c>
      <c r="M36" s="214"/>
      <c r="N36" s="210"/>
      <c r="O36" s="209" t="s">
        <v>17</v>
      </c>
      <c r="P36" s="210"/>
      <c r="Q36" s="213"/>
      <c r="R36" s="210"/>
      <c r="S36" s="209" t="s">
        <v>17</v>
      </c>
      <c r="T36" s="210"/>
      <c r="U36" s="212" t="s">
        <v>37</v>
      </c>
      <c r="V36" s="211"/>
      <c r="W36" s="213" t="s">
        <v>2</v>
      </c>
      <c r="X36" s="210" t="s">
        <v>36</v>
      </c>
      <c r="Y36" s="213"/>
      <c r="Z36" s="210">
        <v>6</v>
      </c>
      <c r="AA36" s="214"/>
      <c r="AB36" s="215"/>
    </row>
    <row r="37" spans="2:28" x14ac:dyDescent="0.4">
      <c r="B37" s="209">
        <v>32</v>
      </c>
      <c r="C37" s="210" t="s">
        <v>67</v>
      </c>
      <c r="D37" s="209" t="str">
        <f t="shared" si="2"/>
        <v>ae</v>
      </c>
      <c r="E37" s="209" t="s">
        <v>16</v>
      </c>
      <c r="F37" s="211"/>
      <c r="G37" s="209" t="s">
        <v>17</v>
      </c>
      <c r="H37" s="211"/>
      <c r="I37" s="212" t="s">
        <v>37</v>
      </c>
      <c r="J37" s="211"/>
      <c r="K37" s="213" t="s">
        <v>2</v>
      </c>
      <c r="L37" s="210">
        <v>7</v>
      </c>
      <c r="M37" s="214"/>
      <c r="N37" s="210"/>
      <c r="O37" s="209" t="s">
        <v>17</v>
      </c>
      <c r="P37" s="210"/>
      <c r="Q37" s="213"/>
      <c r="R37" s="210"/>
      <c r="S37" s="209" t="s">
        <v>17</v>
      </c>
      <c r="T37" s="210"/>
      <c r="U37" s="212" t="s">
        <v>37</v>
      </c>
      <c r="V37" s="211"/>
      <c r="W37" s="213" t="s">
        <v>2</v>
      </c>
      <c r="X37" s="210" t="s">
        <v>36</v>
      </c>
      <c r="Y37" s="213"/>
      <c r="Z37" s="210">
        <v>7</v>
      </c>
      <c r="AA37" s="214"/>
      <c r="AB37" s="215"/>
    </row>
    <row r="38" spans="2:28" x14ac:dyDescent="0.4">
      <c r="B38" s="209">
        <v>33</v>
      </c>
      <c r="C38" s="210" t="s">
        <v>68</v>
      </c>
      <c r="D38" s="209" t="str">
        <f t="shared" si="2"/>
        <v>af</v>
      </c>
      <c r="E38" s="209" t="s">
        <v>16</v>
      </c>
      <c r="F38" s="211"/>
      <c r="G38" s="209" t="s">
        <v>17</v>
      </c>
      <c r="H38" s="211"/>
      <c r="I38" s="212" t="s">
        <v>37</v>
      </c>
      <c r="J38" s="211"/>
      <c r="K38" s="213" t="s">
        <v>2</v>
      </c>
      <c r="L38" s="210">
        <v>8</v>
      </c>
      <c r="M38" s="214"/>
      <c r="N38" s="210"/>
      <c r="O38" s="209" t="s">
        <v>17</v>
      </c>
      <c r="P38" s="210"/>
      <c r="Q38" s="213"/>
      <c r="R38" s="210"/>
      <c r="S38" s="209" t="s">
        <v>17</v>
      </c>
      <c r="T38" s="210"/>
      <c r="U38" s="212" t="s">
        <v>37</v>
      </c>
      <c r="V38" s="211"/>
      <c r="W38" s="213" t="s">
        <v>2</v>
      </c>
      <c r="X38" s="210" t="s">
        <v>36</v>
      </c>
      <c r="Y38" s="213"/>
      <c r="Z38" s="210">
        <v>8</v>
      </c>
      <c r="AA38" s="214"/>
      <c r="AB38" s="215"/>
    </row>
    <row r="39" spans="2:28" x14ac:dyDescent="0.4">
      <c r="B39" s="117">
        <v>34</v>
      </c>
      <c r="C39" s="131" t="s">
        <v>273</v>
      </c>
      <c r="D39" s="130"/>
      <c r="E39" s="117" t="s">
        <v>16</v>
      </c>
      <c r="F39" s="119">
        <v>0</v>
      </c>
      <c r="G39" s="117" t="s">
        <v>17</v>
      </c>
      <c r="H39" s="119">
        <v>0.375</v>
      </c>
      <c r="I39" s="120" t="s">
        <v>37</v>
      </c>
      <c r="J39" s="119">
        <v>4.1666666666666664E-2</v>
      </c>
      <c r="K39" s="121" t="s">
        <v>2</v>
      </c>
      <c r="L39" s="124">
        <f t="shared" ref="L39:L40" si="8">IF(OR(F39="",H39=""),"",(H39+IF(F39&gt;H39,1,0)-F39-J39)*24)</f>
        <v>8</v>
      </c>
      <c r="N39" s="122">
        <f t="shared" ref="N39:N46" si="9">$N$6</f>
        <v>0.29166666666666669</v>
      </c>
      <c r="O39" s="112" t="s">
        <v>17</v>
      </c>
      <c r="P39" s="122">
        <f t="shared" ref="P39:P46" si="10">$P$6</f>
        <v>0.83333333333333337</v>
      </c>
      <c r="R39" s="125">
        <f t="shared" ref="R39:R47" si="11">IF(F39="","",IF(F39&lt;N39,N39,IF(F39&gt;=P39,"",F39)))</f>
        <v>0.29166666666666669</v>
      </c>
      <c r="S39" s="112" t="s">
        <v>17</v>
      </c>
      <c r="T39" s="125">
        <f t="shared" ref="T39:T47" si="12">IF(H39="","",IF(H39&gt;F39,IF(H39&lt;P39,H39,P39),P39))</f>
        <v>0.375</v>
      </c>
      <c r="U39" s="123" t="s">
        <v>37</v>
      </c>
      <c r="V39" s="119">
        <v>0</v>
      </c>
      <c r="W39" s="113" t="s">
        <v>2</v>
      </c>
      <c r="X39" s="124">
        <f t="shared" ref="X39:X40" si="13">IF(R39="","",IF((T39+IF(R39&gt;T39,1,0)-R39-V39)*24=0,"",(T39+IF(R39&gt;T39,1,0)-R39-V39)*24))</f>
        <v>1.9999999999999996</v>
      </c>
      <c r="Z39" s="124">
        <f t="shared" ref="Z39:Z40" si="14">IF(X39="",L39,IF(OR(L39-X39=0,L39-X39&lt;0),"-",L39-X39))</f>
        <v>6</v>
      </c>
      <c r="AB39" s="129"/>
    </row>
    <row r="40" spans="2:28" x14ac:dyDescent="0.4">
      <c r="B40" s="117"/>
      <c r="C40" s="132" t="s">
        <v>36</v>
      </c>
      <c r="D40" s="130"/>
      <c r="E40" s="117" t="s">
        <v>16</v>
      </c>
      <c r="F40" s="119">
        <v>0.625</v>
      </c>
      <c r="G40" s="117" t="s">
        <v>17</v>
      </c>
      <c r="H40" s="119">
        <v>0</v>
      </c>
      <c r="I40" s="120" t="s">
        <v>37</v>
      </c>
      <c r="J40" s="119">
        <v>4.1666666666666664E-2</v>
      </c>
      <c r="K40" s="121" t="s">
        <v>2</v>
      </c>
      <c r="L40" s="124">
        <f t="shared" si="8"/>
        <v>8</v>
      </c>
      <c r="N40" s="122">
        <f t="shared" si="9"/>
        <v>0.29166666666666669</v>
      </c>
      <c r="O40" s="112" t="s">
        <v>17</v>
      </c>
      <c r="P40" s="122">
        <f t="shared" si="10"/>
        <v>0.83333333333333337</v>
      </c>
      <c r="R40" s="125">
        <f t="shared" si="11"/>
        <v>0.625</v>
      </c>
      <c r="S40" s="112" t="s">
        <v>17</v>
      </c>
      <c r="T40" s="125">
        <f t="shared" si="12"/>
        <v>0.83333333333333337</v>
      </c>
      <c r="U40" s="123" t="s">
        <v>37</v>
      </c>
      <c r="V40" s="119">
        <v>0</v>
      </c>
      <c r="W40" s="113" t="s">
        <v>2</v>
      </c>
      <c r="X40" s="124">
        <f t="shared" si="13"/>
        <v>5.0000000000000009</v>
      </c>
      <c r="Z40" s="124">
        <f t="shared" si="14"/>
        <v>2.9999999999999991</v>
      </c>
      <c r="AB40" s="129"/>
    </row>
    <row r="41" spans="2:28" x14ac:dyDescent="0.4">
      <c r="B41" s="117"/>
      <c r="C41" s="126" t="s">
        <v>36</v>
      </c>
      <c r="D41" s="130" t="str">
        <f>C39</f>
        <v>明入</v>
      </c>
      <c r="E41" s="117" t="s">
        <v>16</v>
      </c>
      <c r="F41" s="119" t="s">
        <v>36</v>
      </c>
      <c r="G41" s="117" t="s">
        <v>17</v>
      </c>
      <c r="H41" s="119" t="s">
        <v>36</v>
      </c>
      <c r="I41" s="120" t="s">
        <v>37</v>
      </c>
      <c r="J41" s="119" t="s">
        <v>36</v>
      </c>
      <c r="K41" s="121" t="s">
        <v>2</v>
      </c>
      <c r="L41" s="124">
        <f>IF(OR(L39="",L40=""),"",L39+L40)</f>
        <v>16</v>
      </c>
      <c r="N41" s="122" t="s">
        <v>36</v>
      </c>
      <c r="O41" s="112" t="s">
        <v>17</v>
      </c>
      <c r="P41" s="122" t="s">
        <v>36</v>
      </c>
      <c r="R41" s="125" t="str">
        <f t="shared" si="11"/>
        <v/>
      </c>
      <c r="S41" s="112" t="s">
        <v>17</v>
      </c>
      <c r="T41" s="125" t="str">
        <f t="shared" si="12"/>
        <v>-</v>
      </c>
      <c r="U41" s="123" t="s">
        <v>37</v>
      </c>
      <c r="V41" s="119" t="s">
        <v>158</v>
      </c>
      <c r="W41" s="113" t="s">
        <v>2</v>
      </c>
      <c r="X41" s="124">
        <f>IF(OR(X39="",X40=""),"",X39+X40)</f>
        <v>7</v>
      </c>
      <c r="Z41" s="124">
        <f>IF(X41="",L41,IF(OR(L41-X41=0,L41-X41&lt;0),"-",L41-X41))</f>
        <v>9</v>
      </c>
      <c r="AB41" s="129" t="s">
        <v>159</v>
      </c>
    </row>
    <row r="42" spans="2:28" x14ac:dyDescent="0.4">
      <c r="B42" s="117"/>
      <c r="C42" s="131" t="s">
        <v>151</v>
      </c>
      <c r="D42" s="130"/>
      <c r="E42" s="117" t="s">
        <v>16</v>
      </c>
      <c r="F42" s="119"/>
      <c r="G42" s="117" t="s">
        <v>17</v>
      </c>
      <c r="H42" s="119"/>
      <c r="I42" s="120" t="s">
        <v>37</v>
      </c>
      <c r="J42" s="119">
        <v>0</v>
      </c>
      <c r="K42" s="121" t="s">
        <v>2</v>
      </c>
      <c r="L42" s="124" t="str">
        <f t="shared" ref="L42:L43" si="15">IF(OR(F42="",H42=""),"",(H42+IF(F42&gt;H42,1,0)-F42-J42)*24)</f>
        <v/>
      </c>
      <c r="N42" s="122">
        <f t="shared" si="9"/>
        <v>0.29166666666666669</v>
      </c>
      <c r="O42" s="112" t="s">
        <v>17</v>
      </c>
      <c r="P42" s="122">
        <f t="shared" si="10"/>
        <v>0.83333333333333337</v>
      </c>
      <c r="R42" s="125" t="str">
        <f t="shared" si="11"/>
        <v/>
      </c>
      <c r="S42" s="112" t="s">
        <v>17</v>
      </c>
      <c r="T42" s="125" t="str">
        <f t="shared" si="12"/>
        <v/>
      </c>
      <c r="U42" s="123" t="s">
        <v>37</v>
      </c>
      <c r="V42" s="119">
        <v>0</v>
      </c>
      <c r="W42" s="113" t="s">
        <v>2</v>
      </c>
      <c r="X42" s="124" t="str">
        <f t="shared" ref="X42:X43" si="16">IF(R42="","",IF((T42+IF(R42&gt;T42,1,0)-R42-V42)*24=0,"",(T42+IF(R42&gt;T42,1,0)-R42-V42)*24))</f>
        <v/>
      </c>
      <c r="Z42" s="124" t="str">
        <f t="shared" ref="Z42:Z43" si="17">IF(X42="",L42,IF(OR(L42-X42=0,L42-X42&lt;0),"-",L42-X42))</f>
        <v/>
      </c>
      <c r="AB42" s="129"/>
    </row>
    <row r="43" spans="2:28" x14ac:dyDescent="0.4">
      <c r="B43" s="117">
        <v>35</v>
      </c>
      <c r="C43" s="132" t="s">
        <v>36</v>
      </c>
      <c r="D43" s="130"/>
      <c r="E43" s="117" t="s">
        <v>16</v>
      </c>
      <c r="F43" s="119"/>
      <c r="G43" s="117" t="s">
        <v>17</v>
      </c>
      <c r="H43" s="119"/>
      <c r="I43" s="120" t="s">
        <v>37</v>
      </c>
      <c r="J43" s="119">
        <v>0</v>
      </c>
      <c r="K43" s="121" t="s">
        <v>2</v>
      </c>
      <c r="L43" s="124" t="str">
        <f t="shared" si="15"/>
        <v/>
      </c>
      <c r="N43" s="122">
        <f t="shared" si="9"/>
        <v>0.29166666666666669</v>
      </c>
      <c r="O43" s="112" t="s">
        <v>17</v>
      </c>
      <c r="P43" s="122">
        <f t="shared" si="10"/>
        <v>0.83333333333333337</v>
      </c>
      <c r="R43" s="125" t="str">
        <f t="shared" si="11"/>
        <v/>
      </c>
      <c r="S43" s="112" t="s">
        <v>17</v>
      </c>
      <c r="T43" s="125" t="str">
        <f t="shared" si="12"/>
        <v/>
      </c>
      <c r="U43" s="123" t="s">
        <v>37</v>
      </c>
      <c r="V43" s="119">
        <v>0</v>
      </c>
      <c r="W43" s="113" t="s">
        <v>2</v>
      </c>
      <c r="X43" s="124" t="str">
        <f t="shared" si="16"/>
        <v/>
      </c>
      <c r="Z43" s="124" t="str">
        <f t="shared" si="17"/>
        <v/>
      </c>
      <c r="AB43" s="129"/>
    </row>
    <row r="44" spans="2:28" x14ac:dyDescent="0.4">
      <c r="B44" s="117"/>
      <c r="C44" s="126" t="s">
        <v>36</v>
      </c>
      <c r="D44" s="130" t="str">
        <f>C42</f>
        <v>ah</v>
      </c>
      <c r="E44" s="117" t="s">
        <v>16</v>
      </c>
      <c r="F44" s="119" t="s">
        <v>36</v>
      </c>
      <c r="G44" s="117" t="s">
        <v>17</v>
      </c>
      <c r="H44" s="119" t="s">
        <v>36</v>
      </c>
      <c r="I44" s="120" t="s">
        <v>37</v>
      </c>
      <c r="J44" s="119" t="s">
        <v>36</v>
      </c>
      <c r="K44" s="121" t="s">
        <v>2</v>
      </c>
      <c r="L44" s="124" t="str">
        <f>IF(OR(L42="",L43=""),"",L42+L43)</f>
        <v/>
      </c>
      <c r="N44" s="122" t="s">
        <v>36</v>
      </c>
      <c r="O44" s="112" t="s">
        <v>17</v>
      </c>
      <c r="P44" s="122" t="s">
        <v>36</v>
      </c>
      <c r="R44" s="125" t="str">
        <f t="shared" si="11"/>
        <v/>
      </c>
      <c r="S44" s="112" t="s">
        <v>17</v>
      </c>
      <c r="T44" s="125" t="str">
        <f t="shared" si="12"/>
        <v>-</v>
      </c>
      <c r="U44" s="123" t="s">
        <v>37</v>
      </c>
      <c r="V44" s="119" t="s">
        <v>158</v>
      </c>
      <c r="W44" s="113" t="s">
        <v>2</v>
      </c>
      <c r="X44" s="124" t="str">
        <f>IF(OR(X42="",X43=""),"",X42+X43)</f>
        <v/>
      </c>
      <c r="Z44" s="124" t="str">
        <f>IF(X44="",L44,IF(OR(L44-X44=0,L44-X44&lt;0),"-",L44-X44))</f>
        <v/>
      </c>
      <c r="AB44" s="129" t="s">
        <v>160</v>
      </c>
    </row>
    <row r="45" spans="2:28" x14ac:dyDescent="0.4">
      <c r="B45" s="117"/>
      <c r="C45" s="131" t="s">
        <v>152</v>
      </c>
      <c r="D45" s="130"/>
      <c r="E45" s="117" t="s">
        <v>16</v>
      </c>
      <c r="F45" s="119"/>
      <c r="G45" s="117" t="s">
        <v>17</v>
      </c>
      <c r="H45" s="119"/>
      <c r="I45" s="120" t="s">
        <v>37</v>
      </c>
      <c r="J45" s="119">
        <v>0</v>
      </c>
      <c r="K45" s="121" t="s">
        <v>2</v>
      </c>
      <c r="L45" s="124" t="str">
        <f t="shared" ref="L45:L46" si="18">IF(OR(F45="",H45=""),"",(H45+IF(F45&gt;H45,1,0)-F45-J45)*24)</f>
        <v/>
      </c>
      <c r="N45" s="122">
        <f t="shared" si="9"/>
        <v>0.29166666666666669</v>
      </c>
      <c r="O45" s="112" t="s">
        <v>17</v>
      </c>
      <c r="P45" s="122">
        <f t="shared" si="10"/>
        <v>0.83333333333333337</v>
      </c>
      <c r="R45" s="125" t="str">
        <f t="shared" si="11"/>
        <v/>
      </c>
      <c r="S45" s="112" t="s">
        <v>17</v>
      </c>
      <c r="T45" s="125" t="str">
        <f t="shared" si="12"/>
        <v/>
      </c>
      <c r="U45" s="123" t="s">
        <v>37</v>
      </c>
      <c r="V45" s="119">
        <v>0</v>
      </c>
      <c r="W45" s="113" t="s">
        <v>2</v>
      </c>
      <c r="X45" s="124" t="str">
        <f t="shared" ref="X45:X46" si="19">IF(R45="","",IF((T45+IF(R45&gt;T45,1,0)-R45-V45)*24=0,"",(T45+IF(R45&gt;T45,1,0)-R45-V45)*24))</f>
        <v/>
      </c>
      <c r="Z45" s="124" t="str">
        <f t="shared" ref="Z45:Z46" si="20">IF(X45="",L45,IF(OR(L45-X45=0,L45-X45&lt;0),"-",L45-X45))</f>
        <v/>
      </c>
      <c r="AB45" s="129"/>
    </row>
    <row r="46" spans="2:28" x14ac:dyDescent="0.4">
      <c r="B46" s="117">
        <v>36</v>
      </c>
      <c r="C46" s="132" t="s">
        <v>36</v>
      </c>
      <c r="D46" s="130"/>
      <c r="E46" s="117" t="s">
        <v>16</v>
      </c>
      <c r="F46" s="119"/>
      <c r="G46" s="117" t="s">
        <v>17</v>
      </c>
      <c r="H46" s="119"/>
      <c r="I46" s="120" t="s">
        <v>37</v>
      </c>
      <c r="J46" s="119">
        <v>0</v>
      </c>
      <c r="K46" s="121" t="s">
        <v>2</v>
      </c>
      <c r="L46" s="124" t="str">
        <f t="shared" si="18"/>
        <v/>
      </c>
      <c r="N46" s="122">
        <f t="shared" si="9"/>
        <v>0.29166666666666669</v>
      </c>
      <c r="O46" s="112" t="s">
        <v>17</v>
      </c>
      <c r="P46" s="122">
        <f t="shared" si="10"/>
        <v>0.83333333333333337</v>
      </c>
      <c r="R46" s="125" t="str">
        <f t="shared" si="11"/>
        <v/>
      </c>
      <c r="S46" s="112" t="s">
        <v>17</v>
      </c>
      <c r="T46" s="125" t="str">
        <f t="shared" si="12"/>
        <v/>
      </c>
      <c r="U46" s="123" t="s">
        <v>37</v>
      </c>
      <c r="V46" s="119">
        <v>0</v>
      </c>
      <c r="W46" s="113" t="s">
        <v>2</v>
      </c>
      <c r="X46" s="124" t="str">
        <f t="shared" si="19"/>
        <v/>
      </c>
      <c r="Z46" s="124" t="str">
        <f t="shared" si="20"/>
        <v/>
      </c>
      <c r="AB46" s="129"/>
    </row>
    <row r="47" spans="2:28" x14ac:dyDescent="0.4">
      <c r="B47" s="117"/>
      <c r="C47" s="126" t="s">
        <v>36</v>
      </c>
      <c r="D47" s="130" t="str">
        <f>C45</f>
        <v>ai</v>
      </c>
      <c r="E47" s="117" t="s">
        <v>16</v>
      </c>
      <c r="F47" s="119" t="s">
        <v>36</v>
      </c>
      <c r="G47" s="117" t="s">
        <v>17</v>
      </c>
      <c r="H47" s="119" t="s">
        <v>36</v>
      </c>
      <c r="I47" s="120" t="s">
        <v>37</v>
      </c>
      <c r="J47" s="119" t="s">
        <v>36</v>
      </c>
      <c r="K47" s="121" t="s">
        <v>2</v>
      </c>
      <c r="L47" s="124" t="str">
        <f>IF(OR(L45="",L46=""),"",L45+L46)</f>
        <v/>
      </c>
      <c r="N47" s="122" t="s">
        <v>36</v>
      </c>
      <c r="O47" s="112" t="s">
        <v>17</v>
      </c>
      <c r="P47" s="122" t="s">
        <v>36</v>
      </c>
      <c r="R47" s="125" t="str">
        <f t="shared" si="11"/>
        <v/>
      </c>
      <c r="S47" s="112" t="s">
        <v>17</v>
      </c>
      <c r="T47" s="125" t="str">
        <f t="shared" si="12"/>
        <v>-</v>
      </c>
      <c r="U47" s="123" t="s">
        <v>37</v>
      </c>
      <c r="V47" s="119" t="s">
        <v>158</v>
      </c>
      <c r="W47" s="113" t="s">
        <v>2</v>
      </c>
      <c r="X47" s="124" t="str">
        <f>IF(OR(X45="",X46=""),"",X45+X46)</f>
        <v/>
      </c>
      <c r="Z47" s="124" t="str">
        <f>IF(X47="",L47,IF(OR(L47-X47=0,L47-X47&lt;0),"-",L47-X47))</f>
        <v/>
      </c>
      <c r="AB47" s="129" t="s">
        <v>160</v>
      </c>
    </row>
    <row r="49" spans="3:4" x14ac:dyDescent="0.4">
      <c r="C49" s="114" t="s">
        <v>163</v>
      </c>
      <c r="D49" s="114"/>
    </row>
    <row r="50" spans="3:4" x14ac:dyDescent="0.4">
      <c r="C50" s="114" t="s">
        <v>164</v>
      </c>
      <c r="D50" s="114"/>
    </row>
    <row r="51" spans="3:4" x14ac:dyDescent="0.4">
      <c r="C51" s="114" t="s">
        <v>161</v>
      </c>
      <c r="D51" s="114"/>
    </row>
    <row r="52" spans="3:4" x14ac:dyDescent="0.4">
      <c r="C52" s="114" t="s">
        <v>162</v>
      </c>
      <c r="D52" s="114"/>
    </row>
  </sheetData>
  <sheetProtection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2" fitToHeight="0" orientation="landscape" r:id="rId1"/>
  <ignoredErrors>
    <ignoredError sqref="L44 L41 X41 X44"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42"/>
  <sheetViews>
    <sheetView topLeftCell="A99" zoomScaleNormal="100" workbookViewId="0">
      <selection activeCell="B76" sqref="B76:B77"/>
    </sheetView>
  </sheetViews>
  <sheetFormatPr defaultColWidth="9" defaultRowHeight="18.75" x14ac:dyDescent="0.4"/>
  <cols>
    <col min="1" max="1" width="1.375" style="36" customWidth="1"/>
    <col min="2" max="3" width="9" style="36"/>
    <col min="4" max="4" width="40.625" style="36" customWidth="1"/>
    <col min="5" max="16384" width="9" style="36"/>
  </cols>
  <sheetData>
    <row r="1" spans="2:11" x14ac:dyDescent="0.4">
      <c r="B1" s="36" t="s">
        <v>103</v>
      </c>
      <c r="D1" s="67"/>
      <c r="E1" s="67"/>
      <c r="F1" s="67"/>
    </row>
    <row r="2" spans="2:11" s="57" customFormat="1" ht="20.25" customHeight="1" x14ac:dyDescent="0.4">
      <c r="B2" s="68" t="s">
        <v>181</v>
      </c>
      <c r="C2" s="68"/>
      <c r="D2" s="67"/>
      <c r="E2" s="67"/>
      <c r="F2" s="67"/>
    </row>
    <row r="3" spans="2:11" s="57" customFormat="1" ht="20.25" customHeight="1" x14ac:dyDescent="0.4">
      <c r="B3" s="68"/>
      <c r="C3" s="68"/>
      <c r="D3" s="67"/>
      <c r="E3" s="67"/>
      <c r="F3" s="67"/>
    </row>
    <row r="4" spans="2:11" s="57" customFormat="1" ht="20.25" customHeight="1" x14ac:dyDescent="0.4">
      <c r="B4" s="82"/>
      <c r="C4" s="67" t="s">
        <v>132</v>
      </c>
      <c r="D4" s="67"/>
      <c r="F4" s="390" t="s">
        <v>133</v>
      </c>
      <c r="G4" s="390"/>
      <c r="H4" s="390"/>
      <c r="I4" s="390"/>
      <c r="J4" s="390"/>
      <c r="K4" s="390"/>
    </row>
    <row r="5" spans="2:11" s="57" customFormat="1" ht="20.25" customHeight="1" x14ac:dyDescent="0.4">
      <c r="B5" s="83"/>
      <c r="C5" s="67" t="s">
        <v>134</v>
      </c>
      <c r="D5" s="67"/>
      <c r="F5" s="390"/>
      <c r="G5" s="390"/>
      <c r="H5" s="390"/>
      <c r="I5" s="390"/>
      <c r="J5" s="390"/>
      <c r="K5" s="390"/>
    </row>
    <row r="6" spans="2:11" s="57" customFormat="1" ht="20.25" customHeight="1" x14ac:dyDescent="0.4">
      <c r="B6" s="70" t="s">
        <v>127</v>
      </c>
      <c r="C6" s="67"/>
      <c r="D6" s="67"/>
      <c r="E6" s="69"/>
      <c r="F6" s="67"/>
    </row>
    <row r="7" spans="2:11" s="57" customFormat="1" ht="20.25" customHeight="1" x14ac:dyDescent="0.4">
      <c r="B7" s="189" t="s">
        <v>220</v>
      </c>
      <c r="C7" s="68"/>
      <c r="D7" s="67"/>
      <c r="E7" s="69"/>
      <c r="F7" s="67"/>
    </row>
    <row r="8" spans="2:11" s="57" customFormat="1" ht="6" customHeight="1" x14ac:dyDescent="0.4">
      <c r="B8" s="68"/>
      <c r="C8" s="68"/>
      <c r="D8" s="67"/>
      <c r="E8" s="69"/>
      <c r="F8" s="67"/>
    </row>
    <row r="9" spans="2:11" s="57" customFormat="1" ht="20.25" customHeight="1" x14ac:dyDescent="0.4">
      <c r="B9" s="67" t="s">
        <v>104</v>
      </c>
      <c r="C9" s="68"/>
      <c r="D9" s="67"/>
      <c r="E9" s="69"/>
      <c r="F9" s="67"/>
    </row>
    <row r="10" spans="2:11" s="57" customFormat="1" ht="7.5" customHeight="1" x14ac:dyDescent="0.4">
      <c r="B10" s="68"/>
      <c r="C10" s="68"/>
      <c r="D10" s="67"/>
      <c r="E10" s="67"/>
      <c r="F10" s="67"/>
    </row>
    <row r="11" spans="2:11" s="57" customFormat="1" ht="20.25" customHeight="1" x14ac:dyDescent="0.4">
      <c r="B11" s="67" t="s">
        <v>172</v>
      </c>
      <c r="C11" s="68"/>
      <c r="D11" s="67"/>
      <c r="E11" s="67"/>
      <c r="F11" s="67"/>
    </row>
    <row r="12" spans="2:11" s="57" customFormat="1" ht="20.25" customHeight="1" x14ac:dyDescent="0.4">
      <c r="B12" s="190" t="s">
        <v>221</v>
      </c>
      <c r="C12" s="68"/>
      <c r="D12" s="67"/>
    </row>
    <row r="13" spans="2:11" s="57" customFormat="1" ht="7.5" customHeight="1" x14ac:dyDescent="0.4">
      <c r="B13" s="67"/>
      <c r="C13" s="68"/>
      <c r="D13" s="67"/>
      <c r="E13" s="67"/>
      <c r="F13" s="67"/>
    </row>
    <row r="14" spans="2:11" s="57" customFormat="1" ht="20.25" customHeight="1" x14ac:dyDescent="0.4">
      <c r="B14" s="67" t="s">
        <v>176</v>
      </c>
      <c r="C14" s="68"/>
      <c r="D14" s="67"/>
    </row>
    <row r="15" spans="2:11" s="57" customFormat="1" ht="20.25" customHeight="1" x14ac:dyDescent="0.4">
      <c r="B15" s="190" t="s">
        <v>222</v>
      </c>
      <c r="C15" s="68"/>
      <c r="D15" s="67"/>
    </row>
    <row r="16" spans="2:11" s="57" customFormat="1" ht="20.25" customHeight="1" x14ac:dyDescent="0.4">
      <c r="B16" s="190" t="s">
        <v>223</v>
      </c>
      <c r="C16" s="68"/>
      <c r="D16" s="67"/>
    </row>
    <row r="17" spans="2:4" s="57" customFormat="1" ht="7.5" customHeight="1" x14ac:dyDescent="0.4">
      <c r="B17" s="67"/>
      <c r="C17" s="68"/>
      <c r="D17" s="67"/>
    </row>
    <row r="18" spans="2:4" s="57" customFormat="1" ht="20.25" customHeight="1" x14ac:dyDescent="0.4">
      <c r="B18" s="67" t="s">
        <v>173</v>
      </c>
      <c r="C18" s="68"/>
      <c r="D18" s="67"/>
    </row>
    <row r="19" spans="2:4" s="57" customFormat="1" ht="20.25" customHeight="1" x14ac:dyDescent="0.4">
      <c r="B19" s="67"/>
      <c r="C19" s="68"/>
      <c r="D19" s="67"/>
    </row>
    <row r="20" spans="2:4" s="57" customFormat="1" ht="20.25" customHeight="1" x14ac:dyDescent="0.4">
      <c r="B20" s="67" t="s">
        <v>207</v>
      </c>
      <c r="C20" s="68"/>
      <c r="D20" s="67"/>
    </row>
    <row r="21" spans="2:4" s="57" customFormat="1" ht="20.25" customHeight="1" x14ac:dyDescent="0.4">
      <c r="B21" s="67" t="s">
        <v>205</v>
      </c>
      <c r="C21" s="68"/>
      <c r="D21" s="67"/>
    </row>
    <row r="22" spans="2:4" s="57" customFormat="1" ht="20.25" customHeight="1" x14ac:dyDescent="0.4">
      <c r="B22" s="67" t="s">
        <v>206</v>
      </c>
      <c r="C22" s="68"/>
      <c r="D22" s="67"/>
    </row>
    <row r="23" spans="2:4" s="57" customFormat="1" ht="20.25" customHeight="1" x14ac:dyDescent="0.4">
      <c r="B23" s="67"/>
      <c r="C23" s="68"/>
      <c r="D23" s="67"/>
    </row>
    <row r="24" spans="2:4" s="57" customFormat="1" ht="20.25" customHeight="1" x14ac:dyDescent="0.4">
      <c r="B24" s="67" t="s">
        <v>208</v>
      </c>
      <c r="C24" s="68"/>
      <c r="D24" s="67"/>
    </row>
    <row r="25" spans="2:4" s="57" customFormat="1" ht="20.25" customHeight="1" x14ac:dyDescent="0.4">
      <c r="B25" s="67" t="s">
        <v>185</v>
      </c>
      <c r="C25" s="68"/>
      <c r="D25" s="67"/>
    </row>
    <row r="26" spans="2:4" s="57" customFormat="1" ht="20.25" customHeight="1" x14ac:dyDescent="0.4">
      <c r="B26" s="67"/>
      <c r="C26" s="68"/>
      <c r="D26" s="67"/>
    </row>
    <row r="27" spans="2:4" s="57" customFormat="1" ht="20.25" customHeight="1" x14ac:dyDescent="0.4">
      <c r="B27" s="67" t="s">
        <v>209</v>
      </c>
      <c r="C27" s="68"/>
      <c r="D27" s="67"/>
    </row>
    <row r="28" spans="2:4" s="57" customFormat="1" ht="20.25" customHeight="1" x14ac:dyDescent="0.4">
      <c r="B28" s="190" t="s">
        <v>225</v>
      </c>
      <c r="C28" s="68"/>
      <c r="D28" s="67"/>
    </row>
    <row r="29" spans="2:4" s="57" customFormat="1" ht="20.25" customHeight="1" x14ac:dyDescent="0.4">
      <c r="B29" s="190" t="s">
        <v>224</v>
      </c>
      <c r="C29" s="68"/>
      <c r="D29" s="67"/>
    </row>
    <row r="30" spans="2:4" s="57" customFormat="1" ht="20.25" customHeight="1" x14ac:dyDescent="0.4">
      <c r="B30" s="190" t="s">
        <v>226</v>
      </c>
      <c r="C30" s="68"/>
      <c r="D30" s="67"/>
    </row>
    <row r="31" spans="2:4" s="57" customFormat="1" ht="20.25" customHeight="1" x14ac:dyDescent="0.4">
      <c r="B31" s="190" t="s">
        <v>246</v>
      </c>
      <c r="C31" s="68"/>
      <c r="D31" s="67"/>
    </row>
    <row r="32" spans="2:4" s="57" customFormat="1" ht="20.25" customHeight="1" x14ac:dyDescent="0.4">
      <c r="B32" s="67"/>
      <c r="C32" s="68"/>
      <c r="D32" s="67"/>
    </row>
    <row r="33" spans="2:25" s="57" customFormat="1" ht="17.25" customHeight="1" x14ac:dyDescent="0.4">
      <c r="B33" s="67" t="s">
        <v>210</v>
      </c>
      <c r="C33" s="67"/>
      <c r="D33" s="67"/>
    </row>
    <row r="34" spans="2:25" s="57" customFormat="1" ht="17.25" customHeight="1" x14ac:dyDescent="0.4">
      <c r="B34" s="67" t="s">
        <v>105</v>
      </c>
      <c r="C34" s="67"/>
      <c r="D34" s="67"/>
    </row>
    <row r="35" spans="2:25" s="57" customFormat="1" ht="17.25" customHeight="1" x14ac:dyDescent="0.4">
      <c r="B35" s="67"/>
      <c r="C35" s="67"/>
      <c r="D35" s="67"/>
    </row>
    <row r="36" spans="2:25" s="57" customFormat="1" ht="17.25" customHeight="1" x14ac:dyDescent="0.4">
      <c r="B36" s="67"/>
      <c r="C36" s="58" t="s">
        <v>20</v>
      </c>
      <c r="D36" s="58" t="s">
        <v>3</v>
      </c>
    </row>
    <row r="37" spans="2:25" s="57" customFormat="1" ht="17.25" customHeight="1" x14ac:dyDescent="0.4">
      <c r="B37" s="67"/>
      <c r="C37" s="58">
        <v>1</v>
      </c>
      <c r="D37" s="71" t="s">
        <v>73</v>
      </c>
    </row>
    <row r="38" spans="2:25" s="57" customFormat="1" ht="17.25" customHeight="1" x14ac:dyDescent="0.4">
      <c r="B38" s="67"/>
      <c r="C38" s="58">
        <v>2</v>
      </c>
      <c r="D38" s="71" t="s">
        <v>82</v>
      </c>
    </row>
    <row r="39" spans="2:25" s="57" customFormat="1" ht="17.25" customHeight="1" x14ac:dyDescent="0.4">
      <c r="B39" s="67"/>
      <c r="C39" s="58">
        <v>3</v>
      </c>
      <c r="D39" s="71" t="s">
        <v>79</v>
      </c>
    </row>
    <row r="40" spans="2:25" s="57" customFormat="1" ht="17.25" customHeight="1" x14ac:dyDescent="0.4">
      <c r="B40" s="67"/>
      <c r="C40" s="69"/>
      <c r="D40" s="67"/>
    </row>
    <row r="41" spans="2:25" s="57" customFormat="1" ht="17.25" customHeight="1" x14ac:dyDescent="0.4">
      <c r="B41" s="67" t="s">
        <v>211</v>
      </c>
      <c r="C41" s="67"/>
      <c r="D41" s="67"/>
    </row>
    <row r="42" spans="2:25" s="57" customFormat="1" ht="17.25" customHeight="1" x14ac:dyDescent="0.4">
      <c r="B42" s="67" t="s">
        <v>106</v>
      </c>
      <c r="C42" s="67"/>
      <c r="D42" s="67"/>
    </row>
    <row r="43" spans="2:25" s="57" customFormat="1" ht="17.25" customHeight="1" x14ac:dyDescent="0.4">
      <c r="B43" s="67"/>
      <c r="C43" s="67"/>
      <c r="D43" s="67"/>
      <c r="G43" s="72"/>
      <c r="H43" s="72"/>
      <c r="J43" s="72"/>
      <c r="K43" s="72"/>
      <c r="L43" s="72"/>
      <c r="M43" s="72"/>
      <c r="N43" s="72"/>
      <c r="O43" s="72"/>
      <c r="R43" s="72"/>
      <c r="S43" s="72"/>
      <c r="T43" s="72"/>
      <c r="W43" s="72"/>
      <c r="X43" s="72"/>
      <c r="Y43" s="72"/>
    </row>
    <row r="44" spans="2:25" s="57" customFormat="1" ht="17.25" customHeight="1" x14ac:dyDescent="0.4">
      <c r="B44" s="67"/>
      <c r="C44" s="58" t="s">
        <v>4</v>
      </c>
      <c r="D44" s="58" t="s">
        <v>5</v>
      </c>
      <c r="G44" s="72"/>
      <c r="H44" s="72"/>
      <c r="J44" s="72"/>
      <c r="K44" s="72"/>
      <c r="L44" s="72"/>
      <c r="M44" s="72"/>
      <c r="N44" s="72"/>
      <c r="O44" s="72"/>
      <c r="R44" s="72"/>
      <c r="S44" s="72"/>
      <c r="T44" s="72"/>
      <c r="W44" s="72"/>
      <c r="X44" s="72"/>
      <c r="Y44" s="72"/>
    </row>
    <row r="45" spans="2:25" s="57" customFormat="1" ht="17.25" customHeight="1" x14ac:dyDescent="0.4">
      <c r="B45" s="67"/>
      <c r="C45" s="58" t="s">
        <v>6</v>
      </c>
      <c r="D45" s="71" t="s">
        <v>107</v>
      </c>
      <c r="G45" s="72"/>
      <c r="H45" s="72"/>
      <c r="J45" s="72"/>
      <c r="K45" s="72"/>
      <c r="L45" s="72"/>
      <c r="M45" s="72"/>
      <c r="N45" s="72"/>
      <c r="O45" s="72"/>
      <c r="R45" s="72"/>
      <c r="S45" s="72"/>
      <c r="T45" s="72"/>
      <c r="W45" s="72"/>
      <c r="X45" s="72"/>
      <c r="Y45" s="72"/>
    </row>
    <row r="46" spans="2:25" s="57" customFormat="1" ht="17.25" customHeight="1" x14ac:dyDescent="0.4">
      <c r="B46" s="67"/>
      <c r="C46" s="58" t="s">
        <v>7</v>
      </c>
      <c r="D46" s="71" t="s">
        <v>108</v>
      </c>
      <c r="G46" s="72"/>
      <c r="H46" s="72"/>
      <c r="J46" s="72"/>
      <c r="K46" s="72"/>
      <c r="L46" s="72"/>
      <c r="M46" s="72"/>
      <c r="N46" s="72"/>
      <c r="O46" s="72"/>
      <c r="R46" s="72"/>
      <c r="S46" s="72"/>
      <c r="T46" s="72"/>
      <c r="W46" s="72"/>
      <c r="X46" s="72"/>
      <c r="Y46" s="72"/>
    </row>
    <row r="47" spans="2:25" s="57" customFormat="1" ht="17.25" customHeight="1" x14ac:dyDescent="0.4">
      <c r="B47" s="67"/>
      <c r="C47" s="58" t="s">
        <v>8</v>
      </c>
      <c r="D47" s="71" t="s">
        <v>109</v>
      </c>
      <c r="G47" s="72"/>
      <c r="H47" s="72"/>
      <c r="J47" s="72"/>
      <c r="K47" s="72"/>
      <c r="L47" s="72"/>
      <c r="M47" s="72"/>
      <c r="N47" s="72"/>
      <c r="O47" s="72"/>
      <c r="R47" s="72"/>
      <c r="S47" s="72"/>
      <c r="T47" s="72"/>
      <c r="W47" s="72"/>
      <c r="X47" s="72"/>
      <c r="Y47" s="72"/>
    </row>
    <row r="48" spans="2:25" s="57" customFormat="1" ht="17.25" customHeight="1" x14ac:dyDescent="0.4">
      <c r="B48" s="67"/>
      <c r="C48" s="58" t="s">
        <v>9</v>
      </c>
      <c r="D48" s="71" t="s">
        <v>128</v>
      </c>
      <c r="G48" s="72"/>
      <c r="H48" s="72"/>
      <c r="J48" s="72"/>
      <c r="K48" s="72"/>
      <c r="L48" s="72"/>
      <c r="M48" s="72"/>
      <c r="N48" s="72"/>
      <c r="O48" s="72"/>
      <c r="R48" s="72"/>
      <c r="S48" s="72"/>
      <c r="T48" s="72"/>
      <c r="W48" s="72"/>
      <c r="X48" s="72"/>
      <c r="Y48" s="72"/>
    </row>
    <row r="49" spans="2:51" s="57" customFormat="1" ht="17.25" customHeight="1" x14ac:dyDescent="0.4">
      <c r="B49" s="67"/>
      <c r="C49" s="67"/>
      <c r="D49" s="67"/>
      <c r="G49" s="72"/>
      <c r="H49" s="72"/>
      <c r="J49" s="72"/>
      <c r="K49" s="72"/>
      <c r="L49" s="72"/>
      <c r="M49" s="72"/>
      <c r="N49" s="72"/>
      <c r="O49" s="72"/>
      <c r="R49" s="72"/>
      <c r="S49" s="72"/>
      <c r="T49" s="72"/>
      <c r="W49" s="72"/>
      <c r="X49" s="72"/>
      <c r="Y49" s="72"/>
    </row>
    <row r="50" spans="2:51" s="57" customFormat="1" ht="17.25" customHeight="1" x14ac:dyDescent="0.4">
      <c r="B50" s="67"/>
      <c r="C50" s="73" t="s">
        <v>10</v>
      </c>
      <c r="D50" s="67"/>
      <c r="G50" s="72"/>
      <c r="H50" s="72"/>
      <c r="J50" s="72"/>
      <c r="K50" s="72"/>
      <c r="L50" s="72"/>
      <c r="M50" s="72"/>
      <c r="N50" s="72"/>
      <c r="O50" s="72"/>
      <c r="R50" s="72"/>
      <c r="S50" s="72"/>
      <c r="T50" s="72"/>
      <c r="W50" s="72"/>
      <c r="X50" s="72"/>
      <c r="Y50" s="72"/>
    </row>
    <row r="51" spans="2:51" s="57" customFormat="1" ht="17.25" customHeight="1" x14ac:dyDescent="0.4">
      <c r="C51" s="67" t="s">
        <v>110</v>
      </c>
      <c r="F51" s="73"/>
      <c r="G51" s="72"/>
      <c r="H51" s="72"/>
      <c r="J51" s="72"/>
      <c r="K51" s="72"/>
      <c r="L51" s="72"/>
      <c r="M51" s="72"/>
      <c r="N51" s="72"/>
      <c r="O51" s="72"/>
      <c r="R51" s="72"/>
      <c r="S51" s="72"/>
      <c r="T51" s="72"/>
      <c r="W51" s="72"/>
      <c r="X51" s="72"/>
      <c r="Y51" s="72"/>
    </row>
    <row r="52" spans="2:51" s="57" customFormat="1" ht="17.25" customHeight="1" x14ac:dyDescent="0.4">
      <c r="C52" s="67" t="s">
        <v>129</v>
      </c>
      <c r="F52" s="67"/>
      <c r="G52" s="72"/>
      <c r="H52" s="72"/>
      <c r="J52" s="72"/>
      <c r="K52" s="72"/>
      <c r="L52" s="72"/>
      <c r="M52" s="72"/>
      <c r="N52" s="72"/>
      <c r="O52" s="72"/>
      <c r="R52" s="72"/>
      <c r="S52" s="72"/>
      <c r="T52" s="72"/>
      <c r="W52" s="72"/>
      <c r="X52" s="72"/>
      <c r="Y52" s="72"/>
    </row>
    <row r="53" spans="2:51" s="57" customFormat="1" ht="17.25" customHeight="1" x14ac:dyDescent="0.4">
      <c r="B53" s="190" t="s">
        <v>227</v>
      </c>
      <c r="C53" s="67"/>
      <c r="F53" s="67"/>
      <c r="G53" s="72"/>
      <c r="H53" s="72"/>
      <c r="J53" s="72"/>
      <c r="K53" s="72"/>
      <c r="L53" s="72"/>
      <c r="M53" s="72"/>
      <c r="N53" s="72"/>
      <c r="O53" s="72"/>
      <c r="R53" s="72"/>
      <c r="S53" s="72"/>
      <c r="T53" s="72"/>
      <c r="W53" s="72"/>
      <c r="X53" s="72"/>
      <c r="Y53" s="72"/>
    </row>
    <row r="54" spans="2:51" s="57" customFormat="1" ht="17.25" customHeight="1" x14ac:dyDescent="0.4">
      <c r="B54" s="190"/>
      <c r="C54" s="190" t="s">
        <v>228</v>
      </c>
      <c r="F54" s="67"/>
      <c r="G54" s="72"/>
      <c r="H54" s="72"/>
      <c r="J54" s="72"/>
      <c r="K54" s="72"/>
      <c r="L54" s="72"/>
      <c r="M54" s="72"/>
      <c r="N54" s="72"/>
      <c r="O54" s="72"/>
      <c r="R54" s="72"/>
      <c r="S54" s="72"/>
      <c r="T54" s="72"/>
      <c r="W54" s="72"/>
      <c r="X54" s="72"/>
      <c r="Y54" s="72"/>
    </row>
    <row r="55" spans="2:51" s="57" customFormat="1" ht="17.25" customHeight="1" x14ac:dyDescent="0.4">
      <c r="B55" s="67"/>
      <c r="C55" s="190" t="s">
        <v>229</v>
      </c>
      <c r="D55" s="67"/>
      <c r="E55" s="73"/>
      <c r="F55" s="72"/>
      <c r="G55" s="72"/>
      <c r="H55" s="72"/>
      <c r="J55" s="72"/>
      <c r="K55" s="72"/>
      <c r="L55" s="72"/>
      <c r="M55" s="72"/>
      <c r="N55" s="72"/>
      <c r="O55" s="72"/>
      <c r="R55" s="72"/>
      <c r="S55" s="72"/>
      <c r="T55" s="72"/>
      <c r="W55" s="72"/>
      <c r="X55" s="72"/>
      <c r="Y55" s="72"/>
    </row>
    <row r="56" spans="2:51" s="57" customFormat="1" ht="17.25" customHeight="1" x14ac:dyDescent="0.4">
      <c r="B56" s="67"/>
      <c r="C56" s="190" t="s">
        <v>230</v>
      </c>
      <c r="D56" s="67"/>
      <c r="E56" s="73"/>
      <c r="F56" s="72"/>
      <c r="G56" s="72"/>
      <c r="H56" s="72"/>
      <c r="J56" s="72"/>
      <c r="K56" s="72"/>
      <c r="L56" s="72"/>
      <c r="M56" s="72"/>
      <c r="N56" s="72"/>
      <c r="O56" s="72"/>
      <c r="R56" s="72"/>
      <c r="S56" s="72"/>
      <c r="T56" s="72"/>
      <c r="W56" s="72"/>
      <c r="X56" s="72"/>
      <c r="Y56" s="72"/>
    </row>
    <row r="57" spans="2:51" s="57" customFormat="1" ht="17.25" customHeight="1" x14ac:dyDescent="0.4">
      <c r="B57" s="67"/>
      <c r="C57" s="190" t="s">
        <v>231</v>
      </c>
      <c r="D57" s="67"/>
      <c r="E57" s="73"/>
      <c r="F57" s="72"/>
      <c r="G57" s="72"/>
      <c r="H57" s="72"/>
      <c r="J57" s="72"/>
      <c r="K57" s="72"/>
      <c r="L57" s="72"/>
      <c r="M57" s="72"/>
      <c r="N57" s="72"/>
      <c r="O57" s="72"/>
      <c r="R57" s="72"/>
      <c r="S57" s="72"/>
      <c r="T57" s="72"/>
      <c r="W57" s="72"/>
      <c r="X57" s="72"/>
      <c r="Y57" s="72"/>
    </row>
    <row r="58" spans="2:51" s="57" customFormat="1" ht="17.25" customHeight="1" x14ac:dyDescent="0.4">
      <c r="B58" s="67"/>
      <c r="C58" s="67"/>
      <c r="D58" s="67"/>
      <c r="E58" s="73"/>
      <c r="F58" s="72"/>
      <c r="G58" s="72"/>
      <c r="H58" s="72"/>
      <c r="J58" s="72"/>
      <c r="K58" s="72"/>
      <c r="L58" s="72"/>
      <c r="M58" s="72"/>
      <c r="N58" s="72"/>
      <c r="O58" s="72"/>
      <c r="R58" s="72"/>
      <c r="S58" s="72"/>
      <c r="T58" s="72"/>
      <c r="W58" s="72"/>
      <c r="X58" s="72"/>
      <c r="Y58" s="72"/>
    </row>
    <row r="59" spans="2:51" s="57" customFormat="1" ht="17.25" customHeight="1" x14ac:dyDescent="0.4">
      <c r="B59" s="67" t="s">
        <v>212</v>
      </c>
      <c r="C59" s="67"/>
      <c r="D59" s="67"/>
    </row>
    <row r="60" spans="2:51" s="57" customFormat="1" ht="17.25" customHeight="1" x14ac:dyDescent="0.4">
      <c r="B60" s="67" t="s">
        <v>111</v>
      </c>
      <c r="C60" s="67"/>
      <c r="D60" s="67"/>
    </row>
    <row r="61" spans="2:51" s="57" customFormat="1" ht="17.25" customHeight="1" x14ac:dyDescent="0.4">
      <c r="B61" s="74" t="s">
        <v>113</v>
      </c>
      <c r="E61" s="72"/>
      <c r="F61" s="72"/>
      <c r="G61" s="72"/>
      <c r="H61" s="72"/>
      <c r="I61" s="72"/>
      <c r="J61" s="72"/>
      <c r="K61" s="72"/>
      <c r="L61" s="72"/>
      <c r="M61" s="72"/>
      <c r="N61" s="72"/>
      <c r="O61" s="72"/>
      <c r="P61" s="72"/>
      <c r="Q61" s="72"/>
      <c r="R61" s="72"/>
      <c r="S61" s="72"/>
      <c r="T61" s="72"/>
      <c r="U61" s="72"/>
      <c r="Y61" s="72"/>
      <c r="Z61" s="72"/>
      <c r="AA61" s="72"/>
      <c r="AB61" s="72"/>
      <c r="AD61" s="72"/>
      <c r="AE61" s="72"/>
      <c r="AF61" s="72"/>
      <c r="AG61" s="72"/>
      <c r="AH61" s="72"/>
      <c r="AI61" s="75"/>
      <c r="AJ61" s="72"/>
      <c r="AK61" s="72"/>
      <c r="AL61" s="72"/>
      <c r="AM61" s="72"/>
      <c r="AN61" s="72"/>
      <c r="AO61" s="72"/>
      <c r="AP61" s="72"/>
      <c r="AQ61" s="72"/>
      <c r="AR61" s="72"/>
      <c r="AS61" s="72"/>
      <c r="AT61" s="72"/>
      <c r="AU61" s="72"/>
      <c r="AV61" s="72"/>
      <c r="AW61" s="72"/>
      <c r="AX61" s="72"/>
      <c r="AY61" s="75"/>
    </row>
    <row r="62" spans="2:51" s="57" customFormat="1" ht="17.25" customHeight="1" x14ac:dyDescent="0.4"/>
    <row r="63" spans="2:51" s="57" customFormat="1" ht="17.25" customHeight="1" x14ac:dyDescent="0.4">
      <c r="B63" s="67" t="s">
        <v>213</v>
      </c>
      <c r="C63" s="67"/>
    </row>
    <row r="64" spans="2:51" s="57" customFormat="1" ht="17.25" customHeight="1" x14ac:dyDescent="0.4">
      <c r="B64" s="67"/>
      <c r="C64" s="67"/>
    </row>
    <row r="65" spans="2:50" s="57" customFormat="1" ht="17.25" customHeight="1" x14ac:dyDescent="0.4">
      <c r="B65" s="67" t="s">
        <v>214</v>
      </c>
      <c r="C65" s="67"/>
    </row>
    <row r="66" spans="2:50" s="57" customFormat="1" ht="17.25" customHeight="1" x14ac:dyDescent="0.4">
      <c r="B66" s="67" t="s">
        <v>174</v>
      </c>
      <c r="C66" s="67"/>
    </row>
    <row r="67" spans="2:50" s="57" customFormat="1" ht="17.25" customHeight="1" x14ac:dyDescent="0.4">
      <c r="B67" s="67"/>
      <c r="C67" s="67"/>
    </row>
    <row r="68" spans="2:50" s="57" customFormat="1" ht="17.25" customHeight="1" x14ac:dyDescent="0.4">
      <c r="B68" s="67" t="s">
        <v>215</v>
      </c>
      <c r="C68" s="67"/>
    </row>
    <row r="69" spans="2:50" s="57" customFormat="1" ht="17.25" customHeight="1" x14ac:dyDescent="0.4">
      <c r="B69" s="67" t="s">
        <v>112</v>
      </c>
      <c r="C69" s="67"/>
    </row>
    <row r="70" spans="2:50" s="57" customFormat="1" ht="17.25" customHeight="1" x14ac:dyDescent="0.4">
      <c r="B70" s="67"/>
      <c r="C70" s="67"/>
    </row>
    <row r="71" spans="2:50" s="57" customFormat="1" ht="17.25" customHeight="1" x14ac:dyDescent="0.4">
      <c r="B71" s="67" t="s">
        <v>216</v>
      </c>
      <c r="C71" s="67"/>
      <c r="D71" s="67"/>
    </row>
    <row r="72" spans="2:50" s="57" customFormat="1" ht="17.25" customHeight="1" x14ac:dyDescent="0.4">
      <c r="B72" s="67"/>
      <c r="C72" s="67"/>
      <c r="D72" s="67"/>
    </row>
    <row r="73" spans="2:50" s="57" customFormat="1" ht="17.25" customHeight="1" x14ac:dyDescent="0.4">
      <c r="B73" s="57" t="s">
        <v>217</v>
      </c>
      <c r="D73" s="67"/>
    </row>
    <row r="74" spans="2:50" s="57" customFormat="1" ht="17.25" customHeight="1" x14ac:dyDescent="0.4">
      <c r="B74" s="57" t="s">
        <v>237</v>
      </c>
      <c r="D74" s="67"/>
    </row>
    <row r="75" spans="2:50" s="57" customFormat="1" ht="17.25" customHeight="1" x14ac:dyDescent="0.4">
      <c r="B75" s="57" t="s">
        <v>175</v>
      </c>
    </row>
    <row r="76" spans="2:50" s="57" customFormat="1" ht="17.25" customHeight="1" x14ac:dyDescent="0.4">
      <c r="B76" s="190" t="s">
        <v>240</v>
      </c>
    </row>
    <row r="77" spans="2:50" s="57" customFormat="1" ht="17.25" customHeight="1" x14ac:dyDescent="0.4">
      <c r="B77" s="190" t="s">
        <v>238</v>
      </c>
    </row>
    <row r="78" spans="2:50" s="57" customFormat="1" ht="17.25" customHeight="1" x14ac:dyDescent="0.4">
      <c r="B78" s="190" t="s">
        <v>239</v>
      </c>
    </row>
    <row r="79" spans="2:50" s="57" customFormat="1" ht="17.25" customHeight="1" x14ac:dyDescent="0.4"/>
    <row r="80" spans="2:50" s="57" customFormat="1" ht="17.25" customHeight="1" x14ac:dyDescent="0.4">
      <c r="B80" s="57" t="s">
        <v>218</v>
      </c>
      <c r="E80" s="76"/>
      <c r="F80" s="76"/>
      <c r="G80" s="76"/>
      <c r="H80" s="76"/>
      <c r="I80" s="76"/>
      <c r="J80" s="76"/>
      <c r="K80" s="76"/>
      <c r="L80" s="81"/>
      <c r="M80" s="57" t="s">
        <v>114</v>
      </c>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row>
    <row r="81" spans="2:71" s="57" customFormat="1" ht="20.25" customHeight="1" x14ac:dyDescent="0.4">
      <c r="B81" s="190" t="s">
        <v>232</v>
      </c>
      <c r="C81" s="68"/>
      <c r="D81" s="67"/>
    </row>
    <row r="82" spans="2:71" s="57" customFormat="1" ht="17.25" customHeight="1" x14ac:dyDescent="0.4">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row>
    <row r="83" spans="2:71" s="57" customFormat="1" ht="17.25" customHeight="1" x14ac:dyDescent="0.4">
      <c r="B83" s="57" t="s">
        <v>233</v>
      </c>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row>
    <row r="84" spans="2:71" s="57" customFormat="1" ht="20.25" customHeight="1" x14ac:dyDescent="0.4">
      <c r="B84" s="190" t="s">
        <v>241</v>
      </c>
      <c r="C84" s="68"/>
      <c r="D84" s="67"/>
    </row>
    <row r="85" spans="2:71" s="57" customFormat="1" ht="9" customHeight="1" x14ac:dyDescent="0.4">
      <c r="E85" s="76"/>
      <c r="F85" s="76"/>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row>
    <row r="86" spans="2:71" s="57" customFormat="1" ht="17.25" customHeight="1" x14ac:dyDescent="0.4">
      <c r="B86" s="57" t="s">
        <v>234</v>
      </c>
      <c r="E86" s="76"/>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row>
    <row r="87" spans="2:71" s="57" customFormat="1" ht="20.25" customHeight="1" x14ac:dyDescent="0.4">
      <c r="B87" s="190" t="s">
        <v>241</v>
      </c>
      <c r="C87" s="68"/>
      <c r="D87" s="67"/>
    </row>
    <row r="88" spans="2:71" s="57" customFormat="1" ht="7.5" customHeight="1" x14ac:dyDescent="0.4">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row>
    <row r="89" spans="2:71" s="57" customFormat="1" ht="17.25" customHeight="1" x14ac:dyDescent="0.2">
      <c r="B89" s="57" t="s">
        <v>235</v>
      </c>
      <c r="BL89" s="77"/>
      <c r="BM89" s="78"/>
      <c r="BN89" s="77"/>
      <c r="BO89" s="77"/>
      <c r="BP89" s="77"/>
      <c r="BQ89" s="79"/>
      <c r="BR89" s="80"/>
      <c r="BS89" s="80"/>
    </row>
    <row r="90" spans="2:71" s="57" customFormat="1" ht="17.25" customHeight="1" x14ac:dyDescent="0.4">
      <c r="E90" s="76"/>
      <c r="F90" s="76"/>
      <c r="G90" s="76"/>
      <c r="H90" s="76"/>
      <c r="I90" s="76"/>
      <c r="J90" s="76"/>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row>
    <row r="91" spans="2:71" ht="17.25" customHeight="1" x14ac:dyDescent="0.4">
      <c r="B91" s="57" t="s">
        <v>236</v>
      </c>
    </row>
    <row r="92" spans="2:71" ht="18.75" customHeight="1" x14ac:dyDescent="0.4"/>
    <row r="93" spans="2:71" ht="17.25" customHeight="1" x14ac:dyDescent="0.4">
      <c r="B93" s="191" t="s">
        <v>242</v>
      </c>
    </row>
    <row r="94" spans="2:71" ht="18.75" customHeight="1" x14ac:dyDescent="0.4"/>
    <row r="95" spans="2:71" ht="17.25" customHeight="1" x14ac:dyDescent="0.4">
      <c r="B95" s="191" t="s">
        <v>243</v>
      </c>
    </row>
    <row r="96" spans="2:71" ht="18.75" customHeight="1" x14ac:dyDescent="0.4"/>
    <row r="97" spans="2:2" ht="17.25" customHeight="1" x14ac:dyDescent="0.4">
      <c r="B97" s="191" t="s">
        <v>244</v>
      </c>
    </row>
    <row r="98" spans="2:2" ht="18.75" customHeight="1" x14ac:dyDescent="0.4"/>
    <row r="99" spans="2:2" ht="17.25" customHeight="1" x14ac:dyDescent="0.4">
      <c r="B99" s="191" t="s">
        <v>245</v>
      </c>
    </row>
    <row r="100" spans="2:2" ht="18.75" customHeight="1" x14ac:dyDescent="0.4"/>
    <row r="101" spans="2:2" ht="18.75" customHeight="1" x14ac:dyDescent="0.4"/>
    <row r="102" spans="2:2" ht="18.75" customHeight="1" x14ac:dyDescent="0.4"/>
    <row r="103" spans="2:2" ht="18.75" customHeight="1" x14ac:dyDescent="0.4"/>
    <row r="104" spans="2:2" ht="18.75" customHeight="1" x14ac:dyDescent="0.4"/>
    <row r="105" spans="2:2" ht="18.75" customHeight="1" x14ac:dyDescent="0.4"/>
    <row r="106" spans="2:2" ht="18.75" customHeight="1" x14ac:dyDescent="0.4"/>
    <row r="107" spans="2:2" ht="18.75" customHeight="1" x14ac:dyDescent="0.4"/>
    <row r="108" spans="2:2" ht="18.75" customHeight="1" x14ac:dyDescent="0.4"/>
    <row r="109" spans="2:2" ht="18.75" customHeight="1" x14ac:dyDescent="0.4"/>
    <row r="110" spans="2:2" ht="18.75" customHeight="1" x14ac:dyDescent="0.4"/>
    <row r="111" spans="2:2" ht="18.75" customHeight="1" x14ac:dyDescent="0.4"/>
    <row r="112" spans="2: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3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0"/>
  <sheetViews>
    <sheetView topLeftCell="A48" workbookViewId="0">
      <selection activeCell="C16" sqref="C16"/>
    </sheetView>
  </sheetViews>
  <sheetFormatPr defaultColWidth="9" defaultRowHeight="25.5" x14ac:dyDescent="0.4"/>
  <cols>
    <col min="1" max="1" width="1.875" style="137" customWidth="1"/>
    <col min="2" max="2" width="11.5" style="137" customWidth="1"/>
    <col min="3" max="12" width="40.625" style="137" customWidth="1"/>
    <col min="13" max="16384" width="9" style="137"/>
  </cols>
  <sheetData>
    <row r="1" spans="2:12" x14ac:dyDescent="0.4">
      <c r="B1" s="61" t="s">
        <v>95</v>
      </c>
      <c r="C1" s="61"/>
      <c r="D1" s="61"/>
    </row>
    <row r="2" spans="2:12" x14ac:dyDescent="0.4">
      <c r="B2" s="61"/>
      <c r="C2" s="61"/>
      <c r="D2" s="61"/>
    </row>
    <row r="3" spans="2:12" x14ac:dyDescent="0.4">
      <c r="B3" s="138" t="s">
        <v>96</v>
      </c>
      <c r="C3" s="138" t="s">
        <v>97</v>
      </c>
      <c r="D3" s="61"/>
    </row>
    <row r="4" spans="2:12" x14ac:dyDescent="0.4">
      <c r="B4" s="139">
        <v>1</v>
      </c>
      <c r="C4" s="140" t="s">
        <v>177</v>
      </c>
      <c r="D4" s="61"/>
    </row>
    <row r="5" spans="2:12" x14ac:dyDescent="0.4">
      <c r="B5" s="139">
        <v>2</v>
      </c>
      <c r="C5" s="140" t="s">
        <v>178</v>
      </c>
    </row>
    <row r="6" spans="2:12" x14ac:dyDescent="0.4">
      <c r="B6" s="139">
        <v>3</v>
      </c>
      <c r="C6" s="140" t="s">
        <v>260</v>
      </c>
      <c r="D6" s="61"/>
    </row>
    <row r="7" spans="2:12" x14ac:dyDescent="0.4">
      <c r="B7" s="139">
        <v>4</v>
      </c>
      <c r="C7" s="140" t="s">
        <v>179</v>
      </c>
      <c r="D7" s="61"/>
    </row>
    <row r="8" spans="2:12" x14ac:dyDescent="0.4">
      <c r="B8" s="139">
        <v>5</v>
      </c>
      <c r="C8" s="140" t="s">
        <v>261</v>
      </c>
      <c r="D8" s="61"/>
    </row>
    <row r="9" spans="2:12" x14ac:dyDescent="0.4">
      <c r="B9" s="139">
        <v>6</v>
      </c>
      <c r="C9" s="140" t="s">
        <v>78</v>
      </c>
      <c r="D9" s="61"/>
    </row>
    <row r="10" spans="2:12" x14ac:dyDescent="0.4">
      <c r="B10" s="139">
        <v>7</v>
      </c>
      <c r="C10" s="140" t="s">
        <v>139</v>
      </c>
      <c r="D10" s="61"/>
    </row>
    <row r="12" spans="2:12" x14ac:dyDescent="0.4">
      <c r="B12" s="61" t="s">
        <v>98</v>
      </c>
    </row>
    <row r="13" spans="2:12" ht="26.25" thickBot="1" x14ac:dyDescent="0.45"/>
    <row r="14" spans="2:12" ht="26.25" thickBot="1" x14ac:dyDescent="0.45">
      <c r="B14" s="141" t="s">
        <v>80</v>
      </c>
      <c r="C14" s="142" t="s">
        <v>73</v>
      </c>
      <c r="D14" s="143" t="s">
        <v>82</v>
      </c>
      <c r="E14" s="143" t="s">
        <v>79</v>
      </c>
      <c r="F14" s="143" t="s">
        <v>78</v>
      </c>
      <c r="G14" s="143" t="s">
        <v>139</v>
      </c>
      <c r="H14" s="143" t="s">
        <v>139</v>
      </c>
      <c r="I14" s="143" t="s">
        <v>139</v>
      </c>
      <c r="J14" s="143" t="s">
        <v>139</v>
      </c>
      <c r="K14" s="143" t="s">
        <v>139</v>
      </c>
      <c r="L14" s="144" t="s">
        <v>139</v>
      </c>
    </row>
    <row r="15" spans="2:12" x14ac:dyDescent="0.4">
      <c r="B15" s="391" t="s">
        <v>81</v>
      </c>
      <c r="C15" s="145" t="s">
        <v>268</v>
      </c>
      <c r="D15" s="146" t="s">
        <v>76</v>
      </c>
      <c r="E15" s="146" t="s">
        <v>74</v>
      </c>
      <c r="F15" s="147" t="s">
        <v>78</v>
      </c>
      <c r="G15" s="147" t="s">
        <v>78</v>
      </c>
      <c r="H15" s="147" t="s">
        <v>78</v>
      </c>
      <c r="I15" s="147" t="s">
        <v>78</v>
      </c>
      <c r="J15" s="147" t="s">
        <v>78</v>
      </c>
      <c r="K15" s="147" t="s">
        <v>78</v>
      </c>
      <c r="L15" s="148" t="s">
        <v>78</v>
      </c>
    </row>
    <row r="16" spans="2:12" x14ac:dyDescent="0.4">
      <c r="B16" s="392"/>
      <c r="C16" s="149" t="s">
        <v>262</v>
      </c>
      <c r="D16" s="147" t="s">
        <v>77</v>
      </c>
      <c r="E16" s="147" t="s">
        <v>266</v>
      </c>
      <c r="F16" s="147" t="s">
        <v>78</v>
      </c>
      <c r="G16" s="147" t="s">
        <v>78</v>
      </c>
      <c r="H16" s="147" t="s">
        <v>78</v>
      </c>
      <c r="I16" s="147" t="s">
        <v>78</v>
      </c>
      <c r="J16" s="147" t="s">
        <v>78</v>
      </c>
      <c r="K16" s="147" t="s">
        <v>78</v>
      </c>
      <c r="L16" s="148" t="s">
        <v>78</v>
      </c>
    </row>
    <row r="17" spans="2:12" x14ac:dyDescent="0.4">
      <c r="B17" s="392"/>
      <c r="C17" s="149" t="s">
        <v>263</v>
      </c>
      <c r="D17" s="147" t="s">
        <v>19</v>
      </c>
      <c r="E17" s="147" t="s">
        <v>267</v>
      </c>
      <c r="F17" s="147" t="s">
        <v>78</v>
      </c>
      <c r="G17" s="147" t="s">
        <v>78</v>
      </c>
      <c r="H17" s="147" t="s">
        <v>78</v>
      </c>
      <c r="I17" s="147" t="s">
        <v>78</v>
      </c>
      <c r="J17" s="147" t="s">
        <v>78</v>
      </c>
      <c r="K17" s="147" t="s">
        <v>78</v>
      </c>
      <c r="L17" s="148" t="s">
        <v>78</v>
      </c>
    </row>
    <row r="18" spans="2:12" x14ac:dyDescent="0.4">
      <c r="B18" s="392"/>
      <c r="C18" s="149" t="s">
        <v>264</v>
      </c>
      <c r="D18" s="147" t="s">
        <v>262</v>
      </c>
      <c r="E18" s="147" t="s">
        <v>262</v>
      </c>
      <c r="F18" s="147" t="s">
        <v>78</v>
      </c>
      <c r="G18" s="147" t="s">
        <v>78</v>
      </c>
      <c r="H18" s="147" t="s">
        <v>78</v>
      </c>
      <c r="I18" s="147" t="s">
        <v>78</v>
      </c>
      <c r="J18" s="147" t="s">
        <v>78</v>
      </c>
      <c r="K18" s="147" t="s">
        <v>78</v>
      </c>
      <c r="L18" s="148" t="s">
        <v>78</v>
      </c>
    </row>
    <row r="19" spans="2:12" x14ac:dyDescent="0.4">
      <c r="B19" s="392"/>
      <c r="C19" s="149" t="s">
        <v>265</v>
      </c>
      <c r="D19" s="147" t="s">
        <v>263</v>
      </c>
      <c r="E19" s="147" t="s">
        <v>263</v>
      </c>
      <c r="F19" s="147" t="s">
        <v>78</v>
      </c>
      <c r="G19" s="147" t="s">
        <v>78</v>
      </c>
      <c r="H19" s="147" t="s">
        <v>78</v>
      </c>
      <c r="I19" s="147" t="s">
        <v>78</v>
      </c>
      <c r="J19" s="147" t="s">
        <v>78</v>
      </c>
      <c r="K19" s="147" t="s">
        <v>78</v>
      </c>
      <c r="L19" s="148" t="s">
        <v>78</v>
      </c>
    </row>
    <row r="20" spans="2:12" x14ac:dyDescent="0.4">
      <c r="B20" s="392"/>
      <c r="C20" s="149" t="s">
        <v>139</v>
      </c>
      <c r="D20" s="147" t="s">
        <v>264</v>
      </c>
      <c r="E20" s="147" t="s">
        <v>264</v>
      </c>
      <c r="F20" s="147" t="s">
        <v>78</v>
      </c>
      <c r="G20" s="147" t="s">
        <v>78</v>
      </c>
      <c r="H20" s="147" t="s">
        <v>78</v>
      </c>
      <c r="I20" s="147" t="s">
        <v>78</v>
      </c>
      <c r="J20" s="147" t="s">
        <v>78</v>
      </c>
      <c r="K20" s="147" t="s">
        <v>78</v>
      </c>
      <c r="L20" s="148" t="s">
        <v>78</v>
      </c>
    </row>
    <row r="21" spans="2:12" x14ac:dyDescent="0.4">
      <c r="B21" s="392"/>
      <c r="C21" s="149" t="s">
        <v>139</v>
      </c>
      <c r="D21" s="147" t="s">
        <v>265</v>
      </c>
      <c r="E21" s="147" t="s">
        <v>265</v>
      </c>
      <c r="F21" s="147" t="s">
        <v>78</v>
      </c>
      <c r="G21" s="147" t="s">
        <v>78</v>
      </c>
      <c r="H21" s="147" t="s">
        <v>78</v>
      </c>
      <c r="I21" s="147" t="s">
        <v>78</v>
      </c>
      <c r="J21" s="147" t="s">
        <v>78</v>
      </c>
      <c r="K21" s="147" t="s">
        <v>78</v>
      </c>
      <c r="L21" s="148" t="s">
        <v>78</v>
      </c>
    </row>
    <row r="22" spans="2:12" x14ac:dyDescent="0.4">
      <c r="B22" s="392"/>
      <c r="C22" s="149" t="s">
        <v>139</v>
      </c>
      <c r="D22" s="147" t="s">
        <v>78</v>
      </c>
      <c r="E22" s="147" t="s">
        <v>78</v>
      </c>
      <c r="F22" s="147" t="s">
        <v>78</v>
      </c>
      <c r="G22" s="147" t="s">
        <v>78</v>
      </c>
      <c r="H22" s="147" t="s">
        <v>78</v>
      </c>
      <c r="I22" s="147" t="s">
        <v>78</v>
      </c>
      <c r="J22" s="147" t="s">
        <v>78</v>
      </c>
      <c r="K22" s="147" t="s">
        <v>78</v>
      </c>
      <c r="L22" s="148" t="s">
        <v>78</v>
      </c>
    </row>
    <row r="23" spans="2:12" ht="26.25" thickBot="1" x14ac:dyDescent="0.45">
      <c r="B23" s="393"/>
      <c r="C23" s="150" t="s">
        <v>139</v>
      </c>
      <c r="D23" s="151" t="s">
        <v>139</v>
      </c>
      <c r="E23" s="151" t="s">
        <v>139</v>
      </c>
      <c r="F23" s="151" t="s">
        <v>139</v>
      </c>
      <c r="G23" s="151" t="s">
        <v>139</v>
      </c>
      <c r="H23" s="151" t="s">
        <v>139</v>
      </c>
      <c r="I23" s="151" t="s">
        <v>139</v>
      </c>
      <c r="J23" s="151" t="s">
        <v>139</v>
      </c>
      <c r="K23" s="151" t="s">
        <v>139</v>
      </c>
      <c r="L23" s="152" t="s">
        <v>139</v>
      </c>
    </row>
    <row r="25" spans="2:12" x14ac:dyDescent="0.4">
      <c r="C25" s="137" t="s">
        <v>136</v>
      </c>
    </row>
    <row r="26" spans="2:12" x14ac:dyDescent="0.4">
      <c r="C26" s="137" t="s">
        <v>83</v>
      </c>
    </row>
    <row r="27" spans="2:12" x14ac:dyDescent="0.4">
      <c r="C27" s="137" t="s">
        <v>138</v>
      </c>
    </row>
    <row r="28" spans="2:12" x14ac:dyDescent="0.4">
      <c r="C28" s="137" t="s">
        <v>84</v>
      </c>
    </row>
    <row r="29" spans="2:12" x14ac:dyDescent="0.4">
      <c r="C29" s="137" t="s">
        <v>99</v>
      </c>
    </row>
    <row r="30" spans="2:12" x14ac:dyDescent="0.4">
      <c r="C30" s="137" t="s">
        <v>180</v>
      </c>
    </row>
    <row r="32" spans="2:12" x14ac:dyDescent="0.4">
      <c r="C32" s="137" t="s">
        <v>85</v>
      </c>
    </row>
    <row r="33" spans="3:3" x14ac:dyDescent="0.4">
      <c r="C33" s="137" t="s">
        <v>86</v>
      </c>
    </row>
    <row r="35" spans="3:3" x14ac:dyDescent="0.4">
      <c r="C35" s="137" t="s">
        <v>137</v>
      </c>
    </row>
    <row r="36" spans="3:3" x14ac:dyDescent="0.4">
      <c r="C36" s="137" t="s">
        <v>87</v>
      </c>
    </row>
    <row r="37" spans="3:3" x14ac:dyDescent="0.4">
      <c r="C37" s="137" t="s">
        <v>88</v>
      </c>
    </row>
    <row r="38" spans="3:3" x14ac:dyDescent="0.4">
      <c r="C38" s="137" t="s">
        <v>89</v>
      </c>
    </row>
    <row r="39" spans="3:3" x14ac:dyDescent="0.4">
      <c r="C39" s="137" t="s">
        <v>90</v>
      </c>
    </row>
    <row r="40" spans="3:3" x14ac:dyDescent="0.4">
      <c r="C40" s="137" t="s">
        <v>91</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2021-02-24T10:20:04Z</cp:lastPrinted>
  <dcterms:created xsi:type="dcterms:W3CDTF">2020-01-28T01:12:50Z</dcterms:created>
  <dcterms:modified xsi:type="dcterms:W3CDTF">2026-07-27T07:32:47Z</dcterms:modified>
</cp:coreProperties>
</file>