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defaultThemeVersion="124226"/>
  <xr:revisionPtr revIDLastSave="0" documentId="13_ncr:1_{54CAACC6-2DAF-4ED8-82B2-BC9328EE4B10}" xr6:coauthVersionLast="47" xr6:coauthVersionMax="47" xr10:uidLastSave="{00000000-0000-0000-0000-000000000000}"/>
  <bookViews>
    <workbookView xWindow="-120" yWindow="-120" windowWidth="20730" windowHeight="11040" tabRatio="713" xr2:uid="{00000000-000D-0000-FFFF-FFFF00000000}"/>
  </bookViews>
  <sheets>
    <sheet name="点検書" sheetId="1" r:id="rId1"/>
    <sheet name="別紙１-１（従来型）記入方法" sheetId="18" r:id="rId2"/>
    <sheet name="別紙１-１（ユニット型）記入方法" sheetId="19" r:id="rId3"/>
    <sheet name="別紙１-１【記載例】（従来型）" sheetId="13" r:id="rId4"/>
    <sheet name="別紙１-１【記載例】シフト記号表（勤務時間帯）" sheetId="14" r:id="rId5"/>
    <sheet name="別紙１-１（従来型）" sheetId="15" r:id="rId6"/>
    <sheet name="別紙１-１（ユニット型）" sheetId="16" r:id="rId7"/>
    <sheet name="別紙１-１　シフト記号表（従来型・ユニット型共通）" sheetId="17" r:id="rId8"/>
    <sheet name="別紙１-２　『夜勤職員配置』用" sheetId="8" r:id="rId9"/>
    <sheet name="別紙１-3　記入方法" sheetId="21" r:id="rId10"/>
    <sheet name="別紙１-3【記載例】通所リハ" sheetId="22" r:id="rId11"/>
    <sheet name="別紙１-3【記載例】シフト記号表（勤務時間帯）" sheetId="23" r:id="rId12"/>
    <sheet name="別紙１-3　通所リハ（1枚版）" sheetId="24" r:id="rId13"/>
    <sheet name="別紙１-3　シフト記号表（勤務時間帯）" sheetId="25" r:id="rId14"/>
    <sheet name="別紙１-1・３　プルダウン・リスト" sheetId="20" r:id="rId15"/>
    <sheet name="別紙２　入所（利用）者数一覧表" sheetId="5" r:id="rId16"/>
    <sheet name="別紙３-１　Ⅰ型チェック" sheetId="6" r:id="rId17"/>
    <sheet name="別紙３-１　Ⅱ型チェック表" sheetId="7" r:id="rId18"/>
  </sheets>
  <externalReferences>
    <externalReference r:id="rId19"/>
    <externalReference r:id="rId20"/>
    <externalReference r:id="rId21"/>
  </externalReferences>
  <definedNames>
    <definedName name="【記載例】シフト記号" localSheetId="10">'別紙１-3【記載例】シフト記号表（勤務時間帯）'!$C$6:$C$35</definedName>
    <definedName name="【記載例】シフト記号表" localSheetId="3">'別紙１-１【記載例】シフト記号表（勤務時間帯）'!$C$6:$C$47</definedName>
    <definedName name="Avrg" localSheetId="16">#REF!</definedName>
    <definedName name="Avrg" localSheetId="17">#REF!</definedName>
    <definedName name="Avrg">#REF!</definedName>
    <definedName name="houjin" localSheetId="16">#REF!</definedName>
    <definedName name="houjin" localSheetId="17">#REF!</definedName>
    <definedName name="houjin">#REF!</definedName>
    <definedName name="jigyoumeishou" localSheetId="16">#REF!</definedName>
    <definedName name="jigyoumeishou" localSheetId="17">#REF!</definedName>
    <definedName name="jigyoumeishou">#REF!</definedName>
    <definedName name="kanagawaken">#REF!</definedName>
    <definedName name="kawasaki">#REF!</definedName>
    <definedName name="KK_03">#REF!</definedName>
    <definedName name="KK_06">#REF!</definedName>
    <definedName name="KK2_3">#REF!</definedName>
    <definedName name="ｋｋｋｋ">#REF!</definedName>
    <definedName name="_xlnm.Print_Area" localSheetId="0">点検書!$A$1:$AQ$1300</definedName>
    <definedName name="_xlnm.Print_Area" localSheetId="7">'別紙１-１　シフト記号表（従来型・ユニット型共通）'!$B$1:$N$52</definedName>
    <definedName name="_xlnm.Print_Area" localSheetId="6">'別紙１-１（ユニット型）'!$A$1:$BN$256</definedName>
    <definedName name="_xlnm.Print_Area" localSheetId="2">'別紙１-１（ユニット型）記入方法'!$A$1:$Q$98</definedName>
    <definedName name="_xlnm.Print_Area" localSheetId="5">'別紙１-１（従来型）'!$A$1:$BJ$256</definedName>
    <definedName name="_xlnm.Print_Area" localSheetId="1">'別紙１-１（従来型）記入方法'!$A$1:$Q$89</definedName>
    <definedName name="_xlnm.Print_Area" localSheetId="3">'別紙１-１【記載例】（従来型）'!$A$1:$BJ$116</definedName>
    <definedName name="_xlnm.Print_Area" localSheetId="4">'別紙１-１【記載例】シフト記号表（勤務時間帯）'!$B$1:$N$52</definedName>
    <definedName name="_xlnm.Print_Area" localSheetId="8">'別紙１-２　『夜勤職員配置』用'!$A$1:$AK$124</definedName>
    <definedName name="_xlnm.Print_Area" localSheetId="9">'別紙１-3　記入方法'!$B$1:$P$83</definedName>
    <definedName name="_xlnm.Print_Area" localSheetId="12">'別紙１-3　通所リハ（1枚版）'!$A$1:$BF$70</definedName>
    <definedName name="_xlnm.Print_Area" localSheetId="10">'別紙１-3【記載例】通所リハ'!$A$1:$BF$70</definedName>
    <definedName name="_xlnm.Print_Area" localSheetId="15">'別紙２　入所（利用）者数一覧表'!$A$1:$T$49</definedName>
    <definedName name="_xlnm.Print_Area" localSheetId="16">'別紙３-１　Ⅰ型チェック'!$A$1:$AG$57</definedName>
    <definedName name="_xlnm.Print_Area" localSheetId="17">'別紙３-１　Ⅱ型チェック表'!$A$1:$AI$38</definedName>
    <definedName name="_xlnm.Print_Titles" localSheetId="6">'別紙１-１（ユニット型）'!$1:$16</definedName>
    <definedName name="_xlnm.Print_Titles" localSheetId="5">'別紙１-１（従来型）'!$1:$16</definedName>
    <definedName name="_xlnm.Print_Titles" localSheetId="3">'別紙１-１【記載例】（従来型）'!$1:$16</definedName>
    <definedName name="_xlnm.Print_Titles" localSheetId="12">'別紙１-3　通所リハ（1枚版）'!$1:$21</definedName>
    <definedName name="Roman_01" localSheetId="16">#REF!</definedName>
    <definedName name="Roman_01" localSheetId="17">#REF!</definedName>
    <definedName name="Roman_01">#REF!</definedName>
    <definedName name="Roman_03" localSheetId="16">#REF!</definedName>
    <definedName name="Roman_03" localSheetId="17">#REF!</definedName>
    <definedName name="Roman_03">#REF!</definedName>
    <definedName name="Roman_04" localSheetId="16">#REF!</definedName>
    <definedName name="Roman_04" localSheetId="17">#REF!</definedName>
    <definedName name="Roman_04">#REF!</definedName>
    <definedName name="Roman_05">#REF!</definedName>
    <definedName name="Roman_06">#REF!</definedName>
    <definedName name="Roman2_1">#REF!</definedName>
    <definedName name="Roman2_3">#REF!</definedName>
    <definedName name="Serv_LIST">#REF!</definedName>
    <definedName name="siharai">#REF!</definedName>
    <definedName name="sikuchouson">#REF!</definedName>
    <definedName name="sinseisaki">#REF!</definedName>
    <definedName name="table_03">#REF!</definedName>
    <definedName name="table_06">#REF!</definedName>
    <definedName name="table2_3">#REF!</definedName>
    <definedName name="yokohama">#REF!</definedName>
    <definedName name="サービス種別">[1]サービス種類一覧!$B$4:$B$20</definedName>
    <definedName name="サービス種類" localSheetId="16">[1]サービス種類一覧!#REF!</definedName>
    <definedName name="サービス種類" localSheetId="17">[1]サービス種類一覧!#REF!</definedName>
    <definedName name="サービス種類">[1]サービス種類一覧!#REF!</definedName>
    <definedName name="サービス名">[2]交付率一覧!$A$4:$A$20</definedName>
    <definedName name="サービス名称" localSheetId="16">#REF!</definedName>
    <definedName name="サービス名称" localSheetId="17">#REF!</definedName>
    <definedName name="サービス名称">#REF!</definedName>
    <definedName name="その他の従業者">'別紙１-1・３　プルダウン・リスト'!$R$22:$R$31</definedName>
    <definedName name="テキスト10" localSheetId="0">点検書!#REF!</definedName>
    <definedName name="テキスト11" localSheetId="0">点検書!$M$12</definedName>
    <definedName name="テキスト12" localSheetId="0">点検書!#REF!</definedName>
    <definedName name="テキスト13" localSheetId="0">点検書!#REF!</definedName>
    <definedName name="テキスト14" localSheetId="0">点検書!$O$16</definedName>
    <definedName name="テキスト15" localSheetId="0">点検書!$O$17</definedName>
    <definedName name="テキスト3" localSheetId="0">点検書!$A$6</definedName>
    <definedName name="テキスト4" localSheetId="0">点検書!$B$6</definedName>
    <definedName name="テキスト5" localSheetId="0">点検書!$C$7</definedName>
    <definedName name="テキスト6" localSheetId="0">点検書!#REF!</definedName>
    <definedName name="テキスト7" localSheetId="0">点検書!#REF!</definedName>
    <definedName name="テキスト8" localSheetId="0">点検書!$C$10</definedName>
    <definedName name="テキスト9" localSheetId="0">点検書!$C$11</definedName>
    <definedName name="医師">'別紙１-1・３　プルダウン・リスト'!$D$22:$D$31</definedName>
    <definedName name="医療院シフト記号表">'別紙１-１　シフト記号表（従来型・ユニット型共通）'!$C$6:$C$47</definedName>
    <definedName name="栄養士">'別紙１-1・３　プルダウン・リスト'!$F$22:$F$31</definedName>
    <definedName name="介護支援専門員">'別紙１-1・３　プルダウン・リスト'!$L$22:$L$31</definedName>
    <definedName name="介護職員">'別紙１-1・３　プルダウン・リスト'!$H$22:$H$31</definedName>
    <definedName name="看護職員">'別紙１-1・３　プルダウン・リスト'!$G$22:$G$31</definedName>
    <definedName name="管理者">'別紙１-1・３　プルダウン・リスト'!$C$22:$C$31</definedName>
    <definedName name="経験を有する看護師">'別紙１-1・３　プルダウン・リスト'!$P$22:$P$31</definedName>
    <definedName name="言語聴覚士">'別紙１-1・３　プルダウン・リスト'!$K$22:$K$31</definedName>
    <definedName name="作業療法士">'別紙１-1・３　プルダウン・リスト'!$J$22:$J$31</definedName>
    <definedName name="事務員">'別紙１-1・３　プルダウン・リスト'!$O$22:$O$31</definedName>
    <definedName name="種類">[3]サービス種類一覧!$A$4:$A$20</definedName>
    <definedName name="職種">'別紙１-1・３　プルダウン・リスト'!$C$21:$S$21</definedName>
    <definedName name="診療放射線技師">'別紙１-1・３　プルダウン・リスト'!$M$22:$M$31</definedName>
    <definedName name="他のリハビリテーション提供者">'別紙１-1・３　プルダウン・リスト'!$Q$22:$Q$31</definedName>
    <definedName name="調理員">'別紙１-1・３　プルダウン・リスト'!$N$22:$N$31</definedName>
    <definedName name="通リハシフト記号表" localSheetId="12">'別紙１-3　シフト記号表（勤務時間帯）'!$C$6:$C$35</definedName>
    <definedName name="薬剤師">'別紙１-1・３　プルダウン・リスト'!$E$22:$E$31</definedName>
    <definedName name="理学療法士">'別紙１-1・３　プルダウン・リスト'!$I$22:$I$31</definedName>
    <definedName name="ー">'別紙１-1・３　プルダウン・リスト'!$S$22:$S$31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0" i="24" l="1"/>
  <c r="S21" i="24" s="1"/>
  <c r="S22" i="5"/>
  <c r="S25" i="25" l="1"/>
  <c r="Q25" i="25"/>
  <c r="K25" i="25"/>
  <c r="S24" i="25"/>
  <c r="Q24" i="25"/>
  <c r="U24" i="25" s="1"/>
  <c r="K24" i="25"/>
  <c r="S23" i="25"/>
  <c r="Q23" i="25"/>
  <c r="K23" i="25"/>
  <c r="S22" i="25"/>
  <c r="Q22" i="25"/>
  <c r="U22" i="25" s="1"/>
  <c r="K22" i="25"/>
  <c r="S21" i="25"/>
  <c r="Q21" i="25"/>
  <c r="K21" i="25"/>
  <c r="S20" i="25"/>
  <c r="Q20" i="25"/>
  <c r="K20" i="25"/>
  <c r="S19" i="25"/>
  <c r="Q19" i="25"/>
  <c r="K19" i="25"/>
  <c r="S18" i="25"/>
  <c r="Q18" i="25"/>
  <c r="U18" i="25" s="1"/>
  <c r="K18" i="25"/>
  <c r="S17" i="25"/>
  <c r="Q17" i="25"/>
  <c r="K17" i="25"/>
  <c r="S16" i="25"/>
  <c r="Q16" i="25"/>
  <c r="U16" i="25" s="1"/>
  <c r="K16" i="25"/>
  <c r="S15" i="25"/>
  <c r="Q15" i="25"/>
  <c r="K15" i="25"/>
  <c r="S14" i="25"/>
  <c r="Q14" i="25"/>
  <c r="U14" i="25" s="1"/>
  <c r="K14" i="25"/>
  <c r="S13" i="25"/>
  <c r="Q13" i="25"/>
  <c r="K13" i="25"/>
  <c r="S12" i="25"/>
  <c r="Q12" i="25"/>
  <c r="K12" i="25"/>
  <c r="S11" i="25"/>
  <c r="Q11" i="25"/>
  <c r="K11" i="25"/>
  <c r="S10" i="25"/>
  <c r="Q10" i="25"/>
  <c r="U10" i="25" s="1"/>
  <c r="K10" i="25"/>
  <c r="S9" i="25"/>
  <c r="Q9" i="25"/>
  <c r="K9" i="25"/>
  <c r="S8" i="25"/>
  <c r="Q8" i="25"/>
  <c r="U8" i="25" s="1"/>
  <c r="K8" i="25"/>
  <c r="S7" i="25"/>
  <c r="Q7" i="25"/>
  <c r="K7" i="25"/>
  <c r="S6" i="25"/>
  <c r="Q6" i="25"/>
  <c r="K6" i="25"/>
  <c r="AW60" i="24"/>
  <c r="AV60" i="24"/>
  <c r="AU60" i="24"/>
  <c r="AT60" i="24"/>
  <c r="AS60" i="24"/>
  <c r="AR60" i="24"/>
  <c r="AQ60" i="24"/>
  <c r="AP60" i="24"/>
  <c r="AO60" i="24"/>
  <c r="AN60" i="24"/>
  <c r="AM60" i="24"/>
  <c r="AL60" i="24"/>
  <c r="AK60" i="24"/>
  <c r="AJ60" i="24"/>
  <c r="AI60" i="24"/>
  <c r="AH60" i="24"/>
  <c r="AG60" i="24"/>
  <c r="AF60" i="24"/>
  <c r="AE60" i="24"/>
  <c r="AD60" i="24"/>
  <c r="AC60" i="24"/>
  <c r="AB60" i="24"/>
  <c r="AA60" i="24"/>
  <c r="Z60" i="24"/>
  <c r="Y60" i="24"/>
  <c r="X60" i="24"/>
  <c r="W60" i="24"/>
  <c r="V60" i="24"/>
  <c r="U60" i="24"/>
  <c r="T60" i="24"/>
  <c r="S60" i="24"/>
  <c r="F60" i="24"/>
  <c r="AW59" i="24"/>
  <c r="AV59" i="24"/>
  <c r="AU59" i="24"/>
  <c r="AT59" i="24"/>
  <c r="AS59" i="24"/>
  <c r="AR59" i="24"/>
  <c r="AQ59" i="24"/>
  <c r="AP59" i="24"/>
  <c r="AO59" i="24"/>
  <c r="AN59" i="24"/>
  <c r="AM59" i="24"/>
  <c r="AL59" i="24"/>
  <c r="AK59" i="24"/>
  <c r="AJ59" i="24"/>
  <c r="AI59" i="24"/>
  <c r="AH59" i="24"/>
  <c r="AG59" i="24"/>
  <c r="AF59" i="24"/>
  <c r="AE59" i="24"/>
  <c r="AD59" i="24"/>
  <c r="AC59" i="24"/>
  <c r="AB59" i="24"/>
  <c r="AA59" i="24"/>
  <c r="Z59" i="24"/>
  <c r="Y59" i="24"/>
  <c r="X59" i="24"/>
  <c r="W59" i="24"/>
  <c r="V59" i="24"/>
  <c r="U59" i="24"/>
  <c r="T59" i="24"/>
  <c r="S59" i="24"/>
  <c r="AW57" i="24"/>
  <c r="AV57" i="24"/>
  <c r="AU57" i="24"/>
  <c r="AT57" i="24"/>
  <c r="AS57" i="24"/>
  <c r="AR57" i="24"/>
  <c r="AQ57" i="24"/>
  <c r="AP57" i="24"/>
  <c r="AO57" i="24"/>
  <c r="AN57" i="24"/>
  <c r="AM57" i="24"/>
  <c r="AL57" i="24"/>
  <c r="AK57" i="24"/>
  <c r="AJ57" i="24"/>
  <c r="AI57" i="24"/>
  <c r="AH57" i="24"/>
  <c r="AG57" i="24"/>
  <c r="AF57" i="24"/>
  <c r="AE57" i="24"/>
  <c r="AD57" i="24"/>
  <c r="AC57" i="24"/>
  <c r="AB57" i="24"/>
  <c r="AA57" i="24"/>
  <c r="Z57" i="24"/>
  <c r="Y57" i="24"/>
  <c r="X57" i="24"/>
  <c r="W57" i="24"/>
  <c r="V57" i="24"/>
  <c r="U57" i="24"/>
  <c r="T57" i="24"/>
  <c r="S57" i="24"/>
  <c r="F57" i="24"/>
  <c r="AW56" i="24"/>
  <c r="AV56" i="24"/>
  <c r="AU56" i="24"/>
  <c r="AT56" i="24"/>
  <c r="AS56" i="24"/>
  <c r="AR56" i="24"/>
  <c r="AQ56" i="24"/>
  <c r="AP56" i="24"/>
  <c r="AO56" i="24"/>
  <c r="AN56" i="24"/>
  <c r="AM56" i="24"/>
  <c r="AL56" i="24"/>
  <c r="AK56" i="24"/>
  <c r="AJ56" i="24"/>
  <c r="AI56" i="24"/>
  <c r="AH56" i="24"/>
  <c r="AG56" i="24"/>
  <c r="AF56" i="24"/>
  <c r="AE56" i="24"/>
  <c r="AD56" i="24"/>
  <c r="AC56" i="24"/>
  <c r="AB56" i="24"/>
  <c r="AA56" i="24"/>
  <c r="Z56" i="24"/>
  <c r="Y56" i="24"/>
  <c r="X56" i="24"/>
  <c r="W56" i="24"/>
  <c r="V56" i="24"/>
  <c r="U56" i="24"/>
  <c r="T56" i="24"/>
  <c r="S56" i="24"/>
  <c r="AW54" i="24"/>
  <c r="AV54" i="24"/>
  <c r="AU54" i="24"/>
  <c r="AT54" i="24"/>
  <c r="AS54" i="24"/>
  <c r="AR54" i="24"/>
  <c r="AQ54" i="24"/>
  <c r="AP54" i="24"/>
  <c r="AO54" i="24"/>
  <c r="AN54" i="24"/>
  <c r="AM54" i="24"/>
  <c r="AL54" i="24"/>
  <c r="AK54" i="24"/>
  <c r="AJ54" i="24"/>
  <c r="AI54" i="24"/>
  <c r="AH54" i="24"/>
  <c r="AG54" i="24"/>
  <c r="AF54" i="24"/>
  <c r="AE54" i="24"/>
  <c r="AD54" i="24"/>
  <c r="AC54" i="24"/>
  <c r="AB54" i="24"/>
  <c r="AA54" i="24"/>
  <c r="Z54" i="24"/>
  <c r="Y54" i="24"/>
  <c r="X54" i="24"/>
  <c r="W54" i="24"/>
  <c r="V54" i="24"/>
  <c r="U54" i="24"/>
  <c r="T54" i="24"/>
  <c r="S54" i="24"/>
  <c r="F54" i="24"/>
  <c r="AW53" i="24"/>
  <c r="AV53" i="24"/>
  <c r="AU53" i="24"/>
  <c r="AT53" i="24"/>
  <c r="AS53" i="24"/>
  <c r="AR53" i="24"/>
  <c r="AQ53" i="24"/>
  <c r="AP53" i="24"/>
  <c r="AO53" i="24"/>
  <c r="AN53" i="24"/>
  <c r="AM53" i="24"/>
  <c r="AL53" i="24"/>
  <c r="AK53" i="24"/>
  <c r="AJ53" i="24"/>
  <c r="AI53" i="24"/>
  <c r="AH53" i="24"/>
  <c r="AG53" i="24"/>
  <c r="AF53" i="24"/>
  <c r="AE53" i="24"/>
  <c r="AD53" i="24"/>
  <c r="AC53" i="24"/>
  <c r="AB53" i="24"/>
  <c r="AA53" i="24"/>
  <c r="Z53" i="24"/>
  <c r="Y53" i="24"/>
  <c r="X53" i="24"/>
  <c r="W53" i="24"/>
  <c r="V53" i="24"/>
  <c r="U53" i="24"/>
  <c r="T53" i="24"/>
  <c r="S53" i="24"/>
  <c r="AW51" i="24"/>
  <c r="AV51" i="24"/>
  <c r="AU51" i="24"/>
  <c r="AT51" i="24"/>
  <c r="AS51" i="24"/>
  <c r="AR51" i="24"/>
  <c r="AQ51" i="24"/>
  <c r="AP51" i="24"/>
  <c r="AO51" i="24"/>
  <c r="AN51" i="24"/>
  <c r="AM51" i="24"/>
  <c r="AL51" i="24"/>
  <c r="AK51" i="24"/>
  <c r="AJ51" i="24"/>
  <c r="AI51" i="24"/>
  <c r="AH51" i="24"/>
  <c r="AG51" i="24"/>
  <c r="AF51" i="24"/>
  <c r="AE51" i="24"/>
  <c r="AD51" i="24"/>
  <c r="AC51" i="24"/>
  <c r="AB51" i="24"/>
  <c r="AA51" i="24"/>
  <c r="Z51" i="24"/>
  <c r="Y51" i="24"/>
  <c r="X51" i="24"/>
  <c r="W51" i="24"/>
  <c r="V51" i="24"/>
  <c r="U51" i="24"/>
  <c r="T51" i="24"/>
  <c r="S51" i="24"/>
  <c r="F51" i="24"/>
  <c r="AW50" i="24"/>
  <c r="AV50" i="24"/>
  <c r="AU50" i="24"/>
  <c r="AT50" i="24"/>
  <c r="AS50" i="24"/>
  <c r="AR50" i="24"/>
  <c r="AQ50" i="24"/>
  <c r="AP50" i="24"/>
  <c r="AO50" i="24"/>
  <c r="AN50" i="24"/>
  <c r="AM50" i="24"/>
  <c r="AL50" i="24"/>
  <c r="AK50" i="24"/>
  <c r="AJ50" i="24"/>
  <c r="AI50" i="24"/>
  <c r="AH50" i="24"/>
  <c r="AG50" i="24"/>
  <c r="AF50" i="24"/>
  <c r="AE50" i="24"/>
  <c r="AD50" i="24"/>
  <c r="AC50" i="24"/>
  <c r="AB50" i="24"/>
  <c r="AA50" i="24"/>
  <c r="Z50" i="24"/>
  <c r="Y50" i="24"/>
  <c r="X50" i="24"/>
  <c r="W50" i="24"/>
  <c r="V50" i="24"/>
  <c r="U50" i="24"/>
  <c r="T50" i="24"/>
  <c r="S50" i="24"/>
  <c r="AW48" i="24"/>
  <c r="AV48" i="24"/>
  <c r="AU48" i="24"/>
  <c r="AT48" i="24"/>
  <c r="AS48" i="24"/>
  <c r="AR48" i="24"/>
  <c r="AQ48" i="24"/>
  <c r="AP48" i="24"/>
  <c r="AO48" i="24"/>
  <c r="AN48" i="24"/>
  <c r="AM48" i="24"/>
  <c r="AL48" i="24"/>
  <c r="AK48" i="24"/>
  <c r="AJ48" i="24"/>
  <c r="AI48" i="24"/>
  <c r="AH48" i="24"/>
  <c r="AG48" i="24"/>
  <c r="AF48" i="24"/>
  <c r="AE48" i="24"/>
  <c r="AD48" i="24"/>
  <c r="AC48" i="24"/>
  <c r="AB48" i="24"/>
  <c r="AA48" i="24"/>
  <c r="Z48" i="24"/>
  <c r="Y48" i="24"/>
  <c r="X48" i="24"/>
  <c r="W48" i="24"/>
  <c r="V48" i="24"/>
  <c r="U48" i="24"/>
  <c r="T48" i="24"/>
  <c r="S48" i="24"/>
  <c r="F48" i="24"/>
  <c r="AW47" i="24"/>
  <c r="AV47" i="24"/>
  <c r="AU47" i="24"/>
  <c r="AT47" i="24"/>
  <c r="AS47" i="24"/>
  <c r="AR47" i="24"/>
  <c r="AQ47" i="24"/>
  <c r="AP47" i="24"/>
  <c r="AO47" i="24"/>
  <c r="AN47" i="24"/>
  <c r="AM47" i="24"/>
  <c r="AL47" i="24"/>
  <c r="AK47" i="24"/>
  <c r="AJ47" i="24"/>
  <c r="AI47" i="24"/>
  <c r="AH47" i="24"/>
  <c r="AG47" i="24"/>
  <c r="AF47" i="24"/>
  <c r="AE47" i="24"/>
  <c r="AD47" i="24"/>
  <c r="AC47" i="24"/>
  <c r="AB47" i="24"/>
  <c r="AA47" i="24"/>
  <c r="Z47" i="24"/>
  <c r="Y47" i="24"/>
  <c r="X47" i="24"/>
  <c r="W47" i="24"/>
  <c r="V47" i="24"/>
  <c r="U47" i="24"/>
  <c r="T47" i="24"/>
  <c r="S47" i="24"/>
  <c r="AW45" i="24"/>
  <c r="AV45" i="24"/>
  <c r="AU45" i="24"/>
  <c r="AT45" i="24"/>
  <c r="AS45" i="24"/>
  <c r="AR45" i="24"/>
  <c r="AQ45" i="24"/>
  <c r="AP45" i="24"/>
  <c r="AO45" i="24"/>
  <c r="AN45" i="24"/>
  <c r="AM45" i="24"/>
  <c r="AL45" i="24"/>
  <c r="AK45" i="24"/>
  <c r="AJ45" i="24"/>
  <c r="AI45" i="24"/>
  <c r="AH45" i="24"/>
  <c r="AG45" i="24"/>
  <c r="AF45" i="24"/>
  <c r="AE45" i="24"/>
  <c r="AD45" i="24"/>
  <c r="AC45" i="24"/>
  <c r="AB45" i="24"/>
  <c r="AA45" i="24"/>
  <c r="Z45" i="24"/>
  <c r="Y45" i="24"/>
  <c r="X45" i="24"/>
  <c r="W45" i="24"/>
  <c r="V45" i="24"/>
  <c r="U45" i="24"/>
  <c r="T45" i="24"/>
  <c r="S45" i="24"/>
  <c r="F45" i="24"/>
  <c r="AW44" i="24"/>
  <c r="AV44" i="24"/>
  <c r="AU44" i="24"/>
  <c r="AT44" i="24"/>
  <c r="AS44" i="24"/>
  <c r="AR44" i="24"/>
  <c r="AQ44" i="24"/>
  <c r="AP44" i="24"/>
  <c r="AO44" i="24"/>
  <c r="AN44" i="24"/>
  <c r="AM44" i="24"/>
  <c r="AL44" i="24"/>
  <c r="AK44" i="24"/>
  <c r="AJ44" i="24"/>
  <c r="AI44" i="24"/>
  <c r="AH44" i="24"/>
  <c r="AG44" i="24"/>
  <c r="AF44" i="24"/>
  <c r="AE44" i="24"/>
  <c r="AD44" i="24"/>
  <c r="AC44" i="24"/>
  <c r="AB44" i="24"/>
  <c r="AA44" i="24"/>
  <c r="Z44" i="24"/>
  <c r="Y44" i="24"/>
  <c r="X44" i="24"/>
  <c r="W44" i="24"/>
  <c r="V44" i="24"/>
  <c r="U44" i="24"/>
  <c r="T44" i="24"/>
  <c r="S44" i="24"/>
  <c r="AW42" i="24"/>
  <c r="AV42" i="24"/>
  <c r="AU42" i="24"/>
  <c r="AT42" i="24"/>
  <c r="AS42" i="24"/>
  <c r="AR42" i="24"/>
  <c r="AQ42" i="24"/>
  <c r="AP42" i="24"/>
  <c r="AO42" i="24"/>
  <c r="AN42" i="24"/>
  <c r="AM42" i="24"/>
  <c r="AL42" i="24"/>
  <c r="AK42" i="24"/>
  <c r="AJ42" i="24"/>
  <c r="AI42" i="24"/>
  <c r="AH42" i="24"/>
  <c r="AG42" i="24"/>
  <c r="AF42" i="24"/>
  <c r="AE42" i="24"/>
  <c r="AD42" i="24"/>
  <c r="AC42" i="24"/>
  <c r="AB42" i="24"/>
  <c r="AA42" i="24"/>
  <c r="Z42" i="24"/>
  <c r="Y42" i="24"/>
  <c r="X42" i="24"/>
  <c r="W42" i="24"/>
  <c r="V42" i="24"/>
  <c r="U42" i="24"/>
  <c r="T42" i="24"/>
  <c r="S42" i="24"/>
  <c r="F42" i="24"/>
  <c r="AW41" i="24"/>
  <c r="AV41" i="24"/>
  <c r="AU41" i="24"/>
  <c r="AT41" i="24"/>
  <c r="AS41" i="24"/>
  <c r="AR41" i="24"/>
  <c r="AQ41" i="24"/>
  <c r="AP41" i="24"/>
  <c r="AO41" i="24"/>
  <c r="AN41" i="24"/>
  <c r="AM41" i="24"/>
  <c r="AL41" i="24"/>
  <c r="AK41" i="24"/>
  <c r="AJ41" i="24"/>
  <c r="AI41" i="24"/>
  <c r="AH41" i="24"/>
  <c r="AG41" i="24"/>
  <c r="AF41" i="24"/>
  <c r="AE41" i="24"/>
  <c r="AD41" i="24"/>
  <c r="AC41" i="24"/>
  <c r="AB41" i="24"/>
  <c r="AA41" i="24"/>
  <c r="Z41" i="24"/>
  <c r="Y41" i="24"/>
  <c r="X41" i="24"/>
  <c r="W41" i="24"/>
  <c r="V41" i="24"/>
  <c r="U41" i="24"/>
  <c r="T41" i="24"/>
  <c r="S41" i="24"/>
  <c r="AW39" i="24"/>
  <c r="AV39" i="24"/>
  <c r="AU39" i="24"/>
  <c r="AT39" i="24"/>
  <c r="AS39" i="24"/>
  <c r="AR39" i="24"/>
  <c r="AQ39" i="24"/>
  <c r="AP39" i="24"/>
  <c r="AO39" i="24"/>
  <c r="AN39" i="24"/>
  <c r="AM39" i="24"/>
  <c r="AL39" i="24"/>
  <c r="AK39" i="24"/>
  <c r="AJ39" i="24"/>
  <c r="AI39" i="24"/>
  <c r="AH39" i="24"/>
  <c r="AG39" i="24"/>
  <c r="AF39" i="24"/>
  <c r="AE39" i="24"/>
  <c r="AD39" i="24"/>
  <c r="AC39" i="24"/>
  <c r="AB39" i="24"/>
  <c r="AA39" i="24"/>
  <c r="Z39" i="24"/>
  <c r="Y39" i="24"/>
  <c r="X39" i="24"/>
  <c r="W39" i="24"/>
  <c r="V39" i="24"/>
  <c r="U39" i="24"/>
  <c r="T39" i="24"/>
  <c r="S39" i="24"/>
  <c r="F39" i="24"/>
  <c r="AW38" i="24"/>
  <c r="AV38" i="24"/>
  <c r="AU38" i="24"/>
  <c r="AT38" i="24"/>
  <c r="AS38" i="24"/>
  <c r="AR38" i="24"/>
  <c r="AQ38" i="24"/>
  <c r="AP38" i="24"/>
  <c r="AO38" i="24"/>
  <c r="AN38" i="24"/>
  <c r="AM38" i="24"/>
  <c r="AL38" i="24"/>
  <c r="AK38" i="24"/>
  <c r="AJ38" i="24"/>
  <c r="AI38" i="24"/>
  <c r="AH38" i="24"/>
  <c r="AG38" i="24"/>
  <c r="AF38" i="24"/>
  <c r="AE38" i="24"/>
  <c r="AD38" i="24"/>
  <c r="AC38" i="24"/>
  <c r="AB38" i="24"/>
  <c r="AA38" i="24"/>
  <c r="Z38" i="24"/>
  <c r="Y38" i="24"/>
  <c r="X38" i="24"/>
  <c r="W38" i="24"/>
  <c r="V38" i="24"/>
  <c r="U38" i="24"/>
  <c r="T38" i="24"/>
  <c r="S38" i="24"/>
  <c r="AW36" i="24"/>
  <c r="AV36" i="24"/>
  <c r="AU36" i="24"/>
  <c r="AT36" i="24"/>
  <c r="AS36" i="24"/>
  <c r="AR36" i="24"/>
  <c r="AQ36" i="24"/>
  <c r="AP36" i="24"/>
  <c r="AO36" i="24"/>
  <c r="AN36" i="24"/>
  <c r="AM36" i="24"/>
  <c r="AL36" i="24"/>
  <c r="AK36" i="24"/>
  <c r="AJ36" i="24"/>
  <c r="AI36" i="24"/>
  <c r="AH36" i="24"/>
  <c r="AG36" i="24"/>
  <c r="AF36" i="24"/>
  <c r="AE36" i="24"/>
  <c r="AD36" i="24"/>
  <c r="AC36" i="24"/>
  <c r="AB36" i="24"/>
  <c r="AA36" i="24"/>
  <c r="Z36" i="24"/>
  <c r="Y36" i="24"/>
  <c r="X36" i="24"/>
  <c r="W36" i="24"/>
  <c r="V36" i="24"/>
  <c r="U36" i="24"/>
  <c r="T36" i="24"/>
  <c r="S36" i="24"/>
  <c r="F36" i="24"/>
  <c r="AW35" i="24"/>
  <c r="AV35" i="24"/>
  <c r="AU35" i="24"/>
  <c r="AT35" i="24"/>
  <c r="AS35" i="24"/>
  <c r="AR35" i="24"/>
  <c r="AQ35" i="24"/>
  <c r="AP35" i="24"/>
  <c r="AO35" i="24"/>
  <c r="AN35" i="24"/>
  <c r="AM35" i="24"/>
  <c r="AL35" i="24"/>
  <c r="AK35" i="24"/>
  <c r="AJ35" i="24"/>
  <c r="AI35" i="24"/>
  <c r="AH35" i="24"/>
  <c r="AG35" i="24"/>
  <c r="AF35" i="24"/>
  <c r="AE35" i="24"/>
  <c r="AD35" i="24"/>
  <c r="AC35" i="24"/>
  <c r="AB35" i="24"/>
  <c r="AA35" i="24"/>
  <c r="Z35" i="24"/>
  <c r="Y35" i="24"/>
  <c r="X35" i="24"/>
  <c r="W35" i="24"/>
  <c r="V35" i="24"/>
  <c r="U35" i="24"/>
  <c r="T35" i="24"/>
  <c r="S35" i="24"/>
  <c r="AW33" i="24"/>
  <c r="AV33" i="24"/>
  <c r="AU33" i="24"/>
  <c r="AT33" i="24"/>
  <c r="AS33" i="24"/>
  <c r="AR33" i="24"/>
  <c r="AQ33" i="24"/>
  <c r="AP33" i="24"/>
  <c r="AO33" i="24"/>
  <c r="AN33" i="24"/>
  <c r="AM33" i="24"/>
  <c r="AL33" i="24"/>
  <c r="AK33" i="24"/>
  <c r="AJ33" i="24"/>
  <c r="AI33" i="24"/>
  <c r="AH33" i="24"/>
  <c r="AG33" i="24"/>
  <c r="AF33" i="24"/>
  <c r="AE33" i="24"/>
  <c r="AD33" i="24"/>
  <c r="AC33" i="24"/>
  <c r="AB33" i="24"/>
  <c r="AA33" i="24"/>
  <c r="Z33" i="24"/>
  <c r="Y33" i="24"/>
  <c r="X33" i="24"/>
  <c r="W33" i="24"/>
  <c r="V33" i="24"/>
  <c r="U33" i="24"/>
  <c r="T33" i="24"/>
  <c r="S33" i="24"/>
  <c r="F33" i="24"/>
  <c r="AW32" i="24"/>
  <c r="AV32" i="24"/>
  <c r="AU32" i="24"/>
  <c r="AT32" i="24"/>
  <c r="AS32" i="24"/>
  <c r="AR32" i="24"/>
  <c r="AQ32" i="24"/>
  <c r="AP32" i="24"/>
  <c r="AO32" i="24"/>
  <c r="AN32" i="24"/>
  <c r="AM32" i="24"/>
  <c r="AL32" i="24"/>
  <c r="AK32" i="24"/>
  <c r="AJ32" i="24"/>
  <c r="AI32" i="24"/>
  <c r="AH32" i="24"/>
  <c r="AG32" i="24"/>
  <c r="AF32" i="24"/>
  <c r="AE32" i="24"/>
  <c r="AD32" i="24"/>
  <c r="AC32" i="24"/>
  <c r="AB32" i="24"/>
  <c r="AA32" i="24"/>
  <c r="Z32" i="24"/>
  <c r="Y32" i="24"/>
  <c r="X32" i="24"/>
  <c r="W32" i="24"/>
  <c r="V32" i="24"/>
  <c r="U32" i="24"/>
  <c r="T32" i="24"/>
  <c r="S32" i="24"/>
  <c r="AW30" i="24"/>
  <c r="AV30" i="24"/>
  <c r="AU30" i="24"/>
  <c r="AT30" i="24"/>
  <c r="AS30" i="24"/>
  <c r="AR30" i="24"/>
  <c r="AQ30" i="24"/>
  <c r="AP30" i="24"/>
  <c r="AO30" i="24"/>
  <c r="AN30" i="24"/>
  <c r="AM30" i="24"/>
  <c r="AL30" i="24"/>
  <c r="AK30" i="24"/>
  <c r="AJ30" i="24"/>
  <c r="AI30" i="24"/>
  <c r="AH30" i="24"/>
  <c r="AG30" i="24"/>
  <c r="AF30" i="24"/>
  <c r="AE30" i="24"/>
  <c r="AD30" i="24"/>
  <c r="AC30" i="24"/>
  <c r="AB30" i="24"/>
  <c r="AA30" i="24"/>
  <c r="Z30" i="24"/>
  <c r="Y30" i="24"/>
  <c r="X30" i="24"/>
  <c r="W30" i="24"/>
  <c r="V30" i="24"/>
  <c r="U30" i="24"/>
  <c r="T30" i="24"/>
  <c r="S30" i="24"/>
  <c r="F30" i="24"/>
  <c r="AW29" i="24"/>
  <c r="AV29" i="24"/>
  <c r="AU29" i="24"/>
  <c r="AT29" i="24"/>
  <c r="AS29" i="24"/>
  <c r="AR29" i="24"/>
  <c r="AQ29" i="24"/>
  <c r="AP29" i="24"/>
  <c r="AO29" i="24"/>
  <c r="AN29" i="24"/>
  <c r="AM29" i="24"/>
  <c r="AL29" i="24"/>
  <c r="AK29" i="24"/>
  <c r="AJ29" i="24"/>
  <c r="AI29" i="24"/>
  <c r="AH29" i="24"/>
  <c r="AG29" i="24"/>
  <c r="AF29" i="24"/>
  <c r="AE29" i="24"/>
  <c r="AD29" i="24"/>
  <c r="AC29" i="24"/>
  <c r="AB29" i="24"/>
  <c r="AA29" i="24"/>
  <c r="Z29" i="24"/>
  <c r="Y29" i="24"/>
  <c r="X29" i="24"/>
  <c r="W29" i="24"/>
  <c r="V29" i="24"/>
  <c r="U29" i="24"/>
  <c r="T29" i="24"/>
  <c r="S29" i="24"/>
  <c r="AW27" i="24"/>
  <c r="AV27" i="24"/>
  <c r="AU27" i="24"/>
  <c r="AT27" i="24"/>
  <c r="AS27" i="24"/>
  <c r="AR27" i="24"/>
  <c r="AQ27" i="24"/>
  <c r="AP27" i="24"/>
  <c r="AO27" i="24"/>
  <c r="AN27" i="24"/>
  <c r="AM27" i="24"/>
  <c r="AL27" i="24"/>
  <c r="AK27" i="24"/>
  <c r="AJ27" i="24"/>
  <c r="AI27" i="24"/>
  <c r="AH27" i="24"/>
  <c r="AG27" i="24"/>
  <c r="AF27" i="24"/>
  <c r="AE27" i="24"/>
  <c r="AD27" i="24"/>
  <c r="AC27" i="24"/>
  <c r="AB27" i="24"/>
  <c r="AA27" i="24"/>
  <c r="Z27" i="24"/>
  <c r="Y27" i="24"/>
  <c r="X27" i="24"/>
  <c r="W27" i="24"/>
  <c r="V27" i="24"/>
  <c r="U27" i="24"/>
  <c r="T27" i="24"/>
  <c r="S27" i="24"/>
  <c r="F27" i="24"/>
  <c r="AW26" i="24"/>
  <c r="AV26" i="24"/>
  <c r="AU26" i="24"/>
  <c r="AT26" i="24"/>
  <c r="AS26" i="24"/>
  <c r="AR26" i="24"/>
  <c r="AQ26" i="24"/>
  <c r="AP26" i="24"/>
  <c r="AO26" i="24"/>
  <c r="AN26" i="24"/>
  <c r="AM26" i="24"/>
  <c r="AL26" i="24"/>
  <c r="AK26" i="24"/>
  <c r="AJ26" i="24"/>
  <c r="AI26" i="24"/>
  <c r="AH26" i="24"/>
  <c r="AG26" i="24"/>
  <c r="AF26" i="24"/>
  <c r="AE26" i="24"/>
  <c r="AD26" i="24"/>
  <c r="AC26" i="24"/>
  <c r="AB26" i="24"/>
  <c r="AA26" i="24"/>
  <c r="Z26" i="24"/>
  <c r="Y26" i="24"/>
  <c r="X26" i="24"/>
  <c r="W26" i="24"/>
  <c r="V26" i="24"/>
  <c r="U26" i="24"/>
  <c r="T26" i="24"/>
  <c r="S26" i="24"/>
  <c r="B25" i="24"/>
  <c r="B28" i="24" s="1"/>
  <c r="B31" i="24" s="1"/>
  <c r="B34" i="24" s="1"/>
  <c r="B37" i="24" s="1"/>
  <c r="B40" i="24" s="1"/>
  <c r="B43" i="24" s="1"/>
  <c r="B46" i="24" s="1"/>
  <c r="B49" i="24" s="1"/>
  <c r="B52" i="24" s="1"/>
  <c r="B55" i="24" s="1"/>
  <c r="B58" i="24" s="1"/>
  <c r="AW24" i="24"/>
  <c r="AV24" i="24"/>
  <c r="AU24" i="24"/>
  <c r="AT24" i="24"/>
  <c r="AS24" i="24"/>
  <c r="AR24" i="24"/>
  <c r="AQ24" i="24"/>
  <c r="AP24" i="24"/>
  <c r="AO24" i="24"/>
  <c r="AN24" i="24"/>
  <c r="AM24" i="24"/>
  <c r="AL24" i="24"/>
  <c r="AK24" i="24"/>
  <c r="AJ24" i="24"/>
  <c r="AI24" i="24"/>
  <c r="AH24" i="24"/>
  <c r="AG24" i="24"/>
  <c r="AF24" i="24"/>
  <c r="AE24" i="24"/>
  <c r="AD24" i="24"/>
  <c r="AC24" i="24"/>
  <c r="AB24" i="24"/>
  <c r="AA24" i="24"/>
  <c r="Z24" i="24"/>
  <c r="Y24" i="24"/>
  <c r="X24" i="24"/>
  <c r="W24" i="24"/>
  <c r="V24" i="24"/>
  <c r="U24" i="24"/>
  <c r="T24" i="24"/>
  <c r="S24" i="24"/>
  <c r="F24" i="24"/>
  <c r="AQ68" i="24" s="1"/>
  <c r="AW23" i="24"/>
  <c r="AV23" i="24"/>
  <c r="AU23" i="24"/>
  <c r="AT23" i="24"/>
  <c r="AS23" i="24"/>
  <c r="AR23" i="24"/>
  <c r="AQ23" i="24"/>
  <c r="AP23" i="24"/>
  <c r="AO23" i="24"/>
  <c r="AN23" i="24"/>
  <c r="AM23" i="24"/>
  <c r="AL23" i="24"/>
  <c r="AK23" i="24"/>
  <c r="AJ23" i="24"/>
  <c r="AI23" i="24"/>
  <c r="AH23" i="24"/>
  <c r="AG23" i="24"/>
  <c r="AF23" i="24"/>
  <c r="AE23" i="24"/>
  <c r="AD23" i="24"/>
  <c r="AC23" i="24"/>
  <c r="AB23" i="24"/>
  <c r="AA23" i="24"/>
  <c r="Z23" i="24"/>
  <c r="Y23" i="24"/>
  <c r="X23" i="24"/>
  <c r="W23" i="24"/>
  <c r="V23" i="24"/>
  <c r="U23" i="24"/>
  <c r="T23" i="24"/>
  <c r="S23" i="24"/>
  <c r="AW19" i="24"/>
  <c r="AW20" i="24" s="1"/>
  <c r="AW21" i="24" s="1"/>
  <c r="AV19" i="24"/>
  <c r="AV20" i="24" s="1"/>
  <c r="AV21" i="24" s="1"/>
  <c r="AU19" i="24"/>
  <c r="AU20" i="24" s="1"/>
  <c r="AU21" i="24" s="1"/>
  <c r="AX17" i="24"/>
  <c r="BC14" i="24"/>
  <c r="AC2" i="24"/>
  <c r="AP20" i="24" s="1"/>
  <c r="AP21" i="24" s="1"/>
  <c r="S25" i="23"/>
  <c r="U25" i="23" s="1"/>
  <c r="Q25" i="23"/>
  <c r="K25" i="23"/>
  <c r="S24" i="23"/>
  <c r="Q24" i="23"/>
  <c r="U24" i="23" s="1"/>
  <c r="K24" i="23"/>
  <c r="S23" i="23"/>
  <c r="U23" i="23" s="1"/>
  <c r="Q23" i="23"/>
  <c r="K23" i="23"/>
  <c r="S22" i="23"/>
  <c r="Q22" i="23"/>
  <c r="U22" i="23" s="1"/>
  <c r="K22" i="23"/>
  <c r="S21" i="23"/>
  <c r="Q21" i="23"/>
  <c r="U21" i="23" s="1"/>
  <c r="K21" i="23"/>
  <c r="S20" i="23"/>
  <c r="Q20" i="23"/>
  <c r="K20" i="23"/>
  <c r="S19" i="23"/>
  <c r="U19" i="23" s="1"/>
  <c r="Q19" i="23"/>
  <c r="K19" i="23"/>
  <c r="S18" i="23"/>
  <c r="Q18" i="23"/>
  <c r="U18" i="23" s="1"/>
  <c r="K18" i="23"/>
  <c r="S17" i="23"/>
  <c r="U17" i="23" s="1"/>
  <c r="Q17" i="23"/>
  <c r="K17" i="23"/>
  <c r="S16" i="23"/>
  <c r="Q16" i="23"/>
  <c r="U16" i="23" s="1"/>
  <c r="K16" i="23"/>
  <c r="S15" i="23"/>
  <c r="U15" i="23" s="1"/>
  <c r="Q15" i="23"/>
  <c r="K15" i="23"/>
  <c r="S14" i="23"/>
  <c r="Q14" i="23"/>
  <c r="U14" i="23" s="1"/>
  <c r="K14" i="23"/>
  <c r="U13" i="23"/>
  <c r="S13" i="23"/>
  <c r="Q13" i="23"/>
  <c r="K13" i="23"/>
  <c r="S12" i="23"/>
  <c r="Q12" i="23"/>
  <c r="K12" i="23"/>
  <c r="S11" i="23"/>
  <c r="U11" i="23" s="1"/>
  <c r="Q11" i="23"/>
  <c r="K11" i="23"/>
  <c r="S10" i="23"/>
  <c r="Q10" i="23"/>
  <c r="U10" i="23" s="1"/>
  <c r="K10" i="23"/>
  <c r="S9" i="23"/>
  <c r="U9" i="23" s="1"/>
  <c r="Q9" i="23"/>
  <c r="K9" i="23"/>
  <c r="S8" i="23"/>
  <c r="Q8" i="23"/>
  <c r="U8" i="23" s="1"/>
  <c r="K8" i="23"/>
  <c r="S7" i="23"/>
  <c r="U7" i="23" s="1"/>
  <c r="Q7" i="23"/>
  <c r="K7" i="23"/>
  <c r="S6" i="23"/>
  <c r="Q6" i="23"/>
  <c r="U6" i="23" s="1"/>
  <c r="K6" i="23"/>
  <c r="AR67" i="22"/>
  <c r="AS64" i="22"/>
  <c r="AW60" i="22"/>
  <c r="AV60" i="22"/>
  <c r="AU60" i="22"/>
  <c r="AT60" i="22"/>
  <c r="AS60" i="22"/>
  <c r="AR60" i="22"/>
  <c r="AQ60" i="22"/>
  <c r="AP60" i="22"/>
  <c r="AO60" i="22"/>
  <c r="AN60" i="22"/>
  <c r="AM60" i="22"/>
  <c r="AL60" i="22"/>
  <c r="AK60" i="22"/>
  <c r="AJ60" i="22"/>
  <c r="AI60" i="22"/>
  <c r="AH60" i="22"/>
  <c r="AG60" i="22"/>
  <c r="AF60" i="22"/>
  <c r="AE60" i="22"/>
  <c r="AD60" i="22"/>
  <c r="AC60" i="22"/>
  <c r="AB60" i="22"/>
  <c r="AA60" i="22"/>
  <c r="Z60" i="22"/>
  <c r="Y60" i="22"/>
  <c r="X60" i="22"/>
  <c r="W60" i="22"/>
  <c r="V60" i="22"/>
  <c r="U60" i="22"/>
  <c r="T60" i="22"/>
  <c r="S60" i="22"/>
  <c r="F60" i="22"/>
  <c r="AW59" i="22"/>
  <c r="AV59" i="22"/>
  <c r="AU59" i="22"/>
  <c r="AT59" i="22"/>
  <c r="AS59" i="22"/>
  <c r="AR59" i="22"/>
  <c r="AQ59" i="22"/>
  <c r="AP59" i="22"/>
  <c r="AO59" i="22"/>
  <c r="AN59" i="22"/>
  <c r="AM59" i="22"/>
  <c r="AL59" i="22"/>
  <c r="AK59" i="22"/>
  <c r="AJ59" i="22"/>
  <c r="AI59" i="22"/>
  <c r="AH59" i="22"/>
  <c r="AG59" i="22"/>
  <c r="AF59" i="22"/>
  <c r="AE59" i="22"/>
  <c r="AD59" i="22"/>
  <c r="AC59" i="22"/>
  <c r="AB59" i="22"/>
  <c r="AA59" i="22"/>
  <c r="Z59" i="22"/>
  <c r="Y59" i="22"/>
  <c r="X59" i="22"/>
  <c r="W59" i="22"/>
  <c r="V59" i="22"/>
  <c r="U59" i="22"/>
  <c r="T59" i="22"/>
  <c r="S59" i="22"/>
  <c r="AW57" i="22"/>
  <c r="AV57" i="22"/>
  <c r="AU57" i="22"/>
  <c r="AT57" i="22"/>
  <c r="AS57" i="22"/>
  <c r="AR57" i="22"/>
  <c r="AQ57" i="22"/>
  <c r="AP57" i="22"/>
  <c r="AO57" i="22"/>
  <c r="AN57" i="22"/>
  <c r="AM57" i="22"/>
  <c r="AL57" i="22"/>
  <c r="AK57" i="22"/>
  <c r="AJ57" i="22"/>
  <c r="AI57" i="22"/>
  <c r="AH57" i="22"/>
  <c r="AG57" i="22"/>
  <c r="AF57" i="22"/>
  <c r="AE57" i="22"/>
  <c r="AD57" i="22"/>
  <c r="AC57" i="22"/>
  <c r="AB57" i="22"/>
  <c r="AA57" i="22"/>
  <c r="Z57" i="22"/>
  <c r="Y57" i="22"/>
  <c r="X57" i="22"/>
  <c r="W57" i="22"/>
  <c r="V57" i="22"/>
  <c r="U57" i="22"/>
  <c r="T57" i="22"/>
  <c r="S57" i="22"/>
  <c r="F57" i="22"/>
  <c r="AW56" i="22"/>
  <c r="AV56" i="22"/>
  <c r="AU56" i="22"/>
  <c r="AT56" i="22"/>
  <c r="AS56" i="22"/>
  <c r="AR56" i="22"/>
  <c r="AQ56" i="22"/>
  <c r="AP56" i="22"/>
  <c r="AO56" i="22"/>
  <c r="AN56" i="22"/>
  <c r="AM56" i="22"/>
  <c r="AL56" i="22"/>
  <c r="AK56" i="22"/>
  <c r="AJ56" i="22"/>
  <c r="AI56" i="22"/>
  <c r="AH56" i="22"/>
  <c r="AG56" i="22"/>
  <c r="AF56" i="22"/>
  <c r="AE56" i="22"/>
  <c r="AD56" i="22"/>
  <c r="AC56" i="22"/>
  <c r="AB56" i="22"/>
  <c r="AA56" i="22"/>
  <c r="Z56" i="22"/>
  <c r="Y56" i="22"/>
  <c r="X56" i="22"/>
  <c r="W56" i="22"/>
  <c r="V56" i="22"/>
  <c r="U56" i="22"/>
  <c r="T56" i="22"/>
  <c r="S56" i="22"/>
  <c r="AW54" i="22"/>
  <c r="AV54" i="22"/>
  <c r="AU54" i="22"/>
  <c r="AT54" i="22"/>
  <c r="AS54" i="22"/>
  <c r="AR54" i="22"/>
  <c r="AQ54" i="22"/>
  <c r="AP54" i="22"/>
  <c r="AO54" i="22"/>
  <c r="AN54" i="22"/>
  <c r="AM54" i="22"/>
  <c r="AL54" i="22"/>
  <c r="AK54" i="22"/>
  <c r="AJ54" i="22"/>
  <c r="AI54" i="22"/>
  <c r="AH54" i="22"/>
  <c r="AG54" i="22"/>
  <c r="AF54" i="22"/>
  <c r="AE54" i="22"/>
  <c r="AD54" i="22"/>
  <c r="AC54" i="22"/>
  <c r="AB54" i="22"/>
  <c r="AA54" i="22"/>
  <c r="Z54" i="22"/>
  <c r="Y54" i="22"/>
  <c r="X54" i="22"/>
  <c r="W54" i="22"/>
  <c r="V54" i="22"/>
  <c r="U54" i="22"/>
  <c r="T54" i="22"/>
  <c r="S54" i="22"/>
  <c r="F54" i="22"/>
  <c r="AW53" i="22"/>
  <c r="AV53" i="22"/>
  <c r="AU53" i="22"/>
  <c r="AT53" i="22"/>
  <c r="AS53" i="22"/>
  <c r="AR53" i="22"/>
  <c r="AQ53" i="22"/>
  <c r="AP53" i="22"/>
  <c r="AO53" i="22"/>
  <c r="AN53" i="22"/>
  <c r="AM53" i="22"/>
  <c r="AL53" i="22"/>
  <c r="AK53" i="22"/>
  <c r="AJ53" i="22"/>
  <c r="AI53" i="22"/>
  <c r="AH53" i="22"/>
  <c r="AG53" i="22"/>
  <c r="AF53" i="22"/>
  <c r="AE53" i="22"/>
  <c r="AD53" i="22"/>
  <c r="AC53" i="22"/>
  <c r="AB53" i="22"/>
  <c r="AA53" i="22"/>
  <c r="Z53" i="22"/>
  <c r="Y53" i="22"/>
  <c r="X53" i="22"/>
  <c r="W53" i="22"/>
  <c r="V53" i="22"/>
  <c r="U53" i="22"/>
  <c r="T53" i="22"/>
  <c r="S53" i="22"/>
  <c r="AW51" i="22"/>
  <c r="AV51" i="22"/>
  <c r="AU51" i="22"/>
  <c r="AT51" i="22"/>
  <c r="AS51" i="22"/>
  <c r="AR51" i="22"/>
  <c r="AQ51" i="22"/>
  <c r="AP51" i="22"/>
  <c r="AO51" i="22"/>
  <c r="AN51" i="22"/>
  <c r="AM51" i="22"/>
  <c r="AL51" i="22"/>
  <c r="AK51" i="22"/>
  <c r="AJ51" i="22"/>
  <c r="AI51" i="22"/>
  <c r="AH51" i="22"/>
  <c r="AG51" i="22"/>
  <c r="AF51" i="22"/>
  <c r="AE51" i="22"/>
  <c r="AD51" i="22"/>
  <c r="AC51" i="22"/>
  <c r="AB51" i="22"/>
  <c r="AA51" i="22"/>
  <c r="Z51" i="22"/>
  <c r="Y51" i="22"/>
  <c r="X51" i="22"/>
  <c r="W51" i="22"/>
  <c r="V51" i="22"/>
  <c r="U51" i="22"/>
  <c r="T51" i="22"/>
  <c r="S51" i="22"/>
  <c r="F51" i="22"/>
  <c r="AW50" i="22"/>
  <c r="AV50" i="22"/>
  <c r="AU50" i="22"/>
  <c r="AT50" i="22"/>
  <c r="AS50" i="22"/>
  <c r="AR50" i="22"/>
  <c r="AQ50" i="22"/>
  <c r="AP50" i="22"/>
  <c r="AO50" i="22"/>
  <c r="AN50" i="22"/>
  <c r="AM50" i="22"/>
  <c r="AL50" i="22"/>
  <c r="AK50" i="22"/>
  <c r="AJ50" i="22"/>
  <c r="AI50" i="22"/>
  <c r="AH50" i="22"/>
  <c r="AG50" i="22"/>
  <c r="AF50" i="22"/>
  <c r="AE50" i="22"/>
  <c r="AD50" i="22"/>
  <c r="AC50" i="22"/>
  <c r="AB50" i="22"/>
  <c r="AA50" i="22"/>
  <c r="Z50" i="22"/>
  <c r="Y50" i="22"/>
  <c r="X50" i="22"/>
  <c r="W50" i="22"/>
  <c r="V50" i="22"/>
  <c r="U50" i="22"/>
  <c r="T50" i="22"/>
  <c r="S50" i="22"/>
  <c r="AW48" i="22"/>
  <c r="AV48" i="22"/>
  <c r="AU48" i="22"/>
  <c r="AT48" i="22"/>
  <c r="AS48" i="22"/>
  <c r="AR48" i="22"/>
  <c r="AQ48" i="22"/>
  <c r="AP48" i="22"/>
  <c r="AO48" i="22"/>
  <c r="AN48" i="22"/>
  <c r="AM48" i="22"/>
  <c r="AL48" i="22"/>
  <c r="AK48" i="22"/>
  <c r="AJ48" i="22"/>
  <c r="AI48" i="22"/>
  <c r="AH48" i="22"/>
  <c r="AG48" i="22"/>
  <c r="AF48" i="22"/>
  <c r="AE48" i="22"/>
  <c r="AD48" i="22"/>
  <c r="AC48" i="22"/>
  <c r="AB48" i="22"/>
  <c r="AA48" i="22"/>
  <c r="Z48" i="22"/>
  <c r="Y48" i="22"/>
  <c r="X48" i="22"/>
  <c r="W48" i="22"/>
  <c r="V48" i="22"/>
  <c r="U48" i="22"/>
  <c r="T48" i="22"/>
  <c r="S48" i="22"/>
  <c r="F48" i="22"/>
  <c r="AW47" i="22"/>
  <c r="AV47" i="22"/>
  <c r="AU47" i="22"/>
  <c r="AT47" i="22"/>
  <c r="AS47" i="22"/>
  <c r="AR47" i="22"/>
  <c r="AQ47" i="22"/>
  <c r="AP47" i="22"/>
  <c r="AO47" i="22"/>
  <c r="AN47" i="22"/>
  <c r="AM47" i="22"/>
  <c r="AL47" i="22"/>
  <c r="AK47" i="22"/>
  <c r="AJ47" i="22"/>
  <c r="AI47" i="22"/>
  <c r="AH47" i="22"/>
  <c r="AG47" i="22"/>
  <c r="AF47" i="22"/>
  <c r="AE47" i="22"/>
  <c r="AD47" i="22"/>
  <c r="AC47" i="22"/>
  <c r="AB47" i="22"/>
  <c r="AA47" i="22"/>
  <c r="Z47" i="22"/>
  <c r="Y47" i="22"/>
  <c r="X47" i="22"/>
  <c r="W47" i="22"/>
  <c r="V47" i="22"/>
  <c r="U47" i="22"/>
  <c r="T47" i="22"/>
  <c r="S47" i="22"/>
  <c r="AW45" i="22"/>
  <c r="AV45" i="22"/>
  <c r="AU45" i="22"/>
  <c r="AT45" i="22"/>
  <c r="AS45" i="22"/>
  <c r="AR45" i="22"/>
  <c r="AQ45" i="22"/>
  <c r="AP45" i="22"/>
  <c r="AO45" i="22"/>
  <c r="AN45" i="22"/>
  <c r="AM45" i="22"/>
  <c r="AL45" i="22"/>
  <c r="AK45" i="22"/>
  <c r="AJ45" i="22"/>
  <c r="AI45" i="22"/>
  <c r="AH45" i="22"/>
  <c r="AG45" i="22"/>
  <c r="AF45" i="22"/>
  <c r="AE45" i="22"/>
  <c r="AD45" i="22"/>
  <c r="AC45" i="22"/>
  <c r="AB45" i="22"/>
  <c r="AA45" i="22"/>
  <c r="Z45" i="22"/>
  <c r="Y45" i="22"/>
  <c r="X45" i="22"/>
  <c r="W45" i="22"/>
  <c r="V45" i="22"/>
  <c r="U45" i="22"/>
  <c r="T45" i="22"/>
  <c r="S45" i="22"/>
  <c r="F45" i="22"/>
  <c r="AW44" i="22"/>
  <c r="AV44" i="22"/>
  <c r="AU44" i="22"/>
  <c r="AT44" i="22"/>
  <c r="AS44" i="22"/>
  <c r="AR44" i="22"/>
  <c r="AQ44" i="22"/>
  <c r="AP44" i="22"/>
  <c r="AO44" i="22"/>
  <c r="AN44" i="22"/>
  <c r="AM44" i="22"/>
  <c r="AL44" i="22"/>
  <c r="AK44" i="22"/>
  <c r="AJ44" i="22"/>
  <c r="AI44" i="22"/>
  <c r="AH44" i="22"/>
  <c r="AG44" i="22"/>
  <c r="AF44" i="22"/>
  <c r="AE44" i="22"/>
  <c r="AD44" i="22"/>
  <c r="AC44" i="22"/>
  <c r="AB44" i="22"/>
  <c r="AA44" i="22"/>
  <c r="Z44" i="22"/>
  <c r="Y44" i="22"/>
  <c r="X44" i="22"/>
  <c r="W44" i="22"/>
  <c r="V44" i="22"/>
  <c r="U44" i="22"/>
  <c r="T44" i="22"/>
  <c r="S44" i="22"/>
  <c r="AW42" i="22"/>
  <c r="AV42" i="22"/>
  <c r="AU42" i="22"/>
  <c r="AT42" i="22"/>
  <c r="AS42" i="22"/>
  <c r="AR42" i="22"/>
  <c r="AQ42" i="22"/>
  <c r="AP42" i="22"/>
  <c r="AO42" i="22"/>
  <c r="AN42" i="22"/>
  <c r="AM42" i="22"/>
  <c r="AL42" i="22"/>
  <c r="AK42" i="22"/>
  <c r="AJ42" i="22"/>
  <c r="AI42" i="22"/>
  <c r="AH42" i="22"/>
  <c r="AG42" i="22"/>
  <c r="AF42" i="22"/>
  <c r="AE42" i="22"/>
  <c r="AD42" i="22"/>
  <c r="AC42" i="22"/>
  <c r="AB42" i="22"/>
  <c r="AA42" i="22"/>
  <c r="Z42" i="22"/>
  <c r="Y42" i="22"/>
  <c r="X42" i="22"/>
  <c r="W42" i="22"/>
  <c r="V42" i="22"/>
  <c r="U42" i="22"/>
  <c r="T42" i="22"/>
  <c r="S42" i="22"/>
  <c r="F42" i="22"/>
  <c r="AW41" i="22"/>
  <c r="AV41" i="22"/>
  <c r="AU41" i="22"/>
  <c r="AT41" i="22"/>
  <c r="AS41" i="22"/>
  <c r="AR41" i="22"/>
  <c r="AQ41" i="22"/>
  <c r="AP41" i="22"/>
  <c r="AO41" i="22"/>
  <c r="AN41" i="22"/>
  <c r="AM41" i="22"/>
  <c r="AL41" i="22"/>
  <c r="AK41" i="22"/>
  <c r="AJ41" i="22"/>
  <c r="AI41" i="22"/>
  <c r="AH41" i="22"/>
  <c r="AG41" i="22"/>
  <c r="AF41" i="22"/>
  <c r="AE41" i="22"/>
  <c r="AD41" i="22"/>
  <c r="AC41" i="22"/>
  <c r="AB41" i="22"/>
  <c r="AA41" i="22"/>
  <c r="Z41" i="22"/>
  <c r="Y41" i="22"/>
  <c r="X41" i="22"/>
  <c r="W41" i="22"/>
  <c r="V41" i="22"/>
  <c r="U41" i="22"/>
  <c r="T41" i="22"/>
  <c r="S41" i="22"/>
  <c r="AW39" i="22"/>
  <c r="AV39" i="22"/>
  <c r="AU39" i="22"/>
  <c r="AT39" i="22"/>
  <c r="AS39" i="22"/>
  <c r="AR39" i="22"/>
  <c r="AQ39" i="22"/>
  <c r="AP39" i="22"/>
  <c r="AO39" i="22"/>
  <c r="AN39" i="22"/>
  <c r="AM39" i="22"/>
  <c r="AL39" i="22"/>
  <c r="AK39" i="22"/>
  <c r="AJ39" i="22"/>
  <c r="AI39" i="22"/>
  <c r="AH39" i="22"/>
  <c r="AG39" i="22"/>
  <c r="AF39" i="22"/>
  <c r="AE39" i="22"/>
  <c r="AD39" i="22"/>
  <c r="AC39" i="22"/>
  <c r="AB39" i="22"/>
  <c r="AA39" i="22"/>
  <c r="Z39" i="22"/>
  <c r="Y39" i="22"/>
  <c r="X39" i="22"/>
  <c r="W39" i="22"/>
  <c r="V39" i="22"/>
  <c r="U39" i="22"/>
  <c r="T39" i="22"/>
  <c r="S39" i="22"/>
  <c r="F39" i="22"/>
  <c r="AW38" i="22"/>
  <c r="AV38" i="22"/>
  <c r="AU38" i="22"/>
  <c r="AT38" i="22"/>
  <c r="AS38" i="22"/>
  <c r="AR38" i="22"/>
  <c r="AQ38" i="22"/>
  <c r="AP38" i="22"/>
  <c r="AO38" i="22"/>
  <c r="AN38" i="22"/>
  <c r="AM38" i="22"/>
  <c r="AL38" i="22"/>
  <c r="AK38" i="22"/>
  <c r="AJ38" i="22"/>
  <c r="AI38" i="22"/>
  <c r="AH38" i="22"/>
  <c r="AG38" i="22"/>
  <c r="AF38" i="22"/>
  <c r="AE38" i="22"/>
  <c r="AD38" i="22"/>
  <c r="AC38" i="22"/>
  <c r="AB38" i="22"/>
  <c r="AA38" i="22"/>
  <c r="Z38" i="22"/>
  <c r="Y38" i="22"/>
  <c r="X38" i="22"/>
  <c r="W38" i="22"/>
  <c r="V38" i="22"/>
  <c r="U38" i="22"/>
  <c r="T38" i="22"/>
  <c r="S38" i="22"/>
  <c r="AW36" i="22"/>
  <c r="AV36" i="22"/>
  <c r="AU36" i="22"/>
  <c r="AT36" i="22"/>
  <c r="AS36" i="22"/>
  <c r="AR36" i="22"/>
  <c r="AQ36" i="22"/>
  <c r="AP36" i="22"/>
  <c r="AO36" i="22"/>
  <c r="AN36" i="22"/>
  <c r="AM36" i="22"/>
  <c r="AL36" i="22"/>
  <c r="AK36" i="22"/>
  <c r="AJ36" i="22"/>
  <c r="AI36" i="22"/>
  <c r="AH36" i="22"/>
  <c r="AG36" i="22"/>
  <c r="AF36" i="22"/>
  <c r="AE36" i="22"/>
  <c r="AD36" i="22"/>
  <c r="AC36" i="22"/>
  <c r="AB36" i="22"/>
  <c r="AA36" i="22"/>
  <c r="Z36" i="22"/>
  <c r="Y36" i="22"/>
  <c r="X36" i="22"/>
  <c r="W36" i="22"/>
  <c r="V36" i="22"/>
  <c r="U36" i="22"/>
  <c r="T36" i="22"/>
  <c r="S36" i="22"/>
  <c r="F36" i="22"/>
  <c r="AW35" i="22"/>
  <c r="AV35" i="22"/>
  <c r="AU35" i="22"/>
  <c r="AT35" i="22"/>
  <c r="AS35" i="22"/>
  <c r="AR35" i="22"/>
  <c r="AQ35" i="22"/>
  <c r="AP35" i="22"/>
  <c r="AO35" i="22"/>
  <c r="AN35" i="22"/>
  <c r="AM35" i="22"/>
  <c r="AL35" i="22"/>
  <c r="AK35" i="22"/>
  <c r="AJ35" i="22"/>
  <c r="AI35" i="22"/>
  <c r="AH35" i="22"/>
  <c r="AG35" i="22"/>
  <c r="AF35" i="22"/>
  <c r="AE35" i="22"/>
  <c r="AD35" i="22"/>
  <c r="AC35" i="22"/>
  <c r="AB35" i="22"/>
  <c r="AA35" i="22"/>
  <c r="Z35" i="22"/>
  <c r="Y35" i="22"/>
  <c r="X35" i="22"/>
  <c r="W35" i="22"/>
  <c r="V35" i="22"/>
  <c r="U35" i="22"/>
  <c r="T35" i="22"/>
  <c r="S35" i="22"/>
  <c r="AW33" i="22"/>
  <c r="AV33" i="22"/>
  <c r="AU33" i="22"/>
  <c r="AT33" i="22"/>
  <c r="AS33" i="22"/>
  <c r="AR33" i="22"/>
  <c r="AQ33" i="22"/>
  <c r="AP33" i="22"/>
  <c r="AO33" i="22"/>
  <c r="AN33" i="22"/>
  <c r="AM33" i="22"/>
  <c r="AL33" i="22"/>
  <c r="AK33" i="22"/>
  <c r="AJ33" i="22"/>
  <c r="AI33" i="22"/>
  <c r="AH33" i="22"/>
  <c r="AG33" i="22"/>
  <c r="AF33" i="22"/>
  <c r="AE33" i="22"/>
  <c r="AD33" i="22"/>
  <c r="AC33" i="22"/>
  <c r="AB33" i="22"/>
  <c r="AA33" i="22"/>
  <c r="Z33" i="22"/>
  <c r="Y33" i="22"/>
  <c r="X33" i="22"/>
  <c r="W33" i="22"/>
  <c r="V33" i="22"/>
  <c r="U33" i="22"/>
  <c r="T33" i="22"/>
  <c r="S33" i="22"/>
  <c r="F33" i="22"/>
  <c r="AW32" i="22"/>
  <c r="AV32" i="22"/>
  <c r="AU32" i="22"/>
  <c r="AT32" i="22"/>
  <c r="AS32" i="22"/>
  <c r="AR32" i="22"/>
  <c r="AQ32" i="22"/>
  <c r="AP32" i="22"/>
  <c r="AO32" i="22"/>
  <c r="AN32" i="22"/>
  <c r="AM32" i="22"/>
  <c r="AL32" i="22"/>
  <c r="AK32" i="22"/>
  <c r="AJ32" i="22"/>
  <c r="AI32" i="22"/>
  <c r="AH32" i="22"/>
  <c r="AG32" i="22"/>
  <c r="AF32" i="22"/>
  <c r="AE32" i="22"/>
  <c r="AD32" i="22"/>
  <c r="AC32" i="22"/>
  <c r="AB32" i="22"/>
  <c r="AA32" i="22"/>
  <c r="Z32" i="22"/>
  <c r="Y32" i="22"/>
  <c r="X32" i="22"/>
  <c r="W32" i="22"/>
  <c r="V32" i="22"/>
  <c r="U32" i="22"/>
  <c r="T32" i="22"/>
  <c r="S32" i="22"/>
  <c r="AW30" i="22"/>
  <c r="AV30" i="22"/>
  <c r="AU30" i="22"/>
  <c r="AT30" i="22"/>
  <c r="AS30" i="22"/>
  <c r="AR30" i="22"/>
  <c r="AQ30" i="22"/>
  <c r="AP30" i="22"/>
  <c r="AO30" i="22"/>
  <c r="AN30" i="22"/>
  <c r="AM30" i="22"/>
  <c r="AL30" i="22"/>
  <c r="AK30" i="22"/>
  <c r="AJ30" i="22"/>
  <c r="AI30" i="22"/>
  <c r="AH30" i="22"/>
  <c r="AG30" i="22"/>
  <c r="AF30" i="22"/>
  <c r="AE30" i="22"/>
  <c r="AD30" i="22"/>
  <c r="AC30" i="22"/>
  <c r="AB30" i="22"/>
  <c r="AA30" i="22"/>
  <c r="Z30" i="22"/>
  <c r="Y30" i="22"/>
  <c r="X30" i="22"/>
  <c r="W30" i="22"/>
  <c r="V30" i="22"/>
  <c r="U30" i="22"/>
  <c r="T30" i="22"/>
  <c r="S30" i="22"/>
  <c r="F30" i="22"/>
  <c r="AW29" i="22"/>
  <c r="AV29" i="22"/>
  <c r="AU29" i="22"/>
  <c r="AT29" i="22"/>
  <c r="AS29" i="22"/>
  <c r="AR29" i="22"/>
  <c r="AQ29" i="22"/>
  <c r="AP29" i="22"/>
  <c r="AO29" i="22"/>
  <c r="AN29" i="22"/>
  <c r="AM29" i="22"/>
  <c r="AL29" i="22"/>
  <c r="AK29" i="22"/>
  <c r="AJ29" i="22"/>
  <c r="AI29" i="22"/>
  <c r="AH29" i="22"/>
  <c r="AG29" i="22"/>
  <c r="AF29" i="22"/>
  <c r="AE29" i="22"/>
  <c r="AD29" i="22"/>
  <c r="AC29" i="22"/>
  <c r="AB29" i="22"/>
  <c r="AA29" i="22"/>
  <c r="Z29" i="22"/>
  <c r="Y29" i="22"/>
  <c r="X29" i="22"/>
  <c r="W29" i="22"/>
  <c r="V29" i="22"/>
  <c r="U29" i="22"/>
  <c r="T29" i="22"/>
  <c r="S29" i="22"/>
  <c r="AW27" i="22"/>
  <c r="AV27" i="22"/>
  <c r="AU27" i="22"/>
  <c r="AT27" i="22"/>
  <c r="AS27" i="22"/>
  <c r="AR27" i="22"/>
  <c r="AQ27" i="22"/>
  <c r="AP27" i="22"/>
  <c r="AO27" i="22"/>
  <c r="AN27" i="22"/>
  <c r="AM27" i="22"/>
  <c r="AL27" i="22"/>
  <c r="AK27" i="22"/>
  <c r="AJ27" i="22"/>
  <c r="AI27" i="22"/>
  <c r="AH27" i="22"/>
  <c r="AG27" i="22"/>
  <c r="AF27" i="22"/>
  <c r="AE27" i="22"/>
  <c r="AD27" i="22"/>
  <c r="AC27" i="22"/>
  <c r="AB27" i="22"/>
  <c r="AA27" i="22"/>
  <c r="Z27" i="22"/>
  <c r="Y27" i="22"/>
  <c r="X27" i="22"/>
  <c r="W27" i="22"/>
  <c r="V27" i="22"/>
  <c r="U27" i="22"/>
  <c r="T27" i="22"/>
  <c r="S27" i="22"/>
  <c r="F27" i="22"/>
  <c r="AW26" i="22"/>
  <c r="AV26" i="22"/>
  <c r="AU26" i="22"/>
  <c r="AT26" i="22"/>
  <c r="AS26" i="22"/>
  <c r="AR26" i="22"/>
  <c r="AQ26" i="22"/>
  <c r="AP26" i="22"/>
  <c r="AO26" i="22"/>
  <c r="AN26" i="22"/>
  <c r="AM26" i="22"/>
  <c r="AL26" i="22"/>
  <c r="AK26" i="22"/>
  <c r="AJ26" i="22"/>
  <c r="AI26" i="22"/>
  <c r="AH26" i="22"/>
  <c r="AG26" i="22"/>
  <c r="AF26" i="22"/>
  <c r="AE26" i="22"/>
  <c r="AD26" i="22"/>
  <c r="AC26" i="22"/>
  <c r="AB26" i="22"/>
  <c r="AA26" i="22"/>
  <c r="Z26" i="22"/>
  <c r="Y26" i="22"/>
  <c r="X26" i="22"/>
  <c r="W26" i="22"/>
  <c r="V26" i="22"/>
  <c r="U26" i="22"/>
  <c r="T26" i="22"/>
  <c r="S26" i="22"/>
  <c r="B25" i="22"/>
  <c r="B28" i="22" s="1"/>
  <c r="B31" i="22" s="1"/>
  <c r="B34" i="22" s="1"/>
  <c r="B37" i="22" s="1"/>
  <c r="B40" i="22" s="1"/>
  <c r="B43" i="22" s="1"/>
  <c r="B46" i="22" s="1"/>
  <c r="B49" i="22" s="1"/>
  <c r="B52" i="22" s="1"/>
  <c r="B55" i="22" s="1"/>
  <c r="B58" i="22" s="1"/>
  <c r="AW24" i="22"/>
  <c r="AV24" i="22"/>
  <c r="AU24" i="22"/>
  <c r="AT24" i="22"/>
  <c r="AS24" i="22"/>
  <c r="AR24" i="22"/>
  <c r="AQ24" i="22"/>
  <c r="AP24" i="22"/>
  <c r="AO24" i="22"/>
  <c r="AN24" i="22"/>
  <c r="AM24" i="22"/>
  <c r="AL24" i="22"/>
  <c r="AK24" i="22"/>
  <c r="AJ24" i="22"/>
  <c r="AI24" i="22"/>
  <c r="AH24" i="22"/>
  <c r="AG24" i="22"/>
  <c r="AF24" i="22"/>
  <c r="AE24" i="22"/>
  <c r="AD24" i="22"/>
  <c r="AC24" i="22"/>
  <c r="AB24" i="22"/>
  <c r="AA24" i="22"/>
  <c r="Z24" i="22"/>
  <c r="Y24" i="22"/>
  <c r="X24" i="22"/>
  <c r="W24" i="22"/>
  <c r="V24" i="22"/>
  <c r="U24" i="22"/>
  <c r="T24" i="22"/>
  <c r="S24" i="22"/>
  <c r="F24" i="22"/>
  <c r="S67" i="22" s="1"/>
  <c r="AW23" i="22"/>
  <c r="AV23" i="22"/>
  <c r="AU23" i="22"/>
  <c r="AT23" i="22"/>
  <c r="AS23" i="22"/>
  <c r="AR23" i="22"/>
  <c r="AQ23" i="22"/>
  <c r="AP23" i="22"/>
  <c r="AO23" i="22"/>
  <c r="AN23" i="22"/>
  <c r="AM23" i="22"/>
  <c r="AL23" i="22"/>
  <c r="AK23" i="22"/>
  <c r="AJ23" i="22"/>
  <c r="AI23" i="22"/>
  <c r="AH23" i="22"/>
  <c r="AG23" i="22"/>
  <c r="AF23" i="22"/>
  <c r="AE23" i="22"/>
  <c r="AD23" i="22"/>
  <c r="AC23" i="22"/>
  <c r="AB23" i="22"/>
  <c r="AA23" i="22"/>
  <c r="Z23" i="22"/>
  <c r="Y23" i="22"/>
  <c r="X23" i="22"/>
  <c r="W23" i="22"/>
  <c r="V23" i="22"/>
  <c r="U23" i="22"/>
  <c r="T23" i="22"/>
  <c r="S23" i="22"/>
  <c r="AW19" i="22"/>
  <c r="AW20" i="22" s="1"/>
  <c r="AW21" i="22" s="1"/>
  <c r="AV19" i="22"/>
  <c r="AV20" i="22" s="1"/>
  <c r="AV21" i="22" s="1"/>
  <c r="AU19" i="22"/>
  <c r="AU20" i="22" s="1"/>
  <c r="AU21" i="22" s="1"/>
  <c r="AX17" i="22"/>
  <c r="BC14" i="22"/>
  <c r="AC2" i="22"/>
  <c r="AM20" i="22" s="1"/>
  <c r="AM21" i="22" s="1"/>
  <c r="U7" i="25" l="1"/>
  <c r="U15" i="25"/>
  <c r="U23" i="25"/>
  <c r="U12" i="23"/>
  <c r="U13" i="25"/>
  <c r="U21" i="25"/>
  <c r="U6" i="25"/>
  <c r="U11" i="25"/>
  <c r="U19" i="25"/>
  <c r="U20" i="23"/>
  <c r="U9" i="25"/>
  <c r="U12" i="25"/>
  <c r="U17" i="25"/>
  <c r="U20" i="25"/>
  <c r="U25" i="25"/>
  <c r="Y20" i="22"/>
  <c r="Y21" i="22" s="1"/>
  <c r="AL20" i="22"/>
  <c r="AL21" i="22" s="1"/>
  <c r="AA20" i="24"/>
  <c r="AA21" i="24" s="1"/>
  <c r="AI20" i="24"/>
  <c r="AI21" i="24" s="1"/>
  <c r="AQ20" i="24"/>
  <c r="AQ21" i="24" s="1"/>
  <c r="AX24" i="24"/>
  <c r="AZ24" i="24" s="1"/>
  <c r="AX56" i="24"/>
  <c r="AZ56" i="24" s="1"/>
  <c r="AX29" i="24"/>
  <c r="AZ29" i="24" s="1"/>
  <c r="AX30" i="24"/>
  <c r="AZ30" i="24" s="1"/>
  <c r="AX44" i="24"/>
  <c r="AZ44" i="24" s="1"/>
  <c r="AX51" i="24"/>
  <c r="AZ51" i="24" s="1"/>
  <c r="AX38" i="24"/>
  <c r="AZ38" i="24" s="1"/>
  <c r="AX47" i="24"/>
  <c r="AZ47" i="24" s="1"/>
  <c r="AX48" i="24"/>
  <c r="AZ48" i="24" s="1"/>
  <c r="AX32" i="24"/>
  <c r="AZ32" i="24" s="1"/>
  <c r="AX41" i="24"/>
  <c r="AZ41" i="24" s="1"/>
  <c r="AX42" i="24"/>
  <c r="AZ42" i="24" s="1"/>
  <c r="AX45" i="24"/>
  <c r="AZ45" i="24" s="1"/>
  <c r="AX26" i="24"/>
  <c r="AZ26" i="24" s="1"/>
  <c r="AX35" i="24"/>
  <c r="AZ35" i="24" s="1"/>
  <c r="AX36" i="24"/>
  <c r="AZ36" i="24" s="1"/>
  <c r="AX39" i="24"/>
  <c r="AZ39" i="24" s="1"/>
  <c r="AX23" i="24"/>
  <c r="AZ23" i="24" s="1"/>
  <c r="AX60" i="24"/>
  <c r="AZ60" i="24" s="1"/>
  <c r="AX50" i="24"/>
  <c r="AZ50" i="24" s="1"/>
  <c r="AX57" i="24"/>
  <c r="AZ57" i="24" s="1"/>
  <c r="AX54" i="24"/>
  <c r="AZ54" i="24" s="1"/>
  <c r="AX36" i="22"/>
  <c r="AZ36" i="22" s="1"/>
  <c r="AX38" i="22"/>
  <c r="AZ38" i="22" s="1"/>
  <c r="AX41" i="22"/>
  <c r="AZ41" i="22" s="1"/>
  <c r="AX56" i="22"/>
  <c r="AZ56" i="22" s="1"/>
  <c r="AX59" i="22"/>
  <c r="AZ59" i="22" s="1"/>
  <c r="AX60" i="22"/>
  <c r="AZ60" i="22" s="1"/>
  <c r="AX24" i="22"/>
  <c r="AZ24" i="22" s="1"/>
  <c r="AX30" i="22"/>
  <c r="AZ30" i="22" s="1"/>
  <c r="AX32" i="22"/>
  <c r="AZ32" i="22" s="1"/>
  <c r="AX35" i="22"/>
  <c r="AZ35" i="22" s="1"/>
  <c r="AX57" i="22"/>
  <c r="AZ57" i="22" s="1"/>
  <c r="AX26" i="22"/>
  <c r="AZ26" i="22" s="1"/>
  <c r="AX39" i="22"/>
  <c r="AZ39" i="22" s="1"/>
  <c r="AX23" i="22"/>
  <c r="AZ23" i="22" s="1"/>
  <c r="AX29" i="22"/>
  <c r="AZ29" i="22" s="1"/>
  <c r="AX51" i="22"/>
  <c r="AZ51" i="22" s="1"/>
  <c r="AX54" i="22"/>
  <c r="AZ54" i="22" s="1"/>
  <c r="AX33" i="22"/>
  <c r="AZ33" i="22" s="1"/>
  <c r="AX47" i="22"/>
  <c r="AZ47" i="22" s="1"/>
  <c r="AX48" i="22"/>
  <c r="AZ48" i="22" s="1"/>
  <c r="AX50" i="22"/>
  <c r="AZ50" i="22" s="1"/>
  <c r="AX27" i="22"/>
  <c r="AZ27" i="22" s="1"/>
  <c r="AX42" i="22"/>
  <c r="AZ42" i="22" s="1"/>
  <c r="AX44" i="22"/>
  <c r="AZ44" i="22" s="1"/>
  <c r="AX45" i="22"/>
  <c r="AZ45" i="22" s="1"/>
  <c r="AX53" i="22"/>
  <c r="AZ53" i="22" s="1"/>
  <c r="V20" i="22"/>
  <c r="V21" i="22" s="1"/>
  <c r="AH20" i="22"/>
  <c r="AH21" i="22" s="1"/>
  <c r="BB8" i="22"/>
  <c r="X20" i="22"/>
  <c r="X21" i="22" s="1"/>
  <c r="AK20" i="22"/>
  <c r="AK21" i="22" s="1"/>
  <c r="Z20" i="22"/>
  <c r="Z21" i="22" s="1"/>
  <c r="AD20" i="22"/>
  <c r="AD21" i="22" s="1"/>
  <c r="AP20" i="22"/>
  <c r="AP21" i="22" s="1"/>
  <c r="AN20" i="22"/>
  <c r="AN21" i="22" s="1"/>
  <c r="AC20" i="22"/>
  <c r="AC21" i="22" s="1"/>
  <c r="AO20" i="22"/>
  <c r="AO21" i="22" s="1"/>
  <c r="AF20" i="22"/>
  <c r="AF21" i="22" s="1"/>
  <c r="AS20" i="22"/>
  <c r="AS21" i="22" s="1"/>
  <c r="U20" i="22"/>
  <c r="U21" i="22" s="1"/>
  <c r="AG20" i="22"/>
  <c r="AG21" i="22" s="1"/>
  <c r="AT20" i="22"/>
  <c r="AT21" i="22" s="1"/>
  <c r="AK65" i="24"/>
  <c r="T62" i="24"/>
  <c r="X62" i="24"/>
  <c r="AV62" i="24"/>
  <c r="V62" i="24"/>
  <c r="AT62" i="24"/>
  <c r="Z62" i="24"/>
  <c r="AG63" i="24"/>
  <c r="AB62" i="24"/>
  <c r="AH63" i="24"/>
  <c r="AH62" i="24"/>
  <c r="AI62" i="24"/>
  <c r="AJ62" i="24"/>
  <c r="AP62" i="24"/>
  <c r="AX62" i="24"/>
  <c r="AZ62" i="24" s="1"/>
  <c r="AO63" i="24"/>
  <c r="AL62" i="24"/>
  <c r="U63" i="24"/>
  <c r="AP63" i="24"/>
  <c r="AA62" i="24"/>
  <c r="AN62" i="24"/>
  <c r="W63" i="24"/>
  <c r="Y63" i="24"/>
  <c r="AD62" i="24"/>
  <c r="AQ62" i="24"/>
  <c r="Z63" i="24"/>
  <c r="S62" i="24"/>
  <c r="AF62" i="24"/>
  <c r="AR62" i="24"/>
  <c r="AE63" i="24"/>
  <c r="U62" i="22"/>
  <c r="AW62" i="22"/>
  <c r="Z63" i="22"/>
  <c r="AV63" i="22"/>
  <c r="AW64" i="22"/>
  <c r="AE65" i="22"/>
  <c r="AS66" i="22"/>
  <c r="S20" i="22"/>
  <c r="S21" i="22" s="1"/>
  <c r="AA20" i="22"/>
  <c r="AA21" i="22" s="1"/>
  <c r="AI20" i="22"/>
  <c r="AI21" i="22" s="1"/>
  <c r="AQ20" i="22"/>
  <c r="AQ21" i="22" s="1"/>
  <c r="V62" i="22"/>
  <c r="AE62" i="22"/>
  <c r="AN62" i="22"/>
  <c r="AC63" i="22"/>
  <c r="AM63" i="22"/>
  <c r="AW63" i="22"/>
  <c r="AB64" i="22"/>
  <c r="AM64" i="22"/>
  <c r="T65" i="22"/>
  <c r="AF65" i="22"/>
  <c r="U66" i="22"/>
  <c r="AX53" i="24"/>
  <c r="AZ53" i="24" s="1"/>
  <c r="AX68" i="22"/>
  <c r="AZ68" i="22" s="1"/>
  <c r="AP68" i="22"/>
  <c r="AH68" i="22"/>
  <c r="Z68" i="22"/>
  <c r="AW68" i="22"/>
  <c r="AO68" i="22"/>
  <c r="AG68" i="22"/>
  <c r="Y68" i="22"/>
  <c r="AX67" i="22"/>
  <c r="AZ67" i="22" s="1"/>
  <c r="AP67" i="22"/>
  <c r="AH67" i="22"/>
  <c r="Z67" i="22"/>
  <c r="AQ66" i="22"/>
  <c r="AI66" i="22"/>
  <c r="AA66" i="22"/>
  <c r="S66" i="22"/>
  <c r="AR65" i="22"/>
  <c r="AJ65" i="22"/>
  <c r="AB65" i="22"/>
  <c r="AV68" i="22"/>
  <c r="AN68" i="22"/>
  <c r="AF68" i="22"/>
  <c r="X68" i="22"/>
  <c r="AW67" i="22"/>
  <c r="AO67" i="22"/>
  <c r="AG67" i="22"/>
  <c r="Y67" i="22"/>
  <c r="AP66" i="22"/>
  <c r="AH66" i="22"/>
  <c r="Z66" i="22"/>
  <c r="AQ65" i="22"/>
  <c r="AI65" i="22"/>
  <c r="AA65" i="22"/>
  <c r="S65" i="22"/>
  <c r="AR64" i="22"/>
  <c r="AJ64" i="22"/>
  <c r="AU68" i="22"/>
  <c r="AM68" i="22"/>
  <c r="AE68" i="22"/>
  <c r="W68" i="22"/>
  <c r="AV67" i="22"/>
  <c r="AN67" i="22"/>
  <c r="AF67" i="22"/>
  <c r="X67" i="22"/>
  <c r="AW66" i="22"/>
  <c r="AO66" i="22"/>
  <c r="AG66" i="22"/>
  <c r="Y66" i="22"/>
  <c r="AP65" i="22"/>
  <c r="AH65" i="22"/>
  <c r="Z65" i="22"/>
  <c r="AQ64" i="22"/>
  <c r="AI64" i="22"/>
  <c r="AA64" i="22"/>
  <c r="S64" i="22"/>
  <c r="AR63" i="22"/>
  <c r="AJ63" i="22"/>
  <c r="AB63" i="22"/>
  <c r="T63" i="22"/>
  <c r="AS62" i="22"/>
  <c r="AT68" i="22"/>
  <c r="AL68" i="22"/>
  <c r="AD68" i="22"/>
  <c r="V68" i="22"/>
  <c r="AU67" i="22"/>
  <c r="AM67" i="22"/>
  <c r="AE67" i="22"/>
  <c r="W67" i="22"/>
  <c r="AV66" i="22"/>
  <c r="AN66" i="22"/>
  <c r="AF66" i="22"/>
  <c r="X66" i="22"/>
  <c r="AW65" i="22"/>
  <c r="AO65" i="22"/>
  <c r="AG65" i="22"/>
  <c r="Y65" i="22"/>
  <c r="AX64" i="22"/>
  <c r="AZ64" i="22" s="1"/>
  <c r="AP64" i="22"/>
  <c r="AH64" i="22"/>
  <c r="Z64" i="22"/>
  <c r="AQ63" i="22"/>
  <c r="AI63" i="22"/>
  <c r="AA63" i="22"/>
  <c r="S63" i="22"/>
  <c r="AR62" i="22"/>
  <c r="AJ62" i="22"/>
  <c r="AB62" i="22"/>
  <c r="T62" i="22"/>
  <c r="AS68" i="22"/>
  <c r="AK68" i="22"/>
  <c r="AC68" i="22"/>
  <c r="U68" i="22"/>
  <c r="AT67" i="22"/>
  <c r="AL67" i="22"/>
  <c r="AD67" i="22"/>
  <c r="V67" i="22"/>
  <c r="AU66" i="22"/>
  <c r="AM66" i="22"/>
  <c r="AE66" i="22"/>
  <c r="W66" i="22"/>
  <c r="AV65" i="22"/>
  <c r="AN65" i="22"/>
  <c r="AR68" i="22"/>
  <c r="AJ68" i="22"/>
  <c r="AB68" i="22"/>
  <c r="T68" i="22"/>
  <c r="AS67" i="22"/>
  <c r="AK67" i="22"/>
  <c r="AC67" i="22"/>
  <c r="U67" i="22"/>
  <c r="AT66" i="22"/>
  <c r="AL66" i="22"/>
  <c r="AD66" i="22"/>
  <c r="AD62" i="22"/>
  <c r="AL63" i="22"/>
  <c r="AL64" i="22"/>
  <c r="T66" i="22"/>
  <c r="T20" i="22"/>
  <c r="T21" i="22" s="1"/>
  <c r="AB20" i="22"/>
  <c r="AB21" i="22" s="1"/>
  <c r="AJ20" i="22"/>
  <c r="AJ21" i="22" s="1"/>
  <c r="AR20" i="22"/>
  <c r="AR21" i="22" s="1"/>
  <c r="W62" i="22"/>
  <c r="AF62" i="22"/>
  <c r="AO62" i="22"/>
  <c r="AD63" i="22"/>
  <c r="AN63" i="22"/>
  <c r="AX63" i="22"/>
  <c r="AZ63" i="22" s="1"/>
  <c r="AC64" i="22"/>
  <c r="AN64" i="22"/>
  <c r="U65" i="22"/>
  <c r="AK65" i="22"/>
  <c r="V66" i="22"/>
  <c r="T67" i="22"/>
  <c r="S68" i="22"/>
  <c r="AM62" i="22"/>
  <c r="Y64" i="22"/>
  <c r="X62" i="22"/>
  <c r="AG62" i="22"/>
  <c r="AP62" i="22"/>
  <c r="U63" i="22"/>
  <c r="AE63" i="22"/>
  <c r="AO63" i="22"/>
  <c r="T64" i="22"/>
  <c r="AD64" i="22"/>
  <c r="AO64" i="22"/>
  <c r="V65" i="22"/>
  <c r="AL65" i="22"/>
  <c r="AB66" i="22"/>
  <c r="AA67" i="22"/>
  <c r="AA68" i="22"/>
  <c r="W65" i="22"/>
  <c r="AM65" i="22"/>
  <c r="AC66" i="22"/>
  <c r="AB67" i="22"/>
  <c r="AI68" i="22"/>
  <c r="Y62" i="22"/>
  <c r="AH62" i="22"/>
  <c r="AQ62" i="22"/>
  <c r="AP63" i="22"/>
  <c r="U64" i="22"/>
  <c r="AE64" i="22"/>
  <c r="W20" i="22"/>
  <c r="W21" i="22" s="1"/>
  <c r="AE20" i="22"/>
  <c r="AE21" i="22" s="1"/>
  <c r="Z62" i="22"/>
  <c r="AI62" i="22"/>
  <c r="AT62" i="22"/>
  <c r="W63" i="22"/>
  <c r="AG63" i="22"/>
  <c r="AS63" i="22"/>
  <c r="V64" i="22"/>
  <c r="AF64" i="22"/>
  <c r="AT64" i="22"/>
  <c r="X65" i="22"/>
  <c r="AS65" i="22"/>
  <c r="AJ66" i="22"/>
  <c r="AI67" i="22"/>
  <c r="AQ68" i="22"/>
  <c r="AX33" i="24"/>
  <c r="AZ33" i="24" s="1"/>
  <c r="V63" i="22"/>
  <c r="AA62" i="22"/>
  <c r="AK62" i="22"/>
  <c r="AU62" i="22"/>
  <c r="X63" i="22"/>
  <c r="AH63" i="22"/>
  <c r="AT63" i="22"/>
  <c r="W64" i="22"/>
  <c r="AG64" i="22"/>
  <c r="AU64" i="22"/>
  <c r="AC65" i="22"/>
  <c r="AT65" i="22"/>
  <c r="AK66" i="22"/>
  <c r="AJ67" i="22"/>
  <c r="AX27" i="24"/>
  <c r="AZ27" i="24" s="1"/>
  <c r="AF63" i="22"/>
  <c r="S62" i="22"/>
  <c r="AC62" i="22"/>
  <c r="AL62" i="22"/>
  <c r="AV62" i="22"/>
  <c r="Y63" i="22"/>
  <c r="AK63" i="22"/>
  <c r="AU63" i="22"/>
  <c r="X64" i="22"/>
  <c r="AK64" i="22"/>
  <c r="AV64" i="22"/>
  <c r="AD65" i="22"/>
  <c r="AU65" i="22"/>
  <c r="AR66" i="22"/>
  <c r="AQ67" i="22"/>
  <c r="AX59" i="24"/>
  <c r="AZ59" i="24" s="1"/>
  <c r="AW63" i="24"/>
  <c r="X64" i="24"/>
  <c r="AF64" i="24"/>
  <c r="AN64" i="24"/>
  <c r="AV64" i="24"/>
  <c r="W65" i="24"/>
  <c r="AE65" i="24"/>
  <c r="AM65" i="24"/>
  <c r="AU65" i="24"/>
  <c r="V66" i="24"/>
  <c r="AD66" i="24"/>
  <c r="AL66" i="24"/>
  <c r="AT66" i="24"/>
  <c r="U67" i="24"/>
  <c r="AC67" i="24"/>
  <c r="AK67" i="24"/>
  <c r="AS67" i="24"/>
  <c r="T68" i="24"/>
  <c r="AB68" i="24"/>
  <c r="AJ68" i="24"/>
  <c r="AR68" i="24"/>
  <c r="T20" i="24"/>
  <c r="T21" i="24" s="1"/>
  <c r="AB20" i="24"/>
  <c r="AB21" i="24" s="1"/>
  <c r="AJ20" i="24"/>
  <c r="AJ21" i="24" s="1"/>
  <c r="AR20" i="24"/>
  <c r="AR21" i="24" s="1"/>
  <c r="AX63" i="24"/>
  <c r="AZ63" i="24" s="1"/>
  <c r="Y64" i="24"/>
  <c r="AG64" i="24"/>
  <c r="AO64" i="24"/>
  <c r="AW64" i="24"/>
  <c r="X65" i="24"/>
  <c r="AF65" i="24"/>
  <c r="AN65" i="24"/>
  <c r="AV65" i="24"/>
  <c r="W66" i="24"/>
  <c r="AE66" i="24"/>
  <c r="AM66" i="24"/>
  <c r="AU66" i="24"/>
  <c r="V67" i="24"/>
  <c r="AD67" i="24"/>
  <c r="AL67" i="24"/>
  <c r="AT67" i="24"/>
  <c r="U68" i="24"/>
  <c r="AC68" i="24"/>
  <c r="AK68" i="24"/>
  <c r="AS68" i="24"/>
  <c r="BB8" i="24"/>
  <c r="U20" i="24"/>
  <c r="U21" i="24" s="1"/>
  <c r="AC20" i="24"/>
  <c r="AC21" i="24" s="1"/>
  <c r="AK20" i="24"/>
  <c r="AK21" i="24" s="1"/>
  <c r="AS20" i="24"/>
  <c r="AS21" i="24" s="1"/>
  <c r="S63" i="24"/>
  <c r="AA63" i="24"/>
  <c r="AI63" i="24"/>
  <c r="AQ63" i="24"/>
  <c r="Z64" i="24"/>
  <c r="AH64" i="24"/>
  <c r="AP64" i="24"/>
  <c r="AX64" i="24"/>
  <c r="AZ64" i="24" s="1"/>
  <c r="Y65" i="24"/>
  <c r="AG65" i="24"/>
  <c r="AO65" i="24"/>
  <c r="AW65" i="24"/>
  <c r="X66" i="24"/>
  <c r="AF66" i="24"/>
  <c r="AN66" i="24"/>
  <c r="AV66" i="24"/>
  <c r="W67" i="24"/>
  <c r="AE67" i="24"/>
  <c r="AM67" i="24"/>
  <c r="AU67" i="24"/>
  <c r="V68" i="24"/>
  <c r="AD68" i="24"/>
  <c r="AL68" i="24"/>
  <c r="AT68" i="24"/>
  <c r="V20" i="24"/>
  <c r="V21" i="24" s="1"/>
  <c r="AD20" i="24"/>
  <c r="AD21" i="24" s="1"/>
  <c r="AL20" i="24"/>
  <c r="AL21" i="24" s="1"/>
  <c r="AT20" i="24"/>
  <c r="AT21" i="24" s="1"/>
  <c r="U62" i="24"/>
  <c r="AC62" i="24"/>
  <c r="AK62" i="24"/>
  <c r="AS62" i="24"/>
  <c r="T63" i="24"/>
  <c r="AB63" i="24"/>
  <c r="AJ63" i="24"/>
  <c r="AR63" i="24"/>
  <c r="S64" i="24"/>
  <c r="AA64" i="24"/>
  <c r="AI64" i="24"/>
  <c r="AQ64" i="24"/>
  <c r="Z65" i="24"/>
  <c r="AH65" i="24"/>
  <c r="AP65" i="24"/>
  <c r="AX65" i="24"/>
  <c r="AZ65" i="24" s="1"/>
  <c r="Y66" i="24"/>
  <c r="AG66" i="24"/>
  <c r="AO66" i="24"/>
  <c r="AW66" i="24"/>
  <c r="X67" i="24"/>
  <c r="AF67" i="24"/>
  <c r="AN67" i="24"/>
  <c r="AV67" i="24"/>
  <c r="W68" i="24"/>
  <c r="AE68" i="24"/>
  <c r="AM68" i="24"/>
  <c r="AU68" i="24"/>
  <c r="W20" i="24"/>
  <c r="W21" i="24" s="1"/>
  <c r="AE20" i="24"/>
  <c r="AE21" i="24" s="1"/>
  <c r="AM20" i="24"/>
  <c r="AM21" i="24" s="1"/>
  <c r="AC63" i="24"/>
  <c r="AK63" i="24"/>
  <c r="AS63" i="24"/>
  <c r="T64" i="24"/>
  <c r="AB64" i="24"/>
  <c r="AJ64" i="24"/>
  <c r="AR64" i="24"/>
  <c r="S65" i="24"/>
  <c r="AA65" i="24"/>
  <c r="AI65" i="24"/>
  <c r="AQ65" i="24"/>
  <c r="Z66" i="24"/>
  <c r="AH66" i="24"/>
  <c r="AP66" i="24"/>
  <c r="AX66" i="24"/>
  <c r="AZ66" i="24" s="1"/>
  <c r="Y67" i="24"/>
  <c r="AG67" i="24"/>
  <c r="AO67" i="24"/>
  <c r="AW67" i="24"/>
  <c r="X68" i="24"/>
  <c r="AF68" i="24"/>
  <c r="AN68" i="24"/>
  <c r="AV68" i="24"/>
  <c r="X20" i="24"/>
  <c r="X21" i="24" s="1"/>
  <c r="AF20" i="24"/>
  <c r="AF21" i="24" s="1"/>
  <c r="AN20" i="24"/>
  <c r="AN21" i="24" s="1"/>
  <c r="W62" i="24"/>
  <c r="AE62" i="24"/>
  <c r="AM62" i="24"/>
  <c r="AU62" i="24"/>
  <c r="V63" i="24"/>
  <c r="AD63" i="24"/>
  <c r="AL63" i="24"/>
  <c r="AT63" i="24"/>
  <c r="U64" i="24"/>
  <c r="AC64" i="24"/>
  <c r="AK64" i="24"/>
  <c r="AS64" i="24"/>
  <c r="T65" i="24"/>
  <c r="AB65" i="24"/>
  <c r="AJ65" i="24"/>
  <c r="AR65" i="24"/>
  <c r="S66" i="24"/>
  <c r="AA66" i="24"/>
  <c r="AI66" i="24"/>
  <c r="AQ66" i="24"/>
  <c r="Z67" i="24"/>
  <c r="AH67" i="24"/>
  <c r="AP67" i="24"/>
  <c r="AX67" i="24"/>
  <c r="AZ67" i="24" s="1"/>
  <c r="Y68" i="24"/>
  <c r="AG68" i="24"/>
  <c r="AO68" i="24"/>
  <c r="AW68" i="24"/>
  <c r="Y20" i="24"/>
  <c r="Y21" i="24" s="1"/>
  <c r="AG20" i="24"/>
  <c r="AG21" i="24" s="1"/>
  <c r="AO20" i="24"/>
  <c r="AO21" i="24" s="1"/>
  <c r="AM63" i="24"/>
  <c r="AU63" i="24"/>
  <c r="V64" i="24"/>
  <c r="AD64" i="24"/>
  <c r="AL64" i="24"/>
  <c r="AT64" i="24"/>
  <c r="U65" i="24"/>
  <c r="AC65" i="24"/>
  <c r="AS65" i="24"/>
  <c r="T66" i="24"/>
  <c r="AB66" i="24"/>
  <c r="AJ66" i="24"/>
  <c r="AR66" i="24"/>
  <c r="S67" i="24"/>
  <c r="AA67" i="24"/>
  <c r="AI67" i="24"/>
  <c r="AQ67" i="24"/>
  <c r="Z68" i="24"/>
  <c r="AH68" i="24"/>
  <c r="AP68" i="24"/>
  <c r="AX68" i="24"/>
  <c r="AZ68" i="24" s="1"/>
  <c r="Z20" i="24"/>
  <c r="Z21" i="24" s="1"/>
  <c r="AH20" i="24"/>
  <c r="AH21" i="24" s="1"/>
  <c r="Y62" i="24"/>
  <c r="AG62" i="24"/>
  <c r="AO62" i="24"/>
  <c r="AW62" i="24"/>
  <c r="X63" i="24"/>
  <c r="AF63" i="24"/>
  <c r="AN63" i="24"/>
  <c r="AV63" i="24"/>
  <c r="W64" i="24"/>
  <c r="AE64" i="24"/>
  <c r="AM64" i="24"/>
  <c r="AU64" i="24"/>
  <c r="V65" i="24"/>
  <c r="AD65" i="24"/>
  <c r="AL65" i="24"/>
  <c r="AT65" i="24"/>
  <c r="U66" i="24"/>
  <c r="AC66" i="24"/>
  <c r="AK66" i="24"/>
  <c r="AS66" i="24"/>
  <c r="T67" i="24"/>
  <c r="AB67" i="24"/>
  <c r="AJ67" i="24"/>
  <c r="AR67" i="24"/>
  <c r="S68" i="24"/>
  <c r="AA68" i="24"/>
  <c r="AI68" i="24"/>
  <c r="AX65" i="22" l="1"/>
  <c r="AZ65" i="22" s="1"/>
  <c r="AX62" i="22"/>
  <c r="AZ62" i="22" s="1"/>
  <c r="AX66" i="22"/>
  <c r="AZ66" i="22" s="1"/>
  <c r="D47" i="17"/>
  <c r="L46" i="17"/>
  <c r="L45" i="17"/>
  <c r="L47" i="17" s="1"/>
  <c r="D44" i="17"/>
  <c r="L43" i="17"/>
  <c r="L42" i="17"/>
  <c r="D41" i="17"/>
  <c r="L40" i="17"/>
  <c r="L39" i="17"/>
  <c r="L41" i="17" s="1"/>
  <c r="D38" i="17"/>
  <c r="D37" i="17"/>
  <c r="D36" i="17"/>
  <c r="D35" i="17"/>
  <c r="D34" i="17"/>
  <c r="D33" i="17"/>
  <c r="D32" i="17"/>
  <c r="D31" i="17"/>
  <c r="D30" i="17"/>
  <c r="D29" i="17"/>
  <c r="D28" i="17"/>
  <c r="D27" i="17"/>
  <c r="D26" i="17"/>
  <c r="D25" i="17"/>
  <c r="D24" i="17"/>
  <c r="D23" i="17"/>
  <c r="L22" i="17"/>
  <c r="D22" i="17"/>
  <c r="L21" i="17"/>
  <c r="D21" i="17"/>
  <c r="L20" i="17"/>
  <c r="D20" i="17"/>
  <c r="L19" i="17"/>
  <c r="D19" i="17"/>
  <c r="L18" i="17"/>
  <c r="D18" i="17"/>
  <c r="L17" i="17"/>
  <c r="D17" i="17"/>
  <c r="L16" i="17"/>
  <c r="D16" i="17"/>
  <c r="L15" i="17"/>
  <c r="D15" i="17"/>
  <c r="L14" i="17"/>
  <c r="D14" i="17"/>
  <c r="L13" i="17"/>
  <c r="D13" i="17"/>
  <c r="L12" i="17"/>
  <c r="D12" i="17"/>
  <c r="L11" i="17"/>
  <c r="D11" i="17"/>
  <c r="L10" i="17"/>
  <c r="D10" i="17"/>
  <c r="L9" i="17"/>
  <c r="D9" i="17"/>
  <c r="L8" i="17"/>
  <c r="D8" i="17"/>
  <c r="L7" i="17"/>
  <c r="D7" i="17"/>
  <c r="L6" i="17"/>
  <c r="D6" i="17"/>
  <c r="T250" i="16"/>
  <c r="T249" i="16"/>
  <c r="O249" i="16"/>
  <c r="V247" i="16"/>
  <c r="AL247" i="16" s="1"/>
  <c r="AE249" i="16" s="1"/>
  <c r="AQ245" i="16"/>
  <c r="AE255" i="16" s="1"/>
  <c r="AN245" i="16"/>
  <c r="AL245" i="16"/>
  <c r="AA245" i="16"/>
  <c r="O255" i="16" s="1"/>
  <c r="X245" i="16"/>
  <c r="O250" i="16" s="1"/>
  <c r="Y250" i="16" s="1"/>
  <c r="T255" i="16" s="1"/>
  <c r="V245" i="16"/>
  <c r="T231" i="16"/>
  <c r="T230" i="16"/>
  <c r="O230" i="16"/>
  <c r="AL228" i="16"/>
  <c r="AQ226" i="16"/>
  <c r="AE236" i="16" s="1"/>
  <c r="AN226" i="16"/>
  <c r="AL226" i="16"/>
  <c r="AA226" i="16"/>
  <c r="O236" i="16" s="1"/>
  <c r="X226" i="16"/>
  <c r="O231" i="16" s="1"/>
  <c r="Y231" i="16" s="1"/>
  <c r="T236" i="16" s="1"/>
  <c r="V226" i="16"/>
  <c r="BE216" i="16"/>
  <c r="BD216" i="16"/>
  <c r="BC216" i="16"/>
  <c r="BB216" i="16"/>
  <c r="BA216" i="16"/>
  <c r="AZ216" i="16"/>
  <c r="AY216" i="16"/>
  <c r="AX216" i="16"/>
  <c r="AW216" i="16"/>
  <c r="AV216" i="16"/>
  <c r="AU216" i="16"/>
  <c r="AT216" i="16"/>
  <c r="AS216" i="16"/>
  <c r="AR216" i="16"/>
  <c r="AQ216" i="16"/>
  <c r="AP216" i="16"/>
  <c r="AO216" i="16"/>
  <c r="AN216" i="16"/>
  <c r="AM216" i="16"/>
  <c r="AL216" i="16"/>
  <c r="AK216" i="16"/>
  <c r="AJ216" i="16"/>
  <c r="AI216" i="16"/>
  <c r="AH216" i="16"/>
  <c r="AG216" i="16"/>
  <c r="AF216" i="16"/>
  <c r="AE216" i="16"/>
  <c r="AD216" i="16"/>
  <c r="AC216" i="16"/>
  <c r="AB216" i="16"/>
  <c r="AA216" i="16"/>
  <c r="L216" i="16"/>
  <c r="J216" i="16"/>
  <c r="BE214" i="16"/>
  <c r="BD214" i="16"/>
  <c r="BC214" i="16"/>
  <c r="BB214" i="16"/>
  <c r="BA214" i="16"/>
  <c r="AZ214" i="16"/>
  <c r="AY214" i="16"/>
  <c r="AX214" i="16"/>
  <c r="AW214" i="16"/>
  <c r="AV214" i="16"/>
  <c r="AU214" i="16"/>
  <c r="AT214" i="16"/>
  <c r="AS214" i="16"/>
  <c r="AR214" i="16"/>
  <c r="AQ214" i="16"/>
  <c r="AP214" i="16"/>
  <c r="AO214" i="16"/>
  <c r="AN214" i="16"/>
  <c r="AM214" i="16"/>
  <c r="AL214" i="16"/>
  <c r="AK214" i="16"/>
  <c r="AJ214" i="16"/>
  <c r="AI214" i="16"/>
  <c r="AH214" i="16"/>
  <c r="AG214" i="16"/>
  <c r="AF214" i="16"/>
  <c r="AE214" i="16"/>
  <c r="AD214" i="16"/>
  <c r="AC214" i="16"/>
  <c r="AB214" i="16"/>
  <c r="AA214" i="16"/>
  <c r="L214" i="16"/>
  <c r="J214" i="16"/>
  <c r="BE212" i="16"/>
  <c r="BD212" i="16"/>
  <c r="BC212" i="16"/>
  <c r="BB212" i="16"/>
  <c r="BA212" i="16"/>
  <c r="AZ212" i="16"/>
  <c r="AY212" i="16"/>
  <c r="AX212" i="16"/>
  <c r="AW212" i="16"/>
  <c r="AV212" i="16"/>
  <c r="AU212" i="16"/>
  <c r="AT212" i="16"/>
  <c r="AS212" i="16"/>
  <c r="AR212" i="16"/>
  <c r="AQ212" i="16"/>
  <c r="AP212" i="16"/>
  <c r="AO212" i="16"/>
  <c r="AN212" i="16"/>
  <c r="AM212" i="16"/>
  <c r="AL212" i="16"/>
  <c r="AK212" i="16"/>
  <c r="AJ212" i="16"/>
  <c r="AI212" i="16"/>
  <c r="AH212" i="16"/>
  <c r="AG212" i="16"/>
  <c r="AF212" i="16"/>
  <c r="AE212" i="16"/>
  <c r="AD212" i="16"/>
  <c r="AC212" i="16"/>
  <c r="AB212" i="16"/>
  <c r="AA212" i="16"/>
  <c r="L212" i="16"/>
  <c r="J212" i="16"/>
  <c r="BE210" i="16"/>
  <c r="BD210" i="16"/>
  <c r="BC210" i="16"/>
  <c r="BB210" i="16"/>
  <c r="BA210" i="16"/>
  <c r="AZ210" i="16"/>
  <c r="AY210" i="16"/>
  <c r="AX210" i="16"/>
  <c r="AW210" i="16"/>
  <c r="AV210" i="16"/>
  <c r="AU210" i="16"/>
  <c r="AT210" i="16"/>
  <c r="AS210" i="16"/>
  <c r="AR210" i="16"/>
  <c r="AQ210" i="16"/>
  <c r="AP210" i="16"/>
  <c r="AO210" i="16"/>
  <c r="AN210" i="16"/>
  <c r="AM210" i="16"/>
  <c r="AL210" i="16"/>
  <c r="AK210" i="16"/>
  <c r="AJ210" i="16"/>
  <c r="AI210" i="16"/>
  <c r="AH210" i="16"/>
  <c r="AG210" i="16"/>
  <c r="AF210" i="16"/>
  <c r="AE210" i="16"/>
  <c r="AD210" i="16"/>
  <c r="AC210" i="16"/>
  <c r="AB210" i="16"/>
  <c r="AA210" i="16"/>
  <c r="L210" i="16"/>
  <c r="J210" i="16"/>
  <c r="BE208" i="16"/>
  <c r="BD208" i="16"/>
  <c r="BC208" i="16"/>
  <c r="BB208" i="16"/>
  <c r="BA208" i="16"/>
  <c r="AZ208" i="16"/>
  <c r="AY208" i="16"/>
  <c r="AX208" i="16"/>
  <c r="AW208" i="16"/>
  <c r="AV208" i="16"/>
  <c r="AU208" i="16"/>
  <c r="AT208" i="16"/>
  <c r="AS208" i="16"/>
  <c r="AR208" i="16"/>
  <c r="AQ208" i="16"/>
  <c r="AP208" i="16"/>
  <c r="AO208" i="16"/>
  <c r="AN208" i="16"/>
  <c r="AM208" i="16"/>
  <c r="AL208" i="16"/>
  <c r="AK208" i="16"/>
  <c r="AJ208" i="16"/>
  <c r="AI208" i="16"/>
  <c r="AH208" i="16"/>
  <c r="AG208" i="16"/>
  <c r="AF208" i="16"/>
  <c r="AE208" i="16"/>
  <c r="AD208" i="16"/>
  <c r="AC208" i="16"/>
  <c r="AB208" i="16"/>
  <c r="AA208" i="16"/>
  <c r="L208" i="16"/>
  <c r="J208" i="16"/>
  <c r="BE206" i="16"/>
  <c r="BD206" i="16"/>
  <c r="BC206" i="16"/>
  <c r="BB206" i="16"/>
  <c r="BA206" i="16"/>
  <c r="AZ206" i="16"/>
  <c r="AY206" i="16"/>
  <c r="AX206" i="16"/>
  <c r="AW206" i="16"/>
  <c r="AV206" i="16"/>
  <c r="AU206" i="16"/>
  <c r="AT206" i="16"/>
  <c r="AS206" i="16"/>
  <c r="AR206" i="16"/>
  <c r="AQ206" i="16"/>
  <c r="AP206" i="16"/>
  <c r="AO206" i="16"/>
  <c r="AN206" i="16"/>
  <c r="AM206" i="16"/>
  <c r="AL206" i="16"/>
  <c r="AK206" i="16"/>
  <c r="AJ206" i="16"/>
  <c r="AI206" i="16"/>
  <c r="AH206" i="16"/>
  <c r="AG206" i="16"/>
  <c r="AF206" i="16"/>
  <c r="AE206" i="16"/>
  <c r="AD206" i="16"/>
  <c r="AC206" i="16"/>
  <c r="AB206" i="16"/>
  <c r="AA206" i="16"/>
  <c r="L206" i="16"/>
  <c r="J206" i="16"/>
  <c r="BE204" i="16"/>
  <c r="BD204" i="16"/>
  <c r="BC204" i="16"/>
  <c r="BB204" i="16"/>
  <c r="BA204" i="16"/>
  <c r="AZ204" i="16"/>
  <c r="AY204" i="16"/>
  <c r="AX204" i="16"/>
  <c r="AW204" i="16"/>
  <c r="AV204" i="16"/>
  <c r="AU204" i="16"/>
  <c r="AT204" i="16"/>
  <c r="AS204" i="16"/>
  <c r="AR204" i="16"/>
  <c r="AQ204" i="16"/>
  <c r="AP204" i="16"/>
  <c r="AO204" i="16"/>
  <c r="AN204" i="16"/>
  <c r="AM204" i="16"/>
  <c r="AL204" i="16"/>
  <c r="AK204" i="16"/>
  <c r="AJ204" i="16"/>
  <c r="AI204" i="16"/>
  <c r="AH204" i="16"/>
  <c r="AG204" i="16"/>
  <c r="AF204" i="16"/>
  <c r="AE204" i="16"/>
  <c r="AD204" i="16"/>
  <c r="AC204" i="16"/>
  <c r="AB204" i="16"/>
  <c r="AA204" i="16"/>
  <c r="L204" i="16"/>
  <c r="J204" i="16"/>
  <c r="BE202" i="16"/>
  <c r="BD202" i="16"/>
  <c r="BC202" i="16"/>
  <c r="BB202" i="16"/>
  <c r="BA202" i="16"/>
  <c r="AZ202" i="16"/>
  <c r="AY202" i="16"/>
  <c r="AX202" i="16"/>
  <c r="AW202" i="16"/>
  <c r="AV202" i="16"/>
  <c r="AU202" i="16"/>
  <c r="AT202" i="16"/>
  <c r="AS202" i="16"/>
  <c r="AR202" i="16"/>
  <c r="AQ202" i="16"/>
  <c r="AP202" i="16"/>
  <c r="AO202" i="16"/>
  <c r="AN202" i="16"/>
  <c r="AM202" i="16"/>
  <c r="AL202" i="16"/>
  <c r="AK202" i="16"/>
  <c r="AJ202" i="16"/>
  <c r="AI202" i="16"/>
  <c r="AH202" i="16"/>
  <c r="AG202" i="16"/>
  <c r="AF202" i="16"/>
  <c r="AE202" i="16"/>
  <c r="AD202" i="16"/>
  <c r="AC202" i="16"/>
  <c r="AB202" i="16"/>
  <c r="AA202" i="16"/>
  <c r="L202" i="16"/>
  <c r="J202" i="16"/>
  <c r="BE200" i="16"/>
  <c r="BD200" i="16"/>
  <c r="BC200" i="16"/>
  <c r="BB200" i="16"/>
  <c r="BA200" i="16"/>
  <c r="AZ200" i="16"/>
  <c r="AY200" i="16"/>
  <c r="AX200" i="16"/>
  <c r="AW200" i="16"/>
  <c r="AV200" i="16"/>
  <c r="AU200" i="16"/>
  <c r="AT200" i="16"/>
  <c r="AS200" i="16"/>
  <c r="AR200" i="16"/>
  <c r="AQ200" i="16"/>
  <c r="AP200" i="16"/>
  <c r="AO200" i="16"/>
  <c r="AN200" i="16"/>
  <c r="AM200" i="16"/>
  <c r="AL200" i="16"/>
  <c r="AK200" i="16"/>
  <c r="AJ200" i="16"/>
  <c r="AI200" i="16"/>
  <c r="AH200" i="16"/>
  <c r="AG200" i="16"/>
  <c r="AF200" i="16"/>
  <c r="AE200" i="16"/>
  <c r="AD200" i="16"/>
  <c r="AC200" i="16"/>
  <c r="AB200" i="16"/>
  <c r="AA200" i="16"/>
  <c r="L200" i="16"/>
  <c r="J200" i="16"/>
  <c r="BE198" i="16"/>
  <c r="BD198" i="16"/>
  <c r="BC198" i="16"/>
  <c r="BB198" i="16"/>
  <c r="BA198" i="16"/>
  <c r="AZ198" i="16"/>
  <c r="AY198" i="16"/>
  <c r="AX198" i="16"/>
  <c r="AW198" i="16"/>
  <c r="AV198" i="16"/>
  <c r="AU198" i="16"/>
  <c r="AT198" i="16"/>
  <c r="AS198" i="16"/>
  <c r="AR198" i="16"/>
  <c r="AQ198" i="16"/>
  <c r="AP198" i="16"/>
  <c r="AO198" i="16"/>
  <c r="AN198" i="16"/>
  <c r="AM198" i="16"/>
  <c r="AL198" i="16"/>
  <c r="AK198" i="16"/>
  <c r="AJ198" i="16"/>
  <c r="AI198" i="16"/>
  <c r="AH198" i="16"/>
  <c r="AG198" i="16"/>
  <c r="AF198" i="16"/>
  <c r="AE198" i="16"/>
  <c r="AD198" i="16"/>
  <c r="AC198" i="16"/>
  <c r="AB198" i="16"/>
  <c r="AA198" i="16"/>
  <c r="L198" i="16"/>
  <c r="J198" i="16"/>
  <c r="BE196" i="16"/>
  <c r="BD196" i="16"/>
  <c r="BC196" i="16"/>
  <c r="BB196" i="16"/>
  <c r="BA196" i="16"/>
  <c r="AZ196" i="16"/>
  <c r="AY196" i="16"/>
  <c r="AX196" i="16"/>
  <c r="AW196" i="16"/>
  <c r="AV196" i="16"/>
  <c r="AU196" i="16"/>
  <c r="AT196" i="16"/>
  <c r="AS196" i="16"/>
  <c r="AR196" i="16"/>
  <c r="AQ196" i="16"/>
  <c r="AP196" i="16"/>
  <c r="AO196" i="16"/>
  <c r="AN196" i="16"/>
  <c r="AM196" i="16"/>
  <c r="AL196" i="16"/>
  <c r="AK196" i="16"/>
  <c r="AJ196" i="16"/>
  <c r="AI196" i="16"/>
  <c r="AH196" i="16"/>
  <c r="AG196" i="16"/>
  <c r="AF196" i="16"/>
  <c r="AE196" i="16"/>
  <c r="AD196" i="16"/>
  <c r="AC196" i="16"/>
  <c r="AB196" i="16"/>
  <c r="AA196" i="16"/>
  <c r="L196" i="16"/>
  <c r="J196" i="16"/>
  <c r="BE194" i="16"/>
  <c r="BD194" i="16"/>
  <c r="BC194" i="16"/>
  <c r="BB194" i="16"/>
  <c r="BA194" i="16"/>
  <c r="AZ194" i="16"/>
  <c r="AY194" i="16"/>
  <c r="AX194" i="16"/>
  <c r="AW194" i="16"/>
  <c r="AV194" i="16"/>
  <c r="AU194" i="16"/>
  <c r="AT194" i="16"/>
  <c r="AS194" i="16"/>
  <c r="AR194" i="16"/>
  <c r="AQ194" i="16"/>
  <c r="AP194" i="16"/>
  <c r="AO194" i="16"/>
  <c r="AN194" i="16"/>
  <c r="AM194" i="16"/>
  <c r="AL194" i="16"/>
  <c r="AK194" i="16"/>
  <c r="AJ194" i="16"/>
  <c r="AI194" i="16"/>
  <c r="AH194" i="16"/>
  <c r="AG194" i="16"/>
  <c r="AF194" i="16"/>
  <c r="AE194" i="16"/>
  <c r="AD194" i="16"/>
  <c r="AC194" i="16"/>
  <c r="AB194" i="16"/>
  <c r="AA194" i="16"/>
  <c r="L194" i="16"/>
  <c r="J194" i="16"/>
  <c r="BE192" i="16"/>
  <c r="BD192" i="16"/>
  <c r="BC192" i="16"/>
  <c r="BB192" i="16"/>
  <c r="BA192" i="16"/>
  <c r="AZ192" i="16"/>
  <c r="AY192" i="16"/>
  <c r="AX192" i="16"/>
  <c r="AW192" i="16"/>
  <c r="AV192" i="16"/>
  <c r="AU192" i="16"/>
  <c r="AT192" i="16"/>
  <c r="AS192" i="16"/>
  <c r="AR192" i="16"/>
  <c r="AQ192" i="16"/>
  <c r="AP192" i="16"/>
  <c r="AO192" i="16"/>
  <c r="AN192" i="16"/>
  <c r="AM192" i="16"/>
  <c r="AL192" i="16"/>
  <c r="AK192" i="16"/>
  <c r="AJ192" i="16"/>
  <c r="AI192" i="16"/>
  <c r="AH192" i="16"/>
  <c r="AG192" i="16"/>
  <c r="AF192" i="16"/>
  <c r="AE192" i="16"/>
  <c r="AD192" i="16"/>
  <c r="AC192" i="16"/>
  <c r="AB192" i="16"/>
  <c r="AA192" i="16"/>
  <c r="L192" i="16"/>
  <c r="J192" i="16"/>
  <c r="BE190" i="16"/>
  <c r="BD190" i="16"/>
  <c r="BC190" i="16"/>
  <c r="BB190" i="16"/>
  <c r="BA190" i="16"/>
  <c r="AZ190" i="16"/>
  <c r="AY190" i="16"/>
  <c r="AX190" i="16"/>
  <c r="AW190" i="16"/>
  <c r="AV190" i="16"/>
  <c r="AU190" i="16"/>
  <c r="AT190" i="16"/>
  <c r="AS190" i="16"/>
  <c r="AR190" i="16"/>
  <c r="AQ190" i="16"/>
  <c r="AP190" i="16"/>
  <c r="AO190" i="16"/>
  <c r="AN190" i="16"/>
  <c r="AM190" i="16"/>
  <c r="AL190" i="16"/>
  <c r="AK190" i="16"/>
  <c r="AJ190" i="16"/>
  <c r="AI190" i="16"/>
  <c r="AH190" i="16"/>
  <c r="AG190" i="16"/>
  <c r="AF190" i="16"/>
  <c r="AE190" i="16"/>
  <c r="AD190" i="16"/>
  <c r="AC190" i="16"/>
  <c r="AB190" i="16"/>
  <c r="AA190" i="16"/>
  <c r="L190" i="16"/>
  <c r="J190" i="16"/>
  <c r="BE188" i="16"/>
  <c r="BD188" i="16"/>
  <c r="BC188" i="16"/>
  <c r="BB188" i="16"/>
  <c r="BA188" i="16"/>
  <c r="AZ188" i="16"/>
  <c r="AY188" i="16"/>
  <c r="AX188" i="16"/>
  <c r="AW188" i="16"/>
  <c r="AV188" i="16"/>
  <c r="AU188" i="16"/>
  <c r="AT188" i="16"/>
  <c r="AS188" i="16"/>
  <c r="AR188" i="16"/>
  <c r="AQ188" i="16"/>
  <c r="AP188" i="16"/>
  <c r="AO188" i="16"/>
  <c r="AN188" i="16"/>
  <c r="AM188" i="16"/>
  <c r="AL188" i="16"/>
  <c r="AK188" i="16"/>
  <c r="AJ188" i="16"/>
  <c r="AI188" i="16"/>
  <c r="AH188" i="16"/>
  <c r="AG188" i="16"/>
  <c r="AF188" i="16"/>
  <c r="AE188" i="16"/>
  <c r="AD188" i="16"/>
  <c r="AC188" i="16"/>
  <c r="AB188" i="16"/>
  <c r="AA188" i="16"/>
  <c r="L188" i="16"/>
  <c r="J188" i="16"/>
  <c r="BE186" i="16"/>
  <c r="BD186" i="16"/>
  <c r="BC186" i="16"/>
  <c r="BB186" i="16"/>
  <c r="BA186" i="16"/>
  <c r="AZ186" i="16"/>
  <c r="AY186" i="16"/>
  <c r="AX186" i="16"/>
  <c r="AW186" i="16"/>
  <c r="AV186" i="16"/>
  <c r="AU186" i="16"/>
  <c r="AT186" i="16"/>
  <c r="AS186" i="16"/>
  <c r="AR186" i="16"/>
  <c r="AQ186" i="16"/>
  <c r="AP186" i="16"/>
  <c r="AO186" i="16"/>
  <c r="AN186" i="16"/>
  <c r="AM186" i="16"/>
  <c r="AL186" i="16"/>
  <c r="AK186" i="16"/>
  <c r="AJ186" i="16"/>
  <c r="AI186" i="16"/>
  <c r="AH186" i="16"/>
  <c r="AG186" i="16"/>
  <c r="AF186" i="16"/>
  <c r="AE186" i="16"/>
  <c r="AD186" i="16"/>
  <c r="AC186" i="16"/>
  <c r="AB186" i="16"/>
  <c r="AA186" i="16"/>
  <c r="L186" i="16"/>
  <c r="J186" i="16"/>
  <c r="BE184" i="16"/>
  <c r="BD184" i="16"/>
  <c r="BC184" i="16"/>
  <c r="BB184" i="16"/>
  <c r="BA184" i="16"/>
  <c r="AZ184" i="16"/>
  <c r="AY184" i="16"/>
  <c r="AX184" i="16"/>
  <c r="AW184" i="16"/>
  <c r="AV184" i="16"/>
  <c r="AU184" i="16"/>
  <c r="AT184" i="16"/>
  <c r="AS184" i="16"/>
  <c r="AR184" i="16"/>
  <c r="AQ184" i="16"/>
  <c r="AP184" i="16"/>
  <c r="AO184" i="16"/>
  <c r="AN184" i="16"/>
  <c r="AM184" i="16"/>
  <c r="AL184" i="16"/>
  <c r="AK184" i="16"/>
  <c r="AJ184" i="16"/>
  <c r="AI184" i="16"/>
  <c r="AH184" i="16"/>
  <c r="AG184" i="16"/>
  <c r="AF184" i="16"/>
  <c r="AE184" i="16"/>
  <c r="AD184" i="16"/>
  <c r="AC184" i="16"/>
  <c r="AB184" i="16"/>
  <c r="AA184" i="16"/>
  <c r="L184" i="16"/>
  <c r="J184" i="16"/>
  <c r="BE182" i="16"/>
  <c r="BD182" i="16"/>
  <c r="BC182" i="16"/>
  <c r="BB182" i="16"/>
  <c r="BA182" i="16"/>
  <c r="AZ182" i="16"/>
  <c r="AY182" i="16"/>
  <c r="AX182" i="16"/>
  <c r="AW182" i="16"/>
  <c r="AV182" i="16"/>
  <c r="AU182" i="16"/>
  <c r="AT182" i="16"/>
  <c r="AS182" i="16"/>
  <c r="AR182" i="16"/>
  <c r="AQ182" i="16"/>
  <c r="AP182" i="16"/>
  <c r="AO182" i="16"/>
  <c r="AN182" i="16"/>
  <c r="AM182" i="16"/>
  <c r="AL182" i="16"/>
  <c r="AK182" i="16"/>
  <c r="AJ182" i="16"/>
  <c r="AI182" i="16"/>
  <c r="AH182" i="16"/>
  <c r="AG182" i="16"/>
  <c r="AF182" i="16"/>
  <c r="AE182" i="16"/>
  <c r="AD182" i="16"/>
  <c r="AC182" i="16"/>
  <c r="AB182" i="16"/>
  <c r="AA182" i="16"/>
  <c r="L182" i="16"/>
  <c r="J182" i="16"/>
  <c r="BE180" i="16"/>
  <c r="BD180" i="16"/>
  <c r="BC180" i="16"/>
  <c r="BB180" i="16"/>
  <c r="BA180" i="16"/>
  <c r="AZ180" i="16"/>
  <c r="AY180" i="16"/>
  <c r="AX180" i="16"/>
  <c r="AW180" i="16"/>
  <c r="AV180" i="16"/>
  <c r="AU180" i="16"/>
  <c r="AT180" i="16"/>
  <c r="AS180" i="16"/>
  <c r="AR180" i="16"/>
  <c r="AQ180" i="16"/>
  <c r="AP180" i="16"/>
  <c r="AO180" i="16"/>
  <c r="AN180" i="16"/>
  <c r="AM180" i="16"/>
  <c r="AL180" i="16"/>
  <c r="AK180" i="16"/>
  <c r="AJ180" i="16"/>
  <c r="AI180" i="16"/>
  <c r="AH180" i="16"/>
  <c r="AG180" i="16"/>
  <c r="AF180" i="16"/>
  <c r="AE180" i="16"/>
  <c r="AD180" i="16"/>
  <c r="AC180" i="16"/>
  <c r="AB180" i="16"/>
  <c r="AA180" i="16"/>
  <c r="L180" i="16"/>
  <c r="J180" i="16"/>
  <c r="BE178" i="16"/>
  <c r="BD178" i="16"/>
  <c r="BC178" i="16"/>
  <c r="BB178" i="16"/>
  <c r="BA178" i="16"/>
  <c r="AZ178" i="16"/>
  <c r="AY178" i="16"/>
  <c r="AX178" i="16"/>
  <c r="AW178" i="16"/>
  <c r="AV178" i="16"/>
  <c r="AU178" i="16"/>
  <c r="AT178" i="16"/>
  <c r="AS178" i="16"/>
  <c r="AR178" i="16"/>
  <c r="AQ178" i="16"/>
  <c r="AP178" i="16"/>
  <c r="AO178" i="16"/>
  <c r="AN178" i="16"/>
  <c r="AM178" i="16"/>
  <c r="AL178" i="16"/>
  <c r="AK178" i="16"/>
  <c r="AJ178" i="16"/>
  <c r="AI178" i="16"/>
  <c r="AH178" i="16"/>
  <c r="AG178" i="16"/>
  <c r="AF178" i="16"/>
  <c r="AE178" i="16"/>
  <c r="AD178" i="16"/>
  <c r="AC178" i="16"/>
  <c r="AB178" i="16"/>
  <c r="AA178" i="16"/>
  <c r="L178" i="16"/>
  <c r="J178" i="16"/>
  <c r="BE176" i="16"/>
  <c r="BD176" i="16"/>
  <c r="BC176" i="16"/>
  <c r="BB176" i="16"/>
  <c r="BA176" i="16"/>
  <c r="AZ176" i="16"/>
  <c r="AY176" i="16"/>
  <c r="AX176" i="16"/>
  <c r="AW176" i="16"/>
  <c r="AV176" i="16"/>
  <c r="AU176" i="16"/>
  <c r="AT176" i="16"/>
  <c r="AS176" i="16"/>
  <c r="AR176" i="16"/>
  <c r="AQ176" i="16"/>
  <c r="AP176" i="16"/>
  <c r="AO176" i="16"/>
  <c r="AN176" i="16"/>
  <c r="AM176" i="16"/>
  <c r="AL176" i="16"/>
  <c r="AK176" i="16"/>
  <c r="AJ176" i="16"/>
  <c r="AI176" i="16"/>
  <c r="AH176" i="16"/>
  <c r="AG176" i="16"/>
  <c r="AF176" i="16"/>
  <c r="AE176" i="16"/>
  <c r="AD176" i="16"/>
  <c r="AC176" i="16"/>
  <c r="AB176" i="16"/>
  <c r="AA176" i="16"/>
  <c r="L176" i="16"/>
  <c r="J176" i="16"/>
  <c r="BE174" i="16"/>
  <c r="BD174" i="16"/>
  <c r="BC174" i="16"/>
  <c r="BB174" i="16"/>
  <c r="BA174" i="16"/>
  <c r="AZ174" i="16"/>
  <c r="AY174" i="16"/>
  <c r="AX174" i="16"/>
  <c r="AW174" i="16"/>
  <c r="AV174" i="16"/>
  <c r="AU174" i="16"/>
  <c r="AT174" i="16"/>
  <c r="AS174" i="16"/>
  <c r="AR174" i="16"/>
  <c r="AQ174" i="16"/>
  <c r="AP174" i="16"/>
  <c r="AO174" i="16"/>
  <c r="AN174" i="16"/>
  <c r="AM174" i="16"/>
  <c r="AL174" i="16"/>
  <c r="AK174" i="16"/>
  <c r="AJ174" i="16"/>
  <c r="AI174" i="16"/>
  <c r="AH174" i="16"/>
  <c r="AG174" i="16"/>
  <c r="AF174" i="16"/>
  <c r="AE174" i="16"/>
  <c r="AD174" i="16"/>
  <c r="AC174" i="16"/>
  <c r="AB174" i="16"/>
  <c r="AA174" i="16"/>
  <c r="L174" i="16"/>
  <c r="J174" i="16"/>
  <c r="BE172" i="16"/>
  <c r="BD172" i="16"/>
  <c r="BC172" i="16"/>
  <c r="BB172" i="16"/>
  <c r="BA172" i="16"/>
  <c r="AZ172" i="16"/>
  <c r="AY172" i="16"/>
  <c r="AX172" i="16"/>
  <c r="AW172" i="16"/>
  <c r="AV172" i="16"/>
  <c r="AU172" i="16"/>
  <c r="AT172" i="16"/>
  <c r="AS172" i="16"/>
  <c r="AR172" i="16"/>
  <c r="AQ172" i="16"/>
  <c r="AP172" i="16"/>
  <c r="AO172" i="16"/>
  <c r="AN172" i="16"/>
  <c r="AM172" i="16"/>
  <c r="AL172" i="16"/>
  <c r="AK172" i="16"/>
  <c r="AJ172" i="16"/>
  <c r="AI172" i="16"/>
  <c r="AH172" i="16"/>
  <c r="AG172" i="16"/>
  <c r="AF172" i="16"/>
  <c r="AE172" i="16"/>
  <c r="AD172" i="16"/>
  <c r="AC172" i="16"/>
  <c r="AB172" i="16"/>
  <c r="AA172" i="16"/>
  <c r="L172" i="16"/>
  <c r="J172" i="16"/>
  <c r="BE170" i="16"/>
  <c r="BD170" i="16"/>
  <c r="BC170" i="16"/>
  <c r="BB170" i="16"/>
  <c r="BA170" i="16"/>
  <c r="AZ170" i="16"/>
  <c r="AY170" i="16"/>
  <c r="AX170" i="16"/>
  <c r="AW170" i="16"/>
  <c r="AV170" i="16"/>
  <c r="AU170" i="16"/>
  <c r="AT170" i="16"/>
  <c r="AS170" i="16"/>
  <c r="AR170" i="16"/>
  <c r="AQ170" i="16"/>
  <c r="AP170" i="16"/>
  <c r="AO170" i="16"/>
  <c r="AN170" i="16"/>
  <c r="AM170" i="16"/>
  <c r="AL170" i="16"/>
  <c r="AK170" i="16"/>
  <c r="AJ170" i="16"/>
  <c r="AI170" i="16"/>
  <c r="AH170" i="16"/>
  <c r="AG170" i="16"/>
  <c r="AF170" i="16"/>
  <c r="AE170" i="16"/>
  <c r="AD170" i="16"/>
  <c r="AC170" i="16"/>
  <c r="AB170" i="16"/>
  <c r="AA170" i="16"/>
  <c r="L170" i="16"/>
  <c r="J170" i="16"/>
  <c r="BE168" i="16"/>
  <c r="BD168" i="16"/>
  <c r="BC168" i="16"/>
  <c r="BB168" i="16"/>
  <c r="BA168" i="16"/>
  <c r="AZ168" i="16"/>
  <c r="AY168" i="16"/>
  <c r="AX168" i="16"/>
  <c r="AW168" i="16"/>
  <c r="AV168" i="16"/>
  <c r="AU168" i="16"/>
  <c r="AT168" i="16"/>
  <c r="AS168" i="16"/>
  <c r="AR168" i="16"/>
  <c r="AQ168" i="16"/>
  <c r="AP168" i="16"/>
  <c r="AO168" i="16"/>
  <c r="AN168" i="16"/>
  <c r="AM168" i="16"/>
  <c r="AL168" i="16"/>
  <c r="AK168" i="16"/>
  <c r="AJ168" i="16"/>
  <c r="AI168" i="16"/>
  <c r="AH168" i="16"/>
  <c r="AG168" i="16"/>
  <c r="AF168" i="16"/>
  <c r="AE168" i="16"/>
  <c r="AD168" i="16"/>
  <c r="AC168" i="16"/>
  <c r="AB168" i="16"/>
  <c r="AA168" i="16"/>
  <c r="L168" i="16"/>
  <c r="J168" i="16"/>
  <c r="BE166" i="16"/>
  <c r="BD166" i="16"/>
  <c r="BC166" i="16"/>
  <c r="BB166" i="16"/>
  <c r="BA166" i="16"/>
  <c r="AZ166" i="16"/>
  <c r="AY166" i="16"/>
  <c r="AX166" i="16"/>
  <c r="AW166" i="16"/>
  <c r="AV166" i="16"/>
  <c r="AU166" i="16"/>
  <c r="AT166" i="16"/>
  <c r="AS166" i="16"/>
  <c r="AR166" i="16"/>
  <c r="AQ166" i="16"/>
  <c r="AP166" i="16"/>
  <c r="AO166" i="16"/>
  <c r="AN166" i="16"/>
  <c r="AM166" i="16"/>
  <c r="AL166" i="16"/>
  <c r="AK166" i="16"/>
  <c r="AJ166" i="16"/>
  <c r="AI166" i="16"/>
  <c r="AH166" i="16"/>
  <c r="AG166" i="16"/>
  <c r="AF166" i="16"/>
  <c r="AE166" i="16"/>
  <c r="AD166" i="16"/>
  <c r="AC166" i="16"/>
  <c r="AB166" i="16"/>
  <c r="AA166" i="16"/>
  <c r="L166" i="16"/>
  <c r="J166" i="16"/>
  <c r="BE164" i="16"/>
  <c r="BD164" i="16"/>
  <c r="BC164" i="16"/>
  <c r="BB164" i="16"/>
  <c r="BA164" i="16"/>
  <c r="AZ164" i="16"/>
  <c r="AY164" i="16"/>
  <c r="AX164" i="16"/>
  <c r="AW164" i="16"/>
  <c r="AV164" i="16"/>
  <c r="AU164" i="16"/>
  <c r="AT164" i="16"/>
  <c r="AS164" i="16"/>
  <c r="AR164" i="16"/>
  <c r="AQ164" i="16"/>
  <c r="AP164" i="16"/>
  <c r="AO164" i="16"/>
  <c r="AN164" i="16"/>
  <c r="AM164" i="16"/>
  <c r="AL164" i="16"/>
  <c r="AK164" i="16"/>
  <c r="AJ164" i="16"/>
  <c r="AI164" i="16"/>
  <c r="AH164" i="16"/>
  <c r="AG164" i="16"/>
  <c r="AF164" i="16"/>
  <c r="AE164" i="16"/>
  <c r="AD164" i="16"/>
  <c r="AC164" i="16"/>
  <c r="AB164" i="16"/>
  <c r="AA164" i="16"/>
  <c r="L164" i="16"/>
  <c r="J164" i="16"/>
  <c r="BE162" i="16"/>
  <c r="BD162" i="16"/>
  <c r="BC162" i="16"/>
  <c r="BB162" i="16"/>
  <c r="BA162" i="16"/>
  <c r="AZ162" i="16"/>
  <c r="AY162" i="16"/>
  <c r="AX162" i="16"/>
  <c r="AW162" i="16"/>
  <c r="AV162" i="16"/>
  <c r="AU162" i="16"/>
  <c r="AT162" i="16"/>
  <c r="AS162" i="16"/>
  <c r="AR162" i="16"/>
  <c r="AQ162" i="16"/>
  <c r="AP162" i="16"/>
  <c r="AO162" i="16"/>
  <c r="AN162" i="16"/>
  <c r="AM162" i="16"/>
  <c r="AL162" i="16"/>
  <c r="AK162" i="16"/>
  <c r="AJ162" i="16"/>
  <c r="AI162" i="16"/>
  <c r="AH162" i="16"/>
  <c r="AG162" i="16"/>
  <c r="AF162" i="16"/>
  <c r="AE162" i="16"/>
  <c r="AD162" i="16"/>
  <c r="AC162" i="16"/>
  <c r="AB162" i="16"/>
  <c r="AA162" i="16"/>
  <c r="L162" i="16"/>
  <c r="J162" i="16"/>
  <c r="BE160" i="16"/>
  <c r="BD160" i="16"/>
  <c r="BC160" i="16"/>
  <c r="BB160" i="16"/>
  <c r="BA160" i="16"/>
  <c r="AZ160" i="16"/>
  <c r="AY160" i="16"/>
  <c r="AX160" i="16"/>
  <c r="AW160" i="16"/>
  <c r="AV160" i="16"/>
  <c r="AU160" i="16"/>
  <c r="AT160" i="16"/>
  <c r="AS160" i="16"/>
  <c r="AR160" i="16"/>
  <c r="AQ160" i="16"/>
  <c r="AP160" i="16"/>
  <c r="AO160" i="16"/>
  <c r="AN160" i="16"/>
  <c r="AM160" i="16"/>
  <c r="AL160" i="16"/>
  <c r="AK160" i="16"/>
  <c r="AJ160" i="16"/>
  <c r="AI160" i="16"/>
  <c r="AH160" i="16"/>
  <c r="AG160" i="16"/>
  <c r="AF160" i="16"/>
  <c r="AE160" i="16"/>
  <c r="AD160" i="16"/>
  <c r="AC160" i="16"/>
  <c r="AB160" i="16"/>
  <c r="AA160" i="16"/>
  <c r="L160" i="16"/>
  <c r="J160" i="16"/>
  <c r="BE158" i="16"/>
  <c r="BD158" i="16"/>
  <c r="BC158" i="16"/>
  <c r="BB158" i="16"/>
  <c r="BA158" i="16"/>
  <c r="AZ158" i="16"/>
  <c r="AY158" i="16"/>
  <c r="AX158" i="16"/>
  <c r="AW158" i="16"/>
  <c r="AV158" i="16"/>
  <c r="AU158" i="16"/>
  <c r="AT158" i="16"/>
  <c r="AS158" i="16"/>
  <c r="AR158" i="16"/>
  <c r="AQ158" i="16"/>
  <c r="AP158" i="16"/>
  <c r="AO158" i="16"/>
  <c r="AN158" i="16"/>
  <c r="AM158" i="16"/>
  <c r="AL158" i="16"/>
  <c r="AK158" i="16"/>
  <c r="AJ158" i="16"/>
  <c r="AI158" i="16"/>
  <c r="AH158" i="16"/>
  <c r="AG158" i="16"/>
  <c r="AF158" i="16"/>
  <c r="AE158" i="16"/>
  <c r="AD158" i="16"/>
  <c r="AC158" i="16"/>
  <c r="AB158" i="16"/>
  <c r="AA158" i="16"/>
  <c r="L158" i="16"/>
  <c r="J158" i="16"/>
  <c r="BE156" i="16"/>
  <c r="BD156" i="16"/>
  <c r="BC156" i="16"/>
  <c r="BB156" i="16"/>
  <c r="BA156" i="16"/>
  <c r="AZ156" i="16"/>
  <c r="AY156" i="16"/>
  <c r="AX156" i="16"/>
  <c r="AW156" i="16"/>
  <c r="AV156" i="16"/>
  <c r="AU156" i="16"/>
  <c r="AT156" i="16"/>
  <c r="AS156" i="16"/>
  <c r="AR156" i="16"/>
  <c r="AQ156" i="16"/>
  <c r="AP156" i="16"/>
  <c r="AO156" i="16"/>
  <c r="AN156" i="16"/>
  <c r="AM156" i="16"/>
  <c r="AL156" i="16"/>
  <c r="AK156" i="16"/>
  <c r="AJ156" i="16"/>
  <c r="AI156" i="16"/>
  <c r="AH156" i="16"/>
  <c r="AG156" i="16"/>
  <c r="AF156" i="16"/>
  <c r="AE156" i="16"/>
  <c r="AD156" i="16"/>
  <c r="AC156" i="16"/>
  <c r="AB156" i="16"/>
  <c r="AA156" i="16"/>
  <c r="L156" i="16"/>
  <c r="J156" i="16"/>
  <c r="BE154" i="16"/>
  <c r="BD154" i="16"/>
  <c r="BC154" i="16"/>
  <c r="BB154" i="16"/>
  <c r="BA154" i="16"/>
  <c r="AZ154" i="16"/>
  <c r="AY154" i="16"/>
  <c r="AX154" i="16"/>
  <c r="AW154" i="16"/>
  <c r="AV154" i="16"/>
  <c r="AU154" i="16"/>
  <c r="AT154" i="16"/>
  <c r="AS154" i="16"/>
  <c r="AR154" i="16"/>
  <c r="AQ154" i="16"/>
  <c r="AP154" i="16"/>
  <c r="AO154" i="16"/>
  <c r="AN154" i="16"/>
  <c r="AM154" i="16"/>
  <c r="AL154" i="16"/>
  <c r="AK154" i="16"/>
  <c r="AJ154" i="16"/>
  <c r="AI154" i="16"/>
  <c r="AH154" i="16"/>
  <c r="AG154" i="16"/>
  <c r="AF154" i="16"/>
  <c r="AE154" i="16"/>
  <c r="AD154" i="16"/>
  <c r="AC154" i="16"/>
  <c r="AB154" i="16"/>
  <c r="AA154" i="16"/>
  <c r="L154" i="16"/>
  <c r="J154" i="16"/>
  <c r="BE152" i="16"/>
  <c r="BD152" i="16"/>
  <c r="BC152" i="16"/>
  <c r="BB152" i="16"/>
  <c r="BA152" i="16"/>
  <c r="AZ152" i="16"/>
  <c r="AY152" i="16"/>
  <c r="AX152" i="16"/>
  <c r="AW152" i="16"/>
  <c r="AV152" i="16"/>
  <c r="AU152" i="16"/>
  <c r="AT152" i="16"/>
  <c r="AS152" i="16"/>
  <c r="AR152" i="16"/>
  <c r="AQ152" i="16"/>
  <c r="AP152" i="16"/>
  <c r="AO152" i="16"/>
  <c r="AN152" i="16"/>
  <c r="AM152" i="16"/>
  <c r="AL152" i="16"/>
  <c r="AK152" i="16"/>
  <c r="AJ152" i="16"/>
  <c r="AI152" i="16"/>
  <c r="AH152" i="16"/>
  <c r="AG152" i="16"/>
  <c r="AF152" i="16"/>
  <c r="AE152" i="16"/>
  <c r="AD152" i="16"/>
  <c r="AC152" i="16"/>
  <c r="AB152" i="16"/>
  <c r="AA152" i="16"/>
  <c r="L152" i="16"/>
  <c r="J152" i="16"/>
  <c r="BE150" i="16"/>
  <c r="BD150" i="16"/>
  <c r="BC150" i="16"/>
  <c r="BB150" i="16"/>
  <c r="BA150" i="16"/>
  <c r="AZ150" i="16"/>
  <c r="AY150" i="16"/>
  <c r="AX150" i="16"/>
  <c r="AW150" i="16"/>
  <c r="AV150" i="16"/>
  <c r="AU150" i="16"/>
  <c r="AT150" i="16"/>
  <c r="AS150" i="16"/>
  <c r="AR150" i="16"/>
  <c r="AQ150" i="16"/>
  <c r="AP150" i="16"/>
  <c r="AO150" i="16"/>
  <c r="AN150" i="16"/>
  <c r="AM150" i="16"/>
  <c r="AL150" i="16"/>
  <c r="AK150" i="16"/>
  <c r="AJ150" i="16"/>
  <c r="AI150" i="16"/>
  <c r="AH150" i="16"/>
  <c r="AG150" i="16"/>
  <c r="AF150" i="16"/>
  <c r="AE150" i="16"/>
  <c r="AD150" i="16"/>
  <c r="AC150" i="16"/>
  <c r="AB150" i="16"/>
  <c r="AA150" i="16"/>
  <c r="L150" i="16"/>
  <c r="J150" i="16"/>
  <c r="BE148" i="16"/>
  <c r="BD148" i="16"/>
  <c r="BC148" i="16"/>
  <c r="BB148" i="16"/>
  <c r="BA148" i="16"/>
  <c r="AZ148" i="16"/>
  <c r="AY148" i="16"/>
  <c r="AX148" i="16"/>
  <c r="AW148" i="16"/>
  <c r="AV148" i="16"/>
  <c r="AU148" i="16"/>
  <c r="AT148" i="16"/>
  <c r="AS148" i="16"/>
  <c r="AR148" i="16"/>
  <c r="AQ148" i="16"/>
  <c r="AP148" i="16"/>
  <c r="AO148" i="16"/>
  <c r="AN148" i="16"/>
  <c r="AM148" i="16"/>
  <c r="AL148" i="16"/>
  <c r="AK148" i="16"/>
  <c r="AJ148" i="16"/>
  <c r="AI148" i="16"/>
  <c r="AH148" i="16"/>
  <c r="AG148" i="16"/>
  <c r="AF148" i="16"/>
  <c r="AE148" i="16"/>
  <c r="AD148" i="16"/>
  <c r="AC148" i="16"/>
  <c r="AB148" i="16"/>
  <c r="AA148" i="16"/>
  <c r="L148" i="16"/>
  <c r="J148" i="16"/>
  <c r="BE146" i="16"/>
  <c r="BD146" i="16"/>
  <c r="BC146" i="16"/>
  <c r="BB146" i="16"/>
  <c r="BA146" i="16"/>
  <c r="AZ146" i="16"/>
  <c r="AY146" i="16"/>
  <c r="AX146" i="16"/>
  <c r="AW146" i="16"/>
  <c r="AV146" i="16"/>
  <c r="AU146" i="16"/>
  <c r="AT146" i="16"/>
  <c r="AS146" i="16"/>
  <c r="AR146" i="16"/>
  <c r="AQ146" i="16"/>
  <c r="AP146" i="16"/>
  <c r="AO146" i="16"/>
  <c r="AN146" i="16"/>
  <c r="AM146" i="16"/>
  <c r="AL146" i="16"/>
  <c r="AK146" i="16"/>
  <c r="AJ146" i="16"/>
  <c r="AI146" i="16"/>
  <c r="AH146" i="16"/>
  <c r="AG146" i="16"/>
  <c r="AF146" i="16"/>
  <c r="AE146" i="16"/>
  <c r="AD146" i="16"/>
  <c r="AC146" i="16"/>
  <c r="AB146" i="16"/>
  <c r="AA146" i="16"/>
  <c r="L146" i="16"/>
  <c r="J146" i="16"/>
  <c r="BE144" i="16"/>
  <c r="BD144" i="16"/>
  <c r="BC144" i="16"/>
  <c r="BB144" i="16"/>
  <c r="BA144" i="16"/>
  <c r="AZ144" i="16"/>
  <c r="AY144" i="16"/>
  <c r="AX144" i="16"/>
  <c r="AW144" i="16"/>
  <c r="AV144" i="16"/>
  <c r="AU144" i="16"/>
  <c r="AT144" i="16"/>
  <c r="AS144" i="16"/>
  <c r="AR144" i="16"/>
  <c r="AQ144" i="16"/>
  <c r="AP144" i="16"/>
  <c r="AO144" i="16"/>
  <c r="AN144" i="16"/>
  <c r="AM144" i="16"/>
  <c r="AL144" i="16"/>
  <c r="AK144" i="16"/>
  <c r="AJ144" i="16"/>
  <c r="AI144" i="16"/>
  <c r="AH144" i="16"/>
  <c r="AG144" i="16"/>
  <c r="AF144" i="16"/>
  <c r="AE144" i="16"/>
  <c r="AD144" i="16"/>
  <c r="AC144" i="16"/>
  <c r="AB144" i="16"/>
  <c r="AA144" i="16"/>
  <c r="L144" i="16"/>
  <c r="J144" i="16"/>
  <c r="BE142" i="16"/>
  <c r="BD142" i="16"/>
  <c r="BC142" i="16"/>
  <c r="BB142" i="16"/>
  <c r="BA142" i="16"/>
  <c r="AZ142" i="16"/>
  <c r="AY142" i="16"/>
  <c r="AX142" i="16"/>
  <c r="AW142" i="16"/>
  <c r="AV142" i="16"/>
  <c r="AU142" i="16"/>
  <c r="AT142" i="16"/>
  <c r="AS142" i="16"/>
  <c r="AR142" i="16"/>
  <c r="AQ142" i="16"/>
  <c r="AP142" i="16"/>
  <c r="AO142" i="16"/>
  <c r="AN142" i="16"/>
  <c r="AM142" i="16"/>
  <c r="AL142" i="16"/>
  <c r="AK142" i="16"/>
  <c r="AJ142" i="16"/>
  <c r="AI142" i="16"/>
  <c r="AH142" i="16"/>
  <c r="AG142" i="16"/>
  <c r="AF142" i="16"/>
  <c r="AE142" i="16"/>
  <c r="AD142" i="16"/>
  <c r="AC142" i="16"/>
  <c r="AB142" i="16"/>
  <c r="AA142" i="16"/>
  <c r="L142" i="16"/>
  <c r="J142" i="16"/>
  <c r="BE140" i="16"/>
  <c r="BD140" i="16"/>
  <c r="BC140" i="16"/>
  <c r="BB140" i="16"/>
  <c r="BA140" i="16"/>
  <c r="AZ140" i="16"/>
  <c r="AY140" i="16"/>
  <c r="AX140" i="16"/>
  <c r="AW140" i="16"/>
  <c r="AV140" i="16"/>
  <c r="AU140" i="16"/>
  <c r="AT140" i="16"/>
  <c r="AS140" i="16"/>
  <c r="AR140" i="16"/>
  <c r="AQ140" i="16"/>
  <c r="AP140" i="16"/>
  <c r="AO140" i="16"/>
  <c r="AN140" i="16"/>
  <c r="AM140" i="16"/>
  <c r="AL140" i="16"/>
  <c r="AK140" i="16"/>
  <c r="AJ140" i="16"/>
  <c r="AI140" i="16"/>
  <c r="AH140" i="16"/>
  <c r="AG140" i="16"/>
  <c r="AF140" i="16"/>
  <c r="AE140" i="16"/>
  <c r="AD140" i="16"/>
  <c r="AC140" i="16"/>
  <c r="AB140" i="16"/>
  <c r="AA140" i="16"/>
  <c r="L140" i="16"/>
  <c r="J140" i="16"/>
  <c r="BE138" i="16"/>
  <c r="BD138" i="16"/>
  <c r="BC138" i="16"/>
  <c r="BB138" i="16"/>
  <c r="BA138" i="16"/>
  <c r="AZ138" i="16"/>
  <c r="AY138" i="16"/>
  <c r="AX138" i="16"/>
  <c r="AW138" i="16"/>
  <c r="AV138" i="16"/>
  <c r="AU138" i="16"/>
  <c r="AT138" i="16"/>
  <c r="AS138" i="16"/>
  <c r="AR138" i="16"/>
  <c r="AQ138" i="16"/>
  <c r="AP138" i="16"/>
  <c r="AO138" i="16"/>
  <c r="AN138" i="16"/>
  <c r="AM138" i="16"/>
  <c r="AL138" i="16"/>
  <c r="AK138" i="16"/>
  <c r="AJ138" i="16"/>
  <c r="AI138" i="16"/>
  <c r="AH138" i="16"/>
  <c r="AG138" i="16"/>
  <c r="AF138" i="16"/>
  <c r="AE138" i="16"/>
  <c r="AD138" i="16"/>
  <c r="AC138" i="16"/>
  <c r="AB138" i="16"/>
  <c r="AA138" i="16"/>
  <c r="L138" i="16"/>
  <c r="J138" i="16"/>
  <c r="BE136" i="16"/>
  <c r="BD136" i="16"/>
  <c r="BC136" i="16"/>
  <c r="BB136" i="16"/>
  <c r="BA136" i="16"/>
  <c r="AZ136" i="16"/>
  <c r="AY136" i="16"/>
  <c r="AX136" i="16"/>
  <c r="AW136" i="16"/>
  <c r="AV136" i="16"/>
  <c r="AU136" i="16"/>
  <c r="AT136" i="16"/>
  <c r="AS136" i="16"/>
  <c r="AR136" i="16"/>
  <c r="AQ136" i="16"/>
  <c r="AP136" i="16"/>
  <c r="AO136" i="16"/>
  <c r="AN136" i="16"/>
  <c r="AM136" i="16"/>
  <c r="AL136" i="16"/>
  <c r="AK136" i="16"/>
  <c r="AJ136" i="16"/>
  <c r="AI136" i="16"/>
  <c r="AH136" i="16"/>
  <c r="AG136" i="16"/>
  <c r="AF136" i="16"/>
  <c r="AE136" i="16"/>
  <c r="AD136" i="16"/>
  <c r="AC136" i="16"/>
  <c r="AB136" i="16"/>
  <c r="AA136" i="16"/>
  <c r="L136" i="16"/>
  <c r="J136" i="16"/>
  <c r="BE134" i="16"/>
  <c r="BD134" i="16"/>
  <c r="BC134" i="16"/>
  <c r="BB134" i="16"/>
  <c r="BA134" i="16"/>
  <c r="AZ134" i="16"/>
  <c r="AY134" i="16"/>
  <c r="AX134" i="16"/>
  <c r="AW134" i="16"/>
  <c r="AV134" i="16"/>
  <c r="AU134" i="16"/>
  <c r="AT134" i="16"/>
  <c r="AS134" i="16"/>
  <c r="AR134" i="16"/>
  <c r="AQ134" i="16"/>
  <c r="AP134" i="16"/>
  <c r="AO134" i="16"/>
  <c r="AN134" i="16"/>
  <c r="AM134" i="16"/>
  <c r="AL134" i="16"/>
  <c r="AK134" i="16"/>
  <c r="AJ134" i="16"/>
  <c r="AI134" i="16"/>
  <c r="AH134" i="16"/>
  <c r="AG134" i="16"/>
  <c r="AF134" i="16"/>
  <c r="AE134" i="16"/>
  <c r="AD134" i="16"/>
  <c r="AC134" i="16"/>
  <c r="AB134" i="16"/>
  <c r="AA134" i="16"/>
  <c r="L134" i="16"/>
  <c r="J134" i="16"/>
  <c r="BE132" i="16"/>
  <c r="BD132" i="16"/>
  <c r="BC132" i="16"/>
  <c r="BB132" i="16"/>
  <c r="BA132" i="16"/>
  <c r="AZ132" i="16"/>
  <c r="AY132" i="16"/>
  <c r="AX132" i="16"/>
  <c r="AW132" i="16"/>
  <c r="AV132" i="16"/>
  <c r="AU132" i="16"/>
  <c r="AT132" i="16"/>
  <c r="AS132" i="16"/>
  <c r="AR132" i="16"/>
  <c r="AQ132" i="16"/>
  <c r="AP132" i="16"/>
  <c r="AO132" i="16"/>
  <c r="AN132" i="16"/>
  <c r="AM132" i="16"/>
  <c r="AL132" i="16"/>
  <c r="AK132" i="16"/>
  <c r="AJ132" i="16"/>
  <c r="AI132" i="16"/>
  <c r="AH132" i="16"/>
  <c r="AG132" i="16"/>
  <c r="AF132" i="16"/>
  <c r="AE132" i="16"/>
  <c r="AD132" i="16"/>
  <c r="AC132" i="16"/>
  <c r="AB132" i="16"/>
  <c r="AA132" i="16"/>
  <c r="L132" i="16"/>
  <c r="J132" i="16"/>
  <c r="BE130" i="16"/>
  <c r="BD130" i="16"/>
  <c r="BC130" i="16"/>
  <c r="BB130" i="16"/>
  <c r="BA130" i="16"/>
  <c r="AZ130" i="16"/>
  <c r="AY130" i="16"/>
  <c r="AX130" i="16"/>
  <c r="AW130" i="16"/>
  <c r="AV130" i="16"/>
  <c r="AU130" i="16"/>
  <c r="AT130" i="16"/>
  <c r="AS130" i="16"/>
  <c r="AR130" i="16"/>
  <c r="AQ130" i="16"/>
  <c r="AP130" i="16"/>
  <c r="AO130" i="16"/>
  <c r="AN130" i="16"/>
  <c r="AM130" i="16"/>
  <c r="AL130" i="16"/>
  <c r="AK130" i="16"/>
  <c r="AJ130" i="16"/>
  <c r="AI130" i="16"/>
  <c r="AH130" i="16"/>
  <c r="AG130" i="16"/>
  <c r="AF130" i="16"/>
  <c r="AE130" i="16"/>
  <c r="AD130" i="16"/>
  <c r="AC130" i="16"/>
  <c r="AB130" i="16"/>
  <c r="AA130" i="16"/>
  <c r="L130" i="16"/>
  <c r="J130" i="16"/>
  <c r="BE128" i="16"/>
  <c r="BD128" i="16"/>
  <c r="BC128" i="16"/>
  <c r="BB128" i="16"/>
  <c r="BA128" i="16"/>
  <c r="AZ128" i="16"/>
  <c r="AY128" i="16"/>
  <c r="AX128" i="16"/>
  <c r="AW128" i="16"/>
  <c r="AV128" i="16"/>
  <c r="AU128" i="16"/>
  <c r="AT128" i="16"/>
  <c r="AS128" i="16"/>
  <c r="AR128" i="16"/>
  <c r="AQ128" i="16"/>
  <c r="AP128" i="16"/>
  <c r="AO128" i="16"/>
  <c r="AN128" i="16"/>
  <c r="AM128" i="16"/>
  <c r="AL128" i="16"/>
  <c r="AK128" i="16"/>
  <c r="AJ128" i="16"/>
  <c r="AI128" i="16"/>
  <c r="AH128" i="16"/>
  <c r="AG128" i="16"/>
  <c r="AF128" i="16"/>
  <c r="AE128" i="16"/>
  <c r="AD128" i="16"/>
  <c r="AC128" i="16"/>
  <c r="AB128" i="16"/>
  <c r="AA128" i="16"/>
  <c r="L128" i="16"/>
  <c r="J128" i="16"/>
  <c r="BE126" i="16"/>
  <c r="BD126" i="16"/>
  <c r="BC126" i="16"/>
  <c r="BB126" i="16"/>
  <c r="BA126" i="16"/>
  <c r="AZ126" i="16"/>
  <c r="AY126" i="16"/>
  <c r="AX126" i="16"/>
  <c r="AW126" i="16"/>
  <c r="AV126" i="16"/>
  <c r="AU126" i="16"/>
  <c r="AT126" i="16"/>
  <c r="AS126" i="16"/>
  <c r="AR126" i="16"/>
  <c r="AQ126" i="16"/>
  <c r="AP126" i="16"/>
  <c r="AO126" i="16"/>
  <c r="AN126" i="16"/>
  <c r="AM126" i="16"/>
  <c r="AL126" i="16"/>
  <c r="AK126" i="16"/>
  <c r="AJ126" i="16"/>
  <c r="AI126" i="16"/>
  <c r="AH126" i="16"/>
  <c r="AG126" i="16"/>
  <c r="AF126" i="16"/>
  <c r="AE126" i="16"/>
  <c r="AD126" i="16"/>
  <c r="AC126" i="16"/>
  <c r="AB126" i="16"/>
  <c r="AA126" i="16"/>
  <c r="L126" i="16"/>
  <c r="J126" i="16"/>
  <c r="BE124" i="16"/>
  <c r="BD124" i="16"/>
  <c r="BC124" i="16"/>
  <c r="BB124" i="16"/>
  <c r="BA124" i="16"/>
  <c r="AZ124" i="16"/>
  <c r="AY124" i="16"/>
  <c r="AX124" i="16"/>
  <c r="AW124" i="16"/>
  <c r="AV124" i="16"/>
  <c r="AU124" i="16"/>
  <c r="AT124" i="16"/>
  <c r="AS124" i="16"/>
  <c r="AR124" i="16"/>
  <c r="AQ124" i="16"/>
  <c r="AP124" i="16"/>
  <c r="AO124" i="16"/>
  <c r="AN124" i="16"/>
  <c r="AM124" i="16"/>
  <c r="AL124" i="16"/>
  <c r="AK124" i="16"/>
  <c r="AJ124" i="16"/>
  <c r="AI124" i="16"/>
  <c r="AH124" i="16"/>
  <c r="AG124" i="16"/>
  <c r="AF124" i="16"/>
  <c r="AE124" i="16"/>
  <c r="AD124" i="16"/>
  <c r="AC124" i="16"/>
  <c r="AB124" i="16"/>
  <c r="AA124" i="16"/>
  <c r="L124" i="16"/>
  <c r="J124" i="16"/>
  <c r="BE122" i="16"/>
  <c r="BD122" i="16"/>
  <c r="BC122" i="16"/>
  <c r="BB122" i="16"/>
  <c r="BA122" i="16"/>
  <c r="AZ122" i="16"/>
  <c r="AY122" i="16"/>
  <c r="AX122" i="16"/>
  <c r="AW122" i="16"/>
  <c r="AV122" i="16"/>
  <c r="AU122" i="16"/>
  <c r="AT122" i="16"/>
  <c r="AS122" i="16"/>
  <c r="AR122" i="16"/>
  <c r="AQ122" i="16"/>
  <c r="AP122" i="16"/>
  <c r="AO122" i="16"/>
  <c r="AN122" i="16"/>
  <c r="AM122" i="16"/>
  <c r="AL122" i="16"/>
  <c r="AK122" i="16"/>
  <c r="AJ122" i="16"/>
  <c r="AI122" i="16"/>
  <c r="AH122" i="16"/>
  <c r="AG122" i="16"/>
  <c r="AF122" i="16"/>
  <c r="AE122" i="16"/>
  <c r="AD122" i="16"/>
  <c r="AC122" i="16"/>
  <c r="AB122" i="16"/>
  <c r="AA122" i="16"/>
  <c r="L122" i="16"/>
  <c r="J122" i="16"/>
  <c r="BE120" i="16"/>
  <c r="BD120" i="16"/>
  <c r="BC120" i="16"/>
  <c r="BB120" i="16"/>
  <c r="BA120" i="16"/>
  <c r="AZ120" i="16"/>
  <c r="AY120" i="16"/>
  <c r="AX120" i="16"/>
  <c r="AW120" i="16"/>
  <c r="AV120" i="16"/>
  <c r="AU120" i="16"/>
  <c r="AT120" i="16"/>
  <c r="AS120" i="16"/>
  <c r="AR120" i="16"/>
  <c r="AQ120" i="16"/>
  <c r="AP120" i="16"/>
  <c r="AO120" i="16"/>
  <c r="AN120" i="16"/>
  <c r="AM120" i="16"/>
  <c r="AL120" i="16"/>
  <c r="AK120" i="16"/>
  <c r="AJ120" i="16"/>
  <c r="AI120" i="16"/>
  <c r="AH120" i="16"/>
  <c r="AG120" i="16"/>
  <c r="AF120" i="16"/>
  <c r="AE120" i="16"/>
  <c r="AD120" i="16"/>
  <c r="AC120" i="16"/>
  <c r="AB120" i="16"/>
  <c r="AA120" i="16"/>
  <c r="L120" i="16"/>
  <c r="J120" i="16"/>
  <c r="BE118" i="16"/>
  <c r="BD118" i="16"/>
  <c r="BC118" i="16"/>
  <c r="BB118" i="16"/>
  <c r="BA118" i="16"/>
  <c r="AZ118" i="16"/>
  <c r="AY118" i="16"/>
  <c r="AX118" i="16"/>
  <c r="AW118" i="16"/>
  <c r="AV118" i="16"/>
  <c r="AU118" i="16"/>
  <c r="AT118" i="16"/>
  <c r="AS118" i="16"/>
  <c r="AR118" i="16"/>
  <c r="AQ118" i="16"/>
  <c r="AP118" i="16"/>
  <c r="AO118" i="16"/>
  <c r="AN118" i="16"/>
  <c r="AM118" i="16"/>
  <c r="AL118" i="16"/>
  <c r="AK118" i="16"/>
  <c r="AJ118" i="16"/>
  <c r="AI118" i="16"/>
  <c r="AH118" i="16"/>
  <c r="AG118" i="16"/>
  <c r="AF118" i="16"/>
  <c r="AE118" i="16"/>
  <c r="AD118" i="16"/>
  <c r="AC118" i="16"/>
  <c r="AB118" i="16"/>
  <c r="AA118" i="16"/>
  <c r="L118" i="16"/>
  <c r="J118" i="16"/>
  <c r="BE116" i="16"/>
  <c r="BD116" i="16"/>
  <c r="BC116" i="16"/>
  <c r="BB116" i="16"/>
  <c r="BA116" i="16"/>
  <c r="AZ116" i="16"/>
  <c r="AY116" i="16"/>
  <c r="AX116" i="16"/>
  <c r="AW116" i="16"/>
  <c r="AV116" i="16"/>
  <c r="AU116" i="16"/>
  <c r="AT116" i="16"/>
  <c r="AS116" i="16"/>
  <c r="AR116" i="16"/>
  <c r="AQ116" i="16"/>
  <c r="AP116" i="16"/>
  <c r="AO116" i="16"/>
  <c r="AN116" i="16"/>
  <c r="AM116" i="16"/>
  <c r="AL116" i="16"/>
  <c r="AK116" i="16"/>
  <c r="AJ116" i="16"/>
  <c r="AI116" i="16"/>
  <c r="AH116" i="16"/>
  <c r="AG116" i="16"/>
  <c r="AF116" i="16"/>
  <c r="AE116" i="16"/>
  <c r="AD116" i="16"/>
  <c r="AC116" i="16"/>
  <c r="AB116" i="16"/>
  <c r="AA116" i="16"/>
  <c r="L116" i="16"/>
  <c r="J116" i="16"/>
  <c r="BE114" i="16"/>
  <c r="BD114" i="16"/>
  <c r="BC114" i="16"/>
  <c r="BB114" i="16"/>
  <c r="BA114" i="16"/>
  <c r="AZ114" i="16"/>
  <c r="AY114" i="16"/>
  <c r="AX114" i="16"/>
  <c r="AW114" i="16"/>
  <c r="AV114" i="16"/>
  <c r="AU114" i="16"/>
  <c r="AT114" i="16"/>
  <c r="AS114" i="16"/>
  <c r="AR114" i="16"/>
  <c r="AQ114" i="16"/>
  <c r="AP114" i="16"/>
  <c r="AO114" i="16"/>
  <c r="AN114" i="16"/>
  <c r="AM114" i="16"/>
  <c r="AL114" i="16"/>
  <c r="AK114" i="16"/>
  <c r="AJ114" i="16"/>
  <c r="AI114" i="16"/>
  <c r="AH114" i="16"/>
  <c r="AG114" i="16"/>
  <c r="AF114" i="16"/>
  <c r="AE114" i="16"/>
  <c r="AD114" i="16"/>
  <c r="AC114" i="16"/>
  <c r="AB114" i="16"/>
  <c r="AA114" i="16"/>
  <c r="L114" i="16"/>
  <c r="J114" i="16"/>
  <c r="BE112" i="16"/>
  <c r="BD112" i="16"/>
  <c r="BC112" i="16"/>
  <c r="BB112" i="16"/>
  <c r="BA112" i="16"/>
  <c r="AZ112" i="16"/>
  <c r="AY112" i="16"/>
  <c r="AX112" i="16"/>
  <c r="AW112" i="16"/>
  <c r="AV112" i="16"/>
  <c r="AU112" i="16"/>
  <c r="AT112" i="16"/>
  <c r="AS112" i="16"/>
  <c r="AR112" i="16"/>
  <c r="AQ112" i="16"/>
  <c r="AP112" i="16"/>
  <c r="AO112" i="16"/>
  <c r="AN112" i="16"/>
  <c r="AM112" i="16"/>
  <c r="AL112" i="16"/>
  <c r="AK112" i="16"/>
  <c r="AJ112" i="16"/>
  <c r="AI112" i="16"/>
  <c r="AH112" i="16"/>
  <c r="AG112" i="16"/>
  <c r="AF112" i="16"/>
  <c r="AE112" i="16"/>
  <c r="AD112" i="16"/>
  <c r="AC112" i="16"/>
  <c r="AB112" i="16"/>
  <c r="AA112" i="16"/>
  <c r="L112" i="16"/>
  <c r="J112" i="16"/>
  <c r="BE110" i="16"/>
  <c r="BD110" i="16"/>
  <c r="BC110" i="16"/>
  <c r="BB110" i="16"/>
  <c r="BA110" i="16"/>
  <c r="AZ110" i="16"/>
  <c r="AY110" i="16"/>
  <c r="AX110" i="16"/>
  <c r="AW110" i="16"/>
  <c r="AV110" i="16"/>
  <c r="AU110" i="16"/>
  <c r="AT110" i="16"/>
  <c r="AS110" i="16"/>
  <c r="AR110" i="16"/>
  <c r="AQ110" i="16"/>
  <c r="AP110" i="16"/>
  <c r="AO110" i="16"/>
  <c r="AN110" i="16"/>
  <c r="AM110" i="16"/>
  <c r="AL110" i="16"/>
  <c r="AK110" i="16"/>
  <c r="AJ110" i="16"/>
  <c r="AI110" i="16"/>
  <c r="AH110" i="16"/>
  <c r="AG110" i="16"/>
  <c r="AF110" i="16"/>
  <c r="AE110" i="16"/>
  <c r="AD110" i="16"/>
  <c r="AC110" i="16"/>
  <c r="AB110" i="16"/>
  <c r="AA110" i="16"/>
  <c r="L110" i="16"/>
  <c r="J110" i="16"/>
  <c r="BE108" i="16"/>
  <c r="BD108" i="16"/>
  <c r="BC108" i="16"/>
  <c r="BB108" i="16"/>
  <c r="BA108" i="16"/>
  <c r="AZ108" i="16"/>
  <c r="AY108" i="16"/>
  <c r="AX108" i="16"/>
  <c r="AW108" i="16"/>
  <c r="AV108" i="16"/>
  <c r="AU108" i="16"/>
  <c r="AT108" i="16"/>
  <c r="AS108" i="16"/>
  <c r="AR108" i="16"/>
  <c r="AQ108" i="16"/>
  <c r="AP108" i="16"/>
  <c r="AO108" i="16"/>
  <c r="AN108" i="16"/>
  <c r="AM108" i="16"/>
  <c r="AL108" i="16"/>
  <c r="AK108" i="16"/>
  <c r="AJ108" i="16"/>
  <c r="AI108" i="16"/>
  <c r="AH108" i="16"/>
  <c r="AG108" i="16"/>
  <c r="AF108" i="16"/>
  <c r="AE108" i="16"/>
  <c r="AD108" i="16"/>
  <c r="AC108" i="16"/>
  <c r="AB108" i="16"/>
  <c r="AA108" i="16"/>
  <c r="L108" i="16"/>
  <c r="J108" i="16"/>
  <c r="BE106" i="16"/>
  <c r="BD106" i="16"/>
  <c r="BC106" i="16"/>
  <c r="BB106" i="16"/>
  <c r="BA106" i="16"/>
  <c r="AZ106" i="16"/>
  <c r="AY106" i="16"/>
  <c r="AX106" i="16"/>
  <c r="AW106" i="16"/>
  <c r="AV106" i="16"/>
  <c r="AU106" i="16"/>
  <c r="AT106" i="16"/>
  <c r="AS106" i="16"/>
  <c r="AR106" i="16"/>
  <c r="AQ106" i="16"/>
  <c r="AP106" i="16"/>
  <c r="AO106" i="16"/>
  <c r="AN106" i="16"/>
  <c r="AM106" i="16"/>
  <c r="AL106" i="16"/>
  <c r="AK106" i="16"/>
  <c r="AJ106" i="16"/>
  <c r="AI106" i="16"/>
  <c r="AH106" i="16"/>
  <c r="AG106" i="16"/>
  <c r="AF106" i="16"/>
  <c r="AE106" i="16"/>
  <c r="AD106" i="16"/>
  <c r="AC106" i="16"/>
  <c r="AB106" i="16"/>
  <c r="AA106" i="16"/>
  <c r="L106" i="16"/>
  <c r="J106" i="16"/>
  <c r="BE104" i="16"/>
  <c r="BD104" i="16"/>
  <c r="BC104" i="16"/>
  <c r="BB104" i="16"/>
  <c r="BA104" i="16"/>
  <c r="AZ104" i="16"/>
  <c r="AY104" i="16"/>
  <c r="AX104" i="16"/>
  <c r="AW104" i="16"/>
  <c r="AV104" i="16"/>
  <c r="AU104" i="16"/>
  <c r="AT104" i="16"/>
  <c r="AS104" i="16"/>
  <c r="AR104" i="16"/>
  <c r="AQ104" i="16"/>
  <c r="AP104" i="16"/>
  <c r="AO104" i="16"/>
  <c r="AN104" i="16"/>
  <c r="AM104" i="16"/>
  <c r="AL104" i="16"/>
  <c r="AK104" i="16"/>
  <c r="AJ104" i="16"/>
  <c r="AI104" i="16"/>
  <c r="AH104" i="16"/>
  <c r="AG104" i="16"/>
  <c r="AF104" i="16"/>
  <c r="AE104" i="16"/>
  <c r="AD104" i="16"/>
  <c r="AC104" i="16"/>
  <c r="AB104" i="16"/>
  <c r="AA104" i="16"/>
  <c r="L104" i="16"/>
  <c r="J104" i="16"/>
  <c r="BE102" i="16"/>
  <c r="BD102" i="16"/>
  <c r="BC102" i="16"/>
  <c r="BB102" i="16"/>
  <c r="BA102" i="16"/>
  <c r="AZ102" i="16"/>
  <c r="AY102" i="16"/>
  <c r="AX102" i="16"/>
  <c r="AW102" i="16"/>
  <c r="AV102" i="16"/>
  <c r="AU102" i="16"/>
  <c r="AT102" i="16"/>
  <c r="AS102" i="16"/>
  <c r="AR102" i="16"/>
  <c r="AQ102" i="16"/>
  <c r="AP102" i="16"/>
  <c r="AO102" i="16"/>
  <c r="AN102" i="16"/>
  <c r="AM102" i="16"/>
  <c r="AL102" i="16"/>
  <c r="AK102" i="16"/>
  <c r="AJ102" i="16"/>
  <c r="AI102" i="16"/>
  <c r="AH102" i="16"/>
  <c r="AG102" i="16"/>
  <c r="AF102" i="16"/>
  <c r="AE102" i="16"/>
  <c r="AD102" i="16"/>
  <c r="AC102" i="16"/>
  <c r="AB102" i="16"/>
  <c r="AA102" i="16"/>
  <c r="L102" i="16"/>
  <c r="J102" i="16"/>
  <c r="BE100" i="16"/>
  <c r="BD100" i="16"/>
  <c r="BC100" i="16"/>
  <c r="BB100" i="16"/>
  <c r="BA100" i="16"/>
  <c r="AZ100" i="16"/>
  <c r="AY100" i="16"/>
  <c r="AX100" i="16"/>
  <c r="AW100" i="16"/>
  <c r="AV100" i="16"/>
  <c r="AU100" i="16"/>
  <c r="AT100" i="16"/>
  <c r="AS100" i="16"/>
  <c r="AR100" i="16"/>
  <c r="AQ100" i="16"/>
  <c r="AP100" i="16"/>
  <c r="AO100" i="16"/>
  <c r="AN100" i="16"/>
  <c r="AM100" i="16"/>
  <c r="AL100" i="16"/>
  <c r="AK100" i="16"/>
  <c r="AJ100" i="16"/>
  <c r="AI100" i="16"/>
  <c r="AH100" i="16"/>
  <c r="AG100" i="16"/>
  <c r="AF100" i="16"/>
  <c r="AE100" i="16"/>
  <c r="AD100" i="16"/>
  <c r="AC100" i="16"/>
  <c r="AB100" i="16"/>
  <c r="AA100" i="16"/>
  <c r="L100" i="16"/>
  <c r="J100" i="16"/>
  <c r="BE98" i="16"/>
  <c r="BD98" i="16"/>
  <c r="BC98" i="16"/>
  <c r="BB98" i="16"/>
  <c r="BA98" i="16"/>
  <c r="AZ98" i="16"/>
  <c r="AY98" i="16"/>
  <c r="AX98" i="16"/>
  <c r="AW98" i="16"/>
  <c r="AV98" i="16"/>
  <c r="AU98" i="16"/>
  <c r="AT98" i="16"/>
  <c r="AS98" i="16"/>
  <c r="AR98" i="16"/>
  <c r="AQ98" i="16"/>
  <c r="AP98" i="16"/>
  <c r="AO98" i="16"/>
  <c r="AN98" i="16"/>
  <c r="AM98" i="16"/>
  <c r="AL98" i="16"/>
  <c r="AK98" i="16"/>
  <c r="AJ98" i="16"/>
  <c r="AI98" i="16"/>
  <c r="AH98" i="16"/>
  <c r="AG98" i="16"/>
  <c r="AF98" i="16"/>
  <c r="AE98" i="16"/>
  <c r="AD98" i="16"/>
  <c r="AC98" i="16"/>
  <c r="AB98" i="16"/>
  <c r="AA98" i="16"/>
  <c r="L98" i="16"/>
  <c r="J98" i="16"/>
  <c r="BE96" i="16"/>
  <c r="BD96" i="16"/>
  <c r="BC96" i="16"/>
  <c r="BB96" i="16"/>
  <c r="BA96" i="16"/>
  <c r="AZ96" i="16"/>
  <c r="AY96" i="16"/>
  <c r="AX96" i="16"/>
  <c r="AW96" i="16"/>
  <c r="AV96" i="16"/>
  <c r="AU96" i="16"/>
  <c r="AT96" i="16"/>
  <c r="AS96" i="16"/>
  <c r="AR96" i="16"/>
  <c r="AQ96" i="16"/>
  <c r="AP96" i="16"/>
  <c r="AO96" i="16"/>
  <c r="AN96" i="16"/>
  <c r="AM96" i="16"/>
  <c r="AL96" i="16"/>
  <c r="AK96" i="16"/>
  <c r="AJ96" i="16"/>
  <c r="AI96" i="16"/>
  <c r="AH96" i="16"/>
  <c r="AG96" i="16"/>
  <c r="AF96" i="16"/>
  <c r="AE96" i="16"/>
  <c r="AD96" i="16"/>
  <c r="AC96" i="16"/>
  <c r="AB96" i="16"/>
  <c r="AA96" i="16"/>
  <c r="L96" i="16"/>
  <c r="J96" i="16"/>
  <c r="BE94" i="16"/>
  <c r="BD94" i="16"/>
  <c r="BC94" i="16"/>
  <c r="BB94" i="16"/>
  <c r="BA94" i="16"/>
  <c r="AZ94" i="16"/>
  <c r="AY94" i="16"/>
  <c r="AX94" i="16"/>
  <c r="AW94" i="16"/>
  <c r="AV94" i="16"/>
  <c r="AU94" i="16"/>
  <c r="AT94" i="16"/>
  <c r="AS94" i="16"/>
  <c r="AR94" i="16"/>
  <c r="AQ94" i="16"/>
  <c r="AP94" i="16"/>
  <c r="AO94" i="16"/>
  <c r="AN94" i="16"/>
  <c r="AM94" i="16"/>
  <c r="AL94" i="16"/>
  <c r="AK94" i="16"/>
  <c r="AJ94" i="16"/>
  <c r="AI94" i="16"/>
  <c r="AH94" i="16"/>
  <c r="AG94" i="16"/>
  <c r="AF94" i="16"/>
  <c r="AE94" i="16"/>
  <c r="AD94" i="16"/>
  <c r="AC94" i="16"/>
  <c r="AB94" i="16"/>
  <c r="AA94" i="16"/>
  <c r="L94" i="16"/>
  <c r="J94" i="16"/>
  <c r="BE92" i="16"/>
  <c r="BD92" i="16"/>
  <c r="BC92" i="16"/>
  <c r="BB92" i="16"/>
  <c r="BA92" i="16"/>
  <c r="AZ92" i="16"/>
  <c r="AY92" i="16"/>
  <c r="AX92" i="16"/>
  <c r="AW92" i="16"/>
  <c r="AV92" i="16"/>
  <c r="AU92" i="16"/>
  <c r="AT92" i="16"/>
  <c r="AS92" i="16"/>
  <c r="AR92" i="16"/>
  <c r="AQ92" i="16"/>
  <c r="AP92" i="16"/>
  <c r="AO92" i="16"/>
  <c r="AN92" i="16"/>
  <c r="AM92" i="16"/>
  <c r="AL92" i="16"/>
  <c r="AK92" i="16"/>
  <c r="AJ92" i="16"/>
  <c r="AI92" i="16"/>
  <c r="AH92" i="16"/>
  <c r="AG92" i="16"/>
  <c r="AF92" i="16"/>
  <c r="AE92" i="16"/>
  <c r="AD92" i="16"/>
  <c r="AC92" i="16"/>
  <c r="AB92" i="16"/>
  <c r="AA92" i="16"/>
  <c r="L92" i="16"/>
  <c r="J92" i="16"/>
  <c r="BE90" i="16"/>
  <c r="BD90" i="16"/>
  <c r="BC90" i="16"/>
  <c r="BB90" i="16"/>
  <c r="BA90" i="16"/>
  <c r="AZ90" i="16"/>
  <c r="AY90" i="16"/>
  <c r="AX90" i="16"/>
  <c r="AW90" i="16"/>
  <c r="AV90" i="16"/>
  <c r="AU90" i="16"/>
  <c r="AT90" i="16"/>
  <c r="AS90" i="16"/>
  <c r="AR90" i="16"/>
  <c r="AQ90" i="16"/>
  <c r="AP90" i="16"/>
  <c r="AO90" i="16"/>
  <c r="AN90" i="16"/>
  <c r="AM90" i="16"/>
  <c r="AL90" i="16"/>
  <c r="AK90" i="16"/>
  <c r="AJ90" i="16"/>
  <c r="AI90" i="16"/>
  <c r="AH90" i="16"/>
  <c r="AG90" i="16"/>
  <c r="AF90" i="16"/>
  <c r="AE90" i="16"/>
  <c r="AD90" i="16"/>
  <c r="AC90" i="16"/>
  <c r="AB90" i="16"/>
  <c r="AA90" i="16"/>
  <c r="L90" i="16"/>
  <c r="J90" i="16"/>
  <c r="BE88" i="16"/>
  <c r="BD88" i="16"/>
  <c r="BC88" i="16"/>
  <c r="BB88" i="16"/>
  <c r="BA88" i="16"/>
  <c r="AZ88" i="16"/>
  <c r="AY88" i="16"/>
  <c r="AX88" i="16"/>
  <c r="AW88" i="16"/>
  <c r="AV88" i="16"/>
  <c r="AU88" i="16"/>
  <c r="AT88" i="16"/>
  <c r="AS88" i="16"/>
  <c r="AR88" i="16"/>
  <c r="AQ88" i="16"/>
  <c r="AP88" i="16"/>
  <c r="AO88" i="16"/>
  <c r="AN88" i="16"/>
  <c r="AM88" i="16"/>
  <c r="AL88" i="16"/>
  <c r="AK88" i="16"/>
  <c r="AJ88" i="16"/>
  <c r="AI88" i="16"/>
  <c r="AH88" i="16"/>
  <c r="AG88" i="16"/>
  <c r="AF88" i="16"/>
  <c r="AE88" i="16"/>
  <c r="AD88" i="16"/>
  <c r="AC88" i="16"/>
  <c r="AB88" i="16"/>
  <c r="AA88" i="16"/>
  <c r="L88" i="16"/>
  <c r="J88" i="16"/>
  <c r="BE86" i="16"/>
  <c r="BD86" i="16"/>
  <c r="BC86" i="16"/>
  <c r="BB86" i="16"/>
  <c r="BA86" i="16"/>
  <c r="AZ86" i="16"/>
  <c r="AY86" i="16"/>
  <c r="AX86" i="16"/>
  <c r="AW86" i="16"/>
  <c r="AV86" i="16"/>
  <c r="AU86" i="16"/>
  <c r="AT86" i="16"/>
  <c r="AS86" i="16"/>
  <c r="AR86" i="16"/>
  <c r="AQ86" i="16"/>
  <c r="AP86" i="16"/>
  <c r="AO86" i="16"/>
  <c r="AN86" i="16"/>
  <c r="AM86" i="16"/>
  <c r="AL86" i="16"/>
  <c r="AK86" i="16"/>
  <c r="AJ86" i="16"/>
  <c r="AI86" i="16"/>
  <c r="AH86" i="16"/>
  <c r="AG86" i="16"/>
  <c r="AF86" i="16"/>
  <c r="AE86" i="16"/>
  <c r="AD86" i="16"/>
  <c r="AC86" i="16"/>
  <c r="AB86" i="16"/>
  <c r="AA86" i="16"/>
  <c r="L86" i="16"/>
  <c r="J86" i="16"/>
  <c r="BE84" i="16"/>
  <c r="BD84" i="16"/>
  <c r="BC84" i="16"/>
  <c r="BB84" i="16"/>
  <c r="BA84" i="16"/>
  <c r="AZ84" i="16"/>
  <c r="AY84" i="16"/>
  <c r="AX84" i="16"/>
  <c r="AW84" i="16"/>
  <c r="AV84" i="16"/>
  <c r="AU84" i="16"/>
  <c r="AT84" i="16"/>
  <c r="AS84" i="16"/>
  <c r="AR84" i="16"/>
  <c r="AQ84" i="16"/>
  <c r="AP84" i="16"/>
  <c r="AO84" i="16"/>
  <c r="AN84" i="16"/>
  <c r="AM84" i="16"/>
  <c r="AL84" i="16"/>
  <c r="AK84" i="16"/>
  <c r="AJ84" i="16"/>
  <c r="AI84" i="16"/>
  <c r="AH84" i="16"/>
  <c r="AG84" i="16"/>
  <c r="AF84" i="16"/>
  <c r="AE84" i="16"/>
  <c r="AD84" i="16"/>
  <c r="AC84" i="16"/>
  <c r="AB84" i="16"/>
  <c r="AA84" i="16"/>
  <c r="L84" i="16"/>
  <c r="J84" i="16"/>
  <c r="BE82" i="16"/>
  <c r="BD82" i="16"/>
  <c r="BC82" i="16"/>
  <c r="BB82" i="16"/>
  <c r="BA82" i="16"/>
  <c r="AZ82" i="16"/>
  <c r="AY82" i="16"/>
  <c r="AX82" i="16"/>
  <c r="AW82" i="16"/>
  <c r="AV82" i="16"/>
  <c r="AU82" i="16"/>
  <c r="AT82" i="16"/>
  <c r="AS82" i="16"/>
  <c r="AR82" i="16"/>
  <c r="AQ82" i="16"/>
  <c r="AP82" i="16"/>
  <c r="AO82" i="16"/>
  <c r="AN82" i="16"/>
  <c r="AM82" i="16"/>
  <c r="AL82" i="16"/>
  <c r="AK82" i="16"/>
  <c r="AJ82" i="16"/>
  <c r="AI82" i="16"/>
  <c r="AH82" i="16"/>
  <c r="AG82" i="16"/>
  <c r="AF82" i="16"/>
  <c r="AE82" i="16"/>
  <c r="AD82" i="16"/>
  <c r="AC82" i="16"/>
  <c r="AB82" i="16"/>
  <c r="AA82" i="16"/>
  <c r="L82" i="16"/>
  <c r="J82" i="16"/>
  <c r="BE80" i="16"/>
  <c r="BD80" i="16"/>
  <c r="BC80" i="16"/>
  <c r="BB80" i="16"/>
  <c r="BA80" i="16"/>
  <c r="AZ80" i="16"/>
  <c r="AY80" i="16"/>
  <c r="AX80" i="16"/>
  <c r="AW80" i="16"/>
  <c r="AV80" i="16"/>
  <c r="AU80" i="16"/>
  <c r="AT80" i="16"/>
  <c r="AS80" i="16"/>
  <c r="AR80" i="16"/>
  <c r="AQ80" i="16"/>
  <c r="AP80" i="16"/>
  <c r="AO80" i="16"/>
  <c r="AN80" i="16"/>
  <c r="AM80" i="16"/>
  <c r="AL80" i="16"/>
  <c r="AK80" i="16"/>
  <c r="AJ80" i="16"/>
  <c r="AI80" i="16"/>
  <c r="AH80" i="16"/>
  <c r="AG80" i="16"/>
  <c r="AF80" i="16"/>
  <c r="AE80" i="16"/>
  <c r="AD80" i="16"/>
  <c r="AC80" i="16"/>
  <c r="AB80" i="16"/>
  <c r="AA80" i="16"/>
  <c r="L80" i="16"/>
  <c r="J80" i="16"/>
  <c r="BE78" i="16"/>
  <c r="BD78" i="16"/>
  <c r="BC78" i="16"/>
  <c r="BB78" i="16"/>
  <c r="BA78" i="16"/>
  <c r="AZ78" i="16"/>
  <c r="AY78" i="16"/>
  <c r="AX78" i="16"/>
  <c r="AW78" i="16"/>
  <c r="AV78" i="16"/>
  <c r="AU78" i="16"/>
  <c r="AT78" i="16"/>
  <c r="AS78" i="16"/>
  <c r="AR78" i="16"/>
  <c r="AQ78" i="16"/>
  <c r="AP78" i="16"/>
  <c r="AO78" i="16"/>
  <c r="AN78" i="16"/>
  <c r="AM78" i="16"/>
  <c r="AL78" i="16"/>
  <c r="AK78" i="16"/>
  <c r="AJ78" i="16"/>
  <c r="AI78" i="16"/>
  <c r="AH78" i="16"/>
  <c r="AG78" i="16"/>
  <c r="AF78" i="16"/>
  <c r="AE78" i="16"/>
  <c r="AD78" i="16"/>
  <c r="AC78" i="16"/>
  <c r="AB78" i="16"/>
  <c r="AA78" i="16"/>
  <c r="L78" i="16"/>
  <c r="J78" i="16"/>
  <c r="BE76" i="16"/>
  <c r="BD76" i="16"/>
  <c r="BC76" i="16"/>
  <c r="BB76" i="16"/>
  <c r="BA76" i="16"/>
  <c r="AZ76" i="16"/>
  <c r="AY76" i="16"/>
  <c r="AX76" i="16"/>
  <c r="AW76" i="16"/>
  <c r="AV76" i="16"/>
  <c r="AU76" i="16"/>
  <c r="AT76" i="16"/>
  <c r="AS76" i="16"/>
  <c r="AR76" i="16"/>
  <c r="AQ76" i="16"/>
  <c r="AP76" i="16"/>
  <c r="AO76" i="16"/>
  <c r="AN76" i="16"/>
  <c r="AM76" i="16"/>
  <c r="AL76" i="16"/>
  <c r="AK76" i="16"/>
  <c r="AJ76" i="16"/>
  <c r="AI76" i="16"/>
  <c r="AH76" i="16"/>
  <c r="AG76" i="16"/>
  <c r="AF76" i="16"/>
  <c r="AE76" i="16"/>
  <c r="AD76" i="16"/>
  <c r="AC76" i="16"/>
  <c r="AB76" i="16"/>
  <c r="AA76" i="16"/>
  <c r="L76" i="16"/>
  <c r="J76" i="16"/>
  <c r="BE74" i="16"/>
  <c r="BD74" i="16"/>
  <c r="BC74" i="16"/>
  <c r="BB74" i="16"/>
  <c r="BA74" i="16"/>
  <c r="AZ74" i="16"/>
  <c r="AY74" i="16"/>
  <c r="AX74" i="16"/>
  <c r="AW74" i="16"/>
  <c r="AV74" i="16"/>
  <c r="AU74" i="16"/>
  <c r="AT74" i="16"/>
  <c r="AS74" i="16"/>
  <c r="AR74" i="16"/>
  <c r="AQ74" i="16"/>
  <c r="AP74" i="16"/>
  <c r="AO74" i="16"/>
  <c r="AN74" i="16"/>
  <c r="AM74" i="16"/>
  <c r="AL74" i="16"/>
  <c r="AK74" i="16"/>
  <c r="AJ74" i="16"/>
  <c r="AI74" i="16"/>
  <c r="AH74" i="16"/>
  <c r="AG74" i="16"/>
  <c r="AF74" i="16"/>
  <c r="AE74" i="16"/>
  <c r="AD74" i="16"/>
  <c r="AC74" i="16"/>
  <c r="AB74" i="16"/>
  <c r="AA74" i="16"/>
  <c r="L74" i="16"/>
  <c r="J74" i="16"/>
  <c r="BE72" i="16"/>
  <c r="BD72" i="16"/>
  <c r="BC72" i="16"/>
  <c r="BB72" i="16"/>
  <c r="BA72" i="16"/>
  <c r="AZ72" i="16"/>
  <c r="AY72" i="16"/>
  <c r="AX72" i="16"/>
  <c r="AW72" i="16"/>
  <c r="AV72" i="16"/>
  <c r="AU72" i="16"/>
  <c r="AT72" i="16"/>
  <c r="AS72" i="16"/>
  <c r="AR72" i="16"/>
  <c r="AQ72" i="16"/>
  <c r="AP72" i="16"/>
  <c r="AO72" i="16"/>
  <c r="AN72" i="16"/>
  <c r="AM72" i="16"/>
  <c r="AL72" i="16"/>
  <c r="AK72" i="16"/>
  <c r="AJ72" i="16"/>
  <c r="AI72" i="16"/>
  <c r="AH72" i="16"/>
  <c r="AG72" i="16"/>
  <c r="AF72" i="16"/>
  <c r="AE72" i="16"/>
  <c r="AD72" i="16"/>
  <c r="AC72" i="16"/>
  <c r="AB72" i="16"/>
  <c r="AA72" i="16"/>
  <c r="L72" i="16"/>
  <c r="J72" i="16"/>
  <c r="BE70" i="16"/>
  <c r="BD70" i="16"/>
  <c r="BC70" i="16"/>
  <c r="BB70" i="16"/>
  <c r="BA70" i="16"/>
  <c r="AZ70" i="16"/>
  <c r="AY70" i="16"/>
  <c r="AX70" i="16"/>
  <c r="AW70" i="16"/>
  <c r="AV70" i="16"/>
  <c r="AU70" i="16"/>
  <c r="AT70" i="16"/>
  <c r="AS70" i="16"/>
  <c r="AR70" i="16"/>
  <c r="AQ70" i="16"/>
  <c r="AP70" i="16"/>
  <c r="AO70" i="16"/>
  <c r="AN70" i="16"/>
  <c r="AM70" i="16"/>
  <c r="AL70" i="16"/>
  <c r="AK70" i="16"/>
  <c r="AJ70" i="16"/>
  <c r="AI70" i="16"/>
  <c r="AH70" i="16"/>
  <c r="AG70" i="16"/>
  <c r="AF70" i="16"/>
  <c r="AE70" i="16"/>
  <c r="AD70" i="16"/>
  <c r="AC70" i="16"/>
  <c r="AB70" i="16"/>
  <c r="AA70" i="16"/>
  <c r="L70" i="16"/>
  <c r="J70" i="16"/>
  <c r="BE68" i="16"/>
  <c r="BD68" i="16"/>
  <c r="BC68" i="16"/>
  <c r="BB68" i="16"/>
  <c r="BA68" i="16"/>
  <c r="AZ68" i="16"/>
  <c r="AY68" i="16"/>
  <c r="AX68" i="16"/>
  <c r="AW68" i="16"/>
  <c r="AV68" i="16"/>
  <c r="AU68" i="16"/>
  <c r="AT68" i="16"/>
  <c r="AS68" i="16"/>
  <c r="AR68" i="16"/>
  <c r="AQ68" i="16"/>
  <c r="AP68" i="16"/>
  <c r="AO68" i="16"/>
  <c r="AN68" i="16"/>
  <c r="AM68" i="16"/>
  <c r="AL68" i="16"/>
  <c r="AK68" i="16"/>
  <c r="AJ68" i="16"/>
  <c r="AI68" i="16"/>
  <c r="AH68" i="16"/>
  <c r="AG68" i="16"/>
  <c r="AF68" i="16"/>
  <c r="AE68" i="16"/>
  <c r="AD68" i="16"/>
  <c r="AC68" i="16"/>
  <c r="AB68" i="16"/>
  <c r="AA68" i="16"/>
  <c r="L68" i="16"/>
  <c r="J68" i="16"/>
  <c r="BE66" i="16"/>
  <c r="BD66" i="16"/>
  <c r="BC66" i="16"/>
  <c r="BB66" i="16"/>
  <c r="BA66" i="16"/>
  <c r="AZ66" i="16"/>
  <c r="AY66" i="16"/>
  <c r="AX66" i="16"/>
  <c r="AW66" i="16"/>
  <c r="AV66" i="16"/>
  <c r="AU66" i="16"/>
  <c r="AT66" i="16"/>
  <c r="AS66" i="16"/>
  <c r="AR66" i="16"/>
  <c r="AQ66" i="16"/>
  <c r="AP66" i="16"/>
  <c r="AO66" i="16"/>
  <c r="AN66" i="16"/>
  <c r="AM66" i="16"/>
  <c r="AL66" i="16"/>
  <c r="AK66" i="16"/>
  <c r="AJ66" i="16"/>
  <c r="AI66" i="16"/>
  <c r="AH66" i="16"/>
  <c r="AG66" i="16"/>
  <c r="AF66" i="16"/>
  <c r="AE66" i="16"/>
  <c r="AD66" i="16"/>
  <c r="AC66" i="16"/>
  <c r="AB66" i="16"/>
  <c r="AA66" i="16"/>
  <c r="L66" i="16"/>
  <c r="J66" i="16"/>
  <c r="BE64" i="16"/>
  <c r="BD64" i="16"/>
  <c r="BC64" i="16"/>
  <c r="BB64" i="16"/>
  <c r="BA64" i="16"/>
  <c r="AZ64" i="16"/>
  <c r="AY64" i="16"/>
  <c r="AX64" i="16"/>
  <c r="AW64" i="16"/>
  <c r="AV64" i="16"/>
  <c r="AU64" i="16"/>
  <c r="AT64" i="16"/>
  <c r="AS64" i="16"/>
  <c r="AR64" i="16"/>
  <c r="AQ64" i="16"/>
  <c r="AP64" i="16"/>
  <c r="AO64" i="16"/>
  <c r="AN64" i="16"/>
  <c r="AM64" i="16"/>
  <c r="AL64" i="16"/>
  <c r="AK64" i="16"/>
  <c r="AJ64" i="16"/>
  <c r="AI64" i="16"/>
  <c r="AH64" i="16"/>
  <c r="AG64" i="16"/>
  <c r="AF64" i="16"/>
  <c r="AE64" i="16"/>
  <c r="AD64" i="16"/>
  <c r="AC64" i="16"/>
  <c r="AB64" i="16"/>
  <c r="AA64" i="16"/>
  <c r="L64" i="16"/>
  <c r="J64" i="16"/>
  <c r="BE62" i="16"/>
  <c r="BD62" i="16"/>
  <c r="BC62" i="16"/>
  <c r="BB62" i="16"/>
  <c r="BA62" i="16"/>
  <c r="AZ62" i="16"/>
  <c r="AY62" i="16"/>
  <c r="AX62" i="16"/>
  <c r="AW62" i="16"/>
  <c r="AV62" i="16"/>
  <c r="AU62" i="16"/>
  <c r="AT62" i="16"/>
  <c r="AS62" i="16"/>
  <c r="AR62" i="16"/>
  <c r="AQ62" i="16"/>
  <c r="AP62" i="16"/>
  <c r="AO62" i="16"/>
  <c r="AN62" i="16"/>
  <c r="AM62" i="16"/>
  <c r="AL62" i="16"/>
  <c r="AK62" i="16"/>
  <c r="AJ62" i="16"/>
  <c r="AI62" i="16"/>
  <c r="AH62" i="16"/>
  <c r="AG62" i="16"/>
  <c r="AF62" i="16"/>
  <c r="AE62" i="16"/>
  <c r="AD62" i="16"/>
  <c r="AC62" i="16"/>
  <c r="AB62" i="16"/>
  <c r="AA62" i="16"/>
  <c r="L62" i="16"/>
  <c r="J62" i="16"/>
  <c r="BE60" i="16"/>
  <c r="BD60" i="16"/>
  <c r="BC60" i="16"/>
  <c r="BB60" i="16"/>
  <c r="BA60" i="16"/>
  <c r="AZ60" i="16"/>
  <c r="AY60" i="16"/>
  <c r="AX60" i="16"/>
  <c r="AW60" i="16"/>
  <c r="AV60" i="16"/>
  <c r="AU60" i="16"/>
  <c r="AT60" i="16"/>
  <c r="AS60" i="16"/>
  <c r="AR60" i="16"/>
  <c r="AQ60" i="16"/>
  <c r="AP60" i="16"/>
  <c r="AO60" i="16"/>
  <c r="AN60" i="16"/>
  <c r="AM60" i="16"/>
  <c r="AL60" i="16"/>
  <c r="AK60" i="16"/>
  <c r="AJ60" i="16"/>
  <c r="AI60" i="16"/>
  <c r="AH60" i="16"/>
  <c r="AG60" i="16"/>
  <c r="AF60" i="16"/>
  <c r="AE60" i="16"/>
  <c r="AD60" i="16"/>
  <c r="AC60" i="16"/>
  <c r="AB60" i="16"/>
  <c r="AA60" i="16"/>
  <c r="L60" i="16"/>
  <c r="J60" i="16"/>
  <c r="BE58" i="16"/>
  <c r="BD58" i="16"/>
  <c r="BC58" i="16"/>
  <c r="BB58" i="16"/>
  <c r="BA58" i="16"/>
  <c r="AZ58" i="16"/>
  <c r="AY58" i="16"/>
  <c r="AX58" i="16"/>
  <c r="AW58" i="16"/>
  <c r="AV58" i="16"/>
  <c r="AU58" i="16"/>
  <c r="AT58" i="16"/>
  <c r="AS58" i="16"/>
  <c r="AR58" i="16"/>
  <c r="AQ58" i="16"/>
  <c r="AP58" i="16"/>
  <c r="AO58" i="16"/>
  <c r="AN58" i="16"/>
  <c r="AM58" i="16"/>
  <c r="AL58" i="16"/>
  <c r="AK58" i="16"/>
  <c r="AJ58" i="16"/>
  <c r="AI58" i="16"/>
  <c r="AH58" i="16"/>
  <c r="AG58" i="16"/>
  <c r="AF58" i="16"/>
  <c r="AE58" i="16"/>
  <c r="AD58" i="16"/>
  <c r="AC58" i="16"/>
  <c r="AB58" i="16"/>
  <c r="AA58" i="16"/>
  <c r="L58" i="16"/>
  <c r="J58" i="16"/>
  <c r="BE56" i="16"/>
  <c r="BD56" i="16"/>
  <c r="BC56" i="16"/>
  <c r="BB56" i="16"/>
  <c r="BA56" i="16"/>
  <c r="AZ56" i="16"/>
  <c r="AY56" i="16"/>
  <c r="AX56" i="16"/>
  <c r="AW56" i="16"/>
  <c r="AV56" i="16"/>
  <c r="AU56" i="16"/>
  <c r="AT56" i="16"/>
  <c r="AS56" i="16"/>
  <c r="AR56" i="16"/>
  <c r="AQ56" i="16"/>
  <c r="AP56" i="16"/>
  <c r="AO56" i="16"/>
  <c r="AN56" i="16"/>
  <c r="AM56" i="16"/>
  <c r="AL56" i="16"/>
  <c r="AK56" i="16"/>
  <c r="AJ56" i="16"/>
  <c r="AI56" i="16"/>
  <c r="AH56" i="16"/>
  <c r="AG56" i="16"/>
  <c r="AF56" i="16"/>
  <c r="AE56" i="16"/>
  <c r="AD56" i="16"/>
  <c r="AC56" i="16"/>
  <c r="AB56" i="16"/>
  <c r="AA56" i="16"/>
  <c r="L56" i="16"/>
  <c r="J56" i="16"/>
  <c r="BE54" i="16"/>
  <c r="BD54" i="16"/>
  <c r="BC54" i="16"/>
  <c r="BB54" i="16"/>
  <c r="BA54" i="16"/>
  <c r="AZ54" i="16"/>
  <c r="AY54" i="16"/>
  <c r="AX54" i="16"/>
  <c r="AW54" i="16"/>
  <c r="AV54" i="16"/>
  <c r="AU54" i="16"/>
  <c r="AT54" i="16"/>
  <c r="AS54" i="16"/>
  <c r="AR54" i="16"/>
  <c r="AQ54" i="16"/>
  <c r="AP54" i="16"/>
  <c r="AO54" i="16"/>
  <c r="AN54" i="16"/>
  <c r="AM54" i="16"/>
  <c r="AL54" i="16"/>
  <c r="AK54" i="16"/>
  <c r="AJ54" i="16"/>
  <c r="AI54" i="16"/>
  <c r="AH54" i="16"/>
  <c r="AG54" i="16"/>
  <c r="AF54" i="16"/>
  <c r="AE54" i="16"/>
  <c r="AD54" i="16"/>
  <c r="AC54" i="16"/>
  <c r="AB54" i="16"/>
  <c r="AA54" i="16"/>
  <c r="L54" i="16"/>
  <c r="J54" i="16"/>
  <c r="BE52" i="16"/>
  <c r="BD52" i="16"/>
  <c r="BC52" i="16"/>
  <c r="BB52" i="16"/>
  <c r="BA52" i="16"/>
  <c r="AZ52" i="16"/>
  <c r="AY52" i="16"/>
  <c r="AX52" i="16"/>
  <c r="AW52" i="16"/>
  <c r="AV52" i="16"/>
  <c r="AU52" i="16"/>
  <c r="AT52" i="16"/>
  <c r="AS52" i="16"/>
  <c r="AR52" i="16"/>
  <c r="AQ52" i="16"/>
  <c r="AP52" i="16"/>
  <c r="AO52" i="16"/>
  <c r="AN52" i="16"/>
  <c r="AM52" i="16"/>
  <c r="AL52" i="16"/>
  <c r="AK52" i="16"/>
  <c r="AJ52" i="16"/>
  <c r="AI52" i="16"/>
  <c r="AH52" i="16"/>
  <c r="AG52" i="16"/>
  <c r="AF52" i="16"/>
  <c r="AE52" i="16"/>
  <c r="AD52" i="16"/>
  <c r="AC52" i="16"/>
  <c r="AB52" i="16"/>
  <c r="AA52" i="16"/>
  <c r="L52" i="16"/>
  <c r="J52" i="16"/>
  <c r="BE50" i="16"/>
  <c r="BD50" i="16"/>
  <c r="BC50" i="16"/>
  <c r="BB50" i="16"/>
  <c r="BA50" i="16"/>
  <c r="AZ50" i="16"/>
  <c r="AY50" i="16"/>
  <c r="AX50" i="16"/>
  <c r="AW50" i="16"/>
  <c r="AV50" i="16"/>
  <c r="AU50" i="16"/>
  <c r="AT50" i="16"/>
  <c r="AS50" i="16"/>
  <c r="AR50" i="16"/>
  <c r="AQ50" i="16"/>
  <c r="AP50" i="16"/>
  <c r="AO50" i="16"/>
  <c r="AN50" i="16"/>
  <c r="AM50" i="16"/>
  <c r="AL50" i="16"/>
  <c r="AK50" i="16"/>
  <c r="AJ50" i="16"/>
  <c r="AI50" i="16"/>
  <c r="AH50" i="16"/>
  <c r="AG50" i="16"/>
  <c r="AF50" i="16"/>
  <c r="AE50" i="16"/>
  <c r="AD50" i="16"/>
  <c r="AC50" i="16"/>
  <c r="AB50" i="16"/>
  <c r="AA50" i="16"/>
  <c r="L50" i="16"/>
  <c r="J50" i="16"/>
  <c r="BE48" i="16"/>
  <c r="BD48" i="16"/>
  <c r="BC48" i="16"/>
  <c r="BB48" i="16"/>
  <c r="BA48" i="16"/>
  <c r="AZ48" i="16"/>
  <c r="AY48" i="16"/>
  <c r="AX48" i="16"/>
  <c r="AW48" i="16"/>
  <c r="AV48" i="16"/>
  <c r="AU48" i="16"/>
  <c r="AT48" i="16"/>
  <c r="AS48" i="16"/>
  <c r="AR48" i="16"/>
  <c r="AQ48" i="16"/>
  <c r="AP48" i="16"/>
  <c r="AO48" i="16"/>
  <c r="AN48" i="16"/>
  <c r="AM48" i="16"/>
  <c r="AL48" i="16"/>
  <c r="AK48" i="16"/>
  <c r="AJ48" i="16"/>
  <c r="AI48" i="16"/>
  <c r="AH48" i="16"/>
  <c r="AG48" i="16"/>
  <c r="AF48" i="16"/>
  <c r="AE48" i="16"/>
  <c r="AD48" i="16"/>
  <c r="AC48" i="16"/>
  <c r="AB48" i="16"/>
  <c r="AA48" i="16"/>
  <c r="L48" i="16"/>
  <c r="J48" i="16"/>
  <c r="BE46" i="16"/>
  <c r="BD46" i="16"/>
  <c r="BC46" i="16"/>
  <c r="BB46" i="16"/>
  <c r="BA46" i="16"/>
  <c r="AZ46" i="16"/>
  <c r="AY46" i="16"/>
  <c r="AX46" i="16"/>
  <c r="AW46" i="16"/>
  <c r="AV46" i="16"/>
  <c r="AU46" i="16"/>
  <c r="AT46" i="16"/>
  <c r="AS46" i="16"/>
  <c r="AR46" i="16"/>
  <c r="AQ46" i="16"/>
  <c r="AP46" i="16"/>
  <c r="AO46" i="16"/>
  <c r="AN46" i="16"/>
  <c r="AM46" i="16"/>
  <c r="AL46" i="16"/>
  <c r="AK46" i="16"/>
  <c r="AJ46" i="16"/>
  <c r="AI46" i="16"/>
  <c r="AH46" i="16"/>
  <c r="AG46" i="16"/>
  <c r="AF46" i="16"/>
  <c r="AE46" i="16"/>
  <c r="AD46" i="16"/>
  <c r="AC46" i="16"/>
  <c r="AB46" i="16"/>
  <c r="AA46" i="16"/>
  <c r="L46" i="16"/>
  <c r="J46" i="16"/>
  <c r="BE44" i="16"/>
  <c r="BD44" i="16"/>
  <c r="BC44" i="16"/>
  <c r="BB44" i="16"/>
  <c r="BA44" i="16"/>
  <c r="AZ44" i="16"/>
  <c r="AY44" i="16"/>
  <c r="AX44" i="16"/>
  <c r="AW44" i="16"/>
  <c r="AV44" i="16"/>
  <c r="AU44" i="16"/>
  <c r="AT44" i="16"/>
  <c r="AS44" i="16"/>
  <c r="AR44" i="16"/>
  <c r="AQ44" i="16"/>
  <c r="AP44" i="16"/>
  <c r="AO44" i="16"/>
  <c r="AN44" i="16"/>
  <c r="AM44" i="16"/>
  <c r="AL44" i="16"/>
  <c r="AK44" i="16"/>
  <c r="AJ44" i="16"/>
  <c r="AI44" i="16"/>
  <c r="AH44" i="16"/>
  <c r="AG44" i="16"/>
  <c r="AF44" i="16"/>
  <c r="AE44" i="16"/>
  <c r="AD44" i="16"/>
  <c r="AC44" i="16"/>
  <c r="AB44" i="16"/>
  <c r="AA44" i="16"/>
  <c r="L44" i="16"/>
  <c r="J44" i="16"/>
  <c r="BE42" i="16"/>
  <c r="BD42" i="16"/>
  <c r="BC42" i="16"/>
  <c r="BB42" i="16"/>
  <c r="BA42" i="16"/>
  <c r="AZ42" i="16"/>
  <c r="AY42" i="16"/>
  <c r="AX42"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L42" i="16"/>
  <c r="J42"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L40" i="16"/>
  <c r="J40"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L38" i="16"/>
  <c r="J38"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L36" i="16"/>
  <c r="J36"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L34" i="16"/>
  <c r="J34"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L32" i="16"/>
  <c r="J32"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L30" i="16"/>
  <c r="J30" i="16"/>
  <c r="BE28" i="16"/>
  <c r="BD28" i="16"/>
  <c r="BC28" i="16"/>
  <c r="BB28" i="16"/>
  <c r="BA28" i="16"/>
  <c r="AZ28"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L28" i="16"/>
  <c r="J28"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L26" i="16"/>
  <c r="J26"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L24" i="16"/>
  <c r="J24"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L22" i="16"/>
  <c r="J22" i="16"/>
  <c r="B21" i="16"/>
  <c r="B23" i="16" s="1"/>
  <c r="B25" i="16" s="1"/>
  <c r="B27" i="16" s="1"/>
  <c r="B29" i="16" s="1"/>
  <c r="B31" i="16" s="1"/>
  <c r="B33" i="16" s="1"/>
  <c r="B35" i="16" s="1"/>
  <c r="B37" i="16" s="1"/>
  <c r="B39" i="16" s="1"/>
  <c r="B41" i="16" s="1"/>
  <c r="B43" i="16" s="1"/>
  <c r="B45" i="16" s="1"/>
  <c r="B47" i="16" s="1"/>
  <c r="B49" i="16" s="1"/>
  <c r="B51" i="16" s="1"/>
  <c r="B53" i="16" s="1"/>
  <c r="B55" i="16" s="1"/>
  <c r="B57" i="16" s="1"/>
  <c r="B59" i="16" s="1"/>
  <c r="B61" i="16" s="1"/>
  <c r="B63" i="16" s="1"/>
  <c r="B65" i="16" s="1"/>
  <c r="B67" i="16" s="1"/>
  <c r="B69" i="16" s="1"/>
  <c r="B71" i="16" s="1"/>
  <c r="B73" i="16" s="1"/>
  <c r="B75" i="16" s="1"/>
  <c r="B77" i="16" s="1"/>
  <c r="B79" i="16" s="1"/>
  <c r="B81" i="16" s="1"/>
  <c r="B83" i="16" s="1"/>
  <c r="B85" i="16" s="1"/>
  <c r="B87" i="16" s="1"/>
  <c r="B89" i="16" s="1"/>
  <c r="B91" i="16" s="1"/>
  <c r="B93" i="16" s="1"/>
  <c r="B95" i="16" s="1"/>
  <c r="B97" i="16" s="1"/>
  <c r="B99" i="16" s="1"/>
  <c r="B101" i="16" s="1"/>
  <c r="B103" i="16" s="1"/>
  <c r="B105" i="16" s="1"/>
  <c r="B107" i="16" s="1"/>
  <c r="B109" i="16" s="1"/>
  <c r="B111" i="16" s="1"/>
  <c r="B113" i="16" s="1"/>
  <c r="B115" i="16" s="1"/>
  <c r="B117" i="16" s="1"/>
  <c r="B119" i="16" s="1"/>
  <c r="B121" i="16" s="1"/>
  <c r="B123" i="16" s="1"/>
  <c r="B125" i="16" s="1"/>
  <c r="B127" i="16" s="1"/>
  <c r="B129" i="16" s="1"/>
  <c r="B131" i="16" s="1"/>
  <c r="B133" i="16" s="1"/>
  <c r="B135" i="16" s="1"/>
  <c r="B137" i="16" s="1"/>
  <c r="B139" i="16" s="1"/>
  <c r="B141" i="16" s="1"/>
  <c r="B143" i="16" s="1"/>
  <c r="B145" i="16" s="1"/>
  <c r="B147" i="16" s="1"/>
  <c r="B149" i="16" s="1"/>
  <c r="B151" i="16" s="1"/>
  <c r="B153" i="16" s="1"/>
  <c r="B155" i="16" s="1"/>
  <c r="B157" i="16" s="1"/>
  <c r="B159" i="16" s="1"/>
  <c r="B161" i="16" s="1"/>
  <c r="B163" i="16" s="1"/>
  <c r="B165" i="16" s="1"/>
  <c r="B167" i="16" s="1"/>
  <c r="B169" i="16" s="1"/>
  <c r="B171" i="16" s="1"/>
  <c r="B173" i="16" s="1"/>
  <c r="B175" i="16" s="1"/>
  <c r="B177" i="16" s="1"/>
  <c r="B179" i="16" s="1"/>
  <c r="B181" i="16" s="1"/>
  <c r="B183" i="16" s="1"/>
  <c r="B185" i="16" s="1"/>
  <c r="B187" i="16" s="1"/>
  <c r="B189" i="16" s="1"/>
  <c r="B191" i="16" s="1"/>
  <c r="B193" i="16" s="1"/>
  <c r="B195" i="16" s="1"/>
  <c r="B197" i="16" s="1"/>
  <c r="B199" i="16" s="1"/>
  <c r="B201" i="16" s="1"/>
  <c r="B203" i="16" s="1"/>
  <c r="B205" i="16" s="1"/>
  <c r="B207" i="16" s="1"/>
  <c r="B209" i="16" s="1"/>
  <c r="B211" i="16" s="1"/>
  <c r="B213" i="16" s="1"/>
  <c r="B215" i="16" s="1"/>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L20" i="16"/>
  <c r="J20"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L18" i="16"/>
  <c r="J18" i="16"/>
  <c r="B17" i="16"/>
  <c r="B19" i="16" s="1"/>
  <c r="BE14" i="16"/>
  <c r="BE15" i="16" s="1"/>
  <c r="BE16" i="16" s="1"/>
  <c r="BD14" i="16"/>
  <c r="BD15" i="16" s="1"/>
  <c r="BD16" i="16" s="1"/>
  <c r="BC14" i="16"/>
  <c r="BC15" i="16" s="1"/>
  <c r="BC16" i="16" s="1"/>
  <c r="BF12" i="16"/>
  <c r="AJ2" i="16"/>
  <c r="BA15" i="16" s="1"/>
  <c r="BA16" i="16" s="1"/>
  <c r="P250" i="15"/>
  <c r="P249" i="15"/>
  <c r="R247" i="15"/>
  <c r="K249" i="15" s="1"/>
  <c r="AM245" i="15"/>
  <c r="AA255" i="15" s="1"/>
  <c r="AJ245" i="15"/>
  <c r="AH245" i="15"/>
  <c r="W245" i="15"/>
  <c r="K255" i="15" s="1"/>
  <c r="T245" i="15"/>
  <c r="K250" i="15" s="1"/>
  <c r="R245" i="15"/>
  <c r="P231" i="15"/>
  <c r="AF230" i="15"/>
  <c r="AA230" i="15"/>
  <c r="P230" i="15"/>
  <c r="K230" i="15"/>
  <c r="AH228" i="15"/>
  <c r="AF250" i="15" s="1"/>
  <c r="AM226" i="15"/>
  <c r="AA236" i="15" s="1"/>
  <c r="AJ226" i="15"/>
  <c r="AA231" i="15" s="1"/>
  <c r="AH226" i="15"/>
  <c r="W226" i="15"/>
  <c r="K236" i="15" s="1"/>
  <c r="T226" i="15"/>
  <c r="K231" i="15" s="1"/>
  <c r="R226" i="15"/>
  <c r="BA216" i="15"/>
  <c r="AZ216" i="15"/>
  <c r="AY216" i="15"/>
  <c r="AX216" i="15"/>
  <c r="AW216" i="15"/>
  <c r="AV216" i="15"/>
  <c r="AU216" i="15"/>
  <c r="AT216" i="15"/>
  <c r="AS216" i="15"/>
  <c r="AR216" i="15"/>
  <c r="AQ216" i="15"/>
  <c r="AP216" i="15"/>
  <c r="AO216" i="15"/>
  <c r="AN216" i="15"/>
  <c r="AM216" i="15"/>
  <c r="AL216" i="15"/>
  <c r="AK216" i="15"/>
  <c r="AJ216" i="15"/>
  <c r="AI216" i="15"/>
  <c r="AH216" i="15"/>
  <c r="AG216" i="15"/>
  <c r="AF216" i="15"/>
  <c r="AE216" i="15"/>
  <c r="AD216" i="15"/>
  <c r="AC216" i="15"/>
  <c r="AB216" i="15"/>
  <c r="AA216" i="15"/>
  <c r="Z216" i="15"/>
  <c r="Y216" i="15"/>
  <c r="X216" i="15"/>
  <c r="W216" i="15"/>
  <c r="H216" i="15"/>
  <c r="F216" i="15"/>
  <c r="BA214" i="15"/>
  <c r="AZ214" i="15"/>
  <c r="AY214" i="15"/>
  <c r="AX214" i="15"/>
  <c r="AW214" i="15"/>
  <c r="AV214" i="15"/>
  <c r="AU214" i="15"/>
  <c r="AT214" i="15"/>
  <c r="AS214" i="15"/>
  <c r="AR214" i="15"/>
  <c r="AQ214" i="15"/>
  <c r="AP214" i="15"/>
  <c r="AO214" i="15"/>
  <c r="AN214" i="15"/>
  <c r="AM214" i="15"/>
  <c r="AL214" i="15"/>
  <c r="AK214" i="15"/>
  <c r="AJ214" i="15"/>
  <c r="AI214" i="15"/>
  <c r="AH214" i="15"/>
  <c r="AG214" i="15"/>
  <c r="AF214" i="15"/>
  <c r="AE214" i="15"/>
  <c r="AD214" i="15"/>
  <c r="AC214" i="15"/>
  <c r="AB214" i="15"/>
  <c r="AA214" i="15"/>
  <c r="Z214" i="15"/>
  <c r="Y214" i="15"/>
  <c r="X214" i="15"/>
  <c r="W214" i="15"/>
  <c r="H214" i="15"/>
  <c r="F214" i="15"/>
  <c r="BA212" i="15"/>
  <c r="AZ212" i="15"/>
  <c r="AY212" i="15"/>
  <c r="AX212" i="15"/>
  <c r="AW212" i="15"/>
  <c r="AV212" i="15"/>
  <c r="AU212" i="15"/>
  <c r="AT212" i="15"/>
  <c r="AS212" i="15"/>
  <c r="AR212" i="15"/>
  <c r="AQ212" i="15"/>
  <c r="AP212" i="15"/>
  <c r="AO212" i="15"/>
  <c r="AN212" i="15"/>
  <c r="AM212" i="15"/>
  <c r="AL212" i="15"/>
  <c r="AK212" i="15"/>
  <c r="AJ212" i="15"/>
  <c r="AI212" i="15"/>
  <c r="AH212" i="15"/>
  <c r="AG212" i="15"/>
  <c r="AF212" i="15"/>
  <c r="AE212" i="15"/>
  <c r="AD212" i="15"/>
  <c r="AC212" i="15"/>
  <c r="AB212" i="15"/>
  <c r="AA212" i="15"/>
  <c r="Z212" i="15"/>
  <c r="Y212" i="15"/>
  <c r="X212" i="15"/>
  <c r="W212" i="15"/>
  <c r="H212" i="15"/>
  <c r="F212" i="15"/>
  <c r="BA210" i="15"/>
  <c r="AZ210" i="15"/>
  <c r="AY210" i="15"/>
  <c r="AX210" i="15"/>
  <c r="AW210" i="15"/>
  <c r="AV210" i="15"/>
  <c r="AU210" i="15"/>
  <c r="AT210" i="15"/>
  <c r="AS210" i="15"/>
  <c r="AR210" i="15"/>
  <c r="AQ210" i="15"/>
  <c r="AP210" i="15"/>
  <c r="AO210" i="15"/>
  <c r="AN210" i="15"/>
  <c r="AM210" i="15"/>
  <c r="AL210" i="15"/>
  <c r="AK210" i="15"/>
  <c r="AJ210" i="15"/>
  <c r="AI210" i="15"/>
  <c r="AH210" i="15"/>
  <c r="AG210" i="15"/>
  <c r="AF210" i="15"/>
  <c r="AE210" i="15"/>
  <c r="AD210" i="15"/>
  <c r="AC210" i="15"/>
  <c r="AB210" i="15"/>
  <c r="AA210" i="15"/>
  <c r="Z210" i="15"/>
  <c r="Y210" i="15"/>
  <c r="X210" i="15"/>
  <c r="W210" i="15"/>
  <c r="H210" i="15"/>
  <c r="F210" i="15"/>
  <c r="BA208" i="15"/>
  <c r="AZ208" i="15"/>
  <c r="AY208" i="15"/>
  <c r="AX208" i="15"/>
  <c r="AW208" i="15"/>
  <c r="AV208" i="15"/>
  <c r="AU208" i="15"/>
  <c r="AT208" i="15"/>
  <c r="AS208" i="15"/>
  <c r="AR208" i="15"/>
  <c r="AQ208" i="15"/>
  <c r="AP208" i="15"/>
  <c r="AO208" i="15"/>
  <c r="AN208" i="15"/>
  <c r="AM208" i="15"/>
  <c r="AL208" i="15"/>
  <c r="AK208" i="15"/>
  <c r="AJ208" i="15"/>
  <c r="AI208" i="15"/>
  <c r="AH208" i="15"/>
  <c r="AG208" i="15"/>
  <c r="AF208" i="15"/>
  <c r="AE208" i="15"/>
  <c r="AD208" i="15"/>
  <c r="AC208" i="15"/>
  <c r="AB208" i="15"/>
  <c r="AA208" i="15"/>
  <c r="Z208" i="15"/>
  <c r="Y208" i="15"/>
  <c r="X208" i="15"/>
  <c r="W208" i="15"/>
  <c r="H208" i="15"/>
  <c r="F208" i="15"/>
  <c r="BA206" i="15"/>
  <c r="AZ206" i="15"/>
  <c r="AY206" i="15"/>
  <c r="AX206" i="15"/>
  <c r="AW206" i="15"/>
  <c r="AV206" i="15"/>
  <c r="AU206" i="15"/>
  <c r="AT206" i="15"/>
  <c r="AS206" i="15"/>
  <c r="AR206" i="15"/>
  <c r="AQ206" i="15"/>
  <c r="AP206" i="15"/>
  <c r="AO206" i="15"/>
  <c r="AN206" i="15"/>
  <c r="AM206" i="15"/>
  <c r="AL206" i="15"/>
  <c r="AK206" i="15"/>
  <c r="AJ206" i="15"/>
  <c r="AI206" i="15"/>
  <c r="AH206" i="15"/>
  <c r="AG206" i="15"/>
  <c r="AF206" i="15"/>
  <c r="AE206" i="15"/>
  <c r="AD206" i="15"/>
  <c r="AC206" i="15"/>
  <c r="AB206" i="15"/>
  <c r="AA206" i="15"/>
  <c r="Z206" i="15"/>
  <c r="Y206" i="15"/>
  <c r="X206" i="15"/>
  <c r="W206" i="15"/>
  <c r="H206" i="15"/>
  <c r="F206" i="15"/>
  <c r="BA204" i="15"/>
  <c r="AZ204" i="15"/>
  <c r="AY204" i="15"/>
  <c r="AX204" i="15"/>
  <c r="AW204" i="15"/>
  <c r="AV204" i="15"/>
  <c r="AU204" i="15"/>
  <c r="AT204" i="15"/>
  <c r="AS204" i="15"/>
  <c r="AR204" i="15"/>
  <c r="AQ204" i="15"/>
  <c r="AP204" i="15"/>
  <c r="AO204" i="15"/>
  <c r="AN204" i="15"/>
  <c r="AM204" i="15"/>
  <c r="AL204" i="15"/>
  <c r="AK204" i="15"/>
  <c r="AJ204" i="15"/>
  <c r="AI204" i="15"/>
  <c r="AH204" i="15"/>
  <c r="AG204" i="15"/>
  <c r="AF204" i="15"/>
  <c r="AE204" i="15"/>
  <c r="AD204" i="15"/>
  <c r="AC204" i="15"/>
  <c r="AB204" i="15"/>
  <c r="AA204" i="15"/>
  <c r="Z204" i="15"/>
  <c r="Y204" i="15"/>
  <c r="X204" i="15"/>
  <c r="W204" i="15"/>
  <c r="H204" i="15"/>
  <c r="F204" i="15"/>
  <c r="BA202" i="15"/>
  <c r="AZ202" i="15"/>
  <c r="AY202" i="15"/>
  <c r="AX202" i="15"/>
  <c r="AW202" i="15"/>
  <c r="AV202" i="15"/>
  <c r="AU202" i="15"/>
  <c r="AT202" i="15"/>
  <c r="AS202" i="15"/>
  <c r="AR202" i="15"/>
  <c r="AQ202" i="15"/>
  <c r="AP202" i="15"/>
  <c r="AO202" i="15"/>
  <c r="AN202" i="15"/>
  <c r="AM202" i="15"/>
  <c r="AL202" i="15"/>
  <c r="AK202" i="15"/>
  <c r="AJ202" i="15"/>
  <c r="AI202" i="15"/>
  <c r="AH202" i="15"/>
  <c r="AG202" i="15"/>
  <c r="AF202" i="15"/>
  <c r="AE202" i="15"/>
  <c r="AD202" i="15"/>
  <c r="AC202" i="15"/>
  <c r="AB202" i="15"/>
  <c r="AA202" i="15"/>
  <c r="Z202" i="15"/>
  <c r="Y202" i="15"/>
  <c r="X202" i="15"/>
  <c r="W202" i="15"/>
  <c r="H202" i="15"/>
  <c r="F202" i="15"/>
  <c r="BA200" i="15"/>
  <c r="AZ200" i="15"/>
  <c r="AY200" i="15"/>
  <c r="AX200" i="15"/>
  <c r="AW200" i="15"/>
  <c r="AV200" i="15"/>
  <c r="AU200" i="15"/>
  <c r="AT200" i="15"/>
  <c r="AS200" i="15"/>
  <c r="AR200" i="15"/>
  <c r="AQ200" i="15"/>
  <c r="AP200" i="15"/>
  <c r="AO200" i="15"/>
  <c r="AN200" i="15"/>
  <c r="AM200" i="15"/>
  <c r="AL200" i="15"/>
  <c r="AK200" i="15"/>
  <c r="AJ200" i="15"/>
  <c r="AI200" i="15"/>
  <c r="AH200" i="15"/>
  <c r="AG200" i="15"/>
  <c r="AF200" i="15"/>
  <c r="AE200" i="15"/>
  <c r="AD200" i="15"/>
  <c r="AC200" i="15"/>
  <c r="AB200" i="15"/>
  <c r="AA200" i="15"/>
  <c r="Z200" i="15"/>
  <c r="Y200" i="15"/>
  <c r="X200" i="15"/>
  <c r="W200" i="15"/>
  <c r="H200" i="15"/>
  <c r="F200" i="15"/>
  <c r="BA198" i="15"/>
  <c r="AZ198" i="15"/>
  <c r="AY198" i="15"/>
  <c r="AX198" i="15"/>
  <c r="AW198" i="15"/>
  <c r="AV198" i="15"/>
  <c r="AU198" i="15"/>
  <c r="AT198" i="15"/>
  <c r="AS198" i="15"/>
  <c r="AR198" i="15"/>
  <c r="AQ198" i="15"/>
  <c r="AP198" i="15"/>
  <c r="AO198" i="15"/>
  <c r="AN198" i="15"/>
  <c r="AM198" i="15"/>
  <c r="AL198" i="15"/>
  <c r="AK198" i="15"/>
  <c r="AJ198" i="15"/>
  <c r="AI198" i="15"/>
  <c r="AH198" i="15"/>
  <c r="AG198" i="15"/>
  <c r="AF198" i="15"/>
  <c r="AE198" i="15"/>
  <c r="AD198" i="15"/>
  <c r="AC198" i="15"/>
  <c r="AB198" i="15"/>
  <c r="AA198" i="15"/>
  <c r="Z198" i="15"/>
  <c r="Y198" i="15"/>
  <c r="X198" i="15"/>
  <c r="W198" i="15"/>
  <c r="H198" i="15"/>
  <c r="F198" i="15"/>
  <c r="BA196" i="15"/>
  <c r="AZ196" i="15"/>
  <c r="AY196" i="15"/>
  <c r="AX196" i="15"/>
  <c r="AW196" i="15"/>
  <c r="AV196" i="15"/>
  <c r="AU196" i="15"/>
  <c r="AT196" i="15"/>
  <c r="AS196" i="15"/>
  <c r="AR196" i="15"/>
  <c r="AQ196" i="15"/>
  <c r="AP196" i="15"/>
  <c r="AO196" i="15"/>
  <c r="AN196" i="15"/>
  <c r="AM196" i="15"/>
  <c r="AL196" i="15"/>
  <c r="AK196" i="15"/>
  <c r="AJ196" i="15"/>
  <c r="AI196" i="15"/>
  <c r="AH196" i="15"/>
  <c r="AG196" i="15"/>
  <c r="AF196" i="15"/>
  <c r="AE196" i="15"/>
  <c r="AD196" i="15"/>
  <c r="AC196" i="15"/>
  <c r="AB196" i="15"/>
  <c r="AA196" i="15"/>
  <c r="Z196" i="15"/>
  <c r="Y196" i="15"/>
  <c r="X196" i="15"/>
  <c r="W196" i="15"/>
  <c r="H196" i="15"/>
  <c r="F196" i="15"/>
  <c r="BA194" i="15"/>
  <c r="AZ194" i="15"/>
  <c r="AY194" i="15"/>
  <c r="AX194" i="15"/>
  <c r="AW194" i="15"/>
  <c r="AV194" i="15"/>
  <c r="AU194" i="15"/>
  <c r="AT194" i="15"/>
  <c r="AS194" i="15"/>
  <c r="AR194" i="15"/>
  <c r="AQ194" i="15"/>
  <c r="AP194" i="15"/>
  <c r="AO194" i="15"/>
  <c r="AN194" i="15"/>
  <c r="AM194" i="15"/>
  <c r="AL194" i="15"/>
  <c r="AK194" i="15"/>
  <c r="AJ194" i="15"/>
  <c r="AI194" i="15"/>
  <c r="AH194" i="15"/>
  <c r="AG194" i="15"/>
  <c r="AF194" i="15"/>
  <c r="AE194" i="15"/>
  <c r="AD194" i="15"/>
  <c r="AC194" i="15"/>
  <c r="AB194" i="15"/>
  <c r="AA194" i="15"/>
  <c r="Z194" i="15"/>
  <c r="Y194" i="15"/>
  <c r="X194" i="15"/>
  <c r="W194" i="15"/>
  <c r="H194" i="15"/>
  <c r="F194" i="15"/>
  <c r="BA192" i="15"/>
  <c r="AZ192" i="15"/>
  <c r="AY192" i="15"/>
  <c r="AX192" i="15"/>
  <c r="AW192" i="15"/>
  <c r="AV192" i="15"/>
  <c r="AU192" i="15"/>
  <c r="AT192" i="15"/>
  <c r="AS192" i="15"/>
  <c r="AR192" i="15"/>
  <c r="AQ192" i="15"/>
  <c r="AP192" i="15"/>
  <c r="AO192" i="15"/>
  <c r="AN192" i="15"/>
  <c r="AM192" i="15"/>
  <c r="AL192" i="15"/>
  <c r="AK192" i="15"/>
  <c r="AJ192" i="15"/>
  <c r="AI192" i="15"/>
  <c r="AH192" i="15"/>
  <c r="AG192" i="15"/>
  <c r="AF192" i="15"/>
  <c r="AE192" i="15"/>
  <c r="AD192" i="15"/>
  <c r="AC192" i="15"/>
  <c r="AB192" i="15"/>
  <c r="AA192" i="15"/>
  <c r="Z192" i="15"/>
  <c r="Y192" i="15"/>
  <c r="X192" i="15"/>
  <c r="W192" i="15"/>
  <c r="H192" i="15"/>
  <c r="F192" i="15"/>
  <c r="BA190" i="15"/>
  <c r="AZ190" i="15"/>
  <c r="AY190" i="15"/>
  <c r="AX190" i="15"/>
  <c r="AW190" i="15"/>
  <c r="AV190" i="15"/>
  <c r="AU190" i="15"/>
  <c r="AT190" i="15"/>
  <c r="AS190" i="15"/>
  <c r="AR190" i="15"/>
  <c r="AQ190" i="15"/>
  <c r="AP190" i="15"/>
  <c r="AO190" i="15"/>
  <c r="AN190" i="15"/>
  <c r="AM190" i="15"/>
  <c r="AL190" i="15"/>
  <c r="AK190" i="15"/>
  <c r="AJ190" i="15"/>
  <c r="AI190" i="15"/>
  <c r="AH190" i="15"/>
  <c r="AG190" i="15"/>
  <c r="AF190" i="15"/>
  <c r="AE190" i="15"/>
  <c r="AD190" i="15"/>
  <c r="AC190" i="15"/>
  <c r="AB190" i="15"/>
  <c r="AA190" i="15"/>
  <c r="Z190" i="15"/>
  <c r="Y190" i="15"/>
  <c r="X190" i="15"/>
  <c r="W190" i="15"/>
  <c r="H190" i="15"/>
  <c r="F190" i="15"/>
  <c r="BA188" i="15"/>
  <c r="AZ188" i="15"/>
  <c r="AY188" i="15"/>
  <c r="AX188" i="15"/>
  <c r="AW188" i="15"/>
  <c r="AV188" i="15"/>
  <c r="AU188" i="15"/>
  <c r="AT188" i="15"/>
  <c r="AS188" i="15"/>
  <c r="AR188" i="15"/>
  <c r="AQ188" i="15"/>
  <c r="AP188" i="15"/>
  <c r="AO188" i="15"/>
  <c r="AN188" i="15"/>
  <c r="AM188" i="15"/>
  <c r="AL188" i="15"/>
  <c r="AK188" i="15"/>
  <c r="AJ188" i="15"/>
  <c r="AI188" i="15"/>
  <c r="AH188" i="15"/>
  <c r="AG188" i="15"/>
  <c r="AF188" i="15"/>
  <c r="AE188" i="15"/>
  <c r="AD188" i="15"/>
  <c r="AC188" i="15"/>
  <c r="AB188" i="15"/>
  <c r="AA188" i="15"/>
  <c r="Z188" i="15"/>
  <c r="Y188" i="15"/>
  <c r="X188" i="15"/>
  <c r="W188" i="15"/>
  <c r="H188" i="15"/>
  <c r="F188" i="15"/>
  <c r="BA186" i="15"/>
  <c r="AZ186" i="15"/>
  <c r="AY186" i="15"/>
  <c r="AX186" i="15"/>
  <c r="AW186" i="15"/>
  <c r="AV186" i="15"/>
  <c r="AU186" i="15"/>
  <c r="AT186" i="15"/>
  <c r="AS186" i="15"/>
  <c r="AR186" i="15"/>
  <c r="AQ186" i="15"/>
  <c r="AP186" i="15"/>
  <c r="AO186" i="15"/>
  <c r="AN186" i="15"/>
  <c r="AM186" i="15"/>
  <c r="AL186" i="15"/>
  <c r="AK186" i="15"/>
  <c r="AJ186" i="15"/>
  <c r="AI186" i="15"/>
  <c r="AH186" i="15"/>
  <c r="AG186" i="15"/>
  <c r="AF186" i="15"/>
  <c r="AE186" i="15"/>
  <c r="AD186" i="15"/>
  <c r="AC186" i="15"/>
  <c r="AB186" i="15"/>
  <c r="AA186" i="15"/>
  <c r="Z186" i="15"/>
  <c r="Y186" i="15"/>
  <c r="X186" i="15"/>
  <c r="W186" i="15"/>
  <c r="H186" i="15"/>
  <c r="F186" i="15"/>
  <c r="BA184" i="15"/>
  <c r="AZ184" i="15"/>
  <c r="AY184" i="15"/>
  <c r="AX184" i="15"/>
  <c r="AW184" i="15"/>
  <c r="AV184" i="15"/>
  <c r="AU184" i="15"/>
  <c r="AT184" i="15"/>
  <c r="AS184" i="15"/>
  <c r="AR184" i="15"/>
  <c r="AQ184" i="15"/>
  <c r="AP184" i="15"/>
  <c r="AO184" i="15"/>
  <c r="AN184" i="15"/>
  <c r="AM184" i="15"/>
  <c r="AL184" i="15"/>
  <c r="AK184" i="15"/>
  <c r="AJ184" i="15"/>
  <c r="AI184" i="15"/>
  <c r="AH184" i="15"/>
  <c r="AG184" i="15"/>
  <c r="AF184" i="15"/>
  <c r="AE184" i="15"/>
  <c r="AD184" i="15"/>
  <c r="AC184" i="15"/>
  <c r="AB184" i="15"/>
  <c r="AA184" i="15"/>
  <c r="Z184" i="15"/>
  <c r="Y184" i="15"/>
  <c r="X184" i="15"/>
  <c r="W184" i="15"/>
  <c r="H184" i="15"/>
  <c r="F184" i="15"/>
  <c r="BA182" i="15"/>
  <c r="AZ182" i="15"/>
  <c r="AY182" i="15"/>
  <c r="AX182" i="15"/>
  <c r="AW182" i="15"/>
  <c r="AV182" i="15"/>
  <c r="AU182" i="15"/>
  <c r="AT182" i="15"/>
  <c r="AS182" i="15"/>
  <c r="AR182" i="15"/>
  <c r="AQ182" i="15"/>
  <c r="AP182" i="15"/>
  <c r="AO182" i="15"/>
  <c r="AN182" i="15"/>
  <c r="AM182" i="15"/>
  <c r="AL182" i="15"/>
  <c r="AK182" i="15"/>
  <c r="AJ182" i="15"/>
  <c r="AI182" i="15"/>
  <c r="AH182" i="15"/>
  <c r="AG182" i="15"/>
  <c r="AF182" i="15"/>
  <c r="AE182" i="15"/>
  <c r="AD182" i="15"/>
  <c r="AC182" i="15"/>
  <c r="AB182" i="15"/>
  <c r="AA182" i="15"/>
  <c r="Z182" i="15"/>
  <c r="Y182" i="15"/>
  <c r="X182" i="15"/>
  <c r="W182" i="15"/>
  <c r="H182" i="15"/>
  <c r="F182" i="15"/>
  <c r="BA180" i="15"/>
  <c r="AZ180" i="15"/>
  <c r="AY180" i="15"/>
  <c r="AX180" i="15"/>
  <c r="AW180" i="15"/>
  <c r="AV180" i="15"/>
  <c r="AU180" i="15"/>
  <c r="AT180" i="15"/>
  <c r="AS180" i="15"/>
  <c r="AR180" i="15"/>
  <c r="AQ180" i="15"/>
  <c r="AP180" i="15"/>
  <c r="AO180" i="15"/>
  <c r="AN180" i="15"/>
  <c r="AM180" i="15"/>
  <c r="AL180" i="15"/>
  <c r="AK180" i="15"/>
  <c r="AJ180" i="15"/>
  <c r="AI180" i="15"/>
  <c r="AH180" i="15"/>
  <c r="AG180" i="15"/>
  <c r="AF180" i="15"/>
  <c r="AE180" i="15"/>
  <c r="AD180" i="15"/>
  <c r="AC180" i="15"/>
  <c r="AB180" i="15"/>
  <c r="AA180" i="15"/>
  <c r="Z180" i="15"/>
  <c r="Y180" i="15"/>
  <c r="X180" i="15"/>
  <c r="W180" i="15"/>
  <c r="H180" i="15"/>
  <c r="F180" i="15"/>
  <c r="BA178" i="15"/>
  <c r="AZ178" i="15"/>
  <c r="AY178" i="15"/>
  <c r="AX178" i="15"/>
  <c r="AW178" i="15"/>
  <c r="AV178" i="15"/>
  <c r="AU178" i="15"/>
  <c r="AT178" i="15"/>
  <c r="AS178" i="15"/>
  <c r="AR178" i="15"/>
  <c r="AQ178" i="15"/>
  <c r="AP178" i="15"/>
  <c r="AO178" i="15"/>
  <c r="AN178" i="15"/>
  <c r="AM178" i="15"/>
  <c r="AL178" i="15"/>
  <c r="AK178" i="15"/>
  <c r="AJ178" i="15"/>
  <c r="AI178" i="15"/>
  <c r="AH178" i="15"/>
  <c r="AG178" i="15"/>
  <c r="AF178" i="15"/>
  <c r="AE178" i="15"/>
  <c r="AD178" i="15"/>
  <c r="AC178" i="15"/>
  <c r="AB178" i="15"/>
  <c r="AA178" i="15"/>
  <c r="Z178" i="15"/>
  <c r="Y178" i="15"/>
  <c r="X178" i="15"/>
  <c r="W178" i="15"/>
  <c r="H178" i="15"/>
  <c r="F178" i="15"/>
  <c r="BA176" i="15"/>
  <c r="AZ176" i="15"/>
  <c r="AY176" i="15"/>
  <c r="AX176" i="15"/>
  <c r="AW176" i="15"/>
  <c r="AV176" i="15"/>
  <c r="AU176" i="15"/>
  <c r="AT176" i="15"/>
  <c r="AS176" i="15"/>
  <c r="AR176" i="15"/>
  <c r="AQ176" i="15"/>
  <c r="AP176" i="15"/>
  <c r="AO176" i="15"/>
  <c r="AN176" i="15"/>
  <c r="AM176" i="15"/>
  <c r="AL176" i="15"/>
  <c r="AK176" i="15"/>
  <c r="AJ176" i="15"/>
  <c r="AI176" i="15"/>
  <c r="AH176" i="15"/>
  <c r="AG176" i="15"/>
  <c r="AF176" i="15"/>
  <c r="AE176" i="15"/>
  <c r="AD176" i="15"/>
  <c r="AC176" i="15"/>
  <c r="AB176" i="15"/>
  <c r="AA176" i="15"/>
  <c r="Z176" i="15"/>
  <c r="Y176" i="15"/>
  <c r="X176" i="15"/>
  <c r="W176" i="15"/>
  <c r="H176" i="15"/>
  <c r="F176" i="15"/>
  <c r="BA174" i="15"/>
  <c r="AZ174" i="15"/>
  <c r="AY174" i="15"/>
  <c r="AX174" i="15"/>
  <c r="AW174" i="15"/>
  <c r="AV174" i="15"/>
  <c r="AU174" i="15"/>
  <c r="AT174" i="15"/>
  <c r="AS174" i="15"/>
  <c r="AR174" i="15"/>
  <c r="AQ174" i="15"/>
  <c r="AP174" i="15"/>
  <c r="AO174" i="15"/>
  <c r="AN174" i="15"/>
  <c r="AM174" i="15"/>
  <c r="AL174" i="15"/>
  <c r="AK174" i="15"/>
  <c r="AJ174" i="15"/>
  <c r="AI174" i="15"/>
  <c r="AH174" i="15"/>
  <c r="AG174" i="15"/>
  <c r="AF174" i="15"/>
  <c r="AE174" i="15"/>
  <c r="AD174" i="15"/>
  <c r="AC174" i="15"/>
  <c r="AB174" i="15"/>
  <c r="AA174" i="15"/>
  <c r="Z174" i="15"/>
  <c r="Y174" i="15"/>
  <c r="X174" i="15"/>
  <c r="W174" i="15"/>
  <c r="H174" i="15"/>
  <c r="F174" i="15"/>
  <c r="BA172" i="15"/>
  <c r="AZ172" i="15"/>
  <c r="AY172" i="15"/>
  <c r="AX172" i="15"/>
  <c r="AW172" i="15"/>
  <c r="AV172" i="15"/>
  <c r="AU172" i="15"/>
  <c r="AT172" i="15"/>
  <c r="AS172" i="15"/>
  <c r="AR172" i="15"/>
  <c r="AQ172" i="15"/>
  <c r="AP172" i="15"/>
  <c r="AO172" i="15"/>
  <c r="AN172" i="15"/>
  <c r="AM172" i="15"/>
  <c r="AL172" i="15"/>
  <c r="AK172" i="15"/>
  <c r="AJ172" i="15"/>
  <c r="AI172" i="15"/>
  <c r="AH172" i="15"/>
  <c r="AG172" i="15"/>
  <c r="AF172" i="15"/>
  <c r="AE172" i="15"/>
  <c r="AD172" i="15"/>
  <c r="AC172" i="15"/>
  <c r="AB172" i="15"/>
  <c r="AA172" i="15"/>
  <c r="Z172" i="15"/>
  <c r="Y172" i="15"/>
  <c r="X172" i="15"/>
  <c r="W172" i="15"/>
  <c r="H172" i="15"/>
  <c r="F172" i="15"/>
  <c r="BA170" i="15"/>
  <c r="AZ170" i="15"/>
  <c r="AY170" i="15"/>
  <c r="AX170" i="15"/>
  <c r="AW170" i="15"/>
  <c r="AV170" i="15"/>
  <c r="AU170" i="15"/>
  <c r="AT170" i="15"/>
  <c r="AS170" i="15"/>
  <c r="AR170" i="15"/>
  <c r="AQ170" i="15"/>
  <c r="AP170" i="15"/>
  <c r="AO170" i="15"/>
  <c r="AN170" i="15"/>
  <c r="AM170" i="15"/>
  <c r="AL170" i="15"/>
  <c r="AK170" i="15"/>
  <c r="AJ170" i="15"/>
  <c r="AI170" i="15"/>
  <c r="AH170" i="15"/>
  <c r="AG170" i="15"/>
  <c r="AF170" i="15"/>
  <c r="AE170" i="15"/>
  <c r="AD170" i="15"/>
  <c r="AC170" i="15"/>
  <c r="AB170" i="15"/>
  <c r="AA170" i="15"/>
  <c r="Z170" i="15"/>
  <c r="Y170" i="15"/>
  <c r="X170" i="15"/>
  <c r="W170" i="15"/>
  <c r="H170" i="15"/>
  <c r="F170" i="15"/>
  <c r="BA168" i="15"/>
  <c r="AZ168" i="15"/>
  <c r="AY168" i="15"/>
  <c r="AX168" i="15"/>
  <c r="AW168" i="15"/>
  <c r="AV168" i="15"/>
  <c r="AU168" i="15"/>
  <c r="AT168" i="15"/>
  <c r="AS168" i="15"/>
  <c r="AR168" i="15"/>
  <c r="AQ168" i="15"/>
  <c r="AP168" i="15"/>
  <c r="AO168" i="15"/>
  <c r="AN168" i="15"/>
  <c r="AM168" i="15"/>
  <c r="AL168" i="15"/>
  <c r="AK168" i="15"/>
  <c r="AJ168" i="15"/>
  <c r="AI168" i="15"/>
  <c r="AH168" i="15"/>
  <c r="AG168" i="15"/>
  <c r="AF168" i="15"/>
  <c r="AE168" i="15"/>
  <c r="AD168" i="15"/>
  <c r="AC168" i="15"/>
  <c r="AB168" i="15"/>
  <c r="AA168" i="15"/>
  <c r="Z168" i="15"/>
  <c r="Y168" i="15"/>
  <c r="X168" i="15"/>
  <c r="W168" i="15"/>
  <c r="H168" i="15"/>
  <c r="F168" i="15"/>
  <c r="BA166" i="15"/>
  <c r="AZ166" i="15"/>
  <c r="AY166" i="15"/>
  <c r="AX166" i="15"/>
  <c r="AW166" i="15"/>
  <c r="AV166" i="15"/>
  <c r="AU166" i="15"/>
  <c r="AT166" i="15"/>
  <c r="AS166" i="15"/>
  <c r="AR166" i="15"/>
  <c r="AQ166" i="15"/>
  <c r="AP166" i="15"/>
  <c r="AO166" i="15"/>
  <c r="AN166" i="15"/>
  <c r="AM166" i="15"/>
  <c r="AL166" i="15"/>
  <c r="AK166" i="15"/>
  <c r="AJ166" i="15"/>
  <c r="AI166" i="15"/>
  <c r="AH166" i="15"/>
  <c r="AG166" i="15"/>
  <c r="AF166" i="15"/>
  <c r="AE166" i="15"/>
  <c r="AD166" i="15"/>
  <c r="AC166" i="15"/>
  <c r="AB166" i="15"/>
  <c r="AA166" i="15"/>
  <c r="Z166" i="15"/>
  <c r="Y166" i="15"/>
  <c r="X166" i="15"/>
  <c r="W166" i="15"/>
  <c r="H166" i="15"/>
  <c r="F166" i="15"/>
  <c r="BA164" i="15"/>
  <c r="AZ164" i="15"/>
  <c r="AY164" i="15"/>
  <c r="AX164" i="15"/>
  <c r="AW164" i="15"/>
  <c r="AV164" i="15"/>
  <c r="AU164" i="15"/>
  <c r="AT164" i="15"/>
  <c r="AS164" i="15"/>
  <c r="AR164" i="15"/>
  <c r="AQ164" i="15"/>
  <c r="AP164" i="15"/>
  <c r="AO164" i="15"/>
  <c r="AN164" i="15"/>
  <c r="AM164" i="15"/>
  <c r="AL164" i="15"/>
  <c r="AK164" i="15"/>
  <c r="AJ164" i="15"/>
  <c r="AI164" i="15"/>
  <c r="AH164" i="15"/>
  <c r="AG164" i="15"/>
  <c r="AF164" i="15"/>
  <c r="AE164" i="15"/>
  <c r="AD164" i="15"/>
  <c r="AC164" i="15"/>
  <c r="AB164" i="15"/>
  <c r="AA164" i="15"/>
  <c r="Z164" i="15"/>
  <c r="Y164" i="15"/>
  <c r="X164" i="15"/>
  <c r="W164" i="15"/>
  <c r="H164" i="15"/>
  <c r="F164" i="15"/>
  <c r="BA162" i="15"/>
  <c r="AZ162" i="15"/>
  <c r="AY162" i="15"/>
  <c r="AX162" i="15"/>
  <c r="AW162" i="15"/>
  <c r="AV162" i="15"/>
  <c r="AU162" i="15"/>
  <c r="AT162" i="15"/>
  <c r="AS162" i="15"/>
  <c r="AR162" i="15"/>
  <c r="AQ162" i="15"/>
  <c r="AP162" i="15"/>
  <c r="AO162" i="15"/>
  <c r="AN162" i="15"/>
  <c r="AM162" i="15"/>
  <c r="AL162" i="15"/>
  <c r="AK162" i="15"/>
  <c r="AJ162" i="15"/>
  <c r="AI162" i="15"/>
  <c r="AH162" i="15"/>
  <c r="AG162" i="15"/>
  <c r="AF162" i="15"/>
  <c r="AE162" i="15"/>
  <c r="AD162" i="15"/>
  <c r="AC162" i="15"/>
  <c r="AB162" i="15"/>
  <c r="AA162" i="15"/>
  <c r="Z162" i="15"/>
  <c r="Y162" i="15"/>
  <c r="X162" i="15"/>
  <c r="W162" i="15"/>
  <c r="H162" i="15"/>
  <c r="F162" i="15"/>
  <c r="BA160" i="15"/>
  <c r="AZ160" i="15"/>
  <c r="AY160" i="15"/>
  <c r="AX160" i="15"/>
  <c r="AW160" i="15"/>
  <c r="AV160" i="15"/>
  <c r="AU160" i="15"/>
  <c r="AT160" i="15"/>
  <c r="AS160" i="15"/>
  <c r="AR160" i="15"/>
  <c r="AQ160" i="15"/>
  <c r="AP160" i="15"/>
  <c r="AO160" i="15"/>
  <c r="AN160" i="15"/>
  <c r="AM160" i="15"/>
  <c r="AL160" i="15"/>
  <c r="AK160" i="15"/>
  <c r="AJ160" i="15"/>
  <c r="AI160" i="15"/>
  <c r="AH160" i="15"/>
  <c r="AG160" i="15"/>
  <c r="AF160" i="15"/>
  <c r="AE160" i="15"/>
  <c r="AD160" i="15"/>
  <c r="AC160" i="15"/>
  <c r="AB160" i="15"/>
  <c r="AA160" i="15"/>
  <c r="Z160" i="15"/>
  <c r="Y160" i="15"/>
  <c r="X160" i="15"/>
  <c r="W160" i="15"/>
  <c r="H160" i="15"/>
  <c r="F160" i="15"/>
  <c r="BA158" i="15"/>
  <c r="AZ158" i="15"/>
  <c r="AY158" i="15"/>
  <c r="AX158" i="15"/>
  <c r="AW158" i="15"/>
  <c r="AV158" i="15"/>
  <c r="AU158" i="15"/>
  <c r="AT158" i="15"/>
  <c r="AS158" i="15"/>
  <c r="AR158" i="15"/>
  <c r="AQ158" i="15"/>
  <c r="AP158" i="15"/>
  <c r="AO158" i="15"/>
  <c r="AN158" i="15"/>
  <c r="AM158" i="15"/>
  <c r="AL158" i="15"/>
  <c r="AK158" i="15"/>
  <c r="AJ158" i="15"/>
  <c r="AI158" i="15"/>
  <c r="AH158" i="15"/>
  <c r="AG158" i="15"/>
  <c r="AF158" i="15"/>
  <c r="AE158" i="15"/>
  <c r="AD158" i="15"/>
  <c r="AC158" i="15"/>
  <c r="AB158" i="15"/>
  <c r="AA158" i="15"/>
  <c r="Z158" i="15"/>
  <c r="Y158" i="15"/>
  <c r="X158" i="15"/>
  <c r="W158" i="15"/>
  <c r="H158" i="15"/>
  <c r="F158" i="15"/>
  <c r="BA156" i="15"/>
  <c r="AZ156" i="15"/>
  <c r="AY156" i="15"/>
  <c r="AX156" i="15"/>
  <c r="AW156" i="15"/>
  <c r="AV156" i="15"/>
  <c r="AU156" i="15"/>
  <c r="AT156" i="15"/>
  <c r="AS156" i="15"/>
  <c r="AR156" i="15"/>
  <c r="AQ156" i="15"/>
  <c r="AP156" i="15"/>
  <c r="AO156" i="15"/>
  <c r="AN156" i="15"/>
  <c r="AM156" i="15"/>
  <c r="AL156" i="15"/>
  <c r="AK156" i="15"/>
  <c r="AJ156" i="15"/>
  <c r="AI156" i="15"/>
  <c r="AH156" i="15"/>
  <c r="AG156" i="15"/>
  <c r="AF156" i="15"/>
  <c r="AE156" i="15"/>
  <c r="AD156" i="15"/>
  <c r="AC156" i="15"/>
  <c r="AB156" i="15"/>
  <c r="AA156" i="15"/>
  <c r="Z156" i="15"/>
  <c r="Y156" i="15"/>
  <c r="X156" i="15"/>
  <c r="W156" i="15"/>
  <c r="H156" i="15"/>
  <c r="F156" i="15"/>
  <c r="BA154" i="15"/>
  <c r="AZ154" i="15"/>
  <c r="AY154" i="15"/>
  <c r="AX154" i="15"/>
  <c r="AW154" i="15"/>
  <c r="AV154" i="15"/>
  <c r="AU154" i="15"/>
  <c r="AT154" i="15"/>
  <c r="AS154" i="15"/>
  <c r="AR154" i="15"/>
  <c r="AQ154" i="15"/>
  <c r="AP154" i="15"/>
  <c r="AO154" i="15"/>
  <c r="AN154" i="15"/>
  <c r="AM154" i="15"/>
  <c r="AL154" i="15"/>
  <c r="AK154" i="15"/>
  <c r="AJ154" i="15"/>
  <c r="AI154" i="15"/>
  <c r="AH154" i="15"/>
  <c r="AG154" i="15"/>
  <c r="AF154" i="15"/>
  <c r="AE154" i="15"/>
  <c r="AD154" i="15"/>
  <c r="AC154" i="15"/>
  <c r="AB154" i="15"/>
  <c r="AA154" i="15"/>
  <c r="Z154" i="15"/>
  <c r="Y154" i="15"/>
  <c r="X154" i="15"/>
  <c r="W154" i="15"/>
  <c r="H154" i="15"/>
  <c r="F154" i="15"/>
  <c r="BA152" i="15"/>
  <c r="AZ152" i="15"/>
  <c r="AY152" i="15"/>
  <c r="AX152" i="15"/>
  <c r="AW152" i="15"/>
  <c r="AV152" i="15"/>
  <c r="AU152" i="15"/>
  <c r="AT152" i="15"/>
  <c r="AS152" i="15"/>
  <c r="AR152" i="15"/>
  <c r="AQ152" i="15"/>
  <c r="AP152" i="15"/>
  <c r="AO152" i="15"/>
  <c r="AN152" i="15"/>
  <c r="AM152" i="15"/>
  <c r="AL152" i="15"/>
  <c r="AK152" i="15"/>
  <c r="AJ152" i="15"/>
  <c r="AI152" i="15"/>
  <c r="AH152" i="15"/>
  <c r="AG152" i="15"/>
  <c r="AF152" i="15"/>
  <c r="AE152" i="15"/>
  <c r="AD152" i="15"/>
  <c r="AC152" i="15"/>
  <c r="AB152" i="15"/>
  <c r="AA152" i="15"/>
  <c r="Z152" i="15"/>
  <c r="Y152" i="15"/>
  <c r="X152" i="15"/>
  <c r="W152" i="15"/>
  <c r="H152" i="15"/>
  <c r="F152" i="15"/>
  <c r="BA150" i="15"/>
  <c r="AZ150" i="15"/>
  <c r="AY150" i="15"/>
  <c r="AX150" i="15"/>
  <c r="AW150" i="15"/>
  <c r="AV150" i="15"/>
  <c r="AU150" i="15"/>
  <c r="AT150" i="15"/>
  <c r="AS150" i="15"/>
  <c r="AR150" i="15"/>
  <c r="AQ150" i="15"/>
  <c r="AP150" i="15"/>
  <c r="AO150" i="15"/>
  <c r="AN150" i="15"/>
  <c r="AM150" i="15"/>
  <c r="AL150" i="15"/>
  <c r="AK150" i="15"/>
  <c r="AJ150" i="15"/>
  <c r="AI150" i="15"/>
  <c r="AH150" i="15"/>
  <c r="AG150" i="15"/>
  <c r="AF150" i="15"/>
  <c r="AE150" i="15"/>
  <c r="AD150" i="15"/>
  <c r="AC150" i="15"/>
  <c r="AB150" i="15"/>
  <c r="AA150" i="15"/>
  <c r="Z150" i="15"/>
  <c r="Y150" i="15"/>
  <c r="X150" i="15"/>
  <c r="W150" i="15"/>
  <c r="H150" i="15"/>
  <c r="F150" i="15"/>
  <c r="BA148" i="15"/>
  <c r="AZ148" i="15"/>
  <c r="AY148" i="15"/>
  <c r="AX148" i="15"/>
  <c r="AW148" i="15"/>
  <c r="AV148" i="15"/>
  <c r="AU148" i="15"/>
  <c r="AT148" i="15"/>
  <c r="AS148" i="15"/>
  <c r="AR148" i="15"/>
  <c r="AQ148" i="15"/>
  <c r="AP148" i="15"/>
  <c r="AO148" i="15"/>
  <c r="AN148" i="15"/>
  <c r="AM148" i="15"/>
  <c r="AL148" i="15"/>
  <c r="AK148" i="15"/>
  <c r="AJ148" i="15"/>
  <c r="AI148" i="15"/>
  <c r="AH148" i="15"/>
  <c r="AG148" i="15"/>
  <c r="AF148" i="15"/>
  <c r="AE148" i="15"/>
  <c r="AD148" i="15"/>
  <c r="AC148" i="15"/>
  <c r="AB148" i="15"/>
  <c r="AA148" i="15"/>
  <c r="Z148" i="15"/>
  <c r="Y148" i="15"/>
  <c r="X148" i="15"/>
  <c r="W148" i="15"/>
  <c r="H148" i="15"/>
  <c r="F148" i="15"/>
  <c r="BA146" i="15"/>
  <c r="AZ146" i="15"/>
  <c r="AY146" i="15"/>
  <c r="AX146" i="15"/>
  <c r="AW146" i="15"/>
  <c r="AV146" i="15"/>
  <c r="AU146" i="15"/>
  <c r="AT146" i="15"/>
  <c r="AS146" i="15"/>
  <c r="AR146" i="15"/>
  <c r="AQ146" i="15"/>
  <c r="AP146" i="15"/>
  <c r="AO146" i="15"/>
  <c r="AN146" i="15"/>
  <c r="AM146" i="15"/>
  <c r="AL146" i="15"/>
  <c r="AK146" i="15"/>
  <c r="AJ146" i="15"/>
  <c r="AI146" i="15"/>
  <c r="AH146" i="15"/>
  <c r="AG146" i="15"/>
  <c r="AF146" i="15"/>
  <c r="AE146" i="15"/>
  <c r="AD146" i="15"/>
  <c r="AC146" i="15"/>
  <c r="AB146" i="15"/>
  <c r="AA146" i="15"/>
  <c r="Z146" i="15"/>
  <c r="Y146" i="15"/>
  <c r="X146" i="15"/>
  <c r="W146" i="15"/>
  <c r="H146" i="15"/>
  <c r="F146" i="15"/>
  <c r="BA144" i="15"/>
  <c r="AZ144" i="15"/>
  <c r="AY144" i="15"/>
  <c r="AX144" i="15"/>
  <c r="AW144" i="15"/>
  <c r="AV144" i="15"/>
  <c r="AU144" i="15"/>
  <c r="AT144" i="15"/>
  <c r="AS144" i="15"/>
  <c r="AR144" i="15"/>
  <c r="AQ144" i="15"/>
  <c r="AP144" i="15"/>
  <c r="AO144" i="15"/>
  <c r="AN144" i="15"/>
  <c r="AM144" i="15"/>
  <c r="AL144" i="15"/>
  <c r="AK144" i="15"/>
  <c r="AJ144" i="15"/>
  <c r="AI144" i="15"/>
  <c r="AH144" i="15"/>
  <c r="AG144" i="15"/>
  <c r="AF144" i="15"/>
  <c r="AE144" i="15"/>
  <c r="AD144" i="15"/>
  <c r="AC144" i="15"/>
  <c r="AB144" i="15"/>
  <c r="AA144" i="15"/>
  <c r="Z144" i="15"/>
  <c r="Y144" i="15"/>
  <c r="X144" i="15"/>
  <c r="W144" i="15"/>
  <c r="H144" i="15"/>
  <c r="F144" i="15"/>
  <c r="BA142" i="15"/>
  <c r="AZ142" i="15"/>
  <c r="AY142" i="15"/>
  <c r="AX142" i="15"/>
  <c r="AW142" i="15"/>
  <c r="AV142" i="15"/>
  <c r="AU142" i="15"/>
  <c r="AT142" i="15"/>
  <c r="AS142" i="15"/>
  <c r="AR142" i="15"/>
  <c r="AQ142" i="15"/>
  <c r="AP142" i="15"/>
  <c r="AO142" i="15"/>
  <c r="AN142" i="15"/>
  <c r="AM142" i="15"/>
  <c r="AL142" i="15"/>
  <c r="AK142" i="15"/>
  <c r="AJ142" i="15"/>
  <c r="AI142" i="15"/>
  <c r="AH142" i="15"/>
  <c r="AG142" i="15"/>
  <c r="AF142" i="15"/>
  <c r="AE142" i="15"/>
  <c r="AD142" i="15"/>
  <c r="AC142" i="15"/>
  <c r="AB142" i="15"/>
  <c r="AA142" i="15"/>
  <c r="Z142" i="15"/>
  <c r="Y142" i="15"/>
  <c r="X142" i="15"/>
  <c r="W142" i="15"/>
  <c r="H142" i="15"/>
  <c r="F142" i="15"/>
  <c r="BA140" i="15"/>
  <c r="AZ140" i="15"/>
  <c r="AY140" i="15"/>
  <c r="AX140" i="15"/>
  <c r="AW140" i="15"/>
  <c r="AV140" i="15"/>
  <c r="AU140" i="15"/>
  <c r="AT140" i="15"/>
  <c r="AS140" i="15"/>
  <c r="AR140" i="15"/>
  <c r="AQ140" i="15"/>
  <c r="AP140" i="15"/>
  <c r="AO140" i="15"/>
  <c r="AN140" i="15"/>
  <c r="AM140" i="15"/>
  <c r="AL140" i="15"/>
  <c r="AK140" i="15"/>
  <c r="AJ140" i="15"/>
  <c r="AI140" i="15"/>
  <c r="AH140" i="15"/>
  <c r="AG140" i="15"/>
  <c r="AF140" i="15"/>
  <c r="AE140" i="15"/>
  <c r="AD140" i="15"/>
  <c r="AC140" i="15"/>
  <c r="AB140" i="15"/>
  <c r="AA140" i="15"/>
  <c r="Z140" i="15"/>
  <c r="Y140" i="15"/>
  <c r="X140" i="15"/>
  <c r="W140" i="15"/>
  <c r="H140" i="15"/>
  <c r="F140" i="15"/>
  <c r="BA138" i="15"/>
  <c r="AZ138" i="15"/>
  <c r="AY138" i="15"/>
  <c r="AX138" i="15"/>
  <c r="AW138" i="15"/>
  <c r="AV138" i="15"/>
  <c r="AU138" i="15"/>
  <c r="AT138" i="15"/>
  <c r="AS138" i="15"/>
  <c r="AR138" i="15"/>
  <c r="AQ138" i="15"/>
  <c r="AP138" i="15"/>
  <c r="AO138" i="15"/>
  <c r="AN138" i="15"/>
  <c r="AM138" i="15"/>
  <c r="AL138" i="15"/>
  <c r="AK138" i="15"/>
  <c r="AJ138" i="15"/>
  <c r="AI138" i="15"/>
  <c r="AH138" i="15"/>
  <c r="AG138" i="15"/>
  <c r="AF138" i="15"/>
  <c r="AE138" i="15"/>
  <c r="AD138" i="15"/>
  <c r="AC138" i="15"/>
  <c r="AB138" i="15"/>
  <c r="AA138" i="15"/>
  <c r="Z138" i="15"/>
  <c r="Y138" i="15"/>
  <c r="X138" i="15"/>
  <c r="W138" i="15"/>
  <c r="H138" i="15"/>
  <c r="F138" i="15"/>
  <c r="BA136" i="15"/>
  <c r="AZ136" i="15"/>
  <c r="AY136" i="15"/>
  <c r="AX136" i="15"/>
  <c r="AW136" i="15"/>
  <c r="AV136" i="15"/>
  <c r="AU136" i="15"/>
  <c r="AT136" i="15"/>
  <c r="AS136" i="15"/>
  <c r="AR136" i="15"/>
  <c r="AQ136" i="15"/>
  <c r="AP136" i="15"/>
  <c r="AO136" i="15"/>
  <c r="AN136" i="15"/>
  <c r="AM136" i="15"/>
  <c r="AL136" i="15"/>
  <c r="AK136" i="15"/>
  <c r="AJ136" i="15"/>
  <c r="AI136" i="15"/>
  <c r="AH136" i="15"/>
  <c r="AG136" i="15"/>
  <c r="AF136" i="15"/>
  <c r="AE136" i="15"/>
  <c r="AD136" i="15"/>
  <c r="AC136" i="15"/>
  <c r="AB136" i="15"/>
  <c r="AA136" i="15"/>
  <c r="Z136" i="15"/>
  <c r="Y136" i="15"/>
  <c r="X136" i="15"/>
  <c r="W136" i="15"/>
  <c r="H136" i="15"/>
  <c r="F136" i="15"/>
  <c r="BA134" i="15"/>
  <c r="AZ134" i="15"/>
  <c r="AY134" i="15"/>
  <c r="AX134" i="15"/>
  <c r="AW134" i="15"/>
  <c r="AV134" i="15"/>
  <c r="AU134" i="15"/>
  <c r="AT134" i="15"/>
  <c r="AS134" i="15"/>
  <c r="AR134" i="15"/>
  <c r="AQ134" i="15"/>
  <c r="AP134" i="15"/>
  <c r="AO134" i="15"/>
  <c r="AN134" i="15"/>
  <c r="AM134" i="15"/>
  <c r="AL134" i="15"/>
  <c r="AK134" i="15"/>
  <c r="AJ134" i="15"/>
  <c r="AI134" i="15"/>
  <c r="AH134" i="15"/>
  <c r="AG134" i="15"/>
  <c r="AF134" i="15"/>
  <c r="AE134" i="15"/>
  <c r="AD134" i="15"/>
  <c r="AC134" i="15"/>
  <c r="AB134" i="15"/>
  <c r="AA134" i="15"/>
  <c r="Z134" i="15"/>
  <c r="Y134" i="15"/>
  <c r="X134" i="15"/>
  <c r="W134" i="15"/>
  <c r="H134" i="15"/>
  <c r="F134" i="15"/>
  <c r="BA132" i="15"/>
  <c r="AZ132" i="15"/>
  <c r="AY132" i="15"/>
  <c r="AX132" i="15"/>
  <c r="AW132" i="15"/>
  <c r="AV132" i="15"/>
  <c r="AU132" i="15"/>
  <c r="AT132" i="15"/>
  <c r="AS132" i="15"/>
  <c r="AR132" i="15"/>
  <c r="AQ132" i="15"/>
  <c r="AP132" i="15"/>
  <c r="AO132" i="15"/>
  <c r="AN132" i="15"/>
  <c r="AM132" i="15"/>
  <c r="AL132" i="15"/>
  <c r="AK132" i="15"/>
  <c r="AJ132" i="15"/>
  <c r="AI132" i="15"/>
  <c r="AH132" i="15"/>
  <c r="AG132" i="15"/>
  <c r="AF132" i="15"/>
  <c r="AE132" i="15"/>
  <c r="AD132" i="15"/>
  <c r="AC132" i="15"/>
  <c r="AB132" i="15"/>
  <c r="AA132" i="15"/>
  <c r="Z132" i="15"/>
  <c r="Y132" i="15"/>
  <c r="X132" i="15"/>
  <c r="W132" i="15"/>
  <c r="H132" i="15"/>
  <c r="F132" i="15"/>
  <c r="BA130" i="15"/>
  <c r="AZ130" i="15"/>
  <c r="AY130" i="15"/>
  <c r="AX130" i="15"/>
  <c r="AW130" i="15"/>
  <c r="AV130" i="15"/>
  <c r="AU130" i="15"/>
  <c r="AT130" i="15"/>
  <c r="AS130" i="15"/>
  <c r="AR130" i="15"/>
  <c r="AQ130" i="15"/>
  <c r="AP130" i="15"/>
  <c r="AO130" i="15"/>
  <c r="AN130" i="15"/>
  <c r="AM130" i="15"/>
  <c r="AL130" i="15"/>
  <c r="AK130" i="15"/>
  <c r="AJ130" i="15"/>
  <c r="AI130" i="15"/>
  <c r="AH130" i="15"/>
  <c r="AG130" i="15"/>
  <c r="AF130" i="15"/>
  <c r="AE130" i="15"/>
  <c r="AD130" i="15"/>
  <c r="AC130" i="15"/>
  <c r="AB130" i="15"/>
  <c r="AA130" i="15"/>
  <c r="Z130" i="15"/>
  <c r="Y130" i="15"/>
  <c r="X130" i="15"/>
  <c r="W130" i="15"/>
  <c r="H130" i="15"/>
  <c r="F130" i="15"/>
  <c r="BA128" i="15"/>
  <c r="AZ128" i="15"/>
  <c r="AY128" i="15"/>
  <c r="AX128" i="15"/>
  <c r="AW128" i="15"/>
  <c r="AV128" i="15"/>
  <c r="AU128" i="15"/>
  <c r="AT128" i="15"/>
  <c r="AS128" i="15"/>
  <c r="AR128" i="15"/>
  <c r="AQ128" i="15"/>
  <c r="AP128" i="15"/>
  <c r="AO128" i="15"/>
  <c r="AN128" i="15"/>
  <c r="AM128" i="15"/>
  <c r="AL128" i="15"/>
  <c r="AK128" i="15"/>
  <c r="AJ128" i="15"/>
  <c r="AI128" i="15"/>
  <c r="AH128" i="15"/>
  <c r="AG128" i="15"/>
  <c r="AF128" i="15"/>
  <c r="AE128" i="15"/>
  <c r="AD128" i="15"/>
  <c r="AC128" i="15"/>
  <c r="AB128" i="15"/>
  <c r="AA128" i="15"/>
  <c r="Z128" i="15"/>
  <c r="Y128" i="15"/>
  <c r="X128" i="15"/>
  <c r="W128" i="15"/>
  <c r="H128" i="15"/>
  <c r="F128" i="15"/>
  <c r="BA126" i="15"/>
  <c r="AZ126" i="15"/>
  <c r="AY126" i="15"/>
  <c r="AX126" i="15"/>
  <c r="AW126" i="15"/>
  <c r="AV126" i="15"/>
  <c r="AU126" i="15"/>
  <c r="AT126" i="15"/>
  <c r="AS126" i="15"/>
  <c r="AR126" i="15"/>
  <c r="AQ126" i="15"/>
  <c r="AP126" i="15"/>
  <c r="AO126" i="15"/>
  <c r="AN126" i="15"/>
  <c r="AM126" i="15"/>
  <c r="AL126" i="15"/>
  <c r="AK126" i="15"/>
  <c r="AJ126" i="15"/>
  <c r="AI126" i="15"/>
  <c r="AH126" i="15"/>
  <c r="AG126" i="15"/>
  <c r="AF126" i="15"/>
  <c r="AE126" i="15"/>
  <c r="AD126" i="15"/>
  <c r="AC126" i="15"/>
  <c r="AB126" i="15"/>
  <c r="AA126" i="15"/>
  <c r="Z126" i="15"/>
  <c r="Y126" i="15"/>
  <c r="X126" i="15"/>
  <c r="W126" i="15"/>
  <c r="H126" i="15"/>
  <c r="F126" i="15"/>
  <c r="BA124" i="15"/>
  <c r="AZ124" i="15"/>
  <c r="AY124" i="15"/>
  <c r="AX124" i="15"/>
  <c r="AW124" i="15"/>
  <c r="AV124" i="15"/>
  <c r="AU124" i="15"/>
  <c r="AT124" i="15"/>
  <c r="AS124" i="15"/>
  <c r="AR124" i="15"/>
  <c r="AQ124" i="15"/>
  <c r="AP124" i="15"/>
  <c r="AO124" i="15"/>
  <c r="AN124" i="15"/>
  <c r="AM124" i="15"/>
  <c r="AL124" i="15"/>
  <c r="AK124" i="15"/>
  <c r="AJ124" i="15"/>
  <c r="AI124" i="15"/>
  <c r="AH124" i="15"/>
  <c r="AG124" i="15"/>
  <c r="AF124" i="15"/>
  <c r="AE124" i="15"/>
  <c r="AD124" i="15"/>
  <c r="AC124" i="15"/>
  <c r="AB124" i="15"/>
  <c r="AA124" i="15"/>
  <c r="Z124" i="15"/>
  <c r="Y124" i="15"/>
  <c r="X124" i="15"/>
  <c r="W124" i="15"/>
  <c r="H124" i="15"/>
  <c r="F124" i="15"/>
  <c r="BA122" i="15"/>
  <c r="AZ122" i="15"/>
  <c r="AY122" i="15"/>
  <c r="AX122" i="15"/>
  <c r="AW122" i="15"/>
  <c r="AV122" i="15"/>
  <c r="AU122" i="15"/>
  <c r="AT122" i="15"/>
  <c r="AS122" i="15"/>
  <c r="AR122" i="15"/>
  <c r="AQ122" i="15"/>
  <c r="AP122" i="15"/>
  <c r="AO122" i="15"/>
  <c r="AN122" i="15"/>
  <c r="AM122" i="15"/>
  <c r="AL122" i="15"/>
  <c r="AK122" i="15"/>
  <c r="AJ122" i="15"/>
  <c r="AI122" i="15"/>
  <c r="AH122" i="15"/>
  <c r="AG122" i="15"/>
  <c r="AF122" i="15"/>
  <c r="AE122" i="15"/>
  <c r="AD122" i="15"/>
  <c r="AC122" i="15"/>
  <c r="AB122" i="15"/>
  <c r="AA122" i="15"/>
  <c r="Z122" i="15"/>
  <c r="Y122" i="15"/>
  <c r="X122" i="15"/>
  <c r="W122" i="15"/>
  <c r="H122" i="15"/>
  <c r="F122" i="15"/>
  <c r="BA120" i="15"/>
  <c r="AZ120" i="15"/>
  <c r="AY120" i="15"/>
  <c r="AX120" i="15"/>
  <c r="AW120" i="15"/>
  <c r="AV120" i="15"/>
  <c r="AU120" i="15"/>
  <c r="AT120" i="15"/>
  <c r="AS120" i="15"/>
  <c r="AR120" i="15"/>
  <c r="AQ120" i="15"/>
  <c r="AP120" i="15"/>
  <c r="AO120" i="15"/>
  <c r="AN120" i="15"/>
  <c r="AM120" i="15"/>
  <c r="AL120" i="15"/>
  <c r="AK120" i="15"/>
  <c r="AJ120" i="15"/>
  <c r="AI120" i="15"/>
  <c r="AH120" i="15"/>
  <c r="AG120" i="15"/>
  <c r="AF120" i="15"/>
  <c r="AE120" i="15"/>
  <c r="AD120" i="15"/>
  <c r="AC120" i="15"/>
  <c r="AB120" i="15"/>
  <c r="AA120" i="15"/>
  <c r="Z120" i="15"/>
  <c r="Y120" i="15"/>
  <c r="X120" i="15"/>
  <c r="W120" i="15"/>
  <c r="H120" i="15"/>
  <c r="F120" i="15"/>
  <c r="BA118" i="15"/>
  <c r="AZ118" i="15"/>
  <c r="AY118" i="15"/>
  <c r="AX118" i="15"/>
  <c r="AW118" i="15"/>
  <c r="AV118" i="15"/>
  <c r="AU118" i="15"/>
  <c r="AT118" i="15"/>
  <c r="AS118" i="15"/>
  <c r="AR118" i="15"/>
  <c r="AQ118" i="15"/>
  <c r="AP118" i="15"/>
  <c r="AO118" i="15"/>
  <c r="AN118" i="15"/>
  <c r="AM118" i="15"/>
  <c r="AL118" i="15"/>
  <c r="AK118" i="15"/>
  <c r="AJ118" i="15"/>
  <c r="AI118" i="15"/>
  <c r="AH118" i="15"/>
  <c r="AG118" i="15"/>
  <c r="AF118" i="15"/>
  <c r="AE118" i="15"/>
  <c r="AD118" i="15"/>
  <c r="AC118" i="15"/>
  <c r="AB118" i="15"/>
  <c r="AA118" i="15"/>
  <c r="Z118" i="15"/>
  <c r="Y118" i="15"/>
  <c r="X118" i="15"/>
  <c r="W118" i="15"/>
  <c r="H118" i="15"/>
  <c r="F118" i="15"/>
  <c r="BA116" i="15"/>
  <c r="AZ116" i="15"/>
  <c r="AY116" i="15"/>
  <c r="AX116" i="15"/>
  <c r="AW116" i="15"/>
  <c r="AV116" i="15"/>
  <c r="AU116" i="15"/>
  <c r="AT116" i="15"/>
  <c r="AS116" i="15"/>
  <c r="AR116" i="15"/>
  <c r="AQ116" i="15"/>
  <c r="AP116" i="15"/>
  <c r="AO116" i="15"/>
  <c r="AN116" i="15"/>
  <c r="AM116" i="15"/>
  <c r="AL116" i="15"/>
  <c r="AK116" i="15"/>
  <c r="AJ116" i="15"/>
  <c r="AI116" i="15"/>
  <c r="AH116" i="15"/>
  <c r="AG116" i="15"/>
  <c r="AF116" i="15"/>
  <c r="AE116" i="15"/>
  <c r="AD116" i="15"/>
  <c r="AC116" i="15"/>
  <c r="AB116" i="15"/>
  <c r="AA116" i="15"/>
  <c r="Z116" i="15"/>
  <c r="Y116" i="15"/>
  <c r="X116" i="15"/>
  <c r="W116" i="15"/>
  <c r="H116" i="15"/>
  <c r="F116" i="15"/>
  <c r="BA114" i="15"/>
  <c r="AZ114" i="15"/>
  <c r="AY114" i="15"/>
  <c r="AX114" i="15"/>
  <c r="AW114" i="15"/>
  <c r="AV114" i="15"/>
  <c r="AU114" i="15"/>
  <c r="AT114" i="15"/>
  <c r="AS114" i="15"/>
  <c r="AR114" i="15"/>
  <c r="AQ114" i="15"/>
  <c r="AP114" i="15"/>
  <c r="AO114" i="15"/>
  <c r="AN114" i="15"/>
  <c r="AM114" i="15"/>
  <c r="AL114" i="15"/>
  <c r="AK114" i="15"/>
  <c r="AJ114" i="15"/>
  <c r="AI114" i="15"/>
  <c r="AH114" i="15"/>
  <c r="AG114" i="15"/>
  <c r="AF114" i="15"/>
  <c r="AE114" i="15"/>
  <c r="AD114" i="15"/>
  <c r="AC114" i="15"/>
  <c r="AB114" i="15"/>
  <c r="AA114" i="15"/>
  <c r="Z114" i="15"/>
  <c r="Y114" i="15"/>
  <c r="X114" i="15"/>
  <c r="W114" i="15"/>
  <c r="H114" i="15"/>
  <c r="F114" i="15"/>
  <c r="BA112" i="15"/>
  <c r="AZ112" i="15"/>
  <c r="AY112" i="15"/>
  <c r="AX112" i="15"/>
  <c r="AW112" i="15"/>
  <c r="AV112" i="15"/>
  <c r="AU112" i="15"/>
  <c r="AT112" i="15"/>
  <c r="AS112" i="15"/>
  <c r="AR112" i="15"/>
  <c r="AQ112" i="15"/>
  <c r="AP112" i="15"/>
  <c r="AO112" i="15"/>
  <c r="AN112" i="15"/>
  <c r="AM112" i="15"/>
  <c r="AL112" i="15"/>
  <c r="AK112" i="15"/>
  <c r="AJ112" i="15"/>
  <c r="AI112" i="15"/>
  <c r="AH112" i="15"/>
  <c r="AG112" i="15"/>
  <c r="AF112" i="15"/>
  <c r="AE112" i="15"/>
  <c r="AD112" i="15"/>
  <c r="AC112" i="15"/>
  <c r="AB112" i="15"/>
  <c r="AA112" i="15"/>
  <c r="Z112" i="15"/>
  <c r="Y112" i="15"/>
  <c r="X112" i="15"/>
  <c r="W112" i="15"/>
  <c r="H112" i="15"/>
  <c r="F112" i="15"/>
  <c r="BA110" i="15"/>
  <c r="AZ110" i="15"/>
  <c r="AY110" i="15"/>
  <c r="AX110" i="15"/>
  <c r="AW110" i="15"/>
  <c r="AV110" i="15"/>
  <c r="AU110" i="15"/>
  <c r="AT110" i="15"/>
  <c r="AS110" i="15"/>
  <c r="AR110" i="15"/>
  <c r="AQ110" i="15"/>
  <c r="AP110" i="15"/>
  <c r="AO110" i="15"/>
  <c r="AN110" i="15"/>
  <c r="AM110" i="15"/>
  <c r="AL110" i="15"/>
  <c r="AK110" i="15"/>
  <c r="AJ110" i="15"/>
  <c r="AI110" i="15"/>
  <c r="AH110" i="15"/>
  <c r="AG110" i="15"/>
  <c r="AF110" i="15"/>
  <c r="AE110" i="15"/>
  <c r="AD110" i="15"/>
  <c r="AC110" i="15"/>
  <c r="AB110" i="15"/>
  <c r="AA110" i="15"/>
  <c r="Z110" i="15"/>
  <c r="Y110" i="15"/>
  <c r="X110" i="15"/>
  <c r="W110" i="15"/>
  <c r="H110" i="15"/>
  <c r="F110" i="15"/>
  <c r="BA108" i="15"/>
  <c r="AZ108" i="15"/>
  <c r="AY108" i="15"/>
  <c r="AX108" i="15"/>
  <c r="AW108" i="15"/>
  <c r="AV108" i="15"/>
  <c r="AU108" i="15"/>
  <c r="AT108" i="15"/>
  <c r="AS108" i="15"/>
  <c r="AR108" i="15"/>
  <c r="AQ108" i="15"/>
  <c r="AP108" i="15"/>
  <c r="AO108" i="15"/>
  <c r="AN108" i="15"/>
  <c r="AM108" i="15"/>
  <c r="AL108" i="15"/>
  <c r="AK108" i="15"/>
  <c r="AJ108" i="15"/>
  <c r="AI108" i="15"/>
  <c r="AH108" i="15"/>
  <c r="AG108" i="15"/>
  <c r="AF108" i="15"/>
  <c r="AE108" i="15"/>
  <c r="AD108" i="15"/>
  <c r="AC108" i="15"/>
  <c r="AB108" i="15"/>
  <c r="AA108" i="15"/>
  <c r="Z108" i="15"/>
  <c r="Y108" i="15"/>
  <c r="X108" i="15"/>
  <c r="W108" i="15"/>
  <c r="H108" i="15"/>
  <c r="F108" i="15"/>
  <c r="BA106" i="15"/>
  <c r="AZ106" i="15"/>
  <c r="AY106" i="15"/>
  <c r="AX106" i="15"/>
  <c r="AW106" i="15"/>
  <c r="AV106" i="15"/>
  <c r="AU106" i="15"/>
  <c r="AT106" i="15"/>
  <c r="AS106" i="15"/>
  <c r="AR106" i="15"/>
  <c r="AQ106" i="15"/>
  <c r="AP106" i="15"/>
  <c r="AO106" i="15"/>
  <c r="AN106" i="15"/>
  <c r="AM106" i="15"/>
  <c r="AL106" i="15"/>
  <c r="AK106" i="15"/>
  <c r="AJ106" i="15"/>
  <c r="AI106" i="15"/>
  <c r="AH106" i="15"/>
  <c r="AG106" i="15"/>
  <c r="AF106" i="15"/>
  <c r="AE106" i="15"/>
  <c r="AD106" i="15"/>
  <c r="AC106" i="15"/>
  <c r="AB106" i="15"/>
  <c r="AA106" i="15"/>
  <c r="Z106" i="15"/>
  <c r="Y106" i="15"/>
  <c r="X106" i="15"/>
  <c r="W106" i="15"/>
  <c r="H106" i="15"/>
  <c r="F106" i="15"/>
  <c r="BA104" i="15"/>
  <c r="AZ104" i="15"/>
  <c r="AY104" i="15"/>
  <c r="AX104" i="15"/>
  <c r="AW104" i="15"/>
  <c r="AV104" i="15"/>
  <c r="AU104" i="15"/>
  <c r="AT104" i="15"/>
  <c r="AS104" i="15"/>
  <c r="AR104" i="15"/>
  <c r="AQ104" i="15"/>
  <c r="AP104" i="15"/>
  <c r="AO104" i="15"/>
  <c r="AN104" i="15"/>
  <c r="AM104" i="15"/>
  <c r="AL104" i="15"/>
  <c r="AK104" i="15"/>
  <c r="AJ104" i="15"/>
  <c r="AI104" i="15"/>
  <c r="AH104" i="15"/>
  <c r="AG104" i="15"/>
  <c r="AF104" i="15"/>
  <c r="AE104" i="15"/>
  <c r="AD104" i="15"/>
  <c r="AC104" i="15"/>
  <c r="AB104" i="15"/>
  <c r="AA104" i="15"/>
  <c r="Z104" i="15"/>
  <c r="Y104" i="15"/>
  <c r="X104" i="15"/>
  <c r="W104" i="15"/>
  <c r="H104" i="15"/>
  <c r="F104" i="15"/>
  <c r="BA102" i="15"/>
  <c r="AZ102" i="15"/>
  <c r="AY102" i="15"/>
  <c r="AX102" i="15"/>
  <c r="AW102" i="15"/>
  <c r="AV102" i="15"/>
  <c r="AU102" i="15"/>
  <c r="AT102" i="15"/>
  <c r="AS102" i="15"/>
  <c r="AR102" i="15"/>
  <c r="AQ102" i="15"/>
  <c r="AP102" i="15"/>
  <c r="AO102" i="15"/>
  <c r="AN102" i="15"/>
  <c r="AM102" i="15"/>
  <c r="AL102" i="15"/>
  <c r="AK102" i="15"/>
  <c r="AJ102" i="15"/>
  <c r="AI102" i="15"/>
  <c r="AH102" i="15"/>
  <c r="AG102" i="15"/>
  <c r="AF102" i="15"/>
  <c r="AE102" i="15"/>
  <c r="AD102" i="15"/>
  <c r="AC102" i="15"/>
  <c r="AB102" i="15"/>
  <c r="AA102" i="15"/>
  <c r="Z102" i="15"/>
  <c r="Y102" i="15"/>
  <c r="X102" i="15"/>
  <c r="W102" i="15"/>
  <c r="H102" i="15"/>
  <c r="F102" i="15"/>
  <c r="BA100" i="15"/>
  <c r="AZ100" i="15"/>
  <c r="AY100" i="15"/>
  <c r="AX100" i="15"/>
  <c r="AW100" i="15"/>
  <c r="AV100" i="15"/>
  <c r="AU100" i="15"/>
  <c r="AT100" i="15"/>
  <c r="AS100" i="15"/>
  <c r="AR100" i="15"/>
  <c r="AQ100" i="15"/>
  <c r="AP100" i="15"/>
  <c r="AO100" i="15"/>
  <c r="AN100" i="15"/>
  <c r="AM100" i="15"/>
  <c r="AL100" i="15"/>
  <c r="AK100" i="15"/>
  <c r="AJ100" i="15"/>
  <c r="AI100" i="15"/>
  <c r="AH100" i="15"/>
  <c r="AG100" i="15"/>
  <c r="AF100" i="15"/>
  <c r="AE100" i="15"/>
  <c r="AD100" i="15"/>
  <c r="AC100" i="15"/>
  <c r="AB100" i="15"/>
  <c r="AA100" i="15"/>
  <c r="Z100" i="15"/>
  <c r="Y100" i="15"/>
  <c r="X100" i="15"/>
  <c r="W100" i="15"/>
  <c r="H100" i="15"/>
  <c r="F100" i="15"/>
  <c r="BA98" i="15"/>
  <c r="AZ98" i="15"/>
  <c r="AY98" i="15"/>
  <c r="AX98" i="15"/>
  <c r="AW98" i="15"/>
  <c r="AV98" i="15"/>
  <c r="AU98" i="15"/>
  <c r="AT98" i="15"/>
  <c r="AS98" i="15"/>
  <c r="AR98" i="15"/>
  <c r="AQ98" i="15"/>
  <c r="AP98" i="15"/>
  <c r="AO98" i="15"/>
  <c r="AN98" i="15"/>
  <c r="AM98" i="15"/>
  <c r="AL98" i="15"/>
  <c r="AK98" i="15"/>
  <c r="AJ98" i="15"/>
  <c r="AI98" i="15"/>
  <c r="AH98" i="15"/>
  <c r="AG98" i="15"/>
  <c r="AF98" i="15"/>
  <c r="AE98" i="15"/>
  <c r="AD98" i="15"/>
  <c r="AC98" i="15"/>
  <c r="AB98" i="15"/>
  <c r="AA98" i="15"/>
  <c r="Z98" i="15"/>
  <c r="Y98" i="15"/>
  <c r="X98" i="15"/>
  <c r="W98" i="15"/>
  <c r="H98" i="15"/>
  <c r="F98" i="15"/>
  <c r="BA96" i="15"/>
  <c r="AZ96" i="15"/>
  <c r="AY96" i="15"/>
  <c r="AX96" i="15"/>
  <c r="AW96" i="15"/>
  <c r="AV96" i="15"/>
  <c r="AU96" i="15"/>
  <c r="AT96" i="15"/>
  <c r="AS96" i="15"/>
  <c r="AR96" i="15"/>
  <c r="AQ96" i="15"/>
  <c r="AP96" i="15"/>
  <c r="AO96" i="15"/>
  <c r="AN96" i="15"/>
  <c r="AM96" i="15"/>
  <c r="AL96" i="15"/>
  <c r="AK96" i="15"/>
  <c r="AJ96" i="15"/>
  <c r="AI96" i="15"/>
  <c r="AH96" i="15"/>
  <c r="AG96" i="15"/>
  <c r="AF96" i="15"/>
  <c r="AE96" i="15"/>
  <c r="AD96" i="15"/>
  <c r="AC96" i="15"/>
  <c r="AB96" i="15"/>
  <c r="AA96" i="15"/>
  <c r="Z96" i="15"/>
  <c r="Y96" i="15"/>
  <c r="X96" i="15"/>
  <c r="W96" i="15"/>
  <c r="H96" i="15"/>
  <c r="F96" i="15"/>
  <c r="BA94" i="15"/>
  <c r="AZ94" i="15"/>
  <c r="AY94" i="15"/>
  <c r="AX94" i="15"/>
  <c r="AW94" i="15"/>
  <c r="AV94" i="15"/>
  <c r="AU94" i="15"/>
  <c r="AT94" i="15"/>
  <c r="AS94" i="15"/>
  <c r="AR94" i="15"/>
  <c r="AQ94" i="15"/>
  <c r="AP94" i="15"/>
  <c r="AO94" i="15"/>
  <c r="AN94" i="15"/>
  <c r="AM94" i="15"/>
  <c r="AL94" i="15"/>
  <c r="AK94" i="15"/>
  <c r="AJ94" i="15"/>
  <c r="AI94" i="15"/>
  <c r="AH94" i="15"/>
  <c r="AG94" i="15"/>
  <c r="AF94" i="15"/>
  <c r="AE94" i="15"/>
  <c r="AD94" i="15"/>
  <c r="AC94" i="15"/>
  <c r="AB94" i="15"/>
  <c r="AA94" i="15"/>
  <c r="Z94" i="15"/>
  <c r="Y94" i="15"/>
  <c r="X94" i="15"/>
  <c r="W94" i="15"/>
  <c r="H94" i="15"/>
  <c r="F94" i="15"/>
  <c r="BA92" i="15"/>
  <c r="AZ92" i="15"/>
  <c r="AY92" i="15"/>
  <c r="AX92" i="15"/>
  <c r="AW92" i="15"/>
  <c r="AV92" i="15"/>
  <c r="AU92" i="15"/>
  <c r="AT92" i="15"/>
  <c r="AS92" i="15"/>
  <c r="AR92" i="15"/>
  <c r="AQ92" i="15"/>
  <c r="AP92" i="15"/>
  <c r="AO92" i="15"/>
  <c r="AN92" i="15"/>
  <c r="AM92" i="15"/>
  <c r="AL92" i="15"/>
  <c r="AK92" i="15"/>
  <c r="AJ92" i="15"/>
  <c r="AI92" i="15"/>
  <c r="AH92" i="15"/>
  <c r="AG92" i="15"/>
  <c r="AF92" i="15"/>
  <c r="AE92" i="15"/>
  <c r="AD92" i="15"/>
  <c r="AC92" i="15"/>
  <c r="AB92" i="15"/>
  <c r="AA92" i="15"/>
  <c r="Z92" i="15"/>
  <c r="Y92" i="15"/>
  <c r="X92" i="15"/>
  <c r="W92" i="15"/>
  <c r="H92" i="15"/>
  <c r="F92" i="15"/>
  <c r="BA90" i="15"/>
  <c r="AZ90" i="15"/>
  <c r="AY90" i="15"/>
  <c r="AX90" i="15"/>
  <c r="AW90" i="15"/>
  <c r="AV90" i="15"/>
  <c r="AU90" i="15"/>
  <c r="AT90" i="15"/>
  <c r="AS90" i="15"/>
  <c r="AR90" i="15"/>
  <c r="AQ90" i="15"/>
  <c r="AP90" i="15"/>
  <c r="AO90" i="15"/>
  <c r="AN90" i="15"/>
  <c r="AM90" i="15"/>
  <c r="AL90" i="15"/>
  <c r="AK90" i="15"/>
  <c r="AJ90" i="15"/>
  <c r="AI90" i="15"/>
  <c r="AH90" i="15"/>
  <c r="AG90" i="15"/>
  <c r="AF90" i="15"/>
  <c r="AE90" i="15"/>
  <c r="AD90" i="15"/>
  <c r="AC90" i="15"/>
  <c r="AB90" i="15"/>
  <c r="AA90" i="15"/>
  <c r="Z90" i="15"/>
  <c r="Y90" i="15"/>
  <c r="X90" i="15"/>
  <c r="W90" i="15"/>
  <c r="H90" i="15"/>
  <c r="F90" i="15"/>
  <c r="BA88" i="15"/>
  <c r="AZ88" i="15"/>
  <c r="AY88" i="15"/>
  <c r="AX88" i="15"/>
  <c r="AW88" i="15"/>
  <c r="AV88" i="15"/>
  <c r="AU88" i="15"/>
  <c r="AT88" i="15"/>
  <c r="AS88" i="15"/>
  <c r="AR88" i="15"/>
  <c r="AQ88" i="15"/>
  <c r="AP88" i="15"/>
  <c r="AO88" i="15"/>
  <c r="AN88" i="15"/>
  <c r="AM88" i="15"/>
  <c r="AL88" i="15"/>
  <c r="AK88" i="15"/>
  <c r="AJ88" i="15"/>
  <c r="AI88" i="15"/>
  <c r="AH88" i="15"/>
  <c r="AG88" i="15"/>
  <c r="AF88" i="15"/>
  <c r="AE88" i="15"/>
  <c r="AD88" i="15"/>
  <c r="AC88" i="15"/>
  <c r="AB88" i="15"/>
  <c r="AA88" i="15"/>
  <c r="Z88" i="15"/>
  <c r="Y88" i="15"/>
  <c r="X88" i="15"/>
  <c r="W88" i="15"/>
  <c r="H88" i="15"/>
  <c r="F88" i="15"/>
  <c r="BA86" i="15"/>
  <c r="AZ86" i="15"/>
  <c r="AY86" i="15"/>
  <c r="AX86" i="15"/>
  <c r="AW86" i="15"/>
  <c r="AV86" i="15"/>
  <c r="AU86" i="15"/>
  <c r="AT86" i="15"/>
  <c r="AS86" i="15"/>
  <c r="AR86" i="15"/>
  <c r="AQ86" i="15"/>
  <c r="AP86" i="15"/>
  <c r="AO86" i="15"/>
  <c r="AN86" i="15"/>
  <c r="AM86" i="15"/>
  <c r="AL86" i="15"/>
  <c r="AK86" i="15"/>
  <c r="AJ86" i="15"/>
  <c r="AI86" i="15"/>
  <c r="AH86" i="15"/>
  <c r="AG86" i="15"/>
  <c r="AF86" i="15"/>
  <c r="AE86" i="15"/>
  <c r="AD86" i="15"/>
  <c r="AC86" i="15"/>
  <c r="AB86" i="15"/>
  <c r="AA86" i="15"/>
  <c r="Z86" i="15"/>
  <c r="Y86" i="15"/>
  <c r="X86" i="15"/>
  <c r="W86" i="15"/>
  <c r="H86" i="15"/>
  <c r="F86" i="15"/>
  <c r="BA84" i="15"/>
  <c r="AZ84" i="15"/>
  <c r="AY84" i="15"/>
  <c r="AX84" i="15"/>
  <c r="AW84" i="15"/>
  <c r="AV84" i="15"/>
  <c r="AU84" i="15"/>
  <c r="AT84" i="15"/>
  <c r="AS84" i="15"/>
  <c r="AR84" i="15"/>
  <c r="AQ84" i="15"/>
  <c r="AP84" i="15"/>
  <c r="AO84" i="15"/>
  <c r="AN84" i="15"/>
  <c r="AM84" i="15"/>
  <c r="AL84" i="15"/>
  <c r="AK84" i="15"/>
  <c r="AJ84" i="15"/>
  <c r="AI84" i="15"/>
  <c r="AH84" i="15"/>
  <c r="AG84" i="15"/>
  <c r="AF84" i="15"/>
  <c r="AE84" i="15"/>
  <c r="AD84" i="15"/>
  <c r="AC84" i="15"/>
  <c r="AB84" i="15"/>
  <c r="AA84" i="15"/>
  <c r="Z84" i="15"/>
  <c r="Y84" i="15"/>
  <c r="X84" i="15"/>
  <c r="W84" i="15"/>
  <c r="H84" i="15"/>
  <c r="F84" i="15"/>
  <c r="BA82" i="15"/>
  <c r="AZ82" i="15"/>
  <c r="AY82" i="15"/>
  <c r="AX82" i="15"/>
  <c r="AW82" i="15"/>
  <c r="AV82" i="15"/>
  <c r="AU82" i="15"/>
  <c r="AT82" i="15"/>
  <c r="AS82" i="15"/>
  <c r="AR82" i="15"/>
  <c r="AQ82" i="15"/>
  <c r="AP82" i="15"/>
  <c r="AO82" i="15"/>
  <c r="AN82" i="15"/>
  <c r="AM82" i="15"/>
  <c r="AL82" i="15"/>
  <c r="AK82" i="15"/>
  <c r="AJ82" i="15"/>
  <c r="AI82" i="15"/>
  <c r="AH82" i="15"/>
  <c r="AG82" i="15"/>
  <c r="AF82" i="15"/>
  <c r="AE82" i="15"/>
  <c r="AD82" i="15"/>
  <c r="AC82" i="15"/>
  <c r="AB82" i="15"/>
  <c r="AA82" i="15"/>
  <c r="Z82" i="15"/>
  <c r="Y82" i="15"/>
  <c r="X82" i="15"/>
  <c r="W82" i="15"/>
  <c r="H82" i="15"/>
  <c r="F82" i="15"/>
  <c r="BA80" i="15"/>
  <c r="AZ80" i="15"/>
  <c r="AY80" i="15"/>
  <c r="AX80" i="15"/>
  <c r="AW80" i="15"/>
  <c r="AV80" i="15"/>
  <c r="AU80" i="15"/>
  <c r="AT80" i="15"/>
  <c r="AS80" i="15"/>
  <c r="AR80" i="15"/>
  <c r="AQ80" i="15"/>
  <c r="AP80" i="15"/>
  <c r="AO80" i="15"/>
  <c r="AN80" i="15"/>
  <c r="AM80" i="15"/>
  <c r="AL80" i="15"/>
  <c r="AK80" i="15"/>
  <c r="AJ80" i="15"/>
  <c r="AI80" i="15"/>
  <c r="AH80" i="15"/>
  <c r="AG80" i="15"/>
  <c r="AF80" i="15"/>
  <c r="AE80" i="15"/>
  <c r="AD80" i="15"/>
  <c r="AC80" i="15"/>
  <c r="AB80" i="15"/>
  <c r="AA80" i="15"/>
  <c r="Z80" i="15"/>
  <c r="Y80" i="15"/>
  <c r="X80" i="15"/>
  <c r="W80" i="15"/>
  <c r="H80" i="15"/>
  <c r="F80" i="15"/>
  <c r="BA78" i="15"/>
  <c r="AZ78" i="15"/>
  <c r="AY78" i="15"/>
  <c r="AX78" i="15"/>
  <c r="AW78" i="15"/>
  <c r="AV78" i="15"/>
  <c r="AU78" i="15"/>
  <c r="AT78" i="15"/>
  <c r="AS78" i="15"/>
  <c r="AR78" i="15"/>
  <c r="AQ78" i="15"/>
  <c r="AP78" i="15"/>
  <c r="AO78" i="15"/>
  <c r="AN78" i="15"/>
  <c r="AM78" i="15"/>
  <c r="AL78" i="15"/>
  <c r="AK78" i="15"/>
  <c r="AJ78" i="15"/>
  <c r="AI78" i="15"/>
  <c r="AH78" i="15"/>
  <c r="AG78" i="15"/>
  <c r="AF78" i="15"/>
  <c r="AE78" i="15"/>
  <c r="AD78" i="15"/>
  <c r="AC78" i="15"/>
  <c r="AB78" i="15"/>
  <c r="AA78" i="15"/>
  <c r="Z78" i="15"/>
  <c r="Y78" i="15"/>
  <c r="X78" i="15"/>
  <c r="W78" i="15"/>
  <c r="H78" i="15"/>
  <c r="F78" i="15"/>
  <c r="BA76" i="15"/>
  <c r="AZ76" i="15"/>
  <c r="AY76" i="15"/>
  <c r="AX76" i="15"/>
  <c r="AW76" i="15"/>
  <c r="AV76" i="15"/>
  <c r="AU76" i="15"/>
  <c r="AT76" i="15"/>
  <c r="AS76" i="15"/>
  <c r="AR76" i="15"/>
  <c r="AQ76" i="15"/>
  <c r="AP76" i="15"/>
  <c r="AO76" i="15"/>
  <c r="AN76" i="15"/>
  <c r="AM76" i="15"/>
  <c r="AL76" i="15"/>
  <c r="AK76" i="15"/>
  <c r="AJ76" i="15"/>
  <c r="AI76" i="15"/>
  <c r="AH76" i="15"/>
  <c r="AG76" i="15"/>
  <c r="AF76" i="15"/>
  <c r="AE76" i="15"/>
  <c r="AD76" i="15"/>
  <c r="AC76" i="15"/>
  <c r="AB76" i="15"/>
  <c r="AA76" i="15"/>
  <c r="Z76" i="15"/>
  <c r="Y76" i="15"/>
  <c r="X76" i="15"/>
  <c r="W76" i="15"/>
  <c r="H76" i="15"/>
  <c r="F76" i="15"/>
  <c r="BA74" i="15"/>
  <c r="AZ74" i="15"/>
  <c r="AY74" i="15"/>
  <c r="AX74" i="15"/>
  <c r="AW74" i="15"/>
  <c r="AV74" i="15"/>
  <c r="AU74" i="15"/>
  <c r="AT74" i="15"/>
  <c r="AS74" i="15"/>
  <c r="AR74" i="15"/>
  <c r="AQ74" i="15"/>
  <c r="AP74" i="15"/>
  <c r="AO74" i="15"/>
  <c r="AN74" i="15"/>
  <c r="AM74" i="15"/>
  <c r="AL74" i="15"/>
  <c r="AK74" i="15"/>
  <c r="AJ74" i="15"/>
  <c r="AI74" i="15"/>
  <c r="AH74" i="15"/>
  <c r="AG74" i="15"/>
  <c r="AF74" i="15"/>
  <c r="AE74" i="15"/>
  <c r="AD74" i="15"/>
  <c r="AC74" i="15"/>
  <c r="AB74" i="15"/>
  <c r="AA74" i="15"/>
  <c r="Z74" i="15"/>
  <c r="Y74" i="15"/>
  <c r="X74" i="15"/>
  <c r="W74" i="15"/>
  <c r="H74" i="15"/>
  <c r="F74" i="15"/>
  <c r="BA72" i="15"/>
  <c r="AZ72" i="15"/>
  <c r="AY72" i="15"/>
  <c r="AX72" i="15"/>
  <c r="AW72" i="15"/>
  <c r="AV72" i="15"/>
  <c r="AU72" i="15"/>
  <c r="AT72" i="15"/>
  <c r="AS72" i="15"/>
  <c r="AR72" i="15"/>
  <c r="AQ72" i="15"/>
  <c r="AP72" i="15"/>
  <c r="AO72" i="15"/>
  <c r="AN72" i="15"/>
  <c r="AM72" i="15"/>
  <c r="AL72" i="15"/>
  <c r="AK72" i="15"/>
  <c r="AJ72" i="15"/>
  <c r="AI72" i="15"/>
  <c r="AH72" i="15"/>
  <c r="AG72" i="15"/>
  <c r="AF72" i="15"/>
  <c r="AE72" i="15"/>
  <c r="AD72" i="15"/>
  <c r="AC72" i="15"/>
  <c r="AB72" i="15"/>
  <c r="AA72" i="15"/>
  <c r="Z72" i="15"/>
  <c r="Y72" i="15"/>
  <c r="X72" i="15"/>
  <c r="W72" i="15"/>
  <c r="H72" i="15"/>
  <c r="F72" i="15"/>
  <c r="BA70" i="15"/>
  <c r="AZ70" i="15"/>
  <c r="AY70" i="15"/>
  <c r="AX70" i="15"/>
  <c r="AW70" i="15"/>
  <c r="AV70" i="15"/>
  <c r="AU70" i="15"/>
  <c r="AT70" i="15"/>
  <c r="AS70" i="15"/>
  <c r="AR70" i="15"/>
  <c r="AQ70" i="15"/>
  <c r="AP70" i="15"/>
  <c r="AO70" i="15"/>
  <c r="AN70" i="15"/>
  <c r="AM70" i="15"/>
  <c r="AL70" i="15"/>
  <c r="AK70" i="15"/>
  <c r="AJ70" i="15"/>
  <c r="AI70" i="15"/>
  <c r="AH70" i="15"/>
  <c r="AG70" i="15"/>
  <c r="AF70" i="15"/>
  <c r="AE70" i="15"/>
  <c r="AD70" i="15"/>
  <c r="AC70" i="15"/>
  <c r="AB70" i="15"/>
  <c r="AA70" i="15"/>
  <c r="Z70" i="15"/>
  <c r="Y70" i="15"/>
  <c r="X70" i="15"/>
  <c r="W70" i="15"/>
  <c r="H70" i="15"/>
  <c r="F70" i="15"/>
  <c r="BA68" i="15"/>
  <c r="AZ68" i="15"/>
  <c r="AY68" i="15"/>
  <c r="AX68" i="15"/>
  <c r="AW68" i="15"/>
  <c r="AV68" i="15"/>
  <c r="AU68" i="15"/>
  <c r="AT68" i="15"/>
  <c r="AS68" i="15"/>
  <c r="AR68" i="15"/>
  <c r="AQ68" i="15"/>
  <c r="AP68" i="15"/>
  <c r="AO68" i="15"/>
  <c r="AN68" i="15"/>
  <c r="AM68" i="15"/>
  <c r="AL68" i="15"/>
  <c r="AK68" i="15"/>
  <c r="AJ68" i="15"/>
  <c r="AI68" i="15"/>
  <c r="AH68" i="15"/>
  <c r="AG68" i="15"/>
  <c r="AF68" i="15"/>
  <c r="AE68" i="15"/>
  <c r="AD68" i="15"/>
  <c r="AC68" i="15"/>
  <c r="AB68" i="15"/>
  <c r="AA68" i="15"/>
  <c r="Z68" i="15"/>
  <c r="Y68" i="15"/>
  <c r="X68" i="15"/>
  <c r="W68" i="15"/>
  <c r="H68" i="15"/>
  <c r="F68" i="15"/>
  <c r="BA66" i="15"/>
  <c r="AZ66" i="15"/>
  <c r="AY66" i="15"/>
  <c r="AX66" i="15"/>
  <c r="AW66" i="15"/>
  <c r="AV66" i="15"/>
  <c r="AU66" i="15"/>
  <c r="AT66" i="15"/>
  <c r="AS66" i="15"/>
  <c r="AR66" i="15"/>
  <c r="AQ66" i="15"/>
  <c r="AP66" i="15"/>
  <c r="AO66" i="15"/>
  <c r="AN66" i="15"/>
  <c r="AM66" i="15"/>
  <c r="AL66" i="15"/>
  <c r="AK66" i="15"/>
  <c r="AJ66" i="15"/>
  <c r="AI66" i="15"/>
  <c r="AH66" i="15"/>
  <c r="AG66" i="15"/>
  <c r="AF66" i="15"/>
  <c r="AE66" i="15"/>
  <c r="AD66" i="15"/>
  <c r="AC66" i="15"/>
  <c r="AB66" i="15"/>
  <c r="AA66" i="15"/>
  <c r="Z66" i="15"/>
  <c r="Y66" i="15"/>
  <c r="X66" i="15"/>
  <c r="W66" i="15"/>
  <c r="H66" i="15"/>
  <c r="F66" i="15"/>
  <c r="BA64" i="15"/>
  <c r="AZ64" i="15"/>
  <c r="AY64" i="15"/>
  <c r="AX64" i="15"/>
  <c r="AW64" i="15"/>
  <c r="AV64" i="15"/>
  <c r="AU64" i="15"/>
  <c r="AT64" i="15"/>
  <c r="AS64" i="15"/>
  <c r="AR64" i="15"/>
  <c r="AQ64" i="15"/>
  <c r="AP64" i="15"/>
  <c r="AO64" i="15"/>
  <c r="AN64" i="15"/>
  <c r="AM64" i="15"/>
  <c r="AL64" i="15"/>
  <c r="AK64" i="15"/>
  <c r="AJ64" i="15"/>
  <c r="AI64" i="15"/>
  <c r="AH64" i="15"/>
  <c r="AG64" i="15"/>
  <c r="AF64" i="15"/>
  <c r="AE64" i="15"/>
  <c r="AD64" i="15"/>
  <c r="AC64" i="15"/>
  <c r="AB64" i="15"/>
  <c r="AA64" i="15"/>
  <c r="Z64" i="15"/>
  <c r="Y64" i="15"/>
  <c r="X64" i="15"/>
  <c r="W64" i="15"/>
  <c r="H64" i="15"/>
  <c r="F64" i="15"/>
  <c r="BA62" i="15"/>
  <c r="AZ62" i="15"/>
  <c r="AY62" i="15"/>
  <c r="AX62" i="15"/>
  <c r="AW62" i="15"/>
  <c r="AV62" i="15"/>
  <c r="AU62" i="15"/>
  <c r="AT62" i="15"/>
  <c r="AS62" i="15"/>
  <c r="AR62" i="15"/>
  <c r="AQ62" i="15"/>
  <c r="AP62" i="15"/>
  <c r="AO62" i="15"/>
  <c r="AN62" i="15"/>
  <c r="AM62" i="15"/>
  <c r="AL62" i="15"/>
  <c r="AK62" i="15"/>
  <c r="AJ62" i="15"/>
  <c r="AI62" i="15"/>
  <c r="AH62" i="15"/>
  <c r="AG62" i="15"/>
  <c r="AF62" i="15"/>
  <c r="AE62" i="15"/>
  <c r="AD62" i="15"/>
  <c r="AC62" i="15"/>
  <c r="AB62" i="15"/>
  <c r="AA62" i="15"/>
  <c r="Z62" i="15"/>
  <c r="Y62" i="15"/>
  <c r="X62" i="15"/>
  <c r="W62" i="15"/>
  <c r="H62" i="15"/>
  <c r="F62" i="15"/>
  <c r="BA60" i="15"/>
  <c r="AZ60" i="15"/>
  <c r="AY60" i="15"/>
  <c r="AX60" i="15"/>
  <c r="AW60" i="15"/>
  <c r="AV60" i="15"/>
  <c r="AU60" i="15"/>
  <c r="AT60" i="15"/>
  <c r="AS60" i="15"/>
  <c r="AR60" i="15"/>
  <c r="AQ60" i="15"/>
  <c r="AP60" i="15"/>
  <c r="AO60" i="15"/>
  <c r="AN60" i="15"/>
  <c r="AM60" i="15"/>
  <c r="AL60" i="15"/>
  <c r="AK60" i="15"/>
  <c r="AJ60" i="15"/>
  <c r="AI60" i="15"/>
  <c r="AH60" i="15"/>
  <c r="AG60" i="15"/>
  <c r="AF60" i="15"/>
  <c r="AE60" i="15"/>
  <c r="AD60" i="15"/>
  <c r="AC60" i="15"/>
  <c r="AB60" i="15"/>
  <c r="AA60" i="15"/>
  <c r="Z60" i="15"/>
  <c r="Y60" i="15"/>
  <c r="X60" i="15"/>
  <c r="W60" i="15"/>
  <c r="H60" i="15"/>
  <c r="F60" i="15"/>
  <c r="BA58" i="15"/>
  <c r="AZ58" i="15"/>
  <c r="AY58" i="15"/>
  <c r="AX58" i="15"/>
  <c r="AW58" i="15"/>
  <c r="AV58" i="15"/>
  <c r="AU58" i="15"/>
  <c r="AT58" i="15"/>
  <c r="AS58" i="15"/>
  <c r="AR58" i="15"/>
  <c r="AQ58" i="15"/>
  <c r="AP58" i="15"/>
  <c r="AO58" i="15"/>
  <c r="AN58" i="15"/>
  <c r="AM58" i="15"/>
  <c r="AL58" i="15"/>
  <c r="AK58" i="15"/>
  <c r="AJ58" i="15"/>
  <c r="AI58" i="15"/>
  <c r="AH58" i="15"/>
  <c r="AG58" i="15"/>
  <c r="AF58" i="15"/>
  <c r="AE58" i="15"/>
  <c r="AD58" i="15"/>
  <c r="AC58" i="15"/>
  <c r="AB58" i="15"/>
  <c r="AA58" i="15"/>
  <c r="Z58" i="15"/>
  <c r="Y58" i="15"/>
  <c r="X58" i="15"/>
  <c r="W58" i="15"/>
  <c r="H58" i="15"/>
  <c r="F58" i="15"/>
  <c r="BA56" i="15"/>
  <c r="AZ56" i="15"/>
  <c r="AY56" i="15"/>
  <c r="AX56" i="15"/>
  <c r="AW56" i="15"/>
  <c r="AV56" i="15"/>
  <c r="AU56" i="15"/>
  <c r="AT56" i="15"/>
  <c r="AS56" i="15"/>
  <c r="AR56" i="15"/>
  <c r="AQ56" i="15"/>
  <c r="AP56" i="15"/>
  <c r="AO56" i="15"/>
  <c r="AN56" i="15"/>
  <c r="AM56" i="15"/>
  <c r="AL56" i="15"/>
  <c r="AK56" i="15"/>
  <c r="AJ56" i="15"/>
  <c r="AI56" i="15"/>
  <c r="AH56" i="15"/>
  <c r="AG56" i="15"/>
  <c r="AF56" i="15"/>
  <c r="AE56" i="15"/>
  <c r="AD56" i="15"/>
  <c r="AC56" i="15"/>
  <c r="AB56" i="15"/>
  <c r="AA56" i="15"/>
  <c r="Z56" i="15"/>
  <c r="Y56" i="15"/>
  <c r="X56" i="15"/>
  <c r="W56" i="15"/>
  <c r="H56" i="15"/>
  <c r="F56" i="15"/>
  <c r="BA54" i="15"/>
  <c r="AZ54" i="15"/>
  <c r="AY54" i="15"/>
  <c r="AX54" i="15"/>
  <c r="AW54" i="15"/>
  <c r="AV54" i="15"/>
  <c r="AU54" i="15"/>
  <c r="AT54" i="15"/>
  <c r="AS54" i="15"/>
  <c r="AR54" i="15"/>
  <c r="AQ54" i="15"/>
  <c r="AP54" i="15"/>
  <c r="AO54" i="15"/>
  <c r="AN54" i="15"/>
  <c r="AM54" i="15"/>
  <c r="AL54" i="15"/>
  <c r="AK54" i="15"/>
  <c r="AJ54" i="15"/>
  <c r="AI54" i="15"/>
  <c r="AH54" i="15"/>
  <c r="AG54" i="15"/>
  <c r="AF54" i="15"/>
  <c r="AE54" i="15"/>
  <c r="AD54" i="15"/>
  <c r="AC54" i="15"/>
  <c r="AB54" i="15"/>
  <c r="AA54" i="15"/>
  <c r="Z54" i="15"/>
  <c r="Y54" i="15"/>
  <c r="X54" i="15"/>
  <c r="W54" i="15"/>
  <c r="H54" i="15"/>
  <c r="F54" i="15"/>
  <c r="BA52" i="15"/>
  <c r="AZ52" i="15"/>
  <c r="AY52" i="15"/>
  <c r="AX52" i="15"/>
  <c r="AW52" i="15"/>
  <c r="AV52" i="15"/>
  <c r="AU52" i="15"/>
  <c r="AT52" i="15"/>
  <c r="AS52" i="15"/>
  <c r="AR52" i="15"/>
  <c r="AQ52" i="15"/>
  <c r="AP52" i="15"/>
  <c r="AO52" i="15"/>
  <c r="AN52" i="15"/>
  <c r="AM52" i="15"/>
  <c r="AL52" i="15"/>
  <c r="AK52" i="15"/>
  <c r="AJ52" i="15"/>
  <c r="AI52" i="15"/>
  <c r="AH52" i="15"/>
  <c r="AG52" i="15"/>
  <c r="AF52" i="15"/>
  <c r="AE52" i="15"/>
  <c r="AD52" i="15"/>
  <c r="AC52" i="15"/>
  <c r="AB52" i="15"/>
  <c r="AA52" i="15"/>
  <c r="Z52" i="15"/>
  <c r="Y52" i="15"/>
  <c r="X52" i="15"/>
  <c r="W52" i="15"/>
  <c r="H52" i="15"/>
  <c r="F52" i="15"/>
  <c r="BA50" i="15"/>
  <c r="AZ50" i="15"/>
  <c r="AY50" i="15"/>
  <c r="AX50" i="15"/>
  <c r="AW50" i="15"/>
  <c r="AV50" i="15"/>
  <c r="AU50" i="15"/>
  <c r="AT50" i="15"/>
  <c r="AS50" i="15"/>
  <c r="AR50" i="15"/>
  <c r="AQ50" i="15"/>
  <c r="AP50" i="15"/>
  <c r="AO50" i="15"/>
  <c r="AN50" i="15"/>
  <c r="AM50" i="15"/>
  <c r="AL50" i="15"/>
  <c r="AK50" i="15"/>
  <c r="AJ50" i="15"/>
  <c r="AI50" i="15"/>
  <c r="AH50" i="15"/>
  <c r="AG50" i="15"/>
  <c r="AF50" i="15"/>
  <c r="AE50" i="15"/>
  <c r="AD50" i="15"/>
  <c r="AC50" i="15"/>
  <c r="AB50" i="15"/>
  <c r="AA50" i="15"/>
  <c r="Z50" i="15"/>
  <c r="Y50" i="15"/>
  <c r="X50" i="15"/>
  <c r="W50" i="15"/>
  <c r="H50" i="15"/>
  <c r="F50" i="15"/>
  <c r="BA48" i="15"/>
  <c r="AZ48" i="15"/>
  <c r="AY48" i="15"/>
  <c r="AX48" i="15"/>
  <c r="AW48" i="15"/>
  <c r="AV48" i="15"/>
  <c r="AU48" i="15"/>
  <c r="AT48" i="15"/>
  <c r="AS48" i="15"/>
  <c r="AR48" i="15"/>
  <c r="AQ48" i="15"/>
  <c r="AP48" i="15"/>
  <c r="AO48" i="15"/>
  <c r="AN48" i="15"/>
  <c r="AM48" i="15"/>
  <c r="AL48" i="15"/>
  <c r="AK48" i="15"/>
  <c r="AJ48" i="15"/>
  <c r="AI48" i="15"/>
  <c r="AH48" i="15"/>
  <c r="AG48" i="15"/>
  <c r="AF48" i="15"/>
  <c r="AE48" i="15"/>
  <c r="AD48" i="15"/>
  <c r="AC48" i="15"/>
  <c r="AB48" i="15"/>
  <c r="AA48" i="15"/>
  <c r="Z48" i="15"/>
  <c r="Y48" i="15"/>
  <c r="X48" i="15"/>
  <c r="W48" i="15"/>
  <c r="H48" i="15"/>
  <c r="F48" i="15"/>
  <c r="BA46" i="15"/>
  <c r="AZ46" i="15"/>
  <c r="AY46" i="15"/>
  <c r="AX46" i="15"/>
  <c r="AW46" i="15"/>
  <c r="AV46" i="15"/>
  <c r="AU46" i="15"/>
  <c r="AT46" i="15"/>
  <c r="AS46" i="15"/>
  <c r="AR46" i="15"/>
  <c r="AQ46" i="15"/>
  <c r="AP46" i="15"/>
  <c r="AO46" i="15"/>
  <c r="AN46" i="15"/>
  <c r="AM46" i="15"/>
  <c r="AL46" i="15"/>
  <c r="AK46" i="15"/>
  <c r="AJ46" i="15"/>
  <c r="AI46" i="15"/>
  <c r="AH46" i="15"/>
  <c r="AG46" i="15"/>
  <c r="AF46" i="15"/>
  <c r="AE46" i="15"/>
  <c r="AD46" i="15"/>
  <c r="AC46" i="15"/>
  <c r="AB46" i="15"/>
  <c r="AA46" i="15"/>
  <c r="Z46" i="15"/>
  <c r="Y46" i="15"/>
  <c r="X46" i="15"/>
  <c r="W46" i="15"/>
  <c r="H46" i="15"/>
  <c r="F46" i="15"/>
  <c r="BA44" i="15"/>
  <c r="AZ44" i="15"/>
  <c r="AY44" i="15"/>
  <c r="AX44" i="15"/>
  <c r="AW44" i="15"/>
  <c r="AV44" i="15"/>
  <c r="AU44" i="15"/>
  <c r="AT44" i="15"/>
  <c r="AS44" i="15"/>
  <c r="AR44" i="15"/>
  <c r="AQ44" i="15"/>
  <c r="AP44" i="15"/>
  <c r="AO44" i="15"/>
  <c r="AN44" i="15"/>
  <c r="AM44" i="15"/>
  <c r="AL44" i="15"/>
  <c r="AK44" i="15"/>
  <c r="AJ44" i="15"/>
  <c r="AI44" i="15"/>
  <c r="AH44" i="15"/>
  <c r="AG44" i="15"/>
  <c r="AF44" i="15"/>
  <c r="AE44" i="15"/>
  <c r="AD44" i="15"/>
  <c r="AC44" i="15"/>
  <c r="AB44" i="15"/>
  <c r="AA44" i="15"/>
  <c r="Z44" i="15"/>
  <c r="Y44" i="15"/>
  <c r="X44" i="15"/>
  <c r="W44" i="15"/>
  <c r="H44" i="15"/>
  <c r="F44" i="15"/>
  <c r="BA42" i="15"/>
  <c r="AZ42" i="15"/>
  <c r="AY42" i="15"/>
  <c r="AX42" i="15"/>
  <c r="AW42" i="15"/>
  <c r="AV42" i="15"/>
  <c r="AU42" i="15"/>
  <c r="AT42" i="15"/>
  <c r="AS42" i="15"/>
  <c r="AR42" i="15"/>
  <c r="AQ42" i="15"/>
  <c r="AP42" i="15"/>
  <c r="AO42" i="15"/>
  <c r="AN42" i="15"/>
  <c r="AM42" i="15"/>
  <c r="AL42" i="15"/>
  <c r="AK42" i="15"/>
  <c r="AJ42" i="15"/>
  <c r="AI42" i="15"/>
  <c r="AH42" i="15"/>
  <c r="AG42" i="15"/>
  <c r="AF42" i="15"/>
  <c r="AE42" i="15"/>
  <c r="AD42" i="15"/>
  <c r="AC42" i="15"/>
  <c r="AB42" i="15"/>
  <c r="AA42" i="15"/>
  <c r="Z42" i="15"/>
  <c r="Y42" i="15"/>
  <c r="X42" i="15"/>
  <c r="W42" i="15"/>
  <c r="H42" i="15"/>
  <c r="F42" i="15"/>
  <c r="BA40" i="15"/>
  <c r="AZ40" i="15"/>
  <c r="AY40" i="15"/>
  <c r="AX40" i="15"/>
  <c r="AW40" i="15"/>
  <c r="AV40" i="15"/>
  <c r="AU40" i="15"/>
  <c r="AT40" i="15"/>
  <c r="AS40" i="15"/>
  <c r="AR40" i="15"/>
  <c r="AQ40" i="15"/>
  <c r="AP40" i="15"/>
  <c r="AO40" i="15"/>
  <c r="AN40" i="15"/>
  <c r="AM40" i="15"/>
  <c r="AL40" i="15"/>
  <c r="AK40" i="15"/>
  <c r="AJ40" i="15"/>
  <c r="AI40" i="15"/>
  <c r="AH40" i="15"/>
  <c r="AG40" i="15"/>
  <c r="AF40" i="15"/>
  <c r="AE40" i="15"/>
  <c r="AD40" i="15"/>
  <c r="AC40" i="15"/>
  <c r="AB40" i="15"/>
  <c r="AA40" i="15"/>
  <c r="Z40" i="15"/>
  <c r="Y40" i="15"/>
  <c r="X40" i="15"/>
  <c r="W40" i="15"/>
  <c r="H40" i="15"/>
  <c r="F40" i="15"/>
  <c r="BA38" i="15"/>
  <c r="AZ38" i="15"/>
  <c r="AY38" i="15"/>
  <c r="AX38" i="15"/>
  <c r="AW38" i="15"/>
  <c r="AV38" i="15"/>
  <c r="AU38" i="15"/>
  <c r="AT38" i="15"/>
  <c r="AS38" i="15"/>
  <c r="AR38" i="15"/>
  <c r="AQ38" i="15"/>
  <c r="AP38" i="15"/>
  <c r="AO38" i="15"/>
  <c r="AN38" i="15"/>
  <c r="AM38" i="15"/>
  <c r="AL38" i="15"/>
  <c r="AK38" i="15"/>
  <c r="AJ38" i="15"/>
  <c r="AI38" i="15"/>
  <c r="AH38" i="15"/>
  <c r="AG38" i="15"/>
  <c r="AF38" i="15"/>
  <c r="AE38" i="15"/>
  <c r="AD38" i="15"/>
  <c r="AC38" i="15"/>
  <c r="AB38" i="15"/>
  <c r="AA38" i="15"/>
  <c r="Z38" i="15"/>
  <c r="Y38" i="15"/>
  <c r="X38" i="15"/>
  <c r="W38" i="15"/>
  <c r="H38" i="15"/>
  <c r="F38" i="15"/>
  <c r="BA36" i="15"/>
  <c r="AZ36" i="15"/>
  <c r="AY36" i="15"/>
  <c r="AX36" i="15"/>
  <c r="AW36" i="15"/>
  <c r="AV36" i="15"/>
  <c r="AU36" i="15"/>
  <c r="AT36" i="15"/>
  <c r="AS36" i="15"/>
  <c r="AR36" i="15"/>
  <c r="AQ36" i="15"/>
  <c r="AP36" i="15"/>
  <c r="AO36" i="15"/>
  <c r="AN36" i="15"/>
  <c r="AM36" i="15"/>
  <c r="AL36" i="15"/>
  <c r="AK36" i="15"/>
  <c r="AJ36" i="15"/>
  <c r="AI36" i="15"/>
  <c r="AH36" i="15"/>
  <c r="AG36" i="15"/>
  <c r="AF36" i="15"/>
  <c r="AE36" i="15"/>
  <c r="AD36" i="15"/>
  <c r="AC36" i="15"/>
  <c r="AB36" i="15"/>
  <c r="AA36" i="15"/>
  <c r="Z36" i="15"/>
  <c r="Y36" i="15"/>
  <c r="X36" i="15"/>
  <c r="W36" i="15"/>
  <c r="H36" i="15"/>
  <c r="F36" i="15"/>
  <c r="BA34" i="15"/>
  <c r="AZ34" i="15"/>
  <c r="AY34" i="15"/>
  <c r="AX34" i="15"/>
  <c r="AW34" i="15"/>
  <c r="AV34" i="15"/>
  <c r="AU34" i="15"/>
  <c r="AT34" i="15"/>
  <c r="AS34" i="15"/>
  <c r="AR34" i="15"/>
  <c r="AQ34" i="15"/>
  <c r="AP34" i="15"/>
  <c r="AO34" i="15"/>
  <c r="AN34" i="15"/>
  <c r="AM34" i="15"/>
  <c r="AL34" i="15"/>
  <c r="AK34" i="15"/>
  <c r="AJ34" i="15"/>
  <c r="AI34" i="15"/>
  <c r="AH34" i="15"/>
  <c r="AG34" i="15"/>
  <c r="AF34" i="15"/>
  <c r="AE34" i="15"/>
  <c r="AD34" i="15"/>
  <c r="AC34" i="15"/>
  <c r="AB34" i="15"/>
  <c r="AA34" i="15"/>
  <c r="Z34" i="15"/>
  <c r="Y34" i="15"/>
  <c r="X34" i="15"/>
  <c r="W34" i="15"/>
  <c r="H34" i="15"/>
  <c r="F34" i="15"/>
  <c r="BA32" i="15"/>
  <c r="AZ32" i="15"/>
  <c r="AY32" i="15"/>
  <c r="AX32" i="15"/>
  <c r="AW32" i="15"/>
  <c r="AV32" i="15"/>
  <c r="AU32" i="15"/>
  <c r="AT32" i="15"/>
  <c r="AS32" i="15"/>
  <c r="AR32" i="15"/>
  <c r="AQ32" i="15"/>
  <c r="AP32" i="15"/>
  <c r="AO32" i="15"/>
  <c r="AN32" i="15"/>
  <c r="AM32" i="15"/>
  <c r="AL32" i="15"/>
  <c r="AK32" i="15"/>
  <c r="AJ32" i="15"/>
  <c r="AI32" i="15"/>
  <c r="AH32" i="15"/>
  <c r="AG32" i="15"/>
  <c r="AF32" i="15"/>
  <c r="AE32" i="15"/>
  <c r="AD32" i="15"/>
  <c r="AC32" i="15"/>
  <c r="AB32" i="15"/>
  <c r="AA32" i="15"/>
  <c r="Z32" i="15"/>
  <c r="Y32" i="15"/>
  <c r="X32" i="15"/>
  <c r="W32" i="15"/>
  <c r="H32" i="15"/>
  <c r="F32" i="15"/>
  <c r="BA30" i="15"/>
  <c r="AZ30" i="15"/>
  <c r="AY30" i="15"/>
  <c r="AX30" i="15"/>
  <c r="AW30" i="15"/>
  <c r="AV30" i="15"/>
  <c r="AU30" i="15"/>
  <c r="AT30" i="15"/>
  <c r="AS30" i="15"/>
  <c r="AR30" i="15"/>
  <c r="AQ30" i="15"/>
  <c r="AP30" i="15"/>
  <c r="AO30" i="15"/>
  <c r="AN30" i="15"/>
  <c r="AM30" i="15"/>
  <c r="AL30" i="15"/>
  <c r="AK30" i="15"/>
  <c r="AJ30" i="15"/>
  <c r="AI30" i="15"/>
  <c r="AH30" i="15"/>
  <c r="AG30" i="15"/>
  <c r="AF30" i="15"/>
  <c r="AE30" i="15"/>
  <c r="AD30" i="15"/>
  <c r="AC30" i="15"/>
  <c r="AB30" i="15"/>
  <c r="AA30" i="15"/>
  <c r="Z30" i="15"/>
  <c r="Y30" i="15"/>
  <c r="X30" i="15"/>
  <c r="W30" i="15"/>
  <c r="H30" i="15"/>
  <c r="F30" i="15"/>
  <c r="BA28" i="15"/>
  <c r="AZ28" i="15"/>
  <c r="AY28" i="15"/>
  <c r="AX28" i="15"/>
  <c r="AW28" i="15"/>
  <c r="AV28" i="15"/>
  <c r="AU28" i="15"/>
  <c r="AT28" i="15"/>
  <c r="AS28" i="15"/>
  <c r="AR28" i="15"/>
  <c r="AQ28" i="15"/>
  <c r="AP28" i="15"/>
  <c r="AO28" i="15"/>
  <c r="AN28" i="15"/>
  <c r="AM28" i="15"/>
  <c r="AL28" i="15"/>
  <c r="AK28" i="15"/>
  <c r="AJ28" i="15"/>
  <c r="AI28" i="15"/>
  <c r="AH28" i="15"/>
  <c r="AG28" i="15"/>
  <c r="AF28" i="15"/>
  <c r="AE28" i="15"/>
  <c r="AD28" i="15"/>
  <c r="AC28" i="15"/>
  <c r="AB28" i="15"/>
  <c r="AA28" i="15"/>
  <c r="Z28" i="15"/>
  <c r="Y28" i="15"/>
  <c r="X28" i="15"/>
  <c r="W28" i="15"/>
  <c r="H28" i="15"/>
  <c r="F28" i="15"/>
  <c r="BA26" i="15"/>
  <c r="AZ26" i="15"/>
  <c r="AY26" i="15"/>
  <c r="AX26" i="15"/>
  <c r="AW26" i="15"/>
  <c r="AV26" i="15"/>
  <c r="AU26" i="15"/>
  <c r="AT26" i="15"/>
  <c r="AS26" i="15"/>
  <c r="AR26" i="15"/>
  <c r="AQ26" i="15"/>
  <c r="AP26" i="15"/>
  <c r="AO26" i="15"/>
  <c r="AN26" i="15"/>
  <c r="AM26" i="15"/>
  <c r="AL26" i="15"/>
  <c r="AK26" i="15"/>
  <c r="AJ26" i="15"/>
  <c r="AI26" i="15"/>
  <c r="AH26" i="15"/>
  <c r="AG26" i="15"/>
  <c r="AF26" i="15"/>
  <c r="AE26" i="15"/>
  <c r="AD26" i="15"/>
  <c r="AC26" i="15"/>
  <c r="AB26" i="15"/>
  <c r="AA26" i="15"/>
  <c r="Z26" i="15"/>
  <c r="Y26" i="15"/>
  <c r="X26" i="15"/>
  <c r="W26" i="15"/>
  <c r="H26" i="15"/>
  <c r="F26" i="15"/>
  <c r="BA24" i="15"/>
  <c r="AZ24" i="15"/>
  <c r="AY24" i="15"/>
  <c r="AX24" i="15"/>
  <c r="AW24" i="15"/>
  <c r="AV24" i="15"/>
  <c r="AU24" i="15"/>
  <c r="AT24" i="15"/>
  <c r="AS24" i="15"/>
  <c r="AR24" i="15"/>
  <c r="AQ24" i="15"/>
  <c r="AP24" i="15"/>
  <c r="AO24" i="15"/>
  <c r="AN24" i="15"/>
  <c r="AM24" i="15"/>
  <c r="AL24" i="15"/>
  <c r="AK24" i="15"/>
  <c r="AJ24" i="15"/>
  <c r="AI24" i="15"/>
  <c r="AH24" i="15"/>
  <c r="AG24" i="15"/>
  <c r="AF24" i="15"/>
  <c r="AE24" i="15"/>
  <c r="AD24" i="15"/>
  <c r="AC24" i="15"/>
  <c r="AB24" i="15"/>
  <c r="AA24" i="15"/>
  <c r="Z24" i="15"/>
  <c r="Y24" i="15"/>
  <c r="X24" i="15"/>
  <c r="W24" i="15"/>
  <c r="H24" i="15"/>
  <c r="F24" i="15"/>
  <c r="BA22" i="15"/>
  <c r="AZ22" i="15"/>
  <c r="AY22" i="15"/>
  <c r="AX22" i="15"/>
  <c r="AW22" i="15"/>
  <c r="AV22" i="15"/>
  <c r="AU22" i="15"/>
  <c r="AT22" i="15"/>
  <c r="AS22" i="15"/>
  <c r="AR22" i="15"/>
  <c r="AQ22" i="15"/>
  <c r="AP22" i="15"/>
  <c r="AO22" i="15"/>
  <c r="AN22" i="15"/>
  <c r="AM22" i="15"/>
  <c r="AL22" i="15"/>
  <c r="AK22" i="15"/>
  <c r="AJ22" i="15"/>
  <c r="AI22" i="15"/>
  <c r="AH22" i="15"/>
  <c r="AG22" i="15"/>
  <c r="AF22" i="15"/>
  <c r="AE22" i="15"/>
  <c r="AD22" i="15"/>
  <c r="AC22" i="15"/>
  <c r="AB22" i="15"/>
  <c r="AA22" i="15"/>
  <c r="Z22" i="15"/>
  <c r="Y22" i="15"/>
  <c r="X22" i="15"/>
  <c r="W22" i="15"/>
  <c r="H22" i="15"/>
  <c r="F22" i="15"/>
  <c r="BA20" i="15"/>
  <c r="AZ20" i="15"/>
  <c r="AY20" i="15"/>
  <c r="AX20" i="15"/>
  <c r="AW20" i="15"/>
  <c r="AV20" i="15"/>
  <c r="AU20" i="15"/>
  <c r="AT20" i="15"/>
  <c r="AS20" i="15"/>
  <c r="AR20" i="15"/>
  <c r="AQ20" i="15"/>
  <c r="AP20" i="15"/>
  <c r="AO20" i="15"/>
  <c r="AN20" i="15"/>
  <c r="AM20" i="15"/>
  <c r="AL20" i="15"/>
  <c r="AK20" i="15"/>
  <c r="AJ20" i="15"/>
  <c r="AI20" i="15"/>
  <c r="AH20" i="15"/>
  <c r="AG20" i="15"/>
  <c r="AF20" i="15"/>
  <c r="AE20" i="15"/>
  <c r="AD20" i="15"/>
  <c r="AC20" i="15"/>
  <c r="AB20" i="15"/>
  <c r="AA20" i="15"/>
  <c r="Z20" i="15"/>
  <c r="Y20" i="15"/>
  <c r="X20" i="15"/>
  <c r="W20" i="15"/>
  <c r="H20" i="15"/>
  <c r="F20" i="15"/>
  <c r="BA18" i="15"/>
  <c r="AZ18" i="15"/>
  <c r="AY18" i="15"/>
  <c r="AX18" i="15"/>
  <c r="AW18" i="15"/>
  <c r="AV18" i="15"/>
  <c r="AU18" i="15"/>
  <c r="AT18" i="15"/>
  <c r="AS18" i="15"/>
  <c r="AR18" i="15"/>
  <c r="AQ18" i="15"/>
  <c r="AP18" i="15"/>
  <c r="AO18" i="15"/>
  <c r="AN18" i="15"/>
  <c r="AM18" i="15"/>
  <c r="AL18" i="15"/>
  <c r="AK18" i="15"/>
  <c r="AJ18" i="15"/>
  <c r="AI18" i="15"/>
  <c r="AH18" i="15"/>
  <c r="AG18" i="15"/>
  <c r="AF18" i="15"/>
  <c r="AE18" i="15"/>
  <c r="AD18" i="15"/>
  <c r="AC18" i="15"/>
  <c r="AB18" i="15"/>
  <c r="AA18" i="15"/>
  <c r="Z18" i="15"/>
  <c r="Y18" i="15"/>
  <c r="X18" i="15"/>
  <c r="W18" i="15"/>
  <c r="H18" i="15"/>
  <c r="F18" i="15"/>
  <c r="B17" i="15"/>
  <c r="B19" i="15" s="1"/>
  <c r="B21" i="15" s="1"/>
  <c r="B23" i="15" s="1"/>
  <c r="B25" i="15" s="1"/>
  <c r="B27" i="15" s="1"/>
  <c r="B29" i="15" s="1"/>
  <c r="B31" i="15" s="1"/>
  <c r="B33" i="15" s="1"/>
  <c r="B35" i="15" s="1"/>
  <c r="B37" i="15" s="1"/>
  <c r="B39" i="15" s="1"/>
  <c r="B41" i="15" s="1"/>
  <c r="B43" i="15" s="1"/>
  <c r="B45" i="15" s="1"/>
  <c r="B47" i="15" s="1"/>
  <c r="B49" i="15" s="1"/>
  <c r="B51" i="15" s="1"/>
  <c r="B53" i="15" s="1"/>
  <c r="B55" i="15" s="1"/>
  <c r="B57" i="15" s="1"/>
  <c r="B59" i="15" s="1"/>
  <c r="B61" i="15" s="1"/>
  <c r="B63" i="15" s="1"/>
  <c r="B65" i="15" s="1"/>
  <c r="B67" i="15" s="1"/>
  <c r="B69" i="15" s="1"/>
  <c r="B71" i="15" s="1"/>
  <c r="B73" i="15" s="1"/>
  <c r="B75" i="15" s="1"/>
  <c r="B77" i="15" s="1"/>
  <c r="B79" i="15" s="1"/>
  <c r="B81" i="15" s="1"/>
  <c r="B83" i="15" s="1"/>
  <c r="B85" i="15" s="1"/>
  <c r="B87" i="15" s="1"/>
  <c r="B89" i="15" s="1"/>
  <c r="B91" i="15" s="1"/>
  <c r="B93" i="15" s="1"/>
  <c r="B95" i="15" s="1"/>
  <c r="B97" i="15" s="1"/>
  <c r="B99" i="15" s="1"/>
  <c r="B101" i="15" s="1"/>
  <c r="B103" i="15" s="1"/>
  <c r="B105" i="15" s="1"/>
  <c r="B107" i="15" s="1"/>
  <c r="B109" i="15" s="1"/>
  <c r="B111" i="15" s="1"/>
  <c r="B113" i="15" s="1"/>
  <c r="B115" i="15" s="1"/>
  <c r="B117" i="15" s="1"/>
  <c r="B119" i="15" s="1"/>
  <c r="B121" i="15" s="1"/>
  <c r="B123" i="15" s="1"/>
  <c r="B125" i="15" s="1"/>
  <c r="B127" i="15" s="1"/>
  <c r="B129" i="15" s="1"/>
  <c r="B131" i="15" s="1"/>
  <c r="B133" i="15" s="1"/>
  <c r="B135" i="15" s="1"/>
  <c r="B137" i="15" s="1"/>
  <c r="B139" i="15" s="1"/>
  <c r="B141" i="15" s="1"/>
  <c r="B143" i="15" s="1"/>
  <c r="B145" i="15" s="1"/>
  <c r="B147" i="15" s="1"/>
  <c r="B149" i="15" s="1"/>
  <c r="B151" i="15" s="1"/>
  <c r="B153" i="15" s="1"/>
  <c r="B155" i="15" s="1"/>
  <c r="B157" i="15" s="1"/>
  <c r="B159" i="15" s="1"/>
  <c r="B161" i="15" s="1"/>
  <c r="B163" i="15" s="1"/>
  <c r="B165" i="15" s="1"/>
  <c r="B167" i="15" s="1"/>
  <c r="B169" i="15" s="1"/>
  <c r="B171" i="15" s="1"/>
  <c r="B173" i="15" s="1"/>
  <c r="B175" i="15" s="1"/>
  <c r="B177" i="15" s="1"/>
  <c r="B179" i="15" s="1"/>
  <c r="B181" i="15" s="1"/>
  <c r="B183" i="15" s="1"/>
  <c r="B185" i="15" s="1"/>
  <c r="B187" i="15" s="1"/>
  <c r="B189" i="15" s="1"/>
  <c r="B191" i="15" s="1"/>
  <c r="B193" i="15" s="1"/>
  <c r="B195" i="15" s="1"/>
  <c r="B197" i="15" s="1"/>
  <c r="B199" i="15" s="1"/>
  <c r="B201" i="15" s="1"/>
  <c r="B203" i="15" s="1"/>
  <c r="B205" i="15" s="1"/>
  <c r="B207" i="15" s="1"/>
  <c r="B209" i="15" s="1"/>
  <c r="B211" i="15" s="1"/>
  <c r="B213" i="15" s="1"/>
  <c r="B215" i="15" s="1"/>
  <c r="BA14" i="15"/>
  <c r="BA15" i="15" s="1"/>
  <c r="BA16" i="15" s="1"/>
  <c r="AZ14" i="15"/>
  <c r="AZ15" i="15" s="1"/>
  <c r="AZ16" i="15" s="1"/>
  <c r="AY14" i="15"/>
  <c r="AY15" i="15" s="1"/>
  <c r="AY16" i="15" s="1"/>
  <c r="BB12" i="15"/>
  <c r="AF2" i="15"/>
  <c r="AW15" i="15" s="1"/>
  <c r="AW16" i="15" s="1"/>
  <c r="D47" i="14"/>
  <c r="L46" i="14"/>
  <c r="L45" i="14"/>
  <c r="D44" i="14"/>
  <c r="L43" i="14"/>
  <c r="L42" i="14"/>
  <c r="D41" i="14"/>
  <c r="L40" i="14"/>
  <c r="L39" i="14"/>
  <c r="D38" i="14"/>
  <c r="D37" i="14"/>
  <c r="D36" i="14"/>
  <c r="D35" i="14"/>
  <c r="D34" i="14"/>
  <c r="D33" i="14"/>
  <c r="D32" i="14"/>
  <c r="D31" i="14"/>
  <c r="D30" i="14"/>
  <c r="D29" i="14"/>
  <c r="D28" i="14"/>
  <c r="D27" i="14"/>
  <c r="D26" i="14"/>
  <c r="D25" i="14"/>
  <c r="D24" i="14"/>
  <c r="D23" i="14"/>
  <c r="L22" i="14"/>
  <c r="D22" i="14"/>
  <c r="L21" i="14"/>
  <c r="D21" i="14"/>
  <c r="L20" i="14"/>
  <c r="D20" i="14"/>
  <c r="L19" i="14"/>
  <c r="D19" i="14"/>
  <c r="L18" i="14"/>
  <c r="D18" i="14"/>
  <c r="L17" i="14"/>
  <c r="D17" i="14"/>
  <c r="L16" i="14"/>
  <c r="D16" i="14"/>
  <c r="L15" i="14"/>
  <c r="D15" i="14"/>
  <c r="L14" i="14"/>
  <c r="AP60" i="13" s="1"/>
  <c r="D14" i="14"/>
  <c r="L13" i="14"/>
  <c r="AO60" i="13" s="1"/>
  <c r="D13" i="14"/>
  <c r="L12" i="14"/>
  <c r="D12" i="14"/>
  <c r="L11" i="14"/>
  <c r="D11" i="14"/>
  <c r="L10" i="14"/>
  <c r="D10" i="14"/>
  <c r="L9" i="14"/>
  <c r="Y72" i="13" s="1"/>
  <c r="D9" i="14"/>
  <c r="L8" i="14"/>
  <c r="D8" i="14"/>
  <c r="L7" i="14"/>
  <c r="AH34" i="13" s="1"/>
  <c r="D7" i="14"/>
  <c r="L6" i="14"/>
  <c r="AH70" i="13" s="1"/>
  <c r="D6" i="14"/>
  <c r="AA115" i="13"/>
  <c r="P110" i="13"/>
  <c r="P109" i="13"/>
  <c r="R107" i="13"/>
  <c r="AH107" i="13" s="1"/>
  <c r="AA109" i="13" s="1"/>
  <c r="AM105" i="13"/>
  <c r="AJ105" i="13"/>
  <c r="AH105" i="13"/>
  <c r="W105" i="13"/>
  <c r="K115" i="13" s="1"/>
  <c r="U115" i="13" s="1"/>
  <c r="T105" i="13"/>
  <c r="K110" i="13" s="1"/>
  <c r="U110" i="13" s="1"/>
  <c r="P115" i="13" s="1"/>
  <c r="R105" i="13"/>
  <c r="AA96" i="13"/>
  <c r="P91" i="13"/>
  <c r="P90" i="13"/>
  <c r="K90" i="13"/>
  <c r="AH88" i="13"/>
  <c r="AF90" i="13" s="1"/>
  <c r="AM86" i="13"/>
  <c r="AJ86" i="13"/>
  <c r="AH86" i="13"/>
  <c r="W86" i="13"/>
  <c r="K96" i="13" s="1"/>
  <c r="T86" i="13"/>
  <c r="K91" i="13" s="1"/>
  <c r="U91" i="13" s="1"/>
  <c r="P96" i="13" s="1"/>
  <c r="U96" i="13" s="1"/>
  <c r="R86" i="13"/>
  <c r="BA76" i="13"/>
  <c r="AZ76" i="13"/>
  <c r="AY76" i="13"/>
  <c r="AX76" i="13"/>
  <c r="AW76" i="13"/>
  <c r="AV76" i="13"/>
  <c r="AU76" i="13"/>
  <c r="AT76" i="13"/>
  <c r="AS76" i="13"/>
  <c r="AR76" i="13"/>
  <c r="AQ76" i="13"/>
  <c r="AP76" i="13"/>
  <c r="AO76" i="13"/>
  <c r="AN76" i="13"/>
  <c r="AM76" i="13"/>
  <c r="AL76" i="13"/>
  <c r="AK76" i="13"/>
  <c r="AJ76" i="13"/>
  <c r="AI76" i="13"/>
  <c r="AH76" i="13"/>
  <c r="AG76" i="13"/>
  <c r="AF76" i="13"/>
  <c r="AE76" i="13"/>
  <c r="AD76" i="13"/>
  <c r="AC76" i="13"/>
  <c r="AB76" i="13"/>
  <c r="AA76" i="13"/>
  <c r="Z76" i="13"/>
  <c r="Y76" i="13"/>
  <c r="X76" i="13"/>
  <c r="W76" i="13"/>
  <c r="H76" i="13"/>
  <c r="F76" i="13"/>
  <c r="BA74" i="13"/>
  <c r="AZ74" i="13"/>
  <c r="AY74" i="13"/>
  <c r="AX74" i="13"/>
  <c r="AW74" i="13"/>
  <c r="AV74" i="13"/>
  <c r="AU74" i="13"/>
  <c r="AT74" i="13"/>
  <c r="AS74" i="13"/>
  <c r="AR74" i="13"/>
  <c r="AQ74" i="13"/>
  <c r="AP74" i="13"/>
  <c r="AO74" i="13"/>
  <c r="AN74" i="13"/>
  <c r="AM74" i="13"/>
  <c r="AL74" i="13"/>
  <c r="AK74" i="13"/>
  <c r="AJ74" i="13"/>
  <c r="AI74" i="13"/>
  <c r="AH74" i="13"/>
  <c r="AG74" i="13"/>
  <c r="AF74" i="13"/>
  <c r="AE74" i="13"/>
  <c r="AD74" i="13"/>
  <c r="AC74" i="13"/>
  <c r="AB74" i="13"/>
  <c r="AA74" i="13"/>
  <c r="Z74" i="13"/>
  <c r="Y74" i="13"/>
  <c r="X74" i="13"/>
  <c r="W74" i="13"/>
  <c r="H74" i="13"/>
  <c r="F74" i="13"/>
  <c r="BA72" i="13"/>
  <c r="AZ72" i="13"/>
  <c r="AY72" i="13"/>
  <c r="AW72" i="13"/>
  <c r="AS72" i="13"/>
  <c r="AO72" i="13"/>
  <c r="AN72" i="13"/>
  <c r="AK72" i="13"/>
  <c r="AJ72" i="13"/>
  <c r="AG72" i="13"/>
  <c r="AF72" i="13"/>
  <c r="AC72" i="13"/>
  <c r="AA72" i="13"/>
  <c r="X72" i="13"/>
  <c r="H72" i="13"/>
  <c r="F72" i="13"/>
  <c r="BA70" i="13"/>
  <c r="AZ70" i="13"/>
  <c r="AY70" i="13"/>
  <c r="AX70" i="13"/>
  <c r="AR70" i="13"/>
  <c r="AQ70" i="13"/>
  <c r="AN70" i="13"/>
  <c r="AJ70" i="13"/>
  <c r="AI70" i="13"/>
  <c r="AB70" i="13"/>
  <c r="Z70" i="13"/>
  <c r="Y70" i="13"/>
  <c r="X70" i="13"/>
  <c r="H70" i="13"/>
  <c r="F70" i="13"/>
  <c r="BA68" i="13"/>
  <c r="AZ68" i="13"/>
  <c r="AY68" i="13"/>
  <c r="AX68" i="13"/>
  <c r="AW68" i="13"/>
  <c r="AV68" i="13"/>
  <c r="AQ68" i="13"/>
  <c r="AK68" i="13"/>
  <c r="AI68" i="13"/>
  <c r="AH68" i="13"/>
  <c r="AE68" i="13"/>
  <c r="AA68" i="13"/>
  <c r="W68" i="13"/>
  <c r="H68" i="13"/>
  <c r="F68" i="13"/>
  <c r="BA66" i="13"/>
  <c r="AZ66" i="13"/>
  <c r="AY66" i="13"/>
  <c r="AU66" i="13"/>
  <c r="AT66" i="13"/>
  <c r="AS66" i="13"/>
  <c r="AP66" i="13"/>
  <c r="AO66" i="13"/>
  <c r="AM66" i="13"/>
  <c r="AL66" i="13"/>
  <c r="AK66" i="13"/>
  <c r="AJ66" i="13"/>
  <c r="AH66" i="13"/>
  <c r="AE66" i="13"/>
  <c r="AB66" i="13"/>
  <c r="Z66" i="13"/>
  <c r="Y66" i="13"/>
  <c r="H66" i="13"/>
  <c r="F66" i="13"/>
  <c r="BA64" i="13"/>
  <c r="AZ64" i="13"/>
  <c r="AY64" i="13"/>
  <c r="AX64" i="13"/>
  <c r="AU64" i="13"/>
  <c r="AR64" i="13"/>
  <c r="AP64" i="13"/>
  <c r="AN64" i="13"/>
  <c r="AM64" i="13"/>
  <c r="AL64" i="13"/>
  <c r="AK64" i="13"/>
  <c r="AI64" i="13"/>
  <c r="AH64" i="13"/>
  <c r="AE64" i="13"/>
  <c r="AD64" i="13"/>
  <c r="AC64" i="13"/>
  <c r="Z64" i="13"/>
  <c r="W64" i="13"/>
  <c r="H64" i="13"/>
  <c r="F64" i="13"/>
  <c r="BA62" i="13"/>
  <c r="AZ62" i="13"/>
  <c r="AY62" i="13"/>
  <c r="AW62" i="13"/>
  <c r="AT62" i="13"/>
  <c r="AS62" i="13"/>
  <c r="AO62" i="13"/>
  <c r="AL62" i="13"/>
  <c r="AJ62" i="13"/>
  <c r="AG62" i="13"/>
  <c r="AF62" i="13"/>
  <c r="AE62" i="13"/>
  <c r="AB62" i="13"/>
  <c r="Y62" i="13"/>
  <c r="W62" i="13"/>
  <c r="H62" i="13"/>
  <c r="F62" i="13"/>
  <c r="BA60" i="13"/>
  <c r="AZ60" i="13"/>
  <c r="AY60" i="13"/>
  <c r="AV60" i="13"/>
  <c r="AU60" i="13"/>
  <c r="AT60" i="13"/>
  <c r="AS60" i="13"/>
  <c r="AN60" i="13"/>
  <c r="AM60" i="13"/>
  <c r="AJ60" i="13"/>
  <c r="AH60" i="13"/>
  <c r="AF60" i="13"/>
  <c r="AC60" i="13"/>
  <c r="Z60" i="13"/>
  <c r="X60" i="13"/>
  <c r="H60" i="13"/>
  <c r="F60" i="13"/>
  <c r="BA58" i="13"/>
  <c r="AZ58" i="13"/>
  <c r="AY58" i="13"/>
  <c r="AW58" i="13"/>
  <c r="AU58" i="13"/>
  <c r="AR58" i="13"/>
  <c r="AQ58" i="13"/>
  <c r="AO58" i="13"/>
  <c r="AM58" i="13"/>
  <c r="AJ58" i="13"/>
  <c r="AE58" i="13"/>
  <c r="AB58" i="13"/>
  <c r="AA58" i="13"/>
  <c r="W58" i="13"/>
  <c r="H58" i="13"/>
  <c r="F58" i="13"/>
  <c r="BA56" i="13"/>
  <c r="AZ56" i="13"/>
  <c r="AY56" i="13"/>
  <c r="AT56" i="13"/>
  <c r="AS56" i="13"/>
  <c r="AQ56" i="13"/>
  <c r="AL56" i="13"/>
  <c r="AI56" i="13"/>
  <c r="AH56" i="13"/>
  <c r="AG56" i="13"/>
  <c r="AD56" i="13"/>
  <c r="AC56" i="13"/>
  <c r="AA56" i="13"/>
  <c r="Z56" i="13"/>
  <c r="Y56" i="13"/>
  <c r="X56" i="13"/>
  <c r="H56" i="13"/>
  <c r="F56" i="13"/>
  <c r="BA54" i="13"/>
  <c r="AZ54" i="13"/>
  <c r="AY54" i="13"/>
  <c r="AX54" i="13"/>
  <c r="AW54" i="13"/>
  <c r="AV54" i="13"/>
  <c r="AT54" i="13"/>
  <c r="AP54" i="13"/>
  <c r="AN54" i="13"/>
  <c r="AL54" i="13"/>
  <c r="AG54" i="13"/>
  <c r="AF54" i="13"/>
  <c r="AD54" i="13"/>
  <c r="AC54" i="13"/>
  <c r="AA54" i="13"/>
  <c r="Y54" i="13"/>
  <c r="X54" i="13"/>
  <c r="H54" i="13"/>
  <c r="F54" i="13"/>
  <c r="BA52" i="13"/>
  <c r="AZ52" i="13"/>
  <c r="AY52" i="13"/>
  <c r="AW52" i="13"/>
  <c r="AS52" i="13"/>
  <c r="AQ52" i="13"/>
  <c r="AO52" i="13"/>
  <c r="AK52" i="13"/>
  <c r="AJ52" i="13"/>
  <c r="AG52" i="13"/>
  <c r="AC52" i="13"/>
  <c r="X52" i="13"/>
  <c r="H52" i="13"/>
  <c r="F52" i="13"/>
  <c r="BA50" i="13"/>
  <c r="AZ50" i="13"/>
  <c r="AY50" i="13"/>
  <c r="AX50" i="13"/>
  <c r="AT50" i="13"/>
  <c r="AR50" i="13"/>
  <c r="AQ50" i="13"/>
  <c r="AN50" i="13"/>
  <c r="AI50" i="13"/>
  <c r="AE50" i="13"/>
  <c r="AB50" i="13"/>
  <c r="Z50" i="13"/>
  <c r="X50" i="13"/>
  <c r="W50" i="13"/>
  <c r="H50" i="13"/>
  <c r="F50" i="13"/>
  <c r="BA48" i="13"/>
  <c r="AZ48" i="13"/>
  <c r="AY48" i="13"/>
  <c r="AW48" i="13"/>
  <c r="AV48" i="13"/>
  <c r="AT48" i="13"/>
  <c r="AQ48" i="13"/>
  <c r="AK48" i="13"/>
  <c r="AJ48" i="13"/>
  <c r="AI48" i="13"/>
  <c r="AH48" i="13"/>
  <c r="AE48" i="13"/>
  <c r="AC48" i="13"/>
  <c r="AA48" i="13"/>
  <c r="W48" i="13"/>
  <c r="H48" i="13"/>
  <c r="F48" i="13"/>
  <c r="BA46" i="13"/>
  <c r="AZ46" i="13"/>
  <c r="AY46" i="13"/>
  <c r="AW46" i="13"/>
  <c r="AU46" i="13"/>
  <c r="AP46" i="13"/>
  <c r="AO46" i="13"/>
  <c r="AM46" i="13"/>
  <c r="AH46" i="13"/>
  <c r="AE46" i="13"/>
  <c r="AD46" i="13"/>
  <c r="AC46" i="13"/>
  <c r="Z46" i="13"/>
  <c r="Y46" i="13"/>
  <c r="H46" i="13"/>
  <c r="F46" i="13"/>
  <c r="BA44" i="13"/>
  <c r="AZ44" i="13"/>
  <c r="AY44" i="13"/>
  <c r="AX44" i="13"/>
  <c r="AU44" i="13"/>
  <c r="AR44" i="13"/>
  <c r="AP44" i="13"/>
  <c r="AL44" i="13"/>
  <c r="AK44" i="13"/>
  <c r="AI44" i="13"/>
  <c r="AH44" i="13"/>
  <c r="AG44" i="13"/>
  <c r="AD44" i="13"/>
  <c r="AC44" i="13"/>
  <c r="Z44" i="13"/>
  <c r="X44" i="13"/>
  <c r="W44" i="13"/>
  <c r="H44" i="13"/>
  <c r="F44" i="13"/>
  <c r="BA42" i="13"/>
  <c r="AZ42" i="13"/>
  <c r="AY42" i="13"/>
  <c r="AW42" i="13"/>
  <c r="AV42" i="13"/>
  <c r="AT42" i="13"/>
  <c r="AO42" i="13"/>
  <c r="AL42" i="13"/>
  <c r="AJ42" i="13"/>
  <c r="AG42" i="13"/>
  <c r="AB42" i="13"/>
  <c r="AA42" i="13"/>
  <c r="Y42" i="13"/>
  <c r="H42" i="13"/>
  <c r="F42" i="13"/>
  <c r="BA40" i="13"/>
  <c r="AZ40" i="13"/>
  <c r="AY40" i="13"/>
  <c r="AV40" i="13"/>
  <c r="AS40" i="13"/>
  <c r="AR40" i="13"/>
  <c r="AQ40" i="13"/>
  <c r="AP40" i="13"/>
  <c r="AN40" i="13"/>
  <c r="AM40" i="13"/>
  <c r="AJ40" i="13"/>
  <c r="AH40" i="13"/>
  <c r="AF40" i="13"/>
  <c r="AC40" i="13"/>
  <c r="X40" i="13"/>
  <c r="H40" i="13"/>
  <c r="F40" i="13"/>
  <c r="BA38" i="13"/>
  <c r="AZ38" i="13"/>
  <c r="AY38" i="13"/>
  <c r="AU38" i="13"/>
  <c r="AR38" i="13"/>
  <c r="AQ38" i="13"/>
  <c r="AM38" i="13"/>
  <c r="AJ38" i="13"/>
  <c r="AI38" i="13"/>
  <c r="AH38" i="13"/>
  <c r="AE38" i="13"/>
  <c r="AB38" i="13"/>
  <c r="Y38" i="13"/>
  <c r="W38" i="13"/>
  <c r="H38" i="13"/>
  <c r="F38" i="13"/>
  <c r="BA36" i="13"/>
  <c r="AZ36" i="13"/>
  <c r="AY36" i="13"/>
  <c r="AX36" i="13"/>
  <c r="AT36" i="13"/>
  <c r="AS36" i="13"/>
  <c r="AQ36" i="13"/>
  <c r="AL36" i="13"/>
  <c r="AI36" i="13"/>
  <c r="AH36" i="13"/>
  <c r="AD36" i="13"/>
  <c r="AC36" i="13"/>
  <c r="AA36" i="13"/>
  <c r="H36" i="13"/>
  <c r="F36" i="13"/>
  <c r="BA34" i="13"/>
  <c r="AZ34" i="13"/>
  <c r="AY34" i="13"/>
  <c r="AX34" i="13"/>
  <c r="AW34" i="13"/>
  <c r="AT34" i="13"/>
  <c r="AQ34" i="13"/>
  <c r="AP34" i="13"/>
  <c r="AM34" i="13"/>
  <c r="AJ34" i="13"/>
  <c r="AI34" i="13"/>
  <c r="AF34" i="13"/>
  <c r="AC34" i="13"/>
  <c r="AB34" i="13"/>
  <c r="AA34" i="13"/>
  <c r="Y34" i="13"/>
  <c r="H34" i="13"/>
  <c r="F34" i="13"/>
  <c r="BA32" i="13"/>
  <c r="AZ32" i="13"/>
  <c r="AY32" i="13"/>
  <c r="AU32" i="13"/>
  <c r="AT32" i="13"/>
  <c r="AN32" i="13"/>
  <c r="AM32" i="13"/>
  <c r="AG32" i="13"/>
  <c r="AF32" i="13"/>
  <c r="Z32" i="13"/>
  <c r="Y32" i="13"/>
  <c r="W32" i="13"/>
  <c r="H32" i="13"/>
  <c r="F32" i="13"/>
  <c r="BA30" i="13"/>
  <c r="AZ30" i="13"/>
  <c r="AY30" i="13"/>
  <c r="AV30" i="13"/>
  <c r="AU30" i="13"/>
  <c r="AQ30" i="13"/>
  <c r="AO30" i="13"/>
  <c r="AN30" i="13"/>
  <c r="AI30" i="13"/>
  <c r="AH30" i="13"/>
  <c r="AG30" i="13"/>
  <c r="AA30" i="13"/>
  <c r="Z30" i="13"/>
  <c r="H30" i="13"/>
  <c r="F30" i="13"/>
  <c r="AE102" i="13" s="1"/>
  <c r="BA28" i="13"/>
  <c r="AZ28" i="13"/>
  <c r="AY28" i="13"/>
  <c r="AU28" i="13"/>
  <c r="AT28" i="13"/>
  <c r="AN28" i="13"/>
  <c r="AM28" i="13"/>
  <c r="AG28" i="13"/>
  <c r="AF28" i="13"/>
  <c r="AE28" i="13"/>
  <c r="Z28" i="13"/>
  <c r="Y28" i="13"/>
  <c r="H28" i="13"/>
  <c r="F28" i="13"/>
  <c r="AE85" i="13" s="1"/>
  <c r="BA26" i="13"/>
  <c r="AZ26" i="13"/>
  <c r="AY26" i="13"/>
  <c r="AU26" i="13"/>
  <c r="AT26" i="13"/>
  <c r="AN26" i="13"/>
  <c r="AM26" i="13"/>
  <c r="AI26" i="13"/>
  <c r="AG26" i="13"/>
  <c r="AF26" i="13"/>
  <c r="AA26" i="13"/>
  <c r="Z26" i="13"/>
  <c r="Y26" i="13"/>
  <c r="H26" i="13"/>
  <c r="F26" i="13"/>
  <c r="AE83" i="13" s="1"/>
  <c r="BA24" i="13"/>
  <c r="AZ24" i="13"/>
  <c r="AY24" i="13"/>
  <c r="AU24" i="13"/>
  <c r="AT24" i="13"/>
  <c r="AN24" i="13"/>
  <c r="AM24" i="13"/>
  <c r="AG24" i="13"/>
  <c r="AF24" i="13"/>
  <c r="AE24" i="13"/>
  <c r="Z24" i="13"/>
  <c r="Y24" i="13"/>
  <c r="H24" i="13"/>
  <c r="F24" i="13"/>
  <c r="BA22" i="13"/>
  <c r="AZ22" i="13"/>
  <c r="AY22" i="13"/>
  <c r="AS22" i="13"/>
  <c r="AR22" i="13"/>
  <c r="AL22" i="13"/>
  <c r="AK22" i="13"/>
  <c r="AI22" i="13"/>
  <c r="AE22" i="13"/>
  <c r="AD22" i="13"/>
  <c r="AA22" i="13"/>
  <c r="X22" i="13"/>
  <c r="W22" i="13"/>
  <c r="H22" i="13"/>
  <c r="F22" i="13"/>
  <c r="BA20" i="13"/>
  <c r="AZ20" i="13"/>
  <c r="AY20" i="13"/>
  <c r="AV20" i="13"/>
  <c r="AU20" i="13"/>
  <c r="AO20" i="13"/>
  <c r="AN20" i="13"/>
  <c r="AH20" i="13"/>
  <c r="AG20" i="13"/>
  <c r="AE20" i="13"/>
  <c r="AA20" i="13"/>
  <c r="Z20" i="13"/>
  <c r="H20" i="13"/>
  <c r="F20" i="13"/>
  <c r="BA18" i="13"/>
  <c r="AZ18" i="13"/>
  <c r="AY18" i="13"/>
  <c r="AV18" i="13"/>
  <c r="AU18" i="13"/>
  <c r="AO18" i="13"/>
  <c r="AN18" i="13"/>
  <c r="AI18" i="13"/>
  <c r="AH18" i="13"/>
  <c r="AG18" i="13"/>
  <c r="AA18" i="13"/>
  <c r="Z18" i="13"/>
  <c r="H18" i="13"/>
  <c r="F18" i="13"/>
  <c r="B17" i="13"/>
  <c r="B19" i="13" s="1"/>
  <c r="B21" i="13" s="1"/>
  <c r="B23" i="13" s="1"/>
  <c r="B25" i="13" s="1"/>
  <c r="B27" i="13" s="1"/>
  <c r="B29" i="13" s="1"/>
  <c r="B31" i="13" s="1"/>
  <c r="B33" i="13" s="1"/>
  <c r="B35" i="13" s="1"/>
  <c r="B37" i="13" s="1"/>
  <c r="B39" i="13" s="1"/>
  <c r="B41" i="13" s="1"/>
  <c r="B43" i="13" s="1"/>
  <c r="B45" i="13" s="1"/>
  <c r="B47" i="13" s="1"/>
  <c r="B49" i="13" s="1"/>
  <c r="B51" i="13" s="1"/>
  <c r="B53" i="13" s="1"/>
  <c r="B55" i="13" s="1"/>
  <c r="B57" i="13" s="1"/>
  <c r="B59" i="13" s="1"/>
  <c r="B61" i="13" s="1"/>
  <c r="B63" i="13" s="1"/>
  <c r="B65" i="13" s="1"/>
  <c r="B67" i="13" s="1"/>
  <c r="B69" i="13" s="1"/>
  <c r="B71" i="13" s="1"/>
  <c r="B73" i="13" s="1"/>
  <c r="B75" i="13" s="1"/>
  <c r="BA14" i="13"/>
  <c r="BA15" i="13" s="1"/>
  <c r="BA16" i="13" s="1"/>
  <c r="AZ14" i="13"/>
  <c r="AZ15" i="13" s="1"/>
  <c r="AZ16" i="13" s="1"/>
  <c r="AY14" i="13"/>
  <c r="AY15" i="13" s="1"/>
  <c r="AY16" i="13" s="1"/>
  <c r="BB12" i="13"/>
  <c r="AF2" i="13"/>
  <c r="AQ15" i="13" s="1"/>
  <c r="AQ16" i="13" s="1"/>
  <c r="AE15" i="13" l="1"/>
  <c r="AE16" i="13" s="1"/>
  <c r="AR15" i="13"/>
  <c r="AR16" i="13" s="1"/>
  <c r="AG40" i="13"/>
  <c r="AR52" i="13"/>
  <c r="AN58" i="13"/>
  <c r="AX58" i="13"/>
  <c r="Z68" i="13"/>
  <c r="AS15" i="13"/>
  <c r="AS16" i="13" s="1"/>
  <c r="Z38" i="13"/>
  <c r="BB38" i="13" s="1"/>
  <c r="BD38" i="13" s="1"/>
  <c r="AE42" i="13"/>
  <c r="Y44" i="13"/>
  <c r="AL48" i="13"/>
  <c r="AI52" i="13"/>
  <c r="AF64" i="13"/>
  <c r="AO70" i="13"/>
  <c r="L47" i="14"/>
  <c r="Z36" i="13"/>
  <c r="BB36" i="13" s="1"/>
  <c r="BD36" i="13" s="1"/>
  <c r="AW38" i="13"/>
  <c r="AI40" i="13"/>
  <c r="AD48" i="13"/>
  <c r="AK50" i="13"/>
  <c r="AT52" i="13"/>
  <c r="AF58" i="13"/>
  <c r="AW60" i="13"/>
  <c r="AU62" i="13"/>
  <c r="AC66" i="13"/>
  <c r="BB66" i="13" s="1"/>
  <c r="BD66" i="13" s="1"/>
  <c r="AL68" i="13"/>
  <c r="AA70" i="13"/>
  <c r="AP70" i="13"/>
  <c r="AQ72" i="13"/>
  <c r="AX38" i="13"/>
  <c r="W42" i="13"/>
  <c r="BB42" i="13" s="1"/>
  <c r="BD42" i="13" s="1"/>
  <c r="AS46" i="13"/>
  <c r="AH54" i="13"/>
  <c r="BB54" i="13" s="1"/>
  <c r="O104" i="13"/>
  <c r="AB36" i="13"/>
  <c r="AP36" i="13"/>
  <c r="AC38" i="13"/>
  <c r="AO38" i="13"/>
  <c r="AA40" i="13"/>
  <c r="AW40" i="13"/>
  <c r="X42" i="13"/>
  <c r="AH42" i="13"/>
  <c r="AQ42" i="13"/>
  <c r="AM44" i="13"/>
  <c r="AW44" i="13"/>
  <c r="X46" i="13"/>
  <c r="BB46" i="13" s="1"/>
  <c r="BD46" i="13" s="1"/>
  <c r="AT46" i="13"/>
  <c r="AF48" i="13"/>
  <c r="AM50" i="13"/>
  <c r="AB52" i="13"/>
  <c r="AL52" i="13"/>
  <c r="AX52" i="13"/>
  <c r="Z54" i="13"/>
  <c r="AI54" i="13"/>
  <c r="AR54" i="13"/>
  <c r="AN56" i="13"/>
  <c r="AW56" i="13"/>
  <c r="X58" i="13"/>
  <c r="AH58" i="13"/>
  <c r="AE60" i="13"/>
  <c r="AJ64" i="13"/>
  <c r="AT64" i="13"/>
  <c r="AD68" i="13"/>
  <c r="AG70" i="13"/>
  <c r="AI72" i="13"/>
  <c r="AV72" i="13"/>
  <c r="K109" i="13"/>
  <c r="AU56" i="13"/>
  <c r="AM56" i="13"/>
  <c r="AE56" i="13"/>
  <c r="W56" i="13"/>
  <c r="BB56" i="13" s="1"/>
  <c r="AV38" i="13"/>
  <c r="AN38" i="13"/>
  <c r="AF38" i="13"/>
  <c r="X38" i="13"/>
  <c r="AP62" i="13"/>
  <c r="Z62" i="13"/>
  <c r="AM36" i="13"/>
  <c r="W36" i="13"/>
  <c r="AK70" i="13"/>
  <c r="AT72" i="13"/>
  <c r="AL72" i="13"/>
  <c r="AD72" i="13"/>
  <c r="AQ46" i="13"/>
  <c r="AI46" i="13"/>
  <c r="AA46" i="13"/>
  <c r="AX62" i="13"/>
  <c r="AH62" i="13"/>
  <c r="AU36" i="13"/>
  <c r="AE36" i="13"/>
  <c r="AS70" i="13"/>
  <c r="AC70" i="13"/>
  <c r="AB48" i="13"/>
  <c r="AS50" i="13"/>
  <c r="AX42" i="13"/>
  <c r="AJ50" i="13"/>
  <c r="AO54" i="13"/>
  <c r="O222" i="15"/>
  <c r="AK36" i="13"/>
  <c r="AA38" i="13"/>
  <c r="AK38" i="13"/>
  <c r="Y40" i="13"/>
  <c r="AF42" i="13"/>
  <c r="AF46" i="13"/>
  <c r="AM48" i="13"/>
  <c r="AU50" i="13"/>
  <c r="Z52" i="13"/>
  <c r="AJ56" i="13"/>
  <c r="AP58" i="13"/>
  <c r="X62" i="13"/>
  <c r="BB62" i="13" s="1"/>
  <c r="BD62" i="13" s="1"/>
  <c r="AB68" i="13"/>
  <c r="Z40" i="13"/>
  <c r="AP42" i="13"/>
  <c r="W46" i="13"/>
  <c r="AL50" i="13"/>
  <c r="AB56" i="13"/>
  <c r="AG58" i="13"/>
  <c r="AX60" i="13"/>
  <c r="AK62" i="13"/>
  <c r="X64" i="13"/>
  <c r="BB64" i="13" s="1"/>
  <c r="BD64" i="13" s="1"/>
  <c r="AC68" i="13"/>
  <c r="AH72" i="13"/>
  <c r="AP38" i="13"/>
  <c r="AB40" i="13"/>
  <c r="AX40" i="13"/>
  <c r="AI42" i="13"/>
  <c r="AE44" i="13"/>
  <c r="AN44" i="13"/>
  <c r="AK46" i="13"/>
  <c r="AR48" i="13"/>
  <c r="AC50" i="13"/>
  <c r="AJ54" i="13"/>
  <c r="AS54" i="13"/>
  <c r="AO56" i="13"/>
  <c r="AX56" i="13"/>
  <c r="Y58" i="13"/>
  <c r="BB58" i="13" s="1"/>
  <c r="BD58" i="13" s="1"/>
  <c r="AI58" i="13"/>
  <c r="AC62" i="13"/>
  <c r="AM62" i="13"/>
  <c r="AB64" i="13"/>
  <c r="W66" i="13"/>
  <c r="AQ66" i="13"/>
  <c r="AR68" i="13"/>
  <c r="AW70" i="13"/>
  <c r="AV70" i="13"/>
  <c r="AF70" i="13"/>
  <c r="AG68" i="13"/>
  <c r="Y68" i="13"/>
  <c r="AX66" i="13"/>
  <c r="AQ64" i="13"/>
  <c r="AA64" i="13"/>
  <c r="AR62" i="13"/>
  <c r="AD58" i="13"/>
  <c r="Y52" i="13"/>
  <c r="AP50" i="13"/>
  <c r="AS44" i="13"/>
  <c r="AD42" i="13"/>
  <c r="AE40" i="13"/>
  <c r="W40" i="13"/>
  <c r="BB40" i="13" s="1"/>
  <c r="BD40" i="13" s="1"/>
  <c r="AU68" i="13"/>
  <c r="AF66" i="13"/>
  <c r="AO64" i="13"/>
  <c r="Y64" i="13"/>
  <c r="AA60" i="13"/>
  <c r="AV50" i="13"/>
  <c r="Y48" i="13"/>
  <c r="AA44" i="13"/>
  <c r="AE70" i="13"/>
  <c r="AN68" i="13"/>
  <c r="AF68" i="13"/>
  <c r="AW66" i="13"/>
  <c r="AG66" i="13"/>
  <c r="AS58" i="13"/>
  <c r="AK58" i="13"/>
  <c r="AC58" i="13"/>
  <c r="AU54" i="13"/>
  <c r="AM54" i="13"/>
  <c r="AE54" i="13"/>
  <c r="W54" i="13"/>
  <c r="AW50" i="13"/>
  <c r="AO50" i="13"/>
  <c r="Z48" i="13"/>
  <c r="AB44" i="13"/>
  <c r="AK42" i="13"/>
  <c r="AT40" i="13"/>
  <c r="AL40" i="13"/>
  <c r="AM68" i="13"/>
  <c r="AN66" i="13"/>
  <c r="X66" i="13"/>
  <c r="AG64" i="13"/>
  <c r="AI60" i="13"/>
  <c r="AK56" i="13"/>
  <c r="AF50" i="13"/>
  <c r="BB50" i="13" s="1"/>
  <c r="BD50" i="13" s="1"/>
  <c r="AG48" i="13"/>
  <c r="AX46" i="13"/>
  <c r="AQ44" i="13"/>
  <c r="AR42" i="13"/>
  <c r="AD38" i="13"/>
  <c r="AR72" i="13"/>
  <c r="AS38" i="13"/>
  <c r="AM42" i="13"/>
  <c r="AN46" i="13"/>
  <c r="AU48" i="13"/>
  <c r="AH52" i="13"/>
  <c r="AR56" i="13"/>
  <c r="Y60" i="13"/>
  <c r="AA66" i="13"/>
  <c r="AJ68" i="13"/>
  <c r="AJ36" i="13"/>
  <c r="AN42" i="13"/>
  <c r="AT44" i="13"/>
  <c r="AL60" i="13"/>
  <c r="AP72" i="13"/>
  <c r="AO68" i="13"/>
  <c r="AK60" i="13"/>
  <c r="AT58" i="13"/>
  <c r="AL58" i="13"/>
  <c r="AH50" i="13"/>
  <c r="AU40" i="13"/>
  <c r="AW36" i="13"/>
  <c r="AO36" i="13"/>
  <c r="AG36" i="13"/>
  <c r="Y36" i="13"/>
  <c r="AV66" i="13"/>
  <c r="AW64" i="13"/>
  <c r="AQ60" i="13"/>
  <c r="AO48" i="13"/>
  <c r="AL38" i="13"/>
  <c r="AU70" i="13"/>
  <c r="AM70" i="13"/>
  <c r="W70" i="13"/>
  <c r="X68" i="13"/>
  <c r="AR60" i="13"/>
  <c r="AB60" i="13"/>
  <c r="AV52" i="13"/>
  <c r="AN52" i="13"/>
  <c r="AF52" i="13"/>
  <c r="AG50" i="13"/>
  <c r="Y50" i="13"/>
  <c r="AX48" i="13"/>
  <c r="AP48" i="13"/>
  <c r="AJ44" i="13"/>
  <c r="AS42" i="13"/>
  <c r="AC42" i="13"/>
  <c r="AD40" i="13"/>
  <c r="AK40" i="13"/>
  <c r="AT38" i="13"/>
  <c r="AB72" i="13"/>
  <c r="AT68" i="13"/>
  <c r="AU72" i="13"/>
  <c r="AM72" i="13"/>
  <c r="AE72" i="13"/>
  <c r="W72" i="13"/>
  <c r="AR46" i="13"/>
  <c r="AJ46" i="13"/>
  <c r="AB46" i="13"/>
  <c r="AT70" i="13"/>
  <c r="BB70" i="13" s="1"/>
  <c r="BD70" i="13" s="1"/>
  <c r="AU52" i="13"/>
  <c r="AE52" i="13"/>
  <c r="AQ62" i="13"/>
  <c r="AI62" i="13"/>
  <c r="AA62" i="13"/>
  <c r="AV36" i="13"/>
  <c r="AN36" i="13"/>
  <c r="AF36" i="13"/>
  <c r="X36" i="13"/>
  <c r="AL70" i="13"/>
  <c r="AD70" i="13"/>
  <c r="AM52" i="13"/>
  <c r="W52" i="13"/>
  <c r="AV44" i="13"/>
  <c r="AG46" i="13"/>
  <c r="AN48" i="13"/>
  <c r="AA50" i="13"/>
  <c r="AA52" i="13"/>
  <c r="AQ54" i="13"/>
  <c r="AV56" i="13"/>
  <c r="AD60" i="13"/>
  <c r="AV62" i="13"/>
  <c r="AS64" i="13"/>
  <c r="AD66" i="13"/>
  <c r="AP68" i="13"/>
  <c r="AD15" i="13"/>
  <c r="AD16" i="13" s="1"/>
  <c r="AR36" i="13"/>
  <c r="AG38" i="13"/>
  <c r="AO40" i="13"/>
  <c r="Z42" i="13"/>
  <c r="AU42" i="13"/>
  <c r="AF44" i="13"/>
  <c r="AO44" i="13"/>
  <c r="AL46" i="13"/>
  <c r="AV46" i="13"/>
  <c r="X48" i="13"/>
  <c r="BB48" i="13" s="1"/>
  <c r="BD48" i="13" s="1"/>
  <c r="AS48" i="13"/>
  <c r="AD50" i="13"/>
  <c r="AD52" i="13"/>
  <c r="AP52" i="13"/>
  <c r="BB52" i="13" s="1"/>
  <c r="BD52" i="13" s="1"/>
  <c r="AB54" i="13"/>
  <c r="AK54" i="13"/>
  <c r="AF56" i="13"/>
  <c r="AP56" i="13"/>
  <c r="Z58" i="13"/>
  <c r="AV58" i="13"/>
  <c r="W60" i="13"/>
  <c r="BB60" i="13" s="1"/>
  <c r="BD60" i="13" s="1"/>
  <c r="AG60" i="13"/>
  <c r="AD62" i="13"/>
  <c r="AN62" i="13"/>
  <c r="AV64" i="13"/>
  <c r="AI66" i="13"/>
  <c r="AR66" i="13"/>
  <c r="AS68" i="13"/>
  <c r="Z72" i="13"/>
  <c r="BB72" i="13" s="1"/>
  <c r="BD72" i="13" s="1"/>
  <c r="AX72" i="13"/>
  <c r="U231" i="15"/>
  <c r="P236" i="15" s="1"/>
  <c r="AI242" i="16"/>
  <c r="L41" i="14"/>
  <c r="AQ26" i="13"/>
  <c r="W28" i="13"/>
  <c r="U250" i="15"/>
  <c r="P255" i="15" s="1"/>
  <c r="U255" i="15" s="1"/>
  <c r="AA250" i="15"/>
  <c r="AK250" i="15" s="1"/>
  <c r="AF255" i="15" s="1"/>
  <c r="AK255" i="15" s="1"/>
  <c r="AM20" i="13"/>
  <c r="AC104" i="13"/>
  <c r="AQ18" i="13"/>
  <c r="W20" i="13"/>
  <c r="AQ22" i="13"/>
  <c r="W24" i="13"/>
  <c r="AE32" i="13"/>
  <c r="M102" i="13"/>
  <c r="L44" i="14"/>
  <c r="AG222" i="16"/>
  <c r="L44" i="17"/>
  <c r="AD15" i="15"/>
  <c r="AD16" i="15" s="1"/>
  <c r="AM15" i="15"/>
  <c r="AM16" i="15" s="1"/>
  <c r="AV15" i="15"/>
  <c r="AV16" i="15" s="1"/>
  <c r="AF15" i="13"/>
  <c r="AF16" i="13" s="1"/>
  <c r="AT15" i="13"/>
  <c r="AT16" i="13" s="1"/>
  <c r="AJ15" i="13"/>
  <c r="AJ16" i="13" s="1"/>
  <c r="AU15" i="13"/>
  <c r="AU16" i="13" s="1"/>
  <c r="W15" i="13"/>
  <c r="W16" i="13" s="1"/>
  <c r="AK15" i="13"/>
  <c r="AK16" i="13" s="1"/>
  <c r="AV15" i="13"/>
  <c r="AV16" i="13" s="1"/>
  <c r="X15" i="13"/>
  <c r="X16" i="13" s="1"/>
  <c r="AL15" i="13"/>
  <c r="AL16" i="13" s="1"/>
  <c r="AB15" i="13"/>
  <c r="AB16" i="13" s="1"/>
  <c r="AM15" i="13"/>
  <c r="AM16" i="13" s="1"/>
  <c r="AC15" i="13"/>
  <c r="AC16" i="13" s="1"/>
  <c r="AN15" i="13"/>
  <c r="AN16" i="13" s="1"/>
  <c r="BF42" i="16"/>
  <c r="BH42" i="16" s="1"/>
  <c r="BF56" i="16"/>
  <c r="BH56" i="16" s="1"/>
  <c r="BF58" i="16"/>
  <c r="BH58" i="16" s="1"/>
  <c r="BF88" i="16"/>
  <c r="BH88" i="16" s="1"/>
  <c r="BF90" i="16"/>
  <c r="BH90" i="16" s="1"/>
  <c r="BF106" i="16"/>
  <c r="BH106" i="16" s="1"/>
  <c r="BF120" i="16"/>
  <c r="BH120" i="16" s="1"/>
  <c r="BF122" i="16"/>
  <c r="BH122" i="16" s="1"/>
  <c r="BF152" i="16"/>
  <c r="BH152" i="16" s="1"/>
  <c r="BF154" i="16"/>
  <c r="BH154" i="16" s="1"/>
  <c r="BF170" i="16"/>
  <c r="BH170" i="16" s="1"/>
  <c r="BF186" i="16"/>
  <c r="BH186" i="16" s="1"/>
  <c r="BF202" i="16"/>
  <c r="BH202" i="16" s="1"/>
  <c r="BF216" i="16"/>
  <c r="BH216" i="16" s="1"/>
  <c r="BB198" i="15"/>
  <c r="BD198" i="15" s="1"/>
  <c r="BF74" i="16"/>
  <c r="BH74" i="16" s="1"/>
  <c r="BB40" i="15"/>
  <c r="BD40" i="15" s="1"/>
  <c r="BB52" i="15"/>
  <c r="BD52" i="15" s="1"/>
  <c r="BB86" i="15"/>
  <c r="BD86" i="15" s="1"/>
  <c r="BB88" i="15"/>
  <c r="BD88" i="15" s="1"/>
  <c r="BB118" i="15"/>
  <c r="BD118" i="15" s="1"/>
  <c r="BB120" i="15"/>
  <c r="BD120" i="15" s="1"/>
  <c r="BB150" i="15"/>
  <c r="BD150" i="15" s="1"/>
  <c r="BB152" i="15"/>
  <c r="BD152" i="15" s="1"/>
  <c r="BB180" i="15"/>
  <c r="BD180" i="15" s="1"/>
  <c r="BF138" i="16"/>
  <c r="BH138" i="16" s="1"/>
  <c r="BB182" i="15"/>
  <c r="BD182" i="15" s="1"/>
  <c r="BB214" i="15"/>
  <c r="BD214" i="15" s="1"/>
  <c r="BB36" i="15"/>
  <c r="BD36" i="15" s="1"/>
  <c r="BB44" i="15"/>
  <c r="BD44" i="15" s="1"/>
  <c r="BB104" i="15"/>
  <c r="BD104" i="15" s="1"/>
  <c r="BB136" i="15"/>
  <c r="BD136" i="15" s="1"/>
  <c r="BB168" i="15"/>
  <c r="BD168" i="15" s="1"/>
  <c r="BB194" i="15"/>
  <c r="BD194" i="15" s="1"/>
  <c r="BB210" i="15"/>
  <c r="BD210" i="15" s="1"/>
  <c r="BB212" i="15"/>
  <c r="BD212" i="15" s="1"/>
  <c r="BF180" i="16"/>
  <c r="BH180" i="16" s="1"/>
  <c r="BB76" i="15"/>
  <c r="BD76" i="15" s="1"/>
  <c r="BB92" i="15"/>
  <c r="BD92" i="15" s="1"/>
  <c r="BB108" i="15"/>
  <c r="BD108" i="15" s="1"/>
  <c r="BB124" i="15"/>
  <c r="BD124" i="15" s="1"/>
  <c r="BB140" i="15"/>
  <c r="BD140" i="15" s="1"/>
  <c r="BB156" i="15"/>
  <c r="BD156" i="15" s="1"/>
  <c r="BB172" i="15"/>
  <c r="BD172" i="15" s="1"/>
  <c r="BB186" i="15"/>
  <c r="BD186" i="15" s="1"/>
  <c r="BF22" i="16"/>
  <c r="BH22" i="16" s="1"/>
  <c r="BF30" i="16"/>
  <c r="BH30" i="16" s="1"/>
  <c r="BB18" i="15"/>
  <c r="BD18" i="15" s="1"/>
  <c r="BB26" i="15"/>
  <c r="BD26" i="15" s="1"/>
  <c r="BB58" i="15"/>
  <c r="BD58" i="15" s="1"/>
  <c r="BB202" i="15"/>
  <c r="BD202" i="15" s="1"/>
  <c r="BB208" i="15"/>
  <c r="BD208" i="15" s="1"/>
  <c r="BF44" i="16"/>
  <c r="BH44" i="16" s="1"/>
  <c r="BF46" i="16"/>
  <c r="BH46" i="16" s="1"/>
  <c r="BF62" i="16"/>
  <c r="BH62" i="16" s="1"/>
  <c r="BF76" i="16"/>
  <c r="BH76" i="16" s="1"/>
  <c r="BF78" i="16"/>
  <c r="BH78" i="16" s="1"/>
  <c r="BF94" i="16"/>
  <c r="BH94" i="16" s="1"/>
  <c r="BF108" i="16"/>
  <c r="BH108" i="16" s="1"/>
  <c r="BF110" i="16"/>
  <c r="BH110" i="16" s="1"/>
  <c r="BF126" i="16"/>
  <c r="BH126" i="16" s="1"/>
  <c r="BF140" i="16"/>
  <c r="BH140" i="16" s="1"/>
  <c r="BF142" i="16"/>
  <c r="BH142" i="16" s="1"/>
  <c r="BF158" i="16"/>
  <c r="BH158" i="16" s="1"/>
  <c r="BF172" i="16"/>
  <c r="BH172" i="16" s="1"/>
  <c r="BF174" i="16"/>
  <c r="BH174" i="16" s="1"/>
  <c r="BF190" i="16"/>
  <c r="BH190" i="16" s="1"/>
  <c r="BF206" i="16"/>
  <c r="BH206" i="16" s="1"/>
  <c r="BB28" i="15"/>
  <c r="BD28" i="15" s="1"/>
  <c r="BB68" i="15"/>
  <c r="BD68" i="15" s="1"/>
  <c r="BB96" i="15"/>
  <c r="BD96" i="15" s="1"/>
  <c r="BB128" i="15"/>
  <c r="BD128" i="15" s="1"/>
  <c r="BB160" i="15"/>
  <c r="BD160" i="15" s="1"/>
  <c r="BF32" i="16"/>
  <c r="BH32" i="16" s="1"/>
  <c r="BF204" i="16"/>
  <c r="BH204" i="16" s="1"/>
  <c r="BB24" i="15"/>
  <c r="BD24" i="15" s="1"/>
  <c r="BB46" i="15"/>
  <c r="BD46" i="15" s="1"/>
  <c r="BB60" i="15"/>
  <c r="BD60" i="15" s="1"/>
  <c r="BB80" i="15"/>
  <c r="BD80" i="15" s="1"/>
  <c r="BB112" i="15"/>
  <c r="BD112" i="15" s="1"/>
  <c r="BB144" i="15"/>
  <c r="BD144" i="15" s="1"/>
  <c r="BB176" i="15"/>
  <c r="BD176" i="15" s="1"/>
  <c r="BB184" i="15"/>
  <c r="BD184" i="15" s="1"/>
  <c r="BB200" i="15"/>
  <c r="BD200" i="15" s="1"/>
  <c r="BB216" i="15"/>
  <c r="BD216" i="15" s="1"/>
  <c r="BF34" i="16"/>
  <c r="BH34" i="16" s="1"/>
  <c r="BF50" i="16"/>
  <c r="BH50" i="16" s="1"/>
  <c r="BF64" i="16"/>
  <c r="BH64" i="16" s="1"/>
  <c r="BF66" i="16"/>
  <c r="BH66" i="16" s="1"/>
  <c r="BF82" i="16"/>
  <c r="BH82" i="16" s="1"/>
  <c r="BF96" i="16"/>
  <c r="BH96" i="16" s="1"/>
  <c r="BF98" i="16"/>
  <c r="BH98" i="16" s="1"/>
  <c r="BF114" i="16"/>
  <c r="BH114" i="16" s="1"/>
  <c r="BF128" i="16"/>
  <c r="BH128" i="16" s="1"/>
  <c r="BF130" i="16"/>
  <c r="BH130" i="16" s="1"/>
  <c r="BF146" i="16"/>
  <c r="BH146" i="16" s="1"/>
  <c r="BF160" i="16"/>
  <c r="BH160" i="16" s="1"/>
  <c r="BF162" i="16"/>
  <c r="BH162" i="16" s="1"/>
  <c r="BF178" i="16"/>
  <c r="BH178" i="16" s="1"/>
  <c r="BF192" i="16"/>
  <c r="BH192" i="16" s="1"/>
  <c r="BF194" i="16"/>
  <c r="BH194" i="16" s="1"/>
  <c r="BF210" i="16"/>
  <c r="BH210" i="16" s="1"/>
  <c r="BB20" i="15"/>
  <c r="BD20" i="15" s="1"/>
  <c r="BB56" i="15"/>
  <c r="BD56" i="15" s="1"/>
  <c r="BB72" i="15"/>
  <c r="BD72" i="15" s="1"/>
  <c r="BB100" i="15"/>
  <c r="BD100" i="15" s="1"/>
  <c r="BB132" i="15"/>
  <c r="BD132" i="15" s="1"/>
  <c r="BB164" i="15"/>
  <c r="BD164" i="15" s="1"/>
  <c r="BB22" i="15"/>
  <c r="BD22" i="15" s="1"/>
  <c r="BB30" i="15"/>
  <c r="BD30" i="15" s="1"/>
  <c r="BB32" i="15"/>
  <c r="BD32" i="15" s="1"/>
  <c r="BB48" i="15"/>
  <c r="BD48" i="15" s="1"/>
  <c r="BB64" i="15"/>
  <c r="BD64" i="15" s="1"/>
  <c r="BB82" i="15"/>
  <c r="BD82" i="15" s="1"/>
  <c r="BB84" i="15"/>
  <c r="BD84" i="15" s="1"/>
  <c r="BB98" i="15"/>
  <c r="BD98" i="15" s="1"/>
  <c r="BB114" i="15"/>
  <c r="BD114" i="15" s="1"/>
  <c r="BB116" i="15"/>
  <c r="BD116" i="15" s="1"/>
  <c r="BB130" i="15"/>
  <c r="BD130" i="15" s="1"/>
  <c r="BB146" i="15"/>
  <c r="BD146" i="15" s="1"/>
  <c r="BB148" i="15"/>
  <c r="BD148" i="15" s="1"/>
  <c r="BB162" i="15"/>
  <c r="BD162" i="15" s="1"/>
  <c r="BB178" i="15"/>
  <c r="BD178" i="15" s="1"/>
  <c r="BB188" i="15"/>
  <c r="BD188" i="15" s="1"/>
  <c r="BB196" i="15"/>
  <c r="BD196" i="15" s="1"/>
  <c r="BB204" i="15"/>
  <c r="BD204" i="15" s="1"/>
  <c r="BF52" i="16"/>
  <c r="BH52" i="16" s="1"/>
  <c r="BF54" i="16"/>
  <c r="BH54" i="16" s="1"/>
  <c r="BF70" i="16"/>
  <c r="BH70" i="16" s="1"/>
  <c r="BF84" i="16"/>
  <c r="BH84" i="16" s="1"/>
  <c r="BF86" i="16"/>
  <c r="BH86" i="16" s="1"/>
  <c r="BF102" i="16"/>
  <c r="BH102" i="16" s="1"/>
  <c r="BF116" i="16"/>
  <c r="BH116" i="16" s="1"/>
  <c r="BF118" i="16"/>
  <c r="BH118" i="16" s="1"/>
  <c r="BF132" i="16"/>
  <c r="BH132" i="16" s="1"/>
  <c r="BF134" i="16"/>
  <c r="BH134" i="16" s="1"/>
  <c r="BF148" i="16"/>
  <c r="BH148" i="16" s="1"/>
  <c r="BF150" i="16"/>
  <c r="BH150" i="16" s="1"/>
  <c r="BF164" i="16"/>
  <c r="BH164" i="16" s="1"/>
  <c r="BF166" i="16"/>
  <c r="BH166" i="16" s="1"/>
  <c r="BF182" i="16"/>
  <c r="BH182" i="16" s="1"/>
  <c r="BF196" i="16"/>
  <c r="BH196" i="16" s="1"/>
  <c r="BF198" i="16"/>
  <c r="BH198" i="16" s="1"/>
  <c r="BF212" i="16"/>
  <c r="BH212" i="16" s="1"/>
  <c r="BF214" i="16"/>
  <c r="BH214" i="16" s="1"/>
  <c r="BB76" i="13"/>
  <c r="BD76" i="13" s="1"/>
  <c r="BB74" i="13"/>
  <c r="BD74" i="13" s="1"/>
  <c r="BB68" i="13"/>
  <c r="BD68" i="13" s="1"/>
  <c r="BB44" i="13"/>
  <c r="BD44" i="13" s="1"/>
  <c r="AF15" i="16"/>
  <c r="AF16" i="16" s="1"/>
  <c r="AP15" i="16"/>
  <c r="AP16" i="16" s="1"/>
  <c r="AH15" i="16"/>
  <c r="AH16" i="16" s="1"/>
  <c r="AR15" i="16"/>
  <c r="AR16" i="16" s="1"/>
  <c r="AI15" i="16"/>
  <c r="AI16" i="16" s="1"/>
  <c r="AU15" i="16"/>
  <c r="AU16" i="16" s="1"/>
  <c r="AJ15" i="16"/>
  <c r="AJ16" i="16" s="1"/>
  <c r="AV15" i="16"/>
  <c r="AV16" i="16" s="1"/>
  <c r="AA15" i="16"/>
  <c r="AA16" i="16" s="1"/>
  <c r="AM15" i="16"/>
  <c r="AM16" i="16" s="1"/>
  <c r="AW15" i="16"/>
  <c r="AW16" i="16" s="1"/>
  <c r="AZ15" i="16"/>
  <c r="AZ16" i="16" s="1"/>
  <c r="AG15" i="16"/>
  <c r="AG16" i="16" s="1"/>
  <c r="AB15" i="16"/>
  <c r="AB16" i="16" s="1"/>
  <c r="AN15" i="16"/>
  <c r="AN16" i="16" s="1"/>
  <c r="AX15" i="16"/>
  <c r="AX16" i="16" s="1"/>
  <c r="AQ15" i="16"/>
  <c r="AQ16" i="16" s="1"/>
  <c r="AE15" i="16"/>
  <c r="AE16" i="16" s="1"/>
  <c r="AO15" i="16"/>
  <c r="AO16" i="16" s="1"/>
  <c r="AY15" i="16"/>
  <c r="AY16" i="16" s="1"/>
  <c r="W15" i="15"/>
  <c r="W16" i="15" s="1"/>
  <c r="AF15" i="15"/>
  <c r="AF16" i="15" s="1"/>
  <c r="AP15" i="15"/>
  <c r="AP16" i="15" s="1"/>
  <c r="AE15" i="15"/>
  <c r="AE16" i="15" s="1"/>
  <c r="AN15" i="15"/>
  <c r="AN16" i="15" s="1"/>
  <c r="AX15" i="15"/>
  <c r="AX16" i="15" s="1"/>
  <c r="X15" i="15"/>
  <c r="X16" i="15" s="1"/>
  <c r="AH15" i="15"/>
  <c r="AH16" i="15" s="1"/>
  <c r="AQ15" i="15"/>
  <c r="AQ16" i="15" s="1"/>
  <c r="Z15" i="15"/>
  <c r="Z16" i="15" s="1"/>
  <c r="AI15" i="15"/>
  <c r="AI16" i="15" s="1"/>
  <c r="BE8" i="15"/>
  <c r="AA15" i="15"/>
  <c r="AA16" i="15" s="1"/>
  <c r="AJ15" i="15"/>
  <c r="AJ16" i="15" s="1"/>
  <c r="AS15" i="15"/>
  <c r="AS16" i="15" s="1"/>
  <c r="AR15" i="15"/>
  <c r="AR16" i="15" s="1"/>
  <c r="AB15" i="15"/>
  <c r="AB16" i="15" s="1"/>
  <c r="AK15" i="15"/>
  <c r="AK16" i="15" s="1"/>
  <c r="AT15" i="15"/>
  <c r="AT16" i="15" s="1"/>
  <c r="AC15" i="15"/>
  <c r="AC16" i="15" s="1"/>
  <c r="AL15" i="15"/>
  <c r="AL16" i="15" s="1"/>
  <c r="AU15" i="15"/>
  <c r="AU16" i="15" s="1"/>
  <c r="BF38" i="16"/>
  <c r="BH38" i="16" s="1"/>
  <c r="AB18" i="13"/>
  <c r="AJ18" i="13"/>
  <c r="AR18" i="13"/>
  <c r="X20" i="13"/>
  <c r="AF20" i="13"/>
  <c r="AB22" i="13"/>
  <c r="AJ22" i="13"/>
  <c r="X24" i="13"/>
  <c r="AV24" i="13"/>
  <c r="AB26" i="13"/>
  <c r="AJ26" i="13"/>
  <c r="AR26" i="13"/>
  <c r="X28" i="13"/>
  <c r="AV28" i="13"/>
  <c r="AB30" i="13"/>
  <c r="AJ30" i="13"/>
  <c r="AR30" i="13"/>
  <c r="X32" i="13"/>
  <c r="AV32" i="13"/>
  <c r="AR34" i="13"/>
  <c r="M84" i="13"/>
  <c r="O102" i="13"/>
  <c r="BB94" i="15"/>
  <c r="BD94" i="15" s="1"/>
  <c r="BB126" i="15"/>
  <c r="BD126" i="15" s="1"/>
  <c r="BB158" i="15"/>
  <c r="BD158" i="15" s="1"/>
  <c r="U236" i="15"/>
  <c r="M243" i="15"/>
  <c r="AE242" i="15"/>
  <c r="AC18" i="13"/>
  <c r="AK18" i="13"/>
  <c r="AS18" i="13"/>
  <c r="Y20" i="13"/>
  <c r="AW20" i="13"/>
  <c r="AC22" i="13"/>
  <c r="AO24" i="13"/>
  <c r="AW24" i="13"/>
  <c r="AC26" i="13"/>
  <c r="AK26" i="13"/>
  <c r="AS26" i="13"/>
  <c r="AO28" i="13"/>
  <c r="AW28" i="13"/>
  <c r="AC30" i="13"/>
  <c r="AK30" i="13"/>
  <c r="AS30" i="13"/>
  <c r="AO32" i="13"/>
  <c r="AW32" i="13"/>
  <c r="AK34" i="13"/>
  <c r="AS34" i="13"/>
  <c r="O84" i="13"/>
  <c r="AC102" i="13"/>
  <c r="AE104" i="13"/>
  <c r="AF109" i="13"/>
  <c r="BB42" i="15"/>
  <c r="BD42" i="15" s="1"/>
  <c r="BB66" i="15"/>
  <c r="BD66" i="15" s="1"/>
  <c r="BB74" i="15"/>
  <c r="BD74" i="15" s="1"/>
  <c r="BB106" i="15"/>
  <c r="BD106" i="15" s="1"/>
  <c r="BB138" i="15"/>
  <c r="BD138" i="15" s="1"/>
  <c r="BB170" i="15"/>
  <c r="BD170" i="15" s="1"/>
  <c r="AH247" i="15"/>
  <c r="AA249" i="15" s="1"/>
  <c r="BF24" i="16"/>
  <c r="BH24" i="16" s="1"/>
  <c r="AP20" i="13"/>
  <c r="AP24" i="13"/>
  <c r="AD30" i="13"/>
  <c r="AX32" i="13"/>
  <c r="AL34" i="13"/>
  <c r="BB54" i="15"/>
  <c r="BD54" i="15" s="1"/>
  <c r="M244" i="15"/>
  <c r="M242" i="15"/>
  <c r="AE225" i="15"/>
  <c r="AE223" i="15"/>
  <c r="O244" i="15"/>
  <c r="O242" i="15"/>
  <c r="M224" i="15"/>
  <c r="M222" i="15"/>
  <c r="AE244" i="15"/>
  <c r="AE241" i="15"/>
  <c r="O224" i="15"/>
  <c r="AC244" i="15"/>
  <c r="AC241" i="15"/>
  <c r="AC223" i="15"/>
  <c r="AE243" i="15"/>
  <c r="O241" i="15"/>
  <c r="O223" i="15"/>
  <c r="AC243" i="15"/>
  <c r="M241" i="15"/>
  <c r="AC225" i="15"/>
  <c r="M223" i="15"/>
  <c r="O243" i="15"/>
  <c r="O225" i="15"/>
  <c r="AE222" i="15"/>
  <c r="AC242" i="15"/>
  <c r="AC224" i="15"/>
  <c r="AD18" i="13"/>
  <c r="AX20" i="13"/>
  <c r="AD26" i="13"/>
  <c r="AP28" i="13"/>
  <c r="AD34" i="13"/>
  <c r="AE18" i="13"/>
  <c r="AQ20" i="13"/>
  <c r="AU22" i="13"/>
  <c r="AQ24" i="13"/>
  <c r="W26" i="13"/>
  <c r="AE26" i="13"/>
  <c r="AA28" i="13"/>
  <c r="AI28" i="13"/>
  <c r="AQ28" i="13"/>
  <c r="W30" i="13"/>
  <c r="AE30" i="13"/>
  <c r="AM30" i="13"/>
  <c r="AA32" i="13"/>
  <c r="AI32" i="13"/>
  <c r="AQ32" i="13"/>
  <c r="W34" i="13"/>
  <c r="AE34" i="13"/>
  <c r="AU34" i="13"/>
  <c r="AE84" i="13"/>
  <c r="AF91" i="13"/>
  <c r="BB38" i="15"/>
  <c r="BD38" i="15" s="1"/>
  <c r="BB206" i="15"/>
  <c r="BD206" i="15" s="1"/>
  <c r="AC222" i="15"/>
  <c r="BF26" i="16"/>
  <c r="BH26" i="16" s="1"/>
  <c r="AT22" i="13"/>
  <c r="AX24" i="13"/>
  <c r="AH28" i="13"/>
  <c r="AL30" i="13"/>
  <c r="AP32" i="13"/>
  <c r="AC84" i="13"/>
  <c r="AA91" i="13"/>
  <c r="AK91" i="13" s="1"/>
  <c r="AF96" i="13" s="1"/>
  <c r="AK96" i="13" s="1"/>
  <c r="AM18" i="13"/>
  <c r="AI24" i="13"/>
  <c r="AO15" i="13"/>
  <c r="AO16" i="13" s="1"/>
  <c r="AF18" i="13"/>
  <c r="AB20" i="13"/>
  <c r="AF22" i="13"/>
  <c r="AB24" i="13"/>
  <c r="X26" i="13"/>
  <c r="AJ28" i="13"/>
  <c r="AF30" i="13"/>
  <c r="AB32" i="13"/>
  <c r="AR32" i="13"/>
  <c r="AN34" i="13"/>
  <c r="AV34" i="13"/>
  <c r="M83" i="13"/>
  <c r="M85" i="13"/>
  <c r="AA110" i="13"/>
  <c r="AK110" i="13" s="1"/>
  <c r="AF115" i="13" s="1"/>
  <c r="AK115" i="13" s="1"/>
  <c r="BB62" i="15"/>
  <c r="BD62" i="15" s="1"/>
  <c r="BB78" i="15"/>
  <c r="BD78" i="15" s="1"/>
  <c r="BB110" i="15"/>
  <c r="BD110" i="15" s="1"/>
  <c r="BB142" i="15"/>
  <c r="BD142" i="15" s="1"/>
  <c r="BB174" i="15"/>
  <c r="BD174" i="15" s="1"/>
  <c r="AE224" i="15"/>
  <c r="BF18" i="16"/>
  <c r="BH18" i="16" s="1"/>
  <c r="AT18" i="13"/>
  <c r="AH24" i="13"/>
  <c r="AX28" i="13"/>
  <c r="AH32" i="13"/>
  <c r="W18" i="13"/>
  <c r="AM22" i="13"/>
  <c r="AG15" i="13"/>
  <c r="AG16" i="13" s="1"/>
  <c r="AW15" i="13"/>
  <c r="AW16" i="13" s="1"/>
  <c r="AR20" i="13"/>
  <c r="AV22" i="13"/>
  <c r="AJ24" i="13"/>
  <c r="AB28" i="13"/>
  <c r="X30" i="13"/>
  <c r="X34" i="13"/>
  <c r="Z15" i="13"/>
  <c r="Z16" i="13" s="1"/>
  <c r="Y18" i="13"/>
  <c r="AK20" i="13"/>
  <c r="AG22" i="13"/>
  <c r="AW22" i="13"/>
  <c r="AK24" i="13"/>
  <c r="AO26" i="13"/>
  <c r="AC28" i="13"/>
  <c r="AS28" i="13"/>
  <c r="AW30" i="13"/>
  <c r="AS32" i="13"/>
  <c r="AG34" i="13"/>
  <c r="O83" i="13"/>
  <c r="O85" i="13"/>
  <c r="AA90" i="13"/>
  <c r="AF110" i="13"/>
  <c r="BB34" i="15"/>
  <c r="BD34" i="15" s="1"/>
  <c r="BB50" i="15"/>
  <c r="BD50" i="15" s="1"/>
  <c r="BB70" i="15"/>
  <c r="BD70" i="15" s="1"/>
  <c r="BB90" i="15"/>
  <c r="BD90" i="15" s="1"/>
  <c r="BB122" i="15"/>
  <c r="BD122" i="15" s="1"/>
  <c r="BB154" i="15"/>
  <c r="BD154" i="15" s="1"/>
  <c r="M225" i="15"/>
  <c r="BF20" i="16"/>
  <c r="BH20" i="16" s="1"/>
  <c r="BF28" i="16"/>
  <c r="BH28" i="16" s="1"/>
  <c r="BB190" i="15"/>
  <c r="BD190" i="15" s="1"/>
  <c r="AL18" i="13"/>
  <c r="AL26" i="13"/>
  <c r="AT30" i="13"/>
  <c r="AI20" i="13"/>
  <c r="AA24" i="13"/>
  <c r="Y15" i="13"/>
  <c r="Y16" i="13" s="1"/>
  <c r="X18" i="13"/>
  <c r="AJ20" i="13"/>
  <c r="AN22" i="13"/>
  <c r="AR24" i="13"/>
  <c r="AV26" i="13"/>
  <c r="AR28" i="13"/>
  <c r="AJ32" i="13"/>
  <c r="BE8" i="13"/>
  <c r="AH15" i="13"/>
  <c r="AH16" i="13" s="1"/>
  <c r="AP15" i="13"/>
  <c r="AP16" i="13" s="1"/>
  <c r="AX15" i="13"/>
  <c r="AX16" i="13" s="1"/>
  <c r="AW18" i="13"/>
  <c r="AC20" i="13"/>
  <c r="AS20" i="13"/>
  <c r="Y22" i="13"/>
  <c r="AO22" i="13"/>
  <c r="AC24" i="13"/>
  <c r="AS24" i="13"/>
  <c r="AW26" i="13"/>
  <c r="AK28" i="13"/>
  <c r="Y30" i="13"/>
  <c r="AC32" i="13"/>
  <c r="AK32" i="13"/>
  <c r="AO34" i="13"/>
  <c r="AA15" i="13"/>
  <c r="AA16" i="13" s="1"/>
  <c r="AI15" i="13"/>
  <c r="AI16" i="13" s="1"/>
  <c r="AP18" i="13"/>
  <c r="AX18" i="13"/>
  <c r="AD20" i="13"/>
  <c r="AL20" i="13"/>
  <c r="AT20" i="13"/>
  <c r="Z22" i="13"/>
  <c r="AH22" i="13"/>
  <c r="AP22" i="13"/>
  <c r="AX22" i="13"/>
  <c r="AD24" i="13"/>
  <c r="AL24" i="13"/>
  <c r="AH26" i="13"/>
  <c r="AP26" i="13"/>
  <c r="AX26" i="13"/>
  <c r="AD28" i="13"/>
  <c r="AL28" i="13"/>
  <c r="AP30" i="13"/>
  <c r="AX30" i="13"/>
  <c r="AD32" i="13"/>
  <c r="AL32" i="13"/>
  <c r="Z34" i="13"/>
  <c r="AC83" i="13"/>
  <c r="AC85" i="13"/>
  <c r="M104" i="13"/>
  <c r="BB102" i="15"/>
  <c r="BD102" i="15" s="1"/>
  <c r="BB134" i="15"/>
  <c r="BD134" i="15" s="1"/>
  <c r="BB166" i="15"/>
  <c r="BD166" i="15" s="1"/>
  <c r="BB192" i="15"/>
  <c r="BD192" i="15" s="1"/>
  <c r="Y15" i="15"/>
  <c r="Y16" i="15" s="1"/>
  <c r="AG15" i="15"/>
  <c r="AG16" i="15" s="1"/>
  <c r="AO15" i="15"/>
  <c r="AO16" i="15" s="1"/>
  <c r="BF40" i="16"/>
  <c r="BH40" i="16" s="1"/>
  <c r="BF72" i="16"/>
  <c r="BH72" i="16" s="1"/>
  <c r="BF104" i="16"/>
  <c r="BH104" i="16" s="1"/>
  <c r="BF136" i="16"/>
  <c r="BH136" i="16" s="1"/>
  <c r="BF168" i="16"/>
  <c r="BH168" i="16" s="1"/>
  <c r="BF188" i="16"/>
  <c r="BH188" i="16" s="1"/>
  <c r="BF200" i="16"/>
  <c r="BH200" i="16" s="1"/>
  <c r="AJ231" i="16"/>
  <c r="AJ249" i="16"/>
  <c r="AJ250" i="16"/>
  <c r="AE250" i="16"/>
  <c r="AJ230" i="16"/>
  <c r="AE230" i="16"/>
  <c r="S243" i="16"/>
  <c r="S241" i="16"/>
  <c r="Q225" i="16"/>
  <c r="Q223" i="16"/>
  <c r="Q243" i="16"/>
  <c r="Q241" i="16"/>
  <c r="AI224" i="16"/>
  <c r="AI222" i="16"/>
  <c r="AI244" i="16"/>
  <c r="AG244" i="16"/>
  <c r="AG242" i="16"/>
  <c r="S224" i="16"/>
  <c r="S222" i="16"/>
  <c r="S244" i="16"/>
  <c r="S242" i="16"/>
  <c r="Q224" i="16"/>
  <c r="Q222" i="16"/>
  <c r="Q244" i="16"/>
  <c r="Q242" i="16"/>
  <c r="AI225" i="16"/>
  <c r="AI223" i="16"/>
  <c r="AI243" i="16"/>
  <c r="AI241" i="16"/>
  <c r="AG225" i="16"/>
  <c r="AG223" i="16"/>
  <c r="AG243" i="16"/>
  <c r="AG241" i="16"/>
  <c r="S225" i="16"/>
  <c r="S223" i="16"/>
  <c r="BF36" i="16"/>
  <c r="BH36" i="16" s="1"/>
  <c r="AG224" i="16"/>
  <c r="Y255" i="16"/>
  <c r="AF249" i="15"/>
  <c r="BF68" i="16"/>
  <c r="BH68" i="16" s="1"/>
  <c r="BF100" i="16"/>
  <c r="BH100" i="16" s="1"/>
  <c r="BF184" i="16"/>
  <c r="BH184" i="16" s="1"/>
  <c r="AF231" i="15"/>
  <c r="AK231" i="15" s="1"/>
  <c r="AF236" i="15" s="1"/>
  <c r="AK236" i="15" s="1"/>
  <c r="BF48" i="16"/>
  <c r="BH48" i="16" s="1"/>
  <c r="BF80" i="16"/>
  <c r="BH80" i="16" s="1"/>
  <c r="BF112" i="16"/>
  <c r="BH112" i="16" s="1"/>
  <c r="BF144" i="16"/>
  <c r="BH144" i="16" s="1"/>
  <c r="BF176" i="16"/>
  <c r="BH176" i="16" s="1"/>
  <c r="BF208" i="16"/>
  <c r="BH208" i="16" s="1"/>
  <c r="BF60" i="16"/>
  <c r="BH60" i="16" s="1"/>
  <c r="BF92" i="16"/>
  <c r="BH92" i="16" s="1"/>
  <c r="BF124" i="16"/>
  <c r="BH124" i="16" s="1"/>
  <c r="BF156" i="16"/>
  <c r="BH156" i="16" s="1"/>
  <c r="Y236" i="16"/>
  <c r="AE231" i="16"/>
  <c r="AO231" i="16" s="1"/>
  <c r="AJ236" i="16" s="1"/>
  <c r="AO236" i="16" s="1"/>
  <c r="BI8" i="16"/>
  <c r="AD15" i="16"/>
  <c r="AD16" i="16" s="1"/>
  <c r="AL15" i="16"/>
  <c r="AL16" i="16" s="1"/>
  <c r="AT15" i="16"/>
  <c r="AT16" i="16" s="1"/>
  <c r="BB15" i="16"/>
  <c r="BB16" i="16" s="1"/>
  <c r="AC15" i="16"/>
  <c r="AC16" i="16" s="1"/>
  <c r="AK15" i="16"/>
  <c r="AK16" i="16" s="1"/>
  <c r="AS15" i="16"/>
  <c r="AS16" i="16" s="1"/>
  <c r="AK87" i="8"/>
  <c r="AK86" i="8"/>
  <c r="AK85" i="8"/>
  <c r="AK84" i="8"/>
  <c r="AK83" i="8"/>
  <c r="AK82" i="8"/>
  <c r="AK81" i="8"/>
  <c r="AK80" i="8"/>
  <c r="AK79" i="8"/>
  <c r="AK78" i="8"/>
  <c r="AK77" i="8"/>
  <c r="AK76" i="8"/>
  <c r="AK75" i="8"/>
  <c r="AK74" i="8"/>
  <c r="AK73" i="8"/>
  <c r="AK72" i="8"/>
  <c r="AK71" i="8"/>
  <c r="AK70" i="8"/>
  <c r="S38" i="5"/>
  <c r="S30" i="5"/>
  <c r="O101" i="13" l="1"/>
  <c r="BD54" i="13"/>
  <c r="AE103" i="13" s="1"/>
  <c r="AC103" i="13"/>
  <c r="BD56" i="13"/>
  <c r="AE101" i="13" s="1"/>
  <c r="AE105" i="13" s="1"/>
  <c r="AC101" i="13"/>
  <c r="O226" i="15"/>
  <c r="AE226" i="15"/>
  <c r="M226" i="15"/>
  <c r="AC226" i="15"/>
  <c r="BB20" i="13"/>
  <c r="BB32" i="13"/>
  <c r="BD32" i="13" s="1"/>
  <c r="BB24" i="13"/>
  <c r="BD24" i="13" s="1"/>
  <c r="BB28" i="13"/>
  <c r="BD28" i="13" s="1"/>
  <c r="M101" i="13"/>
  <c r="AG245" i="16"/>
  <c r="AG226" i="16"/>
  <c r="AI245" i="16"/>
  <c r="S226" i="16"/>
  <c r="O245" i="15"/>
  <c r="BD20" i="13"/>
  <c r="Q245" i="16"/>
  <c r="AO250" i="16"/>
  <c r="AJ255" i="16" s="1"/>
  <c r="AO255" i="16" s="1"/>
  <c r="AC105" i="13"/>
  <c r="AE245" i="15"/>
  <c r="BB18" i="13"/>
  <c r="BD18" i="13" s="1"/>
  <c r="BB34" i="13"/>
  <c r="S245" i="16"/>
  <c r="Q226" i="16"/>
  <c r="AC245" i="15"/>
  <c r="AI226" i="16"/>
  <c r="BB22" i="13"/>
  <c r="BD22" i="13" s="1"/>
  <c r="BB26" i="13"/>
  <c r="BB30" i="13"/>
  <c r="BD30" i="13" s="1"/>
  <c r="M245" i="15"/>
  <c r="AK89" i="8"/>
  <c r="M82" i="13" l="1"/>
  <c r="M86" i="13" s="1"/>
  <c r="O82" i="13"/>
  <c r="O86" i="13" s="1"/>
  <c r="BD34" i="13"/>
  <c r="O103" i="13" s="1"/>
  <c r="O105" i="13" s="1"/>
  <c r="M103" i="13"/>
  <c r="M105" i="13" s="1"/>
  <c r="BD26" i="13"/>
  <c r="AE82" i="13" s="1"/>
  <c r="AE86" i="13" s="1"/>
  <c r="AC82" i="13"/>
  <c r="AC86" i="13" s="1"/>
</calcChain>
</file>

<file path=xl/sharedStrings.xml><?xml version="1.0" encoding="utf-8"?>
<sst xmlns="http://schemas.openxmlformats.org/spreadsheetml/2006/main" count="6232" uniqueCount="1804">
  <si>
    <t>兼務する場合</t>
    <phoneticPr fontId="2"/>
  </si>
  <si>
    <t>病院、診療所名</t>
    <phoneticPr fontId="2"/>
  </si>
  <si>
    <t>（</t>
    <phoneticPr fontId="2"/>
  </si>
  <si>
    <t>時間）</t>
    <rPh sb="0" eb="2">
      <t>ジカン</t>
    </rPh>
    <phoneticPr fontId="2"/>
  </si>
  <si>
    <t>〒</t>
    <phoneticPr fontId="2"/>
  </si>
  <si>
    <t>日</t>
    <rPh sb="0" eb="1">
      <t>ニチ</t>
    </rPh>
    <phoneticPr fontId="2"/>
  </si>
  <si>
    <t xml:space="preserve">　点検日 </t>
    <phoneticPr fontId="2"/>
  </si>
  <si>
    <t>※</t>
    <phoneticPr fontId="2"/>
  </si>
  <si>
    <t>人</t>
    <rPh sb="0" eb="1">
      <t>ニン</t>
    </rPh>
    <phoneticPr fontId="2"/>
  </si>
  <si>
    <t>①</t>
    <phoneticPr fontId="2"/>
  </si>
  <si>
    <t>運営規程に記入している全職種について勤務形態一覧表を作成</t>
    <phoneticPr fontId="2"/>
  </si>
  <si>
    <t>資格が必要な職種については、所有している資格（例：医師、看護師）を記入</t>
    <phoneticPr fontId="2"/>
  </si>
  <si>
    <t>②</t>
    <phoneticPr fontId="2"/>
  </si>
  <si>
    <t>従業者ごとに勤務時間数を記入</t>
    <phoneticPr fontId="2"/>
  </si>
  <si>
    <t>③</t>
    <phoneticPr fontId="2"/>
  </si>
  <si>
    <t>専従、兼務、常勤、非常勤の別を記入</t>
    <phoneticPr fontId="2"/>
  </si>
  <si>
    <t>月間勤務時間数、週間時間数を計算</t>
    <phoneticPr fontId="2"/>
  </si>
  <si>
    <t>④</t>
    <phoneticPr fontId="2"/>
  </si>
  <si>
    <t>⑤</t>
    <phoneticPr fontId="2"/>
  </si>
  <si>
    <t>⑥</t>
    <phoneticPr fontId="2"/>
  </si>
  <si>
    <t>Ⅰ　人員に関する点検</t>
    <phoneticPr fontId="2"/>
  </si>
  <si>
    <t>基　準</t>
    <rPh sb="0" eb="1">
      <t>モト</t>
    </rPh>
    <rPh sb="2" eb="3">
      <t>ジュン</t>
    </rPh>
    <phoneticPr fontId="2"/>
  </si>
  <si>
    <t>就業規則上、常勤医師が当該月に勤務すべき時間数を記入</t>
    <phoneticPr fontId="2"/>
  </si>
  <si>
    <t>→</t>
    <phoneticPr fontId="2"/>
  </si>
  <si>
    <t>就業規則上、常勤職員が当該月に勤務すべき時間数を記入</t>
    <rPh sb="8" eb="10">
      <t>ショクイン</t>
    </rPh>
    <phoneticPr fontId="2"/>
  </si>
  <si>
    <t>就業規則上、常勤看護職員が当該月に勤務すべき時間数を記入</t>
    <rPh sb="8" eb="10">
      <t>カンゴ</t>
    </rPh>
    <rPh sb="10" eb="12">
      <t>ショクイン</t>
    </rPh>
    <phoneticPr fontId="2"/>
  </si>
  <si>
    <t>就業規則上、常勤介護職員が当該月に勤務すべき時間数を記入</t>
    <rPh sb="8" eb="10">
      <t>カイゴ</t>
    </rPh>
    <rPh sb="10" eb="12">
      <t>ショクイン</t>
    </rPh>
    <phoneticPr fontId="2"/>
  </si>
  <si>
    <t>点検項目</t>
    <rPh sb="0" eb="2">
      <t>テンケン</t>
    </rPh>
    <rPh sb="2" eb="4">
      <t>コウモク</t>
    </rPh>
    <phoneticPr fontId="2"/>
  </si>
  <si>
    <t>　</t>
  </si>
  <si>
    <t>Ⅱ　運営に関する点検</t>
    <rPh sb="2" eb="4">
      <t>ウンエイ</t>
    </rPh>
    <phoneticPr fontId="2"/>
  </si>
  <si>
    <t>⑦</t>
    <phoneticPr fontId="2"/>
  </si>
  <si>
    <t>⑧</t>
    <phoneticPr fontId="2"/>
  </si>
  <si>
    <t>⑨</t>
    <phoneticPr fontId="2"/>
  </si>
  <si>
    <t>⑩</t>
    <phoneticPr fontId="2"/>
  </si>
  <si>
    <t>⑪</t>
    <phoneticPr fontId="2"/>
  </si>
  <si>
    <t>⑫</t>
    <phoneticPr fontId="2"/>
  </si>
  <si>
    <t>運営基準等を違反した状況で事業を継続している場合、指導、監査の対象となります。</t>
    <phoneticPr fontId="2"/>
  </si>
  <si>
    <t>Ⅲ　介護報酬の請求に関する点検</t>
    <rPh sb="2" eb="4">
      <t>カイゴ</t>
    </rPh>
    <rPh sb="4" eb="6">
      <t>ホウシュウ</t>
    </rPh>
    <rPh sb="7" eb="9">
      <t>セイキュウ</t>
    </rPh>
    <phoneticPr fontId="2"/>
  </si>
  <si>
    <t>（１）介護報酬の請求</t>
    <phoneticPr fontId="2"/>
  </si>
  <si>
    <t>ｅ：4～2月における実績のあった月数</t>
    <phoneticPr fontId="2"/>
  </si>
  <si>
    <t>月平均
a÷e</t>
    <rPh sb="0" eb="1">
      <t>ツキ</t>
    </rPh>
    <rPh sb="1" eb="3">
      <t>ヘイキン</t>
    </rPh>
    <phoneticPr fontId="2"/>
  </si>
  <si>
    <t>４月</t>
    <rPh sb="1" eb="2">
      <t>ツキ</t>
    </rPh>
    <phoneticPr fontId="2"/>
  </si>
  <si>
    <t>５月</t>
    <rPh sb="1" eb="2">
      <t>ツキ</t>
    </rPh>
    <phoneticPr fontId="2"/>
  </si>
  <si>
    <t>６月</t>
    <rPh sb="1" eb="2">
      <t>ツキ</t>
    </rPh>
    <phoneticPr fontId="2"/>
  </si>
  <si>
    <t>７月</t>
    <rPh sb="1" eb="2">
      <t>ツキ</t>
    </rPh>
    <phoneticPr fontId="2"/>
  </si>
  <si>
    <t>８月</t>
    <rPh sb="1" eb="2">
      <t>ツキ</t>
    </rPh>
    <phoneticPr fontId="2"/>
  </si>
  <si>
    <t>９月</t>
    <rPh sb="1" eb="2">
      <t>ツキ</t>
    </rPh>
    <phoneticPr fontId="2"/>
  </si>
  <si>
    <t>１月</t>
    <rPh sb="1" eb="2">
      <t>ツキ</t>
    </rPh>
    <phoneticPr fontId="2"/>
  </si>
  <si>
    <t>２月</t>
    <rPh sb="1" eb="2">
      <t>ツキ</t>
    </rPh>
    <phoneticPr fontId="2"/>
  </si>
  <si>
    <t>11月</t>
    <phoneticPr fontId="2"/>
  </si>
  <si>
    <t>フリガナ</t>
    <phoneticPr fontId="2"/>
  </si>
  <si>
    <t>名称</t>
    <phoneticPr fontId="2"/>
  </si>
  <si>
    <t>所在地</t>
    <phoneticPr fontId="2"/>
  </si>
  <si>
    <t>連絡先</t>
    <phoneticPr fontId="2"/>
  </si>
  <si>
    <t>管理者</t>
    <phoneticPr fontId="2"/>
  </si>
  <si>
    <t>電話番号</t>
    <phoneticPr fontId="2"/>
  </si>
  <si>
    <t>F A X 番号</t>
    <phoneticPr fontId="2"/>
  </si>
  <si>
    <t>事業所</t>
    <rPh sb="0" eb="3">
      <t>ジギョウショ</t>
    </rPh>
    <phoneticPr fontId="2"/>
  </si>
  <si>
    <t>介護保険事業所番号</t>
    <phoneticPr fontId="2"/>
  </si>
  <si>
    <t>定員</t>
    <phoneticPr fontId="2"/>
  </si>
  <si>
    <t>点検結果</t>
    <phoneticPr fontId="2"/>
  </si>
  <si>
    <t>併設医療機関</t>
    <phoneticPr fontId="2"/>
  </si>
  <si>
    <t>氏名</t>
    <phoneticPr fontId="2"/>
  </si>
  <si>
    <t>　点検者（職・氏名）</t>
    <phoneticPr fontId="2"/>
  </si>
  <si>
    <t>合計
ａ</t>
    <rPh sb="0" eb="2">
      <t>ゴウケイ</t>
    </rPh>
    <phoneticPr fontId="2"/>
  </si>
  <si>
    <t>点検結果</t>
    <phoneticPr fontId="2"/>
  </si>
  <si>
    <t>①</t>
    <phoneticPr fontId="2"/>
  </si>
  <si>
    <t>②</t>
    <phoneticPr fontId="2"/>
  </si>
  <si>
    <t>③</t>
    <phoneticPr fontId="2"/>
  </si>
  <si>
    <t>④</t>
    <phoneticPr fontId="2"/>
  </si>
  <si>
    <t>⑤</t>
    <phoneticPr fontId="2"/>
  </si>
  <si>
    <t>⑥</t>
    <phoneticPr fontId="2"/>
  </si>
  <si>
    <t>点検結果</t>
    <phoneticPr fontId="2"/>
  </si>
  <si>
    <t>①</t>
    <phoneticPr fontId="2"/>
  </si>
  <si>
    <t>②</t>
    <phoneticPr fontId="2"/>
  </si>
  <si>
    <t>③</t>
    <phoneticPr fontId="2"/>
  </si>
  <si>
    <t>④</t>
    <phoneticPr fontId="2"/>
  </si>
  <si>
    <t>⑤</t>
    <phoneticPr fontId="2"/>
  </si>
  <si>
    <t>⑥</t>
    <phoneticPr fontId="2"/>
  </si>
  <si>
    <t>⑦</t>
    <phoneticPr fontId="2"/>
  </si>
  <si>
    <t>⑧</t>
    <phoneticPr fontId="2"/>
  </si>
  <si>
    <t>点検結果</t>
    <phoneticPr fontId="2"/>
  </si>
  <si>
    <t>［Ａ・Ｂのどちらかに○をつけてください。］</t>
    <phoneticPr fontId="2"/>
  </si>
  <si>
    <t>［入所者の数が100以上の施設は、Ａ・Ｂのどちらかに○をつけてください。］</t>
    <phoneticPr fontId="2"/>
  </si>
  <si>
    <t>職種ごとに常勤換算方法により員数を算出</t>
    <phoneticPr fontId="2"/>
  </si>
  <si>
    <t>○</t>
    <phoneticPr fontId="2"/>
  </si>
  <si>
    <t>○</t>
    <phoneticPr fontId="2"/>
  </si>
  <si>
    <t>地震</t>
    <rPh sb="0" eb="2">
      <t>ジシン</t>
    </rPh>
    <phoneticPr fontId="2"/>
  </si>
  <si>
    <t>○</t>
    <phoneticPr fontId="2"/>
  </si>
  <si>
    <t>（　　　　　　　　　　　　　　　　　　　　）　　　　　　　　　</t>
    <phoneticPr fontId="2"/>
  </si>
  <si>
    <t>④</t>
    <phoneticPr fontId="2"/>
  </si>
  <si>
    <t>○</t>
    <phoneticPr fontId="2"/>
  </si>
  <si>
    <t>災害に関する情報の入手方法</t>
    <phoneticPr fontId="2"/>
  </si>
  <si>
    <t>災害時の連絡先及び通信手段の確認</t>
    <phoneticPr fontId="2"/>
  </si>
  <si>
    <t>避難を開始する時期、判断基準</t>
    <phoneticPr fontId="2"/>
  </si>
  <si>
    <t>避難場所</t>
    <rPh sb="0" eb="2">
      <t>ヒナン</t>
    </rPh>
    <rPh sb="2" eb="4">
      <t>バショ</t>
    </rPh>
    <phoneticPr fontId="2"/>
  </si>
  <si>
    <t>避難経路</t>
    <rPh sb="0" eb="2">
      <t>ヒナン</t>
    </rPh>
    <rPh sb="2" eb="4">
      <t>ケイロ</t>
    </rPh>
    <phoneticPr fontId="2"/>
  </si>
  <si>
    <t>避難方法</t>
    <rPh sb="0" eb="2">
      <t>ヒナン</t>
    </rPh>
    <rPh sb="2" eb="4">
      <t>ホウホウ</t>
    </rPh>
    <phoneticPr fontId="2"/>
  </si>
  <si>
    <t>災害時の人員体制、指揮系統</t>
    <phoneticPr fontId="2"/>
  </si>
  <si>
    <t>関係機関との連携体制</t>
  </si>
  <si>
    <t>火災</t>
    <rPh sb="0" eb="2">
      <t>カサイ</t>
    </rPh>
    <phoneticPr fontId="2"/>
  </si>
  <si>
    <t>⑧</t>
    <phoneticPr fontId="2"/>
  </si>
  <si>
    <t>④</t>
    <phoneticPr fontId="2"/>
  </si>
  <si>
    <t>⑬</t>
    <phoneticPr fontId="2"/>
  </si>
  <si>
    <t>⑭</t>
    <phoneticPr fontId="2"/>
  </si>
  <si>
    <t>⑮</t>
    <phoneticPr fontId="2"/>
  </si>
  <si>
    <t>夜勤の表示を記入</t>
    <phoneticPr fontId="2"/>
  </si>
  <si>
    <t>１　従業員の勤務状況　　</t>
    <phoneticPr fontId="2"/>
  </si>
  <si>
    <t>※</t>
    <phoneticPr fontId="2"/>
  </si>
  <si>
    <t>⑤</t>
    <phoneticPr fontId="2"/>
  </si>
  <si>
    <t>常勤専従の医師の人数を記入</t>
    <rPh sb="0" eb="2">
      <t>ジョウキン</t>
    </rPh>
    <rPh sb="2" eb="4">
      <t>センジュウ</t>
    </rPh>
    <rPh sb="5" eb="7">
      <t>イシ</t>
    </rPh>
    <rPh sb="8" eb="10">
      <t>ニンズウ</t>
    </rPh>
    <rPh sb="11" eb="13">
      <t>キニュウ</t>
    </rPh>
    <phoneticPr fontId="2"/>
  </si>
  <si>
    <t>→</t>
    <phoneticPr fontId="2"/>
  </si>
  <si>
    <t>④の値と⑤の値を足した値を記入</t>
    <rPh sb="2" eb="3">
      <t>アタイ</t>
    </rPh>
    <rPh sb="6" eb="7">
      <t>アタイ</t>
    </rPh>
    <rPh sb="8" eb="9">
      <t>タ</t>
    </rPh>
    <rPh sb="11" eb="12">
      <t>アタイ</t>
    </rPh>
    <rPh sb="13" eb="15">
      <t>キニュウ</t>
    </rPh>
    <phoneticPr fontId="2"/>
  </si>
  <si>
    <t>常勤専従の薬剤師の人数を記入</t>
    <rPh sb="0" eb="2">
      <t>ジョウキン</t>
    </rPh>
    <rPh sb="2" eb="4">
      <t>センジュウ</t>
    </rPh>
    <rPh sb="5" eb="8">
      <t>ヤクザイシ</t>
    </rPh>
    <rPh sb="9" eb="11">
      <t>ニンズウ</t>
    </rPh>
    <rPh sb="12" eb="14">
      <t>キニュウ</t>
    </rPh>
    <phoneticPr fontId="2"/>
  </si>
  <si>
    <t>常勤専従の看護職員の人数を記入</t>
    <rPh sb="0" eb="2">
      <t>ジョウキン</t>
    </rPh>
    <rPh sb="2" eb="4">
      <t>センジュウ</t>
    </rPh>
    <rPh sb="5" eb="7">
      <t>カンゴ</t>
    </rPh>
    <rPh sb="7" eb="9">
      <t>ショクイン</t>
    </rPh>
    <rPh sb="10" eb="12">
      <t>ニンズウ</t>
    </rPh>
    <rPh sb="13" eb="15">
      <t>キニュウ</t>
    </rPh>
    <phoneticPr fontId="2"/>
  </si>
  <si>
    <t>常勤専従の介護職員の人数を記入</t>
    <rPh sb="0" eb="2">
      <t>ジョウキン</t>
    </rPh>
    <rPh sb="2" eb="4">
      <t>センジュウ</t>
    </rPh>
    <rPh sb="5" eb="7">
      <t>カイゴ</t>
    </rPh>
    <rPh sb="7" eb="9">
      <t>ショクイン</t>
    </rPh>
    <rPh sb="10" eb="12">
      <t>ニンズウ</t>
    </rPh>
    <rPh sb="13" eb="15">
      <t>キニュウ</t>
    </rPh>
    <phoneticPr fontId="2"/>
  </si>
  <si>
    <t>　全従業者について勤務表を作成し、タイムカード等により、施設での勤務実績が分かるようにしていますか。</t>
    <phoneticPr fontId="2"/>
  </si>
  <si>
    <t>　病状等を勘案し、入所申込者に対して自ら必要なサービスを提供することが困難であると認めた場合、適切な病院又は診療所を紹介する等の措置を速やかに講じていますか。</t>
    <phoneticPr fontId="2"/>
  </si>
  <si>
    <t>　要介護認定を受けていない入所申込者については､要介護認定の申請が既に行われているかどうかを確認し､申請が行われていない場合は､入所申込者の意思を踏まえて､速やかに当該申請が行われるよう必要な援助を行っていますか。</t>
    <phoneticPr fontId="2"/>
  </si>
  <si>
    <t>　継続して保険給付を受けるためには要介護認定の更新が必要となるため、遅くとも要介護認定の有効期間満了日の30日前には更新申請が行われるよう必要な援助を行っていますか。</t>
    <phoneticPr fontId="2"/>
  </si>
  <si>
    <t>　サービスを提供した際に、提供した具体的なサービスの内容等を記録していますか。</t>
    <phoneticPr fontId="2"/>
  </si>
  <si>
    <t>　「その他の日常生活費」の対象となる便宜の内容とその額について、入所者又は家族等の「自由な選択」を念頭に、事前に十分な説明をし、同意を得た上で料金徴収を行っていますか。</t>
    <phoneticPr fontId="2"/>
  </si>
  <si>
    <t>　個人の日用品については、入所者の希望に応じて個別の品目ごとに提供する体制を整えていますか。</t>
    <rPh sb="1" eb="3">
      <t>コジン</t>
    </rPh>
    <rPh sb="13" eb="14">
      <t>ニュウ</t>
    </rPh>
    <phoneticPr fontId="2"/>
  </si>
  <si>
    <t>　身体的拘束等の適正化のための指針を整備していますか。</t>
    <rPh sb="1" eb="4">
      <t>シンタイテキ</t>
    </rPh>
    <rPh sb="4" eb="6">
      <t>コウソク</t>
    </rPh>
    <rPh sb="6" eb="7">
      <t>トウ</t>
    </rPh>
    <rPh sb="8" eb="11">
      <t>テキセイカ</t>
    </rPh>
    <rPh sb="15" eb="17">
      <t>シシン</t>
    </rPh>
    <rPh sb="18" eb="20">
      <t>セイビ</t>
    </rPh>
    <phoneticPr fontId="2"/>
  </si>
  <si>
    <t>　緊急やむを得ない場合に身体的拘束等を行う際の手続きについて、運営規程に定めていますか。</t>
    <rPh sb="1" eb="3">
      <t>キンキュウ</t>
    </rPh>
    <rPh sb="6" eb="7">
      <t>エ</t>
    </rPh>
    <rPh sb="9" eb="11">
      <t>バアイ</t>
    </rPh>
    <rPh sb="12" eb="14">
      <t>シンタイ</t>
    </rPh>
    <rPh sb="14" eb="15">
      <t>テキ</t>
    </rPh>
    <rPh sb="15" eb="17">
      <t>コウソク</t>
    </rPh>
    <rPh sb="17" eb="18">
      <t>トウ</t>
    </rPh>
    <rPh sb="19" eb="20">
      <t>オコナ</t>
    </rPh>
    <rPh sb="21" eb="22">
      <t>サイ</t>
    </rPh>
    <rPh sb="23" eb="25">
      <t>テツヅ</t>
    </rPh>
    <rPh sb="31" eb="33">
      <t>ウンエイ</t>
    </rPh>
    <rPh sb="33" eb="35">
      <t>キテイ</t>
    </rPh>
    <phoneticPr fontId="2"/>
  </si>
  <si>
    <t>　重要事項説明において、緊急やむを得ない場合に身体的拘束等を行う際の手続きについて説明していますか。</t>
    <phoneticPr fontId="2"/>
  </si>
  <si>
    <t>　身体的拘束等を行っている事例がありますか。</t>
    <rPh sb="3" eb="4">
      <t>テキ</t>
    </rPh>
    <phoneticPr fontId="2"/>
  </si>
  <si>
    <t>　入所者や家族に対し、身体的拘束等の内容、目的、理由、拘束の時間、時間帯、期間等を詳細に説明し、理解を得ていますか。</t>
    <rPh sb="13" eb="14">
      <t>テキ</t>
    </rPh>
    <rPh sb="16" eb="17">
      <t>トウ</t>
    </rPh>
    <phoneticPr fontId="2"/>
  </si>
  <si>
    <t>　身体的拘束等を行った場合、その態様及び時間、その際の入所者の心身の状況、緊急やむを得ないと判断した理由を医師が診療録に記録していますか。</t>
    <rPh sb="3" eb="4">
      <t>テキ</t>
    </rPh>
    <phoneticPr fontId="2"/>
  </si>
  <si>
    <t>　身体的拘束等を行った場合、緊急やむを得ない場合に該当するかどうかを常に観察、再検討を行っていますか。</t>
    <rPh sb="3" eb="4">
      <t>テキ</t>
    </rPh>
    <phoneticPr fontId="2"/>
  </si>
  <si>
    <t>　身体的拘束等の必要がなくなった場合、すみやかに拘束を解除していますか。</t>
    <rPh sb="3" eb="4">
      <t>テキ</t>
    </rPh>
    <rPh sb="6" eb="7">
      <t>トウ</t>
    </rPh>
    <phoneticPr fontId="2"/>
  </si>
  <si>
    <t>　身体的拘束等が必要とされた入所者について、拘束を廃止し、生活の質を向上させるためのアセスメントの実施、施設サービス計画への位置づけ等が行われていますか。</t>
    <rPh sb="3" eb="4">
      <t>テキ</t>
    </rPh>
    <phoneticPr fontId="2"/>
  </si>
  <si>
    <t>　虐待を受けた高齢者又は虐待を受けたと思われる高齢者を発見した従業者には市町村への通報義務等が規定されていることを従業者に周知していますか。</t>
    <phoneticPr fontId="2"/>
  </si>
  <si>
    <t>　高齢者虐待の通報等を行った従業者等は、通報等をしたことを理由に解雇その他不利益な取り扱いを受けないことを従業者に周知していますか。</t>
    <phoneticPr fontId="2"/>
  </si>
  <si>
    <t>　高齢者虐待の通報については、刑法の秘密漏示罪その他の守秘義務に関する法律の規定により妨げられるものと解釈してはならないことを従業者に周知していますか。</t>
    <phoneticPr fontId="2"/>
  </si>
  <si>
    <t>　高齢者虐待を発見しやすい立場にあることを自覚し、高齢者虐待の早期発見に努めていますか。</t>
    <phoneticPr fontId="2"/>
  </si>
  <si>
    <t>　管理職・職員の研修、個別ケアの推進、情報公開、苦情処理体制等、高齢者虐待の防止に向けた取組みをしていますか。</t>
    <phoneticPr fontId="2"/>
  </si>
  <si>
    <t>　緊急やむを得ない場合を除いて身体拘束は高齢者虐待に該当することを従業者に周知していますか。</t>
    <phoneticPr fontId="2"/>
  </si>
  <si>
    <t>　計画担当介護支援専門員は、サービス計画の原案の内容等について、入所者又はその家族に説明し、文書により入所者の同意を得ていますか。</t>
    <phoneticPr fontId="2"/>
  </si>
  <si>
    <t>　作成した施設サービス計画は、遅滞なく入所者に交付していますか。</t>
    <phoneticPr fontId="2"/>
  </si>
  <si>
    <t>　計画担当介護支援専門員は、入所者が要介護更新認定又は要介護状態区分の変更の認定を受けた場合には、施設サービス計画の変更の必要性について、担当者に専門的な見地からの意見を求めていますか。</t>
    <phoneticPr fontId="2"/>
  </si>
  <si>
    <t>　入所者１人につき１週間に２回以上、入所者の心身の状況等に応じた適切な方法によって入浴を行っていますか。入所者の心身の状況から入浴が困難な場合には、清しきを実施するなど身体の清潔保持に努めていますか。</t>
    <phoneticPr fontId="2"/>
  </si>
  <si>
    <t>　入所者の病状及び心身の状況に応じ、適切な方法により、排せつの自立について必要な援助を行っていますか。また、排せつに係る介護に当たっては、入所者の心身の状況や排せつ状況などをもとに、トイレ誘導や入所者の自立支援に配慮した排せつ介助など適切な方法により行っていますか。</t>
    <phoneticPr fontId="2"/>
  </si>
  <si>
    <t>　おむつを使用せざるを得ない場合には、入所者の心身及び活動状況に適したおむつを提供し、適切におむつ交換を実施していますか。</t>
    <phoneticPr fontId="2"/>
  </si>
  <si>
    <t>　褥瘡が発生しないよう適切な介護を行うとともに、その発生を防止するための体制を整備していますか。</t>
    <phoneticPr fontId="2"/>
  </si>
  <si>
    <t>　入居者が相互に社会関係を築き、自律的な日常生活を営むことを支援するよう、入居者の病状及び心身の状況等に応じ、従業者が適切な介護技術をもって行えるようにしていますか。</t>
    <phoneticPr fontId="2"/>
  </si>
  <si>
    <t>　個浴の実施等、入居者の意向に応じた入浴の機会を設けていますか。</t>
    <phoneticPr fontId="2"/>
  </si>
  <si>
    <t>　個々の入所者の栄養状態に応じて、摂食・嚥下機能及び食形態にも配慮した栄養管理を行うように努めていますか。</t>
    <phoneticPr fontId="2"/>
  </si>
  <si>
    <t>　入所者の栄養状態、身体の状況並びに病状及び嗜好を定期的に把握し、計画的な食事の提供を行っていますか。</t>
    <phoneticPr fontId="2"/>
  </si>
  <si>
    <t>　食事の提供に当たっては、入所者の自立の支援に配慮して、できるだけ離床して食堂で食べられるようにしていますか。</t>
    <phoneticPr fontId="2"/>
  </si>
  <si>
    <t>　調理は、あらかじめ作成された献立に従って行い、その実施状況を明らかにしていますか。</t>
    <phoneticPr fontId="2"/>
  </si>
  <si>
    <t>　食事時間は適切な時間とし、夕食の提供は、午後６時以降とすることが望ましく、早くても午後５時以降にしていますか。</t>
    <phoneticPr fontId="2"/>
  </si>
  <si>
    <t>　食事の提供については、入所者の嚥下や咀嚼の状況､食欲等､心身の状態等を食事に的確に反映させるために、療養室関係部門と食事関係部門との連絡が十分とられていますか。</t>
    <phoneticPr fontId="2"/>
  </si>
  <si>
    <t>　食事は、入居者の生活習慣を尊重した適切な時間に提供していますか。また、入居者のペースで食事をとれるよう十分な時間を確保していますか。</t>
    <phoneticPr fontId="2"/>
  </si>
  <si>
    <t>　常に入所者の心身の状況、病状、その置かれている環境等の的確な把握に努め、入所者又はその家族に対し、相談に適切に応じるとともに、必要な助言その他の援助を行っていますか。</t>
    <phoneticPr fontId="2"/>
  </si>
  <si>
    <t>　適宜入所者のためのレクリエーション行事を行うよう努めていますか。</t>
    <phoneticPr fontId="2"/>
  </si>
  <si>
    <t>　常に入所者の家族と連携を図るとともに、入所者とその家族との交流等の機会を確保するよう努めていますか。</t>
    <phoneticPr fontId="2"/>
  </si>
  <si>
    <t>　入居者の嗜好に応じた趣味、教養又は娯楽にかかる活動の機会を提供するとともに、自律的に行うこれらの活動を支援していますか。また、常に入居者の家族と連携を図るとともに、入居者とその家族との交流等の機会を確保するよう努めていますか。</t>
    <phoneticPr fontId="2"/>
  </si>
  <si>
    <t>　管理者は、従業者の管理、業務の実施状況の把握その他の管理を一元的に行っていますか。</t>
    <phoneticPr fontId="2"/>
  </si>
  <si>
    <t>　入所者の心身の状況、その置かれている環境等に照らし、その入所者が居宅において日常生活を営むことができるかどうかについて定期的に検討し、記録していますか。</t>
    <phoneticPr fontId="2"/>
  </si>
  <si>
    <t>　施設が提供した施設サービスに関する苦情の内容等を記録していますか。</t>
    <phoneticPr fontId="2"/>
  </si>
  <si>
    <t>　夜間の安全確保及び入所者のニーズに対応するため、看護・介護職員による夜勤体制を確保していますか。</t>
    <phoneticPr fontId="2"/>
  </si>
  <si>
    <t>　休日、夜間等においても医師との連絡が確保される体制をとっていますか。</t>
    <phoneticPr fontId="2"/>
  </si>
  <si>
    <t>　従業者の資質の向上のために、研修の機会を確保していますか。</t>
    <phoneticPr fontId="2"/>
  </si>
  <si>
    <t>　日中については、ユニットごとに常時１人以上の介護職員又は看護職員を配置していますか。</t>
    <phoneticPr fontId="2"/>
  </si>
  <si>
    <t>　夜間及び深夜については２ユニットごとに１人以上の介護職員又は看護職員を配置していますか。</t>
    <phoneticPr fontId="2"/>
  </si>
  <si>
    <t>　ユニットごとに常勤のユニットリーダーを配置していますか。</t>
    <phoneticPr fontId="2"/>
  </si>
  <si>
    <t>　消防法施行規則に規定する消防計画等、非常災害に関する具体的計画を立てていますか。</t>
    <rPh sb="1" eb="4">
      <t>ショウボウホウ</t>
    </rPh>
    <rPh sb="4" eb="6">
      <t>セコウ</t>
    </rPh>
    <rPh sb="6" eb="8">
      <t>キソク</t>
    </rPh>
    <rPh sb="9" eb="11">
      <t>キテイ</t>
    </rPh>
    <rPh sb="13" eb="15">
      <t>ショウボウ</t>
    </rPh>
    <rPh sb="15" eb="17">
      <t>ケイカク</t>
    </rPh>
    <rPh sb="17" eb="18">
      <t>トウ</t>
    </rPh>
    <rPh sb="19" eb="21">
      <t>ヒジョウ</t>
    </rPh>
    <phoneticPr fontId="2"/>
  </si>
  <si>
    <t>　上記で策定されている非常災害対策計画に次の項目がそれぞれ含まれていますか。</t>
    <phoneticPr fontId="2"/>
  </si>
  <si>
    <t>　火災、地震その他の災害が発生した場合の初期消火、通報連絡、避難誘導、救出・救護、消防隊への情報提供等の訓練を定期的に行っていますか。</t>
    <rPh sb="1" eb="3">
      <t>カサイ</t>
    </rPh>
    <rPh sb="4" eb="6">
      <t>ジシン</t>
    </rPh>
    <rPh sb="8" eb="9">
      <t>タ</t>
    </rPh>
    <rPh sb="10" eb="12">
      <t>サイガイ</t>
    </rPh>
    <rPh sb="13" eb="15">
      <t>ハッセイ</t>
    </rPh>
    <rPh sb="17" eb="19">
      <t>バアイ</t>
    </rPh>
    <rPh sb="20" eb="22">
      <t>ショキ</t>
    </rPh>
    <rPh sb="22" eb="24">
      <t>ショウカ</t>
    </rPh>
    <rPh sb="25" eb="27">
      <t>ツウホウ</t>
    </rPh>
    <rPh sb="27" eb="29">
      <t>レンラク</t>
    </rPh>
    <rPh sb="30" eb="32">
      <t>ヒナン</t>
    </rPh>
    <rPh sb="32" eb="34">
      <t>ユウドウ</t>
    </rPh>
    <rPh sb="35" eb="37">
      <t>キュウシュツ</t>
    </rPh>
    <rPh sb="38" eb="40">
      <t>キュウゴ</t>
    </rPh>
    <rPh sb="41" eb="43">
      <t>ショウボウ</t>
    </rPh>
    <rPh sb="43" eb="44">
      <t>タイ</t>
    </rPh>
    <rPh sb="46" eb="48">
      <t>ジョウホウ</t>
    </rPh>
    <rPh sb="48" eb="50">
      <t>テイキョウ</t>
    </rPh>
    <rPh sb="50" eb="51">
      <t>トウ</t>
    </rPh>
    <rPh sb="52" eb="54">
      <t>クンレン</t>
    </rPh>
    <rPh sb="55" eb="58">
      <t>テイキテキ</t>
    </rPh>
    <rPh sb="59" eb="60">
      <t>オコナ</t>
    </rPh>
    <phoneticPr fontId="2"/>
  </si>
  <si>
    <t>　通報訓練を計画に定めた回数行っていますか。（実施時期：　　月）</t>
    <rPh sb="1" eb="3">
      <t>ツウホウ</t>
    </rPh>
    <rPh sb="3" eb="5">
      <t>クンレン</t>
    </rPh>
    <rPh sb="6" eb="8">
      <t>ケイカク</t>
    </rPh>
    <rPh sb="9" eb="10">
      <t>サダ</t>
    </rPh>
    <rPh sb="12" eb="14">
      <t>カイスウ</t>
    </rPh>
    <rPh sb="14" eb="15">
      <t>オコナ</t>
    </rPh>
    <rPh sb="23" eb="25">
      <t>ジッシ</t>
    </rPh>
    <rPh sb="25" eb="27">
      <t>ジキ</t>
    </rPh>
    <rPh sb="30" eb="31">
      <t>ガツ</t>
    </rPh>
    <phoneticPr fontId="2"/>
  </si>
  <si>
    <t>　消防法その他の法令等に規定された必要な消火設備、非常災害用設備について定期的に設備点検を受けていますか。</t>
    <phoneticPr fontId="2"/>
  </si>
  <si>
    <t>　感染症又は食中毒が疑われる際の対処等に関する手順に沿った対応をしていますか。</t>
    <phoneticPr fontId="2"/>
  </si>
  <si>
    <t>　事故が発生した場合の対応、事故発生の防止のための指針が整備されていますか。</t>
    <phoneticPr fontId="2"/>
  </si>
  <si>
    <t>　事業の会計をその他の事業の会計と区分していますか。</t>
    <phoneticPr fontId="2"/>
  </si>
  <si>
    <t>　従業者、施設及び構造設備並びに会計に関する諸記録を整備していますか。</t>
    <phoneticPr fontId="2"/>
  </si>
  <si>
    <t>　現場の介護記録等と請求内容を、複数の職員が確認して請求していますか。</t>
    <phoneticPr fontId="2"/>
  </si>
  <si>
    <t>　請求誤りが発見された場合には、速やかに過誤調整を行うとともに、利用者負担分についても返還していますか。</t>
    <phoneticPr fontId="2"/>
  </si>
  <si>
    <t>　受け入れた若年性認知症入所者ごとに個別の担当者を決めていますか。</t>
    <phoneticPr fontId="2"/>
  </si>
  <si>
    <t>　担当者を中心に、当該者の特性やニーズに応じたサービス提供を行っていますか。</t>
    <phoneticPr fontId="2"/>
  </si>
  <si>
    <t>　当該入所者又は家族に対し、当該費用算定の趣旨を十分説明し、同意を得た上で実施していますか。</t>
    <rPh sb="1" eb="3">
      <t>トウガイ</t>
    </rPh>
    <rPh sb="3" eb="6">
      <t>ニュウショシャ</t>
    </rPh>
    <rPh sb="6" eb="7">
      <t>マタ</t>
    </rPh>
    <rPh sb="8" eb="10">
      <t>カゾク</t>
    </rPh>
    <rPh sb="11" eb="12">
      <t>タイ</t>
    </rPh>
    <rPh sb="14" eb="16">
      <t>トウガイ</t>
    </rPh>
    <rPh sb="16" eb="18">
      <t>ヒヨウ</t>
    </rPh>
    <rPh sb="18" eb="20">
      <t>サンテイ</t>
    </rPh>
    <rPh sb="21" eb="23">
      <t>シュシ</t>
    </rPh>
    <rPh sb="24" eb="26">
      <t>ジュウブン</t>
    </rPh>
    <rPh sb="26" eb="28">
      <t>セツメイ</t>
    </rPh>
    <rPh sb="30" eb="32">
      <t>ドウイ</t>
    </rPh>
    <rPh sb="33" eb="34">
      <t>エ</t>
    </rPh>
    <rPh sb="35" eb="36">
      <t>ウエ</t>
    </rPh>
    <rPh sb="37" eb="39">
      <t>ジッシ</t>
    </rPh>
    <phoneticPr fontId="2"/>
  </si>
  <si>
    <t>　当該費用の算定期間は、１月につき６日以内となっていますか。</t>
    <rPh sb="1" eb="3">
      <t>トウガイ</t>
    </rPh>
    <rPh sb="3" eb="5">
      <t>ヒヨウ</t>
    </rPh>
    <rPh sb="6" eb="8">
      <t>サンテイ</t>
    </rPh>
    <rPh sb="8" eb="10">
      <t>キカン</t>
    </rPh>
    <rPh sb="13" eb="14">
      <t>ツキ</t>
    </rPh>
    <rPh sb="18" eb="19">
      <t>ニチ</t>
    </rPh>
    <rPh sb="19" eb="21">
      <t>イナイ</t>
    </rPh>
    <phoneticPr fontId="2"/>
  </si>
  <si>
    <t>⑨</t>
    <phoneticPr fontId="2"/>
  </si>
  <si>
    <t>④</t>
    <phoneticPr fontId="2"/>
  </si>
  <si>
    <t>①</t>
    <phoneticPr fontId="2"/>
  </si>
  <si>
    <t>　次に掲げる指導をしていますか。</t>
    <rPh sb="1" eb="2">
      <t>ツギ</t>
    </rPh>
    <rPh sb="3" eb="4">
      <t>カカ</t>
    </rPh>
    <rPh sb="6" eb="8">
      <t>シドウ</t>
    </rPh>
    <phoneticPr fontId="2"/>
  </si>
  <si>
    <t>　訪問看護指示書は、診療に基づき速やかに作成・交付していますか。</t>
    <phoneticPr fontId="2"/>
  </si>
  <si>
    <t>　交付した訪問看護指示書の写しを診療録等に添付していますか。</t>
    <phoneticPr fontId="2"/>
  </si>
  <si>
    <t>　定員、人員基準に適合していますか。</t>
    <phoneticPr fontId="2"/>
  </si>
  <si>
    <t>⑩</t>
    <phoneticPr fontId="2"/>
  </si>
  <si>
    <t>　現に経管により食事を摂取している入所者で、経口による食事摂取を進めるための栄養管理が必要であるとして医師の指示を受けた者を対象としていますか。</t>
    <phoneticPr fontId="2"/>
  </si>
  <si>
    <t>　経管栄養法から経口栄養法への移行は、場合によっては、誤嚥性肺炎の危険も生じうることから、次の項目について確認した上で実施していますか。</t>
    <rPh sb="47" eb="49">
      <t>コウモク</t>
    </rPh>
    <phoneticPr fontId="2"/>
  </si>
  <si>
    <t>　180日を超えて加算を算定する場合、概ね２週間毎に医師の指示を受けていますか。</t>
    <phoneticPr fontId="2"/>
  </si>
  <si>
    <t>　定員、人員基準に適合していますか。</t>
    <phoneticPr fontId="2"/>
  </si>
  <si>
    <t>　必要に応じて、介護支援専門員を通じて主治の歯科医師への情報提供を実施するなどの適切な措置を講じていますか。</t>
    <phoneticPr fontId="2"/>
  </si>
  <si>
    <t>　入所者の摂食若しくは嚥下機能が医師の診断により適切に評価されていますか。</t>
    <phoneticPr fontId="2"/>
  </si>
  <si>
    <t>　誤嚥等によるリスクの管理体制が適切に整備されていますか。</t>
    <phoneticPr fontId="2"/>
  </si>
  <si>
    <t>　食形態の配慮など誤嚥防止のための適切な配慮がなされていますか。</t>
    <phoneticPr fontId="2"/>
  </si>
  <si>
    <t>　経口維持加算（Ⅰ）を算定していますか。</t>
    <phoneticPr fontId="2"/>
  </si>
  <si>
    <t>　定員、人員基準に適合していますか。</t>
    <phoneticPr fontId="2"/>
  </si>
  <si>
    <t>　医師の発行する食事せんに基づき提供された適切な栄養量及び内容を有する糖尿病食、腎臓病食、肝臓病食、胃潰瘍食、貧血食、膵臓病食、脂質異常症食、痛風食及び特別な場合の検査食を提供していますか。</t>
    <phoneticPr fontId="2"/>
  </si>
  <si>
    <t>　食事の提供が管理栄養士又は栄養士によって管理され､入所（利用）者の年齢､心身の状況によって適切な栄養量及び内容の食事の提供が行われていますか。</t>
    <phoneticPr fontId="2"/>
  </si>
  <si>
    <t>　療養食の献立表を作成していますか。</t>
    <phoneticPr fontId="2"/>
  </si>
  <si>
    <t>　同一の入所者について１月に１回、連続する３日を限度として加算を算定していますか。</t>
    <phoneticPr fontId="2"/>
  </si>
  <si>
    <t>　介護職員、看護職員毎の認知症ケアに関する研修計画を作成し、研修を実施していますか。</t>
    <phoneticPr fontId="2"/>
  </si>
  <si>
    <t>　医師が判断した当該日又はその次の日に利用を開始した場合に限り加算を算定していますか。</t>
    <phoneticPr fontId="2"/>
  </si>
  <si>
    <t>　判断を行った医師は診療録等に症状、判断の内容等を記録していますか。また、施設も判断を行った医師名、日付及び利用開始に当たっての留意事項等を介護サービス計画書に記録していますか。</t>
    <phoneticPr fontId="2"/>
  </si>
  <si>
    <t>　緊急利用した者に関する利用の理由、期間、緊急受入れ後の対応などの事項を記録していますか。</t>
    <phoneticPr fontId="2"/>
  </si>
  <si>
    <t>　居宅介護支援事業所や近隣の他事業所との情報共有に努め、緊急的な利用ニーズの調整を行うための窓口を明確化していますか。</t>
    <phoneticPr fontId="2"/>
  </si>
  <si>
    <t>　事業所のホームページ又は地域包括支援センターへの情報提供等により、空床情報を公表するよう努めていますか。</t>
    <phoneticPr fontId="2"/>
  </si>
  <si>
    <t>　心身の状態、家族等の事情等からみて送迎を行うことが必要と認められる利用者に対して、居宅と事業所との間の送迎を行った場合に算定していますか。また、事業所間を直接移動した場合に算定していませんか。</t>
    <phoneticPr fontId="2"/>
  </si>
  <si>
    <t>　利用者の心身の状況等に応じて個別に送迎を実施しており、事業所が画一的に時刻やルート等を定めて通所サービスのバス等に乗車させていませんか。</t>
    <phoneticPr fontId="2"/>
  </si>
  <si>
    <t>③</t>
    <phoneticPr fontId="2"/>
  </si>
  <si>
    <t>　身体的拘束等の適正化の指針を整備していますか。</t>
    <rPh sb="1" eb="4">
      <t>シンタイテキ</t>
    </rPh>
    <rPh sb="4" eb="6">
      <t>コウソク</t>
    </rPh>
    <rPh sb="6" eb="7">
      <t>トウ</t>
    </rPh>
    <rPh sb="8" eb="11">
      <t>テキセイカ</t>
    </rPh>
    <rPh sb="12" eb="14">
      <t>シシン</t>
    </rPh>
    <rPh sb="15" eb="17">
      <t>セイビ</t>
    </rPh>
    <phoneticPr fontId="2"/>
  </si>
  <si>
    <t>　身体的拘束等の適正化のための対策を検討する委員会を３月に１回以上開催するとともに、その結果について、介護職員その他従業者に周知徹底を図っていますか。</t>
    <rPh sb="1" eb="4">
      <t>シンタイテキ</t>
    </rPh>
    <rPh sb="4" eb="6">
      <t>コウソク</t>
    </rPh>
    <rPh sb="6" eb="7">
      <t>トウ</t>
    </rPh>
    <rPh sb="8" eb="11">
      <t>テキセイカ</t>
    </rPh>
    <rPh sb="15" eb="17">
      <t>タイサク</t>
    </rPh>
    <rPh sb="18" eb="20">
      <t>ケントウ</t>
    </rPh>
    <rPh sb="22" eb="25">
      <t>イインカイ</t>
    </rPh>
    <rPh sb="27" eb="28">
      <t>ツキ</t>
    </rPh>
    <rPh sb="30" eb="31">
      <t>カイ</t>
    </rPh>
    <rPh sb="31" eb="33">
      <t>イジョウ</t>
    </rPh>
    <rPh sb="33" eb="35">
      <t>カイサイ</t>
    </rPh>
    <rPh sb="44" eb="46">
      <t>ケッカ</t>
    </rPh>
    <rPh sb="51" eb="53">
      <t>カイゴ</t>
    </rPh>
    <rPh sb="53" eb="55">
      <t>ショクイン</t>
    </rPh>
    <rPh sb="57" eb="58">
      <t>タ</t>
    </rPh>
    <rPh sb="58" eb="61">
      <t>ジュウギョウシャ</t>
    </rPh>
    <rPh sb="62" eb="64">
      <t>シュウチ</t>
    </rPh>
    <rPh sb="64" eb="66">
      <t>テッテイ</t>
    </rPh>
    <rPh sb="67" eb="68">
      <t>ハカ</t>
    </rPh>
    <phoneticPr fontId="2"/>
  </si>
  <si>
    <t>　１日に３回を限度に算定していますか。</t>
    <rPh sb="2" eb="3">
      <t>ニチ</t>
    </rPh>
    <rPh sb="5" eb="6">
      <t>カイ</t>
    </rPh>
    <rPh sb="7" eb="9">
      <t>ゲンド</t>
    </rPh>
    <rPh sb="10" eb="12">
      <t>サンテイ</t>
    </rPh>
    <phoneticPr fontId="2"/>
  </si>
  <si>
    <t>⑤</t>
    <phoneticPr fontId="2"/>
  </si>
  <si>
    <t>⑤</t>
    <phoneticPr fontId="2"/>
  </si>
  <si>
    <t>　当該サービスを実施する同一月内において、医療保険による訪問歯科衛生指導の実施の有無を入所者又はその家族等に確認するとともに、当該サービスについて説明し、その提供に関する同意を得た上で行っていますか。</t>
    <rPh sb="1" eb="3">
      <t>トウガイ</t>
    </rPh>
    <rPh sb="8" eb="10">
      <t>ジッシ</t>
    </rPh>
    <rPh sb="12" eb="14">
      <t>ドウイツ</t>
    </rPh>
    <rPh sb="14" eb="16">
      <t>ゲツナイ</t>
    </rPh>
    <rPh sb="21" eb="23">
      <t>イリョウ</t>
    </rPh>
    <rPh sb="23" eb="25">
      <t>ホケン</t>
    </rPh>
    <rPh sb="28" eb="30">
      <t>ホウモン</t>
    </rPh>
    <rPh sb="30" eb="32">
      <t>シカ</t>
    </rPh>
    <rPh sb="32" eb="34">
      <t>エイセイ</t>
    </rPh>
    <rPh sb="34" eb="36">
      <t>シドウ</t>
    </rPh>
    <rPh sb="37" eb="39">
      <t>ジッシ</t>
    </rPh>
    <rPh sb="40" eb="42">
      <t>ウム</t>
    </rPh>
    <rPh sb="43" eb="46">
      <t>ニュウショシャ</t>
    </rPh>
    <rPh sb="46" eb="47">
      <t>マタ</t>
    </rPh>
    <rPh sb="50" eb="52">
      <t>カゾク</t>
    </rPh>
    <rPh sb="52" eb="53">
      <t>トウ</t>
    </rPh>
    <rPh sb="54" eb="56">
      <t>カクニン</t>
    </rPh>
    <rPh sb="63" eb="65">
      <t>トウガイ</t>
    </rPh>
    <rPh sb="73" eb="75">
      <t>セツメイ</t>
    </rPh>
    <rPh sb="79" eb="81">
      <t>テイキョウ</t>
    </rPh>
    <rPh sb="82" eb="83">
      <t>カン</t>
    </rPh>
    <rPh sb="85" eb="87">
      <t>ドウイ</t>
    </rPh>
    <rPh sb="88" eb="89">
      <t>エ</t>
    </rPh>
    <rPh sb="90" eb="91">
      <t>ウエ</t>
    </rPh>
    <rPh sb="92" eb="93">
      <t>オコナ</t>
    </rPh>
    <phoneticPr fontId="2"/>
  </si>
  <si>
    <t>　当該歯科衛生士は、入所者の口腔の状態により医療保険における対応が必要となる場合には、適切な歯科医療サービスが提供されるよう当該歯科医師及び当該施設の介護職員等への情報提供を的確に行っていますか。</t>
    <rPh sb="1" eb="3">
      <t>トウガイ</t>
    </rPh>
    <rPh sb="3" eb="5">
      <t>シカ</t>
    </rPh>
    <rPh sb="5" eb="8">
      <t>エイセイシ</t>
    </rPh>
    <rPh sb="10" eb="13">
      <t>ニュウショシャ</t>
    </rPh>
    <rPh sb="14" eb="16">
      <t>コウクウ</t>
    </rPh>
    <rPh sb="17" eb="19">
      <t>ジョウタイ</t>
    </rPh>
    <rPh sb="22" eb="24">
      <t>イリョウ</t>
    </rPh>
    <rPh sb="24" eb="26">
      <t>ホケン</t>
    </rPh>
    <rPh sb="30" eb="32">
      <t>タイオウ</t>
    </rPh>
    <rPh sb="33" eb="35">
      <t>ヒツヨウ</t>
    </rPh>
    <rPh sb="38" eb="40">
      <t>バアイ</t>
    </rPh>
    <rPh sb="43" eb="45">
      <t>テキセツ</t>
    </rPh>
    <rPh sb="46" eb="48">
      <t>シカ</t>
    </rPh>
    <rPh sb="48" eb="50">
      <t>イリョウ</t>
    </rPh>
    <rPh sb="55" eb="57">
      <t>テイキョウ</t>
    </rPh>
    <rPh sb="62" eb="64">
      <t>トウガイ</t>
    </rPh>
    <rPh sb="64" eb="66">
      <t>シカ</t>
    </rPh>
    <rPh sb="66" eb="68">
      <t>イシ</t>
    </rPh>
    <rPh sb="68" eb="69">
      <t>オヨ</t>
    </rPh>
    <rPh sb="70" eb="72">
      <t>トウガイ</t>
    </rPh>
    <rPh sb="72" eb="74">
      <t>シセツ</t>
    </rPh>
    <rPh sb="75" eb="77">
      <t>カイゴ</t>
    </rPh>
    <rPh sb="77" eb="79">
      <t>ショクイン</t>
    </rPh>
    <rPh sb="79" eb="80">
      <t>トウ</t>
    </rPh>
    <rPh sb="82" eb="84">
      <t>ジョウホウ</t>
    </rPh>
    <rPh sb="84" eb="86">
      <t>テイキョウ</t>
    </rPh>
    <rPh sb="87" eb="89">
      <t>テキカク</t>
    </rPh>
    <rPh sb="90" eb="91">
      <t>オコナ</t>
    </rPh>
    <phoneticPr fontId="2"/>
  </si>
  <si>
    <t>⑥の値と⑦の値を足した値を記入</t>
    <rPh sb="2" eb="3">
      <t>アタイ</t>
    </rPh>
    <rPh sb="6" eb="7">
      <t>アタイ</t>
    </rPh>
    <rPh sb="8" eb="9">
      <t>タ</t>
    </rPh>
    <rPh sb="11" eb="12">
      <t>アタイ</t>
    </rPh>
    <rPh sb="13" eb="15">
      <t>キニュウ</t>
    </rPh>
    <phoneticPr fontId="2"/>
  </si>
  <si>
    <t>　入所者に対するサービスの提供に関する記録を整備し、その完結の日から５年間保存していますか。</t>
    <phoneticPr fontId="2"/>
  </si>
  <si>
    <t xml:space="preserve"> </t>
    <phoneticPr fontId="2"/>
  </si>
  <si>
    <t>・ 点検の結果、できていなかったものについては、事業所で改善してください。</t>
    <phoneticPr fontId="2"/>
  </si>
  <si>
    <t>ユニットがある場合は、ユニットごとの職員配置が明確になる形で勤務形態一覧表を作成</t>
    <rPh sb="23" eb="25">
      <t>メイカク</t>
    </rPh>
    <rPh sb="28" eb="29">
      <t>カタチ</t>
    </rPh>
    <rPh sb="30" eb="32">
      <t>キンム</t>
    </rPh>
    <rPh sb="32" eb="34">
      <t>ケイタイ</t>
    </rPh>
    <rPh sb="34" eb="37">
      <t>イチランヒョウ</t>
    </rPh>
    <rPh sb="38" eb="40">
      <t>サクセイ</t>
    </rPh>
    <phoneticPr fontId="2"/>
  </si>
  <si>
    <t>→</t>
    <phoneticPr fontId="2"/>
  </si>
  <si>
    <t>②</t>
    <phoneticPr fontId="2"/>
  </si>
  <si>
    <t>Ⅰ型入所者数を48で除した数を記入</t>
    <rPh sb="1" eb="2">
      <t>ガタ</t>
    </rPh>
    <phoneticPr fontId="2"/>
  </si>
  <si>
    <t>Ⅱ型入所者数を100で除した数を記入</t>
    <rPh sb="1" eb="2">
      <t>ガタ</t>
    </rPh>
    <phoneticPr fontId="2"/>
  </si>
  <si>
    <t>※３に満たない場合は「３」とする。</t>
    <phoneticPr fontId="2"/>
  </si>
  <si>
    <t>もしくは</t>
    <phoneticPr fontId="2"/>
  </si>
  <si>
    <t>⑤</t>
    <phoneticPr fontId="2"/>
  </si>
  <si>
    <t>⑥</t>
    <phoneticPr fontId="2"/>
  </si>
  <si>
    <t>⑦</t>
    <phoneticPr fontId="2"/>
  </si>
  <si>
    <t>⑧</t>
    <phoneticPr fontId="2"/>
  </si>
  <si>
    <t>①の値と②の値を足した値を記入</t>
    <rPh sb="2" eb="3">
      <t>アタイ</t>
    </rPh>
    <rPh sb="6" eb="7">
      <t>アタイ</t>
    </rPh>
    <rPh sb="8" eb="9">
      <t>タ</t>
    </rPh>
    <rPh sb="11" eb="12">
      <t>アタイ</t>
    </rPh>
    <phoneticPr fontId="2"/>
  </si>
  <si>
    <t>Ⅰ型入所者数を150で除した数を記入</t>
    <rPh sb="1" eb="2">
      <t>ガタ</t>
    </rPh>
    <phoneticPr fontId="2"/>
  </si>
  <si>
    <t>Ⅱ型入所者数を300で除した数を記入</t>
    <rPh sb="1" eb="2">
      <t>ガタ</t>
    </rPh>
    <phoneticPr fontId="2"/>
  </si>
  <si>
    <t>④</t>
    <phoneticPr fontId="2"/>
  </si>
  <si>
    <t>⑤</t>
    <phoneticPr fontId="2"/>
  </si>
  <si>
    <t>⑦</t>
    <phoneticPr fontId="2"/>
  </si>
  <si>
    <t>⑧</t>
    <phoneticPr fontId="2"/>
  </si>
  <si>
    <t>常勤換算方法で、入所者の数を６で除した数以上</t>
    <rPh sb="16" eb="17">
      <t>ジョ</t>
    </rPh>
    <rPh sb="19" eb="20">
      <t>カズ</t>
    </rPh>
    <rPh sb="20" eb="22">
      <t>イジョウ</t>
    </rPh>
    <phoneticPr fontId="2"/>
  </si>
  <si>
    <t>②</t>
    <phoneticPr fontId="2"/>
  </si>
  <si>
    <t>④</t>
    <phoneticPr fontId="2"/>
  </si>
  <si>
    <t>⑤</t>
    <phoneticPr fontId="2"/>
  </si>
  <si>
    <t>Ⅰ型入所者の数を５で除した数に、Ⅱ型入所者の数を６で除した数を加えて得た数以上</t>
    <rPh sb="1" eb="2">
      <t>ガタ</t>
    </rPh>
    <rPh sb="13" eb="14">
      <t>カズ</t>
    </rPh>
    <rPh sb="16" eb="18">
      <t>ニガタ</t>
    </rPh>
    <rPh sb="18" eb="21">
      <t>ニュウショシャ</t>
    </rPh>
    <rPh sb="22" eb="23">
      <t>カズ</t>
    </rPh>
    <rPh sb="26" eb="27">
      <t>ジョ</t>
    </rPh>
    <rPh sb="29" eb="30">
      <t>カズ</t>
    </rPh>
    <rPh sb="31" eb="32">
      <t>クワ</t>
    </rPh>
    <phoneticPr fontId="2"/>
  </si>
  <si>
    <t>Ⅰ型入所者数を５で除した数を記入</t>
    <rPh sb="1" eb="2">
      <t>ガタ</t>
    </rPh>
    <phoneticPr fontId="2"/>
  </si>
  <si>
    <t>Ⅱ型入所者数を６で除した数を記入</t>
    <rPh sb="0" eb="2">
      <t>ニガタ</t>
    </rPh>
    <phoneticPr fontId="2"/>
  </si>
  <si>
    <t>　管理者も含めた従業者全員の雇用契約書等の写しが施設に保管されていますか。</t>
    <rPh sb="24" eb="26">
      <t>シセツ</t>
    </rPh>
    <phoneticPr fontId="2"/>
  </si>
  <si>
    <t>　入所の申込みがあった場合は、その者の被保険者証によって、被保険者資格、要介護認定の有無及び要介護認定の有効期間を確認していますか。また、被保険者証に、認定審査会の意見が記載されているときは、これに配慮して介護医療院サービスを提供するよう努めていますか。</t>
    <rPh sb="103" eb="105">
      <t>カイゴ</t>
    </rPh>
    <rPh sb="105" eb="107">
      <t>イリョウ</t>
    </rPh>
    <rPh sb="107" eb="108">
      <t>イン</t>
    </rPh>
    <phoneticPr fontId="2"/>
  </si>
  <si>
    <t>　サービスを提供した際の記録は、その完結の日から５年間保存していますか。</t>
    <phoneticPr fontId="2"/>
  </si>
  <si>
    <t>　「その他の日常生活費」を徴収している場合、対象となる便宜の内容とその額について運営規程に記載していますか。</t>
    <phoneticPr fontId="2"/>
  </si>
  <si>
    <t>　施設サービス計画に基づき、漫然かつ画一的なものとならないよう配慮して介護医療院サービスを行っていますか。</t>
    <rPh sb="37" eb="39">
      <t>イリョウ</t>
    </rPh>
    <rPh sb="39" eb="40">
      <t>イン</t>
    </rPh>
    <phoneticPr fontId="2"/>
  </si>
  <si>
    <t>　従業者は、介護医療院サービスの提供に当たっては、懇切丁寧を旨として、入所者又はその家族に対し、療養上必要な事項について、理解しやすいように指導又は説明を行っていますか。</t>
    <rPh sb="8" eb="10">
      <t>イリョウ</t>
    </rPh>
    <rPh sb="10" eb="11">
      <t>イン</t>
    </rPh>
    <phoneticPr fontId="2"/>
  </si>
  <si>
    <t>　自らその提供する介護医療院サービスの質の評価を行い、常にその改善を図っていますか。</t>
    <rPh sb="11" eb="13">
      <t>イリョウ</t>
    </rPh>
    <rPh sb="13" eb="14">
      <t>イン</t>
    </rPh>
    <phoneticPr fontId="2"/>
  </si>
  <si>
    <t>※　ユニット型介護医療院サービス費を算定している入居者がいる場合は、次の項目も点検してください。</t>
    <rPh sb="9" eb="11">
      <t>イリョウ</t>
    </rPh>
    <rPh sb="11" eb="12">
      <t>イン</t>
    </rPh>
    <phoneticPr fontId="2"/>
  </si>
  <si>
    <t>　従業者は、１人１人の入居者について、個性、心身の状況、入居に至るまでの生活歴とその中で培われてきた生活様式や生活習慣を具体的に把握した上で、その日常生活上の活動を適切に援助していますか。</t>
    <phoneticPr fontId="2"/>
  </si>
  <si>
    <t>※ 施設医師の指示等により他の医療機関を受診する場合は、介護医療院サービスの一環として施設が対応する必要があるため、原則として施設職員が付き添います。</t>
    <rPh sb="30" eb="32">
      <t>イリョウ</t>
    </rPh>
    <rPh sb="32" eb="33">
      <t>イン</t>
    </rPh>
    <phoneticPr fontId="2"/>
  </si>
  <si>
    <t>　入所者の心身の諸機能の維持回復を図り、日常生活の自立を助けるために、理学療法、作業療法その他必要なリハビリテーションを計画的に実施していますか。</t>
    <rPh sb="35" eb="37">
      <t>リガク</t>
    </rPh>
    <rPh sb="37" eb="39">
      <t>リョウホウ</t>
    </rPh>
    <rPh sb="40" eb="42">
      <t>サギョウ</t>
    </rPh>
    <rPh sb="42" eb="44">
      <t>リョウホウ</t>
    </rPh>
    <rPh sb="46" eb="47">
      <t>タ</t>
    </rPh>
    <rPh sb="47" eb="49">
      <t>ヒツヨウ</t>
    </rPh>
    <phoneticPr fontId="2"/>
  </si>
  <si>
    <t>※ ユニット型介護医療院サービス費を算定している入居者がいる場合は、次の項目も点検してください。</t>
    <rPh sb="9" eb="11">
      <t>イリョウ</t>
    </rPh>
    <rPh sb="11" eb="12">
      <t>イン</t>
    </rPh>
    <phoneticPr fontId="2"/>
  </si>
  <si>
    <t>④</t>
    <phoneticPr fontId="2"/>
  </si>
  <si>
    <t>②</t>
    <phoneticPr fontId="2"/>
  </si>
  <si>
    <t>（介護医療院・短期入所療養介護・介護予防短期入所療養介護）</t>
    <rPh sb="3" eb="5">
      <t>イリョウ</t>
    </rPh>
    <rPh sb="5" eb="6">
      <t>イン</t>
    </rPh>
    <phoneticPr fontId="2"/>
  </si>
  <si>
    <t>※医療機関併設型の場合は①＋②の値</t>
    <rPh sb="1" eb="3">
      <t>イリョウ</t>
    </rPh>
    <rPh sb="3" eb="5">
      <t>キカン</t>
    </rPh>
    <rPh sb="5" eb="7">
      <t>ヘイセツ</t>
    </rPh>
    <rPh sb="7" eb="8">
      <t>ガタ</t>
    </rPh>
    <rPh sb="9" eb="11">
      <t>バアイ</t>
    </rPh>
    <rPh sb="16" eb="17">
      <t>アタイ</t>
    </rPh>
    <phoneticPr fontId="2"/>
  </si>
  <si>
    <t>※宿直医師を置かない場合</t>
    <rPh sb="1" eb="3">
      <t>シュクチョク</t>
    </rPh>
    <rPh sb="3" eb="5">
      <t>イシ</t>
    </rPh>
    <rPh sb="6" eb="7">
      <t>オ</t>
    </rPh>
    <rPh sb="10" eb="12">
      <t>バアイ</t>
    </rPh>
    <phoneticPr fontId="2"/>
  </si>
  <si>
    <t>　　　　</t>
    <phoneticPr fontId="2"/>
  </si>
  <si>
    <t>［Ａ・Ｂ・Ｃのどちらかに○をつけてください。］</t>
    <phoneticPr fontId="2"/>
  </si>
  <si>
    <t>入所者数を100で除した数（少数点第１位以下を切り上げた整数値を記入）</t>
    <rPh sb="0" eb="2">
      <t>ニュウショ</t>
    </rPh>
    <rPh sb="2" eb="3">
      <t>シャ</t>
    </rPh>
    <rPh sb="3" eb="4">
      <t>スウ</t>
    </rPh>
    <rPh sb="9" eb="10">
      <t>ジョ</t>
    </rPh>
    <rPh sb="12" eb="13">
      <t>カズ</t>
    </rPh>
    <rPh sb="14" eb="16">
      <t>ショウスウ</t>
    </rPh>
    <rPh sb="16" eb="17">
      <t>テン</t>
    </rPh>
    <rPh sb="17" eb="18">
      <t>ダイ</t>
    </rPh>
    <rPh sb="19" eb="20">
      <t>イ</t>
    </rPh>
    <rPh sb="20" eb="22">
      <t>イカ</t>
    </rPh>
    <rPh sb="23" eb="24">
      <t>キ</t>
    </rPh>
    <rPh sb="25" eb="26">
      <t>ア</t>
    </rPh>
    <rPh sb="28" eb="31">
      <t>セイスウチ</t>
    </rPh>
    <rPh sb="32" eb="34">
      <t>キニュウ</t>
    </rPh>
    <phoneticPr fontId="2"/>
  </si>
  <si>
    <t>勤務形態一覧表から当該月の常勤専従介護支援専門員の人数を記入</t>
    <rPh sb="15" eb="17">
      <t>センジュウ</t>
    </rPh>
    <rPh sb="17" eb="19">
      <t>カイゴ</t>
    </rPh>
    <phoneticPr fontId="2"/>
  </si>
  <si>
    <t>＜入所者数が100を超える場合＞</t>
  </si>
  <si>
    <t>入所者の数が100又はその端数を増すごとに１</t>
    <phoneticPr fontId="2"/>
  </si>
  <si>
    <t>③</t>
    <phoneticPr fontId="2"/>
  </si>
  <si>
    <t>実情に応じた適当数の配置　</t>
    <phoneticPr fontId="2"/>
  </si>
  <si>
    <t>（９）勤務管理</t>
    <phoneticPr fontId="2"/>
  </si>
  <si>
    <t>勤務形態一覧表から当該月に介護職員（常勤兼務/非常勤専従/非常勤兼務）が勤務する合計時間数を記入</t>
    <rPh sb="13" eb="15">
      <t>カイゴ</t>
    </rPh>
    <rPh sb="15" eb="17">
      <t>ショクイン</t>
    </rPh>
    <rPh sb="44" eb="45">
      <t>スウ</t>
    </rPh>
    <rPh sb="46" eb="48">
      <t>キニュウ</t>
    </rPh>
    <phoneticPr fontId="2"/>
  </si>
  <si>
    <t>上記①の人数</t>
    <rPh sb="0" eb="2">
      <t>ジョウキ</t>
    </rPh>
    <rPh sb="4" eb="6">
      <t>ニンズウ</t>
    </rPh>
    <phoneticPr fontId="2"/>
  </si>
  <si>
    <t>④</t>
    <phoneticPr fontId="2"/>
  </si>
  <si>
    <t>⑦</t>
    <phoneticPr fontId="2"/>
  </si>
  <si>
    <t>⑤の値と⑥の値を足した値を記入</t>
    <rPh sb="2" eb="3">
      <t>アタイ</t>
    </rPh>
    <rPh sb="6" eb="7">
      <t>アタイ</t>
    </rPh>
    <rPh sb="8" eb="9">
      <t>タ</t>
    </rPh>
    <rPh sb="11" eb="12">
      <t>アタイ</t>
    </rPh>
    <rPh sb="13" eb="15">
      <t>キニュウ</t>
    </rPh>
    <phoneticPr fontId="2"/>
  </si>
  <si>
    <t>勤務形態一覧表から当該月の非常勤及び①以外の常勤兼務（居宅介護支援事業所等との兼務）の</t>
    <rPh sb="0" eb="2">
      <t>キンム</t>
    </rPh>
    <rPh sb="2" eb="4">
      <t>ケイタイ</t>
    </rPh>
    <rPh sb="4" eb="6">
      <t>イチラン</t>
    </rPh>
    <rPh sb="6" eb="7">
      <t>ヒョウ</t>
    </rPh>
    <rPh sb="9" eb="11">
      <t>トウガイ</t>
    </rPh>
    <rPh sb="11" eb="12">
      <t>ツキ</t>
    </rPh>
    <rPh sb="16" eb="17">
      <t>オヨ</t>
    </rPh>
    <rPh sb="39" eb="41">
      <t>ケンム</t>
    </rPh>
    <phoneticPr fontId="2"/>
  </si>
  <si>
    <t>介護支援専門員が勤務する合計時間数を記入</t>
  </si>
  <si>
    <t>④</t>
    <phoneticPr fontId="2"/>
  </si>
  <si>
    <t>⑤</t>
    <phoneticPr fontId="2"/>
  </si>
  <si>
    <t>　④の定期的な検討に当たっては、医師、薬剤師、看護職員、介護職員、介護支援専門員等の従業者間で協議を行い、その協議内容等を記録していますか。</t>
    <phoneticPr fontId="2"/>
  </si>
  <si>
    <t>　入所定員を超える入所希望があった場合には、長期にわたる療養及び医学的管理の下における介護の必要性を勘案して、介護医療院サービスの必要性が高いと認められる希望者を優先的に入所させていますか。</t>
    <rPh sb="1" eb="3">
      <t>ニュウショ</t>
    </rPh>
    <rPh sb="3" eb="5">
      <t>テイイン</t>
    </rPh>
    <rPh sb="6" eb="7">
      <t>コ</t>
    </rPh>
    <rPh sb="9" eb="11">
      <t>ニュウショ</t>
    </rPh>
    <rPh sb="11" eb="13">
      <t>キボウ</t>
    </rPh>
    <rPh sb="17" eb="19">
      <t>バアイ</t>
    </rPh>
    <rPh sb="22" eb="24">
      <t>チョウキ</t>
    </rPh>
    <rPh sb="28" eb="30">
      <t>リョウヨウ</t>
    </rPh>
    <rPh sb="30" eb="31">
      <t>オヨ</t>
    </rPh>
    <rPh sb="32" eb="35">
      <t>イガクテキ</t>
    </rPh>
    <rPh sb="35" eb="37">
      <t>カンリ</t>
    </rPh>
    <rPh sb="38" eb="39">
      <t>モト</t>
    </rPh>
    <rPh sb="43" eb="45">
      <t>カイゴ</t>
    </rPh>
    <rPh sb="46" eb="49">
      <t>ヒツヨウセイ</t>
    </rPh>
    <rPh sb="50" eb="52">
      <t>カンアン</t>
    </rPh>
    <rPh sb="55" eb="57">
      <t>カイゴ</t>
    </rPh>
    <rPh sb="57" eb="59">
      <t>イリョウ</t>
    </rPh>
    <rPh sb="59" eb="60">
      <t>イン</t>
    </rPh>
    <rPh sb="65" eb="67">
      <t>ヒツヨウ</t>
    </rPh>
    <rPh sb="67" eb="68">
      <t>セイ</t>
    </rPh>
    <rPh sb="69" eb="70">
      <t>タカ</t>
    </rPh>
    <rPh sb="72" eb="73">
      <t>ミト</t>
    </rPh>
    <rPh sb="77" eb="79">
      <t>キボウ</t>
    </rPh>
    <rPh sb="79" eb="80">
      <t>シャ</t>
    </rPh>
    <rPh sb="81" eb="83">
      <t>ユウセン</t>
    </rPh>
    <rPh sb="83" eb="84">
      <t>テキ</t>
    </rPh>
    <rPh sb="85" eb="87">
      <t>ニュウショ</t>
    </rPh>
    <phoneticPr fontId="2"/>
  </si>
  <si>
    <t>②</t>
    <phoneticPr fontId="2"/>
  </si>
  <si>
    <t>⑤</t>
    <phoneticPr fontId="2"/>
  </si>
  <si>
    <t>②</t>
    <phoneticPr fontId="2"/>
  </si>
  <si>
    <t>③</t>
    <phoneticPr fontId="2"/>
  </si>
  <si>
    <t>①</t>
    <phoneticPr fontId="2"/>
  </si>
  <si>
    <t>①</t>
    <phoneticPr fontId="2"/>
  </si>
  <si>
    <t>③</t>
    <phoneticPr fontId="2"/>
  </si>
  <si>
    <t>看護職員を必要数（６：１）以上配置していますか。</t>
    <rPh sb="0" eb="2">
      <t>カンゴ</t>
    </rPh>
    <rPh sb="2" eb="4">
      <t>ショクイン</t>
    </rPh>
    <rPh sb="5" eb="7">
      <t>ヒツヨウ</t>
    </rPh>
    <rPh sb="7" eb="8">
      <t>スウ</t>
    </rPh>
    <rPh sb="13" eb="15">
      <t>イジョウ</t>
    </rPh>
    <rPh sb="15" eb="17">
      <t>ハイチ</t>
    </rPh>
    <phoneticPr fontId="2"/>
  </si>
  <si>
    <t>②</t>
    <phoneticPr fontId="2"/>
  </si>
  <si>
    <t>③</t>
    <phoneticPr fontId="2"/>
  </si>
  <si>
    <t>②</t>
    <phoneticPr fontId="2"/>
  </si>
  <si>
    <t>⑥</t>
    <phoneticPr fontId="2"/>
  </si>
  <si>
    <t>⑦</t>
    <phoneticPr fontId="2"/>
  </si>
  <si>
    <t>　退所が見込まれる入所者を試行的に退所させ、介護医療院が居宅サービスを提供する場合に、１月に６日を限度として所定単位数に代えて１日につき800単位を算定していますか。</t>
    <rPh sb="1" eb="3">
      <t>タイショ</t>
    </rPh>
    <rPh sb="4" eb="6">
      <t>ミコ</t>
    </rPh>
    <rPh sb="9" eb="12">
      <t>ニュウショシャ</t>
    </rPh>
    <rPh sb="13" eb="16">
      <t>シコウテキ</t>
    </rPh>
    <rPh sb="17" eb="19">
      <t>タイショ</t>
    </rPh>
    <rPh sb="22" eb="24">
      <t>カイゴ</t>
    </rPh>
    <rPh sb="24" eb="26">
      <t>イリョウ</t>
    </rPh>
    <rPh sb="26" eb="27">
      <t>イン</t>
    </rPh>
    <rPh sb="28" eb="30">
      <t>キョタク</t>
    </rPh>
    <rPh sb="35" eb="37">
      <t>テイキョウ</t>
    </rPh>
    <rPh sb="39" eb="41">
      <t>バアイ</t>
    </rPh>
    <rPh sb="44" eb="45">
      <t>ツキ</t>
    </rPh>
    <rPh sb="47" eb="48">
      <t>ニチ</t>
    </rPh>
    <rPh sb="49" eb="51">
      <t>ゲンド</t>
    </rPh>
    <rPh sb="54" eb="56">
      <t>ショテイ</t>
    </rPh>
    <rPh sb="56" eb="59">
      <t>タンイスウ</t>
    </rPh>
    <rPh sb="60" eb="61">
      <t>カ</t>
    </rPh>
    <rPh sb="64" eb="65">
      <t>ニチ</t>
    </rPh>
    <rPh sb="71" eb="73">
      <t>タンイ</t>
    </rPh>
    <rPh sb="74" eb="76">
      <t>サンテイ</t>
    </rPh>
    <phoneticPr fontId="2"/>
  </si>
  <si>
    <t>①</t>
    <phoneticPr fontId="2"/>
  </si>
  <si>
    <t>③</t>
    <phoneticPr fontId="2"/>
  </si>
  <si>
    <t>④</t>
    <phoneticPr fontId="2"/>
  </si>
  <si>
    <t>②</t>
    <phoneticPr fontId="2"/>
  </si>
  <si>
    <t>③</t>
    <phoneticPr fontId="2"/>
  </si>
  <si>
    <t>④</t>
    <phoneticPr fontId="2"/>
  </si>
  <si>
    <t>　施設の管理栄養士が、当該者の入院する医療機関を訪問の上、当該医療機関での栄養に関する指導又はカンファレンスに同席し、当該医療機関の管理栄養士と連携して、二次入所後の栄養ケア計画を作成していますか。</t>
    <rPh sb="1" eb="3">
      <t>シセツ</t>
    </rPh>
    <rPh sb="4" eb="6">
      <t>カンリ</t>
    </rPh>
    <rPh sb="6" eb="9">
      <t>エイヨウシ</t>
    </rPh>
    <rPh sb="11" eb="13">
      <t>トウガイ</t>
    </rPh>
    <rPh sb="13" eb="14">
      <t>シャ</t>
    </rPh>
    <rPh sb="15" eb="17">
      <t>ニュウイン</t>
    </rPh>
    <rPh sb="19" eb="21">
      <t>イリョウ</t>
    </rPh>
    <rPh sb="21" eb="23">
      <t>キカン</t>
    </rPh>
    <rPh sb="24" eb="26">
      <t>ホウモン</t>
    </rPh>
    <rPh sb="27" eb="28">
      <t>ウエ</t>
    </rPh>
    <rPh sb="29" eb="31">
      <t>トウガイ</t>
    </rPh>
    <rPh sb="31" eb="33">
      <t>イリョウ</t>
    </rPh>
    <rPh sb="33" eb="35">
      <t>キカン</t>
    </rPh>
    <rPh sb="37" eb="39">
      <t>エイヨウ</t>
    </rPh>
    <rPh sb="40" eb="41">
      <t>カン</t>
    </rPh>
    <rPh sb="43" eb="45">
      <t>シドウ</t>
    </rPh>
    <rPh sb="45" eb="46">
      <t>マタ</t>
    </rPh>
    <rPh sb="55" eb="57">
      <t>ドウセキ</t>
    </rPh>
    <rPh sb="59" eb="61">
      <t>トウガイ</t>
    </rPh>
    <rPh sb="61" eb="63">
      <t>イリョウ</t>
    </rPh>
    <rPh sb="63" eb="65">
      <t>キカン</t>
    </rPh>
    <rPh sb="66" eb="68">
      <t>カンリ</t>
    </rPh>
    <rPh sb="68" eb="71">
      <t>エイヨウシ</t>
    </rPh>
    <rPh sb="72" eb="74">
      <t>レンケイ</t>
    </rPh>
    <rPh sb="77" eb="79">
      <t>ニジ</t>
    </rPh>
    <rPh sb="79" eb="81">
      <t>ニュウショ</t>
    </rPh>
    <rPh sb="81" eb="82">
      <t>ゴ</t>
    </rPh>
    <rPh sb="83" eb="85">
      <t>エイヨウ</t>
    </rPh>
    <rPh sb="87" eb="89">
      <t>ケイカク</t>
    </rPh>
    <rPh sb="90" eb="92">
      <t>サクセイ</t>
    </rPh>
    <phoneticPr fontId="2"/>
  </si>
  <si>
    <t>　指導は、入所者及びその家族等のいずれにも行っていますか。</t>
    <rPh sb="1" eb="3">
      <t>シドウ</t>
    </rPh>
    <rPh sb="5" eb="8">
      <t>ニュウショシャ</t>
    </rPh>
    <rPh sb="8" eb="9">
      <t>オヨ</t>
    </rPh>
    <rPh sb="12" eb="14">
      <t>カゾク</t>
    </rPh>
    <rPh sb="14" eb="15">
      <t>トウ</t>
    </rPh>
    <rPh sb="21" eb="22">
      <t>オコナ</t>
    </rPh>
    <phoneticPr fontId="2"/>
  </si>
  <si>
    <t>　必要に応じ、当該入所者の同意を得て退所後の居住地を管轄する市町村及び地域包括支援センター又は老人介護支援センターに対して、当該入所者の介護状況を示す文書を添えて当該者に係る居宅サービスに必要な情報を提供していますか。</t>
    <phoneticPr fontId="2"/>
  </si>
  <si>
    <t>　　　　　　　　　　　　　　　　　　　　　　　　　　　　　</t>
    <phoneticPr fontId="2"/>
  </si>
  <si>
    <t>％</t>
    <phoneticPr fontId="2"/>
  </si>
  <si>
    <t>　入所者の病状が著しく変化した場合に緊急その他やむを得ない事情により行われる医療行為につき算定していますか。</t>
    <rPh sb="1" eb="4">
      <t>ニュウショシャ</t>
    </rPh>
    <rPh sb="5" eb="7">
      <t>ビョウジョウ</t>
    </rPh>
    <rPh sb="8" eb="9">
      <t>イチジル</t>
    </rPh>
    <rPh sb="11" eb="13">
      <t>ヘンカ</t>
    </rPh>
    <rPh sb="15" eb="17">
      <t>バアイ</t>
    </rPh>
    <rPh sb="18" eb="20">
      <t>キンキュウ</t>
    </rPh>
    <rPh sb="22" eb="23">
      <t>タ</t>
    </rPh>
    <rPh sb="26" eb="27">
      <t>エ</t>
    </rPh>
    <rPh sb="29" eb="31">
      <t>ジジョウ</t>
    </rPh>
    <rPh sb="34" eb="35">
      <t>オコナ</t>
    </rPh>
    <rPh sb="38" eb="40">
      <t>イリョウ</t>
    </rPh>
    <rPh sb="40" eb="42">
      <t>コウイ</t>
    </rPh>
    <rPh sb="45" eb="47">
      <t>サンテイ</t>
    </rPh>
    <phoneticPr fontId="2"/>
  </si>
  <si>
    <t>　介護医療院においてやむを得ない事情により行われるリハビリテーション、処置、手術、麻酔又は放射線治療について算定していますか。</t>
    <rPh sb="1" eb="3">
      <t>カイゴ</t>
    </rPh>
    <rPh sb="3" eb="5">
      <t>イリョウ</t>
    </rPh>
    <rPh sb="5" eb="6">
      <t>イン</t>
    </rPh>
    <phoneticPr fontId="2"/>
  </si>
  <si>
    <t>　看護職員の数が、常勤換算方法で、入所者等の数が４又はその端数を増すごとに１以上ですか。</t>
    <rPh sb="1" eb="3">
      <t>カンゴ</t>
    </rPh>
    <rPh sb="3" eb="5">
      <t>ショクイン</t>
    </rPh>
    <rPh sb="6" eb="7">
      <t>カズ</t>
    </rPh>
    <rPh sb="9" eb="11">
      <t>ジョウキン</t>
    </rPh>
    <rPh sb="11" eb="13">
      <t>カンサン</t>
    </rPh>
    <rPh sb="13" eb="15">
      <t>ホウホウ</t>
    </rPh>
    <rPh sb="17" eb="20">
      <t>ニュウショシャ</t>
    </rPh>
    <rPh sb="20" eb="21">
      <t>トウ</t>
    </rPh>
    <rPh sb="22" eb="23">
      <t>カズ</t>
    </rPh>
    <rPh sb="25" eb="26">
      <t>マタ</t>
    </rPh>
    <rPh sb="29" eb="31">
      <t>ハスウ</t>
    </rPh>
    <rPh sb="32" eb="33">
      <t>マ</t>
    </rPh>
    <rPh sb="38" eb="40">
      <t>イジョウ</t>
    </rPh>
    <phoneticPr fontId="2"/>
  </si>
  <si>
    <t>　当該介護医療院に専ら従事する精神保健福祉士又はこれに準じる者及び作業療法士をそれぞれ１名以上配置し、各職種が共同して入所者等に対し介護医療院サービスを提供していますか。</t>
    <rPh sb="1" eb="3">
      <t>トウガイ</t>
    </rPh>
    <rPh sb="3" eb="5">
      <t>カイゴ</t>
    </rPh>
    <rPh sb="5" eb="7">
      <t>イリョウ</t>
    </rPh>
    <rPh sb="7" eb="8">
      <t>イン</t>
    </rPh>
    <rPh sb="9" eb="10">
      <t>モッパ</t>
    </rPh>
    <rPh sb="11" eb="13">
      <t>ジュウジ</t>
    </rPh>
    <rPh sb="15" eb="17">
      <t>セイシン</t>
    </rPh>
    <rPh sb="17" eb="19">
      <t>ホケン</t>
    </rPh>
    <rPh sb="19" eb="22">
      <t>フクシシ</t>
    </rPh>
    <rPh sb="22" eb="23">
      <t>マタ</t>
    </rPh>
    <rPh sb="27" eb="28">
      <t>ジュン</t>
    </rPh>
    <rPh sb="30" eb="31">
      <t>モノ</t>
    </rPh>
    <rPh sb="31" eb="32">
      <t>オヨ</t>
    </rPh>
    <rPh sb="33" eb="35">
      <t>サギョウ</t>
    </rPh>
    <rPh sb="35" eb="37">
      <t>リョウホウ</t>
    </rPh>
    <rPh sb="37" eb="38">
      <t>シ</t>
    </rPh>
    <rPh sb="44" eb="45">
      <t>メイ</t>
    </rPh>
    <rPh sb="45" eb="47">
      <t>イジョウ</t>
    </rPh>
    <rPh sb="47" eb="49">
      <t>ハイチ</t>
    </rPh>
    <rPh sb="51" eb="52">
      <t>カク</t>
    </rPh>
    <rPh sb="52" eb="54">
      <t>ショクシュ</t>
    </rPh>
    <rPh sb="55" eb="57">
      <t>キョウドウ</t>
    </rPh>
    <rPh sb="59" eb="62">
      <t>ニュウショシャ</t>
    </rPh>
    <rPh sb="62" eb="63">
      <t>トウ</t>
    </rPh>
    <rPh sb="64" eb="65">
      <t>タイ</t>
    </rPh>
    <rPh sb="66" eb="68">
      <t>カイゴ</t>
    </rPh>
    <rPh sb="68" eb="70">
      <t>イリョウ</t>
    </rPh>
    <rPh sb="70" eb="71">
      <t>イン</t>
    </rPh>
    <rPh sb="76" eb="78">
      <t>テイキョウ</t>
    </rPh>
    <phoneticPr fontId="2"/>
  </si>
  <si>
    <t>　60㎡以上の床面積を有し、専用の器械及び器具を備えた生活機能回復訓練室を有していますか。</t>
    <rPh sb="4" eb="6">
      <t>イジョウ</t>
    </rPh>
    <rPh sb="7" eb="10">
      <t>ユカメンセキ</t>
    </rPh>
    <rPh sb="11" eb="12">
      <t>ユウ</t>
    </rPh>
    <rPh sb="14" eb="16">
      <t>センヨウ</t>
    </rPh>
    <rPh sb="17" eb="19">
      <t>キカイ</t>
    </rPh>
    <rPh sb="19" eb="20">
      <t>オヨ</t>
    </rPh>
    <rPh sb="21" eb="23">
      <t>キグ</t>
    </rPh>
    <rPh sb="24" eb="25">
      <t>ソナ</t>
    </rPh>
    <rPh sb="27" eb="29">
      <t>セイカツ</t>
    </rPh>
    <rPh sb="29" eb="31">
      <t>キノウ</t>
    </rPh>
    <rPh sb="31" eb="33">
      <t>カイフク</t>
    </rPh>
    <rPh sb="33" eb="35">
      <t>クンレン</t>
    </rPh>
    <rPh sb="35" eb="36">
      <t>シツ</t>
    </rPh>
    <rPh sb="37" eb="38">
      <t>ユウ</t>
    </rPh>
    <phoneticPr fontId="2"/>
  </si>
  <si>
    <t>　利用者等の状態に応じて、褥瘡対策に必要な体圧分散式マットレス等を適切に選択し使用する体制を整備していますか。</t>
    <rPh sb="1" eb="4">
      <t>リヨウシャ</t>
    </rPh>
    <rPh sb="4" eb="5">
      <t>トウ</t>
    </rPh>
    <rPh sb="6" eb="8">
      <t>ジョウタイ</t>
    </rPh>
    <rPh sb="9" eb="10">
      <t>オウ</t>
    </rPh>
    <rPh sb="13" eb="15">
      <t>ジョクソウ</t>
    </rPh>
    <rPh sb="15" eb="17">
      <t>タイサク</t>
    </rPh>
    <rPh sb="18" eb="20">
      <t>ヒツヨウ</t>
    </rPh>
    <rPh sb="21" eb="22">
      <t>タイ</t>
    </rPh>
    <rPh sb="22" eb="23">
      <t>アツ</t>
    </rPh>
    <rPh sb="23" eb="25">
      <t>ブンサン</t>
    </rPh>
    <rPh sb="25" eb="26">
      <t>シキ</t>
    </rPh>
    <rPh sb="31" eb="32">
      <t>トウ</t>
    </rPh>
    <rPh sb="33" eb="35">
      <t>テキセツ</t>
    </rPh>
    <rPh sb="36" eb="38">
      <t>センタク</t>
    </rPh>
    <rPh sb="39" eb="41">
      <t>シヨウ</t>
    </rPh>
    <rPh sb="43" eb="45">
      <t>タイセイ</t>
    </rPh>
    <rPh sb="46" eb="48">
      <t>セイビ</t>
    </rPh>
    <phoneticPr fontId="2"/>
  </si>
  <si>
    <t>　褥瘡対策に係る専任の医師、看護職員から構成される褥瘡対策チームを設置していますか。</t>
    <rPh sb="1" eb="3">
      <t>ジョクソウ</t>
    </rPh>
    <rPh sb="3" eb="5">
      <t>タイサク</t>
    </rPh>
    <rPh sb="6" eb="7">
      <t>カカ</t>
    </rPh>
    <rPh sb="8" eb="10">
      <t>センニン</t>
    </rPh>
    <rPh sb="11" eb="13">
      <t>イシ</t>
    </rPh>
    <rPh sb="14" eb="16">
      <t>カンゴ</t>
    </rPh>
    <rPh sb="16" eb="18">
      <t>ショクイン</t>
    </rPh>
    <rPh sb="20" eb="22">
      <t>コウセイ</t>
    </rPh>
    <rPh sb="25" eb="27">
      <t>ジョクソウ</t>
    </rPh>
    <rPh sb="27" eb="29">
      <t>タイサク</t>
    </rPh>
    <rPh sb="33" eb="35">
      <t>セッチ</t>
    </rPh>
    <phoneticPr fontId="2"/>
  </si>
  <si>
    <t>　同一施設内の医療機関からの入所者については算定の対象外としていますか。</t>
    <rPh sb="1" eb="3">
      <t>ドウイツ</t>
    </rPh>
    <rPh sb="3" eb="5">
      <t>シセツ</t>
    </rPh>
    <rPh sb="5" eb="6">
      <t>ナイ</t>
    </rPh>
    <rPh sb="7" eb="9">
      <t>イリョウ</t>
    </rPh>
    <rPh sb="9" eb="11">
      <t>キカン</t>
    </rPh>
    <rPh sb="14" eb="16">
      <t>ニュウショ</t>
    </rPh>
    <rPh sb="16" eb="17">
      <t>シャ</t>
    </rPh>
    <rPh sb="22" eb="24">
      <t>サンテイ</t>
    </rPh>
    <rPh sb="25" eb="28">
      <t>タイショウガイ</t>
    </rPh>
    <phoneticPr fontId="2"/>
  </si>
  <si>
    <t>　当該処置を行った日、当該処置の内容等を診療録に記載していますか。</t>
    <rPh sb="1" eb="3">
      <t>トウガイ</t>
    </rPh>
    <rPh sb="3" eb="5">
      <t>ショチ</t>
    </rPh>
    <rPh sb="6" eb="7">
      <t>オコナ</t>
    </rPh>
    <rPh sb="9" eb="10">
      <t>ヒ</t>
    </rPh>
    <rPh sb="11" eb="13">
      <t>トウガイ</t>
    </rPh>
    <rPh sb="13" eb="15">
      <t>ショチ</t>
    </rPh>
    <rPh sb="16" eb="18">
      <t>ナイヨウ</t>
    </rPh>
    <rPh sb="18" eb="19">
      <t>トウ</t>
    </rPh>
    <rPh sb="20" eb="22">
      <t>シンリョウ</t>
    </rPh>
    <rPh sb="22" eb="23">
      <t>ロク</t>
    </rPh>
    <rPh sb="24" eb="26">
      <t>キサイ</t>
    </rPh>
    <phoneticPr fontId="2"/>
  </si>
  <si>
    <t>（１）医師</t>
    <rPh sb="3" eb="5">
      <t>イシ</t>
    </rPh>
    <phoneticPr fontId="2"/>
  </si>
  <si>
    <t>（３）看護職員（看護師又は准看護師）</t>
    <phoneticPr fontId="2"/>
  </si>
  <si>
    <t>（２）薬剤師</t>
    <phoneticPr fontId="2"/>
  </si>
  <si>
    <t>⇒（1日平均夜勤職員数）［　　　］人</t>
    <rPh sb="17" eb="18">
      <t>ニン</t>
    </rPh>
    <phoneticPr fontId="2"/>
  </si>
  <si>
    <t>　算定月の延夜勤勤務時間数［　　　］時間／（算定月の日数［　　］日×16）</t>
    <rPh sb="1" eb="3">
      <t>サンテイ</t>
    </rPh>
    <rPh sb="3" eb="4">
      <t>ツキ</t>
    </rPh>
    <rPh sb="5" eb="6">
      <t>ノベ</t>
    </rPh>
    <rPh sb="6" eb="8">
      <t>ヤキン</t>
    </rPh>
    <rPh sb="8" eb="10">
      <t>キンム</t>
    </rPh>
    <rPh sb="10" eb="12">
      <t>ジカン</t>
    </rPh>
    <rPh sb="12" eb="13">
      <t>スウ</t>
    </rPh>
    <rPh sb="18" eb="20">
      <t>ジカン</t>
    </rPh>
    <rPh sb="22" eb="24">
      <t>サンテイ</t>
    </rPh>
    <rPh sb="24" eb="25">
      <t>ツキ</t>
    </rPh>
    <rPh sb="26" eb="28">
      <t>ニッスウ</t>
    </rPh>
    <rPh sb="32" eb="33">
      <t>ニチ</t>
    </rPh>
    <phoneticPr fontId="2"/>
  </si>
  <si>
    <t>（４）介護職員</t>
    <rPh sb="3" eb="5">
      <t>カイゴ</t>
    </rPh>
    <phoneticPr fontId="2"/>
  </si>
  <si>
    <t>（６）介護支援専門員</t>
    <phoneticPr fontId="2"/>
  </si>
  <si>
    <t>（７）理学療法士、作業療法士、言語聴覚士</t>
    <rPh sb="3" eb="5">
      <t>リガク</t>
    </rPh>
    <rPh sb="5" eb="8">
      <t>リョウホウシ</t>
    </rPh>
    <rPh sb="9" eb="11">
      <t>サギョウ</t>
    </rPh>
    <rPh sb="11" eb="14">
      <t>リョウホウシ</t>
    </rPh>
    <rPh sb="15" eb="17">
      <t>ゲンゴ</t>
    </rPh>
    <rPh sb="17" eb="19">
      <t>チョウカク</t>
    </rPh>
    <rPh sb="19" eb="20">
      <t>シ</t>
    </rPh>
    <phoneticPr fontId="2"/>
  </si>
  <si>
    <t>（８）診療放射線技師</t>
    <rPh sb="3" eb="5">
      <t>シンリョウ</t>
    </rPh>
    <rPh sb="5" eb="7">
      <t>ホウシャ</t>
    </rPh>
    <rPh sb="7" eb="8">
      <t>セン</t>
    </rPh>
    <rPh sb="8" eb="10">
      <t>ギシ</t>
    </rPh>
    <phoneticPr fontId="2"/>
  </si>
  <si>
    <t>（２）入退所、提供拒否の禁止、サービス提供困難時の対応</t>
    <phoneticPr fontId="2"/>
  </si>
  <si>
    <t>（３）受給資格等の確認、要介護認定の申請に係る援助</t>
    <phoneticPr fontId="2"/>
  </si>
  <si>
    <t>（５）利用料等の受領（「その他の日常生活費（日用品費・教養娯楽費）」の費用徴収）</t>
    <phoneticPr fontId="2"/>
  </si>
  <si>
    <t>（６）介護医療院サービスの取扱方針</t>
    <rPh sb="5" eb="7">
      <t>イリョウ</t>
    </rPh>
    <rPh sb="7" eb="8">
      <t>イン</t>
    </rPh>
    <phoneticPr fontId="2"/>
  </si>
  <si>
    <r>
      <t>（７）身体的拘束等の適正化に関する事項</t>
    </r>
    <r>
      <rPr>
        <sz val="9"/>
        <rFont val="HG丸ｺﾞｼｯｸM-PRO"/>
        <family val="3"/>
        <charset val="128"/>
      </rPr>
      <t/>
    </r>
    <rPh sb="8" eb="9">
      <t>トウ</t>
    </rPh>
    <rPh sb="10" eb="13">
      <t>テキセイカ</t>
    </rPh>
    <phoneticPr fontId="2"/>
  </si>
  <si>
    <t>（１）内容及び手続の説明及び同意</t>
    <phoneticPr fontId="2"/>
  </si>
  <si>
    <t>　入所申込者が入所するに当たり、居宅介護支援事業者に対する照会等により、心身の状況、生活歴、病歴、指定居宅サービス等の利用状況を把握していますか。</t>
    <phoneticPr fontId="2"/>
  </si>
  <si>
    <t>　施設の適正な運営及び入所者に対する適切な介護医療院サービスの提供を確保するため、次のような施設の運営についての重要事項に関する規程を定めていますか。</t>
    <rPh sb="21" eb="23">
      <t>カイゴ</t>
    </rPh>
    <rPh sb="23" eb="25">
      <t>イリョウ</t>
    </rPh>
    <rPh sb="25" eb="26">
      <t>イン</t>
    </rPh>
    <phoneticPr fontId="2"/>
  </si>
  <si>
    <t>（４）サービスの提供の記録</t>
    <phoneticPr fontId="2"/>
  </si>
  <si>
    <t xml:space="preserve"> ※ 指針には、次のような項目を盛り込みます。
 ・施設における介護事故の防止に関する基本的考え方
 ・介護事故の防止のための委員会その他施設内の組織に関する事項
 ・介護事故の防止のための職員研修に関する基本方針
 ・介護事故等の報告方法等の介護に係る安全の確保を目的とした改善のための方策に関する基本方針
 ・介護事故等発生時の対応に関する基本方針
 ・入所者等に対する当該指針の閲覧に関する基本方針
 ・その他、介護事故等の発生防止の推進のために必要な基本方針</t>
    <phoneticPr fontId="2"/>
  </si>
  <si>
    <t>（２）基本施設サービス費</t>
    <rPh sb="3" eb="5">
      <t>キホン</t>
    </rPh>
    <rPh sb="5" eb="7">
      <t>シセツ</t>
    </rPh>
    <rPh sb="11" eb="12">
      <t>ヒ</t>
    </rPh>
    <phoneticPr fontId="2"/>
  </si>
  <si>
    <t>＜Ⅱ型サービス費Ⅰ、Ⅱ、Ⅲ＞　</t>
    <rPh sb="2" eb="3">
      <t>ガタ</t>
    </rPh>
    <rPh sb="7" eb="8">
      <t>ヒ</t>
    </rPh>
    <phoneticPr fontId="2"/>
  </si>
  <si>
    <t>④</t>
    <phoneticPr fontId="2"/>
  </si>
  <si>
    <t>　医薬品及び医療機器の管理を適正に行っていますか。</t>
    <rPh sb="1" eb="4">
      <t>イヤクヒン</t>
    </rPh>
    <phoneticPr fontId="2"/>
  </si>
  <si>
    <t>※「Ｂ」の場合、「48（Ⅰ型）：１（医師）」「100（Ⅱ型）：１（医師）」を満たしておらず、基準違反です。早急に医師を補充してください。また、人員欠如となった月の翌々月から介護報酬の減算となります。</t>
    <rPh sb="13" eb="14">
      <t>ガタ</t>
    </rPh>
    <rPh sb="28" eb="29">
      <t>ガタ</t>
    </rPh>
    <rPh sb="33" eb="35">
      <t>イシ</t>
    </rPh>
    <phoneticPr fontId="2"/>
  </si>
  <si>
    <t xml:space="preserve"> ※人員基準欠如に該当する場合、職種によっては介護報酬を減算する必要があります。</t>
    <phoneticPr fontId="2"/>
  </si>
  <si>
    <t xml:space="preserve"> 　暦月（毎月１日から末日）で勤務実績を点検し、適切な報酬請求となっていることを確認してください。</t>
    <phoneticPr fontId="2"/>
  </si>
  <si>
    <t>【注意事項】</t>
    <rPh sb="1" eb="3">
      <t>チュウイ</t>
    </rPh>
    <rPh sb="3" eb="5">
      <t>ジコウ</t>
    </rPh>
    <phoneticPr fontId="2"/>
  </si>
  <si>
    <t>◯</t>
    <phoneticPr fontId="2"/>
  </si>
  <si>
    <t>　指導日及び指導内容の要点を診療録等に記載していますか。</t>
    <rPh sb="1" eb="3">
      <t>シドウ</t>
    </rPh>
    <rPh sb="3" eb="4">
      <t>ビ</t>
    </rPh>
    <rPh sb="4" eb="5">
      <t>オヨ</t>
    </rPh>
    <rPh sb="6" eb="8">
      <t>シドウ</t>
    </rPh>
    <rPh sb="8" eb="10">
      <t>ナイヨウ</t>
    </rPh>
    <rPh sb="11" eb="13">
      <t>ヨウテン</t>
    </rPh>
    <rPh sb="14" eb="17">
      <t>シンリョウロク</t>
    </rPh>
    <rPh sb="17" eb="18">
      <t>トウ</t>
    </rPh>
    <rPh sb="19" eb="21">
      <t>キサイ</t>
    </rPh>
    <phoneticPr fontId="2"/>
  </si>
  <si>
    <t>　入所者の退所後30日以内に当該入所者の居宅を訪問し、当該入所者及びその家族等に対して療養上の指導を行った場合に、退所後１回を限度として算定していますか。</t>
    <rPh sb="1" eb="3">
      <t>ニュウショ</t>
    </rPh>
    <rPh sb="3" eb="4">
      <t>シャ</t>
    </rPh>
    <rPh sb="5" eb="7">
      <t>タイショ</t>
    </rPh>
    <rPh sb="7" eb="8">
      <t>ゴ</t>
    </rPh>
    <rPh sb="10" eb="11">
      <t>ニチ</t>
    </rPh>
    <rPh sb="11" eb="13">
      <t>イナイ</t>
    </rPh>
    <rPh sb="14" eb="16">
      <t>トウガイ</t>
    </rPh>
    <rPh sb="16" eb="18">
      <t>ニュウショ</t>
    </rPh>
    <rPh sb="18" eb="19">
      <t>シャ</t>
    </rPh>
    <rPh sb="20" eb="22">
      <t>キョタク</t>
    </rPh>
    <rPh sb="23" eb="25">
      <t>ホウモン</t>
    </rPh>
    <rPh sb="27" eb="29">
      <t>トウガイ</t>
    </rPh>
    <rPh sb="29" eb="31">
      <t>ニュウショ</t>
    </rPh>
    <rPh sb="31" eb="32">
      <t>シャ</t>
    </rPh>
    <rPh sb="32" eb="33">
      <t>オヨ</t>
    </rPh>
    <rPh sb="36" eb="38">
      <t>カゾク</t>
    </rPh>
    <rPh sb="38" eb="39">
      <t>トウ</t>
    </rPh>
    <rPh sb="40" eb="41">
      <t>タイ</t>
    </rPh>
    <rPh sb="43" eb="45">
      <t>リョウヨウ</t>
    </rPh>
    <rPh sb="45" eb="46">
      <t>ジョウ</t>
    </rPh>
    <rPh sb="47" eb="49">
      <t>シドウ</t>
    </rPh>
    <rPh sb="50" eb="51">
      <t>オコナ</t>
    </rPh>
    <rPh sb="53" eb="55">
      <t>バアイ</t>
    </rPh>
    <rPh sb="57" eb="59">
      <t>タイショ</t>
    </rPh>
    <rPh sb="59" eb="60">
      <t>ゴ</t>
    </rPh>
    <rPh sb="61" eb="62">
      <t>カイ</t>
    </rPh>
    <rPh sb="63" eb="65">
      <t>ゲンド</t>
    </rPh>
    <rPh sb="68" eb="70">
      <t>サンテイ</t>
    </rPh>
    <phoneticPr fontId="2"/>
  </si>
  <si>
    <t>　指導を行った場合は、指導日及び指導内容の要点を診療録等に記載していますか。</t>
    <rPh sb="1" eb="3">
      <t>シドウ</t>
    </rPh>
    <rPh sb="4" eb="5">
      <t>オコナ</t>
    </rPh>
    <rPh sb="7" eb="9">
      <t>バアイ</t>
    </rPh>
    <rPh sb="11" eb="13">
      <t>シドウ</t>
    </rPh>
    <rPh sb="13" eb="14">
      <t>ビ</t>
    </rPh>
    <rPh sb="14" eb="15">
      <t>オヨ</t>
    </rPh>
    <rPh sb="16" eb="18">
      <t>シドウ</t>
    </rPh>
    <rPh sb="18" eb="20">
      <t>ナイヨウ</t>
    </rPh>
    <rPh sb="21" eb="23">
      <t>ヨウテン</t>
    </rPh>
    <rPh sb="24" eb="27">
      <t>シンリョウロク</t>
    </rPh>
    <rPh sb="27" eb="28">
      <t>トウ</t>
    </rPh>
    <rPh sb="29" eb="31">
      <t>キサイ</t>
    </rPh>
    <phoneticPr fontId="2"/>
  </si>
  <si>
    <t>◯点検結果欄に「×」が付いた場合、算定要件を満たしていないことになります。過誤調整の必要の有無を保険者に相談の上、必要な場合は、過去の介護報酬の請求について過誤調整を行ってください。</t>
    <rPh sb="1" eb="3">
      <t>テンケン</t>
    </rPh>
    <rPh sb="3" eb="5">
      <t>ケッカ</t>
    </rPh>
    <rPh sb="5" eb="6">
      <t>ラン</t>
    </rPh>
    <rPh sb="11" eb="12">
      <t>ツ</t>
    </rPh>
    <rPh sb="14" eb="16">
      <t>バアイ</t>
    </rPh>
    <rPh sb="17" eb="19">
      <t>サンテイ</t>
    </rPh>
    <rPh sb="19" eb="21">
      <t>ヨウケン</t>
    </rPh>
    <rPh sb="22" eb="23">
      <t>ミ</t>
    </rPh>
    <rPh sb="37" eb="39">
      <t>カゴ</t>
    </rPh>
    <rPh sb="39" eb="41">
      <t>チョウセイ</t>
    </rPh>
    <rPh sb="42" eb="44">
      <t>ヒツヨウ</t>
    </rPh>
    <rPh sb="45" eb="47">
      <t>ウム</t>
    </rPh>
    <rPh sb="57" eb="59">
      <t>ヒツヨウ</t>
    </rPh>
    <rPh sb="60" eb="62">
      <t>バアイ</t>
    </rPh>
    <phoneticPr fontId="2"/>
  </si>
  <si>
    <t>◯点検項目のうち加算については、算定している加算について点検を行ってください。</t>
    <rPh sb="1" eb="3">
      <t>テンケン</t>
    </rPh>
    <rPh sb="3" eb="5">
      <t>コウモク</t>
    </rPh>
    <rPh sb="8" eb="10">
      <t>カサン</t>
    </rPh>
    <rPh sb="16" eb="18">
      <t>サンテイ</t>
    </rPh>
    <rPh sb="22" eb="24">
      <t>カサン</t>
    </rPh>
    <rPh sb="28" eb="30">
      <t>テンケン</t>
    </rPh>
    <rPh sb="31" eb="32">
      <t>オコナ</t>
    </rPh>
    <phoneticPr fontId="2"/>
  </si>
  <si>
    <t>看護・介護職員の員数※</t>
    <rPh sb="0" eb="2">
      <t>カンゴ</t>
    </rPh>
    <phoneticPr fontId="2"/>
  </si>
  <si>
    <t>（４）加算等（該当する加算について点検してください。）</t>
    <phoneticPr fontId="2"/>
  </si>
  <si>
    <t>　要介護度４又は要介護度５に該当する者であって、次のいずれかに該当する状態の者に対して計画的な医学管理を継続して行い、かつ、療養上必要な処置を行った場合に、当該処置を行った日について算定していますか。</t>
    <rPh sb="1" eb="2">
      <t>ヨウ</t>
    </rPh>
    <rPh sb="2" eb="4">
      <t>カイゴ</t>
    </rPh>
    <rPh sb="4" eb="5">
      <t>ド</t>
    </rPh>
    <rPh sb="6" eb="7">
      <t>マタ</t>
    </rPh>
    <rPh sb="8" eb="9">
      <t>ヨウ</t>
    </rPh>
    <rPh sb="9" eb="11">
      <t>カイゴ</t>
    </rPh>
    <rPh sb="11" eb="12">
      <t>ド</t>
    </rPh>
    <rPh sb="14" eb="16">
      <t>ガイトウ</t>
    </rPh>
    <rPh sb="18" eb="19">
      <t>モノ</t>
    </rPh>
    <rPh sb="24" eb="25">
      <t>ツギ</t>
    </rPh>
    <rPh sb="31" eb="33">
      <t>ガイトウ</t>
    </rPh>
    <rPh sb="35" eb="37">
      <t>ジョウタイ</t>
    </rPh>
    <rPh sb="38" eb="39">
      <t>モノ</t>
    </rPh>
    <rPh sb="40" eb="41">
      <t>タイ</t>
    </rPh>
    <rPh sb="43" eb="45">
      <t>ケイカク</t>
    </rPh>
    <rPh sb="45" eb="46">
      <t>テキ</t>
    </rPh>
    <rPh sb="47" eb="49">
      <t>イガク</t>
    </rPh>
    <rPh sb="49" eb="51">
      <t>カンリ</t>
    </rPh>
    <rPh sb="52" eb="54">
      <t>ケイゾク</t>
    </rPh>
    <rPh sb="56" eb="57">
      <t>オコナ</t>
    </rPh>
    <rPh sb="62" eb="64">
      <t>リョウヨウ</t>
    </rPh>
    <rPh sb="64" eb="65">
      <t>ジョウ</t>
    </rPh>
    <rPh sb="65" eb="67">
      <t>ヒツヨウ</t>
    </rPh>
    <rPh sb="68" eb="70">
      <t>ショチ</t>
    </rPh>
    <rPh sb="71" eb="72">
      <t>オコナ</t>
    </rPh>
    <rPh sb="74" eb="76">
      <t>バアイ</t>
    </rPh>
    <rPh sb="78" eb="80">
      <t>トウガイ</t>
    </rPh>
    <rPh sb="80" eb="82">
      <t>ショチ</t>
    </rPh>
    <rPh sb="83" eb="84">
      <t>オコナ</t>
    </rPh>
    <rPh sb="86" eb="87">
      <t>ヒ</t>
    </rPh>
    <rPh sb="91" eb="93">
      <t>サンテイ</t>
    </rPh>
    <phoneticPr fontId="2"/>
  </si>
  <si>
    <t>　入所した日から起算して３月以内の期間に、個別に行った集中的なリハビリテーションについて算定していますか。</t>
    <rPh sb="1" eb="3">
      <t>ニュウショ</t>
    </rPh>
    <rPh sb="17" eb="19">
      <t>キカン</t>
    </rPh>
    <rPh sb="21" eb="23">
      <t>コベツ</t>
    </rPh>
    <rPh sb="24" eb="25">
      <t>オコナ</t>
    </rPh>
    <rPh sb="27" eb="29">
      <t>シュウチュウ</t>
    </rPh>
    <rPh sb="29" eb="30">
      <t>テキ</t>
    </rPh>
    <rPh sb="44" eb="46">
      <t>サンテイ</t>
    </rPh>
    <phoneticPr fontId="1"/>
  </si>
  <si>
    <t>　入所者に対し、個別に20分以上、当該リハビリテーションを実施した場合に算定していますか。</t>
    <rPh sb="1" eb="4">
      <t>ニュウショシャ</t>
    </rPh>
    <rPh sb="3" eb="4">
      <t>シャ</t>
    </rPh>
    <rPh sb="5" eb="6">
      <t>タイ</t>
    </rPh>
    <rPh sb="8" eb="10">
      <t>コベツ</t>
    </rPh>
    <rPh sb="13" eb="16">
      <t>フンイジョウ</t>
    </rPh>
    <rPh sb="17" eb="19">
      <t>トウガイ</t>
    </rPh>
    <rPh sb="29" eb="31">
      <t>ジッシ</t>
    </rPh>
    <rPh sb="33" eb="35">
      <t>バアイ</t>
    </rPh>
    <rPh sb="36" eb="38">
      <t>サンテイ</t>
    </rPh>
    <phoneticPr fontId="1"/>
  </si>
  <si>
    <t>　当該リハビリテーションに関わる医師は、精神科医師又は神経内科医師を除き、認知症に対するリハビリテーションに関する研修を修了している医師ですか。</t>
    <rPh sb="1" eb="3">
      <t>トウガイ</t>
    </rPh>
    <rPh sb="13" eb="14">
      <t>カカ</t>
    </rPh>
    <rPh sb="16" eb="18">
      <t>イシ</t>
    </rPh>
    <rPh sb="20" eb="23">
      <t>セイシンカ</t>
    </rPh>
    <rPh sb="23" eb="25">
      <t>イシ</t>
    </rPh>
    <rPh sb="25" eb="26">
      <t>マタ</t>
    </rPh>
    <rPh sb="27" eb="29">
      <t>シンケイ</t>
    </rPh>
    <rPh sb="29" eb="31">
      <t>ナイカ</t>
    </rPh>
    <rPh sb="31" eb="33">
      <t>イシ</t>
    </rPh>
    <rPh sb="34" eb="35">
      <t>ノゾ</t>
    </rPh>
    <rPh sb="37" eb="39">
      <t>ニンチ</t>
    </rPh>
    <rPh sb="39" eb="40">
      <t>ショウ</t>
    </rPh>
    <rPh sb="41" eb="42">
      <t>タイ</t>
    </rPh>
    <rPh sb="54" eb="55">
      <t>カン</t>
    </rPh>
    <rPh sb="57" eb="59">
      <t>ケンシュウ</t>
    </rPh>
    <rPh sb="60" eb="62">
      <t>シュウリョウ</t>
    </rPh>
    <rPh sb="66" eb="68">
      <t>イシ</t>
    </rPh>
    <phoneticPr fontId="1"/>
  </si>
  <si>
    <t>　診療録にSheaの分類のいずれに該当するか、治療内容等について診療録に記載していますか。</t>
    <rPh sb="1" eb="3">
      <t>シンリョウ</t>
    </rPh>
    <rPh sb="3" eb="4">
      <t>ロク</t>
    </rPh>
    <rPh sb="10" eb="12">
      <t>ブンルイ</t>
    </rPh>
    <rPh sb="17" eb="19">
      <t>ガイトウ</t>
    </rPh>
    <rPh sb="23" eb="25">
      <t>チリョウ</t>
    </rPh>
    <rPh sb="25" eb="27">
      <t>ナイヨウ</t>
    </rPh>
    <rPh sb="27" eb="28">
      <t>トウ</t>
    </rPh>
    <rPh sb="32" eb="34">
      <t>シンリョウ</t>
    </rPh>
    <rPh sb="34" eb="35">
      <t>ロク</t>
    </rPh>
    <rPh sb="36" eb="38">
      <t>キサイ</t>
    </rPh>
    <phoneticPr fontId="2"/>
  </si>
  <si>
    <t>　次の区分に掲げる薬剤師の数が配置されていますか。</t>
    <rPh sb="1" eb="2">
      <t>ツギ</t>
    </rPh>
    <rPh sb="3" eb="5">
      <t>クブン</t>
    </rPh>
    <rPh sb="6" eb="7">
      <t>カカ</t>
    </rPh>
    <rPh sb="9" eb="12">
      <t>ヤクザイシ</t>
    </rPh>
    <rPh sb="13" eb="14">
      <t>カズ</t>
    </rPh>
    <rPh sb="15" eb="17">
      <t>ハイチ</t>
    </rPh>
    <phoneticPr fontId="2"/>
  </si>
  <si>
    <t>　薬剤師が、過去の投薬・注射及び副作用発現状況等を利用者等に面接・聴取し、当該介護医療院及び可能な限り医療提供施設における投薬及び注射に関する基礎的な事項を把握していますか。</t>
    <rPh sb="1" eb="4">
      <t>ヤクザイシ</t>
    </rPh>
    <rPh sb="6" eb="8">
      <t>カコ</t>
    </rPh>
    <rPh sb="9" eb="11">
      <t>トウヤク</t>
    </rPh>
    <rPh sb="12" eb="14">
      <t>チュウシャ</t>
    </rPh>
    <rPh sb="14" eb="15">
      <t>オヨ</t>
    </rPh>
    <rPh sb="16" eb="19">
      <t>フクサヨウ</t>
    </rPh>
    <rPh sb="19" eb="21">
      <t>ハツゲン</t>
    </rPh>
    <rPh sb="21" eb="23">
      <t>ジョウキョウ</t>
    </rPh>
    <rPh sb="23" eb="24">
      <t>トウ</t>
    </rPh>
    <rPh sb="25" eb="27">
      <t>リヨウ</t>
    </rPh>
    <rPh sb="27" eb="28">
      <t>シャ</t>
    </rPh>
    <rPh sb="28" eb="29">
      <t>トウ</t>
    </rPh>
    <rPh sb="30" eb="32">
      <t>メンセツ</t>
    </rPh>
    <rPh sb="33" eb="35">
      <t>チョウシュ</t>
    </rPh>
    <rPh sb="37" eb="39">
      <t>トウガイ</t>
    </rPh>
    <rPh sb="39" eb="41">
      <t>カイゴ</t>
    </rPh>
    <rPh sb="41" eb="43">
      <t>イリョウ</t>
    </rPh>
    <rPh sb="43" eb="44">
      <t>イン</t>
    </rPh>
    <rPh sb="44" eb="45">
      <t>オヨ</t>
    </rPh>
    <rPh sb="46" eb="48">
      <t>カノウ</t>
    </rPh>
    <rPh sb="49" eb="50">
      <t>カギ</t>
    </rPh>
    <rPh sb="51" eb="53">
      <t>イリョウ</t>
    </rPh>
    <rPh sb="53" eb="55">
      <t>テイキョウ</t>
    </rPh>
    <rPh sb="55" eb="57">
      <t>シセツ</t>
    </rPh>
    <rPh sb="61" eb="63">
      <t>トウヤク</t>
    </rPh>
    <rPh sb="63" eb="64">
      <t>オヨ</t>
    </rPh>
    <rPh sb="65" eb="67">
      <t>チュウシャ</t>
    </rPh>
    <rPh sb="68" eb="69">
      <t>カン</t>
    </rPh>
    <rPh sb="71" eb="74">
      <t>キソテキ</t>
    </rPh>
    <rPh sb="75" eb="77">
      <t>ジコウ</t>
    </rPh>
    <rPh sb="78" eb="80">
      <t>ハアク</t>
    </rPh>
    <phoneticPr fontId="2"/>
  </si>
  <si>
    <t>　医薬品情報管理室を有し、薬剤師を配置していますか。また、医薬品情報管理室の薬剤師が、有効性、安全性等薬学的情報の管理及び医師等に対する情報提供を行っていますか。</t>
    <rPh sb="1" eb="4">
      <t>イヤクヒン</t>
    </rPh>
    <rPh sb="4" eb="6">
      <t>ジョウホウ</t>
    </rPh>
    <rPh sb="6" eb="8">
      <t>カンリ</t>
    </rPh>
    <rPh sb="8" eb="9">
      <t>シツ</t>
    </rPh>
    <rPh sb="10" eb="11">
      <t>ユウ</t>
    </rPh>
    <rPh sb="13" eb="16">
      <t>ヤクザイシ</t>
    </rPh>
    <rPh sb="17" eb="19">
      <t>ハイチ</t>
    </rPh>
    <rPh sb="29" eb="32">
      <t>イヤクヒン</t>
    </rPh>
    <rPh sb="32" eb="34">
      <t>ジョウホウ</t>
    </rPh>
    <rPh sb="34" eb="36">
      <t>カンリ</t>
    </rPh>
    <rPh sb="36" eb="37">
      <t>シツ</t>
    </rPh>
    <rPh sb="38" eb="40">
      <t>ヤクザイ</t>
    </rPh>
    <rPh sb="40" eb="41">
      <t>シ</t>
    </rPh>
    <rPh sb="43" eb="45">
      <t>ユウコウ</t>
    </rPh>
    <rPh sb="45" eb="46">
      <t>セイ</t>
    </rPh>
    <rPh sb="47" eb="50">
      <t>アンゼンセイ</t>
    </rPh>
    <rPh sb="50" eb="51">
      <t>トウ</t>
    </rPh>
    <rPh sb="51" eb="54">
      <t>ヤクガクテキ</t>
    </rPh>
    <rPh sb="54" eb="56">
      <t>ジョウホウ</t>
    </rPh>
    <rPh sb="57" eb="59">
      <t>カンリ</t>
    </rPh>
    <rPh sb="59" eb="60">
      <t>オヨ</t>
    </rPh>
    <rPh sb="61" eb="63">
      <t>イシ</t>
    </rPh>
    <rPh sb="63" eb="64">
      <t>トウ</t>
    </rPh>
    <rPh sb="65" eb="66">
      <t>タイ</t>
    </rPh>
    <rPh sb="68" eb="70">
      <t>ジョウホウ</t>
    </rPh>
    <rPh sb="70" eb="72">
      <t>テイキョウ</t>
    </rPh>
    <rPh sb="73" eb="74">
      <t>オコナ</t>
    </rPh>
    <phoneticPr fontId="2"/>
  </si>
  <si>
    <t xml:space="preserve"> ※ 「Ｂ」の場合、基準を満たしていません。減算等の措置はありませんが、早急に配置してください。</t>
    <phoneticPr fontId="2"/>
  </si>
  <si>
    <t>　従業者は、入居者相互の信頼関係が醸成されるよう配慮するとともに、入居者が他の入居者の生活に過度に干渉し、自律的な生活を損なうことがないよう配慮していますか。</t>
    <phoneticPr fontId="2"/>
  </si>
  <si>
    <t>・医療機器又は医学的処置の用に供する衣類その他の繊維製品の滅菌又は消毒の業務</t>
    <phoneticPr fontId="2"/>
  </si>
  <si>
    <t>・医薬品医療機器等法第２条第８項に規定する特定保守管理医療機器の保守点検の業務</t>
    <rPh sb="1" eb="4">
      <t>イヤクヒン</t>
    </rPh>
    <rPh sb="4" eb="6">
      <t>イリョウ</t>
    </rPh>
    <rPh sb="6" eb="8">
      <t>キキ</t>
    </rPh>
    <rPh sb="8" eb="9">
      <t>トウ</t>
    </rPh>
    <rPh sb="9" eb="10">
      <t>ホウ</t>
    </rPh>
    <rPh sb="10" eb="11">
      <t>ダイ</t>
    </rPh>
    <rPh sb="12" eb="13">
      <t>ジョウ</t>
    </rPh>
    <rPh sb="13" eb="14">
      <t>ダイ</t>
    </rPh>
    <rPh sb="15" eb="16">
      <t>コウ</t>
    </rPh>
    <rPh sb="17" eb="19">
      <t>キテイ</t>
    </rPh>
    <rPh sb="21" eb="23">
      <t>トクテイ</t>
    </rPh>
    <rPh sb="23" eb="25">
      <t>ホシュ</t>
    </rPh>
    <rPh sb="25" eb="27">
      <t>カンリ</t>
    </rPh>
    <rPh sb="27" eb="29">
      <t>イリョウ</t>
    </rPh>
    <rPh sb="29" eb="31">
      <t>キキ</t>
    </rPh>
    <rPh sb="32" eb="34">
      <t>ホシュ</t>
    </rPh>
    <rPh sb="34" eb="36">
      <t>テンケン</t>
    </rPh>
    <rPh sb="37" eb="39">
      <t>ギョウム</t>
    </rPh>
    <phoneticPr fontId="2"/>
  </si>
  <si>
    <t xml:space="preserve"> ターミナルケア対象者について、家族等の同意を得てターミナルケアに係る計画を作成し、医師、看護師、介護職員等が共同して、入所者等の状態又は家族からの求めに応じ随時、入所者等又はその家族への説明を行い、同意を得てターミナルケアを行う体制ですか。</t>
    <rPh sb="8" eb="10">
      <t>タイショウ</t>
    </rPh>
    <rPh sb="10" eb="11">
      <t>シャ</t>
    </rPh>
    <rPh sb="85" eb="86">
      <t>トウ</t>
    </rPh>
    <rPh sb="103" eb="104">
      <t>エ</t>
    </rPh>
    <rPh sb="113" eb="114">
      <t>オコナ</t>
    </rPh>
    <rPh sb="115" eb="117">
      <t>タイセイ</t>
    </rPh>
    <phoneticPr fontId="2"/>
  </si>
  <si>
    <t>③</t>
    <phoneticPr fontId="2"/>
  </si>
  <si>
    <t>④</t>
    <phoneticPr fontId="2"/>
  </si>
  <si>
    <t>⑤</t>
    <phoneticPr fontId="2"/>
  </si>
  <si>
    <t>④</t>
    <phoneticPr fontId="2"/>
  </si>
  <si>
    <t>⑤</t>
    <phoneticPr fontId="2"/>
  </si>
  <si>
    <t>⑥</t>
    <phoneticPr fontId="2"/>
  </si>
  <si>
    <t>⑦</t>
    <phoneticPr fontId="2"/>
  </si>
  <si>
    <t>①</t>
    <phoneticPr fontId="2"/>
  </si>
  <si>
    <t>②</t>
    <phoneticPr fontId="2"/>
  </si>
  <si>
    <t>定員、人員基準に適合していますか。</t>
    <phoneticPr fontId="2"/>
  </si>
  <si>
    <t>⑤</t>
    <phoneticPr fontId="2"/>
  </si>
  <si>
    <t>①</t>
    <phoneticPr fontId="2"/>
  </si>
  <si>
    <t>②</t>
    <phoneticPr fontId="2"/>
  </si>
  <si>
    <t>⑤</t>
    <phoneticPr fontId="2"/>
  </si>
  <si>
    <t>⑥</t>
    <phoneticPr fontId="2"/>
  </si>
  <si>
    <t>⑦</t>
    <phoneticPr fontId="2"/>
  </si>
  <si>
    <t>②</t>
    <phoneticPr fontId="2"/>
  </si>
  <si>
    <t>③</t>
    <phoneticPr fontId="2"/>
  </si>
  <si>
    <t>④</t>
    <phoneticPr fontId="2"/>
  </si>
  <si>
    <t>　リハビリテーション実施計画に従って、医師又は医師の指示を受けた理学療法士、作業療法士又は言語聴覚士がリハビリテーションを行い、入所者等の状態を定期的に記録していますか。</t>
    <rPh sb="10" eb="12">
      <t>ジッシ</t>
    </rPh>
    <rPh sb="12" eb="14">
      <t>ケイカク</t>
    </rPh>
    <rPh sb="15" eb="16">
      <t>シタガ</t>
    </rPh>
    <rPh sb="19" eb="21">
      <t>イシ</t>
    </rPh>
    <rPh sb="21" eb="22">
      <t>マタ</t>
    </rPh>
    <rPh sb="23" eb="25">
      <t>イシ</t>
    </rPh>
    <rPh sb="26" eb="28">
      <t>シジ</t>
    </rPh>
    <rPh sb="29" eb="30">
      <t>ウ</t>
    </rPh>
    <rPh sb="32" eb="34">
      <t>リガク</t>
    </rPh>
    <rPh sb="34" eb="36">
      <t>リョウホウ</t>
    </rPh>
    <rPh sb="36" eb="37">
      <t>シ</t>
    </rPh>
    <rPh sb="38" eb="40">
      <t>サギョウ</t>
    </rPh>
    <rPh sb="40" eb="42">
      <t>リョウホウ</t>
    </rPh>
    <rPh sb="42" eb="43">
      <t>シ</t>
    </rPh>
    <rPh sb="43" eb="44">
      <t>マタ</t>
    </rPh>
    <rPh sb="45" eb="47">
      <t>ゲンゴ</t>
    </rPh>
    <rPh sb="47" eb="49">
      <t>チョウカク</t>
    </rPh>
    <rPh sb="49" eb="50">
      <t>シ</t>
    </rPh>
    <rPh sb="61" eb="62">
      <t>オコナ</t>
    </rPh>
    <rPh sb="64" eb="66">
      <t>ニュウショ</t>
    </rPh>
    <rPh sb="66" eb="67">
      <t>シャ</t>
    </rPh>
    <rPh sb="67" eb="68">
      <t>トウ</t>
    </rPh>
    <rPh sb="69" eb="71">
      <t>ジョウタイ</t>
    </rPh>
    <rPh sb="72" eb="75">
      <t>テイキテキ</t>
    </rPh>
    <rPh sb="76" eb="78">
      <t>キロク</t>
    </rPh>
    <phoneticPr fontId="14"/>
  </si>
  <si>
    <t>　リハビリテーション実施計画の進捗状況を定期的に評価し、必要に応じて計画を見直していますか。</t>
    <rPh sb="10" eb="12">
      <t>ジッシ</t>
    </rPh>
    <rPh sb="12" eb="14">
      <t>ケイカク</t>
    </rPh>
    <rPh sb="15" eb="17">
      <t>シンチョク</t>
    </rPh>
    <rPh sb="17" eb="19">
      <t>ジョウキョウ</t>
    </rPh>
    <rPh sb="20" eb="22">
      <t>テイキ</t>
    </rPh>
    <rPh sb="22" eb="23">
      <t>テキ</t>
    </rPh>
    <rPh sb="24" eb="26">
      <t>ヒョウカ</t>
    </rPh>
    <rPh sb="28" eb="30">
      <t>ヒツヨウ</t>
    </rPh>
    <rPh sb="31" eb="32">
      <t>オウ</t>
    </rPh>
    <rPh sb="34" eb="36">
      <t>ケイカク</t>
    </rPh>
    <rPh sb="37" eb="39">
      <t>ミナオ</t>
    </rPh>
    <phoneticPr fontId="14"/>
  </si>
  <si>
    <t>　リハビリテーションを行う医師、理学療法士、作業療法士又は言語聴覚士が、看護職員、介護職員その他の職種の者に対し、リハビリテーションの観点から、日常生活上の留意点、介護の工夫等の情報を伝達していますか。</t>
    <rPh sb="11" eb="12">
      <t>オコナ</t>
    </rPh>
    <rPh sb="13" eb="15">
      <t>イシ</t>
    </rPh>
    <rPh sb="16" eb="18">
      <t>リガク</t>
    </rPh>
    <rPh sb="18" eb="21">
      <t>リョウホウシ</t>
    </rPh>
    <rPh sb="22" eb="24">
      <t>サギョウ</t>
    </rPh>
    <rPh sb="24" eb="27">
      <t>リョウホウシ</t>
    </rPh>
    <rPh sb="27" eb="28">
      <t>マタ</t>
    </rPh>
    <rPh sb="29" eb="31">
      <t>ゲンゴ</t>
    </rPh>
    <rPh sb="31" eb="33">
      <t>チョウカク</t>
    </rPh>
    <rPh sb="33" eb="34">
      <t>シ</t>
    </rPh>
    <rPh sb="36" eb="38">
      <t>カンゴ</t>
    </rPh>
    <rPh sb="38" eb="40">
      <t>ショクイン</t>
    </rPh>
    <rPh sb="41" eb="43">
      <t>カイゴ</t>
    </rPh>
    <rPh sb="43" eb="45">
      <t>ショクイン</t>
    </rPh>
    <rPh sb="47" eb="48">
      <t>タ</t>
    </rPh>
    <rPh sb="49" eb="51">
      <t>ショクシュ</t>
    </rPh>
    <rPh sb="52" eb="53">
      <t>モノ</t>
    </rPh>
    <rPh sb="54" eb="55">
      <t>タイ</t>
    </rPh>
    <rPh sb="67" eb="69">
      <t>カンテン</t>
    </rPh>
    <rPh sb="72" eb="74">
      <t>ニチジョウ</t>
    </rPh>
    <rPh sb="74" eb="76">
      <t>セイカツ</t>
    </rPh>
    <rPh sb="76" eb="77">
      <t>ジョウ</t>
    </rPh>
    <rPh sb="78" eb="81">
      <t>リュウイテン</t>
    </rPh>
    <rPh sb="82" eb="84">
      <t>カイゴ</t>
    </rPh>
    <rPh sb="85" eb="87">
      <t>クフウ</t>
    </rPh>
    <rPh sb="87" eb="88">
      <t>トウ</t>
    </rPh>
    <rPh sb="89" eb="91">
      <t>ジョウホウ</t>
    </rPh>
    <rPh sb="92" eb="94">
      <t>デンタツ</t>
    </rPh>
    <phoneticPr fontId="14"/>
  </si>
  <si>
    <t>⑤</t>
    <phoneticPr fontId="2"/>
  </si>
  <si>
    <t>⑦</t>
    <phoneticPr fontId="2"/>
  </si>
  <si>
    <t>⑧</t>
    <phoneticPr fontId="2"/>
  </si>
  <si>
    <t>③</t>
    <phoneticPr fontId="2"/>
  </si>
  <si>
    <t>⑨</t>
    <phoneticPr fontId="2"/>
  </si>
  <si>
    <t>⑩</t>
    <phoneticPr fontId="2"/>
  </si>
  <si>
    <t>⑪</t>
    <phoneticPr fontId="2"/>
  </si>
  <si>
    <t>②</t>
    <phoneticPr fontId="2"/>
  </si>
  <si>
    <t>⑦</t>
    <phoneticPr fontId="2"/>
  </si>
  <si>
    <t>⑥</t>
    <phoneticPr fontId="2"/>
  </si>
  <si>
    <t>⑧</t>
    <phoneticPr fontId="2"/>
  </si>
  <si>
    <t>⑧</t>
    <phoneticPr fontId="2"/>
  </si>
  <si>
    <t>②</t>
    <phoneticPr fontId="2"/>
  </si>
  <si>
    <t>③</t>
    <phoneticPr fontId="2"/>
  </si>
  <si>
    <t>⑧</t>
    <phoneticPr fontId="2"/>
  </si>
  <si>
    <t>④</t>
    <phoneticPr fontId="2"/>
  </si>
  <si>
    <t>　メチシリン耐性黄色ブドウ球菌等の感染を防止するにつき十分な設備を有し、十分な体制を整備して、常時感染対策をとっていますか。</t>
    <rPh sb="6" eb="8">
      <t>タイセイ</t>
    </rPh>
    <rPh sb="8" eb="10">
      <t>オウショク</t>
    </rPh>
    <rPh sb="13" eb="15">
      <t>キュウキン</t>
    </rPh>
    <rPh sb="15" eb="16">
      <t>トウ</t>
    </rPh>
    <rPh sb="17" eb="19">
      <t>カンセン</t>
    </rPh>
    <rPh sb="20" eb="22">
      <t>ボウシ</t>
    </rPh>
    <rPh sb="27" eb="29">
      <t>ジュウブン</t>
    </rPh>
    <rPh sb="30" eb="32">
      <t>セツビ</t>
    </rPh>
    <rPh sb="33" eb="34">
      <t>ユウ</t>
    </rPh>
    <rPh sb="36" eb="38">
      <t>ジュウブン</t>
    </rPh>
    <rPh sb="39" eb="41">
      <t>タイセイ</t>
    </rPh>
    <rPh sb="42" eb="44">
      <t>セイビ</t>
    </rPh>
    <rPh sb="47" eb="49">
      <t>ジョウジ</t>
    </rPh>
    <rPh sb="49" eb="51">
      <t>カンセン</t>
    </rPh>
    <rPh sb="51" eb="53">
      <t>タイサク</t>
    </rPh>
    <phoneticPr fontId="2"/>
  </si>
  <si>
    <t>　当該介護医療院の微生物学的検査に係る状況等を記した「感染情報レポート」を週１回程度作成し、当該レポートが施設内感染対策委員会において十分に活用されていますか。</t>
    <rPh sb="1" eb="3">
      <t>トウガイ</t>
    </rPh>
    <rPh sb="3" eb="5">
      <t>カイゴ</t>
    </rPh>
    <rPh sb="5" eb="7">
      <t>イリョウ</t>
    </rPh>
    <rPh sb="7" eb="8">
      <t>イン</t>
    </rPh>
    <rPh sb="9" eb="12">
      <t>ビセイブツ</t>
    </rPh>
    <rPh sb="12" eb="13">
      <t>ガク</t>
    </rPh>
    <rPh sb="13" eb="14">
      <t>テキ</t>
    </rPh>
    <rPh sb="14" eb="16">
      <t>ケンサ</t>
    </rPh>
    <rPh sb="17" eb="18">
      <t>カカ</t>
    </rPh>
    <rPh sb="19" eb="21">
      <t>ジョウキョウ</t>
    </rPh>
    <rPh sb="21" eb="22">
      <t>トウ</t>
    </rPh>
    <rPh sb="23" eb="24">
      <t>キ</t>
    </rPh>
    <rPh sb="27" eb="29">
      <t>カンセン</t>
    </rPh>
    <rPh sb="29" eb="31">
      <t>ジョウホウ</t>
    </rPh>
    <rPh sb="37" eb="38">
      <t>シュウ</t>
    </rPh>
    <rPh sb="39" eb="40">
      <t>カイ</t>
    </rPh>
    <rPh sb="40" eb="42">
      <t>テイド</t>
    </rPh>
    <rPh sb="42" eb="44">
      <t>サクセイ</t>
    </rPh>
    <rPh sb="46" eb="48">
      <t>トウガイ</t>
    </rPh>
    <rPh sb="53" eb="55">
      <t>シセツ</t>
    </rPh>
    <rPh sb="55" eb="56">
      <t>ナイ</t>
    </rPh>
    <rPh sb="56" eb="58">
      <t>カンセン</t>
    </rPh>
    <rPh sb="58" eb="60">
      <t>タイサク</t>
    </rPh>
    <rPh sb="60" eb="62">
      <t>イイン</t>
    </rPh>
    <rPh sb="62" eb="63">
      <t>カイ</t>
    </rPh>
    <rPh sb="67" eb="69">
      <t>ジュウブン</t>
    </rPh>
    <rPh sb="70" eb="72">
      <t>カツヨウ</t>
    </rPh>
    <phoneticPr fontId="2"/>
  </si>
  <si>
    <t>　理学療法は個別に１対１で20分以上実施したものについて算定していますか。</t>
    <rPh sb="10" eb="11">
      <t>タイ</t>
    </rPh>
    <phoneticPr fontId="14"/>
  </si>
  <si>
    <t>　理学療法開始時及びその後３か月に１回以上入所者等に対して理学療法実施計画の内容を説明していますか。</t>
    <rPh sb="21" eb="23">
      <t>ニュウショ</t>
    </rPh>
    <rPh sb="23" eb="24">
      <t>シャ</t>
    </rPh>
    <rPh sb="24" eb="25">
      <t>トウ</t>
    </rPh>
    <phoneticPr fontId="14"/>
  </si>
  <si>
    <t>　利用開始又は入所した日から起算して４月を超えて以降、１月に合計11回以上の理学療法を行った場合、11回目以降のものについては、100分の70に減算していますか。</t>
    <rPh sb="8" eb="9">
      <t>ショ</t>
    </rPh>
    <rPh sb="34" eb="37">
      <t>カイイジョウ</t>
    </rPh>
    <rPh sb="51" eb="55">
      <t>カイメイコウ</t>
    </rPh>
    <rPh sb="67" eb="68">
      <t>ブン</t>
    </rPh>
    <phoneticPr fontId="14"/>
  </si>
  <si>
    <t>　理学療法士の加配加算を算定する場合、常勤専従の理学療法士を２名以上配置していますか。</t>
    <phoneticPr fontId="2"/>
  </si>
  <si>
    <t>①</t>
    <phoneticPr fontId="2"/>
  </si>
  <si>
    <t>　利用開始又は入所した日から起算して４月を超えて以降、１月に合計11回以上の理学療法を行った場合、11回目以降のものについては、100分の70に減算していますか。</t>
    <rPh sb="8" eb="9">
      <t>ショ</t>
    </rPh>
    <rPh sb="34" eb="37">
      <t>カイイジョウ</t>
    </rPh>
    <rPh sb="51" eb="55">
      <t>カイメイコウ</t>
    </rPh>
    <rPh sb="67" eb="68">
      <t>ブン</t>
    </rPh>
    <phoneticPr fontId="1"/>
  </si>
  <si>
    <t>　治療・訓練を実施する専用の施設の面積は75㎡以上ありますか。</t>
    <phoneticPr fontId="1"/>
  </si>
  <si>
    <t>　作業療法は個別に１対１で20分以上実施したものについて算定していますか。</t>
    <rPh sb="15" eb="18">
      <t>フンイジョウ</t>
    </rPh>
    <phoneticPr fontId="1"/>
  </si>
  <si>
    <t>　作業療法開始時及びその後３か月に１回以上入所者等に対して作業療法実施計画の内容を説明していますか。</t>
    <rPh sb="21" eb="23">
      <t>ニュウショ</t>
    </rPh>
    <rPh sb="23" eb="24">
      <t>シャ</t>
    </rPh>
    <rPh sb="24" eb="25">
      <t>トウ</t>
    </rPh>
    <phoneticPr fontId="1"/>
  </si>
  <si>
    <t>　作業療法士の加配加算を算定する場合、常勤専従の作業療法士を２名以上配置していますか。</t>
    <phoneticPr fontId="2"/>
  </si>
  <si>
    <t>　言語聴覚療法は個別に１対１で20分以上実施したものについて算定していますか。</t>
    <rPh sb="17" eb="20">
      <t>フンイジョウ</t>
    </rPh>
    <phoneticPr fontId="1"/>
  </si>
  <si>
    <t>　言語聴覚療法開始時及びその後３か月に１回以上入所者等に対して言語聴覚療法実施計画の内容を説明していますか。</t>
    <rPh sb="23" eb="26">
      <t>ニュウショシャ</t>
    </rPh>
    <rPh sb="26" eb="27">
      <t>トウ</t>
    </rPh>
    <phoneticPr fontId="2"/>
  </si>
  <si>
    <t>　言語聴覚士の加配加算を算定する場合、常勤専従の言語聴覚士を２名以上配置していますか。</t>
    <phoneticPr fontId="2"/>
  </si>
  <si>
    <t>　専任の常勤医師が１名以上勤務していますか。</t>
    <rPh sb="1" eb="3">
      <t>センニン</t>
    </rPh>
    <rPh sb="4" eb="6">
      <t>ジョウキン</t>
    </rPh>
    <rPh sb="6" eb="8">
      <t>イシ</t>
    </rPh>
    <rPh sb="10" eb="11">
      <t>メイ</t>
    </rPh>
    <rPh sb="11" eb="13">
      <t>イジョウ</t>
    </rPh>
    <rPh sb="13" eb="15">
      <t>キンム</t>
    </rPh>
    <phoneticPr fontId="1"/>
  </si>
  <si>
    <t>　簡易聴力スクリーニング検査機器、音声録音再生装置、ビデオ録画システム、各種言語・心理・認知機能検査機器・用具、発声発語検査機器・用具等の当該療法を行うために必要な器械・器具を有していますか。</t>
    <rPh sb="1" eb="3">
      <t>カンイ</t>
    </rPh>
    <rPh sb="3" eb="5">
      <t>チョウリョク</t>
    </rPh>
    <rPh sb="12" eb="14">
      <t>ケンサ</t>
    </rPh>
    <rPh sb="14" eb="16">
      <t>キキ</t>
    </rPh>
    <rPh sb="17" eb="19">
      <t>オンセイ</t>
    </rPh>
    <rPh sb="19" eb="21">
      <t>ロクオン</t>
    </rPh>
    <rPh sb="21" eb="23">
      <t>サイセイ</t>
    </rPh>
    <rPh sb="23" eb="25">
      <t>ソウチ</t>
    </rPh>
    <rPh sb="29" eb="31">
      <t>ロクガ</t>
    </rPh>
    <rPh sb="36" eb="38">
      <t>カクシュ</t>
    </rPh>
    <rPh sb="38" eb="40">
      <t>ゲンゴ</t>
    </rPh>
    <rPh sb="41" eb="43">
      <t>シンリ</t>
    </rPh>
    <rPh sb="44" eb="46">
      <t>ニンチ</t>
    </rPh>
    <rPh sb="46" eb="48">
      <t>キノウ</t>
    </rPh>
    <rPh sb="48" eb="50">
      <t>ケンサ</t>
    </rPh>
    <rPh sb="50" eb="52">
      <t>キキ</t>
    </rPh>
    <rPh sb="53" eb="55">
      <t>ヨウグ</t>
    </rPh>
    <rPh sb="56" eb="58">
      <t>ハッセイ</t>
    </rPh>
    <rPh sb="58" eb="59">
      <t>ハツ</t>
    </rPh>
    <rPh sb="59" eb="60">
      <t>ゴ</t>
    </rPh>
    <rPh sb="60" eb="62">
      <t>ケンサ</t>
    </rPh>
    <rPh sb="62" eb="64">
      <t>キキ</t>
    </rPh>
    <rPh sb="65" eb="67">
      <t>ヨウグ</t>
    </rPh>
    <rPh sb="67" eb="68">
      <t>トウ</t>
    </rPh>
    <rPh sb="69" eb="71">
      <t>トウガイ</t>
    </rPh>
    <rPh sb="71" eb="73">
      <t>リョウホウ</t>
    </rPh>
    <rPh sb="74" eb="75">
      <t>オコナ</t>
    </rPh>
    <rPh sb="79" eb="81">
      <t>ヒツヨウ</t>
    </rPh>
    <rPh sb="82" eb="84">
      <t>キカイ</t>
    </rPh>
    <rPh sb="85" eb="87">
      <t>キグ</t>
    </rPh>
    <rPh sb="88" eb="89">
      <t>ユウ</t>
    </rPh>
    <phoneticPr fontId="1"/>
  </si>
  <si>
    <t>　専任の作業療法士を１人以上配置していますか。</t>
    <rPh sb="1" eb="3">
      <t>センニン</t>
    </rPh>
    <rPh sb="4" eb="6">
      <t>サギョウ</t>
    </rPh>
    <rPh sb="6" eb="9">
      <t>リョウホウシ</t>
    </rPh>
    <rPh sb="11" eb="12">
      <t>ニン</t>
    </rPh>
    <rPh sb="12" eb="14">
      <t>イジョウ</t>
    </rPh>
    <rPh sb="14" eb="16">
      <t>ハイチ</t>
    </rPh>
    <phoneticPr fontId="2"/>
  </si>
  <si>
    <t>　精神科を担当する医師の指示の下に実施するものとしていますか。</t>
    <rPh sb="1" eb="4">
      <t>セイシンカ</t>
    </rPh>
    <rPh sb="5" eb="7">
      <t>タントウ</t>
    </rPh>
    <rPh sb="9" eb="11">
      <t>イシ</t>
    </rPh>
    <rPh sb="12" eb="14">
      <t>シジ</t>
    </rPh>
    <rPh sb="15" eb="16">
      <t>モト</t>
    </rPh>
    <rPh sb="17" eb="19">
      <t>ジッシ</t>
    </rPh>
    <phoneticPr fontId="2"/>
  </si>
  <si>
    <t>　入所者等１人当たり１日につき２時間を標準として行われていますか。</t>
    <rPh sb="1" eb="3">
      <t>ニュウショ</t>
    </rPh>
    <rPh sb="3" eb="4">
      <t>シャ</t>
    </rPh>
    <rPh sb="4" eb="5">
      <t>トウ</t>
    </rPh>
    <rPh sb="6" eb="7">
      <t>ニン</t>
    </rPh>
    <rPh sb="7" eb="8">
      <t>ア</t>
    </rPh>
    <rPh sb="11" eb="12">
      <t>ニチ</t>
    </rPh>
    <rPh sb="16" eb="18">
      <t>ジカン</t>
    </rPh>
    <rPh sb="19" eb="21">
      <t>ヒョウジュン</t>
    </rPh>
    <rPh sb="24" eb="25">
      <t>オコナ</t>
    </rPh>
    <phoneticPr fontId="2"/>
  </si>
  <si>
    <t>　１人の作業療法士が１人以上の助手とともに当該療法を実施していますか。</t>
    <rPh sb="2" eb="3">
      <t>ニン</t>
    </rPh>
    <rPh sb="4" eb="6">
      <t>サギョウ</t>
    </rPh>
    <rPh sb="6" eb="9">
      <t>リョウホウシ</t>
    </rPh>
    <rPh sb="11" eb="12">
      <t>ニン</t>
    </rPh>
    <rPh sb="12" eb="14">
      <t>イジョウ</t>
    </rPh>
    <rPh sb="15" eb="17">
      <t>ジョシュ</t>
    </rPh>
    <rPh sb="21" eb="23">
      <t>トウガイ</t>
    </rPh>
    <rPh sb="23" eb="25">
      <t>リョウホウ</t>
    </rPh>
    <rPh sb="26" eb="28">
      <t>ジッシ</t>
    </rPh>
    <phoneticPr fontId="2"/>
  </si>
  <si>
    <t>　精神科作業療法を実施した場合はその要点を個々の入所者等の診療録に記載していますか。</t>
    <rPh sb="1" eb="4">
      <t>セイシンカ</t>
    </rPh>
    <rPh sb="4" eb="6">
      <t>サギョウ</t>
    </rPh>
    <rPh sb="6" eb="8">
      <t>リョウホウ</t>
    </rPh>
    <rPh sb="9" eb="11">
      <t>ジッシ</t>
    </rPh>
    <rPh sb="13" eb="15">
      <t>バアイ</t>
    </rPh>
    <rPh sb="18" eb="20">
      <t>ヨウテン</t>
    </rPh>
    <rPh sb="21" eb="23">
      <t>ココ</t>
    </rPh>
    <rPh sb="24" eb="27">
      <t>ニュウショシャ</t>
    </rPh>
    <rPh sb="27" eb="28">
      <t>トウ</t>
    </rPh>
    <rPh sb="29" eb="31">
      <t>シンリョウ</t>
    </rPh>
    <rPh sb="31" eb="32">
      <t>ロク</t>
    </rPh>
    <rPh sb="33" eb="35">
      <t>キサイ</t>
    </rPh>
    <phoneticPr fontId="2"/>
  </si>
  <si>
    <t>　精神科医師の診療に基づき対象となる入所者等ごとに治療計画を作成し、この治療計画に従って行っていますか。</t>
    <rPh sb="1" eb="3">
      <t>セイシン</t>
    </rPh>
    <rPh sb="3" eb="4">
      <t>カ</t>
    </rPh>
    <rPh sb="4" eb="6">
      <t>イシ</t>
    </rPh>
    <rPh sb="7" eb="9">
      <t>シンリョウ</t>
    </rPh>
    <rPh sb="10" eb="11">
      <t>モト</t>
    </rPh>
    <rPh sb="13" eb="15">
      <t>タイショウ</t>
    </rPh>
    <rPh sb="18" eb="21">
      <t>ニュウショシャ</t>
    </rPh>
    <rPh sb="21" eb="22">
      <t>トウ</t>
    </rPh>
    <rPh sb="25" eb="27">
      <t>チリョウ</t>
    </rPh>
    <rPh sb="27" eb="29">
      <t>ケイカク</t>
    </rPh>
    <rPh sb="30" eb="32">
      <t>サクセイ</t>
    </rPh>
    <rPh sb="36" eb="38">
      <t>チリョウ</t>
    </rPh>
    <rPh sb="38" eb="40">
      <t>ケイカク</t>
    </rPh>
    <rPh sb="41" eb="42">
      <t>シタガ</t>
    </rPh>
    <rPh sb="44" eb="45">
      <t>オコナ</t>
    </rPh>
    <phoneticPr fontId="2"/>
  </si>
  <si>
    <t>　定期的にその評価を行う等の計画的な医学的管理に基づいて実施していますか。</t>
    <rPh sb="1" eb="3">
      <t>テイキ</t>
    </rPh>
    <rPh sb="3" eb="4">
      <t>テキ</t>
    </rPh>
    <rPh sb="7" eb="9">
      <t>ヒョウカ</t>
    </rPh>
    <rPh sb="10" eb="11">
      <t>オコナ</t>
    </rPh>
    <rPh sb="12" eb="13">
      <t>トウ</t>
    </rPh>
    <rPh sb="14" eb="16">
      <t>ケイカク</t>
    </rPh>
    <rPh sb="16" eb="17">
      <t>テキ</t>
    </rPh>
    <rPh sb="18" eb="21">
      <t>イガクテキ</t>
    </rPh>
    <rPh sb="21" eb="23">
      <t>カンリ</t>
    </rPh>
    <rPh sb="24" eb="25">
      <t>モト</t>
    </rPh>
    <rPh sb="28" eb="30">
      <t>ジッシ</t>
    </rPh>
    <phoneticPr fontId="2"/>
  </si>
  <si>
    <t>　実施に要した内容、要点及び時刻について診療録等に記載していますか。</t>
    <rPh sb="1" eb="3">
      <t>ジッシ</t>
    </rPh>
    <rPh sb="4" eb="5">
      <t>ヨウ</t>
    </rPh>
    <rPh sb="7" eb="9">
      <t>ナイヨウ</t>
    </rPh>
    <rPh sb="10" eb="12">
      <t>ヨウテン</t>
    </rPh>
    <rPh sb="12" eb="13">
      <t>オヨ</t>
    </rPh>
    <rPh sb="14" eb="16">
      <t>ジコク</t>
    </rPh>
    <rPh sb="20" eb="22">
      <t>シンリョウ</t>
    </rPh>
    <rPh sb="22" eb="23">
      <t>ロク</t>
    </rPh>
    <rPh sb="23" eb="24">
      <t>トウ</t>
    </rPh>
    <rPh sb="25" eb="27">
      <t>キサイ</t>
    </rPh>
    <phoneticPr fontId="2"/>
  </si>
  <si>
    <t>①に占める②の割合</t>
    <rPh sb="2" eb="3">
      <t>シ</t>
    </rPh>
    <rPh sb="7" eb="9">
      <t>ワリアイ</t>
    </rPh>
    <phoneticPr fontId="17"/>
  </si>
  <si>
    <t>日</t>
    <rPh sb="0" eb="1">
      <t>ニチ</t>
    </rPh>
    <phoneticPr fontId="17"/>
  </si>
  <si>
    <t>①</t>
    <phoneticPr fontId="17"/>
  </si>
  <si>
    <t>人</t>
    <rPh sb="0" eb="1">
      <t>ニン</t>
    </rPh>
    <phoneticPr fontId="17"/>
  </si>
  <si>
    <t>４月</t>
  </si>
  <si>
    <t>５月</t>
  </si>
  <si>
    <t>６月</t>
  </si>
  <si>
    <t>７月</t>
  </si>
  <si>
    <t>８月</t>
  </si>
  <si>
    <t>９月</t>
  </si>
  <si>
    <t>１０月</t>
  </si>
  <si>
    <t>１１月</t>
  </si>
  <si>
    <t>１２月</t>
  </si>
  <si>
    <t>１月</t>
  </si>
  <si>
    <t>２月</t>
  </si>
  <si>
    <t>３月</t>
  </si>
  <si>
    <t>入所（利用）者数一覧表</t>
    <rPh sb="0" eb="2">
      <t>ニュウショ</t>
    </rPh>
    <phoneticPr fontId="19"/>
  </si>
  <si>
    <t>〇定員超過利用に係る入所(利用）者数は、１月間（歴月）の平均を用います。</t>
    <rPh sb="1" eb="3">
      <t>テイイン</t>
    </rPh>
    <rPh sb="3" eb="5">
      <t>チョウカ</t>
    </rPh>
    <rPh sb="5" eb="7">
      <t>リヨウ</t>
    </rPh>
    <rPh sb="8" eb="9">
      <t>カカ</t>
    </rPh>
    <rPh sb="10" eb="12">
      <t>ニュウショ</t>
    </rPh>
    <rPh sb="13" eb="15">
      <t>リヨウ</t>
    </rPh>
    <rPh sb="16" eb="17">
      <t>シャ</t>
    </rPh>
    <rPh sb="17" eb="18">
      <t>スウ</t>
    </rPh>
    <rPh sb="21" eb="22">
      <t>ツキ</t>
    </rPh>
    <rPh sb="22" eb="23">
      <t>カン</t>
    </rPh>
    <rPh sb="24" eb="25">
      <t>レキ</t>
    </rPh>
    <rPh sb="25" eb="26">
      <t>ゲツ</t>
    </rPh>
    <rPh sb="28" eb="30">
      <t>ヘイキン</t>
    </rPh>
    <rPh sb="31" eb="32">
      <t>モチ</t>
    </rPh>
    <phoneticPr fontId="2"/>
  </si>
  <si>
    <t>　　・新設又は増床の時点から６月未満の間は、便宜上、ベッド数の90％を入所者数とします。</t>
    <rPh sb="3" eb="5">
      <t>シンセツ</t>
    </rPh>
    <rPh sb="5" eb="6">
      <t>マタ</t>
    </rPh>
    <rPh sb="7" eb="9">
      <t>ゾウショウ</t>
    </rPh>
    <rPh sb="10" eb="12">
      <t>ジテン</t>
    </rPh>
    <rPh sb="15" eb="16">
      <t>ガツ</t>
    </rPh>
    <rPh sb="16" eb="18">
      <t>ミマン</t>
    </rPh>
    <rPh sb="19" eb="20">
      <t>アイダ</t>
    </rPh>
    <rPh sb="22" eb="24">
      <t>ベンギ</t>
    </rPh>
    <rPh sb="24" eb="25">
      <t>ジョウ</t>
    </rPh>
    <rPh sb="29" eb="30">
      <t>スウ</t>
    </rPh>
    <rPh sb="35" eb="38">
      <t>ニュウショシャ</t>
    </rPh>
    <rPh sb="38" eb="39">
      <t>スウ</t>
    </rPh>
    <phoneticPr fontId="2"/>
  </si>
  <si>
    <t>　　・新設又は増床の時点から６月以上１年未満の間は、直近の６カ月における入所者延数を６月間の日数で除して得た数とします。</t>
    <rPh sb="3" eb="5">
      <t>シンセツ</t>
    </rPh>
    <rPh sb="5" eb="6">
      <t>マタ</t>
    </rPh>
    <rPh sb="7" eb="9">
      <t>ゾウショウ</t>
    </rPh>
    <rPh sb="10" eb="12">
      <t>ジテン</t>
    </rPh>
    <rPh sb="15" eb="16">
      <t>ツキ</t>
    </rPh>
    <rPh sb="16" eb="18">
      <t>イジョウ</t>
    </rPh>
    <rPh sb="19" eb="20">
      <t>ネン</t>
    </rPh>
    <rPh sb="20" eb="22">
      <t>ミマン</t>
    </rPh>
    <rPh sb="23" eb="24">
      <t>アイダ</t>
    </rPh>
    <rPh sb="26" eb="28">
      <t>チョッキン</t>
    </rPh>
    <rPh sb="31" eb="32">
      <t>ゲツ</t>
    </rPh>
    <rPh sb="36" eb="38">
      <t>ニュウショ</t>
    </rPh>
    <rPh sb="38" eb="39">
      <t>シャ</t>
    </rPh>
    <rPh sb="39" eb="40">
      <t>ノベ</t>
    </rPh>
    <rPh sb="40" eb="41">
      <t>スウ</t>
    </rPh>
    <rPh sb="43" eb="44">
      <t>ツキ</t>
    </rPh>
    <rPh sb="44" eb="45">
      <t>カン</t>
    </rPh>
    <rPh sb="46" eb="48">
      <t>ニッスウ</t>
    </rPh>
    <rPh sb="49" eb="50">
      <t>ジョ</t>
    </rPh>
    <rPh sb="52" eb="53">
      <t>エ</t>
    </rPh>
    <rPh sb="54" eb="55">
      <t>カズ</t>
    </rPh>
    <phoneticPr fontId="2"/>
  </si>
  <si>
    <t>　　・新設又は増床の時点から１年以上経過している場合は、直近１年間における入所者延数を１年間の日数で除して得た数とします。</t>
    <rPh sb="3" eb="5">
      <t>シンセツ</t>
    </rPh>
    <rPh sb="5" eb="6">
      <t>マタ</t>
    </rPh>
    <rPh sb="7" eb="9">
      <t>ゾウショウ</t>
    </rPh>
    <rPh sb="10" eb="12">
      <t>ジテン</t>
    </rPh>
    <rPh sb="15" eb="16">
      <t>ネン</t>
    </rPh>
    <rPh sb="16" eb="18">
      <t>イジョウ</t>
    </rPh>
    <rPh sb="18" eb="20">
      <t>ケイカ</t>
    </rPh>
    <rPh sb="24" eb="26">
      <t>バアイ</t>
    </rPh>
    <rPh sb="28" eb="30">
      <t>チョッキン</t>
    </rPh>
    <rPh sb="31" eb="33">
      <t>ネンカン</t>
    </rPh>
    <rPh sb="37" eb="39">
      <t>ニュウショ</t>
    </rPh>
    <rPh sb="39" eb="40">
      <t>シャ</t>
    </rPh>
    <rPh sb="40" eb="41">
      <t>ノベ</t>
    </rPh>
    <rPh sb="41" eb="42">
      <t>スウ</t>
    </rPh>
    <rPh sb="44" eb="46">
      <t>ネンカン</t>
    </rPh>
    <rPh sb="47" eb="49">
      <t>ニッスウ</t>
    </rPh>
    <rPh sb="50" eb="51">
      <t>ジョ</t>
    </rPh>
    <rPh sb="53" eb="54">
      <t>エ</t>
    </rPh>
    <rPh sb="55" eb="56">
      <t>カズ</t>
    </rPh>
    <phoneticPr fontId="2"/>
  </si>
  <si>
    <t>　　・減床後の実績が３月以上あるときは、減床後の入所者延数を延日数で除して得た数とします。</t>
    <rPh sb="3" eb="4">
      <t>ゲン</t>
    </rPh>
    <rPh sb="4" eb="5">
      <t>ユカ</t>
    </rPh>
    <rPh sb="5" eb="6">
      <t>ゴ</t>
    </rPh>
    <rPh sb="7" eb="9">
      <t>ジッセキ</t>
    </rPh>
    <rPh sb="11" eb="12">
      <t>ツキ</t>
    </rPh>
    <rPh sb="12" eb="14">
      <t>イジョウ</t>
    </rPh>
    <rPh sb="20" eb="21">
      <t>ゲン</t>
    </rPh>
    <rPh sb="21" eb="22">
      <t>ユカ</t>
    </rPh>
    <rPh sb="22" eb="23">
      <t>ゴ</t>
    </rPh>
    <rPh sb="24" eb="27">
      <t>ニュウショシャ</t>
    </rPh>
    <rPh sb="27" eb="28">
      <t>ノベ</t>
    </rPh>
    <rPh sb="28" eb="29">
      <t>スウ</t>
    </rPh>
    <rPh sb="30" eb="31">
      <t>ノベ</t>
    </rPh>
    <rPh sb="31" eb="33">
      <t>ニッスウ</t>
    </rPh>
    <rPh sb="34" eb="35">
      <t>ジョ</t>
    </rPh>
    <rPh sb="37" eb="38">
      <t>エ</t>
    </rPh>
    <rPh sb="39" eb="40">
      <t>カズ</t>
    </rPh>
    <phoneticPr fontId="2"/>
  </si>
  <si>
    <t>　　当該月の全入所（利用）者の延数を当該月の日数で除して得た数とします。（小数点以下切り上げ）</t>
    <rPh sb="2" eb="4">
      <t>トウガイ</t>
    </rPh>
    <rPh sb="4" eb="5">
      <t>ツキ</t>
    </rPh>
    <rPh sb="6" eb="7">
      <t>ゼン</t>
    </rPh>
    <rPh sb="7" eb="9">
      <t>ニュウショ</t>
    </rPh>
    <rPh sb="10" eb="12">
      <t>リヨウ</t>
    </rPh>
    <rPh sb="13" eb="14">
      <t>シャ</t>
    </rPh>
    <rPh sb="15" eb="16">
      <t>ノベ</t>
    </rPh>
    <rPh sb="16" eb="17">
      <t>スウ</t>
    </rPh>
    <rPh sb="18" eb="20">
      <t>トウガイ</t>
    </rPh>
    <rPh sb="20" eb="21">
      <t>ツキ</t>
    </rPh>
    <rPh sb="22" eb="24">
      <t>ニッスウ</t>
    </rPh>
    <rPh sb="25" eb="26">
      <t>ジョ</t>
    </rPh>
    <rPh sb="28" eb="29">
      <t>エ</t>
    </rPh>
    <rPh sb="30" eb="31">
      <t>カズ</t>
    </rPh>
    <rPh sb="37" eb="40">
      <t>ショウスウテン</t>
    </rPh>
    <rPh sb="40" eb="42">
      <t>イカ</t>
    </rPh>
    <rPh sb="42" eb="43">
      <t>キ</t>
    </rPh>
    <rPh sb="44" eb="45">
      <t>ア</t>
    </rPh>
    <phoneticPr fontId="2"/>
  </si>
  <si>
    <t>合計</t>
    <rPh sb="0" eb="2">
      <t>ゴウケイ</t>
    </rPh>
    <phoneticPr fontId="2"/>
  </si>
  <si>
    <t>月平均</t>
    <rPh sb="0" eb="1">
      <t>ツキ</t>
    </rPh>
    <rPh sb="1" eb="3">
      <t>ヘイキン</t>
    </rPh>
    <phoneticPr fontId="2"/>
  </si>
  <si>
    <t>＜前年４月１日より以前に開設した施設＞　前年度の実績(４月～３月）を記載し、計算を行ってください。</t>
    <phoneticPr fontId="2"/>
  </si>
  <si>
    <t>＜前年５月１日～６月１日に開設した施設（開設から１年以上の実績がある）＞　
　直近1年間（６月～５月）の実績を記載し、計算を行ってください。　　　　　　　　　　　　　　　　</t>
    <phoneticPr fontId="2"/>
  </si>
  <si>
    <t>―</t>
    <phoneticPr fontId="19"/>
  </si>
  <si>
    <t>―</t>
    <phoneticPr fontId="2"/>
  </si>
  <si>
    <t>―</t>
    <phoneticPr fontId="2"/>
  </si>
  <si>
    <t>―</t>
    <phoneticPr fontId="2"/>
  </si>
  <si>
    <t>―</t>
    <phoneticPr fontId="2"/>
  </si>
  <si>
    <t>＜前年７月１日～１２月１日に開設した施設（開設からの実績が６ヶ月以上１２ヶ月未満の場合）＞　
　直近６ヶ月（１２月～５月）の実績を記載し、計算を行ってください。</t>
    <phoneticPr fontId="2"/>
  </si>
  <si>
    <t>合計</t>
    <rPh sb="0" eb="2">
      <t>ゴウケイ</t>
    </rPh>
    <phoneticPr fontId="19"/>
  </si>
  <si>
    <t>前年度
平均入所（利用）者数</t>
    <rPh sb="0" eb="3">
      <t>ゼンネンド</t>
    </rPh>
    <rPh sb="4" eb="6">
      <t>ヘイキン</t>
    </rPh>
    <rPh sb="6" eb="8">
      <t>ニュウショ</t>
    </rPh>
    <rPh sb="9" eb="11">
      <t>リヨウ</t>
    </rPh>
    <rPh sb="12" eb="13">
      <t>シャ</t>
    </rPh>
    <rPh sb="13" eb="14">
      <t>スウ</t>
    </rPh>
    <phoneticPr fontId="19"/>
  </si>
  <si>
    <t>前年度平均
入所（利用）者数</t>
    <rPh sb="0" eb="3">
      <t>ゼンネンド</t>
    </rPh>
    <rPh sb="3" eb="5">
      <t>ヘイキン</t>
    </rPh>
    <rPh sb="6" eb="8">
      <t>ニュウショ</t>
    </rPh>
    <rPh sb="9" eb="11">
      <t>リヨウ</t>
    </rPh>
    <rPh sb="12" eb="13">
      <t>シャ</t>
    </rPh>
    <rPh sb="13" eb="14">
      <t>スウ</t>
    </rPh>
    <phoneticPr fontId="19"/>
  </si>
  <si>
    <t>＜今年の１月１日以降に開設した施設（開設からの実績が６ヶ月未満の場合）＞　　　　　</t>
    <phoneticPr fontId="2"/>
  </si>
  <si>
    <t>　〔新設（再開を含む）又は増床の場合〕</t>
    <rPh sb="2" eb="4">
      <t>シンセツ</t>
    </rPh>
    <rPh sb="5" eb="7">
      <t>サイカイ</t>
    </rPh>
    <rPh sb="8" eb="9">
      <t>フク</t>
    </rPh>
    <rPh sb="11" eb="12">
      <t>マタ</t>
    </rPh>
    <rPh sb="13" eb="15">
      <t>ゾウショウ</t>
    </rPh>
    <rPh sb="16" eb="18">
      <t>バアイ</t>
    </rPh>
    <phoneticPr fontId="2"/>
  </si>
  <si>
    <t>　〔減床の場合〕</t>
    <rPh sb="2" eb="3">
      <t>ゲン</t>
    </rPh>
    <rPh sb="3" eb="4">
      <t>ユカ</t>
    </rPh>
    <rPh sb="5" eb="7">
      <t>バアイ</t>
    </rPh>
    <phoneticPr fontId="2"/>
  </si>
  <si>
    <t>【前年度平均入所（利用)者数の確認】</t>
    <rPh sb="1" eb="4">
      <t>ゼンネンド</t>
    </rPh>
    <rPh sb="4" eb="6">
      <t>ヘイキン</t>
    </rPh>
    <rPh sb="6" eb="8">
      <t>ニュウショ</t>
    </rPh>
    <rPh sb="9" eb="11">
      <t>リヨウ</t>
    </rPh>
    <rPh sb="12" eb="13">
      <t>シャ</t>
    </rPh>
    <rPh sb="13" eb="14">
      <t>スウ</t>
    </rPh>
    <rPh sb="15" eb="17">
      <t>カクニン</t>
    </rPh>
    <phoneticPr fontId="19"/>
  </si>
  <si>
    <t>・開設時期により該当する欄を用いて、前年度の平均入所(利用）者数を算出し、確認してください。</t>
    <rPh sb="1" eb="3">
      <t>カイセツ</t>
    </rPh>
    <rPh sb="3" eb="5">
      <t>ジキ</t>
    </rPh>
    <rPh sb="8" eb="10">
      <t>ガイトウ</t>
    </rPh>
    <rPh sb="12" eb="13">
      <t>ラン</t>
    </rPh>
    <rPh sb="14" eb="15">
      <t>モチ</t>
    </rPh>
    <rPh sb="18" eb="21">
      <t>ゼンネンド</t>
    </rPh>
    <rPh sb="22" eb="24">
      <t>ヘイキン</t>
    </rPh>
    <rPh sb="24" eb="26">
      <t>ニュウショ</t>
    </rPh>
    <rPh sb="27" eb="29">
      <t>リヨウ</t>
    </rPh>
    <rPh sb="30" eb="31">
      <t>シャ</t>
    </rPh>
    <rPh sb="31" eb="32">
      <t>スウ</t>
    </rPh>
    <rPh sb="33" eb="35">
      <t>サンシュツ</t>
    </rPh>
    <rPh sb="37" eb="39">
      <t>カクニン</t>
    </rPh>
    <phoneticPr fontId="19"/>
  </si>
  <si>
    <t>入所者(延数）</t>
    <rPh sb="0" eb="2">
      <t>ニュウショ</t>
    </rPh>
    <rPh sb="2" eb="3">
      <t>シャ</t>
    </rPh>
    <rPh sb="4" eb="5">
      <t>ノベ</t>
    </rPh>
    <rPh sb="5" eb="6">
      <t>スウ</t>
    </rPh>
    <phoneticPr fontId="2"/>
  </si>
  <si>
    <t>短入療利用者
(延数）</t>
    <rPh sb="0" eb="1">
      <t>タン</t>
    </rPh>
    <rPh sb="1" eb="2">
      <t>ニュウ</t>
    </rPh>
    <rPh sb="2" eb="3">
      <t>リョウ</t>
    </rPh>
    <rPh sb="3" eb="6">
      <t>リヨウシャ</t>
    </rPh>
    <rPh sb="8" eb="9">
      <t>ノベ</t>
    </rPh>
    <rPh sb="9" eb="10">
      <t>スウ</t>
    </rPh>
    <phoneticPr fontId="19"/>
  </si>
  <si>
    <t>6月～5月日数合計</t>
    <rPh sb="1" eb="2">
      <t>ガツ</t>
    </rPh>
    <rPh sb="4" eb="5">
      <t>ガツ</t>
    </rPh>
    <rPh sb="5" eb="7">
      <t>ニッスウ</t>
    </rPh>
    <rPh sb="7" eb="9">
      <t>ゴウケイ</t>
    </rPh>
    <phoneticPr fontId="19"/>
  </si>
  <si>
    <t>前年度
年間日数</t>
    <rPh sb="0" eb="3">
      <t>ゼンネンド</t>
    </rPh>
    <rPh sb="4" eb="6">
      <t>ネンカン</t>
    </rPh>
    <rPh sb="6" eb="8">
      <t>ニッスウ</t>
    </rPh>
    <phoneticPr fontId="19"/>
  </si>
  <si>
    <t>12月～5月日数合計</t>
    <rPh sb="2" eb="3">
      <t>ガツ</t>
    </rPh>
    <rPh sb="5" eb="6">
      <t>ガツ</t>
    </rPh>
    <rPh sb="6" eb="8">
      <t>ニッスウ</t>
    </rPh>
    <rPh sb="8" eb="10">
      <t>ゴウケイ</t>
    </rPh>
    <phoneticPr fontId="19"/>
  </si>
  <si>
    <t>〇人員基準の基準における「入所（利用）者数」は、「前年度の平均値」です。
　前年度の入所（利用）者延数を当該年度の日数で除して得た数になります。(小数点第二位以下を切り上げ）</t>
    <rPh sb="1" eb="3">
      <t>ジンイン</t>
    </rPh>
    <rPh sb="3" eb="5">
      <t>キジュン</t>
    </rPh>
    <rPh sb="6" eb="8">
      <t>キジュン</t>
    </rPh>
    <rPh sb="13" eb="15">
      <t>ニュウショ</t>
    </rPh>
    <rPh sb="16" eb="18">
      <t>リヨウ</t>
    </rPh>
    <rPh sb="19" eb="20">
      <t>シャ</t>
    </rPh>
    <rPh sb="20" eb="21">
      <t>スウ</t>
    </rPh>
    <rPh sb="25" eb="28">
      <t>ゼンネンド</t>
    </rPh>
    <rPh sb="29" eb="31">
      <t>ヘイキン</t>
    </rPh>
    <rPh sb="31" eb="32">
      <t>チ</t>
    </rPh>
    <rPh sb="38" eb="41">
      <t>ゼンネンド</t>
    </rPh>
    <rPh sb="42" eb="44">
      <t>ニュウショ</t>
    </rPh>
    <rPh sb="45" eb="47">
      <t>リヨウ</t>
    </rPh>
    <rPh sb="48" eb="49">
      <t>シャ</t>
    </rPh>
    <rPh sb="49" eb="50">
      <t>ノベ</t>
    </rPh>
    <rPh sb="50" eb="51">
      <t>スウ</t>
    </rPh>
    <rPh sb="52" eb="54">
      <t>トウガイ</t>
    </rPh>
    <rPh sb="54" eb="56">
      <t>ネンド</t>
    </rPh>
    <rPh sb="57" eb="59">
      <t>ニッスウ</t>
    </rPh>
    <rPh sb="60" eb="61">
      <t>ジョ</t>
    </rPh>
    <rPh sb="63" eb="64">
      <t>エ</t>
    </rPh>
    <rPh sb="65" eb="66">
      <t>カズ</t>
    </rPh>
    <rPh sb="73" eb="76">
      <t>ショウスウテン</t>
    </rPh>
    <rPh sb="76" eb="77">
      <t>ダイ</t>
    </rPh>
    <rPh sb="77" eb="79">
      <t>２イ</t>
    </rPh>
    <rPh sb="79" eb="81">
      <t>イカ</t>
    </rPh>
    <rPh sb="82" eb="83">
      <t>キ</t>
    </rPh>
    <rPh sb="84" eb="85">
      <t>ア</t>
    </rPh>
    <phoneticPr fontId="2"/>
  </si>
  <si>
    <r>
      <t>［人員基準における年平均入所（利用）者数］　　　　　定員×９０％を記載</t>
    </r>
    <r>
      <rPr>
        <sz val="14"/>
        <rFont val="ＭＳ Ｐゴシック"/>
        <family val="3"/>
        <charset val="128"/>
      </rPr>
      <t>→</t>
    </r>
    <rPh sb="26" eb="28">
      <t>テイイン</t>
    </rPh>
    <rPh sb="33" eb="35">
      <t>キサイ</t>
    </rPh>
    <phoneticPr fontId="19"/>
  </si>
  <si>
    <t>３　人員の確認</t>
    <rPh sb="2" eb="4">
      <t>ジンイン</t>
    </rPh>
    <rPh sb="5" eb="7">
      <t>カクニン</t>
    </rPh>
    <phoneticPr fontId="2"/>
  </si>
  <si>
    <t>２　前年度の入所者数</t>
    <phoneticPr fontId="2"/>
  </si>
  <si>
    <t>・入所日は含み、退所日は含みません。</t>
    <rPh sb="1" eb="3">
      <t>ニュウショ</t>
    </rPh>
    <rPh sb="3" eb="4">
      <t>ビ</t>
    </rPh>
    <rPh sb="5" eb="6">
      <t>フク</t>
    </rPh>
    <rPh sb="8" eb="10">
      <t>タイショ</t>
    </rPh>
    <rPh sb="10" eb="11">
      <t>ビ</t>
    </rPh>
    <rPh sb="12" eb="13">
      <t>フク</t>
    </rPh>
    <phoneticPr fontId="19"/>
  </si>
  <si>
    <t>　看護職員を必要数（６：１）以上配置していますか。</t>
    <rPh sb="1" eb="3">
      <t>カンゴ</t>
    </rPh>
    <rPh sb="3" eb="5">
      <t>ショクイン</t>
    </rPh>
    <rPh sb="6" eb="8">
      <t>ヒツヨウ</t>
    </rPh>
    <rPh sb="8" eb="9">
      <t>スウ</t>
    </rPh>
    <rPh sb="14" eb="16">
      <t>イジョウ</t>
    </rPh>
    <rPh sb="16" eb="18">
      <t>ハイチ</t>
    </rPh>
    <phoneticPr fontId="2"/>
  </si>
  <si>
    <t>　看護職員の必要数の２割以上の看護師を配置していますか。</t>
    <rPh sb="1" eb="3">
      <t>カンゴ</t>
    </rPh>
    <rPh sb="3" eb="5">
      <t>ショクイン</t>
    </rPh>
    <phoneticPr fontId="2"/>
  </si>
  <si>
    <t>　入所者の重度者の割合が50%以上ですか。</t>
    <rPh sb="1" eb="3">
      <t>ニュウショ</t>
    </rPh>
    <rPh sb="3" eb="4">
      <t>シャ</t>
    </rPh>
    <rPh sb="5" eb="7">
      <t>ジュウド</t>
    </rPh>
    <rPh sb="7" eb="8">
      <t>シャ</t>
    </rPh>
    <rPh sb="9" eb="11">
      <t>ワリアイ</t>
    </rPh>
    <rPh sb="15" eb="17">
      <t>イジョウ</t>
    </rPh>
    <phoneticPr fontId="2"/>
  </si>
  <si>
    <t>　生活機能を維持改善するリハビリテーションを行っていますか。</t>
    <rPh sb="1" eb="3">
      <t>セイカツ</t>
    </rPh>
    <rPh sb="3" eb="5">
      <t>キノウ</t>
    </rPh>
    <rPh sb="6" eb="8">
      <t>イジ</t>
    </rPh>
    <rPh sb="8" eb="10">
      <t>カイゼン</t>
    </rPh>
    <rPh sb="22" eb="23">
      <t>オコナ</t>
    </rPh>
    <phoneticPr fontId="2"/>
  </si>
  <si>
    <t>　地域に貢献する活動を行っていますか。</t>
    <rPh sb="1" eb="3">
      <t>チイキ</t>
    </rPh>
    <rPh sb="4" eb="6">
      <t>コウケン</t>
    </rPh>
    <rPh sb="8" eb="10">
      <t>カツドウ</t>
    </rPh>
    <rPh sb="11" eb="12">
      <t>オコナ</t>
    </rPh>
    <phoneticPr fontId="2"/>
  </si>
  <si>
    <t>　ターミナルケアの実施状況の割合が10％以上ですか。</t>
    <rPh sb="9" eb="11">
      <t>ジッシ</t>
    </rPh>
    <rPh sb="11" eb="13">
      <t>ジョウキョウ</t>
    </rPh>
    <rPh sb="14" eb="16">
      <t>ワリアイ</t>
    </rPh>
    <rPh sb="20" eb="22">
      <t>イジョウ</t>
    </rPh>
    <phoneticPr fontId="2"/>
  </si>
  <si>
    <t>　ターミナルケアの実施状況の割合が５％以上ですか。</t>
    <rPh sb="9" eb="11">
      <t>ジッシ</t>
    </rPh>
    <rPh sb="11" eb="13">
      <t>ジョウキョウ</t>
    </rPh>
    <rPh sb="14" eb="16">
      <t>ワリアイ</t>
    </rPh>
    <rPh sb="19" eb="21">
      <t>イジョウ</t>
    </rPh>
    <phoneticPr fontId="2"/>
  </si>
  <si>
    <t>＊該当するものに◯</t>
    <rPh sb="1" eb="3">
      <t>ガイトウ</t>
    </rPh>
    <phoneticPr fontId="19"/>
  </si>
  <si>
    <t>（　Ⅰ型療養棟　　・　Ⅱ型療養棟　）</t>
    <rPh sb="3" eb="4">
      <t>ガタ</t>
    </rPh>
    <rPh sb="4" eb="6">
      <t>リョウヨウ</t>
    </rPh>
    <rPh sb="6" eb="7">
      <t>トウ</t>
    </rPh>
    <rPh sb="12" eb="13">
      <t>ガタ</t>
    </rPh>
    <rPh sb="13" eb="15">
      <t>リョウヨウ</t>
    </rPh>
    <rPh sb="15" eb="16">
      <t>トウ</t>
    </rPh>
    <phoneticPr fontId="19"/>
  </si>
  <si>
    <t>※Ⅰ型療養棟とⅡ型療養棟の両方を有する場合は、それぞれ別にこの一覧表を作成してください。</t>
    <rPh sb="2" eb="3">
      <t>ガタ</t>
    </rPh>
    <rPh sb="3" eb="5">
      <t>リョウヨウ</t>
    </rPh>
    <rPh sb="5" eb="6">
      <t>トウ</t>
    </rPh>
    <rPh sb="8" eb="9">
      <t>ガタ</t>
    </rPh>
    <rPh sb="9" eb="11">
      <t>リョウヨウ</t>
    </rPh>
    <rPh sb="11" eb="12">
      <t>トウ</t>
    </rPh>
    <rPh sb="13" eb="15">
      <t>リョウホウ</t>
    </rPh>
    <rPh sb="16" eb="17">
      <t>ユウ</t>
    </rPh>
    <rPh sb="19" eb="21">
      <t>バアイ</t>
    </rPh>
    <rPh sb="27" eb="28">
      <t>ベツ</t>
    </rPh>
    <rPh sb="31" eb="33">
      <t>イチラン</t>
    </rPh>
    <rPh sb="33" eb="34">
      <t>ヒョウ</t>
    </rPh>
    <rPh sb="35" eb="37">
      <t>サクセイ</t>
    </rPh>
    <phoneticPr fontId="19"/>
  </si>
  <si>
    <t>Ⅰ型の入所（利用）者数</t>
    <rPh sb="1" eb="2">
      <t>ガタ</t>
    </rPh>
    <rPh sb="3" eb="5">
      <t>ニュウショ</t>
    </rPh>
    <rPh sb="6" eb="8">
      <t>リヨウ</t>
    </rPh>
    <rPh sb="9" eb="10">
      <t>シャ</t>
    </rPh>
    <rPh sb="10" eb="11">
      <t>スウ</t>
    </rPh>
    <phoneticPr fontId="2"/>
  </si>
  <si>
    <t>Ⅱ型の入所（利用）者数</t>
    <rPh sb="1" eb="2">
      <t>ガタ</t>
    </rPh>
    <rPh sb="3" eb="5">
      <t>ニュウショ</t>
    </rPh>
    <rPh sb="6" eb="8">
      <t>リヨウ</t>
    </rPh>
    <rPh sb="9" eb="10">
      <t>シャ</t>
    </rPh>
    <rPh sb="10" eb="11">
      <t>スウ</t>
    </rPh>
    <phoneticPr fontId="2"/>
  </si>
  <si>
    <t>１</t>
    <phoneticPr fontId="17"/>
  </si>
  <si>
    <t>事業所名</t>
    <phoneticPr fontId="17"/>
  </si>
  <si>
    <t>２</t>
    <phoneticPr fontId="17"/>
  </si>
  <si>
    <t>事業所番号</t>
    <phoneticPr fontId="17"/>
  </si>
  <si>
    <t>３</t>
    <phoneticPr fontId="17"/>
  </si>
  <si>
    <t>人員配置区分</t>
    <phoneticPr fontId="17"/>
  </si>
  <si>
    <t>Ⅰ型介護医療院サービス費Ⅰ</t>
    <rPh sb="1" eb="2">
      <t>ガタ</t>
    </rPh>
    <rPh sb="2" eb="4">
      <t>カイゴ</t>
    </rPh>
    <rPh sb="4" eb="6">
      <t>イリョウ</t>
    </rPh>
    <rPh sb="6" eb="7">
      <t>イン</t>
    </rPh>
    <rPh sb="11" eb="12">
      <t>ヒ</t>
    </rPh>
    <phoneticPr fontId="17"/>
  </si>
  <si>
    <t>（（ユニット型）Ⅰ型療養床、看護6:1、介護4:1）
（併設型小規模 看護6:1、介護6:1）</t>
    <rPh sb="6" eb="7">
      <t>カタ</t>
    </rPh>
    <rPh sb="9" eb="10">
      <t>ガタ</t>
    </rPh>
    <rPh sb="10" eb="12">
      <t>リョウヨウ</t>
    </rPh>
    <rPh sb="12" eb="13">
      <t>ショウ</t>
    </rPh>
    <rPh sb="14" eb="16">
      <t>カンゴ</t>
    </rPh>
    <rPh sb="20" eb="22">
      <t>カイゴ</t>
    </rPh>
    <phoneticPr fontId="17"/>
  </si>
  <si>
    <t>Ⅰ型介護医療院サービス費Ⅱ</t>
    <rPh sb="1" eb="2">
      <t>ガタ</t>
    </rPh>
    <rPh sb="2" eb="4">
      <t>カイゴ</t>
    </rPh>
    <rPh sb="4" eb="6">
      <t>イリョウ</t>
    </rPh>
    <rPh sb="6" eb="7">
      <t>イン</t>
    </rPh>
    <rPh sb="11" eb="12">
      <t>ヒ</t>
    </rPh>
    <phoneticPr fontId="17"/>
  </si>
  <si>
    <t>Ⅰ型介護医療院サービス費Ⅲ</t>
    <rPh sb="1" eb="2">
      <t>ガタ</t>
    </rPh>
    <rPh sb="2" eb="4">
      <t>カイゴ</t>
    </rPh>
    <rPh sb="4" eb="6">
      <t>イリョウ</t>
    </rPh>
    <rPh sb="6" eb="7">
      <t>イン</t>
    </rPh>
    <rPh sb="11" eb="12">
      <t>ヒ</t>
    </rPh>
    <phoneticPr fontId="17"/>
  </si>
  <si>
    <t>４</t>
    <phoneticPr fontId="17"/>
  </si>
  <si>
    <t>算定要件</t>
    <rPh sb="0" eb="2">
      <t>サンテイ</t>
    </rPh>
    <rPh sb="2" eb="4">
      <t>ヨウケン</t>
    </rPh>
    <phoneticPr fontId="17"/>
  </si>
  <si>
    <t>①　重度者の割合</t>
    <phoneticPr fontId="17"/>
  </si>
  <si>
    <t>合計</t>
    <rPh sb="0" eb="2">
      <t>ゴウケイ</t>
    </rPh>
    <phoneticPr fontId="17"/>
  </si>
  <si>
    <t>前３月間の入所者等の総数</t>
    <rPh sb="0" eb="1">
      <t>マエ</t>
    </rPh>
    <rPh sb="2" eb="3">
      <t>ツキ</t>
    </rPh>
    <rPh sb="3" eb="4">
      <t>カン</t>
    </rPh>
    <rPh sb="5" eb="8">
      <t>ニュウショシャ</t>
    </rPh>
    <rPh sb="8" eb="9">
      <t>トウ</t>
    </rPh>
    <rPh sb="10" eb="12">
      <t>ソウスウ</t>
    </rPh>
    <phoneticPr fontId="17"/>
  </si>
  <si>
    <t>②</t>
    <phoneticPr fontId="17"/>
  </si>
  <si>
    <t>①のうち、重篤な身体疾患を有する者の数</t>
    <rPh sb="5" eb="7">
      <t>ジュウトク</t>
    </rPh>
    <rPh sb="8" eb="10">
      <t>シンタイ</t>
    </rPh>
    <rPh sb="10" eb="12">
      <t>シッカン</t>
    </rPh>
    <rPh sb="13" eb="14">
      <t>ユウ</t>
    </rPh>
    <rPh sb="16" eb="17">
      <t>シャ</t>
    </rPh>
    <rPh sb="18" eb="19">
      <t>カズ</t>
    </rPh>
    <phoneticPr fontId="17"/>
  </si>
  <si>
    <t>③</t>
    <phoneticPr fontId="17"/>
  </si>
  <si>
    <t>①のうち、身体合併症を有する認知症高齢者の数</t>
    <rPh sb="5" eb="7">
      <t>シンタイ</t>
    </rPh>
    <rPh sb="7" eb="10">
      <t>ガッペイショウ</t>
    </rPh>
    <rPh sb="11" eb="12">
      <t>ユウ</t>
    </rPh>
    <rPh sb="14" eb="16">
      <t>ニンチ</t>
    </rPh>
    <rPh sb="16" eb="17">
      <t>ショウ</t>
    </rPh>
    <rPh sb="17" eb="19">
      <t>コウレイ</t>
    </rPh>
    <rPh sb="19" eb="20">
      <t>シャ</t>
    </rPh>
    <rPh sb="21" eb="22">
      <t>カズ</t>
    </rPh>
    <phoneticPr fontId="17"/>
  </si>
  <si>
    <t>④</t>
    <phoneticPr fontId="17"/>
  </si>
  <si>
    <t>②と③の和</t>
    <rPh sb="4" eb="5">
      <t>ワ</t>
    </rPh>
    <phoneticPr fontId="17"/>
  </si>
  <si>
    <t>⑤</t>
    <phoneticPr fontId="17"/>
  </si>
  <si>
    <t>①に占める④の割合</t>
    <rPh sb="2" eb="3">
      <t>シ</t>
    </rPh>
    <rPh sb="7" eb="9">
      <t>ワリアイ</t>
    </rPh>
    <phoneticPr fontId="17"/>
  </si>
  <si>
    <t>％</t>
    <phoneticPr fontId="17"/>
  </si>
  <si>
    <t>医療措置</t>
    <phoneticPr fontId="17"/>
  </si>
  <si>
    <t>の実施状況</t>
    <phoneticPr fontId="17"/>
  </si>
  <si>
    <t>①</t>
    <phoneticPr fontId="17"/>
  </si>
  <si>
    <t>前３月間の入所者等の総数</t>
    <rPh sb="5" eb="8">
      <t>ニュウショシャ</t>
    </rPh>
    <phoneticPr fontId="17"/>
  </si>
  <si>
    <t>前３月間の喀痰吸引を実施した入所者等の総数</t>
    <rPh sb="14" eb="17">
      <t>ニュウショシャ</t>
    </rPh>
    <phoneticPr fontId="17"/>
  </si>
  <si>
    <t>前３月間の経管栄養を実施した入所者等の総数</t>
    <rPh sb="14" eb="17">
      <t>ニュウショシャ</t>
    </rPh>
    <phoneticPr fontId="17"/>
  </si>
  <si>
    <t>前３月間のインスリン注射を実施した入所者等の総数</t>
    <rPh sb="17" eb="20">
      <t>ニュウショシャ</t>
    </rPh>
    <phoneticPr fontId="17"/>
  </si>
  <si>
    <t>②から④の和</t>
    <phoneticPr fontId="17"/>
  </si>
  <si>
    <t>⑥</t>
    <phoneticPr fontId="17"/>
  </si>
  <si>
    <t>①に占める⑤の割合</t>
    <phoneticPr fontId="17"/>
  </si>
  <si>
    <t>ターミナルケア</t>
    <phoneticPr fontId="17"/>
  </si>
  <si>
    <t>前３月間の入所者延日数</t>
    <rPh sb="5" eb="8">
      <t>ニュウショシャ</t>
    </rPh>
    <phoneticPr fontId="17"/>
  </si>
  <si>
    <t>前３月間のターミナルケアの対象者延日数</t>
    <phoneticPr fontId="17"/>
  </si>
  <si>
    <t>①に占める②の割合</t>
    <phoneticPr fontId="17"/>
  </si>
  <si>
    <t>生活機能を維持改善するリハビリテーションを行っていますか。</t>
    <rPh sb="0" eb="2">
      <t>セイカツ</t>
    </rPh>
    <rPh sb="2" eb="4">
      <t>キノウ</t>
    </rPh>
    <rPh sb="5" eb="7">
      <t>イジ</t>
    </rPh>
    <rPh sb="7" eb="9">
      <t>カイゼン</t>
    </rPh>
    <rPh sb="21" eb="22">
      <t>オコナ</t>
    </rPh>
    <phoneticPr fontId="17"/>
  </si>
  <si>
    <t>はい・いいえ</t>
    <phoneticPr fontId="17"/>
  </si>
  <si>
    <t>・可能な限りその入所者等の居宅における生活への復帰を目指し、日常生活動作を維持改善するリハビリテーションを、医師の指示を受けた作業療法士を中心とする多職種の共同によって、医師の指示に基づき、療養生活の中で随時行うこと。</t>
    <phoneticPr fontId="17"/>
  </si>
  <si>
    <t>・生活機能を維持改善するリハビリテーションについても、「リハビリテーションマネジメントの基本的考え方並びに加算に関する事務処理手順例及び様式例の提示について」（平成18年３月27日老老発0327001）の考え方は適用されるものである。具体的には、入所者等ごとに解決すべき日常生活動作上の課題の把握(アセスメント）を適切に行い、改善に係る目標を設定し、計画を作成した上で、当該目標を達成するために必要なリハビリテーションを、機能訓練室の内外に問わず、また時間にこだわらず療養生活の中で随時行い、入所者等の生活機能の維持改善に努めなければならないこと。</t>
    <phoneticPr fontId="17"/>
  </si>
  <si>
    <t>地域に貢献する活動を行っていますか。
（平成30年度に限り、平成31年度中に当該活動を行うことが見込まれるものを含む。）</t>
    <rPh sb="0" eb="2">
      <t>チイキ</t>
    </rPh>
    <rPh sb="3" eb="5">
      <t>コウケン</t>
    </rPh>
    <rPh sb="7" eb="9">
      <t>カツドウ</t>
    </rPh>
    <rPh sb="10" eb="11">
      <t>オコナ</t>
    </rPh>
    <rPh sb="20" eb="22">
      <t>ヘイセイ</t>
    </rPh>
    <rPh sb="24" eb="26">
      <t>ネンド</t>
    </rPh>
    <rPh sb="27" eb="28">
      <t>カギ</t>
    </rPh>
    <rPh sb="30" eb="32">
      <t>ヘイセイ</t>
    </rPh>
    <rPh sb="34" eb="36">
      <t>ネンド</t>
    </rPh>
    <rPh sb="36" eb="37">
      <t>ナカ</t>
    </rPh>
    <rPh sb="38" eb="40">
      <t>トウガイ</t>
    </rPh>
    <rPh sb="40" eb="42">
      <t>カツドウ</t>
    </rPh>
    <rPh sb="43" eb="44">
      <t>オコナ</t>
    </rPh>
    <rPh sb="48" eb="50">
      <t>ミコ</t>
    </rPh>
    <rPh sb="56" eb="57">
      <t>フク</t>
    </rPh>
    <phoneticPr fontId="17"/>
  </si>
  <si>
    <t>・地域との連携については、基準省令第39条において、地域住民又はその自発的な活動等との連携及び協力を行う等の地域との交流に努めなければならないと定めているところであるが、Ⅰ型介護医療院(Ⅰ）を算定すべき介護医療院においては、自らの創意工夫によって更に地域に貢献する活動を行うこと。</t>
    <rPh sb="123" eb="124">
      <t>サラ</t>
    </rPh>
    <phoneticPr fontId="17"/>
  </si>
  <si>
    <t>・当該活動は、地域住民への介護予防を含む健康教室、認知症カフェ等、地域住民相互及び地域住民と当該介護医療院の入所者等との交流に資するなど地域の高齢者に活動と参加の場を提供するものであるよう努めること。</t>
    <phoneticPr fontId="17"/>
  </si>
  <si>
    <t>看護職員の数が、常勤換算方法で、入所者等（短期入所療養介護の利用者を含む。）の数の合計数が６又はその端数を増すごとに１以上配置されていますか。（＊１）</t>
    <rPh sb="16" eb="19">
      <t>ニュウショシャ</t>
    </rPh>
    <rPh sb="19" eb="20">
      <t>トウ</t>
    </rPh>
    <phoneticPr fontId="17"/>
  </si>
  <si>
    <t>最小
必要数</t>
    <rPh sb="0" eb="2">
      <t>サイショウ</t>
    </rPh>
    <rPh sb="3" eb="5">
      <t>ヒツヨウ</t>
    </rPh>
    <rPh sb="5" eb="6">
      <t>スウ</t>
    </rPh>
    <phoneticPr fontId="17"/>
  </si>
  <si>
    <t>配置数</t>
    <rPh sb="0" eb="2">
      <t>ハイチ</t>
    </rPh>
    <rPh sb="2" eb="3">
      <t>スウ</t>
    </rPh>
    <phoneticPr fontId="17"/>
  </si>
  <si>
    <t>【人員配置区分１・２】</t>
    <phoneticPr fontId="17"/>
  </si>
  <si>
    <t>介護職員の数が、常勤換算方法で、入所者等(短期入所療養介護の利用者を含む。)の数の合計数が４（併設型小規模介護医療院は６）又はその端数を増すごとに１以上配置されていますか。</t>
    <rPh sb="17" eb="18">
      <t>ショ</t>
    </rPh>
    <rPh sb="19" eb="20">
      <t>トウ</t>
    </rPh>
    <rPh sb="47" eb="49">
      <t>ヘイセツ</t>
    </rPh>
    <rPh sb="49" eb="50">
      <t>ガタ</t>
    </rPh>
    <rPh sb="50" eb="53">
      <t>ショウキボ</t>
    </rPh>
    <rPh sb="53" eb="55">
      <t>カイゴ</t>
    </rPh>
    <rPh sb="55" eb="57">
      <t>イリョウ</t>
    </rPh>
    <rPh sb="57" eb="58">
      <t>イン</t>
    </rPh>
    <phoneticPr fontId="17"/>
  </si>
  <si>
    <t>【人員配置区分３】</t>
    <phoneticPr fontId="17"/>
  </si>
  <si>
    <t>介護職員の数が、常勤換算方法で、入所者等（短期入所療養介護の利用者を含む。）の数の合計数が５又はその端数を増すごとに１以上配置されていますか。</t>
    <rPh sb="17" eb="18">
      <t>ショ</t>
    </rPh>
    <rPh sb="19" eb="20">
      <t>トウ</t>
    </rPh>
    <phoneticPr fontId="17"/>
  </si>
  <si>
    <t>(併設型小規模介護医療院以外）
＊１で算出した看護職員の最少必要数の２割以上は看護師ですか。</t>
    <rPh sb="1" eb="3">
      <t>ヘイセツ</t>
    </rPh>
    <rPh sb="3" eb="4">
      <t>ガタ</t>
    </rPh>
    <rPh sb="4" eb="7">
      <t>ショウキボ</t>
    </rPh>
    <rPh sb="7" eb="9">
      <t>カイゴ</t>
    </rPh>
    <rPh sb="9" eb="11">
      <t>イリョウ</t>
    </rPh>
    <rPh sb="11" eb="12">
      <t>イン</t>
    </rPh>
    <rPh sb="12" eb="14">
      <t>イガイ</t>
    </rPh>
    <phoneticPr fontId="17"/>
  </si>
  <si>
    <t>最小必要数の2割</t>
    <rPh sb="0" eb="2">
      <t>サイショウ</t>
    </rPh>
    <rPh sb="2" eb="4">
      <t>ヒツヨウ</t>
    </rPh>
    <rPh sb="4" eb="5">
      <t>スウ</t>
    </rPh>
    <rPh sb="7" eb="8">
      <t>ワリ</t>
    </rPh>
    <phoneticPr fontId="17"/>
  </si>
  <si>
    <t>看護師数</t>
    <rPh sb="0" eb="3">
      <t>カンゴシ</t>
    </rPh>
    <rPh sb="3" eb="4">
      <t>スウ</t>
    </rPh>
    <phoneticPr fontId="17"/>
  </si>
  <si>
    <t>厚生省告示第27号（厚生労働大臣が定める利用者等の数の基準及び看護職員等の員数の基準並びに通所介護費等の算定方法）に規定する人員基準欠如に該当していませんか。</t>
    <rPh sb="58" eb="60">
      <t>キテイ</t>
    </rPh>
    <rPh sb="62" eb="64">
      <t>ジンイン</t>
    </rPh>
    <rPh sb="64" eb="66">
      <t>キジュン</t>
    </rPh>
    <rPh sb="66" eb="68">
      <t>ケツジョ</t>
    </rPh>
    <rPh sb="69" eb="71">
      <t>ガイトウ</t>
    </rPh>
    <phoneticPr fontId="17"/>
  </si>
  <si>
    <t>介護
医療院</t>
    <rPh sb="0" eb="2">
      <t>カイゴ</t>
    </rPh>
    <rPh sb="3" eb="5">
      <t>イリョウ</t>
    </rPh>
    <rPh sb="5" eb="6">
      <t>イン</t>
    </rPh>
    <phoneticPr fontId="17"/>
  </si>
  <si>
    <t>医師、薬剤師、看護職員、介護職員又は介護支援専門員の員数が介護医療院基準省令第４条に定める員数を置いていない。</t>
    <rPh sb="0" eb="2">
      <t>イシ</t>
    </rPh>
    <rPh sb="3" eb="6">
      <t>ヤクザイシ</t>
    </rPh>
    <rPh sb="7" eb="9">
      <t>カンゴ</t>
    </rPh>
    <rPh sb="9" eb="11">
      <t>ショクイン</t>
    </rPh>
    <rPh sb="12" eb="14">
      <t>カイゴ</t>
    </rPh>
    <rPh sb="14" eb="16">
      <t>ショクイン</t>
    </rPh>
    <rPh sb="16" eb="17">
      <t>マタ</t>
    </rPh>
    <rPh sb="18" eb="20">
      <t>カイゴ</t>
    </rPh>
    <rPh sb="20" eb="22">
      <t>シエン</t>
    </rPh>
    <rPh sb="22" eb="25">
      <t>センモンイン</t>
    </rPh>
    <rPh sb="26" eb="28">
      <t>インスウ</t>
    </rPh>
    <rPh sb="29" eb="31">
      <t>カイゴ</t>
    </rPh>
    <rPh sb="31" eb="33">
      <t>イリョウ</t>
    </rPh>
    <rPh sb="33" eb="34">
      <t>イン</t>
    </rPh>
    <rPh sb="34" eb="36">
      <t>キジュン</t>
    </rPh>
    <rPh sb="36" eb="38">
      <t>ショウレイ</t>
    </rPh>
    <rPh sb="38" eb="39">
      <t>ダイ</t>
    </rPh>
    <rPh sb="40" eb="41">
      <t>ジョウ</t>
    </rPh>
    <rPh sb="42" eb="43">
      <t>サダ</t>
    </rPh>
    <rPh sb="45" eb="47">
      <t>インスウ</t>
    </rPh>
    <rPh sb="48" eb="49">
      <t>オ</t>
    </rPh>
    <phoneticPr fontId="17"/>
  </si>
  <si>
    <t>⇒人員基準欠如</t>
    <rPh sb="1" eb="3">
      <t>ジンイン</t>
    </rPh>
    <rPh sb="3" eb="5">
      <t>キジュン</t>
    </rPh>
    <rPh sb="5" eb="7">
      <t>ケツジョ</t>
    </rPh>
    <phoneticPr fontId="17"/>
  </si>
  <si>
    <t>ユニット型</t>
    <rPh sb="4" eb="5">
      <t>ガタ</t>
    </rPh>
    <phoneticPr fontId="17"/>
  </si>
  <si>
    <t>入居者の数の合計数が６又はその端数を増すごとに１以上の看護職員の数を置いておらず、若しくは５又はその端数を増すごとに１以上の介護職員の数を置いておらず、又は介護医療院基準省令第４条に定める員数の医師若しくは介護支援専門員を置いていない。</t>
    <rPh sb="0" eb="3">
      <t>ニュウキョシャ</t>
    </rPh>
    <rPh sb="4" eb="5">
      <t>カズ</t>
    </rPh>
    <rPh sb="6" eb="8">
      <t>ゴウケイ</t>
    </rPh>
    <rPh sb="8" eb="9">
      <t>スウ</t>
    </rPh>
    <rPh sb="11" eb="12">
      <t>マタ</t>
    </rPh>
    <rPh sb="15" eb="17">
      <t>ハスウ</t>
    </rPh>
    <rPh sb="18" eb="19">
      <t>マ</t>
    </rPh>
    <rPh sb="24" eb="26">
      <t>イジョウ</t>
    </rPh>
    <rPh sb="27" eb="29">
      <t>カンゴ</t>
    </rPh>
    <rPh sb="29" eb="31">
      <t>ショクイン</t>
    </rPh>
    <rPh sb="32" eb="33">
      <t>カズ</t>
    </rPh>
    <rPh sb="34" eb="35">
      <t>オ</t>
    </rPh>
    <rPh sb="41" eb="42">
      <t>モ</t>
    </rPh>
    <rPh sb="46" eb="47">
      <t>マタ</t>
    </rPh>
    <rPh sb="50" eb="52">
      <t>ハスウ</t>
    </rPh>
    <rPh sb="53" eb="54">
      <t>マ</t>
    </rPh>
    <rPh sb="59" eb="61">
      <t>イジョウ</t>
    </rPh>
    <rPh sb="62" eb="64">
      <t>カイゴ</t>
    </rPh>
    <rPh sb="64" eb="66">
      <t>ショクイン</t>
    </rPh>
    <rPh sb="67" eb="68">
      <t>カズ</t>
    </rPh>
    <rPh sb="69" eb="70">
      <t>オ</t>
    </rPh>
    <rPh sb="76" eb="77">
      <t>マタ</t>
    </rPh>
    <rPh sb="78" eb="80">
      <t>カイゴ</t>
    </rPh>
    <rPh sb="80" eb="82">
      <t>イリョウ</t>
    </rPh>
    <rPh sb="82" eb="83">
      <t>イン</t>
    </rPh>
    <rPh sb="83" eb="85">
      <t>キジュン</t>
    </rPh>
    <rPh sb="85" eb="87">
      <t>ショウレイ</t>
    </rPh>
    <rPh sb="87" eb="88">
      <t>ダイ</t>
    </rPh>
    <rPh sb="89" eb="90">
      <t>ジョウ</t>
    </rPh>
    <rPh sb="91" eb="92">
      <t>サダ</t>
    </rPh>
    <rPh sb="94" eb="95">
      <t>イン</t>
    </rPh>
    <rPh sb="95" eb="96">
      <t>スウ</t>
    </rPh>
    <rPh sb="97" eb="99">
      <t>イシ</t>
    </rPh>
    <rPh sb="99" eb="100">
      <t>モ</t>
    </rPh>
    <rPh sb="103" eb="105">
      <t>カイゴ</t>
    </rPh>
    <rPh sb="105" eb="107">
      <t>シエン</t>
    </rPh>
    <rPh sb="107" eb="110">
      <t>センモンイン</t>
    </rPh>
    <rPh sb="111" eb="112">
      <t>オ</t>
    </rPh>
    <phoneticPr fontId="17"/>
  </si>
  <si>
    <t>Ⅱ型介護医療院サービス費Ⅰ</t>
    <rPh sb="1" eb="2">
      <t>ガタ</t>
    </rPh>
    <rPh sb="2" eb="4">
      <t>カイゴ</t>
    </rPh>
    <rPh sb="4" eb="6">
      <t>イリョウ</t>
    </rPh>
    <rPh sb="6" eb="7">
      <t>イン</t>
    </rPh>
    <rPh sb="11" eb="12">
      <t>ヒ</t>
    </rPh>
    <phoneticPr fontId="17"/>
  </si>
  <si>
    <t>（（ユニット型）Ⅱ型療養床、看護6:1、介護4:1）
（併設型小規模 看護6:1、介護6:1）</t>
    <rPh sb="6" eb="7">
      <t>カタ</t>
    </rPh>
    <rPh sb="9" eb="10">
      <t>ガタ</t>
    </rPh>
    <rPh sb="10" eb="12">
      <t>リョウヨウ</t>
    </rPh>
    <rPh sb="12" eb="13">
      <t>ショウ</t>
    </rPh>
    <rPh sb="14" eb="16">
      <t>カンゴ</t>
    </rPh>
    <rPh sb="20" eb="22">
      <t>カイゴ</t>
    </rPh>
    <phoneticPr fontId="17"/>
  </si>
  <si>
    <t>Ⅱ型介護医療院サービス費Ⅱ</t>
    <rPh sb="1" eb="2">
      <t>ガタ</t>
    </rPh>
    <rPh sb="2" eb="4">
      <t>カイゴ</t>
    </rPh>
    <rPh sb="4" eb="6">
      <t>イリョウ</t>
    </rPh>
    <rPh sb="6" eb="7">
      <t>イン</t>
    </rPh>
    <rPh sb="11" eb="12">
      <t>ヒ</t>
    </rPh>
    <phoneticPr fontId="17"/>
  </si>
  <si>
    <t>（Ⅱ型療養床、看護6:1、介護5:1）</t>
    <rPh sb="2" eb="3">
      <t>ガタ</t>
    </rPh>
    <rPh sb="3" eb="5">
      <t>リョウヨウ</t>
    </rPh>
    <rPh sb="5" eb="6">
      <t>ショウ</t>
    </rPh>
    <rPh sb="7" eb="9">
      <t>カンゴ</t>
    </rPh>
    <rPh sb="13" eb="15">
      <t>カイゴ</t>
    </rPh>
    <phoneticPr fontId="17"/>
  </si>
  <si>
    <t>Ⅱ型介護医療院サービス費Ⅲ</t>
    <rPh sb="1" eb="2">
      <t>ガタ</t>
    </rPh>
    <rPh sb="2" eb="4">
      <t>カイゴ</t>
    </rPh>
    <rPh sb="4" eb="6">
      <t>イリョウ</t>
    </rPh>
    <rPh sb="6" eb="7">
      <t>イン</t>
    </rPh>
    <rPh sb="11" eb="12">
      <t>ヒ</t>
    </rPh>
    <phoneticPr fontId="17"/>
  </si>
  <si>
    <t>（Ⅱ型療養床、看護6:1、介護6:1）</t>
    <rPh sb="2" eb="3">
      <t>ガタ</t>
    </rPh>
    <rPh sb="3" eb="5">
      <t>リョウヨウ</t>
    </rPh>
    <rPh sb="5" eb="6">
      <t>ショウ</t>
    </rPh>
    <rPh sb="7" eb="9">
      <t>カンゴ</t>
    </rPh>
    <rPh sb="13" eb="15">
      <t>カイゴ</t>
    </rPh>
    <phoneticPr fontId="17"/>
  </si>
  <si>
    <t>前３月間の入所者等の総数</t>
    <rPh sb="0" eb="1">
      <t>マエ</t>
    </rPh>
    <rPh sb="2" eb="3">
      <t>ツキ</t>
    </rPh>
    <rPh sb="3" eb="4">
      <t>カン</t>
    </rPh>
    <rPh sb="5" eb="8">
      <t>ニュウショシャ</t>
    </rPh>
    <rPh sb="8" eb="9">
      <t>ナド</t>
    </rPh>
    <rPh sb="10" eb="12">
      <t>ソウスウ</t>
    </rPh>
    <phoneticPr fontId="17"/>
  </si>
  <si>
    <t>①のうち、日常生活自立度のランクМに該当する入所者等の総数</t>
    <rPh sb="5" eb="7">
      <t>ニチジョウ</t>
    </rPh>
    <rPh sb="7" eb="9">
      <t>セイカツ</t>
    </rPh>
    <rPh sb="9" eb="11">
      <t>ジリツ</t>
    </rPh>
    <rPh sb="11" eb="12">
      <t>ド</t>
    </rPh>
    <rPh sb="18" eb="20">
      <t>ガイトウ</t>
    </rPh>
    <rPh sb="22" eb="24">
      <t>ニュウショ</t>
    </rPh>
    <rPh sb="24" eb="25">
      <t>シャ</t>
    </rPh>
    <rPh sb="25" eb="26">
      <t>トウ</t>
    </rPh>
    <rPh sb="27" eb="29">
      <t>ソウスウ</t>
    </rPh>
    <phoneticPr fontId="17"/>
  </si>
  <si>
    <t>①のうち、日常生活自立度のランクⅣ又はМに該当する入所者及び利用者</t>
    <rPh sb="5" eb="7">
      <t>ニチジョウ</t>
    </rPh>
    <rPh sb="7" eb="9">
      <t>セイカツ</t>
    </rPh>
    <rPh sb="9" eb="11">
      <t>ジリツ</t>
    </rPh>
    <rPh sb="11" eb="12">
      <t>ド</t>
    </rPh>
    <rPh sb="21" eb="23">
      <t>ガイトウ</t>
    </rPh>
    <rPh sb="25" eb="28">
      <t>ニュウショシャ</t>
    </rPh>
    <rPh sb="28" eb="29">
      <t>オヨ</t>
    </rPh>
    <rPh sb="30" eb="32">
      <t>リヨウ</t>
    </rPh>
    <rPh sb="32" eb="33">
      <t>シャ</t>
    </rPh>
    <phoneticPr fontId="17"/>
  </si>
  <si>
    <t>②　医療措置の
　　実施状況</t>
    <phoneticPr fontId="17"/>
  </si>
  <si>
    <t>前３月間の入所者等の総数（延べ日数）</t>
    <rPh sb="6" eb="7">
      <t>ショ</t>
    </rPh>
    <rPh sb="7" eb="8">
      <t>シャ</t>
    </rPh>
    <rPh sb="13" eb="14">
      <t>ノ</t>
    </rPh>
    <rPh sb="15" eb="17">
      <t>ニッスウ</t>
    </rPh>
    <phoneticPr fontId="17"/>
  </si>
  <si>
    <t>①のうち、喀痰吸引を実施した入所者等の総数（延べ日数）</t>
    <rPh sb="15" eb="16">
      <t>ショ</t>
    </rPh>
    <rPh sb="22" eb="23">
      <t>ノ</t>
    </rPh>
    <rPh sb="24" eb="26">
      <t>ニッスウ</t>
    </rPh>
    <phoneticPr fontId="17"/>
  </si>
  <si>
    <t>①のうち、経管栄養を実施した入所者等の総数（延べ日数）</t>
    <rPh sb="15" eb="16">
      <t>ショ</t>
    </rPh>
    <rPh sb="16" eb="17">
      <t>シャ</t>
    </rPh>
    <rPh sb="22" eb="23">
      <t>ノ</t>
    </rPh>
    <rPh sb="24" eb="26">
      <t>ニッスウ</t>
    </rPh>
    <phoneticPr fontId="17"/>
  </si>
  <si>
    <t>②と③の和</t>
    <phoneticPr fontId="17"/>
  </si>
  <si>
    <t>①に占める④の割合</t>
    <phoneticPr fontId="17"/>
  </si>
  <si>
    <t>看護職員の数が、常勤換算方法で、入所者等(短期入所療養介護の利用者を含む。)の数の合計数が６又はその端数を増すごとに１以上配置されていますか。</t>
    <rPh sb="16" eb="19">
      <t>ニュウショシャ</t>
    </rPh>
    <rPh sb="19" eb="20">
      <t>トウ</t>
    </rPh>
    <phoneticPr fontId="17"/>
  </si>
  <si>
    <t>【人員配置区分１】</t>
    <phoneticPr fontId="17"/>
  </si>
  <si>
    <t>介護職員の数が、常勤換算方法で、入所者等(短期入所療養介護の利用者を含む。)の数の合計数が４又はその端数を増すごとに１以上配置されていますか。</t>
    <rPh sb="17" eb="18">
      <t>ショ</t>
    </rPh>
    <rPh sb="19" eb="20">
      <t>トウ</t>
    </rPh>
    <phoneticPr fontId="17"/>
  </si>
  <si>
    <t>【人員配置区分２】</t>
    <phoneticPr fontId="17"/>
  </si>
  <si>
    <t>介護職員の数が、常勤換算方法で、入所者等（短期入所療養介護の利用者を含む。）の数の合計数が５（併設型小規模介護医療院は６）又はその端数を増すごとに１以上配置されていますか。</t>
    <rPh sb="17" eb="18">
      <t>ショ</t>
    </rPh>
    <rPh sb="19" eb="20">
      <t>トウ</t>
    </rPh>
    <rPh sb="47" eb="49">
      <t>ヘイセツ</t>
    </rPh>
    <rPh sb="49" eb="50">
      <t>ガタ</t>
    </rPh>
    <rPh sb="50" eb="53">
      <t>ショウキボ</t>
    </rPh>
    <rPh sb="53" eb="55">
      <t>カイゴ</t>
    </rPh>
    <rPh sb="55" eb="57">
      <t>イリョウ</t>
    </rPh>
    <rPh sb="57" eb="58">
      <t>イン</t>
    </rPh>
    <phoneticPr fontId="17"/>
  </si>
  <si>
    <t>介護職員の数が、常勤換算方法で、入所者等（短期入所療養介護の利用者を含む。）の数の合計数が６又はその端数を増すごとに１以上配置されていますか。</t>
    <rPh sb="17" eb="18">
      <t>ショ</t>
    </rPh>
    <rPh sb="19" eb="20">
      <t>トウ</t>
    </rPh>
    <phoneticPr fontId="17"/>
  </si>
  <si>
    <t>介護医療院（Ⅰ型）の基本施設サービス費　チェック表</t>
    <rPh sb="0" eb="2">
      <t>カイゴ</t>
    </rPh>
    <rPh sb="2" eb="4">
      <t>イリョウ</t>
    </rPh>
    <rPh sb="4" eb="5">
      <t>イン</t>
    </rPh>
    <rPh sb="7" eb="8">
      <t>ガタ</t>
    </rPh>
    <rPh sb="12" eb="14">
      <t>シセツ</t>
    </rPh>
    <phoneticPr fontId="17"/>
  </si>
  <si>
    <t>介護医療院（Ⅱ型）基本施設サービス費　チェック表</t>
    <rPh sb="0" eb="2">
      <t>カイゴ</t>
    </rPh>
    <rPh sb="2" eb="4">
      <t>イリョウ</t>
    </rPh>
    <rPh sb="4" eb="5">
      <t>イン</t>
    </rPh>
    <rPh sb="7" eb="8">
      <t>ガタ</t>
    </rPh>
    <rPh sb="11" eb="13">
      <t>シセツ</t>
    </rPh>
    <phoneticPr fontId="17"/>
  </si>
  <si>
    <t>①</t>
    <phoneticPr fontId="2"/>
  </si>
  <si>
    <t>「障害高齢者の日常生活自立度(寝たきり度）」ランクB以上に該当する入所者等につき、褥瘡対策に関する診療計画を作成し、褥瘡対策を実施していますか。また、診療計画の見直しが必要であればその都度計画を修正していますか。</t>
    <rPh sb="1" eb="3">
      <t>ショウガイ</t>
    </rPh>
    <rPh sb="3" eb="6">
      <t>コウレイシャ</t>
    </rPh>
    <rPh sb="7" eb="9">
      <t>ニチジョウ</t>
    </rPh>
    <rPh sb="9" eb="11">
      <t>セイカツ</t>
    </rPh>
    <rPh sb="11" eb="13">
      <t>ジリツ</t>
    </rPh>
    <rPh sb="13" eb="14">
      <t>ド</t>
    </rPh>
    <rPh sb="15" eb="16">
      <t>ネ</t>
    </rPh>
    <rPh sb="19" eb="20">
      <t>ド</t>
    </rPh>
    <rPh sb="26" eb="28">
      <t>イジョウ</t>
    </rPh>
    <rPh sb="29" eb="31">
      <t>ガイトウ</t>
    </rPh>
    <rPh sb="33" eb="35">
      <t>ニュウショ</t>
    </rPh>
    <rPh sb="35" eb="36">
      <t>シャ</t>
    </rPh>
    <rPh sb="36" eb="37">
      <t>トウ</t>
    </rPh>
    <rPh sb="41" eb="43">
      <t>ジョクソウ</t>
    </rPh>
    <rPh sb="43" eb="45">
      <t>タイサク</t>
    </rPh>
    <rPh sb="46" eb="47">
      <t>カン</t>
    </rPh>
    <rPh sb="49" eb="51">
      <t>シンリョウ</t>
    </rPh>
    <rPh sb="51" eb="53">
      <t>ケイカク</t>
    </rPh>
    <rPh sb="54" eb="56">
      <t>サクセイ</t>
    </rPh>
    <rPh sb="58" eb="60">
      <t>ジョクソウ</t>
    </rPh>
    <rPh sb="60" eb="62">
      <t>タイサク</t>
    </rPh>
    <rPh sb="63" eb="65">
      <t>ジッシ</t>
    </rPh>
    <rPh sb="75" eb="77">
      <t>シンリョウ</t>
    </rPh>
    <rPh sb="77" eb="79">
      <t>ケイカク</t>
    </rPh>
    <rPh sb="80" eb="82">
      <t>ミナオ</t>
    </rPh>
    <rPh sb="84" eb="86">
      <t>ヒツヨウ</t>
    </rPh>
    <rPh sb="92" eb="94">
      <t>ツド</t>
    </rPh>
    <rPh sb="94" eb="96">
      <t>ケイカク</t>
    </rPh>
    <rPh sb="97" eb="99">
      <t>シュウセイ</t>
    </rPh>
    <phoneticPr fontId="2"/>
  </si>
  <si>
    <t>　入所者に対し専門的な診療が必要となった場合において、当該入所者に対し病院又は診療所において当該診療が行われた場合、所定単位数に代えて１日につき362単位を算定していますか。</t>
    <rPh sb="2" eb="3">
      <t>ショ</t>
    </rPh>
    <rPh sb="3" eb="4">
      <t>シャ</t>
    </rPh>
    <rPh sb="29" eb="31">
      <t>ニュウショ</t>
    </rPh>
    <rPh sb="31" eb="32">
      <t>シャ</t>
    </rPh>
    <phoneticPr fontId="2"/>
  </si>
  <si>
    <t>　当該算定は１月に４日を限度としていますか。</t>
    <phoneticPr fontId="2"/>
  </si>
  <si>
    <t>　医療機関に対し、当該診療に必要な情報を文書により提供するとともに、診療録にその写しを添付していますか。</t>
    <rPh sb="1" eb="3">
      <t>イリョウ</t>
    </rPh>
    <rPh sb="3" eb="5">
      <t>キカン</t>
    </rPh>
    <rPh sb="6" eb="7">
      <t>タイ</t>
    </rPh>
    <rPh sb="9" eb="11">
      <t>トウガイ</t>
    </rPh>
    <rPh sb="11" eb="13">
      <t>シンリョウ</t>
    </rPh>
    <rPh sb="14" eb="16">
      <t>ヒツヨウ</t>
    </rPh>
    <rPh sb="17" eb="19">
      <t>ジョウホウ</t>
    </rPh>
    <rPh sb="20" eb="22">
      <t>ブンショ</t>
    </rPh>
    <rPh sb="25" eb="27">
      <t>テイキョウ</t>
    </rPh>
    <rPh sb="34" eb="36">
      <t>シンリョウ</t>
    </rPh>
    <rPh sb="36" eb="37">
      <t>ロク</t>
    </rPh>
    <rPh sb="40" eb="41">
      <t>ウツ</t>
    </rPh>
    <rPh sb="43" eb="45">
      <t>テンプ</t>
    </rPh>
    <phoneticPr fontId="2"/>
  </si>
  <si>
    <t>＜夜間勤務等看護（Ⅰ）＞
　入所者等（入所者及び短期入所療養介護の利用者）の数が15名又はその端数を増すごとに１名以上の夜勤を行う看護職員を配置し、かつ２名以上配置していますか。</t>
    <rPh sb="1" eb="3">
      <t>ヤカン</t>
    </rPh>
    <rPh sb="3" eb="5">
      <t>キンム</t>
    </rPh>
    <rPh sb="5" eb="6">
      <t>トウ</t>
    </rPh>
    <rPh sb="6" eb="8">
      <t>カンゴ</t>
    </rPh>
    <rPh sb="14" eb="16">
      <t>ニュウショ</t>
    </rPh>
    <rPh sb="16" eb="17">
      <t>シャ</t>
    </rPh>
    <rPh sb="17" eb="18">
      <t>トウ</t>
    </rPh>
    <rPh sb="19" eb="21">
      <t>ニュウショ</t>
    </rPh>
    <rPh sb="21" eb="22">
      <t>シャ</t>
    </rPh>
    <rPh sb="22" eb="23">
      <t>オヨ</t>
    </rPh>
    <rPh sb="24" eb="26">
      <t>タンキ</t>
    </rPh>
    <rPh sb="26" eb="28">
      <t>ニュウショ</t>
    </rPh>
    <rPh sb="28" eb="30">
      <t>リョウヨウ</t>
    </rPh>
    <rPh sb="30" eb="32">
      <t>カイゴ</t>
    </rPh>
    <rPh sb="33" eb="36">
      <t>リヨウシャ</t>
    </rPh>
    <rPh sb="38" eb="39">
      <t>カズ</t>
    </rPh>
    <rPh sb="42" eb="43">
      <t>メイ</t>
    </rPh>
    <rPh sb="43" eb="44">
      <t>マタ</t>
    </rPh>
    <rPh sb="47" eb="49">
      <t>ハスウ</t>
    </rPh>
    <rPh sb="50" eb="51">
      <t>マ</t>
    </rPh>
    <rPh sb="56" eb="57">
      <t>メイ</t>
    </rPh>
    <rPh sb="57" eb="59">
      <t>イジョウ</t>
    </rPh>
    <rPh sb="60" eb="62">
      <t>ヤキン</t>
    </rPh>
    <rPh sb="63" eb="64">
      <t>オコナ</t>
    </rPh>
    <rPh sb="65" eb="67">
      <t>カンゴ</t>
    </rPh>
    <rPh sb="67" eb="69">
      <t>ショクイン</t>
    </rPh>
    <rPh sb="70" eb="72">
      <t>ハイチ</t>
    </rPh>
    <rPh sb="77" eb="78">
      <t>メイ</t>
    </rPh>
    <rPh sb="78" eb="80">
      <t>イジョウ</t>
    </rPh>
    <rPh sb="80" eb="82">
      <t>ハイチ</t>
    </rPh>
    <phoneticPr fontId="2"/>
  </si>
  <si>
    <t>＜夜間勤務等看護（Ⅱ）＞
　入所者等の数が20名又はその端数を増すごとに１名以上の夜勤を行う看護職員を配置し、かつ２名以上配置していますか。</t>
    <rPh sb="1" eb="3">
      <t>ヤカン</t>
    </rPh>
    <rPh sb="3" eb="5">
      <t>キンム</t>
    </rPh>
    <rPh sb="5" eb="6">
      <t>トウ</t>
    </rPh>
    <rPh sb="6" eb="8">
      <t>カンゴ</t>
    </rPh>
    <rPh sb="14" eb="16">
      <t>ニュウショ</t>
    </rPh>
    <rPh sb="16" eb="17">
      <t>シャ</t>
    </rPh>
    <rPh sb="17" eb="18">
      <t>トウ</t>
    </rPh>
    <rPh sb="19" eb="20">
      <t>カズ</t>
    </rPh>
    <rPh sb="23" eb="24">
      <t>メイ</t>
    </rPh>
    <rPh sb="24" eb="25">
      <t>マタ</t>
    </rPh>
    <rPh sb="28" eb="30">
      <t>ハスウ</t>
    </rPh>
    <rPh sb="31" eb="32">
      <t>マ</t>
    </rPh>
    <rPh sb="37" eb="38">
      <t>メイ</t>
    </rPh>
    <rPh sb="38" eb="40">
      <t>イジョウ</t>
    </rPh>
    <rPh sb="41" eb="43">
      <t>ヤキン</t>
    </rPh>
    <rPh sb="44" eb="45">
      <t>オコナ</t>
    </rPh>
    <rPh sb="46" eb="48">
      <t>カンゴ</t>
    </rPh>
    <rPh sb="48" eb="50">
      <t>ショクイン</t>
    </rPh>
    <rPh sb="51" eb="53">
      <t>ハイチ</t>
    </rPh>
    <rPh sb="58" eb="59">
      <t>メイ</t>
    </rPh>
    <rPh sb="59" eb="61">
      <t>イジョウ</t>
    </rPh>
    <rPh sb="61" eb="63">
      <t>ハイチ</t>
    </rPh>
    <phoneticPr fontId="2"/>
  </si>
  <si>
    <t>　夜勤を行う看護職員を１名以上配置していますか。　</t>
    <rPh sb="1" eb="3">
      <t>ヤキン</t>
    </rPh>
    <rPh sb="4" eb="5">
      <t>オコナ</t>
    </rPh>
    <rPh sb="6" eb="8">
      <t>カンゴ</t>
    </rPh>
    <rPh sb="8" eb="10">
      <t>ショクイン</t>
    </rPh>
    <rPh sb="12" eb="13">
      <t>メイ</t>
    </rPh>
    <rPh sb="13" eb="15">
      <t>イジョウ</t>
    </rPh>
    <rPh sb="15" eb="17">
      <t>ハイチ</t>
    </rPh>
    <phoneticPr fontId="2"/>
  </si>
  <si>
    <t>＜夜間勤務等看護（Ⅲ）＞
　入所者等の数が15名又はその端数を増すごとに１名以上の夜勤を行う看護職員又は介護職員を配置し、かつ２名以上配置していますか。</t>
    <rPh sb="1" eb="3">
      <t>ヤカン</t>
    </rPh>
    <rPh sb="3" eb="5">
      <t>キンム</t>
    </rPh>
    <rPh sb="5" eb="6">
      <t>トウ</t>
    </rPh>
    <rPh sb="6" eb="8">
      <t>カンゴ</t>
    </rPh>
    <rPh sb="14" eb="16">
      <t>ニュウショ</t>
    </rPh>
    <rPh sb="16" eb="17">
      <t>シャ</t>
    </rPh>
    <rPh sb="17" eb="18">
      <t>トウ</t>
    </rPh>
    <rPh sb="19" eb="20">
      <t>カズ</t>
    </rPh>
    <rPh sb="23" eb="24">
      <t>メイ</t>
    </rPh>
    <rPh sb="24" eb="25">
      <t>マタ</t>
    </rPh>
    <rPh sb="28" eb="30">
      <t>ハスウ</t>
    </rPh>
    <rPh sb="31" eb="32">
      <t>マ</t>
    </rPh>
    <rPh sb="37" eb="38">
      <t>メイ</t>
    </rPh>
    <rPh sb="38" eb="40">
      <t>イジョウ</t>
    </rPh>
    <rPh sb="41" eb="43">
      <t>ヤキン</t>
    </rPh>
    <rPh sb="44" eb="45">
      <t>オコナ</t>
    </rPh>
    <rPh sb="46" eb="48">
      <t>カンゴ</t>
    </rPh>
    <rPh sb="48" eb="50">
      <t>ショクイン</t>
    </rPh>
    <rPh sb="50" eb="51">
      <t>マタ</t>
    </rPh>
    <rPh sb="52" eb="54">
      <t>カイゴ</t>
    </rPh>
    <rPh sb="54" eb="56">
      <t>ショクイン</t>
    </rPh>
    <rPh sb="57" eb="59">
      <t>ハイチ</t>
    </rPh>
    <rPh sb="64" eb="65">
      <t>メイ</t>
    </rPh>
    <rPh sb="65" eb="67">
      <t>イジョウ</t>
    </rPh>
    <rPh sb="67" eb="69">
      <t>ハイチ</t>
    </rPh>
    <phoneticPr fontId="2"/>
  </si>
  <si>
    <t>＜夜間勤務等看護（Ⅳ）＞
　入所者等の数が20名又はその端数を増すごとに１名以上の夜勤を行う看護職員又は介護職員を配置し、かつ２名以上配置していますか。</t>
    <rPh sb="1" eb="3">
      <t>ヤカン</t>
    </rPh>
    <rPh sb="3" eb="5">
      <t>キンム</t>
    </rPh>
    <rPh sb="5" eb="6">
      <t>トウ</t>
    </rPh>
    <rPh sb="6" eb="8">
      <t>カンゴ</t>
    </rPh>
    <rPh sb="14" eb="16">
      <t>ニュウショ</t>
    </rPh>
    <rPh sb="16" eb="17">
      <t>シャ</t>
    </rPh>
    <rPh sb="17" eb="18">
      <t>トウ</t>
    </rPh>
    <rPh sb="19" eb="20">
      <t>カズ</t>
    </rPh>
    <rPh sb="23" eb="24">
      <t>メイ</t>
    </rPh>
    <rPh sb="24" eb="25">
      <t>マタ</t>
    </rPh>
    <rPh sb="28" eb="30">
      <t>ハスウ</t>
    </rPh>
    <rPh sb="31" eb="32">
      <t>マ</t>
    </rPh>
    <rPh sb="37" eb="38">
      <t>メイ</t>
    </rPh>
    <rPh sb="38" eb="40">
      <t>イジョウ</t>
    </rPh>
    <rPh sb="41" eb="43">
      <t>ヤキン</t>
    </rPh>
    <rPh sb="44" eb="45">
      <t>オコナ</t>
    </rPh>
    <rPh sb="46" eb="48">
      <t>カンゴ</t>
    </rPh>
    <rPh sb="48" eb="50">
      <t>ショクイン</t>
    </rPh>
    <rPh sb="50" eb="51">
      <t>マタ</t>
    </rPh>
    <rPh sb="52" eb="54">
      <t>カイゴ</t>
    </rPh>
    <rPh sb="54" eb="56">
      <t>ショクイン</t>
    </rPh>
    <rPh sb="57" eb="59">
      <t>ハイチ</t>
    </rPh>
    <rPh sb="64" eb="65">
      <t>メイ</t>
    </rPh>
    <rPh sb="65" eb="67">
      <t>イジョウ</t>
    </rPh>
    <rPh sb="67" eb="69">
      <t>ハイチ</t>
    </rPh>
    <phoneticPr fontId="2"/>
  </si>
  <si>
    <t>　訪問看護の指示を行った介護医療院は、訪問看護ステーション等からの訪問看護の対象者についての相談等に懇切丁寧に応じていますか。</t>
    <rPh sb="12" eb="14">
      <t>カイゴ</t>
    </rPh>
    <rPh sb="14" eb="16">
      <t>イリョウ</t>
    </rPh>
    <rPh sb="16" eb="17">
      <t>イン</t>
    </rPh>
    <phoneticPr fontId="2"/>
  </si>
  <si>
    <t>①</t>
    <phoneticPr fontId="2"/>
  </si>
  <si>
    <t>②</t>
    <phoneticPr fontId="2"/>
  </si>
  <si>
    <t>③</t>
    <phoneticPr fontId="2"/>
  </si>
  <si>
    <t>⑤</t>
    <phoneticPr fontId="2"/>
  </si>
  <si>
    <t>⑦</t>
    <phoneticPr fontId="2"/>
  </si>
  <si>
    <t>⑥</t>
    <phoneticPr fontId="2"/>
  </si>
  <si>
    <t>　当該加算の算定根拠等の関係書類を整備していますか。</t>
    <rPh sb="1" eb="3">
      <t>トウガイ</t>
    </rPh>
    <rPh sb="3" eb="5">
      <t>カサン</t>
    </rPh>
    <rPh sb="6" eb="8">
      <t>サンテイ</t>
    </rPh>
    <rPh sb="8" eb="10">
      <t>コンキョ</t>
    </rPh>
    <rPh sb="10" eb="11">
      <t>トウ</t>
    </rPh>
    <rPh sb="12" eb="14">
      <t>カンケイ</t>
    </rPh>
    <rPh sb="14" eb="16">
      <t>ショルイ</t>
    </rPh>
    <rPh sb="17" eb="19">
      <t>セイビ</t>
    </rPh>
    <phoneticPr fontId="2"/>
  </si>
  <si>
    <t>　緊急に介護医療院サービス(短期入所療養介護)が必要であると医師が判断した場合で、介護支援専門員、受け入れ施設の職員と連携し、利用者又は家族の同意の上、入所を開始した場合に加算を算定していますか。</t>
    <rPh sb="4" eb="6">
      <t>カイゴ</t>
    </rPh>
    <rPh sb="6" eb="8">
      <t>イリョウ</t>
    </rPh>
    <rPh sb="8" eb="9">
      <t>イン</t>
    </rPh>
    <rPh sb="76" eb="78">
      <t>ニュウショ</t>
    </rPh>
    <phoneticPr fontId="2"/>
  </si>
  <si>
    <t>⑨</t>
    <phoneticPr fontId="2"/>
  </si>
  <si>
    <t>　個室等、認知症の行動・心理症状の増悪した者の療養に相応しい設備を整備していますか。</t>
    <rPh sb="1" eb="3">
      <t>コシツ</t>
    </rPh>
    <rPh sb="3" eb="4">
      <t>トウ</t>
    </rPh>
    <rPh sb="5" eb="8">
      <t>ニンチショウ</t>
    </rPh>
    <rPh sb="9" eb="11">
      <t>コウドウ</t>
    </rPh>
    <rPh sb="12" eb="14">
      <t>シンリ</t>
    </rPh>
    <rPh sb="14" eb="16">
      <t>ショウジョウ</t>
    </rPh>
    <rPh sb="17" eb="19">
      <t>ゾウアク</t>
    </rPh>
    <rPh sb="21" eb="22">
      <t>モノ</t>
    </rPh>
    <rPh sb="23" eb="25">
      <t>リョウヨウ</t>
    </rPh>
    <rPh sb="26" eb="28">
      <t>ソウオウ</t>
    </rPh>
    <rPh sb="30" eb="32">
      <t>セツビ</t>
    </rPh>
    <rPh sb="33" eb="35">
      <t>セイビ</t>
    </rPh>
    <phoneticPr fontId="2"/>
  </si>
  <si>
    <t>　入所前１月の間に、当該介護医療院に入所したことがない者及び過去１月間で他のサービスを含め当該加算を算定していない者を対象としていますか。</t>
    <rPh sb="1" eb="3">
      <t>ニュウショ</t>
    </rPh>
    <rPh sb="3" eb="4">
      <t>マエ</t>
    </rPh>
    <rPh sb="5" eb="6">
      <t>ツキ</t>
    </rPh>
    <rPh sb="7" eb="8">
      <t>アイダ</t>
    </rPh>
    <rPh sb="10" eb="12">
      <t>トウガイ</t>
    </rPh>
    <rPh sb="12" eb="14">
      <t>カイゴ</t>
    </rPh>
    <rPh sb="14" eb="16">
      <t>イリョウ</t>
    </rPh>
    <rPh sb="16" eb="17">
      <t>イン</t>
    </rPh>
    <rPh sb="18" eb="20">
      <t>ニュウショ</t>
    </rPh>
    <rPh sb="27" eb="28">
      <t>モノ</t>
    </rPh>
    <rPh sb="57" eb="58">
      <t>モノ</t>
    </rPh>
    <rPh sb="59" eb="61">
      <t>タイショウ</t>
    </rPh>
    <phoneticPr fontId="2"/>
  </si>
  <si>
    <t>　⑥の内容を入所者等又はその家族に説明し、同意を得ていますか。</t>
    <rPh sb="3" eb="5">
      <t>ナイヨウ</t>
    </rPh>
    <rPh sb="6" eb="9">
      <t>ニュウショシャ</t>
    </rPh>
    <rPh sb="9" eb="10">
      <t>トウ</t>
    </rPh>
    <rPh sb="10" eb="11">
      <t>マタ</t>
    </rPh>
    <rPh sb="14" eb="16">
      <t>カゾク</t>
    </rPh>
    <rPh sb="17" eb="19">
      <t>セツメイ</t>
    </rPh>
    <rPh sb="21" eb="23">
      <t>ドウイ</t>
    </rPh>
    <rPh sb="24" eb="25">
      <t>エ</t>
    </rPh>
    <phoneticPr fontId="14"/>
  </si>
  <si>
    <t>　理学療法は個別に20分以上実施したものについて算定していますか。</t>
    <rPh sb="11" eb="14">
      <t>ブイジョウ</t>
    </rPh>
    <phoneticPr fontId="1"/>
  </si>
  <si>
    <t>　利用開始又は入所した日から起算して４月を超えて以降、１月に合計11回以上の作業療法を行った場合、11回目以降のものについては、100分の70に減算していますか。</t>
    <rPh sb="7" eb="9">
      <t>ニュウショ</t>
    </rPh>
    <rPh sb="34" eb="37">
      <t>カイイジョウ</t>
    </rPh>
    <rPh sb="51" eb="53">
      <t>カイメ</t>
    </rPh>
    <rPh sb="67" eb="68">
      <t>フン</t>
    </rPh>
    <phoneticPr fontId="1"/>
  </si>
  <si>
    <t>　専ら集団コミュニケーション療法を提供する時間帯に勤務する言語聴覚士を１人以上配置していますか。</t>
    <rPh sb="1" eb="2">
      <t>モッパ</t>
    </rPh>
    <rPh sb="3" eb="5">
      <t>シュウダン</t>
    </rPh>
    <rPh sb="14" eb="16">
      <t>リョウホウ</t>
    </rPh>
    <rPh sb="17" eb="19">
      <t>テイキョウ</t>
    </rPh>
    <rPh sb="21" eb="24">
      <t>ジカンタイ</t>
    </rPh>
    <rPh sb="25" eb="27">
      <t>キンム</t>
    </rPh>
    <rPh sb="29" eb="31">
      <t>ゲンゴ</t>
    </rPh>
    <rPh sb="31" eb="33">
      <t>チョウカク</t>
    </rPh>
    <rPh sb="33" eb="34">
      <t>シ</t>
    </rPh>
    <rPh sb="36" eb="37">
      <t>ニン</t>
    </rPh>
    <rPh sb="37" eb="39">
      <t>イジョウ</t>
    </rPh>
    <rPh sb="39" eb="41">
      <t>ハイチ</t>
    </rPh>
    <phoneticPr fontId="2"/>
  </si>
  <si>
    <t>②</t>
    <phoneticPr fontId="2"/>
  </si>
  <si>
    <t>　医師又は医師の指示を受けた理学療法士、作業療法士又は言語聴覚士が、入所した日から起算して３月以内に集中的に行った理学療法、作業療法、言語聴覚療法又は摂食機能療法について算定していますか。</t>
    <rPh sb="34" eb="36">
      <t>ニュウショ</t>
    </rPh>
    <rPh sb="38" eb="39">
      <t>ヒ</t>
    </rPh>
    <rPh sb="41" eb="43">
      <t>キサン</t>
    </rPh>
    <rPh sb="46" eb="47">
      <t>ツキ</t>
    </rPh>
    <rPh sb="47" eb="49">
      <t>イナイ</t>
    </rPh>
    <rPh sb="50" eb="52">
      <t>シュウチュウ</t>
    </rPh>
    <rPh sb="52" eb="53">
      <t>テキ</t>
    </rPh>
    <rPh sb="85" eb="87">
      <t>サンテイ</t>
    </rPh>
    <phoneticPr fontId="2"/>
  </si>
  <si>
    <t>　リハビリテーションは１週につき概ね３日以上実施していますか。</t>
    <phoneticPr fontId="2"/>
  </si>
  <si>
    <t>　一人の医師又は医師の指示を受けた理学療法士、作業療法士若しくは言語聴覚士が、一人の入所者に対して行ったリハビリテーションですか。</t>
    <rPh sb="1" eb="3">
      <t>ヒトリ</t>
    </rPh>
    <rPh sb="4" eb="6">
      <t>イシ</t>
    </rPh>
    <rPh sb="6" eb="7">
      <t>マタ</t>
    </rPh>
    <rPh sb="8" eb="10">
      <t>イシ</t>
    </rPh>
    <rPh sb="11" eb="13">
      <t>シジ</t>
    </rPh>
    <rPh sb="14" eb="15">
      <t>ウ</t>
    </rPh>
    <rPh sb="17" eb="19">
      <t>リガク</t>
    </rPh>
    <rPh sb="19" eb="21">
      <t>リョウホウ</t>
    </rPh>
    <rPh sb="21" eb="22">
      <t>シ</t>
    </rPh>
    <rPh sb="23" eb="25">
      <t>サギョウ</t>
    </rPh>
    <rPh sb="25" eb="27">
      <t>リョウホウ</t>
    </rPh>
    <rPh sb="27" eb="28">
      <t>シ</t>
    </rPh>
    <rPh sb="28" eb="29">
      <t>モ</t>
    </rPh>
    <rPh sb="32" eb="34">
      <t>ゲンゴ</t>
    </rPh>
    <rPh sb="34" eb="36">
      <t>チョウカク</t>
    </rPh>
    <rPh sb="36" eb="37">
      <t>シ</t>
    </rPh>
    <rPh sb="39" eb="41">
      <t>ヒトリ</t>
    </rPh>
    <rPh sb="42" eb="45">
      <t>ニュウショシャ</t>
    </rPh>
    <rPh sb="46" eb="47">
      <t>タイ</t>
    </rPh>
    <rPh sb="49" eb="50">
      <t>オコナ</t>
    </rPh>
    <phoneticPr fontId="1"/>
  </si>
  <si>
    <t>⑥</t>
    <phoneticPr fontId="2"/>
  </si>
  <si>
    <t>（Ⅰ型療養床、看護6:1、介護5:1、）</t>
    <rPh sb="2" eb="3">
      <t>ガタ</t>
    </rPh>
    <rPh sb="3" eb="5">
      <t>リョウヨウ</t>
    </rPh>
    <rPh sb="5" eb="6">
      <t>ショウ</t>
    </rPh>
    <rPh sb="7" eb="9">
      <t>カンゴ</t>
    </rPh>
    <rPh sb="13" eb="15">
      <t>カイゴ</t>
    </rPh>
    <phoneticPr fontId="17"/>
  </si>
  <si>
    <t>　介護職員を必要数（５：１）以上配置していますか。　</t>
    <rPh sb="1" eb="3">
      <t>カイゴ</t>
    </rPh>
    <rPh sb="3" eb="5">
      <t>ショクイン</t>
    </rPh>
    <rPh sb="6" eb="8">
      <t>ヒツヨウ</t>
    </rPh>
    <rPh sb="8" eb="9">
      <t>スウ</t>
    </rPh>
    <rPh sb="14" eb="16">
      <t>イジョウ</t>
    </rPh>
    <rPh sb="16" eb="18">
      <t>ハイチ</t>
    </rPh>
    <phoneticPr fontId="2"/>
  </si>
  <si>
    <t>（３）減算等</t>
    <rPh sb="5" eb="6">
      <t>トウ</t>
    </rPh>
    <phoneticPr fontId="2"/>
  </si>
  <si>
    <t>　⑥の説明の内容の要点を診療録に記載していますか。</t>
    <phoneticPr fontId="1"/>
  </si>
  <si>
    <t>　①の非常災害対策計画に、次の災害に関する対策が盛り込まれていますか。</t>
    <rPh sb="3" eb="5">
      <t>ヒジョウ</t>
    </rPh>
    <rPh sb="5" eb="7">
      <t>サイガイ</t>
    </rPh>
    <rPh sb="7" eb="9">
      <t>タイサク</t>
    </rPh>
    <phoneticPr fontId="2"/>
  </si>
  <si>
    <t>　退所者の退所後30日以内に、当該施設の従業者が当該退所者の居宅を訪問すること又は指定居宅介護支援事業者から情報提供を受けることにより、当該退所者の在宅における生活が１月以上継続する見込みであることを確認し、記録していますか。</t>
    <rPh sb="1" eb="3">
      <t>タイショ</t>
    </rPh>
    <rPh sb="3" eb="4">
      <t>シャ</t>
    </rPh>
    <rPh sb="5" eb="7">
      <t>タイショ</t>
    </rPh>
    <rPh sb="7" eb="8">
      <t>ゴ</t>
    </rPh>
    <rPh sb="10" eb="11">
      <t>ニチ</t>
    </rPh>
    <rPh sb="11" eb="13">
      <t>イナイ</t>
    </rPh>
    <rPh sb="15" eb="17">
      <t>トウガイ</t>
    </rPh>
    <rPh sb="17" eb="19">
      <t>シセツ</t>
    </rPh>
    <rPh sb="20" eb="23">
      <t>ジュウギョウシャ</t>
    </rPh>
    <rPh sb="24" eb="26">
      <t>トウガイ</t>
    </rPh>
    <rPh sb="26" eb="28">
      <t>タイショ</t>
    </rPh>
    <rPh sb="28" eb="29">
      <t>シャ</t>
    </rPh>
    <rPh sb="30" eb="32">
      <t>キョタク</t>
    </rPh>
    <rPh sb="33" eb="35">
      <t>ホウモン</t>
    </rPh>
    <rPh sb="39" eb="40">
      <t>マタ</t>
    </rPh>
    <rPh sb="41" eb="43">
      <t>シテイ</t>
    </rPh>
    <rPh sb="43" eb="45">
      <t>キョタク</t>
    </rPh>
    <rPh sb="45" eb="47">
      <t>カイゴ</t>
    </rPh>
    <rPh sb="47" eb="49">
      <t>シエン</t>
    </rPh>
    <rPh sb="49" eb="52">
      <t>ジギョウシャ</t>
    </rPh>
    <rPh sb="54" eb="56">
      <t>ジョウホウ</t>
    </rPh>
    <rPh sb="56" eb="58">
      <t>テイキョウ</t>
    </rPh>
    <rPh sb="59" eb="60">
      <t>ウ</t>
    </rPh>
    <rPh sb="68" eb="70">
      <t>トウガイ</t>
    </rPh>
    <rPh sb="70" eb="72">
      <t>タイショ</t>
    </rPh>
    <rPh sb="72" eb="73">
      <t>シャ</t>
    </rPh>
    <rPh sb="74" eb="76">
      <t>ザイタク</t>
    </rPh>
    <rPh sb="80" eb="82">
      <t>セイカツ</t>
    </rPh>
    <rPh sb="84" eb="85">
      <t>ツキ</t>
    </rPh>
    <rPh sb="85" eb="87">
      <t>イジョウ</t>
    </rPh>
    <rPh sb="87" eb="89">
      <t>ケイゾク</t>
    </rPh>
    <rPh sb="91" eb="93">
      <t>ミコ</t>
    </rPh>
    <rPh sb="100" eb="102">
      <t>カクニン</t>
    </rPh>
    <rPh sb="104" eb="106">
      <t>キロク</t>
    </rPh>
    <phoneticPr fontId="2"/>
  </si>
  <si>
    <t>　　月</t>
    <rPh sb="2" eb="3">
      <t>ツキ</t>
    </rPh>
    <phoneticPr fontId="17"/>
  </si>
  <si>
    <t>点検結果</t>
    <phoneticPr fontId="2"/>
  </si>
  <si>
    <t>　居宅介護支援事業者等に対して入所者に関する情報を提供するにあたり、あらかじめ個人情報使用同意書等の文書により入所者の同意を得ていますか。</t>
    <phoneticPr fontId="2"/>
  </si>
  <si>
    <t>　運営にあたっては、地域に開かれたものとして運営されるよう、地域住民又はボランティア団体等との連携及び協力を行うなど地域との交流に努めていますか。</t>
    <phoneticPr fontId="2"/>
  </si>
  <si>
    <t>　訓練実施のために必要な専用の器械・器具を備えていますか。</t>
    <rPh sb="21" eb="22">
      <t>ソナ</t>
    </rPh>
    <phoneticPr fontId="14"/>
  </si>
  <si>
    <t>⑦</t>
    <phoneticPr fontId="2"/>
  </si>
  <si>
    <t>⑨</t>
    <phoneticPr fontId="2"/>
  </si>
  <si>
    <t>⑩</t>
    <phoneticPr fontId="2"/>
  </si>
  <si>
    <t>　⑧の内容の要点を診療録に記載していますか。</t>
    <phoneticPr fontId="14"/>
  </si>
  <si>
    <t>　「身体的拘束等適正化検討委員会」等を３月に１回以上開催するとともに、その結果について、介護職員その他従業者に周知徹底していますか。</t>
    <rPh sb="4" eb="5">
      <t>テキ</t>
    </rPh>
    <rPh sb="7" eb="8">
      <t>トウ</t>
    </rPh>
    <rPh sb="8" eb="11">
      <t>テキセイカ</t>
    </rPh>
    <rPh sb="11" eb="13">
      <t>ケントウ</t>
    </rPh>
    <rPh sb="20" eb="21">
      <t>ツキ</t>
    </rPh>
    <rPh sb="23" eb="24">
      <t>カイ</t>
    </rPh>
    <rPh sb="24" eb="26">
      <t>イジョウ</t>
    </rPh>
    <rPh sb="26" eb="28">
      <t>カイサイ</t>
    </rPh>
    <rPh sb="37" eb="39">
      <t>ケッカ</t>
    </rPh>
    <rPh sb="44" eb="46">
      <t>カイゴ</t>
    </rPh>
    <rPh sb="46" eb="48">
      <t>ショクイン</t>
    </rPh>
    <rPh sb="50" eb="51">
      <t>タ</t>
    </rPh>
    <rPh sb="51" eb="54">
      <t>ジュウギョウシャ</t>
    </rPh>
    <rPh sb="55" eb="57">
      <t>シュウチ</t>
    </rPh>
    <rPh sb="57" eb="59">
      <t>テッテイ</t>
    </rPh>
    <phoneticPr fontId="2"/>
  </si>
  <si>
    <t>　入所者が退所するに当たり、居宅サービス計画の作成等の援助に資するため、居宅介護支援事業者に対して情報を提供するほか、保険医療サービス又は福祉サービスを提供する者と密接に連携を図っていますか。</t>
    <rPh sb="59" eb="61">
      <t>ホケン</t>
    </rPh>
    <phoneticPr fontId="2"/>
  </si>
  <si>
    <t>　原則として月ごと療養棟ごとの勤務表を作成し、従業者の日々の勤務時間、常勤・非常勤の別、看護・介護職員等の配置等を明確にしていますか。</t>
    <rPh sb="9" eb="11">
      <t>リョウヨウ</t>
    </rPh>
    <rPh sb="11" eb="12">
      <t>トウ</t>
    </rPh>
    <phoneticPr fontId="2"/>
  </si>
  <si>
    <t>　入所者の使用する施設、食器その他の設備又は飲用に供する水について､衛生的な管理に努める、又は衛生上必要な措置を講じていますか。</t>
    <phoneticPr fontId="2"/>
  </si>
  <si>
    <t>　施設内感染防止対策として、職員等に対し流水による手洗いの励行を徹底させるとともに、各療養室に水道又は速乾式手洗い液等の消毒液が設置されていますか。</t>
    <rPh sb="1" eb="3">
      <t>シセツ</t>
    </rPh>
    <rPh sb="3" eb="4">
      <t>ナイ</t>
    </rPh>
    <rPh sb="4" eb="6">
      <t>カンセン</t>
    </rPh>
    <rPh sb="6" eb="8">
      <t>ボウシ</t>
    </rPh>
    <rPh sb="8" eb="10">
      <t>タイサク</t>
    </rPh>
    <rPh sb="14" eb="16">
      <t>ショクイン</t>
    </rPh>
    <rPh sb="16" eb="17">
      <t>トウ</t>
    </rPh>
    <rPh sb="18" eb="19">
      <t>タイ</t>
    </rPh>
    <rPh sb="20" eb="22">
      <t>リュウスイ</t>
    </rPh>
    <rPh sb="25" eb="27">
      <t>テアラ</t>
    </rPh>
    <rPh sb="29" eb="31">
      <t>レイコウ</t>
    </rPh>
    <rPh sb="32" eb="34">
      <t>テッテイ</t>
    </rPh>
    <rPh sb="42" eb="43">
      <t>カク</t>
    </rPh>
    <rPh sb="43" eb="45">
      <t>リョウヨウ</t>
    </rPh>
    <rPh sb="45" eb="46">
      <t>シツ</t>
    </rPh>
    <rPh sb="47" eb="49">
      <t>スイドウ</t>
    </rPh>
    <rPh sb="49" eb="50">
      <t>マタ</t>
    </rPh>
    <rPh sb="51" eb="53">
      <t>ソッカン</t>
    </rPh>
    <rPh sb="53" eb="54">
      <t>シキ</t>
    </rPh>
    <rPh sb="54" eb="56">
      <t>テアラ</t>
    </rPh>
    <rPh sb="57" eb="58">
      <t>エキ</t>
    </rPh>
    <rPh sb="58" eb="59">
      <t>トウ</t>
    </rPh>
    <rPh sb="60" eb="62">
      <t>ショウドク</t>
    </rPh>
    <rPh sb="62" eb="63">
      <t>エキ</t>
    </rPh>
    <rPh sb="64" eb="66">
      <t>セッチ</t>
    </rPh>
    <phoneticPr fontId="2"/>
  </si>
  <si>
    <t>（</t>
    <phoneticPr fontId="14"/>
  </si>
  <si>
    <t>年</t>
    <rPh sb="0" eb="1">
      <t>ネン</t>
    </rPh>
    <phoneticPr fontId="14"/>
  </si>
  <si>
    <t>月分）</t>
    <rPh sb="0" eb="2">
      <t>ガツブン</t>
    </rPh>
    <phoneticPr fontId="14"/>
  </si>
  <si>
    <t>サービス種類</t>
    <rPh sb="4" eb="6">
      <t>シュルイ</t>
    </rPh>
    <phoneticPr fontId="14"/>
  </si>
  <si>
    <t>介護医療院 ・ 短期入所療養介護（予防）</t>
    <rPh sb="0" eb="2">
      <t>カイゴ</t>
    </rPh>
    <rPh sb="2" eb="4">
      <t>イリョウ</t>
    </rPh>
    <rPh sb="4" eb="5">
      <t>イン</t>
    </rPh>
    <rPh sb="8" eb="10">
      <t>タンキ</t>
    </rPh>
    <rPh sb="10" eb="12">
      <t>ニュウショ</t>
    </rPh>
    <rPh sb="12" eb="14">
      <t>リョウヨウ</t>
    </rPh>
    <rPh sb="14" eb="16">
      <t>カイゴ</t>
    </rPh>
    <rPh sb="17" eb="19">
      <t>ヨボウ</t>
    </rPh>
    <phoneticPr fontId="14"/>
  </si>
  <si>
    <t>）</t>
    <phoneticPr fontId="14"/>
  </si>
  <si>
    <t>事業所番号</t>
    <rPh sb="0" eb="3">
      <t>ジギョウショ</t>
    </rPh>
    <rPh sb="3" eb="5">
      <t>バンゴウ</t>
    </rPh>
    <phoneticPr fontId="14"/>
  </si>
  <si>
    <t>（</t>
    <phoneticPr fontId="14"/>
  </si>
  <si>
    <t>）</t>
    <phoneticPr fontId="14"/>
  </si>
  <si>
    <t>事業所名</t>
    <rPh sb="0" eb="3">
      <t>ジギョウショ</t>
    </rPh>
    <rPh sb="3" eb="4">
      <t>メイ</t>
    </rPh>
    <phoneticPr fontId="14"/>
  </si>
  <si>
    <t>）</t>
    <phoneticPr fontId="14"/>
  </si>
  <si>
    <t>療養棟種別・療養棟名・床数</t>
    <rPh sb="0" eb="2">
      <t>リョウヨウ</t>
    </rPh>
    <rPh sb="2" eb="3">
      <t>トウ</t>
    </rPh>
    <rPh sb="3" eb="5">
      <t>シュベツ</t>
    </rPh>
    <rPh sb="6" eb="8">
      <t>リョウヨウ</t>
    </rPh>
    <rPh sb="8" eb="9">
      <t>トウ</t>
    </rPh>
    <rPh sb="9" eb="10">
      <t>メイ</t>
    </rPh>
    <rPh sb="10" eb="11">
      <t>ビョウメイ</t>
    </rPh>
    <rPh sb="11" eb="12">
      <t>ショウ</t>
    </rPh>
    <rPh sb="12" eb="13">
      <t>スウ</t>
    </rPh>
    <phoneticPr fontId="14"/>
  </si>
  <si>
    <t>（</t>
    <phoneticPr fontId="14"/>
  </si>
  <si>
    <t>・</t>
    <phoneticPr fontId="14"/>
  </si>
  <si>
    <t>床</t>
    <rPh sb="0" eb="1">
      <t>ショウ</t>
    </rPh>
    <phoneticPr fontId="14"/>
  </si>
  <si>
    <t xml:space="preserve"> 貴施設の夜勤勤務時間帯</t>
    <rPh sb="1" eb="2">
      <t>キ</t>
    </rPh>
    <rPh sb="2" eb="4">
      <t>シセツ</t>
    </rPh>
    <rPh sb="5" eb="7">
      <t>ヤキン</t>
    </rPh>
    <rPh sb="7" eb="9">
      <t>キンム</t>
    </rPh>
    <rPh sb="9" eb="12">
      <t>ジカンタイ</t>
    </rPh>
    <phoneticPr fontId="14"/>
  </si>
  <si>
    <t>：</t>
    <phoneticPr fontId="14"/>
  </si>
  <si>
    <t>～</t>
    <phoneticPr fontId="14"/>
  </si>
  <si>
    <t>：</t>
    <phoneticPr fontId="14"/>
  </si>
  <si>
    <t>（←16時間）</t>
    <rPh sb="4" eb="6">
      <t>ジカン</t>
    </rPh>
    <phoneticPr fontId="14"/>
  </si>
  <si>
    <t>職　　種</t>
    <rPh sb="0" eb="1">
      <t>ショク</t>
    </rPh>
    <rPh sb="3" eb="4">
      <t>タネ</t>
    </rPh>
    <phoneticPr fontId="14"/>
  </si>
  <si>
    <t>氏　　名</t>
    <rPh sb="0" eb="1">
      <t>シ</t>
    </rPh>
    <rPh sb="3" eb="4">
      <t>メイ</t>
    </rPh>
    <phoneticPr fontId="14"/>
  </si>
  <si>
    <t>夜勤専従職員</t>
    <rPh sb="0" eb="2">
      <t>ヤキン</t>
    </rPh>
    <rPh sb="2" eb="4">
      <t>センジュウ</t>
    </rPh>
    <rPh sb="4" eb="6">
      <t>ショクイン</t>
    </rPh>
    <phoneticPr fontId="14"/>
  </si>
  <si>
    <t>日</t>
    <rPh sb="0" eb="1">
      <t>ヒ</t>
    </rPh>
    <phoneticPr fontId="14"/>
  </si>
  <si>
    <t>月の</t>
    <rPh sb="0" eb="1">
      <t>ツキ</t>
    </rPh>
    <phoneticPr fontId="14"/>
  </si>
  <si>
    <t>曜日</t>
    <rPh sb="0" eb="2">
      <t>ヨウビ</t>
    </rPh>
    <phoneticPr fontId="14"/>
  </si>
  <si>
    <t>合計</t>
    <phoneticPr fontId="14"/>
  </si>
  <si>
    <t>－</t>
    <phoneticPr fontId="14"/>
  </si>
  <si>
    <t>－</t>
    <phoneticPr fontId="14"/>
  </si>
  <si>
    <t>－</t>
    <phoneticPr fontId="14"/>
  </si>
  <si>
    <t>－</t>
    <phoneticPr fontId="14"/>
  </si>
  <si>
    <t>計</t>
    <rPh sb="0" eb="1">
      <t>ケイ</t>
    </rPh>
    <phoneticPr fontId="14"/>
  </si>
  <si>
    <t>＜記載上の注意事項＞</t>
    <rPh sb="1" eb="3">
      <t>キサイ</t>
    </rPh>
    <rPh sb="3" eb="4">
      <t>ジョウ</t>
    </rPh>
    <rPh sb="5" eb="7">
      <t>チュウイ</t>
    </rPh>
    <rPh sb="7" eb="9">
      <t>ジコウ</t>
    </rPh>
    <phoneticPr fontId="14"/>
  </si>
  <si>
    <t xml:space="preserve"> 勤務表は、加算の届出前１月のものとなります。（５月から算定する加算の届出を４月に行う場合は、３月分の勤務表を作成すること。）</t>
    <rPh sb="1" eb="4">
      <t>キンムヒョウ</t>
    </rPh>
    <rPh sb="6" eb="8">
      <t>カサン</t>
    </rPh>
    <rPh sb="9" eb="10">
      <t>トドケ</t>
    </rPh>
    <rPh sb="10" eb="11">
      <t>デ</t>
    </rPh>
    <rPh sb="11" eb="12">
      <t>ゼン</t>
    </rPh>
    <rPh sb="13" eb="14">
      <t>ツキ</t>
    </rPh>
    <rPh sb="25" eb="26">
      <t>ガツ</t>
    </rPh>
    <rPh sb="28" eb="30">
      <t>サンテイ</t>
    </rPh>
    <rPh sb="32" eb="34">
      <t>カサン</t>
    </rPh>
    <rPh sb="35" eb="36">
      <t>トドケ</t>
    </rPh>
    <rPh sb="36" eb="37">
      <t>デ</t>
    </rPh>
    <rPh sb="39" eb="40">
      <t>ガツ</t>
    </rPh>
    <rPh sb="41" eb="42">
      <t>オコナ</t>
    </rPh>
    <rPh sb="43" eb="45">
      <t>バアイ</t>
    </rPh>
    <rPh sb="48" eb="49">
      <t>ガツ</t>
    </rPh>
    <rPh sb="49" eb="50">
      <t>ブン</t>
    </rPh>
    <rPh sb="51" eb="54">
      <t>キンムヒョウ</t>
    </rPh>
    <rPh sb="55" eb="57">
      <t>サクセイ</t>
    </rPh>
    <phoneticPr fontId="14"/>
  </si>
  <si>
    <t xml:space="preserve"> それぞれの療養棟ごとに勤務表を作成してください。</t>
    <rPh sb="6" eb="8">
      <t>リョウヨウ</t>
    </rPh>
    <rPh sb="8" eb="9">
      <t>トウ</t>
    </rPh>
    <rPh sb="12" eb="15">
      <t>キンムヒョウ</t>
    </rPh>
    <rPh sb="16" eb="18">
      <t>サクセイ</t>
    </rPh>
    <phoneticPr fontId="14"/>
  </si>
  <si>
    <t xml:space="preserve"> 夜勤勤務時間帯は、午後１０時から翌日の午前５時までの時間を含めた連続する１６時間で設定してください。</t>
    <rPh sb="1" eb="3">
      <t>ヤキン</t>
    </rPh>
    <rPh sb="3" eb="5">
      <t>キンム</t>
    </rPh>
    <rPh sb="5" eb="8">
      <t>ジカンタイ</t>
    </rPh>
    <rPh sb="10" eb="12">
      <t>ゴゴ</t>
    </rPh>
    <rPh sb="14" eb="15">
      <t>ジ</t>
    </rPh>
    <rPh sb="17" eb="19">
      <t>ヨクジツ</t>
    </rPh>
    <rPh sb="20" eb="22">
      <t>ゴゼン</t>
    </rPh>
    <rPh sb="23" eb="24">
      <t>ジ</t>
    </rPh>
    <rPh sb="27" eb="29">
      <t>ジカン</t>
    </rPh>
    <rPh sb="30" eb="31">
      <t>フク</t>
    </rPh>
    <rPh sb="33" eb="35">
      <t>レンゾク</t>
    </rPh>
    <rPh sb="39" eb="41">
      <t>ジカン</t>
    </rPh>
    <rPh sb="42" eb="44">
      <t>セッテイ</t>
    </rPh>
    <phoneticPr fontId="14"/>
  </si>
  <si>
    <t xml:space="preserve"> 勤務表には、貴施設の夜勤勤務時間帯に勤務している看護・介護職員のみを記載してください。（職種は、看護職員又は介護職員のいずれかになります。）</t>
    <rPh sb="1" eb="4">
      <t>キンムヒョウ</t>
    </rPh>
    <rPh sb="7" eb="8">
      <t>キ</t>
    </rPh>
    <rPh sb="8" eb="10">
      <t>シセツ</t>
    </rPh>
    <rPh sb="11" eb="13">
      <t>ヤキン</t>
    </rPh>
    <rPh sb="13" eb="15">
      <t>キンム</t>
    </rPh>
    <rPh sb="15" eb="18">
      <t>ジカンタイ</t>
    </rPh>
    <rPh sb="19" eb="21">
      <t>キンム</t>
    </rPh>
    <rPh sb="25" eb="27">
      <t>カンゴ</t>
    </rPh>
    <rPh sb="28" eb="30">
      <t>カイゴ</t>
    </rPh>
    <rPh sb="30" eb="32">
      <t>ショクイン</t>
    </rPh>
    <rPh sb="35" eb="37">
      <t>キサイ</t>
    </rPh>
    <rPh sb="45" eb="47">
      <t>ショクシュ</t>
    </rPh>
    <rPh sb="49" eb="51">
      <t>カンゴ</t>
    </rPh>
    <rPh sb="51" eb="53">
      <t>ショクイン</t>
    </rPh>
    <rPh sb="53" eb="54">
      <t>マタ</t>
    </rPh>
    <rPh sb="55" eb="57">
      <t>カイゴ</t>
    </rPh>
    <rPh sb="57" eb="59">
      <t>ショクイン</t>
    </rPh>
    <phoneticPr fontId="14"/>
  </si>
  <si>
    <t xml:space="preserve"> 夜勤専従職員については、夜勤専従職員欄に「○」をつけてください。</t>
    <rPh sb="1" eb="3">
      <t>ヤキン</t>
    </rPh>
    <rPh sb="3" eb="5">
      <t>センジュウ</t>
    </rPh>
    <rPh sb="5" eb="7">
      <t>ショクイン</t>
    </rPh>
    <rPh sb="13" eb="15">
      <t>ヤキン</t>
    </rPh>
    <rPh sb="15" eb="17">
      <t>センジュウ</t>
    </rPh>
    <rPh sb="17" eb="19">
      <t>ショクイン</t>
    </rPh>
    <rPh sb="19" eb="20">
      <t>ラン</t>
    </rPh>
    <phoneticPr fontId="14"/>
  </si>
  <si>
    <t xml:space="preserve"> 勤務時間数は、貴施設で設定した夜勤勤務時間帯（１６時間）に勤務している時間数のみ記載してください。</t>
    <rPh sb="1" eb="3">
      <t>キンム</t>
    </rPh>
    <rPh sb="3" eb="6">
      <t>ジカンスウ</t>
    </rPh>
    <rPh sb="8" eb="9">
      <t>キ</t>
    </rPh>
    <rPh sb="9" eb="11">
      <t>シセツ</t>
    </rPh>
    <rPh sb="12" eb="14">
      <t>セッテイ</t>
    </rPh>
    <rPh sb="16" eb="18">
      <t>ヤキン</t>
    </rPh>
    <rPh sb="18" eb="20">
      <t>キンム</t>
    </rPh>
    <rPh sb="20" eb="23">
      <t>ジカンタイ</t>
    </rPh>
    <rPh sb="26" eb="28">
      <t>ジカン</t>
    </rPh>
    <rPh sb="30" eb="32">
      <t>キンム</t>
    </rPh>
    <rPh sb="36" eb="39">
      <t>ジカンスウ</t>
    </rPh>
    <rPh sb="41" eb="43">
      <t>キサイ</t>
    </rPh>
    <phoneticPr fontId="14"/>
  </si>
  <si>
    <t xml:space="preserve"> 貴施設の夜勤職員に限らず、早出、遅出等の職員についても、上記の夜勤勤務時間帯（１６時間）に勤務している場合は算入することができます。</t>
    <rPh sb="1" eb="2">
      <t>キ</t>
    </rPh>
    <rPh sb="2" eb="4">
      <t>シセツ</t>
    </rPh>
    <rPh sb="5" eb="7">
      <t>ヤキン</t>
    </rPh>
    <rPh sb="7" eb="9">
      <t>ショクイン</t>
    </rPh>
    <rPh sb="10" eb="11">
      <t>カギ</t>
    </rPh>
    <rPh sb="14" eb="16">
      <t>ハヤデ</t>
    </rPh>
    <rPh sb="17" eb="19">
      <t>オソデ</t>
    </rPh>
    <rPh sb="19" eb="20">
      <t>トウ</t>
    </rPh>
    <rPh sb="21" eb="23">
      <t>ショクイン</t>
    </rPh>
    <rPh sb="29" eb="31">
      <t>ジョウキ</t>
    </rPh>
    <rPh sb="32" eb="34">
      <t>ヤキン</t>
    </rPh>
    <rPh sb="34" eb="36">
      <t>キンム</t>
    </rPh>
    <rPh sb="36" eb="38">
      <t>ジカン</t>
    </rPh>
    <rPh sb="38" eb="39">
      <t>タイ</t>
    </rPh>
    <rPh sb="42" eb="44">
      <t>ジカン</t>
    </rPh>
    <rPh sb="46" eb="48">
      <t>キンム</t>
    </rPh>
    <rPh sb="52" eb="54">
      <t>バアイ</t>
    </rPh>
    <rPh sb="55" eb="57">
      <t>サンニュウ</t>
    </rPh>
    <phoneticPr fontId="14"/>
  </si>
  <si>
    <t xml:space="preserve"> 例えば、夜勤勤務時間帯が１８：００～１０：００の場合、８：００～１７：００まで勤務する職員の勤務時間数は、「２」となります。</t>
    <rPh sb="1" eb="2">
      <t>タト</t>
    </rPh>
    <rPh sb="5" eb="7">
      <t>ヤキン</t>
    </rPh>
    <rPh sb="7" eb="9">
      <t>キンム</t>
    </rPh>
    <rPh sb="9" eb="12">
      <t>ジカンタイ</t>
    </rPh>
    <rPh sb="25" eb="27">
      <t>バアイ</t>
    </rPh>
    <rPh sb="40" eb="42">
      <t>キンム</t>
    </rPh>
    <rPh sb="44" eb="46">
      <t>ショクイン</t>
    </rPh>
    <rPh sb="47" eb="49">
      <t>キンム</t>
    </rPh>
    <rPh sb="49" eb="52">
      <t>ジカンスウ</t>
    </rPh>
    <phoneticPr fontId="14"/>
  </si>
  <si>
    <t>従業者の勤務の体制及び勤務形態一覧表［夜勤職員配置加算用］</t>
    <rPh sb="0" eb="3">
      <t>ジュウギョウシャ</t>
    </rPh>
    <rPh sb="4" eb="6">
      <t>キンム</t>
    </rPh>
    <rPh sb="7" eb="9">
      <t>タイセイ</t>
    </rPh>
    <rPh sb="9" eb="10">
      <t>オヨ</t>
    </rPh>
    <rPh sb="11" eb="13">
      <t>キンム</t>
    </rPh>
    <rPh sb="13" eb="15">
      <t>ケイタイ</t>
    </rPh>
    <rPh sb="15" eb="18">
      <t>イチランヒョウ</t>
    </rPh>
    <rPh sb="19" eb="21">
      <t>ヤキン</t>
    </rPh>
    <rPh sb="21" eb="23">
      <t>ショクイン</t>
    </rPh>
    <rPh sb="23" eb="25">
      <t>ハイチ</t>
    </rPh>
    <rPh sb="25" eb="27">
      <t>カサン</t>
    </rPh>
    <rPh sb="27" eb="28">
      <t>ヨウ</t>
    </rPh>
    <phoneticPr fontId="14"/>
  </si>
  <si>
    <t>）</t>
    <phoneticPr fontId="14"/>
  </si>
  <si>
    <t>・</t>
    <phoneticPr fontId="14"/>
  </si>
  <si>
    <t>～</t>
    <phoneticPr fontId="14"/>
  </si>
  <si>
    <t>：</t>
    <phoneticPr fontId="14"/>
  </si>
  <si>
    <t>合計</t>
    <phoneticPr fontId="14"/>
  </si>
  <si>
    <t>－</t>
    <phoneticPr fontId="14"/>
  </si>
  <si>
    <t>－</t>
    <phoneticPr fontId="14"/>
  </si>
  <si>
    <t>－</t>
    <phoneticPr fontId="14"/>
  </si>
  <si>
    <t>従業者の勤務の体制及び勤務形態一覧表［夜間勤務等看護用］</t>
    <rPh sb="0" eb="3">
      <t>ジュウギョウシャ</t>
    </rPh>
    <rPh sb="4" eb="6">
      <t>キンム</t>
    </rPh>
    <rPh sb="7" eb="9">
      <t>タイセイ</t>
    </rPh>
    <rPh sb="9" eb="10">
      <t>オヨ</t>
    </rPh>
    <rPh sb="11" eb="13">
      <t>キンム</t>
    </rPh>
    <rPh sb="13" eb="15">
      <t>ケイタイ</t>
    </rPh>
    <rPh sb="15" eb="18">
      <t>イチランヒョウ</t>
    </rPh>
    <rPh sb="19" eb="21">
      <t>ヤカン</t>
    </rPh>
    <rPh sb="21" eb="24">
      <t>キンムナド</t>
    </rPh>
    <rPh sb="24" eb="26">
      <t>カンゴ</t>
    </rPh>
    <rPh sb="26" eb="27">
      <t>ヨウ</t>
    </rPh>
    <phoneticPr fontId="14"/>
  </si>
  <si>
    <t>（</t>
    <phoneticPr fontId="14"/>
  </si>
  <si>
    <t>介護医療院・ 短期入所療養介護（予防）</t>
    <rPh sb="0" eb="2">
      <t>カイゴ</t>
    </rPh>
    <rPh sb="2" eb="4">
      <t>イリョウ</t>
    </rPh>
    <rPh sb="4" eb="5">
      <t>イン</t>
    </rPh>
    <rPh sb="7" eb="9">
      <t>タンキ</t>
    </rPh>
    <rPh sb="9" eb="11">
      <t>ニュウショ</t>
    </rPh>
    <rPh sb="11" eb="13">
      <t>リョウヨウ</t>
    </rPh>
    <rPh sb="13" eb="15">
      <t>カイゴ</t>
    </rPh>
    <rPh sb="16" eb="18">
      <t>ヨボウ</t>
    </rPh>
    <phoneticPr fontId="14"/>
  </si>
  <si>
    <t>（</t>
    <phoneticPr fontId="14"/>
  </si>
  <si>
    <t>（</t>
    <phoneticPr fontId="14"/>
  </si>
  <si>
    <t>○○○○介護医療院</t>
    <rPh sb="4" eb="6">
      <t>カイゴ</t>
    </rPh>
    <rPh sb="6" eb="8">
      <t>イリョウ</t>
    </rPh>
    <rPh sb="8" eb="9">
      <t>イン</t>
    </rPh>
    <phoneticPr fontId="14"/>
  </si>
  <si>
    <t>Ⅰ型療養棟　〇〇療養棟</t>
    <rPh sb="1" eb="2">
      <t>ガタ</t>
    </rPh>
    <rPh sb="2" eb="4">
      <t>リョウヨウ</t>
    </rPh>
    <rPh sb="4" eb="5">
      <t>トウ</t>
    </rPh>
    <rPh sb="8" eb="10">
      <t>リョウヨウ</t>
    </rPh>
    <rPh sb="10" eb="11">
      <t>トウ</t>
    </rPh>
    <phoneticPr fontId="14"/>
  </si>
  <si>
    <t>：</t>
    <phoneticPr fontId="14"/>
  </si>
  <si>
    <t>～</t>
    <phoneticPr fontId="14"/>
  </si>
  <si>
    <t>木</t>
    <rPh sb="0" eb="1">
      <t>モク</t>
    </rPh>
    <phoneticPr fontId="14"/>
  </si>
  <si>
    <t>金</t>
  </si>
  <si>
    <t>土</t>
  </si>
  <si>
    <t>日</t>
  </si>
  <si>
    <t>月</t>
  </si>
  <si>
    <t>火</t>
  </si>
  <si>
    <t>水</t>
  </si>
  <si>
    <t>木</t>
  </si>
  <si>
    <t>土</t>
    <rPh sb="0" eb="1">
      <t>ド</t>
    </rPh>
    <phoneticPr fontId="14"/>
  </si>
  <si>
    <t>合計</t>
    <phoneticPr fontId="14"/>
  </si>
  <si>
    <t>看護職員</t>
    <rPh sb="0" eb="2">
      <t>カンゴ</t>
    </rPh>
    <rPh sb="2" eb="4">
      <t>ショクイン</t>
    </rPh>
    <phoneticPr fontId="14"/>
  </si>
  <si>
    <t>■■　■■</t>
    <phoneticPr fontId="14"/>
  </si>
  <si>
    <t>－</t>
    <phoneticPr fontId="14"/>
  </si>
  <si>
    <t>■■　■■</t>
    <phoneticPr fontId="14"/>
  </si>
  <si>
    <t>■■　■■</t>
    <phoneticPr fontId="14"/>
  </si>
  <si>
    <t>－</t>
    <phoneticPr fontId="14"/>
  </si>
  <si>
    <t>■■　■■</t>
    <phoneticPr fontId="14"/>
  </si>
  <si>
    <t>■■　■■</t>
    <phoneticPr fontId="14"/>
  </si>
  <si>
    <t>■■　■■</t>
    <phoneticPr fontId="14"/>
  </si>
  <si>
    <t>○</t>
    <phoneticPr fontId="14"/>
  </si>
  <si>
    <t>○</t>
    <phoneticPr fontId="14"/>
  </si>
  <si>
    <t>介護職員</t>
    <rPh sb="0" eb="2">
      <t>カイゴ</t>
    </rPh>
    <rPh sb="2" eb="4">
      <t>ショクイン</t>
    </rPh>
    <phoneticPr fontId="14"/>
  </si>
  <si>
    <t>■■　■■</t>
    <phoneticPr fontId="14"/>
  </si>
  <si>
    <t>○</t>
    <phoneticPr fontId="14"/>
  </si>
  <si>
    <t>－</t>
    <phoneticPr fontId="14"/>
  </si>
  <si>
    <t>（</t>
    <phoneticPr fontId="14"/>
  </si>
  <si>
    <t>）</t>
    <phoneticPr fontId="14"/>
  </si>
  <si>
    <t>○</t>
    <phoneticPr fontId="14"/>
  </si>
  <si>
    <t>：</t>
    <phoneticPr fontId="14"/>
  </si>
  <si>
    <t>日</t>
    <rPh sb="0" eb="1">
      <t>ニチ</t>
    </rPh>
    <phoneticPr fontId="14"/>
  </si>
  <si>
    <t>→</t>
    <phoneticPr fontId="14"/>
  </si>
  <si>
    <t>夜</t>
    <rPh sb="0" eb="1">
      <t>ヨル</t>
    </rPh>
    <phoneticPr fontId="14"/>
  </si>
  <si>
    <t>→</t>
    <phoneticPr fontId="14"/>
  </si>
  <si>
    <t>早</t>
    <rPh sb="0" eb="1">
      <t>ハヤ</t>
    </rPh>
    <phoneticPr fontId="14"/>
  </si>
  <si>
    <t>→</t>
    <phoneticPr fontId="14"/>
  </si>
  <si>
    <t>明</t>
    <rPh sb="0" eb="1">
      <t>ア</t>
    </rPh>
    <phoneticPr fontId="14"/>
  </si>
  <si>
    <t>→</t>
    <phoneticPr fontId="14"/>
  </si>
  <si>
    <t>遅</t>
    <rPh sb="0" eb="1">
      <t>オソ</t>
    </rPh>
    <phoneticPr fontId="14"/>
  </si>
  <si>
    <t>→</t>
    <phoneticPr fontId="14"/>
  </si>
  <si>
    <t>（</t>
    <phoneticPr fontId="14"/>
  </si>
  <si>
    <t>）</t>
    <phoneticPr fontId="14"/>
  </si>
  <si>
    <t>）</t>
    <phoneticPr fontId="14"/>
  </si>
  <si>
    <t>・</t>
    <phoneticPr fontId="14"/>
  </si>
  <si>
    <t>）</t>
    <phoneticPr fontId="14"/>
  </si>
  <si>
    <t>～</t>
    <phoneticPr fontId="14"/>
  </si>
  <si>
    <t>合計</t>
    <phoneticPr fontId="14"/>
  </si>
  <si>
    <t>⑩</t>
    <phoneticPr fontId="2"/>
  </si>
  <si>
    <t>④</t>
    <phoneticPr fontId="2"/>
  </si>
  <si>
    <t>②</t>
    <phoneticPr fontId="2"/>
  </si>
  <si>
    <t>　入所者ごとの栄養ケア計画に従い、管理栄養士が栄養管理を行うとともに、入所者の栄養状態を定期的に記録していますか。</t>
    <phoneticPr fontId="2"/>
  </si>
  <si>
    <t>③</t>
    <phoneticPr fontId="2"/>
  </si>
  <si>
    <t>　医療保険において歯科訪問診療料が算定された日に、介護職員又は②の計画に対する口腔清掃等に係る技術的助言及び指導を行うにあたっては、歯科訪問診療又は訪問歯科衛生指導の実施時間以外の時間帯に行っていますか。</t>
    <phoneticPr fontId="2"/>
  </si>
  <si>
    <t>（14）看護及び医学的管理下の介護</t>
    <phoneticPr fontId="2"/>
  </si>
  <si>
    <t>⑦</t>
    <phoneticPr fontId="2"/>
  </si>
  <si>
    <t>⑪</t>
    <phoneticPr fontId="2"/>
  </si>
  <si>
    <t>（15）食事の提供</t>
    <phoneticPr fontId="2"/>
  </si>
  <si>
    <t>（16）相談及び援助、その他のサービスの提供</t>
    <phoneticPr fontId="2"/>
  </si>
  <si>
    <t>（17）管理者による管理、管理者の責務</t>
    <phoneticPr fontId="2"/>
  </si>
  <si>
    <t>（18）計画担当介護支援専門員の責務</t>
    <phoneticPr fontId="2"/>
  </si>
  <si>
    <t>（19）運営規程</t>
    <phoneticPr fontId="2"/>
  </si>
  <si>
    <t>（20）勤務体制の確保等</t>
    <phoneticPr fontId="2"/>
  </si>
  <si>
    <t>　業務継続計画に従い、必要な研修及び訓練を実施していますか。なお、感染症や災害が発生した場合、従業者の連携した取組が求められることから、全ての従業者が参加できるように研修及び訓練することが望ましいです。</t>
    <rPh sb="83" eb="85">
      <t>ケンシュウ</t>
    </rPh>
    <rPh sb="85" eb="86">
      <t>オヨ</t>
    </rPh>
    <rPh sb="87" eb="89">
      <t>クンレン</t>
    </rPh>
    <phoneticPr fontId="2"/>
  </si>
  <si>
    <t>（22）定員の遵守</t>
    <phoneticPr fontId="2"/>
  </si>
  <si>
    <t>⑧</t>
    <phoneticPr fontId="2"/>
  </si>
  <si>
    <t>　⑤の訓練の実施に当たり、日頃から密接な連携体制を確保するなど、地域住民から訓練の実施に協力を得られる体制づくりに努めていますか。また、消防関係者の参加を依頼し、具体的な指示を仰ぐなど、より実効性のある計画とするよう努めていますか。</t>
    <rPh sb="3" eb="5">
      <t>クンレン</t>
    </rPh>
    <rPh sb="6" eb="8">
      <t>ジッシ</t>
    </rPh>
    <rPh sb="9" eb="10">
      <t>ア</t>
    </rPh>
    <rPh sb="13" eb="15">
      <t>ヒゴロ</t>
    </rPh>
    <rPh sb="17" eb="19">
      <t>ミッセツ</t>
    </rPh>
    <rPh sb="20" eb="22">
      <t>レンケイ</t>
    </rPh>
    <rPh sb="22" eb="24">
      <t>タイセイ</t>
    </rPh>
    <rPh sb="25" eb="27">
      <t>カクホ</t>
    </rPh>
    <rPh sb="38" eb="40">
      <t>クンレン</t>
    </rPh>
    <rPh sb="41" eb="43">
      <t>ジッシ</t>
    </rPh>
    <rPh sb="44" eb="46">
      <t>キョウリョク</t>
    </rPh>
    <rPh sb="47" eb="48">
      <t>エ</t>
    </rPh>
    <rPh sb="51" eb="53">
      <t>タイセイ</t>
    </rPh>
    <rPh sb="57" eb="58">
      <t>ツト</t>
    </rPh>
    <rPh sb="68" eb="70">
      <t>ショウボウ</t>
    </rPh>
    <rPh sb="70" eb="73">
      <t>カンケイシャ</t>
    </rPh>
    <rPh sb="74" eb="76">
      <t>サンカ</t>
    </rPh>
    <rPh sb="77" eb="79">
      <t>イライ</t>
    </rPh>
    <rPh sb="81" eb="84">
      <t>グタイテキ</t>
    </rPh>
    <rPh sb="85" eb="87">
      <t>シジ</t>
    </rPh>
    <rPh sb="88" eb="89">
      <t>アオ</t>
    </rPh>
    <rPh sb="95" eb="98">
      <t>ジッコウセイ</t>
    </rPh>
    <rPh sb="101" eb="103">
      <t>ケイカク</t>
    </rPh>
    <rPh sb="108" eb="109">
      <t>ツト</t>
    </rPh>
    <phoneticPr fontId="2"/>
  </si>
  <si>
    <t>（24）衛生管理等</t>
    <phoneticPr fontId="2"/>
  </si>
  <si>
    <t>（25）業務委託</t>
    <rPh sb="4" eb="6">
      <t>ギョウム</t>
    </rPh>
    <rPh sb="6" eb="8">
      <t>イタク</t>
    </rPh>
    <phoneticPr fontId="2"/>
  </si>
  <si>
    <t>（27）掲示</t>
    <phoneticPr fontId="2"/>
  </si>
  <si>
    <t>（28）秘密保持等</t>
    <phoneticPr fontId="2"/>
  </si>
  <si>
    <t>（29）苦情処理等</t>
    <rPh sb="8" eb="9">
      <t>トウ</t>
    </rPh>
    <phoneticPr fontId="2"/>
  </si>
  <si>
    <t>（30）地域との連携等</t>
    <phoneticPr fontId="2"/>
  </si>
  <si>
    <t>（31）事故発生防止及び発生時の対応</t>
    <phoneticPr fontId="2"/>
  </si>
  <si>
    <t>　虐待の防止のための指針が整備されていますか。</t>
    <rPh sb="1" eb="3">
      <t>ギャクタイ</t>
    </rPh>
    <phoneticPr fontId="2"/>
  </si>
  <si>
    <t>①</t>
    <phoneticPr fontId="2"/>
  </si>
  <si>
    <t>⑤</t>
    <phoneticPr fontId="2"/>
  </si>
  <si>
    <t>⑥</t>
    <phoneticPr fontId="2"/>
  </si>
  <si>
    <t>　虐待が発生した場合には、速やかに市町村の窓口に通報し、市町村等が行う虐待等に対する調査等に協力するよう努めていますか。</t>
    <phoneticPr fontId="2"/>
  </si>
  <si>
    <t xml:space="preserve"> ※ 虐待防止検討委員会では、次のような事項を検討します
 ・虐待防止検討委員会その他施設内の組織に関すること
 ・虐待の防止のための指針の整備 ・虐待の防止のための職員研修の内容
 ・虐待等について従業員が相談・報告できる体制整備
 ・従業者が虐待等を把握した場合に、市町村への適切な通報がされるための方法
 ・虐待等発生時に、発生原因等の分析から得られる確実な再発防止策とその効果</t>
    <rPh sb="3" eb="5">
      <t>ギャクタイ</t>
    </rPh>
    <rPh sb="5" eb="7">
      <t>ボウシ</t>
    </rPh>
    <rPh sb="7" eb="9">
      <t>ケントウ</t>
    </rPh>
    <rPh sb="9" eb="12">
      <t>イインカイ</t>
    </rPh>
    <rPh sb="20" eb="22">
      <t>ジコウ</t>
    </rPh>
    <rPh sb="23" eb="25">
      <t>ケントウ</t>
    </rPh>
    <rPh sb="31" eb="33">
      <t>ギャクタイ</t>
    </rPh>
    <rPh sb="35" eb="37">
      <t>ケントウ</t>
    </rPh>
    <rPh sb="50" eb="51">
      <t>カン</t>
    </rPh>
    <rPh sb="58" eb="60">
      <t>ギャクタイ</t>
    </rPh>
    <rPh sb="61" eb="63">
      <t>ボウシ</t>
    </rPh>
    <rPh sb="67" eb="69">
      <t>シシン</t>
    </rPh>
    <rPh sb="70" eb="72">
      <t>セイビ</t>
    </rPh>
    <rPh sb="74" eb="76">
      <t>ギャクタイ</t>
    </rPh>
    <rPh sb="88" eb="90">
      <t>ナイヨウ</t>
    </rPh>
    <rPh sb="93" eb="95">
      <t>ギャクタイ</t>
    </rPh>
    <rPh sb="100" eb="103">
      <t>ジュウギョウイン</t>
    </rPh>
    <rPh sb="104" eb="106">
      <t>ソウダン</t>
    </rPh>
    <rPh sb="107" eb="109">
      <t>ホウコク</t>
    </rPh>
    <rPh sb="112" eb="114">
      <t>タイセイ</t>
    </rPh>
    <rPh sb="114" eb="116">
      <t>セイビ</t>
    </rPh>
    <rPh sb="119" eb="122">
      <t>ジュウギョウシャ</t>
    </rPh>
    <rPh sb="123" eb="125">
      <t>ギャクタイ</t>
    </rPh>
    <rPh sb="125" eb="126">
      <t>トウ</t>
    </rPh>
    <rPh sb="127" eb="129">
      <t>ハアク</t>
    </rPh>
    <rPh sb="131" eb="133">
      <t>バアイ</t>
    </rPh>
    <rPh sb="135" eb="138">
      <t>シチョウソン</t>
    </rPh>
    <rPh sb="140" eb="142">
      <t>テキセツ</t>
    </rPh>
    <rPh sb="143" eb="145">
      <t>ツウホウ</t>
    </rPh>
    <rPh sb="152" eb="154">
      <t>ホウホウ</t>
    </rPh>
    <rPh sb="157" eb="159">
      <t>ギャクタイ</t>
    </rPh>
    <rPh sb="159" eb="160">
      <t>トウ</t>
    </rPh>
    <rPh sb="160" eb="162">
      <t>ハッセイ</t>
    </rPh>
    <rPh sb="162" eb="163">
      <t>ジ</t>
    </rPh>
    <rPh sb="165" eb="167">
      <t>ハッセイ</t>
    </rPh>
    <rPh sb="167" eb="169">
      <t>ゲンイン</t>
    </rPh>
    <rPh sb="169" eb="170">
      <t>トウ</t>
    </rPh>
    <rPh sb="171" eb="173">
      <t>ブンセキ</t>
    </rPh>
    <rPh sb="175" eb="176">
      <t>エ</t>
    </rPh>
    <rPh sb="179" eb="181">
      <t>カクジツ</t>
    </rPh>
    <rPh sb="182" eb="184">
      <t>サイハツ</t>
    </rPh>
    <rPh sb="184" eb="186">
      <t>ボウシ</t>
    </rPh>
    <rPh sb="186" eb="187">
      <t>サク</t>
    </rPh>
    <rPh sb="190" eb="192">
      <t>コウカ</t>
    </rPh>
    <phoneticPr fontId="2"/>
  </si>
  <si>
    <t>　入所者ごとの栄養ケア計画の進捗状況を定期的に評価し、必要に応じて当該計画を見直していますか。</t>
    <phoneticPr fontId="2"/>
  </si>
  <si>
    <t>　歯科医師又は歯科医師の指示を受けた歯科衛生士が、当該施設の介護職員に対する口腔衛生の管理に係る技術的助言及び指導を年２回以上行っていますか。</t>
    <phoneticPr fontId="2"/>
  </si>
  <si>
    <t>③</t>
    <phoneticPr fontId="2"/>
  </si>
  <si>
    <t>⑦</t>
    <phoneticPr fontId="2"/>
  </si>
  <si>
    <t>（８）施設サービス計画の作成</t>
    <phoneticPr fontId="2"/>
  </si>
  <si>
    <t>（９）短期入所療養介護計画の作成</t>
    <phoneticPr fontId="2"/>
  </si>
  <si>
    <t>（10）診療の方針、必要な医療の提供が困難な場合等の措置等（通院、他科受診等について）</t>
    <phoneticPr fontId="2"/>
  </si>
  <si>
    <t>（11）機能訓練</t>
    <phoneticPr fontId="2"/>
  </si>
  <si>
    <t>　緊急やむを得ずに身体的拘束等を行う場合に、その態様及び時間、その際の入所者の心身の状況並びに緊急やむを得ない理由を、医師が診療録に記録していますか。</t>
    <phoneticPr fontId="2"/>
  </si>
  <si>
    <t>⑧</t>
    <phoneticPr fontId="2"/>
  </si>
  <si>
    <t>　サービスの質の向上を図るため、ＬＩＦＥへの提出情報及びフィードバック情報を活用し、利用者の状態に応じた栄養ケア計画の作成（Plan）、当該計画に基づく支援の提供（Do）、当該支援内容の評価（Check）、その評価結果を踏まえた当該計画の見直し・改善（Action）の一連のサイクル（ＰＤＣＡサイクル）により、サービスの質の管理を行っていますか。</t>
    <phoneticPr fontId="2"/>
  </si>
  <si>
    <t>　定員超過利用・人員基準欠如に該当していませんか。</t>
    <phoneticPr fontId="2"/>
  </si>
  <si>
    <t>③</t>
    <phoneticPr fontId="2"/>
  </si>
  <si>
    <t>　協力歯科医療機関を定めていますか。</t>
    <phoneticPr fontId="2"/>
  </si>
  <si>
    <t>⑫</t>
    <phoneticPr fontId="2"/>
  </si>
  <si>
    <t>⑫</t>
    <phoneticPr fontId="2"/>
  </si>
  <si>
    <t>　②から④について、医師、管理栄養士、看護職員、介護支援専門員その他の職種の者が共同して実施する体制が整備されていますか。</t>
    <rPh sb="10" eb="12">
      <t>イシ</t>
    </rPh>
    <rPh sb="13" eb="15">
      <t>カンリ</t>
    </rPh>
    <rPh sb="15" eb="18">
      <t>エイヨウシ</t>
    </rPh>
    <rPh sb="19" eb="21">
      <t>カンゴ</t>
    </rPh>
    <rPh sb="21" eb="23">
      <t>ショクイン</t>
    </rPh>
    <rPh sb="24" eb="26">
      <t>カイゴ</t>
    </rPh>
    <rPh sb="26" eb="28">
      <t>シエン</t>
    </rPh>
    <rPh sb="28" eb="31">
      <t>センモンイン</t>
    </rPh>
    <rPh sb="33" eb="34">
      <t>タ</t>
    </rPh>
    <rPh sb="35" eb="37">
      <t>ショクシュ</t>
    </rPh>
    <rPh sb="38" eb="39">
      <t>モノ</t>
    </rPh>
    <rPh sb="40" eb="42">
      <t>キョウドウ</t>
    </rPh>
    <phoneticPr fontId="2"/>
  </si>
  <si>
    <t>　入所者の栄養管理をするための会議を、テレビ電話装置等を活用して行った場合、個人情報保護委員会・厚生労働省「医療・介護関係事業者における個人情報の適切な取扱いのためのガイダンス」、厚生労働省「医療情報システムの安全管理に関するガイドライン」等を遵守していますか。</t>
    <rPh sb="35" eb="37">
      <t>バアイ</t>
    </rPh>
    <phoneticPr fontId="2"/>
  </si>
  <si>
    <t>　歯科医師又は歯科医師の指示を受けた歯科衛生士の技術的助言及び指導に基づき、入所者の口腔衛生管理に係る計画が作成されていますか。</t>
    <phoneticPr fontId="2"/>
  </si>
  <si>
    <t>口腔衛生管理加算（Ⅱ）のみ</t>
    <rPh sb="2" eb="4">
      <t>エイセイ</t>
    </rPh>
    <phoneticPr fontId="2"/>
  </si>
  <si>
    <t>　サービスの質の向上を図るため、ＬＩＦＥへの提出情報及びフィードバック情報を活用し、入所者の状態に応じた口腔衛生の管理の内容の決定（Plan）、当該決定に基づく支援の提供（Do)、当該支援内容の評価（Check）、その評価結果を踏まえた当該支援内容の見直し・改善（Action）の一連のサイクル（ＰＤＣＡサイクル）により、サービスの質の管理を行っていますか。</t>
    <phoneticPr fontId="2"/>
  </si>
  <si>
    <t>①</t>
    <phoneticPr fontId="2"/>
  </si>
  <si>
    <t>④</t>
    <phoneticPr fontId="2"/>
  </si>
  <si>
    <t>点検結果</t>
    <phoneticPr fontId="2"/>
  </si>
  <si>
    <t>　支援計画の作成にあたっては、要因分析の結果と整合性が取れた計画を、個々の入所者の特性に配慮しながら個別に作成し、画一的な支援計画とならないよう、また、支援において入所者の尊厳が十分保持されるよう留意していますか。</t>
    <phoneticPr fontId="2"/>
  </si>
  <si>
    <t>　支援計画の実施にあたっては、計画の作成に関与した者が、入所者及びその家族に対し、支援計画の内容を説明し、支援の実施を希望する場合に行っていますか。また、支援開始後であってもいつでも希望に応じて支援計画を中断又は中止できることを説明し、入所者及びその家族の理解と希望を確認した上で行っていますか。</t>
    <phoneticPr fontId="2"/>
  </si>
  <si>
    <t>排せつに介護を要する入所者は、要介護認定調査の「排尿」又は「排便」が「一部介助」若しくは「全介助」と評される者又はおむつを使用している者である場合等に限っていますか。</t>
    <phoneticPr fontId="2"/>
  </si>
  <si>
    <t>⑨</t>
    <phoneticPr fontId="2"/>
  </si>
  <si>
    <t>③</t>
    <phoneticPr fontId="2"/>
  </si>
  <si>
    <t>　従業者に対して、認知症ケアに係る留意事項の伝達又は技術的指導に係る会議を定期的に実施していますか。</t>
    <phoneticPr fontId="2"/>
  </si>
  <si>
    <t>　③における会議を、テレビ電話装置等を活用して行った場合、個人情報保護委員会・厚生労働省「医療・介護関係事業者における個人情報の適切な取扱いのためのガイダンス」、厚生労働省「医療情報システムの安全管理に関するガイドライン」等を遵守していますか。</t>
    <rPh sb="23" eb="24">
      <t>オコナ</t>
    </rPh>
    <rPh sb="26" eb="28">
      <t>バアイ</t>
    </rPh>
    <phoneticPr fontId="2"/>
  </si>
  <si>
    <t xml:space="preserve"> </t>
    <phoneticPr fontId="2"/>
  </si>
  <si>
    <t>　組織的な安全対策を実施するにあたっては、施設内において安全管理対策部門を設置し、事故の防止に係る指示や事故が生じた場合の対応について、適切に従業者全員に行き渡るような体制を整備していますか。</t>
    <phoneticPr fontId="2"/>
  </si>
  <si>
    <t>　①の医学的評価に基づき、少なくとも３月に１回、入所者ごとに支援計画を見直していますか。</t>
    <phoneticPr fontId="2"/>
  </si>
  <si>
    <t>　②において、支援計画に基づいたケアを実施する際には、対象となる入所者又はその家族に説明し、その同意を得ていますか。</t>
    <phoneticPr fontId="2"/>
  </si>
  <si>
    <t>　①の医学的評価の結果、自立支援の促進が必要であるとされた入所者ごとに、医師、看護職員、介護職員、介護支援専門員その他職種の者が共同して、自立支援に係る支援計画を策定し、支援計画に従ったケアを実施していますか。</t>
    <phoneticPr fontId="2"/>
  </si>
  <si>
    <t>④</t>
    <phoneticPr fontId="2"/>
  </si>
  <si>
    <t>⑥</t>
    <phoneticPr fontId="2"/>
  </si>
  <si>
    <t>②</t>
    <phoneticPr fontId="2"/>
  </si>
  <si>
    <t>⑤</t>
    <phoneticPr fontId="2"/>
  </si>
  <si>
    <t>①</t>
    <phoneticPr fontId="2"/>
  </si>
  <si>
    <t>②</t>
    <phoneticPr fontId="2"/>
  </si>
  <si>
    <t>　事故が発生した場合又は事故の発生に至る危険性がある事態が生じた場合に、これらの事実が報告され、その分析を通じた改善策を従業者に周知徹底する体制を整備していますか。</t>
    <phoneticPr fontId="2"/>
  </si>
  <si>
    <t>③</t>
    <phoneticPr fontId="2"/>
  </si>
  <si>
    <t>　上記①～③に掲げる措置を適切に実施するための担当者を置いていますか。</t>
    <phoneticPr fontId="2"/>
  </si>
  <si>
    <t>点検結果</t>
    <phoneticPr fontId="2"/>
  </si>
  <si>
    <t>①</t>
    <phoneticPr fontId="2"/>
  </si>
  <si>
    <t>　入所定員100以上の施設にあっては、栄養士又は管理栄養士を１以上配置していますか。</t>
    <phoneticPr fontId="2"/>
  </si>
  <si>
    <t>②</t>
    <phoneticPr fontId="2"/>
  </si>
  <si>
    <t>　入所者の栄養状態の維持及び改善を図り、自立した日常生活を営むことができるよう、各入所者の状態に応じた栄養管理を計画的に行っていますか。</t>
    <phoneticPr fontId="2"/>
  </si>
  <si>
    <t>【注意点】</t>
    <rPh sb="1" eb="4">
      <t>チュウイテン</t>
    </rPh>
    <phoneticPr fontId="2"/>
  </si>
  <si>
    <t>（１）又は（２）のいずれかの要件に該当していますか。</t>
    <phoneticPr fontId="2"/>
  </si>
  <si>
    <t>10月</t>
    <phoneticPr fontId="2"/>
  </si>
  <si>
    <t>12月</t>
    <phoneticPr fontId="2"/>
  </si>
  <si>
    <t xml:space="preserve"> 介護職員の
 員数※</t>
    <phoneticPr fontId="2"/>
  </si>
  <si>
    <t>（c）</t>
    <phoneticPr fontId="2"/>
  </si>
  <si>
    <t xml:space="preserve"> 介護福祉士の
 員数※</t>
    <phoneticPr fontId="2"/>
  </si>
  <si>
    <t>（d）</t>
    <phoneticPr fontId="2"/>
  </si>
  <si>
    <t>（d）</t>
    <phoneticPr fontId="2"/>
  </si>
  <si>
    <t>10月</t>
    <phoneticPr fontId="2"/>
  </si>
  <si>
    <t>11月</t>
    <phoneticPr fontId="2"/>
  </si>
  <si>
    <t>12月</t>
    <phoneticPr fontId="2"/>
  </si>
  <si>
    <t xml:space="preserve"> 介護職員の
 員数※</t>
    <phoneticPr fontId="2"/>
  </si>
  <si>
    <t>（c）</t>
    <phoneticPr fontId="2"/>
  </si>
  <si>
    <t xml:space="preserve"> 介護福祉士の
 員数※</t>
    <phoneticPr fontId="2"/>
  </si>
  <si>
    <t>（d）</t>
    <phoneticPr fontId="2"/>
  </si>
  <si>
    <t>※</t>
    <phoneticPr fontId="2"/>
  </si>
  <si>
    <t>常勤換算後の員数</t>
    <phoneticPr fontId="2"/>
  </si>
  <si>
    <t>常勤の看護・介護職員の員数※</t>
    <rPh sb="0" eb="2">
      <t>ジョウキン</t>
    </rPh>
    <rPh sb="3" eb="5">
      <t>カンゴ</t>
    </rPh>
    <rPh sb="6" eb="8">
      <t>カイゴ</t>
    </rPh>
    <rPh sb="8" eb="10">
      <t>ショクイン</t>
    </rPh>
    <rPh sb="11" eb="13">
      <t>インスウ</t>
    </rPh>
    <phoneticPr fontId="2"/>
  </si>
  <si>
    <t>ｄがｃに占める割合（ｄ÷ｃ×100) ＝　　　％</t>
    <phoneticPr fontId="2"/>
  </si>
  <si>
    <t xml:space="preserve"> 直接提供する
 職員の員数※</t>
    <rPh sb="1" eb="3">
      <t>チョクセツ</t>
    </rPh>
    <rPh sb="3" eb="5">
      <t>テイキョウ</t>
    </rPh>
    <rPh sb="9" eb="11">
      <t>ショクイン</t>
    </rPh>
    <phoneticPr fontId="2"/>
  </si>
  <si>
    <t>　②の期間内に、緊急受入れ後に適切な介護を受けられるための方策について、担当する指定居宅介護支援事業所の介護支援専門員と密接な連携を行い、相談していますか。</t>
    <rPh sb="3" eb="6">
      <t>キカンナイ</t>
    </rPh>
    <phoneticPr fontId="2"/>
  </si>
  <si>
    <t>③</t>
    <phoneticPr fontId="2"/>
  </si>
  <si>
    <t>④</t>
    <phoneticPr fontId="2"/>
  </si>
  <si>
    <t>⑦</t>
    <phoneticPr fontId="2"/>
  </si>
  <si>
    <t>　</t>
    <phoneticPr fontId="2"/>
  </si>
  <si>
    <t xml:space="preserve"> 低栄養状態のリスクが、中リスク及び高リスクに該当する者に対し、管理栄養士等が以下の対応を行っていますか。</t>
    <phoneticPr fontId="2"/>
  </si>
  <si>
    <t>　75㎡以上の、作業療法を行うためにふさわしい専用の施設を有していますか。</t>
    <rPh sb="4" eb="6">
      <t>イジョウ</t>
    </rPh>
    <rPh sb="8" eb="10">
      <t>サギョウ</t>
    </rPh>
    <rPh sb="10" eb="12">
      <t>リョウホウ</t>
    </rPh>
    <rPh sb="13" eb="14">
      <t>オコナ</t>
    </rPh>
    <rPh sb="23" eb="25">
      <t>センヨウ</t>
    </rPh>
    <rPh sb="26" eb="28">
      <t>シセツ</t>
    </rPh>
    <rPh sb="29" eb="30">
      <t>ユウ</t>
    </rPh>
    <phoneticPr fontId="2"/>
  </si>
  <si>
    <t>　サービスの提供により事故が発生した場合は、速やかに市町村、入所者の家族等に連絡するとともに、必要な措置を講じていますか。</t>
    <phoneticPr fontId="2"/>
  </si>
  <si>
    <t>　事故が発生した場合の対応、②に規定する報告の方法等が記載された事故発生の防止のための指針を整備していますか。</t>
    <phoneticPr fontId="2"/>
  </si>
  <si>
    <t>　低栄養状態のリスクが低リスクに該当する者については、④ロに掲げる食事の観察の際に、あわせて食事の状況を把握し、問題点がみられた場合は、速やかに関連する職種と情報共有し、必要に応じて栄養ケア計画を見直し、見直し後の計画に基づき対応していますか。</t>
    <phoneticPr fontId="2"/>
  </si>
  <si>
    <t>　①における支援計画の見直しは、支援計画に実施上の問題（排せつ支援計画の変更の必要性、関連職種が共同して取り組むべき事項の見直しの必要性等）があれば直ちに実施していますか。その際、ＰＤＣＡの推進及び排せつ支援の質の向上を図る観点から、ＬＩＦＥへの提出情報及びフィードバック情報を活用していますか。</t>
    <phoneticPr fontId="2"/>
  </si>
  <si>
    <t>④</t>
    <phoneticPr fontId="2"/>
  </si>
  <si>
    <t>　必要に応じて施設サービス計画を見直すなど、サービスの提供に当たって、③に規定する情報その他サービスを適切かつ有効に提供するために必要な情報を活用していますか。</t>
    <phoneticPr fontId="2"/>
  </si>
  <si>
    <t>　③に加え、入所者ごとの疾病の状況等の情報を厚生労働省にＬＩＦＥを用いて提出していますか。　</t>
    <rPh sb="3" eb="4">
      <t>クワ</t>
    </rPh>
    <rPh sb="6" eb="9">
      <t>ニュウショシャ</t>
    </rPh>
    <rPh sb="12" eb="14">
      <t>シッペイ</t>
    </rPh>
    <rPh sb="15" eb="17">
      <t>ジョウキョウ</t>
    </rPh>
    <rPh sb="17" eb="18">
      <t>トウ</t>
    </rPh>
    <rPh sb="19" eb="21">
      <t>ジョウホウ</t>
    </rPh>
    <rPh sb="33" eb="34">
      <t>モチ</t>
    </rPh>
    <phoneticPr fontId="2"/>
  </si>
  <si>
    <t>　必要に応じて施設サービス計画を見直すなど、サービスの提供に当たって、⑤に規定する情報その他サービスを適切かつ有効に提供するために必要な情報を活用していますか。</t>
    <phoneticPr fontId="2"/>
  </si>
  <si>
    <t>次のいずれかに適合していますか。</t>
    <rPh sb="0" eb="1">
      <t>ツギ</t>
    </rPh>
    <rPh sb="7" eb="9">
      <t>テキゴウ</t>
    </rPh>
    <phoneticPr fontId="2"/>
  </si>
  <si>
    <t>ｄがｃに占める割合（ｄ÷ｃ×100) ＝　　　％</t>
    <phoneticPr fontId="2"/>
  </si>
  <si>
    <t>（３月前：　　　人　＋２月前　　　人　＋１月前　　　人）　÷　３　＝　　　人（ｃ）</t>
    <rPh sb="2" eb="3">
      <t>ツキ</t>
    </rPh>
    <rPh sb="3" eb="4">
      <t>マエ</t>
    </rPh>
    <rPh sb="8" eb="9">
      <t>ニン</t>
    </rPh>
    <rPh sb="12" eb="13">
      <t>ツキ</t>
    </rPh>
    <rPh sb="13" eb="14">
      <t>マエ</t>
    </rPh>
    <rPh sb="17" eb="18">
      <t>ニン</t>
    </rPh>
    <rPh sb="21" eb="22">
      <t>ツキ</t>
    </rPh>
    <rPh sb="22" eb="23">
      <t>マエ</t>
    </rPh>
    <rPh sb="26" eb="27">
      <t>ニン</t>
    </rPh>
    <rPh sb="37" eb="38">
      <t>ニン</t>
    </rPh>
    <phoneticPr fontId="2"/>
  </si>
  <si>
    <t>（３月前：　　　人　＋２月前　　　人　＋１月前　　　人）　÷　３　＝　　　人（ｄ）</t>
    <rPh sb="2" eb="3">
      <t>ツキ</t>
    </rPh>
    <rPh sb="3" eb="4">
      <t>マエ</t>
    </rPh>
    <rPh sb="8" eb="9">
      <t>ニン</t>
    </rPh>
    <rPh sb="12" eb="13">
      <t>ツキ</t>
    </rPh>
    <rPh sb="13" eb="14">
      <t>マエ</t>
    </rPh>
    <rPh sb="17" eb="18">
      <t>ニン</t>
    </rPh>
    <rPh sb="21" eb="22">
      <t>ツキ</t>
    </rPh>
    <rPh sb="22" eb="23">
      <t>マエ</t>
    </rPh>
    <rPh sb="26" eb="27">
      <t>ニン</t>
    </rPh>
    <rPh sb="37" eb="38">
      <t>ニン</t>
    </rPh>
    <phoneticPr fontId="2"/>
  </si>
  <si>
    <t>ｄがｃに占める割合（ｄ÷ｃ×100) ＝　　　％</t>
    <phoneticPr fontId="2"/>
  </si>
  <si>
    <t>（５）栄養士又は管理栄養士</t>
    <rPh sb="6" eb="7">
      <t>マタ</t>
    </rPh>
    <rPh sb="8" eb="10">
      <t>カンリ</t>
    </rPh>
    <rPh sb="10" eb="13">
      <t>エイヨウシ</t>
    </rPh>
    <phoneticPr fontId="2"/>
  </si>
  <si>
    <t>　「その他の日常生活費」の費用は実費相当額の範囲内になっていますか。</t>
    <rPh sb="22" eb="25">
      <t>ハンイナイ</t>
    </rPh>
    <phoneticPr fontId="2"/>
  </si>
  <si>
    <t>　食事内容については、施設の医師又は栄養士若しくは管理栄養士を含む会議において検討を行っていますか。</t>
    <rPh sb="21" eb="22">
      <t>モ</t>
    </rPh>
    <rPh sb="25" eb="27">
      <t>カンリ</t>
    </rPh>
    <rPh sb="27" eb="30">
      <t>エイヨウシ</t>
    </rPh>
    <phoneticPr fontId="2"/>
  </si>
  <si>
    <t>（23）非常災害対策・防犯対策</t>
    <rPh sb="11" eb="13">
      <t>ボウハン</t>
    </rPh>
    <rPh sb="13" eb="15">
      <t>タイサク</t>
    </rPh>
    <phoneticPr fontId="2"/>
  </si>
  <si>
    <t>　当該経口維持計画の作成及び見直しを行った場合、入所者又はその家族に説明し、同意を得ていますか。</t>
    <phoneticPr fontId="2"/>
  </si>
  <si>
    <t>　歯科医師の指示を受けた歯科衛生士が、入所者に対し、口腔衛生等の管理を月２回以上行っていますか。</t>
    <rPh sb="26" eb="28">
      <t>コウクウ</t>
    </rPh>
    <rPh sb="28" eb="30">
      <t>エイセイ</t>
    </rPh>
    <rPh sb="30" eb="31">
      <t>トウ</t>
    </rPh>
    <rPh sb="32" eb="34">
      <t>カンリ</t>
    </rPh>
    <phoneticPr fontId="2"/>
  </si>
  <si>
    <t>　歯科衛生士が、②の口腔衛生等の管理を行っている入所者に係る口腔衛生等の管理について、介護職員に対し、具体的な技術的助言及び指導を行っていますか。</t>
    <rPh sb="1" eb="3">
      <t>シカ</t>
    </rPh>
    <rPh sb="3" eb="6">
      <t>エイセイシ</t>
    </rPh>
    <rPh sb="19" eb="20">
      <t>オコナ</t>
    </rPh>
    <rPh sb="24" eb="27">
      <t>ニュウショシャ</t>
    </rPh>
    <rPh sb="28" eb="29">
      <t>カカ</t>
    </rPh>
    <rPh sb="43" eb="45">
      <t>カイゴ</t>
    </rPh>
    <rPh sb="45" eb="47">
      <t>ショクイン</t>
    </rPh>
    <rPh sb="48" eb="49">
      <t>タイ</t>
    </rPh>
    <rPh sb="51" eb="54">
      <t>グタイテキ</t>
    </rPh>
    <rPh sb="55" eb="58">
      <t>ギジュツテキ</t>
    </rPh>
    <rPh sb="58" eb="60">
      <t>ジョゲン</t>
    </rPh>
    <rPh sb="60" eb="61">
      <t>オヨ</t>
    </rPh>
    <rPh sb="62" eb="64">
      <t>シドウ</t>
    </rPh>
    <rPh sb="65" eb="66">
      <t>オコナ</t>
    </rPh>
    <phoneticPr fontId="2"/>
  </si>
  <si>
    <t>　歯科衛生士が、②の口腔衛生等の管理を行っている入所者の口腔に関する介護職員からの相談等に必要に応じ対応していますか。</t>
    <rPh sb="1" eb="3">
      <t>シカ</t>
    </rPh>
    <rPh sb="3" eb="6">
      <t>エイセイシ</t>
    </rPh>
    <rPh sb="19" eb="20">
      <t>オコナ</t>
    </rPh>
    <rPh sb="24" eb="27">
      <t>ニュウショシャ</t>
    </rPh>
    <rPh sb="28" eb="30">
      <t>コウクウ</t>
    </rPh>
    <rPh sb="31" eb="32">
      <t>カン</t>
    </rPh>
    <rPh sb="34" eb="36">
      <t>カイゴ</t>
    </rPh>
    <rPh sb="36" eb="38">
      <t>ショクイン</t>
    </rPh>
    <rPh sb="41" eb="43">
      <t>ソウダン</t>
    </rPh>
    <rPh sb="43" eb="44">
      <t>トウ</t>
    </rPh>
    <rPh sb="45" eb="47">
      <t>ヒツヨウ</t>
    </rPh>
    <rPh sb="48" eb="49">
      <t>オウ</t>
    </rPh>
    <rPh sb="50" eb="52">
      <t>タイオウ</t>
    </rPh>
    <phoneticPr fontId="2"/>
  </si>
  <si>
    <t>　口腔衛生の管理を行う歯科衛生士は、老企第40号通知別紙様式３を参考に、入所者ごとの口腔に関する問題点、歯科医師からの指示内容の要点、当該歯科衛生士が実施した口腔衛生の管理の内容、当該入所者に係る口腔清掃等について介護職員への具体的な技術的助言及び指導の内容その他必要と思われる事項に係る「口腔衛生管理に関する実施記録」を作成していますか。</t>
    <rPh sb="1" eb="3">
      <t>コウクウ</t>
    </rPh>
    <rPh sb="3" eb="5">
      <t>エイセイ</t>
    </rPh>
    <rPh sb="6" eb="8">
      <t>カンリ</t>
    </rPh>
    <rPh sb="9" eb="10">
      <t>オコナ</t>
    </rPh>
    <rPh sb="11" eb="13">
      <t>シカ</t>
    </rPh>
    <rPh sb="13" eb="16">
      <t>エイセイシ</t>
    </rPh>
    <rPh sb="42" eb="44">
      <t>コウクウ</t>
    </rPh>
    <rPh sb="45" eb="46">
      <t>カン</t>
    </rPh>
    <rPh sb="67" eb="69">
      <t>トウガイ</t>
    </rPh>
    <rPh sb="69" eb="71">
      <t>シカ</t>
    </rPh>
    <rPh sb="71" eb="74">
      <t>エイセイシ</t>
    </rPh>
    <rPh sb="75" eb="77">
      <t>ジッシ</t>
    </rPh>
    <rPh sb="79" eb="83">
      <t>コウクウエイセイ</t>
    </rPh>
    <rPh sb="84" eb="86">
      <t>カンリ</t>
    </rPh>
    <rPh sb="87" eb="89">
      <t>ナイヨウ</t>
    </rPh>
    <rPh sb="90" eb="92">
      <t>トウガイ</t>
    </rPh>
    <rPh sb="92" eb="95">
      <t>ニュウショシャ</t>
    </rPh>
    <rPh sb="96" eb="97">
      <t>カカ</t>
    </rPh>
    <rPh sb="98" eb="100">
      <t>コウクウ</t>
    </rPh>
    <rPh sb="100" eb="102">
      <t>セイソウ</t>
    </rPh>
    <rPh sb="102" eb="103">
      <t>トウ</t>
    </rPh>
    <rPh sb="107" eb="109">
      <t>カイゴ</t>
    </rPh>
    <rPh sb="109" eb="111">
      <t>ショクイン</t>
    </rPh>
    <rPh sb="113" eb="116">
      <t>グタイテキ</t>
    </rPh>
    <rPh sb="117" eb="120">
      <t>ギジュツテキ</t>
    </rPh>
    <rPh sb="120" eb="122">
      <t>ジョゲン</t>
    </rPh>
    <rPh sb="122" eb="123">
      <t>オヨ</t>
    </rPh>
    <rPh sb="124" eb="126">
      <t>シドウ</t>
    </rPh>
    <rPh sb="127" eb="129">
      <t>ナイヨウ</t>
    </rPh>
    <rPh sb="147" eb="149">
      <t>エイセイ</t>
    </rPh>
    <phoneticPr fontId="2"/>
  </si>
  <si>
    <t>　口腔衛生の管理を行う歯科衛生士から、⑦の記録の提出を受けていますか。また、その記録を保管するとともに、その写しを必要に応じて当該入所者に対して提供していますか。</t>
    <rPh sb="1" eb="3">
      <t>コウクウ</t>
    </rPh>
    <rPh sb="3" eb="5">
      <t>エイセイ</t>
    </rPh>
    <rPh sb="6" eb="8">
      <t>カンリ</t>
    </rPh>
    <rPh sb="9" eb="10">
      <t>オコナ</t>
    </rPh>
    <rPh sb="11" eb="13">
      <t>シカ</t>
    </rPh>
    <rPh sb="13" eb="16">
      <t>エイセイシ</t>
    </rPh>
    <rPh sb="21" eb="23">
      <t>キロク</t>
    </rPh>
    <rPh sb="24" eb="26">
      <t>テイシュツ</t>
    </rPh>
    <rPh sb="27" eb="28">
      <t>ウ</t>
    </rPh>
    <rPh sb="40" eb="42">
      <t>キロク</t>
    </rPh>
    <rPh sb="43" eb="45">
      <t>ホカン</t>
    </rPh>
    <rPh sb="54" eb="55">
      <t>ウツ</t>
    </rPh>
    <rPh sb="57" eb="59">
      <t>ヒツヨウ</t>
    </rPh>
    <rPh sb="60" eb="61">
      <t>オウ</t>
    </rPh>
    <rPh sb="63" eb="65">
      <t>トウガイ</t>
    </rPh>
    <rPh sb="65" eb="68">
      <t>ニュウショシャ</t>
    </rPh>
    <rPh sb="69" eb="70">
      <t>タイ</t>
    </rPh>
    <rPh sb="72" eb="74">
      <t>テイキョウ</t>
    </rPh>
    <phoneticPr fontId="2"/>
  </si>
  <si>
    <t xml:space="preserve"> 勤続７年以上
 の職員の員数
 ※</t>
    <rPh sb="1" eb="3">
      <t>キンゾク</t>
    </rPh>
    <rPh sb="4" eb="5">
      <t>ネン</t>
    </rPh>
    <rPh sb="5" eb="7">
      <t>イジョウ</t>
    </rPh>
    <rPh sb="10" eb="12">
      <t>ショクイン</t>
    </rPh>
    <phoneticPr fontId="2"/>
  </si>
  <si>
    <t>　①のｄに規定する担当者は、介護現場における事故の内容、発生防止の取組、発生時の対応、施設のマネジメント等の内容を含む安全対策に係る外部の研修をうけていますか。</t>
    <rPh sb="5" eb="7">
      <t>キテイ</t>
    </rPh>
    <rPh sb="9" eb="12">
      <t>タントウシャ</t>
    </rPh>
    <phoneticPr fontId="2"/>
  </si>
  <si>
    <t>　原則として入所者全員を対象とし、①～③の要件を満たした場合に、入所者全員に対して算定していますか。</t>
    <phoneticPr fontId="2"/>
  </si>
  <si>
    <t>　施設が提供した施設サービスに関する事故の状況及び事故に際して採った措置について記録していますか。</t>
    <rPh sb="34" eb="36">
      <t>ソチ</t>
    </rPh>
    <phoneticPr fontId="2"/>
  </si>
  <si>
    <t>　施設の運営に関わる事故の状況及び事故に際して採った措置について記録していますか。</t>
    <rPh sb="7" eb="8">
      <t>カカ</t>
    </rPh>
    <rPh sb="26" eb="28">
      <t>ソチ</t>
    </rPh>
    <phoneticPr fontId="2"/>
  </si>
  <si>
    <r>
      <t xml:space="preserve"> 　　</t>
    </r>
    <r>
      <rPr>
        <sz val="11"/>
        <color theme="1"/>
        <rFont val="Century"/>
        <family val="1"/>
      </rPr>
      <t/>
    </r>
    <phoneticPr fontId="2"/>
  </si>
  <si>
    <t>〇</t>
    <phoneticPr fontId="2"/>
  </si>
  <si>
    <t>別紙２</t>
    <rPh sb="0" eb="2">
      <t>ベッシ</t>
    </rPh>
    <phoneticPr fontId="19"/>
  </si>
  <si>
    <t>別紙３-１</t>
    <rPh sb="0" eb="2">
      <t>ベッシ</t>
    </rPh>
    <phoneticPr fontId="2"/>
  </si>
  <si>
    <t>別紙３-２</t>
    <rPh sb="0" eb="2">
      <t>ベッシ</t>
    </rPh>
    <phoneticPr fontId="2"/>
  </si>
  <si>
    <t>別紙１-２</t>
    <rPh sb="0" eb="2">
      <t>ベッシ</t>
    </rPh>
    <phoneticPr fontId="2"/>
  </si>
  <si>
    <t>（参考様式1）</t>
    <rPh sb="1" eb="3">
      <t>サンコウ</t>
    </rPh>
    <rPh sb="3" eb="5">
      <t>ヨウシキ</t>
    </rPh>
    <phoneticPr fontId="17"/>
  </si>
  <si>
    <t>従業者の勤務の体制及び勤務形態一覧表　</t>
  </si>
  <si>
    <t>サービス種別（</t>
    <rPh sb="4" eb="6">
      <t>シュベツ</t>
    </rPh>
    <phoneticPr fontId="49"/>
  </si>
  <si>
    <t>介護医療院（従来型）</t>
    <rPh sb="0" eb="2">
      <t>カイゴ</t>
    </rPh>
    <rPh sb="2" eb="4">
      <t>イリョウ</t>
    </rPh>
    <rPh sb="4" eb="5">
      <t>イン</t>
    </rPh>
    <rPh sb="6" eb="8">
      <t>ジュウライ</t>
    </rPh>
    <rPh sb="8" eb="9">
      <t>ガタ</t>
    </rPh>
    <phoneticPr fontId="49"/>
  </si>
  <si>
    <t>）</t>
    <phoneticPr fontId="49"/>
  </si>
  <si>
    <t>令和</t>
    <rPh sb="0" eb="2">
      <t>レイワ</t>
    </rPh>
    <phoneticPr fontId="49"/>
  </si>
  <si>
    <t>(</t>
    <phoneticPr fontId="49"/>
  </si>
  <si>
    <t>)</t>
    <phoneticPr fontId="49"/>
  </si>
  <si>
    <t>年</t>
    <rPh sb="0" eb="1">
      <t>ネン</t>
    </rPh>
    <phoneticPr fontId="49"/>
  </si>
  <si>
    <t>月</t>
    <rPh sb="0" eb="1">
      <t>ゲツ</t>
    </rPh>
    <phoneticPr fontId="49"/>
  </si>
  <si>
    <t>事業所名（</t>
    <rPh sb="0" eb="3">
      <t>ジギョウショ</t>
    </rPh>
    <rPh sb="3" eb="4">
      <t>メイ</t>
    </rPh>
    <phoneticPr fontId="49"/>
  </si>
  <si>
    <t>○○○○</t>
    <phoneticPr fontId="49"/>
  </si>
  <si>
    <t>(1)</t>
    <phoneticPr fontId="49"/>
  </si>
  <si>
    <t>４週</t>
  </si>
  <si>
    <t>(2)</t>
    <phoneticPr fontId="49"/>
  </si>
  <si>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</si>
  <si>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9"/>
  </si>
  <si>
    <t>時間/週</t>
    <rPh sb="0" eb="2">
      <t>ジカン</t>
    </rPh>
    <rPh sb="3" eb="4">
      <t>シュウ</t>
    </rPh>
    <phoneticPr fontId="49"/>
  </si>
  <si>
    <t>時間/月</t>
    <rPh sb="0" eb="2">
      <t>ジカン</t>
    </rPh>
    <rPh sb="3" eb="4">
      <t>ツキ</t>
    </rPh>
    <phoneticPr fontId="49"/>
  </si>
  <si>
    <t>当月の日数</t>
    <rPh sb="0" eb="2">
      <t>トウゲツ</t>
    </rPh>
    <rPh sb="3" eb="5">
      <t>ニッスウ</t>
    </rPh>
    <phoneticPr fontId="49"/>
  </si>
  <si>
    <t>日</t>
    <rPh sb="0" eb="1">
      <t>ニチ</t>
    </rPh>
    <phoneticPr fontId="49"/>
  </si>
  <si>
    <t>(4) 入所者数</t>
    <rPh sb="4" eb="7">
      <t>ニュウショシャ</t>
    </rPh>
    <rPh sb="7" eb="8">
      <t>スウ</t>
    </rPh>
    <phoneticPr fontId="49"/>
  </si>
  <si>
    <t>（前年度の平均値または推定数）</t>
    <rPh sb="1" eb="4">
      <t>ゼンネンド</t>
    </rPh>
    <rPh sb="5" eb="8">
      <t>ヘイキンチ</t>
    </rPh>
    <rPh sb="11" eb="14">
      <t>スイテイスウ</t>
    </rPh>
    <phoneticPr fontId="49"/>
  </si>
  <si>
    <t>Ⅰ型</t>
    <rPh sb="1" eb="2">
      <t>ガタ</t>
    </rPh>
    <phoneticPr fontId="49"/>
  </si>
  <si>
    <t>人</t>
    <rPh sb="0" eb="1">
      <t>ニン</t>
    </rPh>
    <phoneticPr fontId="49"/>
  </si>
  <si>
    <t>Ⅱ型</t>
    <rPh sb="1" eb="2">
      <t>ガタ</t>
    </rPh>
    <phoneticPr fontId="49"/>
  </si>
  <si>
    <t>No</t>
    <phoneticPr fontId="49"/>
  </si>
  <si>
    <t>(5) 
職種</t>
    <phoneticPr fontId="17"/>
  </si>
  <si>
    <t>(6)
勤務
形態</t>
    <phoneticPr fontId="17"/>
  </si>
  <si>
    <t>(7) 資格</t>
    <rPh sb="4" eb="6">
      <t>シカク</t>
    </rPh>
    <phoneticPr fontId="49"/>
  </si>
  <si>
    <t>(8) 氏　名</t>
    <phoneticPr fontId="17"/>
  </si>
  <si>
    <t>(9)</t>
    <phoneticPr fontId="49"/>
  </si>
  <si>
    <r>
      <t xml:space="preserve">(11)
</t>
    </r>
    <r>
      <rPr>
        <sz val="11"/>
        <rFont val="HGSｺﾞｼｯｸM"/>
        <family val="3"/>
        <charset val="128"/>
      </rPr>
      <t>週平均
勤務時間数</t>
    </r>
    <rPh sb="6" eb="8">
      <t>ヘイキン</t>
    </rPh>
    <rPh sb="9" eb="11">
      <t>キンム</t>
    </rPh>
    <rPh sb="11" eb="13">
      <t>ジカン</t>
    </rPh>
    <rPh sb="13" eb="14">
      <t>スウ</t>
    </rPh>
    <phoneticPr fontId="17"/>
  </si>
  <si>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7"/>
  </si>
  <si>
    <t>1週目</t>
    <rPh sb="1" eb="2">
      <t>シュウ</t>
    </rPh>
    <rPh sb="2" eb="3">
      <t>メ</t>
    </rPh>
    <phoneticPr fontId="49"/>
  </si>
  <si>
    <t>2週目</t>
    <rPh sb="1" eb="2">
      <t>シュウ</t>
    </rPh>
    <rPh sb="2" eb="3">
      <t>メ</t>
    </rPh>
    <phoneticPr fontId="49"/>
  </si>
  <si>
    <t>3週目</t>
    <rPh sb="1" eb="2">
      <t>シュウ</t>
    </rPh>
    <rPh sb="2" eb="3">
      <t>メ</t>
    </rPh>
    <phoneticPr fontId="49"/>
  </si>
  <si>
    <t>4週目</t>
    <rPh sb="1" eb="2">
      <t>シュウ</t>
    </rPh>
    <rPh sb="2" eb="3">
      <t>メ</t>
    </rPh>
    <phoneticPr fontId="49"/>
  </si>
  <si>
    <t>5週目</t>
    <rPh sb="1" eb="2">
      <t>シュウ</t>
    </rPh>
    <rPh sb="2" eb="3">
      <t>メ</t>
    </rPh>
    <phoneticPr fontId="49"/>
  </si>
  <si>
    <t>管理者</t>
    <rPh sb="0" eb="3">
      <t>カンリシャ</t>
    </rPh>
    <phoneticPr fontId="49"/>
  </si>
  <si>
    <t>A</t>
  </si>
  <si>
    <t>ー</t>
  </si>
  <si>
    <t>厚労　太郎</t>
    <rPh sb="0" eb="2">
      <t>コウロウ</t>
    </rPh>
    <rPh sb="3" eb="5">
      <t>タロウ</t>
    </rPh>
    <phoneticPr fontId="49"/>
  </si>
  <si>
    <t>シフト記号</t>
    <rPh sb="3" eb="5">
      <t>キゴウ</t>
    </rPh>
    <phoneticPr fontId="51"/>
  </si>
  <si>
    <t>b</t>
    <phoneticPr fontId="49"/>
  </si>
  <si>
    <t>b</t>
  </si>
  <si>
    <t>勤務時間数</t>
    <rPh sb="0" eb="2">
      <t>キンム</t>
    </rPh>
    <rPh sb="2" eb="5">
      <t>ジカンスウ</t>
    </rPh>
    <phoneticPr fontId="49"/>
  </si>
  <si>
    <t>医師</t>
    <rPh sb="0" eb="2">
      <t>イシ</t>
    </rPh>
    <phoneticPr fontId="49"/>
  </si>
  <si>
    <t>○○　A男</t>
    <rPh sb="4" eb="5">
      <t>オトコ</t>
    </rPh>
    <phoneticPr fontId="49"/>
  </si>
  <si>
    <t>○○　B子</t>
    <rPh sb="4" eb="5">
      <t>コ</t>
    </rPh>
    <phoneticPr fontId="49"/>
  </si>
  <si>
    <t>○○　C太</t>
    <rPh sb="4" eb="5">
      <t>タ</t>
    </rPh>
    <phoneticPr fontId="49"/>
  </si>
  <si>
    <t>薬剤師</t>
    <rPh sb="0" eb="3">
      <t>ヤクザイシ</t>
    </rPh>
    <phoneticPr fontId="49"/>
  </si>
  <si>
    <t>○○　D美</t>
    <rPh sb="4" eb="5">
      <t>ウツク</t>
    </rPh>
    <phoneticPr fontId="49"/>
  </si>
  <si>
    <t>○○　E夫</t>
    <phoneticPr fontId="49"/>
  </si>
  <si>
    <t>理学療法士</t>
    <rPh sb="0" eb="2">
      <t>リガク</t>
    </rPh>
    <rPh sb="2" eb="5">
      <t>リョウホウシ</t>
    </rPh>
    <phoneticPr fontId="49"/>
  </si>
  <si>
    <t>○○　F子</t>
    <phoneticPr fontId="49"/>
  </si>
  <si>
    <t>介護支援専門員</t>
    <rPh sb="0" eb="2">
      <t>カイゴ</t>
    </rPh>
    <rPh sb="2" eb="4">
      <t>シエン</t>
    </rPh>
    <rPh sb="4" eb="7">
      <t>センモンイン</t>
    </rPh>
    <phoneticPr fontId="49"/>
  </si>
  <si>
    <t>○○　G太</t>
    <rPh sb="4" eb="5">
      <t>タ</t>
    </rPh>
    <phoneticPr fontId="49"/>
  </si>
  <si>
    <t>看護職員</t>
    <rPh sb="0" eb="2">
      <t>カンゴ</t>
    </rPh>
    <rPh sb="2" eb="4">
      <t>ショクイン</t>
    </rPh>
    <phoneticPr fontId="49"/>
  </si>
  <si>
    <t>C</t>
  </si>
  <si>
    <t>看護師</t>
    <rPh sb="0" eb="3">
      <t>カンゴシ</t>
    </rPh>
    <phoneticPr fontId="50"/>
  </si>
  <si>
    <t>○○　H美</t>
    <phoneticPr fontId="49"/>
  </si>
  <si>
    <t>○○　J太郎</t>
    <rPh sb="4" eb="6">
      <t>タロウ</t>
    </rPh>
    <phoneticPr fontId="49"/>
  </si>
  <si>
    <t>h</t>
    <phoneticPr fontId="49"/>
  </si>
  <si>
    <t>i</t>
    <phoneticPr fontId="49"/>
  </si>
  <si>
    <t>a</t>
    <phoneticPr fontId="49"/>
  </si>
  <si>
    <t>d</t>
    <phoneticPr fontId="49"/>
  </si>
  <si>
    <t>○○　K子</t>
    <phoneticPr fontId="49"/>
  </si>
  <si>
    <t>○○　L太</t>
    <rPh sb="4" eb="5">
      <t>ブト</t>
    </rPh>
    <phoneticPr fontId="49"/>
  </si>
  <si>
    <t>○○　M子</t>
    <phoneticPr fontId="49"/>
  </si>
  <si>
    <t>d</t>
  </si>
  <si>
    <t>○○　N男</t>
    <phoneticPr fontId="49"/>
  </si>
  <si>
    <t>○○　P子</t>
    <phoneticPr fontId="49"/>
  </si>
  <si>
    <t>准看護師</t>
    <rPh sb="0" eb="4">
      <t>ジュンカンゴシ</t>
    </rPh>
    <phoneticPr fontId="49"/>
  </si>
  <si>
    <t>○○　R次郎</t>
    <rPh sb="4" eb="6">
      <t>ジロウ</t>
    </rPh>
    <phoneticPr fontId="49"/>
  </si>
  <si>
    <t>○○　S子</t>
    <phoneticPr fontId="49"/>
  </si>
  <si>
    <t>○○　T太</t>
    <rPh sb="4" eb="5">
      <t>ブト</t>
    </rPh>
    <phoneticPr fontId="49"/>
  </si>
  <si>
    <t>i</t>
  </si>
  <si>
    <t>介護職員</t>
    <rPh sb="0" eb="2">
      <t>カイゴ</t>
    </rPh>
    <rPh sb="2" eb="4">
      <t>ショクイン</t>
    </rPh>
    <phoneticPr fontId="49"/>
  </si>
  <si>
    <t>○○　U子</t>
    <phoneticPr fontId="49"/>
  </si>
  <si>
    <t>介護福祉士</t>
    <rPh sb="0" eb="2">
      <t>カイゴ</t>
    </rPh>
    <rPh sb="2" eb="5">
      <t>フクシシ</t>
    </rPh>
    <phoneticPr fontId="49"/>
  </si>
  <si>
    <t>○○　V男</t>
    <phoneticPr fontId="49"/>
  </si>
  <si>
    <t>○○　W子</t>
    <phoneticPr fontId="49"/>
  </si>
  <si>
    <t>○○　X太郎</t>
    <rPh sb="4" eb="6">
      <t>タロウ</t>
    </rPh>
    <phoneticPr fontId="49"/>
  </si>
  <si>
    <t>○○　Y子</t>
    <phoneticPr fontId="49"/>
  </si>
  <si>
    <t>○○　Z男</t>
    <rPh sb="4" eb="5">
      <t>オトコ</t>
    </rPh>
    <phoneticPr fontId="49"/>
  </si>
  <si>
    <t>○○　AA三郎</t>
    <rPh sb="5" eb="7">
      <t>サブロウ</t>
    </rPh>
    <phoneticPr fontId="49"/>
  </si>
  <si>
    <t>○○　BB子</t>
    <rPh sb="5" eb="6">
      <t>コ</t>
    </rPh>
    <phoneticPr fontId="49"/>
  </si>
  <si>
    <t>○○　CC次郎</t>
    <phoneticPr fontId="49"/>
  </si>
  <si>
    <t>○○　DD子</t>
    <rPh sb="5" eb="6">
      <t>コ</t>
    </rPh>
    <phoneticPr fontId="49"/>
  </si>
  <si>
    <t>(13)【任意入力】人員基準の確認（医師・薬剤師・看護職員・介護職員）</t>
    <rPh sb="5" eb="7">
      <t>ニンイ</t>
    </rPh>
    <rPh sb="7" eb="9">
      <t>ニュウリョク</t>
    </rPh>
    <rPh sb="10" eb="12">
      <t>ジンイン</t>
    </rPh>
    <rPh sb="12" eb="14">
      <t>キジュン</t>
    </rPh>
    <rPh sb="15" eb="17">
      <t>カクニン</t>
    </rPh>
    <rPh sb="18" eb="20">
      <t>イシ</t>
    </rPh>
    <rPh sb="21" eb="24">
      <t>ヤクザイシ</t>
    </rPh>
    <rPh sb="25" eb="27">
      <t>カンゴ</t>
    </rPh>
    <rPh sb="27" eb="29">
      <t>ショクイン</t>
    </rPh>
    <rPh sb="30" eb="32">
      <t>カイゴ</t>
    </rPh>
    <rPh sb="32" eb="34">
      <t>ショクイン</t>
    </rPh>
    <phoneticPr fontId="49"/>
  </si>
  <si>
    <t>①医師</t>
    <rPh sb="1" eb="3">
      <t>イシ</t>
    </rPh>
    <phoneticPr fontId="49"/>
  </si>
  <si>
    <t>②薬剤師</t>
    <rPh sb="1" eb="4">
      <t>ヤクザイシ</t>
    </rPh>
    <phoneticPr fontId="49"/>
  </si>
  <si>
    <t>（勤務形態の記号）</t>
    <rPh sb="1" eb="3">
      <t>キンム</t>
    </rPh>
    <rPh sb="3" eb="5">
      <t>ケイタイ</t>
    </rPh>
    <rPh sb="6" eb="8">
      <t>キゴウ</t>
    </rPh>
    <phoneticPr fontId="49"/>
  </si>
  <si>
    <t>勤務形態</t>
    <rPh sb="0" eb="2">
      <t>キンム</t>
    </rPh>
    <rPh sb="2" eb="4">
      <t>ケイタイ</t>
    </rPh>
    <phoneticPr fontId="49"/>
  </si>
  <si>
    <t>勤務時間数合計</t>
    <rPh sb="0" eb="2">
      <t>キンム</t>
    </rPh>
    <rPh sb="2" eb="5">
      <t>ジカンスウ</t>
    </rPh>
    <rPh sb="5" eb="7">
      <t>ゴウケイ</t>
    </rPh>
    <phoneticPr fontId="49"/>
  </si>
  <si>
    <t>常勤換算の対象時間数</t>
    <rPh sb="0" eb="2">
      <t>ジョウキン</t>
    </rPh>
    <rPh sb="2" eb="4">
      <t>カンサン</t>
    </rPh>
    <rPh sb="5" eb="7">
      <t>タイショウ</t>
    </rPh>
    <rPh sb="7" eb="9">
      <t>ジカン</t>
    </rPh>
    <rPh sb="9" eb="10">
      <t>スウ</t>
    </rPh>
    <phoneticPr fontId="49"/>
  </si>
  <si>
    <t>常勤換算方法対象外の</t>
    <rPh sb="0" eb="2">
      <t>ジョウキン</t>
    </rPh>
    <rPh sb="2" eb="4">
      <t>カンサン</t>
    </rPh>
    <rPh sb="4" eb="6">
      <t>ホウホウ</t>
    </rPh>
    <rPh sb="6" eb="9">
      <t>タイショウガイ</t>
    </rPh>
    <phoneticPr fontId="49"/>
  </si>
  <si>
    <t>記号</t>
    <rPh sb="0" eb="2">
      <t>キゴウ</t>
    </rPh>
    <phoneticPr fontId="49"/>
  </si>
  <si>
    <t>区分</t>
    <rPh sb="0" eb="2">
      <t>クブン</t>
    </rPh>
    <phoneticPr fontId="49"/>
  </si>
  <si>
    <t>当月合計</t>
    <rPh sb="0" eb="2">
      <t>トウゲツ</t>
    </rPh>
    <rPh sb="2" eb="4">
      <t>ゴウケイ</t>
    </rPh>
    <phoneticPr fontId="49"/>
  </si>
  <si>
    <t>週平均</t>
    <rPh sb="0" eb="3">
      <t>シュウヘイキン</t>
    </rPh>
    <phoneticPr fontId="49"/>
  </si>
  <si>
    <t>常勤の従業者の人数</t>
    <rPh sb="0" eb="2">
      <t>ジョウキン</t>
    </rPh>
    <rPh sb="3" eb="6">
      <t>ジュウギョウシャ</t>
    </rPh>
    <rPh sb="7" eb="9">
      <t>ニンズウ</t>
    </rPh>
    <phoneticPr fontId="49"/>
  </si>
  <si>
    <t>A</t>
    <phoneticPr fontId="49"/>
  </si>
  <si>
    <t>常勤で専従</t>
    <rPh sb="0" eb="2">
      <t>ジョウキン</t>
    </rPh>
    <rPh sb="3" eb="5">
      <t>センジュウ</t>
    </rPh>
    <phoneticPr fontId="49"/>
  </si>
  <si>
    <t>B</t>
    <phoneticPr fontId="49"/>
  </si>
  <si>
    <t>常勤で兼務</t>
    <rPh sb="0" eb="2">
      <t>ジョウキン</t>
    </rPh>
    <rPh sb="3" eb="5">
      <t>ケンム</t>
    </rPh>
    <phoneticPr fontId="49"/>
  </si>
  <si>
    <t>C</t>
    <phoneticPr fontId="49"/>
  </si>
  <si>
    <t>非常勤で専従</t>
    <rPh sb="0" eb="3">
      <t>ヒジョウキン</t>
    </rPh>
    <rPh sb="4" eb="6">
      <t>センジュウ</t>
    </rPh>
    <phoneticPr fontId="49"/>
  </si>
  <si>
    <t>-</t>
    <phoneticPr fontId="49"/>
  </si>
  <si>
    <t>D</t>
    <phoneticPr fontId="49"/>
  </si>
  <si>
    <t>非常勤で兼務</t>
    <rPh sb="0" eb="3">
      <t>ヒジョウキン</t>
    </rPh>
    <rPh sb="4" eb="6">
      <t>ケンム</t>
    </rPh>
    <phoneticPr fontId="49"/>
  </si>
  <si>
    <t>合計</t>
    <rPh sb="0" eb="2">
      <t>ゴウケイ</t>
    </rPh>
    <phoneticPr fontId="49"/>
  </si>
  <si>
    <t>■ 常勤換算方法による人数</t>
    <rPh sb="2" eb="4">
      <t>ジョウキン</t>
    </rPh>
    <rPh sb="4" eb="6">
      <t>カンサン</t>
    </rPh>
    <rPh sb="6" eb="8">
      <t>ホウホウ</t>
    </rPh>
    <rPh sb="11" eb="13">
      <t>ニンズウ</t>
    </rPh>
    <phoneticPr fontId="49"/>
  </si>
  <si>
    <t>基準：</t>
    <rPh sb="0" eb="2">
      <t>キジュン</t>
    </rPh>
    <phoneticPr fontId="49"/>
  </si>
  <si>
    <t>週</t>
  </si>
  <si>
    <t>常勤換算の</t>
    <rPh sb="0" eb="2">
      <t>ジョウキン</t>
    </rPh>
    <rPh sb="2" eb="4">
      <t>カンサン</t>
    </rPh>
    <phoneticPr fontId="49"/>
  </si>
  <si>
    <t>常勤の従業者が</t>
    <rPh sb="0" eb="2">
      <t>ジョウキン</t>
    </rPh>
    <rPh sb="3" eb="6">
      <t>ジュウギョウシャ</t>
    </rPh>
    <phoneticPr fontId="49"/>
  </si>
  <si>
    <t>常勤換算後の人数</t>
    <rPh sb="0" eb="2">
      <t>ジョウキン</t>
    </rPh>
    <rPh sb="2" eb="4">
      <t>カンサン</t>
    </rPh>
    <rPh sb="4" eb="5">
      <t>ゴ</t>
    </rPh>
    <rPh sb="6" eb="8">
      <t>ニンズウ</t>
    </rPh>
    <phoneticPr fontId="49"/>
  </si>
  <si>
    <t>÷</t>
    <phoneticPr fontId="49"/>
  </si>
  <si>
    <t>＝</t>
    <phoneticPr fontId="49"/>
  </si>
  <si>
    <t>（小数点第2位以下切り捨て）</t>
    <rPh sb="1" eb="4">
      <t>ショウスウテン</t>
    </rPh>
    <rPh sb="4" eb="5">
      <t>ダイ</t>
    </rPh>
    <rPh sb="6" eb="7">
      <t>イ</t>
    </rPh>
    <rPh sb="7" eb="9">
      <t>イカ</t>
    </rPh>
    <rPh sb="9" eb="10">
      <t>キ</t>
    </rPh>
    <rPh sb="11" eb="12">
      <t>ス</t>
    </rPh>
    <phoneticPr fontId="49"/>
  </si>
  <si>
    <t>■ 医師の常勤換算方法による人数</t>
    <rPh sb="2" eb="4">
      <t>イシ</t>
    </rPh>
    <rPh sb="5" eb="7">
      <t>ジョウキン</t>
    </rPh>
    <rPh sb="7" eb="9">
      <t>カンサン</t>
    </rPh>
    <rPh sb="9" eb="11">
      <t>ホウホウ</t>
    </rPh>
    <rPh sb="14" eb="16">
      <t>ニンズウ</t>
    </rPh>
    <phoneticPr fontId="49"/>
  </si>
  <si>
    <t>■ 薬剤師の常勤換算方法による人数</t>
    <rPh sb="2" eb="5">
      <t>ヤクザイシ</t>
    </rPh>
    <rPh sb="6" eb="8">
      <t>ジョウキン</t>
    </rPh>
    <rPh sb="8" eb="10">
      <t>カンサン</t>
    </rPh>
    <rPh sb="10" eb="12">
      <t>ホウホウ</t>
    </rPh>
    <rPh sb="15" eb="17">
      <t>ニンズウ</t>
    </rPh>
    <phoneticPr fontId="49"/>
  </si>
  <si>
    <t>常勤の従業者の人数</t>
  </si>
  <si>
    <t>常勤換算方法による人数</t>
    <rPh sb="0" eb="2">
      <t>ジョウキン</t>
    </rPh>
    <rPh sb="2" eb="4">
      <t>カンサン</t>
    </rPh>
    <rPh sb="4" eb="6">
      <t>ホウホウ</t>
    </rPh>
    <rPh sb="9" eb="11">
      <t>ニンズウ</t>
    </rPh>
    <phoneticPr fontId="49"/>
  </si>
  <si>
    <t>＋</t>
    <phoneticPr fontId="49"/>
  </si>
  <si>
    <t>③看護職員</t>
    <rPh sb="1" eb="3">
      <t>カンゴ</t>
    </rPh>
    <rPh sb="3" eb="5">
      <t>ショクイン</t>
    </rPh>
    <phoneticPr fontId="49"/>
  </si>
  <si>
    <t>④介護職員</t>
    <rPh sb="1" eb="3">
      <t>カイゴ</t>
    </rPh>
    <rPh sb="3" eb="5">
      <t>ショクイン</t>
    </rPh>
    <phoneticPr fontId="49"/>
  </si>
  <si>
    <t>■ 看護職員の常勤換算方法による人数</t>
    <rPh sb="2" eb="4">
      <t>カンゴ</t>
    </rPh>
    <rPh sb="4" eb="6">
      <t>ショクイン</t>
    </rPh>
    <rPh sb="7" eb="9">
      <t>ジョウキン</t>
    </rPh>
    <rPh sb="9" eb="11">
      <t>カンサン</t>
    </rPh>
    <rPh sb="11" eb="13">
      <t>ホウホウ</t>
    </rPh>
    <rPh sb="16" eb="18">
      <t>ニンズウ</t>
    </rPh>
    <phoneticPr fontId="49"/>
  </si>
  <si>
    <t>■ 介護職員の常勤換算方法による人数</t>
    <rPh sb="2" eb="4">
      <t>カイゴ</t>
    </rPh>
    <rPh sb="4" eb="6">
      <t>ショクイン</t>
    </rPh>
    <rPh sb="7" eb="9">
      <t>ジョウキン</t>
    </rPh>
    <rPh sb="9" eb="11">
      <t>カンサン</t>
    </rPh>
    <rPh sb="11" eb="13">
      <t>ホウホウ</t>
    </rPh>
    <rPh sb="16" eb="18">
      <t>ニンズウ</t>
    </rPh>
    <phoneticPr fontId="49"/>
  </si>
  <si>
    <t>≪要 提出≫</t>
    <rPh sb="1" eb="2">
      <t>ヨウ</t>
    </rPh>
    <rPh sb="3" eb="5">
      <t>テイシュツ</t>
    </rPh>
    <phoneticPr fontId="49"/>
  </si>
  <si>
    <t>■シフト記号表（勤務時間帯）</t>
    <rPh sb="4" eb="6">
      <t>キゴウ</t>
    </rPh>
    <rPh sb="6" eb="7">
      <t>ヒョウ</t>
    </rPh>
    <rPh sb="8" eb="10">
      <t>キンム</t>
    </rPh>
    <rPh sb="10" eb="13">
      <t>ジカンタイ</t>
    </rPh>
    <phoneticPr fontId="49"/>
  </si>
  <si>
    <t>※24時間表記</t>
    <rPh sb="3" eb="5">
      <t>ジカン</t>
    </rPh>
    <rPh sb="5" eb="7">
      <t>ヒョウキ</t>
    </rPh>
    <phoneticPr fontId="49"/>
  </si>
  <si>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9"/>
  </si>
  <si>
    <t>勤務時間</t>
    <rPh sb="0" eb="2">
      <t>キンム</t>
    </rPh>
    <rPh sb="2" eb="4">
      <t>ジカン</t>
    </rPh>
    <phoneticPr fontId="49"/>
  </si>
  <si>
    <t>自由記載欄</t>
    <rPh sb="0" eb="2">
      <t>ジユウ</t>
    </rPh>
    <rPh sb="2" eb="4">
      <t>キサイ</t>
    </rPh>
    <rPh sb="4" eb="5">
      <t>ラン</t>
    </rPh>
    <phoneticPr fontId="49"/>
  </si>
  <si>
    <t>始業時刻</t>
    <rPh sb="0" eb="2">
      <t>シギョウ</t>
    </rPh>
    <rPh sb="2" eb="4">
      <t>ジコク</t>
    </rPh>
    <phoneticPr fontId="49"/>
  </si>
  <si>
    <t>終業時刻</t>
    <rPh sb="0" eb="2">
      <t>シュウギョウ</t>
    </rPh>
    <rPh sb="2" eb="4">
      <t>ジコク</t>
    </rPh>
    <phoneticPr fontId="49"/>
  </si>
  <si>
    <t>うち、休憩時間</t>
    <rPh sb="3" eb="5">
      <t>キュウケイ</t>
    </rPh>
    <rPh sb="5" eb="7">
      <t>ジカン</t>
    </rPh>
    <phoneticPr fontId="49"/>
  </si>
  <si>
    <t>：</t>
    <phoneticPr fontId="49"/>
  </si>
  <si>
    <t>～</t>
    <phoneticPr fontId="49"/>
  </si>
  <si>
    <t>（</t>
    <phoneticPr fontId="49"/>
  </si>
  <si>
    <t>c</t>
    <phoneticPr fontId="49"/>
  </si>
  <si>
    <t>e</t>
    <phoneticPr fontId="49"/>
  </si>
  <si>
    <t>f</t>
    <phoneticPr fontId="49"/>
  </si>
  <si>
    <t>g</t>
    <phoneticPr fontId="49"/>
  </si>
  <si>
    <t>（夜勤）16:00～翌9:00勤務</t>
    <rPh sb="1" eb="3">
      <t>ヤキン</t>
    </rPh>
    <rPh sb="10" eb="11">
      <t>ヨク</t>
    </rPh>
    <rPh sb="15" eb="17">
      <t>キンム</t>
    </rPh>
    <phoneticPr fontId="49"/>
  </si>
  <si>
    <t>（夜勤）16:00～翌9:00勤務</t>
    <phoneticPr fontId="49"/>
  </si>
  <si>
    <t>j</t>
    <phoneticPr fontId="49"/>
  </si>
  <si>
    <t>k</t>
    <phoneticPr fontId="49"/>
  </si>
  <si>
    <t>l</t>
    <phoneticPr fontId="49"/>
  </si>
  <si>
    <t>m</t>
    <phoneticPr fontId="49"/>
  </si>
  <si>
    <t>n</t>
    <phoneticPr fontId="49"/>
  </si>
  <si>
    <t>o</t>
    <phoneticPr fontId="49"/>
  </si>
  <si>
    <t>p</t>
    <phoneticPr fontId="49"/>
  </si>
  <si>
    <t>q</t>
    <phoneticPr fontId="49"/>
  </si>
  <si>
    <t>r</t>
    <phoneticPr fontId="49"/>
  </si>
  <si>
    <t>s</t>
    <phoneticPr fontId="49"/>
  </si>
  <si>
    <t>t</t>
    <phoneticPr fontId="49"/>
  </si>
  <si>
    <t>u</t>
    <phoneticPr fontId="49"/>
  </si>
  <si>
    <t>v</t>
    <phoneticPr fontId="49"/>
  </si>
  <si>
    <t>w</t>
    <phoneticPr fontId="49"/>
  </si>
  <si>
    <t>x</t>
    <phoneticPr fontId="49"/>
  </si>
  <si>
    <t>y</t>
    <phoneticPr fontId="49"/>
  </si>
  <si>
    <t>z</t>
    <phoneticPr fontId="49"/>
  </si>
  <si>
    <t>aa</t>
    <phoneticPr fontId="49"/>
  </si>
  <si>
    <t>ab</t>
    <phoneticPr fontId="49"/>
  </si>
  <si>
    <t>ac</t>
    <phoneticPr fontId="49"/>
  </si>
  <si>
    <t>ad</t>
    <phoneticPr fontId="49"/>
  </si>
  <si>
    <t>ae</t>
    <phoneticPr fontId="49"/>
  </si>
  <si>
    <t>af</t>
    <phoneticPr fontId="49"/>
  </si>
  <si>
    <t>ag</t>
    <phoneticPr fontId="49"/>
  </si>
  <si>
    <t>1日に2回勤務する場合</t>
    <rPh sb="1" eb="2">
      <t>ニチ</t>
    </rPh>
    <rPh sb="4" eb="5">
      <t>カイ</t>
    </rPh>
    <rPh sb="5" eb="7">
      <t>キンム</t>
    </rPh>
    <rPh sb="9" eb="11">
      <t>バアイ</t>
    </rPh>
    <phoneticPr fontId="49"/>
  </si>
  <si>
    <t>ah</t>
    <phoneticPr fontId="49"/>
  </si>
  <si>
    <t>1日に2回勤務する場合</t>
    <phoneticPr fontId="49"/>
  </si>
  <si>
    <t>ai</t>
    <phoneticPr fontId="49"/>
  </si>
  <si>
    <t>・職種ごとの勤務時間を「○：○○～○：○○」と表記することが困難な場合は、No18～33を活用し、勤務時間数のみを入力してください。</t>
    <rPh sb="45" eb="47">
      <t>カツヨウ</t>
    </rPh>
    <phoneticPr fontId="49"/>
  </si>
  <si>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9"/>
  </si>
  <si>
    <t>・シフト記号が足りない場合は、適宜、行を追加してください。</t>
    <rPh sb="4" eb="6">
      <t>キゴウ</t>
    </rPh>
    <rPh sb="7" eb="8">
      <t>タ</t>
    </rPh>
    <rPh sb="11" eb="13">
      <t>バアイ</t>
    </rPh>
    <rPh sb="15" eb="17">
      <t>テキギ</t>
    </rPh>
    <rPh sb="18" eb="19">
      <t>ギョウ</t>
    </rPh>
    <rPh sb="20" eb="22">
      <t>ツイカ</t>
    </rPh>
    <phoneticPr fontId="49"/>
  </si>
  <si>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9"/>
  </si>
  <si>
    <t>介護医療院（ユニット型）</t>
    <rPh sb="0" eb="2">
      <t>カイゴ</t>
    </rPh>
    <rPh sb="2" eb="4">
      <t>イリョウ</t>
    </rPh>
    <rPh sb="4" eb="5">
      <t>イン</t>
    </rPh>
    <rPh sb="10" eb="11">
      <t>ガタ</t>
    </rPh>
    <phoneticPr fontId="49"/>
  </si>
  <si>
    <t>(5)
ユニットリーダー</t>
    <phoneticPr fontId="49"/>
  </si>
  <si>
    <t>(6)
ユニット名</t>
    <rPh sb="8" eb="9">
      <t>メイ</t>
    </rPh>
    <phoneticPr fontId="49"/>
  </si>
  <si>
    <t>(7) 
職種</t>
    <phoneticPr fontId="17"/>
  </si>
  <si>
    <t>(8)
勤務
形態</t>
    <phoneticPr fontId="17"/>
  </si>
  <si>
    <t>(9) 資格</t>
    <rPh sb="4" eb="6">
      <t>シカク</t>
    </rPh>
    <phoneticPr fontId="49"/>
  </si>
  <si>
    <t>(10) 氏　名</t>
    <phoneticPr fontId="17"/>
  </si>
  <si>
    <t>(11)</t>
    <phoneticPr fontId="49"/>
  </si>
  <si>
    <r>
      <t xml:space="preserve">(13)
</t>
    </r>
    <r>
      <rPr>
        <sz val="11"/>
        <rFont val="HGSｺﾞｼｯｸM"/>
        <family val="3"/>
        <charset val="128"/>
      </rPr>
      <t>週平均
勤務時間数</t>
    </r>
    <rPh sb="6" eb="8">
      <t>ヘイキン</t>
    </rPh>
    <rPh sb="9" eb="11">
      <t>キンム</t>
    </rPh>
    <rPh sb="11" eb="13">
      <t>ジカン</t>
    </rPh>
    <rPh sb="13" eb="14">
      <t>スウ</t>
    </rPh>
    <phoneticPr fontId="17"/>
  </si>
  <si>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7"/>
  </si>
  <si>
    <t>(15)【任意入力】人員基準の確認（医師・薬剤師・看護職員・介護職員）</t>
    <rPh sb="5" eb="7">
      <t>ニンイ</t>
    </rPh>
    <rPh sb="7" eb="9">
      <t>ニュウリョク</t>
    </rPh>
    <rPh sb="10" eb="12">
      <t>ジンイン</t>
    </rPh>
    <rPh sb="12" eb="14">
      <t>キジュン</t>
    </rPh>
    <rPh sb="15" eb="17">
      <t>カクニン</t>
    </rPh>
    <rPh sb="18" eb="20">
      <t>イシ</t>
    </rPh>
    <rPh sb="21" eb="24">
      <t>ヤクザイシ</t>
    </rPh>
    <rPh sb="25" eb="27">
      <t>カンゴ</t>
    </rPh>
    <rPh sb="27" eb="29">
      <t>ショクイン</t>
    </rPh>
    <rPh sb="30" eb="32">
      <t>カイゴ</t>
    </rPh>
    <rPh sb="32" eb="34">
      <t>ショクイン</t>
    </rPh>
    <phoneticPr fontId="49"/>
  </si>
  <si>
    <t>≪提出不要≫</t>
    <rPh sb="1" eb="3">
      <t>テイシュツ</t>
    </rPh>
    <rPh sb="3" eb="5">
      <t>フヨウ</t>
    </rPh>
    <phoneticPr fontId="49"/>
  </si>
  <si>
    <t>従業者の勤務の体制及び勤務形態一覧表　記入方法　（【従来型】介護医療院）</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カイゴ</t>
    </rPh>
    <rPh sb="32" eb="34">
      <t>イリョウ</t>
    </rPh>
    <rPh sb="34" eb="35">
      <t>イン</t>
    </rPh>
    <phoneticPr fontId="17"/>
  </si>
  <si>
    <t>・・・直接入力する必要がある箇所です。</t>
    <rPh sb="3" eb="5">
      <t>チョクセツ</t>
    </rPh>
    <rPh sb="5" eb="7">
      <t>ニュウリョク</t>
    </rPh>
    <rPh sb="9" eb="11">
      <t>ヒツヨウ</t>
    </rPh>
    <rPh sb="14" eb="16">
      <t>カショ</t>
    </rPh>
    <phoneticPr fontId="49"/>
  </si>
  <si>
    <t>下記の記入方法に従って、入力してください。</t>
    <phoneticPr fontId="49"/>
  </si>
  <si>
    <t>・・・プルダウンから選択して入力する必要がある箇所です。</t>
    <rPh sb="10" eb="12">
      <t>センタク</t>
    </rPh>
    <rPh sb="14" eb="16">
      <t>ニュウリョク</t>
    </rPh>
    <rPh sb="18" eb="20">
      <t>ヒツヨウ</t>
    </rPh>
    <rPh sb="23" eb="25">
      <t>カショ</t>
    </rPh>
    <phoneticPr fontId="49"/>
  </si>
  <si>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</si>
  <si>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9"/>
  </si>
  <si>
    <t>　(1) 「４週」・「暦月」のいずれかを選択してください。</t>
    <rPh sb="7" eb="8">
      <t>シュウ</t>
    </rPh>
    <rPh sb="11" eb="12">
      <t>レキ</t>
    </rPh>
    <rPh sb="12" eb="13">
      <t>ツキ</t>
    </rPh>
    <rPh sb="20" eb="22">
      <t>センタク</t>
    </rPh>
    <phoneticPr fontId="49"/>
  </si>
  <si>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</si>
  <si>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9"/>
  </si>
  <si>
    <t>　(4) Ⅰ型療養床・Ⅱ型療養床の入所者の数をそれぞれ入力してください。入所者の数は、前年度の平均値（前年度の入所者延数を当該前年度の日数で除して得た数。</t>
    <rPh sb="6" eb="7">
      <t>カタ</t>
    </rPh>
    <rPh sb="7" eb="9">
      <t>リョウヨウ</t>
    </rPh>
    <rPh sb="9" eb="10">
      <t>ユカ</t>
    </rPh>
    <rPh sb="12" eb="13">
      <t>ガタ</t>
    </rPh>
    <rPh sb="13" eb="15">
      <t>リョウヨウ</t>
    </rPh>
    <rPh sb="15" eb="16">
      <t>ユカ</t>
    </rPh>
    <rPh sb="17" eb="20">
      <t>ニュウショシャ</t>
    </rPh>
    <rPh sb="21" eb="22">
      <t>カズ</t>
    </rPh>
    <rPh sb="22" eb="23">
      <t>イリスウ</t>
    </rPh>
    <rPh sb="27" eb="29">
      <t>ニュウリョク</t>
    </rPh>
    <rPh sb="36" eb="39">
      <t>ニュウショシャ</t>
    </rPh>
    <rPh sb="40" eb="41">
      <t>カズ</t>
    </rPh>
    <rPh sb="41" eb="42">
      <t>イリスウ</t>
    </rPh>
    <rPh sb="43" eb="46">
      <t>ゼンネンド</t>
    </rPh>
    <rPh sb="47" eb="50">
      <t>ヘイキンチ</t>
    </rPh>
    <rPh sb="51" eb="54">
      <t>ゼンネンド</t>
    </rPh>
    <rPh sb="55" eb="58">
      <t>ニュウショシャ</t>
    </rPh>
    <rPh sb="58" eb="59">
      <t>ノ</t>
    </rPh>
    <rPh sb="59" eb="60">
      <t>スウ</t>
    </rPh>
    <rPh sb="61" eb="63">
      <t>トウガイ</t>
    </rPh>
    <rPh sb="63" eb="66">
      <t>ゼンネンド</t>
    </rPh>
    <rPh sb="67" eb="69">
      <t>ニッスウ</t>
    </rPh>
    <rPh sb="70" eb="71">
      <t>ジョ</t>
    </rPh>
    <rPh sb="73" eb="74">
      <t>エ</t>
    </rPh>
    <rPh sb="75" eb="76">
      <t>カズ</t>
    </rPh>
    <phoneticPr fontId="49"/>
  </si>
  <si>
    <t>　　  小数点第2位以下を切り上げ）とします。新規又は再開の場合は、推定数を入力してください。</t>
    <phoneticPr fontId="49"/>
  </si>
  <si>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9"/>
  </si>
  <si>
    <t xml:space="preserve"> 　　 記入の順序は、職種ごとにまとめてください。</t>
    <rPh sb="4" eb="6">
      <t>キニュウ</t>
    </rPh>
    <rPh sb="7" eb="9">
      <t>ジュンジョ</t>
    </rPh>
    <rPh sb="11" eb="13">
      <t>ショクシュ</t>
    </rPh>
    <phoneticPr fontId="49"/>
  </si>
  <si>
    <t>職種名</t>
    <rPh sb="0" eb="2">
      <t>ショクシュ</t>
    </rPh>
    <rPh sb="2" eb="3">
      <t>メイ</t>
    </rPh>
    <phoneticPr fontId="49"/>
  </si>
  <si>
    <t>栄養士</t>
    <rPh sb="0" eb="3">
      <t>エイヨウシ</t>
    </rPh>
    <phoneticPr fontId="49"/>
  </si>
  <si>
    <t>作業療法士</t>
    <rPh sb="0" eb="2">
      <t>サギョウ</t>
    </rPh>
    <rPh sb="2" eb="5">
      <t>リョウホウシ</t>
    </rPh>
    <phoneticPr fontId="49"/>
  </si>
  <si>
    <t>言語聴覚士</t>
    <rPh sb="0" eb="2">
      <t>ゲンゴ</t>
    </rPh>
    <rPh sb="2" eb="5">
      <t>チョウカクシ</t>
    </rPh>
    <phoneticPr fontId="49"/>
  </si>
  <si>
    <t>診療放射線技師</t>
    <rPh sb="0" eb="2">
      <t>シンリョウ</t>
    </rPh>
    <rPh sb="2" eb="5">
      <t>ホウシャセン</t>
    </rPh>
    <rPh sb="5" eb="7">
      <t>ギシ</t>
    </rPh>
    <phoneticPr fontId="49"/>
  </si>
  <si>
    <t>調理員</t>
    <rPh sb="0" eb="3">
      <t>チョウリイン</t>
    </rPh>
    <phoneticPr fontId="49"/>
  </si>
  <si>
    <t>事務員</t>
    <rPh sb="0" eb="3">
      <t>ジムイン</t>
    </rPh>
    <phoneticPr fontId="49"/>
  </si>
  <si>
    <t>その他の従業者</t>
    <rPh sb="2" eb="3">
      <t>タ</t>
    </rPh>
    <rPh sb="4" eb="7">
      <t>ジュウギョウシャ</t>
    </rPh>
    <phoneticPr fontId="49"/>
  </si>
  <si>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7"/>
  </si>
  <si>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9"/>
  </si>
  <si>
    <t>非常勤で兼務</t>
    <rPh sb="0" eb="1">
      <t>ヒ</t>
    </rPh>
    <rPh sb="1" eb="3">
      <t>ジョウキン</t>
    </rPh>
    <rPh sb="4" eb="6">
      <t>ケンム</t>
    </rPh>
    <phoneticPr fontId="49"/>
  </si>
  <si>
    <t>（注）常勤・非常勤の区分について</t>
    <rPh sb="1" eb="2">
      <t>チュウ</t>
    </rPh>
    <rPh sb="3" eb="5">
      <t>ジョウキン</t>
    </rPh>
    <rPh sb="6" eb="9">
      <t>ヒジョウキン</t>
    </rPh>
    <rPh sb="10" eb="12">
      <t>クブン</t>
    </rPh>
    <phoneticPr fontId="49"/>
  </si>
  <si>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</si>
  <si>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9"/>
  </si>
  <si>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9"/>
  </si>
  <si>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9"/>
  </si>
  <si>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9"/>
  </si>
  <si>
    <t>　(8) 従業者の氏名を記入してください。</t>
    <rPh sb="5" eb="8">
      <t>ジュウギョウシャ</t>
    </rPh>
    <rPh sb="9" eb="11">
      <t>シメイ</t>
    </rPh>
    <rPh sb="12" eb="14">
      <t>キニュウ</t>
    </rPh>
    <phoneticPr fontId="49"/>
  </si>
  <si>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49"/>
  </si>
  <si>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</si>
  <si>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9"/>
  </si>
  <si>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9"/>
  </si>
  <si>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9"/>
  </si>
  <si>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</si>
  <si>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9"/>
  </si>
  <si>
    <t>　　　 その他、特記事項欄としてもご活用ください。</t>
    <rPh sb="6" eb="7">
      <t>タ</t>
    </rPh>
    <rPh sb="8" eb="10">
      <t>トッキ</t>
    </rPh>
    <rPh sb="10" eb="12">
      <t>ジコウ</t>
    </rPh>
    <rPh sb="12" eb="13">
      <t>ラン</t>
    </rPh>
    <rPh sb="18" eb="20">
      <t>カツヨウ</t>
    </rPh>
    <phoneticPr fontId="49"/>
  </si>
  <si>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9"/>
  </si>
  <si>
    <t>　　　　○ 常勤換算方法とは、非常勤の従業者について「事業所の従業者の勤務延時間数を当該事業所において常勤の従業者が勤務すべき時間数で除することにより、</t>
    <phoneticPr fontId="49"/>
  </si>
  <si>
    <t>　　　　　常勤の従業者の員数に換算する方法」であるため、常勤の従業者については常勤換算方法によらず、実人数で計算する。</t>
    <phoneticPr fontId="49"/>
  </si>
  <si>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49"/>
  </si>
  <si>
    <t>　　　　　手入力すること。</t>
    <phoneticPr fontId="49"/>
  </si>
  <si>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9"/>
  </si>
  <si>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9"/>
  </si>
  <si>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9"/>
  </si>
  <si>
    <t>従業者の勤務の体制及び勤務形態一覧表　記入方法　（【ユニット型】介護医療院）</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カイゴ</t>
    </rPh>
    <rPh sb="34" eb="36">
      <t>イリョウ</t>
    </rPh>
    <rPh sb="36" eb="37">
      <t>イン</t>
    </rPh>
    <phoneticPr fontId="17"/>
  </si>
  <si>
    <t>　(5) ユニットリーダーに以下の印をつけてください。</t>
    <rPh sb="14" eb="16">
      <t>イカ</t>
    </rPh>
    <rPh sb="17" eb="18">
      <t>シルシ</t>
    </rPh>
    <phoneticPr fontId="49"/>
  </si>
  <si>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49"/>
  </si>
  <si>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49"/>
  </si>
  <si>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49"/>
  </si>
  <si>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49"/>
  </si>
  <si>
    <t>　　  原則、そのユニットを並べて記載してください。</t>
    <rPh sb="4" eb="6">
      <t>ゲンソク</t>
    </rPh>
    <rPh sb="14" eb="15">
      <t>ナラ</t>
    </rPh>
    <rPh sb="17" eb="19">
      <t>キサイ</t>
    </rPh>
    <phoneticPr fontId="49"/>
  </si>
  <si>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49"/>
  </si>
  <si>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9"/>
  </si>
  <si>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49"/>
  </si>
  <si>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7"/>
  </si>
  <si>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9"/>
  </si>
  <si>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49"/>
  </si>
  <si>
    <t>　(10) 従業者の氏名を記入してください。</t>
    <rPh sb="6" eb="9">
      <t>ジュウギョウシャ</t>
    </rPh>
    <rPh sb="10" eb="12">
      <t>シメイ</t>
    </rPh>
    <rPh sb="13" eb="15">
      <t>キニュウ</t>
    </rPh>
    <phoneticPr fontId="49"/>
  </si>
  <si>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9"/>
  </si>
  <si>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9"/>
  </si>
  <si>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9"/>
  </si>
  <si>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9"/>
  </si>
  <si>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9"/>
  </si>
  <si>
    <t>１．サービス種別</t>
    <rPh sb="6" eb="8">
      <t>シュベツ</t>
    </rPh>
    <phoneticPr fontId="49"/>
  </si>
  <si>
    <t>ー</t>
    <phoneticPr fontId="49"/>
  </si>
  <si>
    <t>２．職種名・資格名称</t>
    <rPh sb="2" eb="4">
      <t>ショクシュ</t>
    </rPh>
    <rPh sb="4" eb="5">
      <t>メイ</t>
    </rPh>
    <rPh sb="6" eb="8">
      <t>シカク</t>
    </rPh>
    <rPh sb="8" eb="10">
      <t>メイショウ</t>
    </rPh>
    <phoneticPr fontId="49"/>
  </si>
  <si>
    <t>資格</t>
    <rPh sb="0" eb="2">
      <t>シカク</t>
    </rPh>
    <phoneticPr fontId="49"/>
  </si>
  <si>
    <t>【自治体の皆様へ】</t>
    <rPh sb="1" eb="4">
      <t>ジチタイ</t>
    </rPh>
    <rPh sb="5" eb="7">
      <t>ミナサマ</t>
    </rPh>
    <phoneticPr fontId="49"/>
  </si>
  <si>
    <t>※ INDIRECT関数使用のため、以下のとおりセルに「名前の定義」をしています。</t>
    <rPh sb="10" eb="12">
      <t>カンスウ</t>
    </rPh>
    <rPh sb="12" eb="14">
      <t>シヨウ</t>
    </rPh>
    <rPh sb="18" eb="20">
      <t>イカ</t>
    </rPh>
    <rPh sb="28" eb="30">
      <t>ナマエ</t>
    </rPh>
    <rPh sb="31" eb="33">
      <t>テイギ</t>
    </rPh>
    <phoneticPr fontId="49"/>
  </si>
  <si>
    <t>　21行目・・・「職種」</t>
    <rPh sb="3" eb="5">
      <t>ギョウメ</t>
    </rPh>
    <rPh sb="9" eb="11">
      <t>ショクシュ</t>
    </rPh>
    <phoneticPr fontId="49"/>
  </si>
  <si>
    <t>　C列・・・「管理者」</t>
    <rPh sb="2" eb="3">
      <t>レツ</t>
    </rPh>
    <rPh sb="7" eb="10">
      <t>カンリシャ</t>
    </rPh>
    <phoneticPr fontId="49"/>
  </si>
  <si>
    <t>　D列・・・「医師」</t>
    <rPh sb="2" eb="3">
      <t>レツ</t>
    </rPh>
    <rPh sb="7" eb="9">
      <t>イシ</t>
    </rPh>
    <phoneticPr fontId="49"/>
  </si>
  <si>
    <t>　E列・・・「薬剤師」</t>
    <rPh sb="2" eb="3">
      <t>レツ</t>
    </rPh>
    <rPh sb="7" eb="10">
      <t>ヤクザイシ</t>
    </rPh>
    <phoneticPr fontId="49"/>
  </si>
  <si>
    <t>　F列・・・「栄養士」</t>
    <rPh sb="2" eb="3">
      <t>レツ</t>
    </rPh>
    <rPh sb="7" eb="10">
      <t>エイヨウシ</t>
    </rPh>
    <phoneticPr fontId="49"/>
  </si>
  <si>
    <t>　G列・・・「看護職員」</t>
    <rPh sb="2" eb="3">
      <t>レツ</t>
    </rPh>
    <rPh sb="7" eb="9">
      <t>カンゴ</t>
    </rPh>
    <rPh sb="9" eb="11">
      <t>ショクイン</t>
    </rPh>
    <phoneticPr fontId="49"/>
  </si>
  <si>
    <t>　H列・・・「介護職員」</t>
    <rPh sb="2" eb="3">
      <t>レツ</t>
    </rPh>
    <rPh sb="7" eb="9">
      <t>カイゴ</t>
    </rPh>
    <rPh sb="9" eb="11">
      <t>ショクイン</t>
    </rPh>
    <phoneticPr fontId="49"/>
  </si>
  <si>
    <t>　I列・・・「理学療法士」</t>
    <rPh sb="2" eb="3">
      <t>レツ</t>
    </rPh>
    <rPh sb="7" eb="9">
      <t>リガク</t>
    </rPh>
    <rPh sb="9" eb="12">
      <t>リョウホウシ</t>
    </rPh>
    <phoneticPr fontId="49"/>
  </si>
  <si>
    <t>　J列・・・「作業療法士」</t>
    <rPh sb="2" eb="3">
      <t>レツ</t>
    </rPh>
    <rPh sb="7" eb="9">
      <t>サギョウ</t>
    </rPh>
    <rPh sb="9" eb="12">
      <t>リョウホウシ</t>
    </rPh>
    <phoneticPr fontId="49"/>
  </si>
  <si>
    <t>　K列・・・「言語聴覚士」</t>
    <rPh sb="2" eb="3">
      <t>レツ</t>
    </rPh>
    <rPh sb="7" eb="9">
      <t>ゲンゴ</t>
    </rPh>
    <rPh sb="9" eb="12">
      <t>チョウカクシ</t>
    </rPh>
    <phoneticPr fontId="49"/>
  </si>
  <si>
    <t>　L列・・・「介護支援専門員」</t>
    <rPh sb="2" eb="3">
      <t>レツ</t>
    </rPh>
    <rPh sb="7" eb="9">
      <t>カイゴ</t>
    </rPh>
    <rPh sb="9" eb="11">
      <t>シエン</t>
    </rPh>
    <rPh sb="11" eb="14">
      <t>センモンイン</t>
    </rPh>
    <phoneticPr fontId="49"/>
  </si>
  <si>
    <t>　M列・・・「診療放射線技師」</t>
    <rPh sb="2" eb="3">
      <t>レツ</t>
    </rPh>
    <rPh sb="7" eb="9">
      <t>シンリョウ</t>
    </rPh>
    <rPh sb="9" eb="12">
      <t>ホウシャセン</t>
    </rPh>
    <rPh sb="12" eb="14">
      <t>ギシ</t>
    </rPh>
    <phoneticPr fontId="49"/>
  </si>
  <si>
    <t>　N列・・・「調理員」</t>
    <rPh sb="2" eb="3">
      <t>レツ</t>
    </rPh>
    <rPh sb="7" eb="10">
      <t>チョウリイン</t>
    </rPh>
    <phoneticPr fontId="49"/>
  </si>
  <si>
    <t>　O列・・・「事務員」</t>
    <rPh sb="2" eb="3">
      <t>レツ</t>
    </rPh>
    <rPh sb="7" eb="10">
      <t>ジムイン</t>
    </rPh>
    <phoneticPr fontId="49"/>
  </si>
  <si>
    <t>　P列・・・「その他の従業者」</t>
    <rPh sb="2" eb="3">
      <t>レツ</t>
    </rPh>
    <rPh sb="9" eb="10">
      <t>タ</t>
    </rPh>
    <rPh sb="11" eb="14">
      <t>ジュウギョウシャ</t>
    </rPh>
    <phoneticPr fontId="49"/>
  </si>
  <si>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9"/>
  </si>
  <si>
    <t>　行が足りない場合は、適宜追加してください。</t>
    <rPh sb="1" eb="2">
      <t>ギョウ</t>
    </rPh>
    <rPh sb="3" eb="4">
      <t>タ</t>
    </rPh>
    <rPh sb="7" eb="9">
      <t>バアイ</t>
    </rPh>
    <rPh sb="11" eb="13">
      <t>テキギ</t>
    </rPh>
    <rPh sb="13" eb="15">
      <t>ツイカ</t>
    </rPh>
    <phoneticPr fontId="49"/>
  </si>
  <si>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9"/>
  </si>
  <si>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9"/>
  </si>
  <si>
    <t>　・「数式」タブ　⇒　「名前の定義」を選択</t>
    <rPh sb="3" eb="5">
      <t>スウシキ</t>
    </rPh>
    <rPh sb="12" eb="14">
      <t>ナマエ</t>
    </rPh>
    <rPh sb="15" eb="17">
      <t>テイギ</t>
    </rPh>
    <rPh sb="19" eb="21">
      <t>センタク</t>
    </rPh>
    <phoneticPr fontId="49"/>
  </si>
  <si>
    <t>　・「名前」に職種名を入力</t>
    <rPh sb="3" eb="5">
      <t>ナマエ</t>
    </rPh>
    <rPh sb="7" eb="9">
      <t>ショクシュ</t>
    </rPh>
    <rPh sb="9" eb="10">
      <t>メイ</t>
    </rPh>
    <rPh sb="11" eb="13">
      <t>ニュウリョク</t>
    </rPh>
    <phoneticPr fontId="49"/>
  </si>
  <si>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9"/>
  </si>
  <si>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9"/>
  </si>
  <si>
    <t>従業者の勤務の体制及び勤務形態一覧表　記入方法　（通所リハビリテーション）</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phoneticPr fontId="17"/>
  </si>
  <si>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9"/>
  </si>
  <si>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9"/>
  </si>
  <si>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9"/>
  </si>
  <si>
    <t>備考</t>
    <rPh sb="0" eb="2">
      <t>ビコウ</t>
    </rPh>
    <phoneticPr fontId="49"/>
  </si>
  <si>
    <t>経験を有する看護師</t>
    <rPh sb="0" eb="2">
      <t>ケイケン</t>
    </rPh>
    <rPh sb="3" eb="4">
      <t>ユウ</t>
    </rPh>
    <rPh sb="6" eb="9">
      <t>カンゴシ</t>
    </rPh>
    <phoneticPr fontId="49"/>
  </si>
  <si>
    <t>通所リハビリテーション又はこれに類するサービスに1年以上従事した経験を有する看護師とします。</t>
    <rPh sb="0" eb="2">
      <t>ツウショ</t>
    </rPh>
    <rPh sb="11" eb="12">
      <t>マタ</t>
    </rPh>
    <rPh sb="16" eb="17">
      <t>ルイ</t>
    </rPh>
    <rPh sb="25" eb="26">
      <t>ネン</t>
    </rPh>
    <rPh sb="26" eb="28">
      <t>イジョウ</t>
    </rPh>
    <rPh sb="28" eb="30">
      <t>ジュウジ</t>
    </rPh>
    <rPh sb="32" eb="34">
      <t>ケイケン</t>
    </rPh>
    <rPh sb="35" eb="36">
      <t>ユウ</t>
    </rPh>
    <rPh sb="38" eb="41">
      <t>カンゴシ</t>
    </rPh>
    <phoneticPr fontId="49"/>
  </si>
  <si>
    <t>他のリハビリテーション提供者</t>
    <rPh sb="0" eb="1">
      <t>タ</t>
    </rPh>
    <rPh sb="11" eb="14">
      <t>テイキョウシャ</t>
    </rPh>
    <phoneticPr fontId="49"/>
  </si>
  <si>
    <t>定期的に適切な研修（※）を修了している看護師、准看護師、柔道整復師又はあん摩マッサージ師とします。</t>
    <rPh sb="0" eb="3">
      <t>テイキテキ</t>
    </rPh>
    <rPh sb="4" eb="6">
      <t>テキセツ</t>
    </rPh>
    <rPh sb="7" eb="9">
      <t>ケンシュウ</t>
    </rPh>
    <rPh sb="13" eb="15">
      <t>シュウリョウ</t>
    </rPh>
    <rPh sb="19" eb="22">
      <t>カンゴシ</t>
    </rPh>
    <rPh sb="23" eb="27">
      <t>ジュンカンゴシ</t>
    </rPh>
    <rPh sb="28" eb="30">
      <t>ジュウドウ</t>
    </rPh>
    <rPh sb="30" eb="33">
      <t>セイフクシ</t>
    </rPh>
    <rPh sb="33" eb="34">
      <t>マタ</t>
    </rPh>
    <rPh sb="37" eb="38">
      <t>マ</t>
    </rPh>
    <rPh sb="43" eb="44">
      <t>シ</t>
    </rPh>
    <phoneticPr fontId="49"/>
  </si>
  <si>
    <t>（※）運動器リハビリテーションに関する理論、評価法等に関する基本的内容を含む研修であって、</t>
    <rPh sb="3" eb="6">
      <t>ウンドウキ</t>
    </rPh>
    <rPh sb="16" eb="17">
      <t>カン</t>
    </rPh>
    <rPh sb="19" eb="21">
      <t>リロン</t>
    </rPh>
    <rPh sb="22" eb="24">
      <t>ヒョウカ</t>
    </rPh>
    <rPh sb="24" eb="25">
      <t>ホウ</t>
    </rPh>
    <rPh sb="25" eb="26">
      <t>トウ</t>
    </rPh>
    <rPh sb="27" eb="28">
      <t>カン</t>
    </rPh>
    <rPh sb="30" eb="33">
      <t>キホンテキ</t>
    </rPh>
    <rPh sb="33" eb="35">
      <t>ナイヨウ</t>
    </rPh>
    <rPh sb="36" eb="37">
      <t>フク</t>
    </rPh>
    <rPh sb="38" eb="40">
      <t>ケンシュウ</t>
    </rPh>
    <phoneticPr fontId="49"/>
  </si>
  <si>
    <t>　　　関係学会等により開催されているものを指します。</t>
    <rPh sb="3" eb="5">
      <t>カンケイ</t>
    </rPh>
    <rPh sb="5" eb="7">
      <t>ガッカイ</t>
    </rPh>
    <rPh sb="7" eb="8">
      <t>トウ</t>
    </rPh>
    <rPh sb="11" eb="13">
      <t>カイサイ</t>
    </rPh>
    <rPh sb="21" eb="22">
      <t>サ</t>
    </rPh>
    <phoneticPr fontId="49"/>
  </si>
  <si>
    <t>　　　具体的には、日本運動器リハビリテーション学会の行う運動器リハビリテーションセラピスト研修、</t>
    <rPh sb="3" eb="6">
      <t>グタイテキ</t>
    </rPh>
    <rPh sb="9" eb="11">
      <t>ニホン</t>
    </rPh>
    <rPh sb="11" eb="14">
      <t>ウンドウキ</t>
    </rPh>
    <rPh sb="23" eb="25">
      <t>ガッカイ</t>
    </rPh>
    <rPh sb="26" eb="27">
      <t>オコナ</t>
    </rPh>
    <rPh sb="28" eb="31">
      <t>ウンドウキ</t>
    </rPh>
    <rPh sb="45" eb="47">
      <t>ケンシュウ</t>
    </rPh>
    <phoneticPr fontId="49"/>
  </si>
  <si>
    <t>　　　全国病院理学療法協会の行う運動療法機能訓練技能講習会が該当します。</t>
    <rPh sb="3" eb="5">
      <t>ゼンコク</t>
    </rPh>
    <rPh sb="5" eb="7">
      <t>ビョウイン</t>
    </rPh>
    <rPh sb="7" eb="9">
      <t>リガク</t>
    </rPh>
    <rPh sb="9" eb="11">
      <t>リョウホウ</t>
    </rPh>
    <rPh sb="11" eb="13">
      <t>キョウカイ</t>
    </rPh>
    <rPh sb="14" eb="15">
      <t>オコナ</t>
    </rPh>
    <rPh sb="16" eb="18">
      <t>ウンドウ</t>
    </rPh>
    <rPh sb="18" eb="20">
      <t>リョウホウ</t>
    </rPh>
    <rPh sb="20" eb="22">
      <t>キノウ</t>
    </rPh>
    <rPh sb="22" eb="24">
      <t>クンレン</t>
    </rPh>
    <rPh sb="24" eb="26">
      <t>ギノウ</t>
    </rPh>
    <rPh sb="26" eb="29">
      <t>コウシュウカイ</t>
    </rPh>
    <rPh sb="30" eb="32">
      <t>ガイトウ</t>
    </rPh>
    <phoneticPr fontId="49"/>
  </si>
  <si>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7"/>
  </si>
  <si>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</si>
  <si>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9"/>
  </si>
  <si>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9"/>
  </si>
  <si>
    <t>　(9) 従業者の氏名を記入してください。</t>
    <rPh sb="5" eb="8">
      <t>ジュウギョウシャ</t>
    </rPh>
    <rPh sb="9" eb="11">
      <t>シメイ</t>
    </rPh>
    <rPh sb="12" eb="14">
      <t>キニュウ</t>
    </rPh>
    <phoneticPr fontId="49"/>
  </si>
  <si>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9"/>
  </si>
  <si>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9"/>
  </si>
  <si>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9"/>
  </si>
  <si>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9"/>
  </si>
  <si>
    <t>　(14) 各職種（医師を除く）のサービス提供時間内に勤務する時間数の合計（勤務延時間数）が自動計算されますので、誤りがないか確認してください。</t>
    <rPh sb="6" eb="9">
      <t>カクショクシュ</t>
    </rPh>
    <rPh sb="10" eb="12">
      <t>イシ</t>
    </rPh>
    <rPh sb="13" eb="14">
      <t>ノゾ</t>
    </rPh>
    <rPh sb="21" eb="23">
      <t>テイキョウ</t>
    </rPh>
    <rPh sb="23" eb="25">
      <t>ジカン</t>
    </rPh>
    <rPh sb="25" eb="26">
      <t>ナイ</t>
    </rPh>
    <rPh sb="27" eb="29">
      <t>キンム</t>
    </rPh>
    <rPh sb="31" eb="33">
      <t>ジカン</t>
    </rPh>
    <rPh sb="33" eb="34">
      <t>スウ</t>
    </rPh>
    <rPh sb="35" eb="37">
      <t>ゴウケイ</t>
    </rPh>
    <rPh sb="38" eb="40">
      <t>キンム</t>
    </rPh>
    <rPh sb="40" eb="41">
      <t>エン</t>
    </rPh>
    <rPh sb="41" eb="43">
      <t>ジカン</t>
    </rPh>
    <rPh sb="43" eb="44">
      <t>スウ</t>
    </rPh>
    <rPh sb="46" eb="48">
      <t>ジドウ</t>
    </rPh>
    <rPh sb="48" eb="50">
      <t>ケイサン</t>
    </rPh>
    <rPh sb="57" eb="58">
      <t>アヤマ</t>
    </rPh>
    <rPh sb="63" eb="65">
      <t>カクニン</t>
    </rPh>
    <phoneticPr fontId="49"/>
  </si>
  <si>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9"/>
  </si>
  <si>
    <t>通所リハビリテーション</t>
    <rPh sb="0" eb="2">
      <t>ツウショ</t>
    </rPh>
    <phoneticPr fontId="4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</si>
  <si>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9"/>
  </si>
  <si>
    <t>(4) 事業所全体のサービス提供単位数</t>
    <phoneticPr fontId="49"/>
  </si>
  <si>
    <t>単位</t>
    <rPh sb="0" eb="2">
      <t>タンイ</t>
    </rPh>
    <phoneticPr fontId="49"/>
  </si>
  <si>
    <t>単位目</t>
    <rPh sb="0" eb="2">
      <t>タンイ</t>
    </rPh>
    <rPh sb="2" eb="3">
      <t>メ</t>
    </rPh>
    <phoneticPr fontId="49"/>
  </si>
  <si>
    <t xml:space="preserve">(5) 当該サービス提供単位のサービス提供時間 </t>
    <rPh sb="4" eb="6">
      <t>トウガイ</t>
    </rPh>
    <rPh sb="10" eb="12">
      <t>テイキョウ</t>
    </rPh>
    <rPh sb="12" eb="14">
      <t>タンイ</t>
    </rPh>
    <rPh sb="19" eb="21">
      <t>テイキョウ</t>
    </rPh>
    <rPh sb="21" eb="23">
      <t>ジカン</t>
    </rPh>
    <phoneticPr fontId="49"/>
  </si>
  <si>
    <t>（計</t>
    <rPh sb="1" eb="2">
      <t>ケイ</t>
    </rPh>
    <phoneticPr fontId="49"/>
  </si>
  <si>
    <t>時間）</t>
    <rPh sb="0" eb="2">
      <t>ジカン</t>
    </rPh>
    <phoneticPr fontId="49"/>
  </si>
  <si>
    <t>(6) 
職種</t>
    <phoneticPr fontId="17"/>
  </si>
  <si>
    <t>(7)
勤務
形態</t>
    <phoneticPr fontId="17"/>
  </si>
  <si>
    <t>(8)
資格</t>
    <rPh sb="4" eb="6">
      <t>シカク</t>
    </rPh>
    <phoneticPr fontId="49"/>
  </si>
  <si>
    <t>(9) 氏　名</t>
    <phoneticPr fontId="17"/>
  </si>
  <si>
    <t>(10)</t>
    <phoneticPr fontId="49"/>
  </si>
  <si>
    <t>(12)
週平均
勤務時間
数</t>
    <phoneticPr fontId="49"/>
  </si>
  <si>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17"/>
  </si>
  <si>
    <t>シフト記号</t>
    <phoneticPr fontId="49"/>
  </si>
  <si>
    <t>a</t>
  </si>
  <si>
    <t>勤務時間数</t>
    <rPh sb="0" eb="2">
      <t>キンム</t>
    </rPh>
    <rPh sb="2" eb="4">
      <t>ジカン</t>
    </rPh>
    <rPh sb="4" eb="5">
      <t>スウ</t>
    </rPh>
    <phoneticPr fontId="49"/>
  </si>
  <si>
    <t>サービス提供時間内
の勤務時間数</t>
    <rPh sb="4" eb="6">
      <t>テイキョウ</t>
    </rPh>
    <rPh sb="6" eb="9">
      <t>ジカンナイ</t>
    </rPh>
    <rPh sb="11" eb="13">
      <t>キンム</t>
    </rPh>
    <rPh sb="13" eb="15">
      <t>ジカン</t>
    </rPh>
    <rPh sb="15" eb="16">
      <t>スウ</t>
    </rPh>
    <phoneticPr fontId="49"/>
  </si>
  <si>
    <t>理学療法士</t>
    <rPh sb="0" eb="2">
      <t>リガク</t>
    </rPh>
    <rPh sb="2" eb="5">
      <t>リョウホウシ</t>
    </rPh>
    <phoneticPr fontId="50"/>
  </si>
  <si>
    <t>○○　A太</t>
    <rPh sb="4" eb="5">
      <t>タ</t>
    </rPh>
    <phoneticPr fontId="49"/>
  </si>
  <si>
    <t>看護師</t>
    <rPh sb="0" eb="3">
      <t>カンゴシ</t>
    </rPh>
    <phoneticPr fontId="49"/>
  </si>
  <si>
    <t>○○　C男</t>
    <rPh sb="4" eb="5">
      <t>オトコ</t>
    </rPh>
    <phoneticPr fontId="49"/>
  </si>
  <si>
    <t>(14) サービス提供時間内の勤務延時間数</t>
    <phoneticPr fontId="49"/>
  </si>
  <si>
    <t>(15) 利用者数　　　</t>
    <phoneticPr fontId="49"/>
  </si>
  <si>
    <t>※24時間表記</t>
  </si>
  <si>
    <t>休憩時間1時間は「1:00」、休憩時間45分は「00:45」と入力してください。</t>
    <phoneticPr fontId="49"/>
  </si>
  <si>
    <t>サービス提供時間</t>
    <rPh sb="4" eb="6">
      <t>テイキョウ</t>
    </rPh>
    <rPh sb="6" eb="8">
      <t>ジカン</t>
    </rPh>
    <phoneticPr fontId="49"/>
  </si>
  <si>
    <t>サービス提供時間内の勤務時間</t>
    <rPh sb="4" eb="6">
      <t>テイキョウ</t>
    </rPh>
    <rPh sb="6" eb="8">
      <t>ジカン</t>
    </rPh>
    <rPh sb="8" eb="9">
      <t>ナイ</t>
    </rPh>
    <rPh sb="10" eb="12">
      <t>キンム</t>
    </rPh>
    <rPh sb="12" eb="14">
      <t>ジカン</t>
    </rPh>
    <phoneticPr fontId="49"/>
  </si>
  <si>
    <t>開始時刻</t>
    <rPh sb="0" eb="2">
      <t>カイシ</t>
    </rPh>
    <rPh sb="2" eb="4">
      <t>ジコク</t>
    </rPh>
    <phoneticPr fontId="49"/>
  </si>
  <si>
    <t>終了時刻</t>
    <rPh sb="0" eb="2">
      <t>シュウリョウ</t>
    </rPh>
    <rPh sb="2" eb="4">
      <t>ジコク</t>
    </rPh>
    <phoneticPr fontId="49"/>
  </si>
  <si>
    <t>休</t>
    <rPh sb="0" eb="1">
      <t>ヤス</t>
    </rPh>
    <phoneticPr fontId="49"/>
  </si>
  <si>
    <t>休日</t>
    <rPh sb="0" eb="2">
      <t>キュウジツ</t>
    </rPh>
    <phoneticPr fontId="49"/>
  </si>
  <si>
    <t>・職種ごとの勤務時間を「○：○○～○：○○」と表記することが困難な場合は、No21～30を活用し、勤務時間数のみを入力してください。</t>
    <rPh sb="45" eb="47">
      <t>カツヨウ</t>
    </rPh>
    <phoneticPr fontId="49"/>
  </si>
  <si>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9"/>
  </si>
  <si>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49"/>
  </si>
  <si>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9"/>
  </si>
  <si>
    <t>従業者の勤務の体制及び勤務形態一覧表［夜間勤務等看護用］</t>
    <rPh sb="0" eb="3">
      <t>ジュウギョウシャ</t>
    </rPh>
    <rPh sb="4" eb="6">
      <t>キンム</t>
    </rPh>
    <rPh sb="7" eb="9">
      <t>タイセイ</t>
    </rPh>
    <rPh sb="9" eb="10">
      <t>オヨ</t>
    </rPh>
    <rPh sb="11" eb="13">
      <t>キンム</t>
    </rPh>
    <rPh sb="13" eb="15">
      <t>ケイタイ</t>
    </rPh>
    <rPh sb="15" eb="18">
      <t>イチランヒョウ</t>
    </rPh>
    <phoneticPr fontId="14"/>
  </si>
  <si>
    <t>実務者研修</t>
    <rPh sb="0" eb="3">
      <t>ジツムシャ</t>
    </rPh>
    <rPh sb="3" eb="5">
      <t>ケンシュウ</t>
    </rPh>
    <phoneticPr fontId="44"/>
  </si>
  <si>
    <t>初任者研修</t>
    <rPh sb="0" eb="3">
      <t>ショニンシャ</t>
    </rPh>
    <rPh sb="3" eb="5">
      <t>ケンシュウ</t>
    </rPh>
    <phoneticPr fontId="2"/>
  </si>
  <si>
    <t>基礎研修</t>
    <rPh sb="0" eb="2">
      <t>キソ</t>
    </rPh>
    <rPh sb="2" eb="4">
      <t>ケンシュウ</t>
    </rPh>
    <phoneticPr fontId="2"/>
  </si>
  <si>
    <t>管理栄養士</t>
    <rPh sb="0" eb="2">
      <t>カンリ</t>
    </rPh>
    <rPh sb="2" eb="5">
      <t>エイヨウシ</t>
    </rPh>
    <phoneticPr fontId="49"/>
  </si>
  <si>
    <t>経験を有する看護師</t>
    <rPh sb="0" eb="2">
      <t>ケイケン</t>
    </rPh>
    <rPh sb="3" eb="4">
      <t>ユウ</t>
    </rPh>
    <rPh sb="6" eb="9">
      <t>カンゴシ</t>
    </rPh>
    <phoneticPr fontId="46"/>
  </si>
  <si>
    <t>他のリハビリテーション提供者</t>
    <rPh sb="0" eb="1">
      <t>タ</t>
    </rPh>
    <rPh sb="11" eb="14">
      <t>テイキョウシャ</t>
    </rPh>
    <phoneticPr fontId="46"/>
  </si>
  <si>
    <t>看護師</t>
    <rPh sb="0" eb="3">
      <t>カンゴシ</t>
    </rPh>
    <phoneticPr fontId="46"/>
  </si>
  <si>
    <t>准看護師</t>
    <rPh sb="0" eb="4">
      <t>ジュンカンゴシ</t>
    </rPh>
    <phoneticPr fontId="46"/>
  </si>
  <si>
    <t>柔道整復師</t>
    <rPh sb="0" eb="2">
      <t>ジュウドウ</t>
    </rPh>
    <rPh sb="2" eb="5">
      <t>セイフクシ</t>
    </rPh>
    <phoneticPr fontId="46"/>
  </si>
  <si>
    <t>あん摩マッサージ師</t>
    <rPh sb="2" eb="3">
      <t>マ</t>
    </rPh>
    <rPh sb="8" eb="9">
      <t>シ</t>
    </rPh>
    <phoneticPr fontId="46"/>
  </si>
  <si>
    <t>ー</t>
    <phoneticPr fontId="49"/>
  </si>
  <si>
    <t>サービス種別（別紙１－１）</t>
    <rPh sb="4" eb="6">
      <t>シュベツ</t>
    </rPh>
    <rPh sb="7" eb="9">
      <t>ベッシ</t>
    </rPh>
    <phoneticPr fontId="49"/>
  </si>
  <si>
    <t>ー</t>
    <phoneticPr fontId="2"/>
  </si>
  <si>
    <t>サービス種別（別紙１－３）</t>
    <rPh sb="4" eb="6">
      <t>シュベツ</t>
    </rPh>
    <rPh sb="7" eb="9">
      <t>ベッシ</t>
    </rPh>
    <phoneticPr fontId="49"/>
  </si>
  <si>
    <t>介護予防通所リハビリテーション</t>
    <phoneticPr fontId="2"/>
  </si>
  <si>
    <t>通所リハビリテーション・介護予防リハビリテーション</t>
    <phoneticPr fontId="2"/>
  </si>
  <si>
    <t>②</t>
    <phoneticPr fontId="2"/>
  </si>
  <si>
    <t>　入所者の病状が急変した場合等において医師又は看護職員が相談対応を行う体制を、常時確保していますか。</t>
    <phoneticPr fontId="2"/>
  </si>
  <si>
    <t>　当該施設からの診療の求めがあった場合において診療を行う体制を、常時確保していますか。</t>
    <phoneticPr fontId="2"/>
  </si>
  <si>
    <t>　入所者の病状が急変した場合等において、当該施設の医師又は協力医療機関その他の医療機関の医師が診療を行い、入院を要すると認められた入所者の入院を原則として受け入れる体制を確保していますか。</t>
    <phoneticPr fontId="2"/>
  </si>
  <si>
    <t>　身体的拘束等の適正化対応策を担当する者を定めていますか。</t>
    <rPh sb="1" eb="4">
      <t>シンタイテキ</t>
    </rPh>
    <rPh sb="4" eb="6">
      <t>コウソク</t>
    </rPh>
    <rPh sb="6" eb="7">
      <t>ナド</t>
    </rPh>
    <rPh sb="8" eb="11">
      <t>テキセイカ</t>
    </rPh>
    <rPh sb="11" eb="13">
      <t>タイオウ</t>
    </rPh>
    <rPh sb="13" eb="14">
      <t>サク</t>
    </rPh>
    <rPh sb="15" eb="17">
      <t>タントウ</t>
    </rPh>
    <rPh sb="19" eb="20">
      <t>モノ</t>
    </rPh>
    <rPh sb="21" eb="22">
      <t>サダ</t>
    </rPh>
    <phoneticPr fontId="2"/>
  </si>
  <si>
    <t>⑯</t>
    <phoneticPr fontId="2"/>
  </si>
  <si>
    <t>（13）口腔衛生の管理について　</t>
    <rPh sb="4" eb="6">
      <t>コウクウ</t>
    </rPh>
    <rPh sb="6" eb="8">
      <t>エイセイ</t>
    </rPh>
    <rPh sb="9" eb="11">
      <t>カンリ</t>
    </rPh>
    <phoneticPr fontId="2"/>
  </si>
  <si>
    <t>③</t>
    <phoneticPr fontId="2"/>
  </si>
  <si>
    <t>　同一の事業者によって設置された他の事業所等の従業者としての職務に従事する場合、事故発生時等の緊急時において管理者自身が速やかに当該介護医療院に駆け付けることができる体制となっていますか。</t>
    <rPh sb="30" eb="32">
      <t>ショクム</t>
    </rPh>
    <rPh sb="33" eb="35">
      <t>ジュウジ</t>
    </rPh>
    <rPh sb="37" eb="39">
      <t>バアイ</t>
    </rPh>
    <rPh sb="68" eb="70">
      <t>イリョウ</t>
    </rPh>
    <rPh sb="70" eb="71">
      <t>イン</t>
    </rPh>
    <rPh sb="83" eb="85">
      <t>タイセイ</t>
    </rPh>
    <phoneticPr fontId="2"/>
  </si>
  <si>
    <t>（21）業務継続計画の策定</t>
    <rPh sb="4" eb="6">
      <t>ギョウム</t>
    </rPh>
    <rPh sb="6" eb="8">
      <t>ケイゾク</t>
    </rPh>
    <rPh sb="8" eb="10">
      <t>ケイカク</t>
    </rPh>
    <rPh sb="11" eb="13">
      <t>サクテイ</t>
    </rPh>
    <phoneticPr fontId="2"/>
  </si>
  <si>
    <t>⑥</t>
    <phoneticPr fontId="2"/>
  </si>
  <si>
    <t>夜勤職員配置状況の確認のため「夜勤職員配置用（別紙１-２）」も作成する。</t>
    <rPh sb="0" eb="2">
      <t>ヤキン</t>
    </rPh>
    <rPh sb="2" eb="4">
      <t>ショクイン</t>
    </rPh>
    <rPh sb="4" eb="6">
      <t>ハイチ</t>
    </rPh>
    <rPh sb="6" eb="8">
      <t>ジョウキョウ</t>
    </rPh>
    <rPh sb="9" eb="11">
      <t>カクニン</t>
    </rPh>
    <rPh sb="15" eb="17">
      <t>ヤキン</t>
    </rPh>
    <rPh sb="17" eb="19">
      <t>ショクイン</t>
    </rPh>
    <rPh sb="19" eb="21">
      <t>ハイチ</t>
    </rPh>
    <rPh sb="21" eb="22">
      <t>ヨウ</t>
    </rPh>
    <rPh sb="23" eb="25">
      <t>ベッシ</t>
    </rPh>
    <rPh sb="31" eb="33">
      <t>サクセイ</t>
    </rPh>
    <phoneticPr fontId="2"/>
  </si>
  <si>
    <t>従業者が併設医療機関及び通所リハビリテーションと兼務している場合は、併設医療機関及び通所リハビリテーションの勤務形態一覧表（別紙１-３）も併せて作成</t>
    <rPh sb="4" eb="6">
      <t>ヘイセツ</t>
    </rPh>
    <rPh sb="6" eb="8">
      <t>イリョウ</t>
    </rPh>
    <rPh sb="8" eb="10">
      <t>キカン</t>
    </rPh>
    <rPh sb="10" eb="11">
      <t>オヨ</t>
    </rPh>
    <rPh sb="12" eb="14">
      <t>ツウショ</t>
    </rPh>
    <rPh sb="34" eb="36">
      <t>ヘイセツ</t>
    </rPh>
    <rPh sb="36" eb="38">
      <t>イリョウ</t>
    </rPh>
    <rPh sb="38" eb="40">
      <t>キカン</t>
    </rPh>
    <rPh sb="40" eb="41">
      <t>オヨ</t>
    </rPh>
    <rPh sb="42" eb="44">
      <t>ツウショ</t>
    </rPh>
    <phoneticPr fontId="2"/>
  </si>
  <si>
    <t>④</t>
    <phoneticPr fontId="2"/>
  </si>
  <si>
    <t>⑤</t>
    <phoneticPr fontId="2"/>
  </si>
  <si>
    <t>管理者以外の各従業者について、Ⅰ-１で作成した勤務形態一覧表により次の事項について確認を行ってください。</t>
    <phoneticPr fontId="2"/>
  </si>
  <si>
    <t xml:space="preserve"> 以下にいう「入所者数」とは、前項２の別紙２「入所(利用）者数一覧表」で算出した「前年度の平均値」（新設等前年度実績がない場合は開設時期に応じて算出した数）です。 「入所定員数」ではありません。</t>
    <rPh sb="15" eb="17">
      <t>ゼンコウ</t>
    </rPh>
    <rPh sb="19" eb="21">
      <t>ベッシ</t>
    </rPh>
    <rPh sb="23" eb="25">
      <t>ニュウショ</t>
    </rPh>
    <rPh sb="26" eb="28">
      <t>リヨウ</t>
    </rPh>
    <rPh sb="29" eb="30">
      <t>シャ</t>
    </rPh>
    <rPh sb="30" eb="31">
      <t>スウ</t>
    </rPh>
    <rPh sb="31" eb="33">
      <t>イチラン</t>
    </rPh>
    <rPh sb="33" eb="34">
      <t>ヒョウ</t>
    </rPh>
    <rPh sb="41" eb="44">
      <t>ゼンネンド</t>
    </rPh>
    <rPh sb="45" eb="47">
      <t>ヘイキン</t>
    </rPh>
    <rPh sb="47" eb="48">
      <t>チ</t>
    </rPh>
    <phoneticPr fontId="2"/>
  </si>
  <si>
    <t>※１に満たない端数が生じたときはその端数は１として計算</t>
    <phoneticPr fontId="2"/>
  </si>
  <si>
    <t>（Ⅰ型入所者数　　　　　　＋Ⅱ型入所者数　　　　　　）／100＝　　　</t>
  </si>
  <si>
    <t>勤務形態一覧表から当該月に医師（常勤兼務/非常勤専従/非常勤兼務）が勤務する合計時間数を記入</t>
    <rPh sb="16" eb="18">
      <t>ジョウキン</t>
    </rPh>
    <rPh sb="18" eb="20">
      <t>ケンム</t>
    </rPh>
    <rPh sb="21" eb="24">
      <t>ヒジョウキン</t>
    </rPh>
    <rPh sb="24" eb="26">
      <t>センジュウ</t>
    </rPh>
    <rPh sb="27" eb="30">
      <t>ヒジョウキン</t>
    </rPh>
    <rPh sb="30" eb="32">
      <t>ケンム</t>
    </rPh>
    <rPh sb="44" eb="46">
      <t>キニュウ</t>
    </rPh>
    <phoneticPr fontId="2"/>
  </si>
  <si>
    <t>勤務形態一覧表から当該月に薬剤師（常勤兼務/非常勤専従/非常勤兼務）が勤務する合計時間数を記入</t>
    <rPh sb="13" eb="16">
      <t>ヤクザイシ</t>
    </rPh>
    <rPh sb="17" eb="19">
      <t>ジョウキン</t>
    </rPh>
    <rPh sb="19" eb="21">
      <t>ケンム</t>
    </rPh>
    <rPh sb="22" eb="25">
      <t>ヒジョウキン</t>
    </rPh>
    <rPh sb="25" eb="27">
      <t>センジュウ</t>
    </rPh>
    <rPh sb="28" eb="31">
      <t>ヒジョウキン</t>
    </rPh>
    <rPh sb="31" eb="33">
      <t>ケンム</t>
    </rPh>
    <rPh sb="45" eb="47">
      <t>キニュウ</t>
    </rPh>
    <phoneticPr fontId="2"/>
  </si>
  <si>
    <t>Ａ　⑧の値が③と同じ又は大きい ・ Ｂ　⑧の値が③より小さい ・ Ｃ　併設型小規模介護医療院（配置無）</t>
    <rPh sb="35" eb="37">
      <t>ヘイセツ</t>
    </rPh>
    <rPh sb="37" eb="38">
      <t>ガタ</t>
    </rPh>
    <rPh sb="38" eb="41">
      <t>ショウキボ</t>
    </rPh>
    <rPh sb="41" eb="43">
      <t>カイゴ</t>
    </rPh>
    <rPh sb="43" eb="45">
      <t>イリョウ</t>
    </rPh>
    <rPh sb="45" eb="46">
      <t>イン</t>
    </rPh>
    <rPh sb="47" eb="49">
      <t>ハイチ</t>
    </rPh>
    <rPh sb="49" eb="50">
      <t>ナシ</t>
    </rPh>
    <phoneticPr fontId="2"/>
  </si>
  <si>
    <t>Ａ　⑧の値が③と同じ又は大きい ・ Ｂ　⑧の値が③より小さい</t>
    <rPh sb="10" eb="11">
      <t>マタ</t>
    </rPh>
    <phoneticPr fontId="2"/>
  </si>
  <si>
    <t>※「Ｂ」の場合、薬剤師の配置について基準を満たしていません。早急に薬剤師を補充してください。また、人員欠如となった月の翌々月から介護報酬の減算となります。</t>
    <phoneticPr fontId="2"/>
  </si>
  <si>
    <t>勤務形態一覧表から当該月に看護職員（常勤兼務/非常勤専従/非常勤兼務）が勤務する合計時間数を記入</t>
    <rPh sb="18" eb="20">
      <t>ジョウキン</t>
    </rPh>
    <rPh sb="20" eb="22">
      <t>ケンム</t>
    </rPh>
    <rPh sb="23" eb="26">
      <t>ヒジョウキン</t>
    </rPh>
    <rPh sb="26" eb="28">
      <t>センジュウ</t>
    </rPh>
    <rPh sb="29" eb="32">
      <t>ヒジョウキン</t>
    </rPh>
    <rPh sb="32" eb="34">
      <t>ケンム</t>
    </rPh>
    <rPh sb="44" eb="45">
      <t>スウ</t>
    </rPh>
    <rPh sb="46" eb="48">
      <t>キニュウ</t>
    </rPh>
    <phoneticPr fontId="2"/>
  </si>
  <si>
    <t>Ａ　⑥の値が①と同じ又は大きい ・ Ｂ　⑥の値が①より小さい</t>
    <phoneticPr fontId="2"/>
  </si>
  <si>
    <t>※「Ｂ」の場合、基準違反です。早急に看護職員を補充してください。また、人員基準上必要とされる人員から１割を超えて減少した場合はその翌月から、１割の範囲内で減少した場合にはその翌々月から、介護報酬の減算となります。</t>
    <rPh sb="37" eb="39">
      <t>キジュン</t>
    </rPh>
    <rPh sb="39" eb="40">
      <t>ジョウ</t>
    </rPh>
    <rPh sb="40" eb="42">
      <t>ヒツヨウ</t>
    </rPh>
    <rPh sb="81" eb="83">
      <t>バアイ</t>
    </rPh>
    <phoneticPr fontId="2"/>
  </si>
  <si>
    <t>Ａ　⑧の値が③と同じ又は大きい ・ Ｂ　⑧の値が③より小さい</t>
    <phoneticPr fontId="2"/>
  </si>
  <si>
    <t>※「Ｂ」の場合、基準違反です。早急に介護職員を補充してください。また、人員基準上必要とされる人員から１割を超えて減少した場合はその翌月から、１割の範囲内で減少した場合にはその翌々月から、介護報酬の減算となります。</t>
    <rPh sb="18" eb="20">
      <t>カイゴ</t>
    </rPh>
    <rPh sb="37" eb="39">
      <t>キジュン</t>
    </rPh>
    <rPh sb="39" eb="40">
      <t>ジョウ</t>
    </rPh>
    <rPh sb="40" eb="42">
      <t>ヒツヨウ</t>
    </rPh>
    <rPh sb="81" eb="83">
      <t>バアイ</t>
    </rPh>
    <phoneticPr fontId="2"/>
  </si>
  <si>
    <t>管理栄養士・栄養士が１人以上　　Ａ　配置されている ・ Ｂ　配置されていない</t>
    <rPh sb="0" eb="2">
      <t>カンリ</t>
    </rPh>
    <rPh sb="2" eb="5">
      <t>エイヨウシ</t>
    </rPh>
    <rPh sb="6" eb="9">
      <t>エイヨウシ</t>
    </rPh>
    <phoneticPr fontId="2"/>
  </si>
  <si>
    <t>※「Ｂ」の場合、管理栄養士・栄養士の配置について基準を満たしていません。減算等の措置はありませんが、早急に管理栄養士・栄養士を補充してください。
※なお、入所定員が100人未満の施設においても、常勤栄養士の配置に努めてください。</t>
    <rPh sb="8" eb="10">
      <t>カンリ</t>
    </rPh>
    <rPh sb="10" eb="13">
      <t>エイヨウシ</t>
    </rPh>
    <phoneticPr fontId="2"/>
  </si>
  <si>
    <t>※当該施設の他の職務や併設医療機関の職務の兼務をする者も含めてよい。</t>
  </si>
  <si>
    <t>①が１以上　（　基準を満たしている ・ 基準を満たしていない　）</t>
    <rPh sb="3" eb="5">
      <t>イジョウ</t>
    </rPh>
    <rPh sb="8" eb="10">
      <t>キジュン</t>
    </rPh>
    <rPh sb="11" eb="12">
      <t>ミ</t>
    </rPh>
    <rPh sb="20" eb="22">
      <t>キジュン</t>
    </rPh>
    <rPh sb="23" eb="24">
      <t>ミ</t>
    </rPh>
    <phoneticPr fontId="2"/>
  </si>
  <si>
    <t xml:space="preserve"> ※介護支援専門員の配置について基準を満たしていない場合は、早急に介護支援専門員を補充してください。また、基準を満たさなくなった月の翌々月から介護報酬の減算となります。</t>
    <phoneticPr fontId="2"/>
  </si>
  <si>
    <t>Ａ　⑦の値が②と同じ又は大きい ・ Ｂ　⑦の値が②より小さい</t>
    <phoneticPr fontId="2"/>
  </si>
  <si>
    <t>※介護支援専門員の配置について標準を下回る場合は、増員するよう努めてください。
　なお、当該増員に係る介護支援専門員については、非常勤とすることを妨げるものではありません。</t>
    <rPh sb="15" eb="17">
      <t>ヒョウジュン</t>
    </rPh>
    <rPh sb="18" eb="20">
      <t>シタマワ</t>
    </rPh>
    <rPh sb="21" eb="23">
      <t>バアイ</t>
    </rPh>
    <rPh sb="25" eb="27">
      <t>ゾウイン</t>
    </rPh>
    <rPh sb="31" eb="32">
      <t>ツト</t>
    </rPh>
    <phoneticPr fontId="2"/>
  </si>
  <si>
    <t>Ａ　配置されている（　　人） ・ Ｂ　配置されていない ・ Ｃ　併設型小規模介護医療院（配置無）</t>
    <rPh sb="12" eb="13">
      <t>ニン</t>
    </rPh>
    <rPh sb="32" eb="34">
      <t>ヘイセツ</t>
    </rPh>
    <rPh sb="34" eb="35">
      <t>ガタ</t>
    </rPh>
    <rPh sb="35" eb="38">
      <t>ショウキボ</t>
    </rPh>
    <rPh sb="38" eb="40">
      <t>カイゴ</t>
    </rPh>
    <rPh sb="40" eb="42">
      <t>イリョウ</t>
    </rPh>
    <rPh sb="42" eb="43">
      <t>イン</t>
    </rPh>
    <rPh sb="44" eb="46">
      <t>ハイチ</t>
    </rPh>
    <rPh sb="46" eb="47">
      <t>ナ</t>
    </rPh>
    <phoneticPr fontId="2"/>
  </si>
  <si>
    <t>※「Ｂ」の場合、基準を満たしていません。減算等の措置はありませんが、早急に理学療法士等を配置してください。</t>
  </si>
  <si>
    <t>Ａ　配置されている（　　人） ・ Ｂ　配置されていない ・ Ｃ　併設施設の職員の兼務等により対応</t>
    <rPh sb="12" eb="13">
      <t>ニン</t>
    </rPh>
    <rPh sb="32" eb="34">
      <t>ヘイセツ</t>
    </rPh>
    <rPh sb="34" eb="36">
      <t>シセツ</t>
    </rPh>
    <rPh sb="37" eb="39">
      <t>ショクイン</t>
    </rPh>
    <rPh sb="40" eb="42">
      <t>ケンム</t>
    </rPh>
    <rPh sb="42" eb="43">
      <t>トウ</t>
    </rPh>
    <rPh sb="46" eb="48">
      <t>タイオウ</t>
    </rPh>
    <phoneticPr fontId="2"/>
  </si>
  <si>
    <t>◯ 法人、事業所の概要（法人名、事業所名、事業所番号、併設サービス等）
◯ 運営規程の概要　＊運営規程に記載すべき内容は（１９）運営規程参照
 ・施設概要　　・定員（Ⅰ型、Ⅱ型の別）
 ・サービス内容及び利用料その他必要な費用の額　・利用上の留意事項等
◯ 従業者の勤務体制
◯ 事故発生時の対応
◯ 苦情処理の体制
 ・苦情処理の体制及び手順　・施設の担当者、担当窓口　
 ・市町村・国民健康保険団体連合会などの相談・苦情窓口　等
◯ その他入所申込者がサービスを選択するために必要な重要事項
 ・医師の宿直の有無　・従業者の研修　・秘密保持　・協力医療機関　
 ・居宅において日常生活を営むことができるかどうかを検討する会議
 ・入所中の病院への入院・通院の扱い　等</t>
    <rPh sb="2" eb="4">
      <t>ホウジン</t>
    </rPh>
    <rPh sb="5" eb="8">
      <t>ジギョウショ</t>
    </rPh>
    <rPh sb="9" eb="11">
      <t>ガイヨウ</t>
    </rPh>
    <rPh sb="12" eb="14">
      <t>ホウジン</t>
    </rPh>
    <rPh sb="14" eb="15">
      <t>メイ</t>
    </rPh>
    <rPh sb="16" eb="19">
      <t>ジギョウショ</t>
    </rPh>
    <rPh sb="19" eb="20">
      <t>メイ</t>
    </rPh>
    <rPh sb="21" eb="24">
      <t>ジギョウショ</t>
    </rPh>
    <rPh sb="24" eb="26">
      <t>バンゴウ</t>
    </rPh>
    <rPh sb="27" eb="29">
      <t>ヘイセツ</t>
    </rPh>
    <rPh sb="33" eb="34">
      <t>トウ</t>
    </rPh>
    <phoneticPr fontId="2"/>
  </si>
  <si>
    <t>ア　助言を行った歯科医師、イ　歯科医師からの助言の要点、ウ　具体的方策、
エ　当該施設における実施目標、オ　留意事項・特記事項</t>
    <rPh sb="61" eb="63">
      <t>ジコウ</t>
    </rPh>
    <phoneticPr fontId="2"/>
  </si>
  <si>
    <t>※ 体制の整備とは次のようなものが考えられます。
　・ハイリスク者に対する褥瘡予防計画の作成、実践、評価
　・褥瘡予防対策担当者の選定（看護師が望ましい）
　・医師などの施設の従業者からなるチームの設置
　・褥瘡対策のための指針の整備
　・褥瘡対策に関する職員教育</t>
    <phoneticPr fontId="2"/>
  </si>
  <si>
    <t>　施設サービス計画に関する業務を担当する介護支援専門員について、次の項目を点検してください。</t>
    <phoneticPr fontId="2"/>
  </si>
  <si>
    <t>　ハザードマップで浸水想定区域や土砂災害警戒区域等を確認するなど、施設の所在する地域について、洪水、土砂災害、津波等の災害被害の危険性を確認していますか。また、警戒区域等に所在する場合、市町村地域防災計画に「要配慮者利用施設」として記載されていることを確認していますか。</t>
    <rPh sb="9" eb="11">
      <t>シンスイ</t>
    </rPh>
    <rPh sb="11" eb="13">
      <t>ソウテイ</t>
    </rPh>
    <rPh sb="13" eb="15">
      <t>クイキ</t>
    </rPh>
    <rPh sb="16" eb="18">
      <t>ドシャ</t>
    </rPh>
    <rPh sb="18" eb="20">
      <t>サイガイ</t>
    </rPh>
    <rPh sb="20" eb="22">
      <t>ケイカイ</t>
    </rPh>
    <rPh sb="22" eb="24">
      <t>クイキ</t>
    </rPh>
    <rPh sb="24" eb="25">
      <t>トウ</t>
    </rPh>
    <rPh sb="26" eb="28">
      <t>カクニン</t>
    </rPh>
    <rPh sb="33" eb="35">
      <t>シセツ</t>
    </rPh>
    <rPh sb="36" eb="38">
      <t>ショザイ</t>
    </rPh>
    <rPh sb="40" eb="42">
      <t>チイキ</t>
    </rPh>
    <rPh sb="47" eb="49">
      <t>コウズイ</t>
    </rPh>
    <rPh sb="50" eb="52">
      <t>ドシャ</t>
    </rPh>
    <rPh sb="52" eb="54">
      <t>サイガイ</t>
    </rPh>
    <rPh sb="55" eb="57">
      <t>ツナミ</t>
    </rPh>
    <rPh sb="57" eb="58">
      <t>トウ</t>
    </rPh>
    <rPh sb="59" eb="61">
      <t>サイガイ</t>
    </rPh>
    <rPh sb="61" eb="63">
      <t>ヒガイ</t>
    </rPh>
    <rPh sb="64" eb="66">
      <t>キケン</t>
    </rPh>
    <rPh sb="66" eb="67">
      <t>セイ</t>
    </rPh>
    <rPh sb="68" eb="70">
      <t>カクニン</t>
    </rPh>
    <rPh sb="80" eb="82">
      <t>ケイカイ</t>
    </rPh>
    <rPh sb="82" eb="84">
      <t>クイキ</t>
    </rPh>
    <rPh sb="84" eb="85">
      <t>トウ</t>
    </rPh>
    <rPh sb="86" eb="88">
      <t>ショザイ</t>
    </rPh>
    <rPh sb="90" eb="92">
      <t>バアイ</t>
    </rPh>
    <rPh sb="93" eb="96">
      <t>シチョウソン</t>
    </rPh>
    <rPh sb="96" eb="98">
      <t>チイキ</t>
    </rPh>
    <rPh sb="98" eb="100">
      <t>ボウサイ</t>
    </rPh>
    <rPh sb="100" eb="102">
      <t>ケイカク</t>
    </rPh>
    <rPh sb="104" eb="105">
      <t>ヨウ</t>
    </rPh>
    <rPh sb="105" eb="107">
      <t>ハイリョ</t>
    </rPh>
    <rPh sb="107" eb="108">
      <t>シャ</t>
    </rPh>
    <rPh sb="108" eb="110">
      <t>リヨウ</t>
    </rPh>
    <rPh sb="110" eb="112">
      <t>シセツ</t>
    </rPh>
    <rPh sb="116" eb="118">
      <t>キサイ</t>
    </rPh>
    <rPh sb="126" eb="128">
      <t>カクニン</t>
    </rPh>
    <phoneticPr fontId="2"/>
  </si>
  <si>
    <t>　年に２回以上消火訓練及び避難訓練を実施していますか。また、年に１回は夜間の訓練若しくは夜間の発災を想定した訓練を実施していますか。（実施時期：　　　月、　　月）</t>
    <rPh sb="67" eb="69">
      <t>ジッシ</t>
    </rPh>
    <rPh sb="69" eb="71">
      <t>ジキ</t>
    </rPh>
    <rPh sb="75" eb="76">
      <t>ガツ</t>
    </rPh>
    <rPh sb="79" eb="80">
      <t>ガツ</t>
    </rPh>
    <phoneticPr fontId="2"/>
  </si>
  <si>
    <t xml:space="preserve">◯
</t>
    <phoneticPr fontId="2"/>
  </si>
  <si>
    <t>　介護報酬の請求は、提供したサ－ビスの内容を十分確認した上で、適正に行う必要があります。
　したがって、算定要件を満たしていないことが確認された場合は、「報酬請求の前であれば、絶対に請求しない」、「既に支払いを受けた報酬の取扱いについては、保険者に相談し過誤調整をする」などの適切な手続きを自発的且つ速やかに行ってください。（入所者負担分も含みます。）</t>
    <phoneticPr fontId="2"/>
  </si>
  <si>
    <t>　ターミナルケア対象者について、家族等の同意を得てターミナルケアに係る計画が作成されていますか。また、医師、看護師、介護職員等が共同して、入所者等の状態又は家族からの求めに応じ随時、入所者又はその家族への説明を行い、同意を得てターミナルケアが行われていますか。</t>
    <rPh sb="8" eb="10">
      <t>タイショウ</t>
    </rPh>
    <rPh sb="10" eb="11">
      <t>シャ</t>
    </rPh>
    <phoneticPr fontId="2"/>
  </si>
  <si>
    <t>①</t>
    <phoneticPr fontId="2"/>
  </si>
  <si>
    <t>　令和６年度報酬改定後の基準を元に算定していますか。</t>
    <rPh sb="1" eb="3">
      <t>レイワ</t>
    </rPh>
    <rPh sb="4" eb="5">
      <t>ネン</t>
    </rPh>
    <rPh sb="5" eb="6">
      <t>ド</t>
    </rPh>
    <rPh sb="6" eb="8">
      <t>ホウシュウ</t>
    </rPh>
    <rPh sb="8" eb="10">
      <t>カイテイ</t>
    </rPh>
    <rPh sb="10" eb="11">
      <t>ゴ</t>
    </rPh>
    <rPh sb="12" eb="14">
      <t>キジュン</t>
    </rPh>
    <rPh sb="15" eb="16">
      <t>モト</t>
    </rPh>
    <rPh sb="17" eb="19">
      <t>サンテイ</t>
    </rPh>
    <phoneticPr fontId="2"/>
  </si>
  <si>
    <t>②</t>
    <phoneticPr fontId="2"/>
  </si>
  <si>
    <t>　入所者又は他の入所者等の生命または身体を保護するため緊急やむを得ない場合を除き、身体的拘束その他入所者の行動を制限する行為を行っていませんか。</t>
    <rPh sb="1" eb="4">
      <t>ニュウショシャ</t>
    </rPh>
    <rPh sb="4" eb="5">
      <t>マタ</t>
    </rPh>
    <rPh sb="6" eb="7">
      <t>ホカ</t>
    </rPh>
    <rPh sb="8" eb="11">
      <t>ニュウショシャ</t>
    </rPh>
    <rPh sb="11" eb="12">
      <t>トウ</t>
    </rPh>
    <rPh sb="13" eb="15">
      <t>セイメイ</t>
    </rPh>
    <rPh sb="18" eb="20">
      <t>シンタイ</t>
    </rPh>
    <rPh sb="21" eb="23">
      <t>ホゴ</t>
    </rPh>
    <rPh sb="27" eb="29">
      <t>キンキュウ</t>
    </rPh>
    <rPh sb="32" eb="33">
      <t>エ</t>
    </rPh>
    <rPh sb="35" eb="37">
      <t>バアイ</t>
    </rPh>
    <rPh sb="38" eb="39">
      <t>ノゾ</t>
    </rPh>
    <rPh sb="41" eb="44">
      <t>シンタイテキ</t>
    </rPh>
    <rPh sb="44" eb="46">
      <t>コウソク</t>
    </rPh>
    <rPh sb="48" eb="49">
      <t>タ</t>
    </rPh>
    <rPh sb="49" eb="52">
      <t>ニュウショシャ</t>
    </rPh>
    <rPh sb="53" eb="55">
      <t>コウドウ</t>
    </rPh>
    <rPh sb="56" eb="58">
      <t>セイゲン</t>
    </rPh>
    <rPh sb="60" eb="62">
      <t>コウイ</t>
    </rPh>
    <rPh sb="63" eb="64">
      <t>オコナ</t>
    </rPh>
    <phoneticPr fontId="2"/>
  </si>
  <si>
    <t>　療養室の床面積の合計を定員で除した数が８未満である。
　⇒　療養環境減算（Ⅱ）の届出をしていますか。</t>
    <rPh sb="1" eb="3">
      <t>リョウヨウ</t>
    </rPh>
    <rPh sb="3" eb="4">
      <t>シツ</t>
    </rPh>
    <rPh sb="5" eb="6">
      <t>ユカ</t>
    </rPh>
    <rPh sb="6" eb="8">
      <t>メンセキ</t>
    </rPh>
    <rPh sb="9" eb="11">
      <t>ゴウケイ</t>
    </rPh>
    <rPh sb="12" eb="14">
      <t>テイイン</t>
    </rPh>
    <rPh sb="15" eb="16">
      <t>ジョ</t>
    </rPh>
    <rPh sb="18" eb="19">
      <t>カズ</t>
    </rPh>
    <rPh sb="21" eb="23">
      <t>ミマン</t>
    </rPh>
    <rPh sb="31" eb="33">
      <t>リョウヨウ</t>
    </rPh>
    <rPh sb="33" eb="35">
      <t>カンキョウ</t>
    </rPh>
    <rPh sb="35" eb="37">
      <t>ゲンサン</t>
    </rPh>
    <rPh sb="41" eb="43">
      <t>トドケデ</t>
    </rPh>
    <phoneticPr fontId="2"/>
  </si>
  <si>
    <t>※ ①、②に該当する場合は、それぞれ25単位減算となります。</t>
  </si>
  <si>
    <t>※ ①～④までのいずれかが「×」の場合は、事実が生じた月の翌月から改善が認められる月までの間について、入所者全員について１日につき５単位の減算になります。</t>
    <phoneticPr fontId="2"/>
  </si>
  <si>
    <t>　虐待の防止のための対策を検討する委員会を定期的に開催していますか。</t>
    <rPh sb="1" eb="3">
      <t>ギャクタイ</t>
    </rPh>
    <rPh sb="4" eb="6">
      <t>ボウシ</t>
    </rPh>
    <rPh sb="10" eb="12">
      <t>タイサク</t>
    </rPh>
    <rPh sb="13" eb="15">
      <t>ケントウ</t>
    </rPh>
    <rPh sb="17" eb="20">
      <t>イインカイ</t>
    </rPh>
    <rPh sb="21" eb="24">
      <t>テイキテキ</t>
    </rPh>
    <rPh sb="25" eb="27">
      <t>カイサイ</t>
    </rPh>
    <phoneticPr fontId="2"/>
  </si>
  <si>
    <t>　虐待の防止のための指針を整備していますか。</t>
    <rPh sb="1" eb="3">
      <t>ギャクタイ</t>
    </rPh>
    <rPh sb="4" eb="6">
      <t>ボウシ</t>
    </rPh>
    <rPh sb="10" eb="12">
      <t>シシン</t>
    </rPh>
    <rPh sb="13" eb="15">
      <t>セイビ</t>
    </rPh>
    <phoneticPr fontId="2"/>
  </si>
  <si>
    <t>　虐待の防止のための研修を年２回以上実施していますか。</t>
    <rPh sb="1" eb="3">
      <t>ギャクタイ</t>
    </rPh>
    <rPh sb="4" eb="6">
      <t>ボウシ</t>
    </rPh>
    <rPh sb="10" eb="12">
      <t>ケンシュウ</t>
    </rPh>
    <rPh sb="13" eb="14">
      <t>ネン</t>
    </rPh>
    <rPh sb="15" eb="18">
      <t>カイイジョウ</t>
    </rPh>
    <rPh sb="18" eb="20">
      <t>ジッシ</t>
    </rPh>
    <phoneticPr fontId="2"/>
  </si>
  <si>
    <t>※ ①～④までのいずれかが「×」の場合は、事実が生じた月の翌月から改善が認められる月までの間について、入所者全員について１日につき基本単位数の１％が減算になります。</t>
    <rPh sb="65" eb="67">
      <t>キホン</t>
    </rPh>
    <rPh sb="67" eb="69">
      <t>タンイ</t>
    </rPh>
    <rPh sb="69" eb="70">
      <t>スウ</t>
    </rPh>
    <phoneticPr fontId="2"/>
  </si>
  <si>
    <t>　業務継続計画を策定していますか。</t>
    <rPh sb="1" eb="7">
      <t>ギョウムケイゾクケイカク</t>
    </rPh>
    <rPh sb="8" eb="10">
      <t>サクテイ</t>
    </rPh>
    <phoneticPr fontId="2"/>
  </si>
  <si>
    <t>　作成した業務継続計画に従って必要な対応を行っていますか。</t>
    <rPh sb="1" eb="3">
      <t>サクセイ</t>
    </rPh>
    <rPh sb="5" eb="11">
      <t>ギョウムケイゾクケイカク</t>
    </rPh>
    <rPh sb="12" eb="13">
      <t>シタガ</t>
    </rPh>
    <rPh sb="15" eb="17">
      <t>ヒツヨウ</t>
    </rPh>
    <rPh sb="18" eb="20">
      <t>タイオウ</t>
    </rPh>
    <rPh sb="21" eb="22">
      <t>オコナ</t>
    </rPh>
    <phoneticPr fontId="2"/>
  </si>
  <si>
    <t xml:space="preserve">   </t>
    <phoneticPr fontId="2"/>
  </si>
  <si>
    <t xml:space="preserve">入所者等の数　 　名　　　 　　　加算算定月の看護職員1日平均夜勤職員数　　　名 </t>
    <rPh sb="0" eb="3">
      <t>ニュウショシャ</t>
    </rPh>
    <rPh sb="3" eb="4">
      <t>トウ</t>
    </rPh>
    <rPh sb="5" eb="6">
      <t>カズ</t>
    </rPh>
    <rPh sb="9" eb="10">
      <t>メイ</t>
    </rPh>
    <rPh sb="17" eb="19">
      <t>カサン</t>
    </rPh>
    <rPh sb="19" eb="21">
      <t>サンテイ</t>
    </rPh>
    <rPh sb="21" eb="22">
      <t>ツキ</t>
    </rPh>
    <rPh sb="23" eb="25">
      <t>カンゴ</t>
    </rPh>
    <rPh sb="25" eb="27">
      <t>ショクイン</t>
    </rPh>
    <rPh sb="28" eb="29">
      <t>ニチ</t>
    </rPh>
    <rPh sb="29" eb="31">
      <t>ヘイキン</t>
    </rPh>
    <rPh sb="31" eb="33">
      <t>ヤキン</t>
    </rPh>
    <rPh sb="33" eb="35">
      <t>ショクイン</t>
    </rPh>
    <rPh sb="35" eb="36">
      <t>スウ</t>
    </rPh>
    <rPh sb="39" eb="40">
      <t>メイ</t>
    </rPh>
    <phoneticPr fontId="2"/>
  </si>
  <si>
    <t>入所者等の数　 　名　　　加算算定月の看護・介護職員１日平均夜勤職員数　　　名</t>
    <rPh sb="0" eb="3">
      <t>ニュウショシャ</t>
    </rPh>
    <rPh sb="3" eb="4">
      <t>トウ</t>
    </rPh>
    <rPh sb="5" eb="6">
      <t>カズ</t>
    </rPh>
    <rPh sb="9" eb="10">
      <t>メイ</t>
    </rPh>
    <rPh sb="13" eb="15">
      <t>カサン</t>
    </rPh>
    <rPh sb="15" eb="17">
      <t>サンテイ</t>
    </rPh>
    <rPh sb="17" eb="18">
      <t>ツキ</t>
    </rPh>
    <rPh sb="19" eb="21">
      <t>カンゴ</t>
    </rPh>
    <rPh sb="22" eb="24">
      <t>カイゴ</t>
    </rPh>
    <rPh sb="24" eb="26">
      <t>ショクイン</t>
    </rPh>
    <rPh sb="27" eb="28">
      <t>ニチ</t>
    </rPh>
    <rPh sb="28" eb="30">
      <t>ヘイキン</t>
    </rPh>
    <rPh sb="30" eb="32">
      <t>ヤキン</t>
    </rPh>
    <rPh sb="32" eb="34">
      <t>ショクイン</t>
    </rPh>
    <rPh sb="34" eb="35">
      <t>スウ</t>
    </rPh>
    <rPh sb="38" eb="39">
      <t>メイ</t>
    </rPh>
    <phoneticPr fontId="2"/>
  </si>
  <si>
    <t>　栄養ケア計画について、二次入所後に入所者またはその家族の同意を得ていますか。</t>
    <rPh sb="1" eb="3">
      <t>エイヨウ</t>
    </rPh>
    <rPh sb="5" eb="7">
      <t>ケイカク</t>
    </rPh>
    <rPh sb="12" eb="14">
      <t>ニジ</t>
    </rPh>
    <rPh sb="14" eb="16">
      <t>ニュウショ</t>
    </rPh>
    <rPh sb="16" eb="17">
      <t>ゴ</t>
    </rPh>
    <rPh sb="18" eb="21">
      <t>ニュウショシャ</t>
    </rPh>
    <rPh sb="26" eb="28">
      <t>カゾク</t>
    </rPh>
    <rPh sb="29" eb="31">
      <t>ドウイ</t>
    </rPh>
    <rPh sb="32" eb="33">
      <t>エ</t>
    </rPh>
    <phoneticPr fontId="2"/>
  </si>
  <si>
    <t>　退所前訪問指導加算</t>
    <rPh sb="1" eb="3">
      <t>タイショ</t>
    </rPh>
    <rPh sb="3" eb="4">
      <t>マエ</t>
    </rPh>
    <rPh sb="4" eb="6">
      <t>ホウモン</t>
    </rPh>
    <rPh sb="6" eb="8">
      <t>シドウ</t>
    </rPh>
    <rPh sb="8" eb="10">
      <t>カサン</t>
    </rPh>
    <phoneticPr fontId="2"/>
  </si>
  <si>
    <t>　退所後訪問指導加算</t>
    <rPh sb="1" eb="3">
      <t>タイショ</t>
    </rPh>
    <rPh sb="3" eb="4">
      <t>ゴ</t>
    </rPh>
    <rPh sb="4" eb="6">
      <t>ホウモン</t>
    </rPh>
    <rPh sb="6" eb="8">
      <t>シドウ</t>
    </rPh>
    <rPh sb="8" eb="10">
      <t>カサン</t>
    </rPh>
    <phoneticPr fontId="2"/>
  </si>
  <si>
    <t>　退所時指導加算</t>
    <rPh sb="1" eb="3">
      <t>タイショ</t>
    </rPh>
    <rPh sb="3" eb="4">
      <t>ジ</t>
    </rPh>
    <rPh sb="4" eb="6">
      <t>シドウ</t>
    </rPh>
    <rPh sb="6" eb="8">
      <t>カサン</t>
    </rPh>
    <phoneticPr fontId="2"/>
  </si>
  <si>
    <t>・ 食事、入浴、健康管理等在宅療養に関する指導
・ 退所する者の運動機能及び日常生活動作能力の維持及び向上を目的として行う体位
   変換、起座又は離床訓練、起立訓練、食事訓練、排泄訓練の指導
・ 家屋の改善の指導
・ 退所する者の介助方法の指導</t>
    <phoneticPr fontId="2"/>
  </si>
  <si>
    <t>※ 介護医療院から交付される訪問看護指示書（様式は別途通知するところによるものとする。）に指示期間の記載がない場合は、その指示期間は１月であるとみなされます。
※ 訪問看護指示書は、特に退所する者の求めに応じて、退所する者又はその家族等を介して訪問看護ステーション等に交付しても差し支えありません。</t>
    <rPh sb="2" eb="4">
      <t>カイゴ</t>
    </rPh>
    <rPh sb="4" eb="6">
      <t>イリョウ</t>
    </rPh>
    <rPh sb="6" eb="7">
      <t>イン</t>
    </rPh>
    <phoneticPr fontId="2"/>
  </si>
  <si>
    <t>　会議の開催状況について、その概要を記録していますか。</t>
    <rPh sb="1" eb="3">
      <t>カイギ</t>
    </rPh>
    <rPh sb="4" eb="6">
      <t>カイサイ</t>
    </rPh>
    <rPh sb="6" eb="8">
      <t>ジョウキョウ</t>
    </rPh>
    <rPh sb="15" eb="17">
      <t>ガイヨウ</t>
    </rPh>
    <rPh sb="18" eb="20">
      <t>キロク</t>
    </rPh>
    <phoneticPr fontId="2"/>
  </si>
  <si>
    <t>　協力医療機関連携加算（Ⅰ）を算定している場合、協力医療機関が以下に規定する要件を満たしていますか。</t>
    <rPh sb="1" eb="7">
      <t>キョウリョクイリョウキカン</t>
    </rPh>
    <rPh sb="7" eb="11">
      <t>レンケイカサン</t>
    </rPh>
    <rPh sb="15" eb="17">
      <t>サンテイ</t>
    </rPh>
    <rPh sb="21" eb="23">
      <t>バアイ</t>
    </rPh>
    <rPh sb="24" eb="30">
      <t>キョウリョクイリョウキカン</t>
    </rPh>
    <rPh sb="31" eb="33">
      <t>イカ</t>
    </rPh>
    <rPh sb="34" eb="36">
      <t>キテイ</t>
    </rPh>
    <rPh sb="38" eb="40">
      <t>ヨウケン</t>
    </rPh>
    <rPh sb="41" eb="42">
      <t>ミ</t>
    </rPh>
    <phoneticPr fontId="2"/>
  </si>
  <si>
    <t>・入所者の病状が急変した場合等において医師又は看護職員が相談対応を行う体制を、常時確保していること。
・当該指定介護福祉施設からの診療の求めがあった場合において診療を行う体制を、常時確保していること。
・入所者の病状が急変した場合等において、当該指定介護老人福祉施設の医師又は協力医療機関その他の医療機関の医師が診療を行い、入院を要すると認められた入所者の入院を原則として受け入れる体制を確保していること。</t>
    <phoneticPr fontId="2"/>
  </si>
  <si>
    <t>イ 基本サービスとして、医師、歯科医師、管理栄養士、看護師、介護支援専門員その他の職種の者が共同して作成する栄養ケア計画に、低栄養状態の改善等を行うための栄養管理方法や食事の観察の際に特に確認すべき点等を示すこと。
ロ 当該栄養ケア計画に基づき、食事の観察を週３回以上行い、当該入所者の栄養状態、食事摂取量、摂食・嚥下の状況、食欲・食事の満足感、嗜好を踏まえた食事の調整や、姿勢、食具、食事の介助方法等の食事環境の整備等を実施すること。食事の観察については、管理栄養士が行うことを基本とし、必要に応じ、関連する職種と連携して行うこと。やむを得ない事情により、管理栄養士が実施できない場合は、介護職員等の他の職種の者が実施することも差し支えないが、観察した結果については、管理栄養士に報告すること。なお、経口維持加算を算定している場合は、当該加算算定に係る食事の観察を兼ねても差し支えない。
ハ 食事の観察の際に、問題点が見られた場合は、速やかに関連する職種と情報共有を行い、必要に応じて栄養ケア計画を見直し、見直し後の計画に基づき対応すること。
二 当該入所者が退所し、居宅での生活に移行する場合は、入所者又はその家族に対し、管理栄養士が退所後の食事に関する相談支援を行うこと。また、他の介護保険施設や医療機関に入所（入院）する場合は、入所中の栄養管理に関する情報（必要栄養量、食事摂取量、嚥下調整食の必要性（嚥下食コード）、食事上の留意事項等）を入所先（入院先）に提供すること。</t>
    <rPh sb="473" eb="474">
      <t>ニ</t>
    </rPh>
    <phoneticPr fontId="2"/>
  </si>
  <si>
    <t>・ 全身状態が安定していること。（血圧、呼吸、体温が安定しており、現疾患の病態が安定していること。）
・ 刺激しなくても覚醒を保っていられること。
・ 嚥下反射が見られること。（唾液嚥下や口腔、咽頭への刺激による喉頭挙上が認められること。）
・ 咽頭内容物を吸引した後は唾液を嚥下しても「むせ」がないこと。</t>
    <phoneticPr fontId="2"/>
  </si>
  <si>
    <t>　経口維持加算（Ⅰ）</t>
    <rPh sb="1" eb="3">
      <t>ケイコウ</t>
    </rPh>
    <rPh sb="3" eb="5">
      <t>イジ</t>
    </rPh>
    <rPh sb="5" eb="7">
      <t>カサン</t>
    </rPh>
    <phoneticPr fontId="2"/>
  </si>
  <si>
    <t>⑩</t>
    <phoneticPr fontId="2"/>
  </si>
  <si>
    <t>　経口維持加算（Ⅱ）</t>
    <rPh sb="1" eb="3">
      <t>ケイコウ</t>
    </rPh>
    <rPh sb="3" eb="5">
      <t>イジ</t>
    </rPh>
    <rPh sb="5" eb="7">
      <t>カサン</t>
    </rPh>
    <phoneticPr fontId="2"/>
  </si>
  <si>
    <t>　口腔衛生管理加算（Ⅰ）及び（Ⅱ）共通</t>
    <rPh sb="3" eb="5">
      <t>エイセイ</t>
    </rPh>
    <rPh sb="12" eb="13">
      <t>オヨ</t>
    </rPh>
    <rPh sb="17" eb="19">
      <t>キョウツウ</t>
    </rPh>
    <phoneticPr fontId="2"/>
  </si>
  <si>
    <t>　入所者が在宅へ退所するに当たり、当該入所者及びその家族に対して、退所後の居宅サービスその他の保健医療サービス又は福祉サービスに関して、次のような内容について相談援助を行っていますか。</t>
    <rPh sb="64" eb="65">
      <t>カン</t>
    </rPh>
    <rPh sb="68" eb="69">
      <t>ツギ</t>
    </rPh>
    <rPh sb="73" eb="75">
      <t>ナイヨウ</t>
    </rPh>
    <phoneticPr fontId="2"/>
  </si>
  <si>
    <t>・食事、入浴、健康管理等在宅における生活に関する相談援助
・退所する者の運動機能及び日常生活動作能力の維持及び向上を目的として行う各種訓練等に関する相談助言
・家屋の改善に関する相談援助
・退所する者の介助方法に関する相談援助</t>
    <phoneticPr fontId="2"/>
  </si>
  <si>
    <t>　緊急時治療管理</t>
    <rPh sb="1" eb="4">
      <t>キンキュウジ</t>
    </rPh>
    <rPh sb="4" eb="6">
      <t>チリョウ</t>
    </rPh>
    <rPh sb="6" eb="8">
      <t>カンリ</t>
    </rPh>
    <phoneticPr fontId="2"/>
  </si>
  <si>
    <t>　訪問看護指示加算</t>
    <rPh sb="1" eb="3">
      <t>ホウモン</t>
    </rPh>
    <rPh sb="3" eb="5">
      <t>カンゴ</t>
    </rPh>
    <rPh sb="5" eb="7">
      <t>シジ</t>
    </rPh>
    <rPh sb="7" eb="9">
      <t>カサン</t>
    </rPh>
    <phoneticPr fontId="2"/>
  </si>
  <si>
    <t>　特定治療</t>
    <rPh sb="1" eb="3">
      <t>トクテイ</t>
    </rPh>
    <rPh sb="3" eb="5">
      <t>チリョウ</t>
    </rPh>
    <phoneticPr fontId="2"/>
  </si>
  <si>
    <t>　認知症専門ケア加算（Ⅰ）及び（Ⅱ）共通</t>
    <rPh sb="1" eb="4">
      <t>ニンチショウ</t>
    </rPh>
    <rPh sb="4" eb="6">
      <t>センモン</t>
    </rPh>
    <rPh sb="8" eb="10">
      <t>カサン</t>
    </rPh>
    <rPh sb="13" eb="14">
      <t>オヨ</t>
    </rPh>
    <rPh sb="18" eb="20">
      <t>キョウツウ</t>
    </rPh>
    <phoneticPr fontId="2"/>
  </si>
  <si>
    <t>　認知症専門ケア加算（Ⅱ）のみ</t>
    <rPh sb="1" eb="4">
      <t>ニンチショウ</t>
    </rPh>
    <rPh sb="4" eb="6">
      <t>センモン</t>
    </rPh>
    <rPh sb="8" eb="10">
      <t>カサン</t>
    </rPh>
    <phoneticPr fontId="2"/>
  </si>
  <si>
    <t>　認知症チームケア推進加算（Ⅰ）及び（Ⅱ）共通</t>
    <rPh sb="1" eb="4">
      <t>ニンチショウ</t>
    </rPh>
    <rPh sb="9" eb="13">
      <t>スイシンカサン</t>
    </rPh>
    <rPh sb="16" eb="17">
      <t>オヨ</t>
    </rPh>
    <rPh sb="21" eb="23">
      <t>キョウツウ</t>
    </rPh>
    <phoneticPr fontId="2"/>
  </si>
  <si>
    <t>　</t>
    <phoneticPr fontId="2"/>
  </si>
  <si>
    <t>③</t>
    <phoneticPr fontId="2"/>
  </si>
  <si>
    <t>　対象者に対し、個別に認知症の行動・心理症状の評価を計画的に行い、その評価に基づく値を測定し、認知症の行動・心理症状の予防等に資するチームケアを実施していますか。</t>
    <rPh sb="1" eb="3">
      <t>タイショウ</t>
    </rPh>
    <rPh sb="3" eb="4">
      <t>シャ</t>
    </rPh>
    <rPh sb="5" eb="6">
      <t>タイ</t>
    </rPh>
    <rPh sb="8" eb="10">
      <t>コベツ</t>
    </rPh>
    <rPh sb="11" eb="14">
      <t>ニンチショウ</t>
    </rPh>
    <rPh sb="15" eb="17">
      <t>コウドウ</t>
    </rPh>
    <rPh sb="18" eb="20">
      <t>シンリ</t>
    </rPh>
    <rPh sb="20" eb="22">
      <t>ショウジョウ</t>
    </rPh>
    <rPh sb="23" eb="25">
      <t>ヒョウカ</t>
    </rPh>
    <rPh sb="26" eb="29">
      <t>ケイカクテキ</t>
    </rPh>
    <rPh sb="30" eb="31">
      <t>オコナ</t>
    </rPh>
    <rPh sb="35" eb="37">
      <t>ヒョウカ</t>
    </rPh>
    <rPh sb="38" eb="39">
      <t>モト</t>
    </rPh>
    <rPh sb="41" eb="42">
      <t>アタイ</t>
    </rPh>
    <rPh sb="43" eb="45">
      <t>ソクテイ</t>
    </rPh>
    <rPh sb="47" eb="50">
      <t>ニンチショウ</t>
    </rPh>
    <rPh sb="51" eb="53">
      <t>コウドウ</t>
    </rPh>
    <rPh sb="54" eb="58">
      <t>シンリショウジョウ</t>
    </rPh>
    <rPh sb="59" eb="62">
      <t>ヨボウナド</t>
    </rPh>
    <rPh sb="63" eb="64">
      <t>シ</t>
    </rPh>
    <rPh sb="72" eb="74">
      <t>ジッシ</t>
    </rPh>
    <phoneticPr fontId="2"/>
  </si>
  <si>
    <t>　認知症チームケア推進加算（Ⅰ）のみ</t>
    <phoneticPr fontId="2"/>
  </si>
  <si>
    <t>①</t>
    <phoneticPr fontId="2"/>
  </si>
  <si>
    <t>　認知症チームケア推進加算（Ⅱ）のみ</t>
    <phoneticPr fontId="2"/>
  </si>
  <si>
    <t>　重度認知症疾患療養体制加算（Ⅰ）</t>
    <phoneticPr fontId="2"/>
  </si>
  <si>
    <t>　重度認知症疾患療養体制加算（Ⅱ）</t>
    <phoneticPr fontId="2"/>
  </si>
  <si>
    <t>⑬</t>
    <phoneticPr fontId="2"/>
  </si>
  <si>
    <t>②</t>
    <phoneticPr fontId="2"/>
  </si>
  <si>
    <t>※「適切な対応を行うことにより、要介護状態の軽減が見込まれる」
適切な対応を行った場合には、排尿又は排便の状態の少なくとも一方が改善又はおむつ使用ありから使用なしに改善すること、あるいは、排尿又は排便の状態の少なくとも一方が改善し、かつ、おむつ使用ありから使用なしに改善することが見込まれること。</t>
    <phoneticPr fontId="2"/>
  </si>
  <si>
    <t>　排せつ支援加算（Ⅰ）、（Ⅱ）及び（Ⅲ）共通</t>
    <rPh sb="1" eb="2">
      <t>ハイ</t>
    </rPh>
    <rPh sb="4" eb="6">
      <t>シエン</t>
    </rPh>
    <rPh sb="6" eb="8">
      <t>カサン</t>
    </rPh>
    <rPh sb="15" eb="16">
      <t>オヨ</t>
    </rPh>
    <rPh sb="20" eb="22">
      <t>キョウツウ</t>
    </rPh>
    <phoneticPr fontId="2"/>
  </si>
  <si>
    <t>　排せつ支援加算（Ⅱ）のみ</t>
    <rPh sb="1" eb="2">
      <t>ハイ</t>
    </rPh>
    <rPh sb="4" eb="8">
      <t>シエンカサン</t>
    </rPh>
    <phoneticPr fontId="2"/>
  </si>
  <si>
    <t>　当該支援計画の各項目は原則として以下のとおり実施していますか。その際、入所者及びその家族の希望も確認し、入所者の尊厳が支援に当たり十分保持されていますか。　</t>
    <phoneticPr fontId="2"/>
  </si>
  <si>
    <t>　科学的介護推進体制加算（Ⅰ）、（Ⅱ）共通</t>
    <rPh sb="1" eb="4">
      <t>カガクテキ</t>
    </rPh>
    <rPh sb="4" eb="6">
      <t>カイゴ</t>
    </rPh>
    <rPh sb="6" eb="8">
      <t>スイシン</t>
    </rPh>
    <rPh sb="8" eb="10">
      <t>タイセイ</t>
    </rPh>
    <rPh sb="10" eb="12">
      <t>カサン</t>
    </rPh>
    <rPh sb="19" eb="21">
      <t>キョウツウ</t>
    </rPh>
    <phoneticPr fontId="2"/>
  </si>
  <si>
    <t>イ 入所者の心身の状況等に係る基本的な情報に基づき、適切なサービスを提供するための施設サービ
 　ス計画を作成する（Plan）。
ロ サービスの提供に当たっては、施設サービス計画に基づいて、入所者の自立支援や重度化防止に資
   する介護を実施する（Do）。
ハ ＬＩＦＥへの提出情報及びフィードバック情報等も活用し、多職種が共同して、施設の特性やサー
   ビス提供の在り方について検証を行う（Check）。
ニ 検証結果に基づき、入所者の施設サービス計画を適切に見直し、施設全体として、サービスの質の
   更なる向上に努める（Action）。</t>
    <phoneticPr fontId="2"/>
  </si>
  <si>
    <t>　科学的介護推進体制加算（Ⅰ）のみ</t>
    <phoneticPr fontId="2"/>
  </si>
  <si>
    <t>　入所者ごとのADL値、栄養状態、口腔機能、認知症の状態その他の入所者の心身の状況等に係る基本的な情報を、厚生労働省にＬＩＦＥを用いて提出していますか。</t>
    <rPh sb="64" eb="65">
      <t>モチ</t>
    </rPh>
    <phoneticPr fontId="2"/>
  </si>
  <si>
    <t>　科学的介護推進体制加算（Ⅱ）のみ</t>
    <phoneticPr fontId="2"/>
  </si>
  <si>
    <t>※　ＬＩＦＥへの提出情報、提出頻度等については、「科学的介護情報システム（ＬＩＦＥ）関連加算に関する基本的考え方並びに事務処理手順及び様式例の提示について」をご参照ください。</t>
    <phoneticPr fontId="2"/>
  </si>
  <si>
    <t>　入居者が新興感染症に感染した際に、感染者の診療等を行う診療所及び病院と連携し、新興感染症発生時等における対応を取り決めるように努めていますか。また、加算の算定にあたっては、診療所及び病院との間で、新興感染症の発生時等の対応を行う体制を確保していますか。</t>
    <rPh sb="1" eb="4">
      <t>ニュウキョシャ</t>
    </rPh>
    <rPh sb="5" eb="10">
      <t>シンコウカンセンショウ</t>
    </rPh>
    <rPh sb="11" eb="13">
      <t>カンセン</t>
    </rPh>
    <rPh sb="15" eb="16">
      <t>サイ</t>
    </rPh>
    <rPh sb="18" eb="21">
      <t>カンセンシャ</t>
    </rPh>
    <rPh sb="22" eb="25">
      <t>シンリョウナド</t>
    </rPh>
    <rPh sb="26" eb="27">
      <t>オコナ</t>
    </rPh>
    <rPh sb="28" eb="31">
      <t>シンリョウジョ</t>
    </rPh>
    <rPh sb="31" eb="32">
      <t>オヨ</t>
    </rPh>
    <rPh sb="33" eb="35">
      <t>ビョウイン</t>
    </rPh>
    <rPh sb="36" eb="38">
      <t>レンケイ</t>
    </rPh>
    <rPh sb="40" eb="42">
      <t>シンコウ</t>
    </rPh>
    <rPh sb="42" eb="45">
      <t>カンセンショウ</t>
    </rPh>
    <rPh sb="45" eb="48">
      <t>ハッセイジ</t>
    </rPh>
    <rPh sb="48" eb="49">
      <t>ナド</t>
    </rPh>
    <rPh sb="53" eb="55">
      <t>タイオウ</t>
    </rPh>
    <rPh sb="56" eb="57">
      <t>ト</t>
    </rPh>
    <rPh sb="58" eb="59">
      <t>キ</t>
    </rPh>
    <rPh sb="64" eb="65">
      <t>ツト</t>
    </rPh>
    <rPh sb="75" eb="77">
      <t>カサン</t>
    </rPh>
    <rPh sb="78" eb="80">
      <t>サンテイ</t>
    </rPh>
    <rPh sb="87" eb="90">
      <t>シンリョウジョ</t>
    </rPh>
    <rPh sb="90" eb="91">
      <t>オヨ</t>
    </rPh>
    <rPh sb="92" eb="94">
      <t>ビョウイン</t>
    </rPh>
    <rPh sb="96" eb="97">
      <t>アイダ</t>
    </rPh>
    <rPh sb="99" eb="104">
      <t>シンコウカンセンショウ</t>
    </rPh>
    <rPh sb="105" eb="109">
      <t>ハッセイジナド</t>
    </rPh>
    <rPh sb="110" eb="112">
      <t>タイオウ</t>
    </rPh>
    <rPh sb="113" eb="114">
      <t>オコナ</t>
    </rPh>
    <rPh sb="115" eb="117">
      <t>タイセイ</t>
    </rPh>
    <rPh sb="118" eb="120">
      <t>カクホ</t>
    </rPh>
    <phoneticPr fontId="2"/>
  </si>
  <si>
    <t>④</t>
    <phoneticPr fontId="2"/>
  </si>
  <si>
    <t>　季節性インフルエンザやノロウイルス感染症、新型コロナウイルス感染症など特に高齢者施設等において流行を起こしやすい感染症について、協力医療機関等と連携し、感染した入居者に対して適切に医療が提供される体制が構築されていますか。</t>
    <rPh sb="1" eb="4">
      <t>キセツセイ</t>
    </rPh>
    <rPh sb="18" eb="21">
      <t>カンセンショウ</t>
    </rPh>
    <rPh sb="22" eb="24">
      <t>シンガタ</t>
    </rPh>
    <phoneticPr fontId="2"/>
  </si>
  <si>
    <t>　高齢者施設等感染対策向上加算（Ⅰ）</t>
    <rPh sb="1" eb="4">
      <t>コウレイシャ</t>
    </rPh>
    <rPh sb="4" eb="6">
      <t>シセツ</t>
    </rPh>
    <rPh sb="6" eb="7">
      <t>ナド</t>
    </rPh>
    <rPh sb="7" eb="11">
      <t>カンセンタイサク</t>
    </rPh>
    <rPh sb="11" eb="15">
      <t>コウジョウカサン</t>
    </rPh>
    <phoneticPr fontId="2"/>
  </si>
  <si>
    <t>⑤</t>
    <phoneticPr fontId="2"/>
  </si>
  <si>
    <t>⑥</t>
    <phoneticPr fontId="2"/>
  </si>
  <si>
    <t>　高齢者施設等感染対策向上加算（Ⅱ）</t>
    <rPh sb="1" eb="4">
      <t>コウレイシャ</t>
    </rPh>
    <rPh sb="4" eb="6">
      <t>シセツ</t>
    </rPh>
    <rPh sb="6" eb="7">
      <t>ナド</t>
    </rPh>
    <rPh sb="7" eb="11">
      <t>カンセンタイサク</t>
    </rPh>
    <rPh sb="11" eb="15">
      <t>コウジョウカサン</t>
    </rPh>
    <phoneticPr fontId="2"/>
  </si>
  <si>
    <t>　生産性向上推進体制加算（Ⅰ）、（Ⅱ）共通</t>
    <rPh sb="1" eb="12">
      <t>セイサンセイコウジョウスイシンタイセイカサン</t>
    </rPh>
    <rPh sb="19" eb="21">
      <t>キョウツウ</t>
    </rPh>
    <phoneticPr fontId="2"/>
  </si>
  <si>
    <t>　利用者の安全並びに介護サービスの質の確保及び職員の負担軽減に資する方策を検討するための委員会において、次に掲げる事項について必要な検討を行い、及び当該事項の実施を定期的に確認していますか。</t>
    <phoneticPr fontId="2"/>
  </si>
  <si>
    <t>　生産性向上推進体制加算（Ⅰ）のみ</t>
    <phoneticPr fontId="2"/>
  </si>
  <si>
    <t>　①の取組及び介護機器の活用による業務の効率化及びケアの質の確保並びに職員の負担軽減に関する実績がありますか。</t>
    <phoneticPr fontId="2"/>
  </si>
  <si>
    <t>　介護機器を複数種類活用していますか。</t>
    <rPh sb="1" eb="3">
      <t>カイゴ</t>
    </rPh>
    <rPh sb="3" eb="5">
      <t>キキ</t>
    </rPh>
    <rPh sb="6" eb="8">
      <t>フクスウ</t>
    </rPh>
    <rPh sb="8" eb="10">
      <t>シュルイ</t>
    </rPh>
    <rPh sb="10" eb="12">
      <t>カツヨウ</t>
    </rPh>
    <phoneticPr fontId="2"/>
  </si>
  <si>
    <t>　①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ますか。</t>
    <phoneticPr fontId="2"/>
  </si>
  <si>
    <t>⑤</t>
    <phoneticPr fontId="2"/>
  </si>
  <si>
    <t>　事業年度ごとに①、③及び④の取組に関する実績を厚生労働省に報告していますか。</t>
    <rPh sb="1" eb="5">
      <t>ジギョウネンド</t>
    </rPh>
    <rPh sb="11" eb="12">
      <t>オヨ</t>
    </rPh>
    <rPh sb="15" eb="17">
      <t>トリクミ</t>
    </rPh>
    <rPh sb="18" eb="19">
      <t>カン</t>
    </rPh>
    <rPh sb="21" eb="23">
      <t>ジッセキ</t>
    </rPh>
    <rPh sb="24" eb="29">
      <t>コウセイロウドウショウ</t>
    </rPh>
    <rPh sb="30" eb="32">
      <t>ホウコク</t>
    </rPh>
    <phoneticPr fontId="2"/>
  </si>
  <si>
    <t>　生産性向上推進体制加算（Ⅱ）のみ</t>
    <phoneticPr fontId="2"/>
  </si>
  <si>
    <t>⑥</t>
    <phoneticPr fontId="2"/>
  </si>
  <si>
    <t>⑦</t>
    <phoneticPr fontId="2"/>
  </si>
  <si>
    <t>　介護機器を活用していますか。</t>
    <phoneticPr fontId="2"/>
  </si>
  <si>
    <t>　事業年度ごとに①及び⑥の取組に関する実績を厚生労働省に報告していますか。</t>
    <phoneticPr fontId="2"/>
  </si>
  <si>
    <t>　サービス提供体制強化加算（Ⅰ）</t>
    <rPh sb="5" eb="7">
      <t>テイキョウ</t>
    </rPh>
    <rPh sb="7" eb="9">
      <t>タイセイ</t>
    </rPh>
    <rPh sb="9" eb="11">
      <t>キョウカ</t>
    </rPh>
    <rPh sb="11" eb="13">
      <t>カサン</t>
    </rPh>
    <phoneticPr fontId="2"/>
  </si>
  <si>
    <t>※ 常勤換算後の員数</t>
    <phoneticPr fontId="2"/>
  </si>
  <si>
    <t xml:space="preserve"> 勤続年数10年以上の介護福祉士の員数※</t>
    <rPh sb="1" eb="3">
      <t>キンゾク</t>
    </rPh>
    <rPh sb="3" eb="5">
      <t>ネンスウ</t>
    </rPh>
    <rPh sb="7" eb="8">
      <t>ネン</t>
    </rPh>
    <rPh sb="8" eb="10">
      <t>イジョウ</t>
    </rPh>
    <phoneticPr fontId="2"/>
  </si>
  <si>
    <t>　サービス提供体制強化加算（Ⅱ）</t>
    <rPh sb="5" eb="7">
      <t>テイキョウ</t>
    </rPh>
    <rPh sb="7" eb="9">
      <t>タイセイ</t>
    </rPh>
    <rPh sb="9" eb="11">
      <t>キョウカ</t>
    </rPh>
    <rPh sb="11" eb="13">
      <t>カサン</t>
    </rPh>
    <phoneticPr fontId="2"/>
  </si>
  <si>
    <t>　サービス提供体制強化加算（Ⅲ）</t>
    <rPh sb="5" eb="7">
      <t>テイキョウ</t>
    </rPh>
    <rPh sb="7" eb="9">
      <t>タイセイ</t>
    </rPh>
    <rPh sb="9" eb="11">
      <t>キョウカ</t>
    </rPh>
    <rPh sb="11" eb="13">
      <t>カサン</t>
    </rPh>
    <phoneticPr fontId="2"/>
  </si>
  <si>
    <t>（１）、（２）又は（３）のいずれかの要件に該当していますか。</t>
    <phoneticPr fontId="2"/>
  </si>
  <si>
    <t>　提供するサービスの質の向上に資する取組を実施していますか。</t>
    <rPh sb="1" eb="3">
      <t>テイキョウ</t>
    </rPh>
    <rPh sb="10" eb="11">
      <t>シツ</t>
    </rPh>
    <rPh sb="12" eb="14">
      <t>コウジョウ</t>
    </rPh>
    <rPh sb="15" eb="16">
      <t>シ</t>
    </rPh>
    <rPh sb="18" eb="20">
      <t>トリクミ</t>
    </rPh>
    <rPh sb="21" eb="23">
      <t>ジッシ</t>
    </rPh>
    <phoneticPr fontId="2"/>
  </si>
  <si>
    <t>③</t>
    <phoneticPr fontId="2"/>
  </si>
  <si>
    <t>　サービス提供体制強化加算(Ⅰ)、(Ⅱ)及び(Ⅲ)共通</t>
    <rPh sb="20" eb="21">
      <t>オヨ</t>
    </rPh>
    <phoneticPr fontId="2"/>
  </si>
  <si>
    <t>点検結果</t>
    <rPh sb="0" eb="2">
      <t>テンケン</t>
    </rPh>
    <rPh sb="2" eb="4">
      <t>ケッカ</t>
    </rPh>
    <phoneticPr fontId="2"/>
  </si>
  <si>
    <t>点検結果</t>
    <rPh sb="0" eb="4">
      <t>テンケンケッカ</t>
    </rPh>
    <phoneticPr fontId="2"/>
  </si>
  <si>
    <t>　①の賃金改善に関する計画、当該計画に係る実施期間及び実施方法その他の当該事業所の職員の処遇改善の計画等を記載した介護職員等処遇改善計画書を作成し、全ての職員に周知し、指定権者に届け出ていますか。</t>
    <phoneticPr fontId="2"/>
  </si>
  <si>
    <t>⑥</t>
    <phoneticPr fontId="2"/>
  </si>
  <si>
    <t>⑧</t>
    <phoneticPr fontId="2"/>
  </si>
  <si>
    <t>⑨</t>
    <phoneticPr fontId="2"/>
  </si>
  <si>
    <t>　次に掲げる（１）から（６）のいずれにも適合していますか。</t>
    <rPh sb="1" eb="2">
      <t>ツギ</t>
    </rPh>
    <rPh sb="3" eb="4">
      <t>カカ</t>
    </rPh>
    <rPh sb="20" eb="22">
      <t>テキゴウ</t>
    </rPh>
    <phoneticPr fontId="2"/>
  </si>
  <si>
    <t>　⑧の処遇改善の内容等について、インターネットの利用その他の適切な方法により公表している。</t>
    <phoneticPr fontId="2"/>
  </si>
  <si>
    <t>　介護職員等処遇改善加算（Ⅰ）</t>
    <rPh sb="5" eb="6">
      <t>ナド</t>
    </rPh>
    <phoneticPr fontId="2"/>
  </si>
  <si>
    <t>　介護職員等処遇改善加算Ⅱ</t>
    <rPh sb="5" eb="6">
      <t>ナド</t>
    </rPh>
    <phoneticPr fontId="2"/>
  </si>
  <si>
    <t>　①から⑨までののいずれにも適合していますか。</t>
    <phoneticPr fontId="2"/>
  </si>
  <si>
    <t>　介護職員等処遇改善加算Ⅲ</t>
    <rPh sb="5" eb="6">
      <t>ナド</t>
    </rPh>
    <phoneticPr fontId="2"/>
  </si>
  <si>
    <t>　①(１)及び②から⑧までのいずれにも適合していますか。</t>
    <rPh sb="5" eb="6">
      <t>オヨ</t>
    </rPh>
    <rPh sb="19" eb="21">
      <t>テキゴウ</t>
    </rPh>
    <phoneticPr fontId="2"/>
  </si>
  <si>
    <t>　介護職員等処遇改善加算Ⅳ</t>
    <phoneticPr fontId="2"/>
  </si>
  <si>
    <t>　①(１)、②から⑥まで、⑦(１)から(４)まで及び⑧のいずれにも適合していますか。</t>
    <rPh sb="24" eb="25">
      <t>オヨ</t>
    </rPh>
    <rPh sb="33" eb="35">
      <t>テキゴウ</t>
    </rPh>
    <phoneticPr fontId="2"/>
  </si>
  <si>
    <t>(１) 介護職員の任用の際における職責又は職務内容等の要件（介護職員の賃金に関するものを含
　　む。）を定めている。
(２) (１)の要件について書面をもって作成し、全ての介護職員に周知している。
(３) 介護職員の資質の向上の支援に関する計画を策定し、当該計画に係る研修の実施又は研修の機会
　　を確保している。
(４) (３)について、全ての介護職員に周知している。
(５) 介護職員の経験若しくは資格等に応じて昇給する仕組み又は一定の基準に基づき定期に昇給を判
　　定する仕組みを設けている。
(６) (５)について書面をもって作成し、全ての介護職員に周知している。</t>
    <phoneticPr fontId="2"/>
  </si>
  <si>
    <t>　算定日が属する月の前十二月間において、労働基準法、労働者災害補償保険法、最低賃金法、労働安全衛生法、雇用保険法その他の労働に関する法令に違反し、罰金以上の刑に処せられていませんか。</t>
    <rPh sb="11" eb="13">
      <t>ジュウニ</t>
    </rPh>
    <phoneticPr fontId="2"/>
  </si>
  <si>
    <t>　褥瘡対策指導管理（Ⅰ）</t>
    <phoneticPr fontId="2"/>
  </si>
  <si>
    <t>　褥瘡対策指導管理（Ⅱ）</t>
    <phoneticPr fontId="2"/>
  </si>
  <si>
    <t>ア　既入所者については、算定を開始しようとする月
イ　新規入所者については、サービス利用を開始した日の属する月
ウ　褥瘡の発生と関係のあるリスクに係る評価を行った日の属する月　</t>
    <phoneticPr fontId="2"/>
  </si>
  <si>
    <t>＜医療機関と併設する介護医療院＞
　常勤換算方法で、２人から当該併設医療機関に基準上必要とされる数を減じて得た数以上（その数がⅠ型療養床の利用者等の数を150で除した数に、Ⅱ型療養床の利用者等の数を300で除した数を加えて得た数に満たないときには、Ⅰ型療養床の利用者等の数を150で除した数に、Ⅱ型療養床の利用者等の数を300で除した数を加えて得た数以上）
＜医療機関と併設しない介護医療院＞
　常勤換算方法で１人以上</t>
    <rPh sb="1" eb="3">
      <t>イリョウ</t>
    </rPh>
    <rPh sb="3" eb="5">
      <t>キカン</t>
    </rPh>
    <rPh sb="6" eb="8">
      <t>ヘイセツ</t>
    </rPh>
    <rPh sb="10" eb="12">
      <t>カイゴ</t>
    </rPh>
    <rPh sb="12" eb="14">
      <t>イリョウ</t>
    </rPh>
    <rPh sb="14" eb="15">
      <t>イン</t>
    </rPh>
    <rPh sb="18" eb="20">
      <t>ジョウキン</t>
    </rPh>
    <rPh sb="20" eb="22">
      <t>カンサン</t>
    </rPh>
    <rPh sb="22" eb="24">
      <t>ホウホウ</t>
    </rPh>
    <rPh sb="27" eb="28">
      <t>ニン</t>
    </rPh>
    <rPh sb="30" eb="32">
      <t>トウガイ</t>
    </rPh>
    <rPh sb="32" eb="34">
      <t>ヘイセツ</t>
    </rPh>
    <rPh sb="34" eb="36">
      <t>イリョウ</t>
    </rPh>
    <rPh sb="36" eb="38">
      <t>キカン</t>
    </rPh>
    <rPh sb="39" eb="41">
      <t>キジュン</t>
    </rPh>
    <rPh sb="41" eb="42">
      <t>ジョウ</t>
    </rPh>
    <rPh sb="42" eb="44">
      <t>ヒツヨウ</t>
    </rPh>
    <rPh sb="48" eb="49">
      <t>カズ</t>
    </rPh>
    <rPh sb="50" eb="51">
      <t>ゲン</t>
    </rPh>
    <rPh sb="53" eb="54">
      <t>エ</t>
    </rPh>
    <rPh sb="55" eb="56">
      <t>カズ</t>
    </rPh>
    <rPh sb="56" eb="58">
      <t>イジョウ</t>
    </rPh>
    <rPh sb="61" eb="62">
      <t>カズ</t>
    </rPh>
    <rPh sb="64" eb="65">
      <t>ガタ</t>
    </rPh>
    <rPh sb="65" eb="67">
      <t>リョウヨウ</t>
    </rPh>
    <rPh sb="67" eb="68">
      <t>ユカ</t>
    </rPh>
    <rPh sb="69" eb="72">
      <t>リヨウシャ</t>
    </rPh>
    <rPh sb="72" eb="73">
      <t>トウ</t>
    </rPh>
    <rPh sb="74" eb="75">
      <t>カズ</t>
    </rPh>
    <rPh sb="80" eb="81">
      <t>ジョ</t>
    </rPh>
    <rPh sb="83" eb="84">
      <t>カズ</t>
    </rPh>
    <rPh sb="87" eb="88">
      <t>ガタ</t>
    </rPh>
    <rPh sb="88" eb="90">
      <t>リョウヨウ</t>
    </rPh>
    <rPh sb="90" eb="91">
      <t>ショウ</t>
    </rPh>
    <rPh sb="92" eb="95">
      <t>リヨウシャ</t>
    </rPh>
    <rPh sb="95" eb="96">
      <t>トウ</t>
    </rPh>
    <rPh sb="97" eb="98">
      <t>カズ</t>
    </rPh>
    <rPh sb="103" eb="104">
      <t>ジョ</t>
    </rPh>
    <rPh sb="106" eb="107">
      <t>カズ</t>
    </rPh>
    <rPh sb="108" eb="109">
      <t>クワ</t>
    </rPh>
    <rPh sb="111" eb="112">
      <t>エ</t>
    </rPh>
    <rPh sb="113" eb="114">
      <t>カズ</t>
    </rPh>
    <rPh sb="115" eb="116">
      <t>ミ</t>
    </rPh>
    <rPh sb="125" eb="126">
      <t>ガタ</t>
    </rPh>
    <rPh sb="126" eb="128">
      <t>リョウヨウ</t>
    </rPh>
    <rPh sb="128" eb="129">
      <t>ショウ</t>
    </rPh>
    <rPh sb="130" eb="132">
      <t>リヨウ</t>
    </rPh>
    <rPh sb="132" eb="133">
      <t>シャ</t>
    </rPh>
    <rPh sb="133" eb="134">
      <t>トウ</t>
    </rPh>
    <rPh sb="135" eb="136">
      <t>カズ</t>
    </rPh>
    <rPh sb="141" eb="142">
      <t>ジョ</t>
    </rPh>
    <rPh sb="144" eb="145">
      <t>カズ</t>
    </rPh>
    <rPh sb="148" eb="149">
      <t>ガタ</t>
    </rPh>
    <rPh sb="149" eb="151">
      <t>リョウヨウ</t>
    </rPh>
    <rPh sb="151" eb="152">
      <t>ショウ</t>
    </rPh>
    <rPh sb="153" eb="156">
      <t>リヨウシャ</t>
    </rPh>
    <rPh sb="156" eb="157">
      <t>トウ</t>
    </rPh>
    <rPh sb="158" eb="159">
      <t>カズ</t>
    </rPh>
    <rPh sb="164" eb="165">
      <t>ジョ</t>
    </rPh>
    <rPh sb="167" eb="168">
      <t>カズ</t>
    </rPh>
    <rPh sb="169" eb="170">
      <t>クワ</t>
    </rPh>
    <rPh sb="172" eb="173">
      <t>エ</t>
    </rPh>
    <rPh sb="174" eb="175">
      <t>カズ</t>
    </rPh>
    <rPh sb="175" eb="177">
      <t>イジョウ</t>
    </rPh>
    <phoneticPr fontId="2"/>
  </si>
  <si>
    <t>利用者の氏名、生年月日、性別、入所年月日、退所年月日、要介護度、診療録の番号、投薬・注射歴、副作用歴、アレルギー歴、薬学的管理の内容（重複投薬、配合禁忌等に関する確認等を含む。）、利用者等への指導及び利用者等からの相談事項、薬剤管理指導等の実施日、記録の作成日その他の事項</t>
    <phoneticPr fontId="2"/>
  </si>
  <si>
    <t>　薬剤師が入所者等ごとに作成する薬剤管理指導記録には、次の事項を記載し、最後の記入の日から最低３年間保存していますか。</t>
    <rPh sb="1" eb="4">
      <t>ヤクザイシ</t>
    </rPh>
    <rPh sb="5" eb="7">
      <t>ニュウショ</t>
    </rPh>
    <rPh sb="7" eb="8">
      <t>シャ</t>
    </rPh>
    <rPh sb="8" eb="9">
      <t>トウ</t>
    </rPh>
    <rPh sb="12" eb="14">
      <t>サクセイ</t>
    </rPh>
    <rPh sb="16" eb="18">
      <t>ヤクザイ</t>
    </rPh>
    <rPh sb="18" eb="20">
      <t>カンリ</t>
    </rPh>
    <rPh sb="20" eb="22">
      <t>シドウ</t>
    </rPh>
    <rPh sb="22" eb="24">
      <t>キロク</t>
    </rPh>
    <rPh sb="27" eb="28">
      <t>ツギ</t>
    </rPh>
    <rPh sb="29" eb="31">
      <t>ジコウ</t>
    </rPh>
    <rPh sb="32" eb="34">
      <t>キサイ</t>
    </rPh>
    <rPh sb="36" eb="38">
      <t>サイゴ</t>
    </rPh>
    <rPh sb="39" eb="41">
      <t>キニュウ</t>
    </rPh>
    <rPh sb="42" eb="43">
      <t>ヒ</t>
    </rPh>
    <rPh sb="45" eb="47">
      <t>サイテイ</t>
    </rPh>
    <rPh sb="48" eb="50">
      <t>ネンカン</t>
    </rPh>
    <rPh sb="50" eb="52">
      <t>ホゾン</t>
    </rPh>
    <phoneticPr fontId="2"/>
  </si>
  <si>
    <t>・麻薬に係る薬学的管理の内容（麻薬の服薬状況、疼痛緩和の状況等）
・麻薬に係る利用者等への指導及び利用者等からの相談事項
・その他麻薬に係る事項</t>
    <phoneticPr fontId="2"/>
  </si>
  <si>
    <t>　疼痛緩和のために特別な薬剤(麻薬に限る）の投薬又は注射を行われている利用者に対する当該薬剤の使用に関する薬学的管理を行った場合の加算の算定にあたっては、④の薬剤管理指導記録に少なくとも次に掲げる事項について記載がされていますか。</t>
    <rPh sb="1" eb="3">
      <t>トウツウ</t>
    </rPh>
    <rPh sb="3" eb="5">
      <t>カンワ</t>
    </rPh>
    <rPh sb="9" eb="11">
      <t>トクベツ</t>
    </rPh>
    <rPh sb="12" eb="14">
      <t>ヤクザイ</t>
    </rPh>
    <rPh sb="15" eb="17">
      <t>マヤク</t>
    </rPh>
    <rPh sb="18" eb="19">
      <t>カギ</t>
    </rPh>
    <rPh sb="22" eb="24">
      <t>トウヤク</t>
    </rPh>
    <rPh sb="24" eb="25">
      <t>マタ</t>
    </rPh>
    <rPh sb="26" eb="28">
      <t>チュウシャ</t>
    </rPh>
    <rPh sb="29" eb="30">
      <t>オコナ</t>
    </rPh>
    <rPh sb="35" eb="38">
      <t>リヨウシャ</t>
    </rPh>
    <rPh sb="39" eb="40">
      <t>タイ</t>
    </rPh>
    <rPh sb="42" eb="44">
      <t>トウガイ</t>
    </rPh>
    <rPh sb="44" eb="46">
      <t>ヤクザイ</t>
    </rPh>
    <rPh sb="47" eb="49">
      <t>シヨウ</t>
    </rPh>
    <rPh sb="50" eb="51">
      <t>カン</t>
    </rPh>
    <rPh sb="53" eb="56">
      <t>ヤクガクテキ</t>
    </rPh>
    <rPh sb="56" eb="58">
      <t>カンリ</t>
    </rPh>
    <rPh sb="59" eb="60">
      <t>オコナ</t>
    </rPh>
    <rPh sb="62" eb="64">
      <t>バアイ</t>
    </rPh>
    <rPh sb="65" eb="67">
      <t>カサン</t>
    </rPh>
    <rPh sb="68" eb="70">
      <t>サンテイ</t>
    </rPh>
    <rPh sb="79" eb="81">
      <t>ヤクザイ</t>
    </rPh>
    <rPh sb="81" eb="83">
      <t>カンリ</t>
    </rPh>
    <rPh sb="83" eb="85">
      <t>シドウ</t>
    </rPh>
    <rPh sb="85" eb="87">
      <t>キロク</t>
    </rPh>
    <rPh sb="88" eb="89">
      <t>スク</t>
    </rPh>
    <rPh sb="93" eb="94">
      <t>ツギ</t>
    </rPh>
    <rPh sb="95" eb="96">
      <t>カカ</t>
    </rPh>
    <rPh sb="98" eb="100">
      <t>ジコウ</t>
    </rPh>
    <rPh sb="104" eb="106">
      <t>キサイ</t>
    </rPh>
    <phoneticPr fontId="2"/>
  </si>
  <si>
    <t>　理学療法Ⅰ</t>
    <phoneticPr fontId="2"/>
  </si>
  <si>
    <t>　⑧の説明の内容の要点を診療録に記載していますか。</t>
    <phoneticPr fontId="1"/>
  </si>
  <si>
    <t>　利用開始又は入所した日から起算して４月を越えて以降、１月に合計11回以上の言語聴覚療法を行った場合、11回目以降のものについては、100分の70に減算していますか。</t>
    <rPh sb="8" eb="9">
      <t>ショ</t>
    </rPh>
    <rPh sb="19" eb="20">
      <t>ガツ</t>
    </rPh>
    <rPh sb="21" eb="22">
      <t>コ</t>
    </rPh>
    <rPh sb="28" eb="29">
      <t>ツキ</t>
    </rPh>
    <rPh sb="34" eb="37">
      <t>カイイジョウ</t>
    </rPh>
    <rPh sb="53" eb="57">
      <t>カイメイコウ</t>
    </rPh>
    <rPh sb="69" eb="70">
      <t>ブン</t>
    </rPh>
    <phoneticPr fontId="1"/>
  </si>
  <si>
    <t>〇 職場におけるハラスメントの内容、職場におけるハラスメントを行ってはならない旨の方針を明確
  化し、従業者に周知・啓発していますか。
〇 相談に対応する担当者と窓口をあらかじめ定め、従業員に周知していますか。</t>
    <phoneticPr fontId="2"/>
  </si>
  <si>
    <t>　従業者に対する防災教育について、その内容と回数を計画に定め、定期的に実施していますか。（実施時期：　　　月）</t>
    <rPh sb="1" eb="4">
      <t>ジュウギョウシャ</t>
    </rPh>
    <rPh sb="5" eb="6">
      <t>タイ</t>
    </rPh>
    <rPh sb="8" eb="10">
      <t>ボウサイ</t>
    </rPh>
    <rPh sb="10" eb="12">
      <t>キョウイク</t>
    </rPh>
    <rPh sb="19" eb="21">
      <t>ナイヨウ</t>
    </rPh>
    <rPh sb="22" eb="24">
      <t>カイスウ</t>
    </rPh>
    <rPh sb="25" eb="27">
      <t>ケイカク</t>
    </rPh>
    <rPh sb="28" eb="29">
      <t>サダ</t>
    </rPh>
    <rPh sb="31" eb="34">
      <t>テイキテキ</t>
    </rPh>
    <rPh sb="35" eb="37">
      <t>ジッシ</t>
    </rPh>
    <rPh sb="45" eb="47">
      <t>ジッシ</t>
    </rPh>
    <rPh sb="47" eb="49">
      <t>ジキ</t>
    </rPh>
    <rPh sb="53" eb="54">
      <t>ガツ</t>
    </rPh>
    <phoneticPr fontId="2"/>
  </si>
  <si>
    <t>７　業務継続計画未策定減算</t>
    <rPh sb="2" eb="8">
      <t>ギョウムケイゾクケイカク</t>
    </rPh>
    <rPh sb="11" eb="13">
      <t>ゲンザン</t>
    </rPh>
    <phoneticPr fontId="2"/>
  </si>
  <si>
    <t>７　退所時栄養情報連携加算</t>
    <rPh sb="2" eb="4">
      <t>タイショ</t>
    </rPh>
    <rPh sb="4" eb="5">
      <t>ジ</t>
    </rPh>
    <rPh sb="5" eb="7">
      <t>エイヨウ</t>
    </rPh>
    <rPh sb="7" eb="9">
      <t>ジョウホウ</t>
    </rPh>
    <rPh sb="9" eb="11">
      <t>レンケイ</t>
    </rPh>
    <phoneticPr fontId="2"/>
  </si>
  <si>
    <t>10　協力医療機関連携加算</t>
    <rPh sb="3" eb="5">
      <t>キョウリョク</t>
    </rPh>
    <rPh sb="5" eb="7">
      <t>イリョウ</t>
    </rPh>
    <rPh sb="7" eb="9">
      <t>キカン</t>
    </rPh>
    <rPh sb="9" eb="11">
      <t>レンケイ</t>
    </rPh>
    <rPh sb="11" eb="13">
      <t>カサン</t>
    </rPh>
    <phoneticPr fontId="2"/>
  </si>
  <si>
    <t>　低栄養状態のリスク評価は、「リハビリテーション・個別機能訓練、栄養管理及び口腔管理の実施に関する基本的な考え方並びに事務処理手順及び様式例の提示について」第４に基づき行っていますか。低栄養状態のリスクが中リスク者のうち、経口による食事の摂取を行っておらず、栄養補給法以外のリスク分類に該当しない場合は、低リスク者に準じた対応を行っていますか。</t>
    <rPh sb="164" eb="165">
      <t>オコナ</t>
    </rPh>
    <phoneticPr fontId="2"/>
  </si>
  <si>
    <t>19　認知症チームケア推進加算</t>
    <rPh sb="11" eb="13">
      <t>スイシン</t>
    </rPh>
    <phoneticPr fontId="2"/>
  </si>
  <si>
    <t>26　高齢者施設等感染対策向上加算</t>
    <rPh sb="3" eb="6">
      <t>コウレイシャ</t>
    </rPh>
    <rPh sb="6" eb="8">
      <t>シセツ</t>
    </rPh>
    <rPh sb="8" eb="9">
      <t>ナド</t>
    </rPh>
    <rPh sb="9" eb="13">
      <t>カンセンタイサク</t>
    </rPh>
    <rPh sb="13" eb="17">
      <t>コウジョウカサン</t>
    </rPh>
    <phoneticPr fontId="2"/>
  </si>
  <si>
    <t>27　生産性向上推進体制加算</t>
    <rPh sb="3" eb="6">
      <t>セイサンセイ</t>
    </rPh>
    <rPh sb="6" eb="8">
      <t>コウジョウ</t>
    </rPh>
    <rPh sb="8" eb="10">
      <t>スイシン</t>
    </rPh>
    <rPh sb="10" eb="12">
      <t>タイセイ</t>
    </rPh>
    <rPh sb="12" eb="14">
      <t>カサン</t>
    </rPh>
    <phoneticPr fontId="2"/>
  </si>
  <si>
    <t>31　介護職員等処遇改善加算</t>
    <rPh sb="7" eb="8">
      <t>ナド</t>
    </rPh>
    <phoneticPr fontId="2"/>
  </si>
  <si>
    <t>・ 介護報酬については、定期的に自己点検を行い、誤りが確認された場合は速やかに保険者に相談の上、過誤調整をしてください。</t>
    <rPh sb="43" eb="45">
      <t>ソウダン</t>
    </rPh>
    <phoneticPr fontId="2"/>
  </si>
  <si>
    <t>　次の業務を委託する場合は、医療法施行規則に準じて行っていますか。</t>
    <rPh sb="1" eb="2">
      <t>ツギ</t>
    </rPh>
    <rPh sb="3" eb="5">
      <t>ギョウム</t>
    </rPh>
    <rPh sb="6" eb="8">
      <t>イタク</t>
    </rPh>
    <rPh sb="10" eb="12">
      <t>バアイ</t>
    </rPh>
    <rPh sb="14" eb="16">
      <t>イリョウ</t>
    </rPh>
    <rPh sb="16" eb="17">
      <t>ホウ</t>
    </rPh>
    <rPh sb="17" eb="19">
      <t>セコウ</t>
    </rPh>
    <rPh sb="19" eb="21">
      <t>キソク</t>
    </rPh>
    <rPh sb="22" eb="23">
      <t>ジュン</t>
    </rPh>
    <rPh sb="25" eb="26">
      <t>オコナ</t>
    </rPh>
    <phoneticPr fontId="2"/>
  </si>
  <si>
    <t>※ ①及び②のいずれかが「×」の場合は、事実が生じた月の翌月から改善が認められる月までの間について、入所者全員について１日につき基本単位数の３％が減算になります。
※令和７年3月31日までは経過措置として減算を適用しません。</t>
    <rPh sb="3" eb="4">
      <t>オヨ</t>
    </rPh>
    <rPh sb="105" eb="107">
      <t>テキヨウ</t>
    </rPh>
    <phoneticPr fontId="2"/>
  </si>
  <si>
    <t>　近隣の精神科病院と連携し、当該精神科病院が、必要に応じ入所者等を入院させる体制及び当該精神科病院に勤務する医師の入所者等に対する診察を週４回以上行う体制が確保されていますか。</t>
    <rPh sb="1" eb="3">
      <t>キンリン</t>
    </rPh>
    <rPh sb="4" eb="7">
      <t>セイシンカ</t>
    </rPh>
    <rPh sb="7" eb="9">
      <t>ビョウイン</t>
    </rPh>
    <rPh sb="10" eb="12">
      <t>レンケイ</t>
    </rPh>
    <rPh sb="14" eb="16">
      <t>トウガイ</t>
    </rPh>
    <rPh sb="16" eb="19">
      <t>セイシンカ</t>
    </rPh>
    <rPh sb="19" eb="21">
      <t>ビョウイン</t>
    </rPh>
    <rPh sb="23" eb="25">
      <t>ヒツヨウ</t>
    </rPh>
    <rPh sb="26" eb="27">
      <t>オウ</t>
    </rPh>
    <rPh sb="28" eb="31">
      <t>ニュウショシャ</t>
    </rPh>
    <rPh sb="31" eb="32">
      <t>トウ</t>
    </rPh>
    <rPh sb="33" eb="35">
      <t>ニュウイン</t>
    </rPh>
    <rPh sb="38" eb="40">
      <t>タイセイ</t>
    </rPh>
    <rPh sb="40" eb="41">
      <t>オヨ</t>
    </rPh>
    <rPh sb="42" eb="44">
      <t>トウガイ</t>
    </rPh>
    <rPh sb="44" eb="47">
      <t>セイシンカ</t>
    </rPh>
    <rPh sb="47" eb="49">
      <t>ビョウイン</t>
    </rPh>
    <rPh sb="50" eb="52">
      <t>キンム</t>
    </rPh>
    <rPh sb="54" eb="56">
      <t>イシ</t>
    </rPh>
    <rPh sb="57" eb="60">
      <t>ニュウショシャ</t>
    </rPh>
    <rPh sb="60" eb="61">
      <t>トウ</t>
    </rPh>
    <rPh sb="62" eb="63">
      <t>タイ</t>
    </rPh>
    <rPh sb="65" eb="67">
      <t>シンサツ</t>
    </rPh>
    <rPh sb="68" eb="69">
      <t>シュウ</t>
    </rPh>
    <rPh sb="70" eb="71">
      <t>カイ</t>
    </rPh>
    <rPh sb="71" eb="73">
      <t>イジョウ</t>
    </rPh>
    <rPh sb="73" eb="74">
      <t>オコナ</t>
    </rPh>
    <rPh sb="75" eb="77">
      <t>タイセイ</t>
    </rPh>
    <rPh sb="78" eb="80">
      <t>カクホ</t>
    </rPh>
    <phoneticPr fontId="2"/>
  </si>
  <si>
    <t>　入所者に提供する施設サービスの質を常に向上させていくため、計画（Plan）、実行（Do）、評価（Check）、改善（Action）のサイクル（ＰＤＣＡサイクル）により、質の高いサービスを実施する体制を構築するとともに、その更なる向上に努めることが重要であり、具体的には、次のような一連の取組を実施していますか。　</t>
    <phoneticPr fontId="2"/>
  </si>
  <si>
    <t>　次の「介護医療院施設基準第40条第１項に掲げる基準」のいずれにも適合していますか。</t>
    <rPh sb="1" eb="2">
      <t>ツギ</t>
    </rPh>
    <rPh sb="6" eb="8">
      <t>イリョウ</t>
    </rPh>
    <rPh sb="8" eb="9">
      <t>イン</t>
    </rPh>
    <rPh sb="9" eb="11">
      <t>シセツ</t>
    </rPh>
    <phoneticPr fontId="2"/>
  </si>
  <si>
    <t>　労働保険料（労働保険の保険料の徴収等に関する法律第十条第二項に規定する労働保険料をいう。以下同じ。）の納付を適正に行っていますか。</t>
    <phoneticPr fontId="2"/>
  </si>
  <si>
    <t>　褥瘡対策指導管理（Ⅰ）の算定要件を満たしていますか。</t>
    <phoneticPr fontId="2"/>
  </si>
  <si>
    <t>　施設入所時及びその後少なくとも３月に１回、褥瘡の状態及び褥瘡の発生と関連のあるリスクについての評価を実施していますか。</t>
    <phoneticPr fontId="2"/>
  </si>
  <si>
    <t>　評価の結果、褥瘡が発生するリスクがあるとされた入所者ごとに褥瘡対策に関する診療計画を作成し、少なくとも３月に１回見直していますか。</t>
    <phoneticPr fontId="2"/>
  </si>
  <si>
    <t>　褥瘡対策指導管理（Ⅰ）を算定する入所者ごとに、アからウまでに定める月の翌月10日までにLIFEへ情報を提出していますか。</t>
    <phoneticPr fontId="2"/>
  </si>
  <si>
    <t>勤務実績について、別紙１-１の「従業者の勤務の体制及び勤務形態一覧表」を作成してください。</t>
    <rPh sb="0" eb="2">
      <t>キンム</t>
    </rPh>
    <rPh sb="16" eb="19">
      <t>ジュウギョウシャ</t>
    </rPh>
    <rPh sb="20" eb="22">
      <t>キンム</t>
    </rPh>
    <rPh sb="23" eb="25">
      <t>タイセイ</t>
    </rPh>
    <rPh sb="25" eb="26">
      <t>オヨ</t>
    </rPh>
    <rPh sb="36" eb="38">
      <t>サクセイ</t>
    </rPh>
    <phoneticPr fontId="2"/>
  </si>
  <si>
    <r>
      <t>　介護職員その他の従業者に対し、身体的拘束等の適正化のための研修を定期的</t>
    </r>
    <r>
      <rPr>
        <sz val="9"/>
        <rFont val="ＭＳ 明朝"/>
        <family val="1"/>
        <charset val="128"/>
      </rPr>
      <t>（年２回以上）</t>
    </r>
    <r>
      <rPr>
        <sz val="10"/>
        <rFont val="ＭＳ 明朝"/>
        <family val="1"/>
        <charset val="128"/>
      </rPr>
      <t>に実施していますか。また、研修の記録を残していますか。</t>
    </r>
    <rPh sb="1" eb="3">
      <t>カイゴ</t>
    </rPh>
    <rPh sb="3" eb="5">
      <t>ショクイン</t>
    </rPh>
    <rPh sb="7" eb="8">
      <t>タ</t>
    </rPh>
    <rPh sb="9" eb="12">
      <t>ジュウギョウシャ</t>
    </rPh>
    <rPh sb="13" eb="14">
      <t>タイ</t>
    </rPh>
    <rPh sb="16" eb="19">
      <t>シンタイテキ</t>
    </rPh>
    <rPh sb="19" eb="21">
      <t>コウソク</t>
    </rPh>
    <rPh sb="21" eb="22">
      <t>トウ</t>
    </rPh>
    <rPh sb="23" eb="26">
      <t>テキセイカ</t>
    </rPh>
    <rPh sb="30" eb="32">
      <t>ケンシュウ</t>
    </rPh>
    <rPh sb="33" eb="36">
      <t>テイキテキ</t>
    </rPh>
    <rPh sb="37" eb="38">
      <t>ネン</t>
    </rPh>
    <rPh sb="39" eb="42">
      <t>カイイジョウ</t>
    </rPh>
    <rPh sb="44" eb="46">
      <t>ジッシ</t>
    </rPh>
    <rPh sb="56" eb="58">
      <t>ケンシュウ</t>
    </rPh>
    <phoneticPr fontId="2"/>
  </si>
  <si>
    <t>※　⑨の点検結果が「ある」の場合は、次の項目も点検してください。</t>
    <phoneticPr fontId="2"/>
  </si>
  <si>
    <r>
      <t>　やむを得ず身体的拘束等を行う場合には、「切迫性」「非代替性」「一時性」のすべてを満たしているか、委員会等で検討し、施設全体で判断していますか。</t>
    </r>
    <r>
      <rPr>
        <sz val="9"/>
        <rFont val="ＭＳ 明朝"/>
        <family val="1"/>
        <charset val="128"/>
      </rPr>
      <t>（担当者のみで判断している場合は「×」）</t>
    </r>
    <rPh sb="8" eb="9">
      <t>テキ</t>
    </rPh>
    <rPh sb="49" eb="52">
      <t>イインカイ</t>
    </rPh>
    <rPh sb="52" eb="53">
      <t>トウ</t>
    </rPh>
    <phoneticPr fontId="2"/>
  </si>
  <si>
    <t>　⑩の検討結果について記録を残していますか。</t>
    <phoneticPr fontId="2"/>
  </si>
  <si>
    <t>　管理者は常勤であり、原則として専ら当該介護医療院の管理業務に従事する、知事の承認を受けた医師ですか。</t>
    <rPh sb="22" eb="24">
      <t>イリョウ</t>
    </rPh>
    <rPh sb="24" eb="25">
      <t>イン</t>
    </rPh>
    <rPh sb="36" eb="38">
      <t>チジ</t>
    </rPh>
    <rPh sb="39" eb="41">
      <t>ショウニン</t>
    </rPh>
    <rPh sb="42" eb="43">
      <t>ウ</t>
    </rPh>
    <rPh sb="45" eb="47">
      <t>イシ</t>
    </rPh>
    <phoneticPr fontId="2"/>
  </si>
  <si>
    <t>　介護に直接携わる職員のうち、医療・福祉関係の資格を有さない者について、採用後１年以内に認知症介護基礎研修を受講させるために必要な措置を講じていますか。</t>
    <rPh sb="1" eb="3">
      <t>カイゴ</t>
    </rPh>
    <rPh sb="36" eb="39">
      <t>サイヨウゴ</t>
    </rPh>
    <rPh sb="40" eb="41">
      <t>ネン</t>
    </rPh>
    <rPh sb="41" eb="43">
      <t>イナイ</t>
    </rPh>
    <rPh sb="44" eb="47">
      <t>ニンチショウ</t>
    </rPh>
    <phoneticPr fontId="2"/>
  </si>
  <si>
    <t>　介護情報サービスかながわにメールアドレスを登録していますか。また、担当者不在時でも対応できるメールアドレスとなっていますか。</t>
    <rPh sb="1" eb="3">
      <t>カイゴ</t>
    </rPh>
    <rPh sb="3" eb="5">
      <t>ジョウホウ</t>
    </rPh>
    <rPh sb="22" eb="24">
      <t>トウロク</t>
    </rPh>
    <rPh sb="34" eb="37">
      <t>タントウシャ</t>
    </rPh>
    <rPh sb="37" eb="39">
      <t>フザイ</t>
    </rPh>
    <rPh sb="39" eb="40">
      <t>ジ</t>
    </rPh>
    <rPh sb="42" eb="44">
      <t>タイオウ</t>
    </rPh>
    <phoneticPr fontId="2"/>
  </si>
  <si>
    <r>
      <t>　感染対策委員会は幅広い職種</t>
    </r>
    <r>
      <rPr>
        <sz val="9"/>
        <rFont val="ＭＳ 明朝"/>
        <family val="1"/>
        <charset val="128"/>
      </rPr>
      <t>（例えば、管理者、事務長、医師、看護職員、介護職員、栄養士又は管理栄養士、介護支援専門員）</t>
    </r>
    <r>
      <rPr>
        <sz val="10"/>
        <rFont val="ＭＳ 明朝"/>
        <family val="1"/>
        <charset val="128"/>
      </rPr>
      <t>により構成されていますか。</t>
    </r>
    <rPh sb="43" eb="44">
      <t>マタ</t>
    </rPh>
    <rPh sb="45" eb="47">
      <t>カンリ</t>
    </rPh>
    <rPh sb="47" eb="50">
      <t>エイヨウシ</t>
    </rPh>
    <phoneticPr fontId="2"/>
  </si>
  <si>
    <t>　感染対策担当者を定めていますか。</t>
    <rPh sb="1" eb="3">
      <t>カンセン</t>
    </rPh>
    <rPh sb="3" eb="5">
      <t>タイサク</t>
    </rPh>
    <rPh sb="5" eb="8">
      <t>タントウシャ</t>
    </rPh>
    <rPh sb="9" eb="10">
      <t>サダ</t>
    </rPh>
    <phoneticPr fontId="2"/>
  </si>
  <si>
    <r>
      <t>　感染症の予防及びまん延の防止のための訓練を定期的</t>
    </r>
    <r>
      <rPr>
        <sz val="9"/>
        <rFont val="ＭＳ 明朝"/>
        <family val="1"/>
        <charset val="128"/>
      </rPr>
      <t>（年2回以上）</t>
    </r>
    <r>
      <rPr>
        <sz val="10"/>
        <rFont val="ＭＳ 明朝"/>
        <family val="1"/>
        <charset val="128"/>
      </rPr>
      <t>実施していますか。</t>
    </r>
    <rPh sb="5" eb="7">
      <t>ヨボウ</t>
    </rPh>
    <rPh sb="7" eb="8">
      <t>オヨ</t>
    </rPh>
    <rPh sb="11" eb="12">
      <t>エン</t>
    </rPh>
    <rPh sb="13" eb="15">
      <t>ボウシ</t>
    </rPh>
    <rPh sb="19" eb="21">
      <t>クンレン</t>
    </rPh>
    <rPh sb="22" eb="25">
      <t>テイキテキ</t>
    </rPh>
    <rPh sb="26" eb="27">
      <t>ネン</t>
    </rPh>
    <rPh sb="28" eb="29">
      <t>カイ</t>
    </rPh>
    <rPh sb="29" eb="31">
      <t>イジョウ</t>
    </rPh>
    <rPh sb="32" eb="34">
      <t>ジッシ</t>
    </rPh>
    <phoneticPr fontId="2"/>
  </si>
  <si>
    <r>
      <t>（26）協力医療機関　</t>
    </r>
    <r>
      <rPr>
        <sz val="8"/>
        <rFont val="ＭＳ ゴシック"/>
        <family val="3"/>
        <charset val="128"/>
      </rPr>
      <t>※令和9年3月31日までは経過措置として努力義務</t>
    </r>
    <rPh sb="6" eb="8">
      <t>イリョウ</t>
    </rPh>
    <rPh sb="8" eb="10">
      <t>キカン</t>
    </rPh>
    <phoneticPr fontId="2"/>
  </si>
  <si>
    <r>
      <t>　入所者等の病状の急変等に備えるため、以下②～⑤の条件を満たす協力医療機関を定めていますか。</t>
    </r>
    <r>
      <rPr>
        <sz val="9"/>
        <rFont val="ＭＳ 明朝"/>
        <family val="1"/>
        <charset val="128"/>
      </rPr>
      <t>※ 協力医療機関は、近距離にあることが望ましく、当該病院が標榜している診療科名等からみて、病状急変等の事態に適切に対応できるものであることが必要です。</t>
    </r>
    <rPh sb="19" eb="21">
      <t>イカ</t>
    </rPh>
    <rPh sb="25" eb="27">
      <t>ジョウケン</t>
    </rPh>
    <rPh sb="28" eb="29">
      <t>ミ</t>
    </rPh>
    <rPh sb="33" eb="35">
      <t>イリョウ</t>
    </rPh>
    <rPh sb="35" eb="37">
      <t>キカン</t>
    </rPh>
    <rPh sb="65" eb="66">
      <t>ノゾ</t>
    </rPh>
    <phoneticPr fontId="2"/>
  </si>
  <si>
    <r>
      <t>　①の内容をウェブサイトに掲載していますか。</t>
    </r>
    <r>
      <rPr>
        <sz val="9"/>
        <rFont val="ＭＳ 明朝"/>
        <family val="1"/>
        <charset val="128"/>
      </rPr>
      <t>※令和７年3月31日までは経過措置として努力義務</t>
    </r>
    <phoneticPr fontId="2"/>
  </si>
  <si>
    <t>（32）虐待の防止</t>
    <rPh sb="4" eb="6">
      <t>ギャクタイ</t>
    </rPh>
    <rPh sb="7" eb="9">
      <t>ボウシ</t>
    </rPh>
    <phoneticPr fontId="2"/>
  </si>
  <si>
    <r>
      <t>（33）利用</t>
    </r>
    <r>
      <rPr>
        <sz val="10"/>
        <rFont val="ＭＳ ゴシック"/>
        <family val="3"/>
        <charset val="128"/>
      </rPr>
      <t>者の安全並びに介護サービスの質の確保及び職員の負担軽減に資する方策を検討するための委員会の設置</t>
    </r>
    <r>
      <rPr>
        <sz val="11"/>
        <rFont val="ＭＳ ゴシック"/>
        <family val="3"/>
        <charset val="128"/>
      </rPr>
      <t xml:space="preserve">
　　　　　　　　　　　　　　　　　　　　　　　　　　　　</t>
    </r>
    <r>
      <rPr>
        <sz val="8"/>
        <rFont val="ＭＳ ゴシック"/>
        <family val="3"/>
        <charset val="128"/>
      </rPr>
      <t>※令和９年3月31日までは経過措置として努力義務</t>
    </r>
    <rPh sb="4" eb="6">
      <t>リヨウ</t>
    </rPh>
    <rPh sb="10" eb="11">
      <t>ナラ</t>
    </rPh>
    <phoneticPr fontId="2"/>
  </si>
  <si>
    <t>（34）会計の区分</t>
    <phoneticPr fontId="2"/>
  </si>
  <si>
    <t>（35）記録の整備</t>
    <phoneticPr fontId="2"/>
  </si>
  <si>
    <t>（36）広告の制限</t>
    <rPh sb="4" eb="6">
      <t>コウコク</t>
    </rPh>
    <rPh sb="7" eb="9">
      <t>セイゲン</t>
    </rPh>
    <phoneticPr fontId="2"/>
  </si>
  <si>
    <r>
      <t xml:space="preserve">　人員基準の適合状態を確認した上で、報酬請求をしていますか。
</t>
    </r>
    <r>
      <rPr>
        <sz val="9"/>
        <rFont val="ＭＳ 明朝"/>
        <family val="1"/>
        <charset val="128"/>
      </rPr>
      <t>※ 前年度の平均入所者数を基に､毎月１日から末日の歴月ごとの勤務実績から各職種の人員基準管理を行うことが必要です。</t>
    </r>
    <phoneticPr fontId="2"/>
  </si>
  <si>
    <r>
      <t>　短期入所療養介護を30日を越えて利用した場合、30日を超える日以降について連続して介護報酬を請求していませんか。</t>
    </r>
    <r>
      <rPr>
        <sz val="9"/>
        <rFont val="ＭＳ 明朝"/>
        <family val="1"/>
        <charset val="128"/>
      </rPr>
      <t>（請求していない場合は「○」）</t>
    </r>
    <phoneticPr fontId="2"/>
  </si>
  <si>
    <t>③ ④ ⑤ で×と答えた場合は、過誤調整が必要な場合があります。保険者に相談してください。</t>
    <phoneticPr fontId="2"/>
  </si>
  <si>
    <r>
      <t>１　Ⅰ型サービス費　
　</t>
    </r>
    <r>
      <rPr>
        <sz val="10"/>
        <rFont val="ＭＳ ゴシック"/>
        <family val="3"/>
        <charset val="128"/>
      </rPr>
      <t>別紙３-１「介護医療院(Ⅰ型）の基本施設サービス費チェック表でチェックしてください。</t>
    </r>
    <rPh sb="3" eb="4">
      <t>ガタ</t>
    </rPh>
    <rPh sb="8" eb="9">
      <t>ヒ</t>
    </rPh>
    <rPh sb="12" eb="14">
      <t>ベッシ</t>
    </rPh>
    <rPh sb="18" eb="20">
      <t>カイゴ</t>
    </rPh>
    <rPh sb="20" eb="22">
      <t>イリョウ</t>
    </rPh>
    <rPh sb="22" eb="23">
      <t>イン</t>
    </rPh>
    <rPh sb="25" eb="26">
      <t>ガタ</t>
    </rPh>
    <rPh sb="28" eb="30">
      <t>キホン</t>
    </rPh>
    <rPh sb="30" eb="32">
      <t>シセツ</t>
    </rPh>
    <rPh sb="36" eb="37">
      <t>ヒ</t>
    </rPh>
    <rPh sb="41" eb="42">
      <t>ヒョウ</t>
    </rPh>
    <phoneticPr fontId="2"/>
  </si>
  <si>
    <r>
      <t>２　Ⅱ型サービス費　
　</t>
    </r>
    <r>
      <rPr>
        <sz val="10"/>
        <rFont val="ＭＳ ゴシック"/>
        <family val="3"/>
        <charset val="128"/>
      </rPr>
      <t>別紙３-２「介護医療院(Ⅱ型）の基本施設サービス費チェック表でチェックしてください。</t>
    </r>
    <rPh sb="3" eb="4">
      <t>ガタ</t>
    </rPh>
    <rPh sb="8" eb="9">
      <t>ヒ</t>
    </rPh>
    <rPh sb="12" eb="14">
      <t>ベッシ</t>
    </rPh>
    <rPh sb="18" eb="20">
      <t>カイゴ</t>
    </rPh>
    <rPh sb="20" eb="22">
      <t>イリョウ</t>
    </rPh>
    <rPh sb="22" eb="23">
      <t>イン</t>
    </rPh>
    <rPh sb="25" eb="26">
      <t>ガタ</t>
    </rPh>
    <rPh sb="28" eb="30">
      <t>キホン</t>
    </rPh>
    <rPh sb="30" eb="32">
      <t>シセツ</t>
    </rPh>
    <rPh sb="36" eb="37">
      <t>ヒ</t>
    </rPh>
    <rPh sb="41" eb="42">
      <t>ヒョウ</t>
    </rPh>
    <phoneticPr fontId="2"/>
  </si>
  <si>
    <t>１　定員超過利用減算</t>
    <phoneticPr fontId="2"/>
  </si>
  <si>
    <r>
      <t>　</t>
    </r>
    <r>
      <rPr>
        <sz val="10"/>
        <rFont val="ＭＳ 明朝"/>
        <family val="1"/>
        <charset val="128"/>
      </rPr>
      <t>月平均の入所者数が運営規程に定められている入所定員を超えて利用したことはありませんか。</t>
    </r>
    <r>
      <rPr>
        <sz val="9"/>
        <rFont val="ＭＳ 明朝"/>
        <family val="1"/>
        <charset val="128"/>
      </rPr>
      <t>（ない場合は「○」）</t>
    </r>
    <r>
      <rPr>
        <b/>
        <sz val="9"/>
        <rFont val="ＭＳ 明朝"/>
        <family val="1"/>
        <charset val="128"/>
      </rPr>
      <t>※「×」の場合は、定員超過利用になった翌月から、定員超過利用が解消されるに至った月まで、すべての入所者等について基本単位数の70％で算定することになります。（やむを得ない措置等による定員の超過を除きます。）</t>
    </r>
    <phoneticPr fontId="2"/>
  </si>
  <si>
    <t>２　夜間勤務体制減算</t>
    <rPh sb="2" eb="4">
      <t>ヤカン</t>
    </rPh>
    <rPh sb="4" eb="6">
      <t>キンム</t>
    </rPh>
    <phoneticPr fontId="2"/>
  </si>
  <si>
    <r>
      <t xml:space="preserve">　日中はユニットごとに常時１人以上の介護職員又は看護職員を配置していますか。また、ユニットごとに常勤のユニットリーダーを配置していますか。
</t>
    </r>
    <r>
      <rPr>
        <b/>
        <sz val="9"/>
        <rFont val="ＭＳ 明朝"/>
        <family val="1"/>
        <charset val="128"/>
      </rPr>
      <t>※「×」の場合は、の場合は、基準に満たない月の翌々月から、基準に満たない状況が解消されるに至った月まで、すべての入所者等について基本単位数の97％で算定することになります。</t>
    </r>
    <phoneticPr fontId="2"/>
  </si>
  <si>
    <t>４　身体拘束廃止未実施減算</t>
    <rPh sb="6" eb="8">
      <t>ハイシ</t>
    </rPh>
    <phoneticPr fontId="2"/>
  </si>
  <si>
    <r>
      <t>　次の３要件を満たしていますか。
　</t>
    </r>
    <r>
      <rPr>
        <sz val="9"/>
        <rFont val="ＭＳ 明朝"/>
        <family val="1"/>
        <charset val="128"/>
      </rPr>
      <t>①切迫性：本人または他の入所者の生命または身体が危険にさらされる可能性が著しく高いこと。
　②非代替性：身体拘束その他の行動制限を行う以外に代替する介護方法がないこと。
　③一時性：身体拘束その他の行動制限が一時的なものであること。</t>
    </r>
    <phoneticPr fontId="2"/>
  </si>
  <si>
    <r>
      <t>　介護職員その他の従業者に対し、身体的拘束等の適正化のための研修を定期的</t>
    </r>
    <r>
      <rPr>
        <sz val="9"/>
        <rFont val="ＭＳ 明朝"/>
        <family val="1"/>
        <charset val="128"/>
      </rPr>
      <t>（年２回以上）</t>
    </r>
    <r>
      <rPr>
        <sz val="10"/>
        <rFont val="ＭＳ 明朝"/>
        <family val="1"/>
        <charset val="128"/>
      </rPr>
      <t>実施していますか。また、職員採用時には必ず実施していますか。</t>
    </r>
    <rPh sb="1" eb="3">
      <t>カイゴ</t>
    </rPh>
    <rPh sb="3" eb="5">
      <t>ショクイン</t>
    </rPh>
    <rPh sb="7" eb="8">
      <t>タ</t>
    </rPh>
    <rPh sb="9" eb="12">
      <t>ジュウギョウシャ</t>
    </rPh>
    <rPh sb="13" eb="14">
      <t>タイ</t>
    </rPh>
    <rPh sb="16" eb="19">
      <t>シンタイテキ</t>
    </rPh>
    <rPh sb="19" eb="21">
      <t>コウソク</t>
    </rPh>
    <rPh sb="21" eb="22">
      <t>トウ</t>
    </rPh>
    <rPh sb="23" eb="26">
      <t>テキセイカ</t>
    </rPh>
    <rPh sb="30" eb="32">
      <t>ケンシュウ</t>
    </rPh>
    <rPh sb="33" eb="36">
      <t>テイキテキ</t>
    </rPh>
    <rPh sb="37" eb="38">
      <t>ネン</t>
    </rPh>
    <rPh sb="39" eb="40">
      <t>カイ</t>
    </rPh>
    <rPh sb="40" eb="42">
      <t>イジョウ</t>
    </rPh>
    <rPh sb="43" eb="45">
      <t>ジッシ</t>
    </rPh>
    <rPh sb="55" eb="57">
      <t>ショクイン</t>
    </rPh>
    <rPh sb="57" eb="59">
      <t>サイヨウ</t>
    </rPh>
    <rPh sb="59" eb="60">
      <t>ジ</t>
    </rPh>
    <rPh sb="62" eb="63">
      <t>カナラ</t>
    </rPh>
    <rPh sb="64" eb="66">
      <t>ジッシ</t>
    </rPh>
    <phoneticPr fontId="2"/>
  </si>
  <si>
    <t>※ ①～⑥までのいずれかが「×」の場合は、事実が生じた月の翌月から改善が認められる月までの間について、入所者全員について１日につき基本単位数の10％が減算になります。</t>
    <phoneticPr fontId="2"/>
  </si>
  <si>
    <t>５　安全管理体制未実施減算</t>
    <rPh sb="2" eb="8">
      <t>アンゼンカンリタイセイ</t>
    </rPh>
    <rPh sb="8" eb="9">
      <t>ミ</t>
    </rPh>
    <phoneticPr fontId="2"/>
  </si>
  <si>
    <t>８　栄養ケア・マネジメント実施の有無</t>
    <rPh sb="2" eb="4">
      <t>エイヨウ</t>
    </rPh>
    <rPh sb="13" eb="15">
      <t>ジッシ</t>
    </rPh>
    <rPh sb="16" eb="18">
      <t>ウム</t>
    </rPh>
    <phoneticPr fontId="2"/>
  </si>
  <si>
    <t>９　療養環境減算</t>
    <rPh sb="2" eb="4">
      <t>リョウヨウ</t>
    </rPh>
    <rPh sb="4" eb="6">
      <t>カンキョウ</t>
    </rPh>
    <rPh sb="6" eb="8">
      <t>ゲンサン</t>
    </rPh>
    <phoneticPr fontId="2"/>
  </si>
  <si>
    <t>１　夜間勤務等看護体制</t>
    <rPh sb="2" eb="4">
      <t>ヤカン</t>
    </rPh>
    <rPh sb="4" eb="6">
      <t>キンム</t>
    </rPh>
    <rPh sb="6" eb="7">
      <t>トウ</t>
    </rPh>
    <rPh sb="7" eb="9">
      <t>カンゴ</t>
    </rPh>
    <rPh sb="9" eb="11">
      <t>タイセイ</t>
    </rPh>
    <phoneticPr fontId="2"/>
  </si>
  <si>
    <t>２　若年性認知症受入加算</t>
    <phoneticPr fontId="2"/>
  </si>
  <si>
    <t>３　外泊時費用</t>
    <phoneticPr fontId="2"/>
  </si>
  <si>
    <r>
      <t>　外泊の初日及び最終日に外泊時費用を算定していませんか。</t>
    </r>
    <r>
      <rPr>
        <sz val="9"/>
        <rFont val="ＭＳ 明朝"/>
        <family val="1"/>
        <charset val="128"/>
      </rPr>
      <t>（算定していない場合は「○」）</t>
    </r>
    <phoneticPr fontId="2"/>
  </si>
  <si>
    <r>
      <t>　外泊期間中に、入所者の同意があり、そのベッドを短期入所療養介護に活用している場合に外泊時費用を算定していませんか。</t>
    </r>
    <r>
      <rPr>
        <sz val="9"/>
        <rFont val="ＭＳ 明朝"/>
        <family val="1"/>
        <charset val="128"/>
      </rPr>
      <t>（算定していない場合は「○」）</t>
    </r>
    <phoneticPr fontId="2"/>
  </si>
  <si>
    <t>４　試行的退所した時の費用</t>
    <rPh sb="2" eb="5">
      <t>シコウテキ</t>
    </rPh>
    <rPh sb="5" eb="7">
      <t>タイショ</t>
    </rPh>
    <rPh sb="9" eb="10">
      <t>トキ</t>
    </rPh>
    <rPh sb="11" eb="13">
      <t>ヒヨウ</t>
    </rPh>
    <phoneticPr fontId="2"/>
  </si>
  <si>
    <t>５　他医療機関へ受診した時の費用算定</t>
    <rPh sb="3" eb="5">
      <t>イリョウ</t>
    </rPh>
    <rPh sb="5" eb="7">
      <t>キカン</t>
    </rPh>
    <rPh sb="8" eb="10">
      <t>ジュシン</t>
    </rPh>
    <rPh sb="12" eb="13">
      <t>トキ</t>
    </rPh>
    <rPh sb="14" eb="16">
      <t>ヒヨウ</t>
    </rPh>
    <rPh sb="16" eb="18">
      <t>サンテイ</t>
    </rPh>
    <phoneticPr fontId="2"/>
  </si>
  <si>
    <r>
      <t>「特別の関係」にある医療機関を受診した場合は算定していませんか。</t>
    </r>
    <r>
      <rPr>
        <sz val="9"/>
        <rFont val="ＭＳ 明朝"/>
        <family val="1"/>
        <charset val="128"/>
      </rPr>
      <t>（算定していない場合は「◯」)※「特別の関係」＝介護医療院と当該医療機関の開設者又は代表者が同一の場合、介護医療院の代表者が当該医療院の代表者の親族の場合　等</t>
    </r>
    <rPh sb="1" eb="3">
      <t>トクベツ</t>
    </rPh>
    <rPh sb="4" eb="6">
      <t>カンケイ</t>
    </rPh>
    <rPh sb="10" eb="12">
      <t>イリョウ</t>
    </rPh>
    <rPh sb="12" eb="14">
      <t>キカン</t>
    </rPh>
    <rPh sb="15" eb="17">
      <t>ジュシン</t>
    </rPh>
    <rPh sb="19" eb="21">
      <t>バアイ</t>
    </rPh>
    <rPh sb="22" eb="24">
      <t>サンテイ</t>
    </rPh>
    <rPh sb="33" eb="35">
      <t>サンテイ</t>
    </rPh>
    <rPh sb="40" eb="42">
      <t>バアイ</t>
    </rPh>
    <rPh sb="49" eb="51">
      <t>トクベツ</t>
    </rPh>
    <rPh sb="52" eb="54">
      <t>カンケイ</t>
    </rPh>
    <rPh sb="56" eb="58">
      <t>カイゴ</t>
    </rPh>
    <rPh sb="58" eb="60">
      <t>イリョウ</t>
    </rPh>
    <rPh sb="60" eb="61">
      <t>イン</t>
    </rPh>
    <rPh sb="62" eb="64">
      <t>トウガイ</t>
    </rPh>
    <rPh sb="64" eb="66">
      <t>イリョウ</t>
    </rPh>
    <rPh sb="66" eb="68">
      <t>キカン</t>
    </rPh>
    <rPh sb="69" eb="71">
      <t>カイセツ</t>
    </rPh>
    <rPh sb="71" eb="72">
      <t>シャ</t>
    </rPh>
    <rPh sb="72" eb="73">
      <t>マタ</t>
    </rPh>
    <rPh sb="74" eb="76">
      <t>ダイヒョウ</t>
    </rPh>
    <rPh sb="76" eb="77">
      <t>シャ</t>
    </rPh>
    <rPh sb="78" eb="80">
      <t>ドウイツ</t>
    </rPh>
    <rPh sb="81" eb="83">
      <t>バアイ</t>
    </rPh>
    <rPh sb="84" eb="86">
      <t>カイゴ</t>
    </rPh>
    <rPh sb="86" eb="88">
      <t>イリョウ</t>
    </rPh>
    <rPh sb="88" eb="89">
      <t>イン</t>
    </rPh>
    <rPh sb="90" eb="93">
      <t>ダイヒョウシャ</t>
    </rPh>
    <rPh sb="94" eb="96">
      <t>トウガイ</t>
    </rPh>
    <rPh sb="96" eb="98">
      <t>イリョウ</t>
    </rPh>
    <rPh sb="98" eb="99">
      <t>イン</t>
    </rPh>
    <rPh sb="100" eb="103">
      <t>ダイヒョウシャ</t>
    </rPh>
    <rPh sb="104" eb="106">
      <t>シンゾク</t>
    </rPh>
    <rPh sb="107" eb="109">
      <t>バアイ</t>
    </rPh>
    <rPh sb="110" eb="111">
      <t>トウ</t>
    </rPh>
    <phoneticPr fontId="2"/>
  </si>
  <si>
    <t>６　初期加算</t>
    <phoneticPr fontId="2"/>
  </si>
  <si>
    <r>
      <t>　入所日から30日を越えて算定していませんか。</t>
    </r>
    <r>
      <rPr>
        <sz val="9"/>
        <rFont val="ＭＳ 明朝"/>
        <family val="1"/>
        <charset val="128"/>
      </rPr>
      <t>（算定していない場合は「○」）</t>
    </r>
    <rPh sb="24" eb="26">
      <t>サンテイ</t>
    </rPh>
    <rPh sb="31" eb="33">
      <t>バアイ</t>
    </rPh>
    <phoneticPr fontId="2"/>
  </si>
  <si>
    <r>
      <t>　外泊時は、初期加算を請求していませんか。</t>
    </r>
    <r>
      <rPr>
        <sz val="9"/>
        <rFont val="ＭＳ 明朝"/>
        <family val="1"/>
        <charset val="128"/>
      </rPr>
      <t>（算定していない場合は「○」）</t>
    </r>
    <phoneticPr fontId="2"/>
  </si>
  <si>
    <r>
      <t>　過去３月間</t>
    </r>
    <r>
      <rPr>
        <sz val="9"/>
        <rFont val="ＭＳ 明朝"/>
        <family val="1"/>
        <charset val="128"/>
      </rPr>
      <t>（日常生活自立度ランクⅢ、ⅣまたはＭに該当する場合は１月間）</t>
    </r>
    <r>
      <rPr>
        <sz val="10"/>
        <rFont val="ＭＳ 明朝"/>
        <family val="1"/>
        <charset val="128"/>
      </rPr>
      <t>の間に、当該介護医療院に入所していた入所者について、初期加算を算定していませんか。</t>
    </r>
    <r>
      <rPr>
        <sz val="9"/>
        <rFont val="ＭＳ 明朝"/>
        <family val="1"/>
        <charset val="128"/>
      </rPr>
      <t>（算定していない場合は「○」）</t>
    </r>
    <rPh sb="7" eb="9">
      <t>ニチジョウ</t>
    </rPh>
    <rPh sb="9" eb="11">
      <t>セイカツ</t>
    </rPh>
    <rPh sb="40" eb="42">
      <t>トウガイ</t>
    </rPh>
    <rPh sb="44" eb="46">
      <t>イリョウ</t>
    </rPh>
    <rPh sb="46" eb="47">
      <t>イン</t>
    </rPh>
    <rPh sb="49" eb="50">
      <t>ショ</t>
    </rPh>
    <rPh sb="55" eb="56">
      <t>ショ</t>
    </rPh>
    <rPh sb="56" eb="57">
      <t>シャ</t>
    </rPh>
    <phoneticPr fontId="2"/>
  </si>
  <si>
    <r>
      <t>　栄養ケア・マネジメント実施の有無に係る減算または栄養マネジメント強化加算を算定している場合は、当該加算を算定していませんか。</t>
    </r>
    <r>
      <rPr>
        <sz val="9"/>
        <rFont val="ＭＳ 明朝"/>
        <family val="1"/>
        <charset val="128"/>
      </rPr>
      <t>（算定していない場合は「○」）</t>
    </r>
    <rPh sb="1" eb="3">
      <t>エイヨウ</t>
    </rPh>
    <rPh sb="12" eb="14">
      <t>ジッシ</t>
    </rPh>
    <rPh sb="15" eb="17">
      <t>ウム</t>
    </rPh>
    <rPh sb="18" eb="19">
      <t>カカ</t>
    </rPh>
    <rPh sb="20" eb="22">
      <t>ゲンサン</t>
    </rPh>
    <rPh sb="25" eb="27">
      <t>エイヨウ</t>
    </rPh>
    <rPh sb="33" eb="35">
      <t>キョウカ</t>
    </rPh>
    <rPh sb="35" eb="37">
      <t>カサン</t>
    </rPh>
    <rPh sb="38" eb="40">
      <t>サンテイ</t>
    </rPh>
    <rPh sb="44" eb="46">
      <t>バアイ</t>
    </rPh>
    <rPh sb="48" eb="50">
      <t>トウガイ</t>
    </rPh>
    <rPh sb="50" eb="52">
      <t>カサン</t>
    </rPh>
    <rPh sb="53" eb="55">
      <t>サンテイ</t>
    </rPh>
    <rPh sb="64" eb="66">
      <t>サンテイ</t>
    </rPh>
    <rPh sb="71" eb="73">
      <t>バアイ</t>
    </rPh>
    <phoneticPr fontId="2"/>
  </si>
  <si>
    <t>８　再入所時栄養連携加算</t>
    <rPh sb="2" eb="5">
      <t>サイニュウショ</t>
    </rPh>
    <rPh sb="5" eb="6">
      <t>ジ</t>
    </rPh>
    <rPh sb="6" eb="8">
      <t>エイヨウ</t>
    </rPh>
    <rPh sb="8" eb="10">
      <t>レンケイ</t>
    </rPh>
    <rPh sb="10" eb="12">
      <t>カサン</t>
    </rPh>
    <phoneticPr fontId="2"/>
  </si>
  <si>
    <r>
      <t>　施設入所時には経口により食事を摂取していた者が、病院又は診療所に入院し、入院中に経管栄養又は嚥下調整食の新規導入となった場合であって、退院後直ちに当該施設に再入所</t>
    </r>
    <r>
      <rPr>
        <sz val="9"/>
        <rFont val="ＭＳ 明朝"/>
        <family val="1"/>
        <charset val="128"/>
      </rPr>
      <t>（二次入所）</t>
    </r>
    <r>
      <rPr>
        <sz val="10"/>
        <rFont val="ＭＳ 明朝"/>
        <family val="1"/>
        <charset val="128"/>
      </rPr>
      <t>した場合を対象としていますか。</t>
    </r>
    <rPh sb="1" eb="3">
      <t>シセツ</t>
    </rPh>
    <rPh sb="3" eb="5">
      <t>ニュウショ</t>
    </rPh>
    <rPh sb="5" eb="6">
      <t>ジ</t>
    </rPh>
    <rPh sb="8" eb="10">
      <t>ケイコウ</t>
    </rPh>
    <rPh sb="13" eb="15">
      <t>ショクジ</t>
    </rPh>
    <rPh sb="16" eb="18">
      <t>セッシュ</t>
    </rPh>
    <rPh sb="22" eb="23">
      <t>モノ</t>
    </rPh>
    <rPh sb="25" eb="27">
      <t>ビョウイン</t>
    </rPh>
    <rPh sb="27" eb="28">
      <t>マタ</t>
    </rPh>
    <rPh sb="29" eb="32">
      <t>シンリョウジョ</t>
    </rPh>
    <rPh sb="33" eb="35">
      <t>ニュウイン</t>
    </rPh>
    <rPh sb="37" eb="39">
      <t>ニュウイン</t>
    </rPh>
    <rPh sb="39" eb="40">
      <t>チュウ</t>
    </rPh>
    <rPh sb="41" eb="45">
      <t>ケイカンエイヨウ</t>
    </rPh>
    <rPh sb="45" eb="46">
      <t>マタ</t>
    </rPh>
    <rPh sb="47" eb="49">
      <t>エンゲ</t>
    </rPh>
    <rPh sb="49" eb="51">
      <t>チョウセイ</t>
    </rPh>
    <rPh sb="51" eb="52">
      <t>ショク</t>
    </rPh>
    <rPh sb="53" eb="55">
      <t>シンキ</t>
    </rPh>
    <rPh sb="55" eb="57">
      <t>ドウニュウ</t>
    </rPh>
    <rPh sb="69" eb="70">
      <t>イン</t>
    </rPh>
    <rPh sb="93" eb="95">
      <t>タイショウ</t>
    </rPh>
    <phoneticPr fontId="2"/>
  </si>
  <si>
    <r>
      <t>　栄養ケア・マネジメント実施の有無に係る減算を算定している場合は、当該加算を算定していませんか。</t>
    </r>
    <r>
      <rPr>
        <sz val="9"/>
        <rFont val="ＭＳ 明朝"/>
        <family val="1"/>
        <charset val="128"/>
      </rPr>
      <t>（算定していない場合は「○」）</t>
    </r>
    <rPh sb="33" eb="35">
      <t>トウガイ</t>
    </rPh>
    <rPh sb="35" eb="37">
      <t>カサン</t>
    </rPh>
    <phoneticPr fontId="2"/>
  </si>
  <si>
    <t>９　退所時指導等加算</t>
    <rPh sb="5" eb="7">
      <t>シドウ</t>
    </rPh>
    <rPh sb="7" eb="8">
      <t>トウ</t>
    </rPh>
    <rPh sb="8" eb="10">
      <t>カサン</t>
    </rPh>
    <phoneticPr fontId="2"/>
  </si>
  <si>
    <t>11　栄養マネジメント強化加算</t>
    <rPh sb="11" eb="13">
      <t>キョウカ</t>
    </rPh>
    <phoneticPr fontId="2"/>
  </si>
  <si>
    <t>12　経口移行加算</t>
    <rPh sb="3" eb="5">
      <t>ケイコウ</t>
    </rPh>
    <rPh sb="5" eb="7">
      <t>イコウ</t>
    </rPh>
    <rPh sb="7" eb="9">
      <t>カサン</t>
    </rPh>
    <phoneticPr fontId="2"/>
  </si>
  <si>
    <t>13　経口維持加算</t>
    <phoneticPr fontId="2"/>
  </si>
  <si>
    <r>
      <t>14　口腔衛生管理加算</t>
    </r>
    <r>
      <rPr>
        <sz val="10"/>
        <color theme="1"/>
        <rFont val="ＭＳ ゴシック"/>
        <family val="3"/>
        <charset val="128"/>
      </rPr>
      <t/>
    </r>
    <rPh sb="5" eb="7">
      <t>エイセイ</t>
    </rPh>
    <phoneticPr fontId="2"/>
  </si>
  <si>
    <t>15　療養食加算</t>
    <phoneticPr fontId="2"/>
  </si>
  <si>
    <t>16　在宅復帰支援機能加算</t>
    <rPh sb="3" eb="5">
      <t>ザイタク</t>
    </rPh>
    <rPh sb="5" eb="7">
      <t>フッキ</t>
    </rPh>
    <rPh sb="7" eb="9">
      <t>シエン</t>
    </rPh>
    <rPh sb="9" eb="11">
      <t>キノウ</t>
    </rPh>
    <rPh sb="11" eb="13">
      <t>カサン</t>
    </rPh>
    <phoneticPr fontId="2"/>
  </si>
  <si>
    <t>17　緊急時施設診療費</t>
    <rPh sb="3" eb="6">
      <t>キンキュウジ</t>
    </rPh>
    <rPh sb="6" eb="8">
      <t>シセツ</t>
    </rPh>
    <rPh sb="8" eb="11">
      <t>シンリョウヒ</t>
    </rPh>
    <phoneticPr fontId="2"/>
  </si>
  <si>
    <t>18　認知症専門ケア加算</t>
    <phoneticPr fontId="2"/>
  </si>
  <si>
    <r>
      <t>　入所者の総数のうち、周囲の者による日常生活に対する注意を必要とする認知症の者</t>
    </r>
    <r>
      <rPr>
        <sz val="9"/>
        <rFont val="ＭＳ 明朝"/>
        <family val="1"/>
        <charset val="128"/>
      </rPr>
      <t>（以下「対象者」という。）</t>
    </r>
    <r>
      <rPr>
        <sz val="10"/>
        <rFont val="ＭＳ 明朝"/>
        <family val="1"/>
        <charset val="128"/>
      </rPr>
      <t>の占める割合が１／２以上ですか。　</t>
    </r>
    <rPh sb="1" eb="4">
      <t>ニュウショシャ</t>
    </rPh>
    <rPh sb="5" eb="7">
      <t>ソウスウ</t>
    </rPh>
    <rPh sb="11" eb="13">
      <t>シュウイ</t>
    </rPh>
    <rPh sb="14" eb="15">
      <t>モノ</t>
    </rPh>
    <rPh sb="18" eb="22">
      <t>ニチジョウセイカツ</t>
    </rPh>
    <rPh sb="23" eb="24">
      <t>タイ</t>
    </rPh>
    <rPh sb="26" eb="28">
      <t>チュウイ</t>
    </rPh>
    <rPh sb="29" eb="31">
      <t>ヒツヨウ</t>
    </rPh>
    <rPh sb="34" eb="37">
      <t>ニンチショウ</t>
    </rPh>
    <rPh sb="38" eb="39">
      <t>モノ</t>
    </rPh>
    <rPh sb="40" eb="42">
      <t>イカ</t>
    </rPh>
    <rPh sb="43" eb="45">
      <t>タイショウ</t>
    </rPh>
    <rPh sb="45" eb="46">
      <t>シャ</t>
    </rPh>
    <rPh sb="53" eb="54">
      <t>シ</t>
    </rPh>
    <rPh sb="56" eb="58">
      <t>ワリアイ</t>
    </rPh>
    <rPh sb="62" eb="64">
      <t>イジョウ</t>
    </rPh>
    <phoneticPr fontId="2"/>
  </si>
  <si>
    <r>
      <t>　認知症の行動・心理症状の予防等に資する認知症介護に係る専門的な研修を修了している者</t>
    </r>
    <r>
      <rPr>
        <sz val="6"/>
        <rFont val="ＭＳ 明朝"/>
        <family val="1"/>
        <charset val="128"/>
      </rPr>
      <t>※</t>
    </r>
    <r>
      <rPr>
        <sz val="10"/>
        <rFont val="ＭＳ 明朝"/>
        <family val="1"/>
        <charset val="128"/>
      </rPr>
      <t>を一名以上配置し、かつ、複数人の介護職員から成る認知症の行動・心理症状に対応するチームを組んでいますか。</t>
    </r>
    <r>
      <rPr>
        <sz val="9"/>
        <rFont val="ＭＳ 明朝"/>
        <family val="1"/>
        <charset val="128"/>
      </rPr>
      <t>※「認知症介護実践者等養成事業の実施について」及び「認知症介護実践者等養成事業の円滑な運営について」に規定する「認知症介護実践リーダー研修」を終了し、かつ、認知症チームケア推進研修を修了した者。</t>
    </r>
    <phoneticPr fontId="2"/>
  </si>
  <si>
    <t>20　認知症行動・心理症状緊急対応加算</t>
    <phoneticPr fontId="2"/>
  </si>
  <si>
    <t>21　重度認知症疾患療養体制加算</t>
    <rPh sb="3" eb="5">
      <t>ジュウド</t>
    </rPh>
    <rPh sb="5" eb="8">
      <t>ニンチショウ</t>
    </rPh>
    <rPh sb="8" eb="10">
      <t>シッカン</t>
    </rPh>
    <rPh sb="10" eb="12">
      <t>リョウヨウ</t>
    </rPh>
    <rPh sb="12" eb="14">
      <t>タイセイ</t>
    </rPh>
    <rPh sb="14" eb="16">
      <t>カサン</t>
    </rPh>
    <phoneticPr fontId="2"/>
  </si>
  <si>
    <t>　入所者ごとに、要介護状態の軽減の見込みについて、医師又は医師と連携した看護師が施設入所時に評価し、その後少なくとも３月に１回評価していますか。
　また、少なくとも３月に１回、入所者毎に支援計画を見直していますか。</t>
    <phoneticPr fontId="2"/>
  </si>
  <si>
    <t>22　排せつ支援加算</t>
    <rPh sb="3" eb="4">
      <t>ハイ</t>
    </rPh>
    <rPh sb="6" eb="8">
      <t>シエン</t>
    </rPh>
    <rPh sb="8" eb="10">
      <t>カサン</t>
    </rPh>
    <phoneticPr fontId="2"/>
  </si>
  <si>
    <r>
      <t>原則として入所者全員を対象とし、①及び③の要件を満たした場合に、入所者全員に対して算定していますか。</t>
    </r>
    <r>
      <rPr>
        <sz val="9"/>
        <rFont val="ＭＳ 明朝"/>
        <family val="1"/>
        <charset val="128"/>
      </rPr>
      <t>（Ⅰ、Ⅱ、Ⅲのいずれかを算定する。）</t>
    </r>
    <rPh sb="0" eb="2">
      <t>ゲンソク</t>
    </rPh>
    <rPh sb="5" eb="8">
      <t>ニュウショシャ</t>
    </rPh>
    <rPh sb="8" eb="10">
      <t>ゼンイン</t>
    </rPh>
    <rPh sb="11" eb="13">
      <t>タイショウ</t>
    </rPh>
    <rPh sb="17" eb="18">
      <t>オヨ</t>
    </rPh>
    <rPh sb="21" eb="23">
      <t>ヨウケン</t>
    </rPh>
    <rPh sb="24" eb="25">
      <t>ミ</t>
    </rPh>
    <rPh sb="28" eb="30">
      <t>バアイ</t>
    </rPh>
    <rPh sb="32" eb="35">
      <t>ニュウショシャ</t>
    </rPh>
    <rPh sb="35" eb="37">
      <t>ゼンイン</t>
    </rPh>
    <rPh sb="38" eb="39">
      <t>タイ</t>
    </rPh>
    <rPh sb="41" eb="43">
      <t>サンテイ</t>
    </rPh>
    <rPh sb="62" eb="64">
      <t>サンテイ</t>
    </rPh>
    <phoneticPr fontId="2"/>
  </si>
  <si>
    <r>
      <t>　支援に先立って、失禁に対する各種ガイドラインを参考にしながら、対象者が排せつに介護を要する要因を多職種</t>
    </r>
    <r>
      <rPr>
        <sz val="6"/>
        <rFont val="ＭＳ 明朝"/>
        <family val="1"/>
        <charset val="128"/>
      </rPr>
      <t>※</t>
    </r>
    <r>
      <rPr>
        <sz val="10"/>
        <rFont val="ＭＳ 明朝"/>
        <family val="1"/>
        <charset val="128"/>
      </rPr>
      <t xml:space="preserve">が共同して分析し、それに基づいて、支援計画を作成していますか。
</t>
    </r>
    <r>
      <rPr>
        <sz val="9"/>
        <rFont val="ＭＳ 明朝"/>
        <family val="1"/>
        <charset val="128"/>
      </rPr>
      <t>※ ①の評価を行った医師又は看護師、介護支援専門員、及び支援対象の入所者の特性を把握している介護職員を含むものとし、その他、疾患、使用している薬剤、食生活、生活機能の状態等に応じ薬剤師、管理栄養士、理学療法士、作業療法士等。※ 支援計画に相当する内容を施設サービス計画の中に記載する場合は、その記載をもって支援計画の作成に代えることができるものとしていますが、下線又は枠で囲う等により、他の記載と区別できるようにしてください。</t>
    </r>
    <phoneticPr fontId="2"/>
  </si>
  <si>
    <t>　①、③、⑤～⑨に掲げる基準のいずれにも適合していますか。</t>
    <rPh sb="9" eb="10">
      <t>カカ</t>
    </rPh>
    <rPh sb="12" eb="14">
      <t>キジュン</t>
    </rPh>
    <rPh sb="20" eb="22">
      <t>テキゴウ</t>
    </rPh>
    <phoneticPr fontId="2"/>
  </si>
  <si>
    <r>
      <t>　</t>
    </r>
    <r>
      <rPr>
        <sz val="11"/>
        <rFont val="ＭＳ ゴシック"/>
        <family val="3"/>
        <charset val="128"/>
      </rPr>
      <t>排せつ支援加算（Ⅲ）のみ　</t>
    </r>
    <rPh sb="1" eb="2">
      <t>ハイ</t>
    </rPh>
    <rPh sb="4" eb="6">
      <t>シエン</t>
    </rPh>
    <rPh sb="6" eb="8">
      <t>カサン</t>
    </rPh>
    <phoneticPr fontId="2"/>
  </si>
  <si>
    <t>　①、③、⑤～⑨並びに⑪のイ及びロに掲げる基準のいずれにも適合していますか。</t>
    <rPh sb="8" eb="9">
      <t>ナラ</t>
    </rPh>
    <rPh sb="14" eb="15">
      <t>オヨ</t>
    </rPh>
    <rPh sb="18" eb="19">
      <t>カカ</t>
    </rPh>
    <phoneticPr fontId="2"/>
  </si>
  <si>
    <t>23　自立支援促進加算</t>
    <rPh sb="3" eb="5">
      <t>ジリツ</t>
    </rPh>
    <rPh sb="5" eb="7">
      <t>シエン</t>
    </rPh>
    <rPh sb="7" eb="9">
      <t>ソクシン</t>
    </rPh>
    <rPh sb="9" eb="11">
      <t>カサン</t>
    </rPh>
    <phoneticPr fontId="2"/>
  </si>
  <si>
    <r>
      <t>　③における支援計画の見直しは、支援計画に実施上に当たっての課題</t>
    </r>
    <r>
      <rPr>
        <sz val="9"/>
        <rFont val="ＭＳ 明朝"/>
        <family val="1"/>
        <charset val="128"/>
      </rPr>
      <t>（入所者の自立に係る状態の変化、支援の実施時における医学的観点からの留意事項に関する大きな変更、関連職種が共同して取り組むべき事項の見直しの必要性等）</t>
    </r>
    <r>
      <rPr>
        <sz val="10"/>
        <rFont val="ＭＳ 明朝"/>
        <family val="1"/>
        <charset val="128"/>
      </rPr>
      <t>に応じ、必要に応じた見直しを行っていますか。その際、ＰＤＣＡの推進及びケアの向上を図る観点から、ＬＩＦＥへの提出情報とフィードバック情報を活用していますか。</t>
    </r>
    <phoneticPr fontId="2"/>
  </si>
  <si>
    <t>24　科学的介護推進体制加算</t>
    <rPh sb="3" eb="6">
      <t>カガクテキ</t>
    </rPh>
    <rPh sb="6" eb="8">
      <t>カイゴ</t>
    </rPh>
    <rPh sb="8" eb="10">
      <t>スイシン</t>
    </rPh>
    <rPh sb="10" eb="12">
      <t>タイセイ</t>
    </rPh>
    <rPh sb="12" eb="14">
      <t>カサン</t>
    </rPh>
    <phoneticPr fontId="2"/>
  </si>
  <si>
    <r>
      <t>　原</t>
    </r>
    <r>
      <rPr>
        <sz val="10"/>
        <rFont val="ＭＳ 明朝"/>
        <family val="1"/>
        <charset val="128"/>
      </rPr>
      <t>則として入所者全員を対象とし、①、③及び④の要件を</t>
    </r>
    <r>
      <rPr>
        <sz val="9"/>
        <rFont val="ＭＳ 明朝"/>
        <family val="1"/>
        <charset val="128"/>
      </rPr>
      <t>（Ⅱの場合は、⑤及び⑥の要件も）</t>
    </r>
    <r>
      <rPr>
        <sz val="10"/>
        <rFont val="ＭＳ 明朝"/>
        <family val="1"/>
        <charset val="128"/>
      </rPr>
      <t>満たした場合に、入所者全員に対して算定していますか。</t>
    </r>
    <r>
      <rPr>
        <sz val="9"/>
        <rFont val="ＭＳ 明朝"/>
        <family val="1"/>
        <charset val="128"/>
      </rPr>
      <t>（Ⅰ、Ⅱのいずれかを算定する。）</t>
    </r>
    <rPh sb="1" eb="3">
      <t>ゲンソク</t>
    </rPh>
    <rPh sb="6" eb="9">
      <t>ニュウショシャ</t>
    </rPh>
    <rPh sb="9" eb="11">
      <t>ゼンイン</t>
    </rPh>
    <rPh sb="12" eb="14">
      <t>タイショウ</t>
    </rPh>
    <rPh sb="20" eb="21">
      <t>オヨ</t>
    </rPh>
    <rPh sb="24" eb="26">
      <t>ヨウケン</t>
    </rPh>
    <rPh sb="30" eb="32">
      <t>バアイ</t>
    </rPh>
    <rPh sb="35" eb="36">
      <t>オヨ</t>
    </rPh>
    <rPh sb="39" eb="41">
      <t>ヨウケン</t>
    </rPh>
    <rPh sb="51" eb="54">
      <t>ニュウショシャ</t>
    </rPh>
    <rPh sb="54" eb="56">
      <t>ゼンイン</t>
    </rPh>
    <rPh sb="57" eb="58">
      <t>タイ</t>
    </rPh>
    <rPh sb="60" eb="62">
      <t>サンテイ</t>
    </rPh>
    <rPh sb="79" eb="81">
      <t>サンテイ</t>
    </rPh>
    <phoneticPr fontId="2"/>
  </si>
  <si>
    <r>
      <t>　</t>
    </r>
    <r>
      <rPr>
        <sz val="10"/>
        <rFont val="ＭＳ 明朝"/>
        <family val="1"/>
        <charset val="128"/>
      </rPr>
      <t>感染対策向上加算に係る届出を行った医療機関から、少なくとも３年に１回以上、施設内で感染者が発生した場合の感染制御等に係る実地指導を受けていますか、</t>
    </r>
    <phoneticPr fontId="2"/>
  </si>
  <si>
    <t>28　サービス提供体制強化加算</t>
    <phoneticPr fontId="2"/>
  </si>
  <si>
    <r>
      <t>　・届出日が属する月の前３月の常勤換算後の介護職員の員数</t>
    </r>
    <r>
      <rPr>
        <sz val="9"/>
        <rFont val="ＭＳ 明朝"/>
        <family val="1"/>
        <charset val="128"/>
      </rPr>
      <t>（小数点以下第1位まで）</t>
    </r>
    <rPh sb="2" eb="4">
      <t>トドケデ</t>
    </rPh>
    <rPh sb="4" eb="5">
      <t>ビ</t>
    </rPh>
    <rPh sb="6" eb="7">
      <t>ゾク</t>
    </rPh>
    <rPh sb="9" eb="10">
      <t>ツキ</t>
    </rPh>
    <rPh sb="11" eb="12">
      <t>マエ</t>
    </rPh>
    <rPh sb="13" eb="14">
      <t>ツキ</t>
    </rPh>
    <rPh sb="15" eb="17">
      <t>ジョウキン</t>
    </rPh>
    <rPh sb="17" eb="19">
      <t>カンサン</t>
    </rPh>
    <rPh sb="19" eb="20">
      <t>ゴ</t>
    </rPh>
    <rPh sb="21" eb="23">
      <t>カイゴ</t>
    </rPh>
    <rPh sb="23" eb="25">
      <t>ショクイン</t>
    </rPh>
    <rPh sb="26" eb="28">
      <t>インスウ</t>
    </rPh>
    <rPh sb="29" eb="32">
      <t>ショウスウテン</t>
    </rPh>
    <rPh sb="32" eb="34">
      <t>イカ</t>
    </rPh>
    <rPh sb="34" eb="35">
      <t>ダイ</t>
    </rPh>
    <rPh sb="36" eb="37">
      <t>イ</t>
    </rPh>
    <phoneticPr fontId="2"/>
  </si>
  <si>
    <r>
      <t>　・届出日が属する月の前３月の常勤換算後の介護福祉士の員数</t>
    </r>
    <r>
      <rPr>
        <sz val="9"/>
        <rFont val="ＭＳ 明朝"/>
        <family val="1"/>
        <charset val="128"/>
      </rPr>
      <t>（小数点以下第1位まで）</t>
    </r>
    <rPh sb="2" eb="4">
      <t>トドケデ</t>
    </rPh>
    <rPh sb="4" eb="5">
      <t>ビ</t>
    </rPh>
    <rPh sb="6" eb="7">
      <t>ゾク</t>
    </rPh>
    <rPh sb="9" eb="10">
      <t>ツキ</t>
    </rPh>
    <rPh sb="11" eb="12">
      <t>マエ</t>
    </rPh>
    <rPh sb="13" eb="14">
      <t>ツキ</t>
    </rPh>
    <rPh sb="15" eb="17">
      <t>ジョウキン</t>
    </rPh>
    <rPh sb="17" eb="19">
      <t>カンサン</t>
    </rPh>
    <rPh sb="19" eb="20">
      <t>ゴ</t>
    </rPh>
    <rPh sb="21" eb="23">
      <t>カイゴ</t>
    </rPh>
    <rPh sb="23" eb="26">
      <t>フクシシ</t>
    </rPh>
    <rPh sb="27" eb="29">
      <t>インスウ</t>
    </rPh>
    <rPh sb="30" eb="33">
      <t>ショウスウテン</t>
    </rPh>
    <rPh sb="33" eb="35">
      <t>イカ</t>
    </rPh>
    <rPh sb="35" eb="36">
      <t>ダイ</t>
    </rPh>
    <rPh sb="37" eb="38">
      <t>イ</t>
    </rPh>
    <phoneticPr fontId="2"/>
  </si>
  <si>
    <r>
      <t>ａ 施設の介護職員の総数のうち、勤続年数10年以上の介護福祉士</t>
    </r>
    <r>
      <rPr>
        <sz val="9"/>
        <rFont val="ＭＳ 明朝"/>
        <family val="1"/>
        <charset val="128"/>
      </rPr>
      <t>(各月の前月末日時点で資格を取
  得している者)</t>
    </r>
    <r>
      <rPr>
        <sz val="10"/>
        <rFont val="ＭＳ 明朝"/>
        <family val="1"/>
        <charset val="128"/>
      </rPr>
      <t>の占める割合が、前年度</t>
    </r>
    <r>
      <rPr>
        <sz val="9"/>
        <rFont val="ＭＳ 明朝"/>
        <family val="1"/>
        <charset val="128"/>
      </rPr>
      <t>(３月を除く)</t>
    </r>
    <r>
      <rPr>
        <sz val="10"/>
        <rFont val="ＭＳ 明朝"/>
        <family val="1"/>
        <charset val="128"/>
      </rPr>
      <t>の月平均で100分の35以上ですか。</t>
    </r>
    <phoneticPr fontId="2"/>
  </si>
  <si>
    <r>
      <t xml:space="preserve"> ・届出日が属する月の前３月の常勤換算後の介護職員の員数</t>
    </r>
    <r>
      <rPr>
        <sz val="9"/>
        <rFont val="ＭＳ 明朝"/>
        <family val="1"/>
        <charset val="128"/>
      </rPr>
      <t>（小数点以下第1位まで）</t>
    </r>
    <rPh sb="2" eb="4">
      <t>トドケデ</t>
    </rPh>
    <rPh sb="4" eb="5">
      <t>ビ</t>
    </rPh>
    <rPh sb="6" eb="7">
      <t>ゾク</t>
    </rPh>
    <rPh sb="9" eb="10">
      <t>ツキ</t>
    </rPh>
    <rPh sb="11" eb="12">
      <t>マエ</t>
    </rPh>
    <rPh sb="13" eb="14">
      <t>ツキ</t>
    </rPh>
    <rPh sb="15" eb="17">
      <t>ジョウキン</t>
    </rPh>
    <rPh sb="17" eb="19">
      <t>カンサン</t>
    </rPh>
    <rPh sb="19" eb="20">
      <t>ゴ</t>
    </rPh>
    <rPh sb="21" eb="23">
      <t>カイゴ</t>
    </rPh>
    <rPh sb="23" eb="25">
      <t>ショクイン</t>
    </rPh>
    <rPh sb="26" eb="28">
      <t>インスウ</t>
    </rPh>
    <rPh sb="29" eb="32">
      <t>ショウスウテン</t>
    </rPh>
    <rPh sb="32" eb="34">
      <t>イカ</t>
    </rPh>
    <rPh sb="34" eb="35">
      <t>ダイ</t>
    </rPh>
    <rPh sb="36" eb="37">
      <t>イ</t>
    </rPh>
    <phoneticPr fontId="2"/>
  </si>
  <si>
    <r>
      <t xml:space="preserve"> ・届出日が属する月の前３月の常勤換算後の介護福祉士の員数</t>
    </r>
    <r>
      <rPr>
        <sz val="9"/>
        <rFont val="ＭＳ 明朝"/>
        <family val="1"/>
        <charset val="128"/>
      </rPr>
      <t>（小数点以下第1位まで）</t>
    </r>
    <rPh sb="2" eb="4">
      <t>トドケデ</t>
    </rPh>
    <rPh sb="4" eb="5">
      <t>ビ</t>
    </rPh>
    <rPh sb="6" eb="7">
      <t>ゾク</t>
    </rPh>
    <rPh sb="9" eb="10">
      <t>ツキ</t>
    </rPh>
    <rPh sb="11" eb="12">
      <t>マエ</t>
    </rPh>
    <rPh sb="13" eb="14">
      <t>ツキ</t>
    </rPh>
    <rPh sb="15" eb="17">
      <t>ジョウキン</t>
    </rPh>
    <rPh sb="17" eb="19">
      <t>カンサン</t>
    </rPh>
    <rPh sb="19" eb="20">
      <t>ゴ</t>
    </rPh>
    <rPh sb="21" eb="23">
      <t>カイゴ</t>
    </rPh>
    <rPh sb="23" eb="26">
      <t>フクシシ</t>
    </rPh>
    <rPh sb="27" eb="29">
      <t>インスウ</t>
    </rPh>
    <rPh sb="30" eb="33">
      <t>ショウスウテン</t>
    </rPh>
    <rPh sb="33" eb="35">
      <t>イカ</t>
    </rPh>
    <rPh sb="35" eb="36">
      <t>ダイ</t>
    </rPh>
    <rPh sb="37" eb="38">
      <t>イ</t>
    </rPh>
    <phoneticPr fontId="2"/>
  </si>
  <si>
    <r>
      <t>　・届出日が属する月の前３月の常勤換算後のサービスを直接提供する職員の員数
　　</t>
    </r>
    <r>
      <rPr>
        <sz val="9"/>
        <rFont val="ＭＳ 明朝"/>
        <family val="1"/>
        <charset val="128"/>
      </rPr>
      <t>（小数点以下第1位まで）</t>
    </r>
    <rPh sb="2" eb="4">
      <t>トドケデ</t>
    </rPh>
    <rPh sb="4" eb="5">
      <t>ビ</t>
    </rPh>
    <rPh sb="6" eb="7">
      <t>ゾク</t>
    </rPh>
    <rPh sb="9" eb="10">
      <t>ツキ</t>
    </rPh>
    <rPh sb="11" eb="12">
      <t>マエ</t>
    </rPh>
    <rPh sb="13" eb="14">
      <t>ツキ</t>
    </rPh>
    <rPh sb="15" eb="17">
      <t>ジョウキン</t>
    </rPh>
    <rPh sb="17" eb="19">
      <t>カンサン</t>
    </rPh>
    <rPh sb="19" eb="20">
      <t>ゴ</t>
    </rPh>
    <rPh sb="26" eb="28">
      <t>チョクセツ</t>
    </rPh>
    <rPh sb="28" eb="30">
      <t>テイキョウ</t>
    </rPh>
    <rPh sb="32" eb="34">
      <t>ショクイン</t>
    </rPh>
    <rPh sb="35" eb="37">
      <t>インスウ</t>
    </rPh>
    <rPh sb="41" eb="44">
      <t>ショウスウテン</t>
    </rPh>
    <rPh sb="44" eb="46">
      <t>イカ</t>
    </rPh>
    <rPh sb="46" eb="47">
      <t>ダイ</t>
    </rPh>
    <rPh sb="48" eb="49">
      <t>イ</t>
    </rPh>
    <phoneticPr fontId="2"/>
  </si>
  <si>
    <r>
      <t>　・届出日が属する月の前３月の常勤換算後の勤続年数７年以上の職員の員数
　　</t>
    </r>
    <r>
      <rPr>
        <sz val="9"/>
        <rFont val="ＭＳ 明朝"/>
        <family val="1"/>
        <charset val="128"/>
      </rPr>
      <t>（小数点以下第1位まで）</t>
    </r>
    <rPh sb="2" eb="4">
      <t>トドケデ</t>
    </rPh>
    <rPh sb="4" eb="5">
      <t>ビ</t>
    </rPh>
    <rPh sb="6" eb="7">
      <t>ゾク</t>
    </rPh>
    <rPh sb="9" eb="10">
      <t>ツキ</t>
    </rPh>
    <rPh sb="11" eb="12">
      <t>マエ</t>
    </rPh>
    <rPh sb="13" eb="14">
      <t>ツキ</t>
    </rPh>
    <rPh sb="15" eb="17">
      <t>ジョウキン</t>
    </rPh>
    <rPh sb="17" eb="19">
      <t>カンサン</t>
    </rPh>
    <rPh sb="19" eb="20">
      <t>ゴ</t>
    </rPh>
    <rPh sb="21" eb="23">
      <t>キンゾク</t>
    </rPh>
    <rPh sb="23" eb="25">
      <t>ネンスウ</t>
    </rPh>
    <rPh sb="26" eb="29">
      <t>ネンイジョウ</t>
    </rPh>
    <rPh sb="30" eb="32">
      <t>ショクイン</t>
    </rPh>
    <rPh sb="33" eb="35">
      <t>インスウ</t>
    </rPh>
    <rPh sb="39" eb="42">
      <t>ショウスウテン</t>
    </rPh>
    <rPh sb="42" eb="44">
      <t>イカ</t>
    </rPh>
    <rPh sb="44" eb="45">
      <t>ダイ</t>
    </rPh>
    <rPh sb="46" eb="47">
      <t>イ</t>
    </rPh>
    <phoneticPr fontId="2"/>
  </si>
  <si>
    <t>29　緊急短期入所受入加算（短期入所療養介護）</t>
    <phoneticPr fontId="2"/>
  </si>
  <si>
    <t>30　送迎加算</t>
    <phoneticPr fontId="2"/>
  </si>
  <si>
    <r>
      <rPr>
        <sz val="10"/>
        <rFont val="ＭＳ 明朝"/>
        <family val="1"/>
        <charset val="128"/>
      </rPr>
      <t>　介護職員その他の職員の賃金</t>
    </r>
    <r>
      <rPr>
        <sz val="9"/>
        <rFont val="ＭＳ 明朝"/>
        <family val="1"/>
        <charset val="128"/>
      </rPr>
      <t>（退職手当を除く。）</t>
    </r>
    <r>
      <rPr>
        <sz val="10"/>
        <rFont val="ＭＳ 明朝"/>
        <family val="1"/>
        <charset val="128"/>
      </rPr>
      <t>の改善</t>
    </r>
    <r>
      <rPr>
        <sz val="9"/>
        <rFont val="ＭＳ 明朝"/>
        <family val="1"/>
        <charset val="128"/>
      </rPr>
      <t>（以下「賃金改善」という。）</t>
    </r>
    <r>
      <rPr>
        <sz val="10"/>
        <rFont val="ＭＳ 明朝"/>
        <family val="1"/>
        <charset val="128"/>
      </rPr>
      <t>について、次に掲げる（１）及び（２）のいずれにも適合し、かつ、賃金改善に要する費用の見込額</t>
    </r>
    <r>
      <rPr>
        <sz val="9"/>
        <rFont val="ＭＳ 明朝"/>
        <family val="1"/>
        <charset val="128"/>
      </rPr>
      <t>（賃金改善に伴う法定福利費等の事業主負担の増加分を含むことができる。以下同じ。）</t>
    </r>
    <r>
      <rPr>
        <sz val="10"/>
        <rFont val="ＭＳ 明朝"/>
        <family val="1"/>
        <charset val="128"/>
      </rPr>
      <t>が介護職員等処遇改善加算の算定見込額以上となる賃金改善に関する計画を策定し、当該計画に基づき適切な措置を講じていますか。</t>
    </r>
    <phoneticPr fontId="2"/>
  </si>
  <si>
    <r>
      <t>　介護職員等処遇改善加算の算定額に相当する賃金改善を実施していますか。また、経営の悪化等により事業の継続が困難な場合、当該事業の継続を図るために当該事業所の職員の賃金水準</t>
    </r>
    <r>
      <rPr>
        <sz val="9"/>
        <rFont val="ＭＳ 明朝"/>
        <family val="1"/>
        <charset val="128"/>
      </rPr>
      <t>（本加算による賃金改善分を除く。）</t>
    </r>
    <r>
      <rPr>
        <sz val="10"/>
        <rFont val="ＭＳ 明朝"/>
        <family val="1"/>
        <charset val="128"/>
      </rPr>
      <t>を見直すことはやむを得ないが、その内容について指定権者に届け出ていますか。</t>
    </r>
    <phoneticPr fontId="2"/>
  </si>
  <si>
    <r>
      <t>　</t>
    </r>
    <r>
      <rPr>
        <sz val="10"/>
        <rFont val="ＭＳ 明朝"/>
        <family val="1"/>
        <charset val="128"/>
      </rPr>
      <t>事業年度ごとに当該事業所の職員の処遇改善に関する実績を指定権者に報告していますか。</t>
    </r>
    <phoneticPr fontId="2"/>
  </si>
  <si>
    <r>
      <t>　②の届出に係る計画の期間中に実施する職員の処遇改善の内容</t>
    </r>
    <r>
      <rPr>
        <sz val="9"/>
        <rFont val="ＭＳ 明朝"/>
        <family val="1"/>
        <charset val="128"/>
      </rPr>
      <t>（賃金改善に関するものを除く。）</t>
    </r>
    <r>
      <rPr>
        <sz val="10"/>
        <rFont val="ＭＳ 明朝"/>
        <family val="1"/>
        <charset val="128"/>
      </rPr>
      <t>及び当該職員の処遇改善に要する費用の見込額を全ての職員に周知していますか。</t>
    </r>
    <phoneticPr fontId="2"/>
  </si>
  <si>
    <t>32　感染対策指導管理</t>
    <rPh sb="3" eb="5">
      <t>カンセン</t>
    </rPh>
    <rPh sb="5" eb="7">
      <t>タイサク</t>
    </rPh>
    <rPh sb="7" eb="9">
      <t>シドウ</t>
    </rPh>
    <rPh sb="9" eb="11">
      <t>カンリ</t>
    </rPh>
    <phoneticPr fontId="2"/>
  </si>
  <si>
    <t>33　褥瘡対策指導管理</t>
    <rPh sb="3" eb="5">
      <t>ジョクソウ</t>
    </rPh>
    <rPh sb="5" eb="7">
      <t>タイサク</t>
    </rPh>
    <rPh sb="7" eb="9">
      <t>シドウ</t>
    </rPh>
    <rPh sb="9" eb="11">
      <t>カンリ</t>
    </rPh>
    <phoneticPr fontId="2"/>
  </si>
  <si>
    <t>34　初期入所診療管理</t>
    <rPh sb="3" eb="5">
      <t>ショキ</t>
    </rPh>
    <rPh sb="5" eb="7">
      <t>ニュウショ</t>
    </rPh>
    <rPh sb="7" eb="9">
      <t>シンリョウ</t>
    </rPh>
    <rPh sb="9" eb="11">
      <t>カンリ</t>
    </rPh>
    <phoneticPr fontId="2"/>
  </si>
  <si>
    <t>35　重度療養管理</t>
    <rPh sb="3" eb="5">
      <t>ジュウド</t>
    </rPh>
    <rPh sb="5" eb="7">
      <t>リョウヨウ</t>
    </rPh>
    <rPh sb="7" eb="9">
      <t>カンリ</t>
    </rPh>
    <phoneticPr fontId="2"/>
  </si>
  <si>
    <t>36　重症皮膚潰瘍管理指導</t>
    <rPh sb="3" eb="5">
      <t>ジュウショウ</t>
    </rPh>
    <rPh sb="5" eb="7">
      <t>ヒフ</t>
    </rPh>
    <rPh sb="7" eb="9">
      <t>カイヨウ</t>
    </rPh>
    <rPh sb="9" eb="11">
      <t>カンリ</t>
    </rPh>
    <rPh sb="11" eb="13">
      <t>シドウ</t>
    </rPh>
    <phoneticPr fontId="2"/>
  </si>
  <si>
    <t>37　薬剤管理指導</t>
    <rPh sb="3" eb="5">
      <t>ヤクザイ</t>
    </rPh>
    <rPh sb="5" eb="7">
      <t>カンリ</t>
    </rPh>
    <rPh sb="7" eb="9">
      <t>シドウ</t>
    </rPh>
    <phoneticPr fontId="2"/>
  </si>
  <si>
    <t>38　リハビリテーション &lt;通則&gt;</t>
    <phoneticPr fontId="2"/>
  </si>
  <si>
    <t>39　理学療法</t>
    <phoneticPr fontId="2"/>
  </si>
  <si>
    <t>40　作業療法</t>
    <phoneticPr fontId="2"/>
  </si>
  <si>
    <t>42　集団コミュニケーション療法</t>
    <phoneticPr fontId="2"/>
  </si>
  <si>
    <t>43　摂食機能療法</t>
    <rPh sb="3" eb="5">
      <t>セッショク</t>
    </rPh>
    <rPh sb="5" eb="7">
      <t>キノウ</t>
    </rPh>
    <rPh sb="7" eb="9">
      <t>リョウホウ</t>
    </rPh>
    <phoneticPr fontId="2"/>
  </si>
  <si>
    <r>
      <t>44　短期集中リハビリテーション</t>
    </r>
    <r>
      <rPr>
        <sz val="10"/>
        <rFont val="HG丸ｺﾞｼｯｸM-PRO"/>
        <family val="3"/>
        <charset val="128"/>
      </rPr>
      <t/>
    </r>
    <phoneticPr fontId="2"/>
  </si>
  <si>
    <t>45　認知症短期集中リハビリテーション</t>
    <phoneticPr fontId="2"/>
  </si>
  <si>
    <t>46　精神科作業療法</t>
    <rPh sb="3" eb="5">
      <t>セイシン</t>
    </rPh>
    <rPh sb="5" eb="6">
      <t>カ</t>
    </rPh>
    <rPh sb="6" eb="8">
      <t>サギョウ</t>
    </rPh>
    <rPh sb="8" eb="10">
      <t>リョウホウ</t>
    </rPh>
    <phoneticPr fontId="2"/>
  </si>
  <si>
    <t>47　認知症入所精神療法</t>
    <rPh sb="3" eb="5">
      <t>ニンチ</t>
    </rPh>
    <rPh sb="5" eb="6">
      <t>ショウ</t>
    </rPh>
    <rPh sb="6" eb="8">
      <t>ニュウショ</t>
    </rPh>
    <rPh sb="8" eb="10">
      <t>セイシン</t>
    </rPh>
    <rPh sb="10" eb="12">
      <t>リョウホウ</t>
    </rPh>
    <phoneticPr fontId="2"/>
  </si>
  <si>
    <r>
      <t>　入所者の病歴等の情報共有や急変時等における対応の確認等を行う会議を定期的に開催</t>
    </r>
    <r>
      <rPr>
        <sz val="9"/>
        <rFont val="ＭＳ 明朝"/>
        <family val="1"/>
        <charset val="128"/>
      </rPr>
      <t>（月１回以上）</t>
    </r>
    <r>
      <rPr>
        <sz val="10"/>
        <rFont val="ＭＳ 明朝"/>
        <family val="1"/>
        <charset val="128"/>
      </rPr>
      <t>していますか。</t>
    </r>
    <rPh sb="1" eb="4">
      <t>ニュウショシャ</t>
    </rPh>
    <rPh sb="5" eb="8">
      <t>ビョウレキナド</t>
    </rPh>
    <rPh sb="9" eb="11">
      <t>ジョウホウ</t>
    </rPh>
    <rPh sb="11" eb="13">
      <t>キョウユウ</t>
    </rPh>
    <rPh sb="14" eb="16">
      <t>キュウヘン</t>
    </rPh>
    <rPh sb="16" eb="17">
      <t>ジ</t>
    </rPh>
    <rPh sb="17" eb="18">
      <t>ナド</t>
    </rPh>
    <rPh sb="22" eb="24">
      <t>タイオウ</t>
    </rPh>
    <rPh sb="25" eb="27">
      <t>カクニン</t>
    </rPh>
    <rPh sb="27" eb="28">
      <t>ナド</t>
    </rPh>
    <rPh sb="29" eb="30">
      <t>オコナ</t>
    </rPh>
    <rPh sb="31" eb="33">
      <t>カイギ</t>
    </rPh>
    <rPh sb="34" eb="37">
      <t>テイキテキ</t>
    </rPh>
    <rPh sb="38" eb="40">
      <t>カイサイ</t>
    </rPh>
    <rPh sb="41" eb="42">
      <t>ツキ</t>
    </rPh>
    <rPh sb="43" eb="46">
      <t>カイイジョウ</t>
    </rPh>
    <phoneticPr fontId="2"/>
  </si>
  <si>
    <r>
      <t>　次に掲げる基準いずれかに適合しますか。
　</t>
    </r>
    <r>
      <rPr>
        <sz val="9"/>
        <rFont val="ＭＳ 明朝"/>
        <family val="1"/>
        <charset val="128"/>
      </rPr>
      <t>イ　排せつに係る評価の結果、要介護状態の軽減が見込まれる者について、施設入所時と比較して、排尿又は排
　　便の状態の少なくとも一方が改善するとともにいずれにも悪化がないこと。
　ロ　排せつに係る評価の結果、施設入所時におむつを使用していた者であって要介護状態の軽減が見込まれるも
　　のについて、おむつを使用しなくなったこと。
　ハ　排せつに係る評価の結果、施設入所時又は利用開始時に尿道カテーテルが留置されていた者であって要介護　
　　状態の軽減が見込まれるものについて、尿道カテーテルが抜去されたこと。</t>
    </r>
    <rPh sb="1" eb="2">
      <t>ツギ</t>
    </rPh>
    <rPh sb="3" eb="4">
      <t>カカ</t>
    </rPh>
    <rPh sb="6" eb="8">
      <t>キジュン</t>
    </rPh>
    <rPh sb="13" eb="15">
      <t>テキゴウ</t>
    </rPh>
    <rPh sb="24" eb="25">
      <t>ハイ</t>
    </rPh>
    <rPh sb="28" eb="29">
      <t>カカ</t>
    </rPh>
    <rPh sb="113" eb="114">
      <t>ハイ</t>
    </rPh>
    <rPh sb="117" eb="118">
      <t>カカ</t>
    </rPh>
    <rPh sb="189" eb="190">
      <t>ハイ</t>
    </rPh>
    <rPh sb="193" eb="194">
      <t>カカ</t>
    </rPh>
    <rPh sb="195" eb="197">
      <t>ヒョウカ</t>
    </rPh>
    <rPh sb="198" eb="200">
      <t>ケッカ</t>
    </rPh>
    <rPh sb="201" eb="203">
      <t>シセツ</t>
    </rPh>
    <rPh sb="203" eb="205">
      <t>ニュウショ</t>
    </rPh>
    <rPh sb="205" eb="206">
      <t>ジ</t>
    </rPh>
    <rPh sb="206" eb="207">
      <t>マタ</t>
    </rPh>
    <rPh sb="208" eb="210">
      <t>リヨウ</t>
    </rPh>
    <rPh sb="210" eb="212">
      <t>カイシ</t>
    </rPh>
    <rPh sb="212" eb="213">
      <t>ジ</t>
    </rPh>
    <rPh sb="214" eb="216">
      <t>ニョウドウ</t>
    </rPh>
    <rPh sb="222" eb="224">
      <t>リュウチ</t>
    </rPh>
    <rPh sb="229" eb="230">
      <t>モノ</t>
    </rPh>
    <rPh sb="244" eb="246">
      <t>ケイゲン</t>
    </rPh>
    <rPh sb="247" eb="249">
      <t>ミコ</t>
    </rPh>
    <rPh sb="259" eb="261">
      <t>ニョウドウ</t>
    </rPh>
    <rPh sb="267" eb="269">
      <t>バッキョ</t>
    </rPh>
    <phoneticPr fontId="2"/>
  </si>
  <si>
    <t>⑬</t>
    <phoneticPr fontId="2"/>
  </si>
  <si>
    <t>　当該介護医療院における利用者の安全並びに介護サービスの質の確保及び職員の負担軽減に資する方策を検討するための委員会を設置し、定期的に開催していますか。</t>
    <rPh sb="5" eb="8">
      <t>イリョウイン</t>
    </rPh>
    <rPh sb="12" eb="14">
      <t>リヨウ</t>
    </rPh>
    <rPh sb="18" eb="19">
      <t>ナラ</t>
    </rPh>
    <rPh sb="59" eb="61">
      <t>セッチ</t>
    </rPh>
    <rPh sb="63" eb="66">
      <t>テイキテキ</t>
    </rPh>
    <rPh sb="67" eb="69">
      <t>カイサイ</t>
    </rPh>
    <phoneticPr fontId="2"/>
  </si>
  <si>
    <t>入所者等の数　　 名　　　　 　　加算算定月の看護職員１日平均夜勤職員数　　　名</t>
    <rPh sb="0" eb="3">
      <t>ニュウショシャ</t>
    </rPh>
    <rPh sb="3" eb="4">
      <t>トウ</t>
    </rPh>
    <rPh sb="5" eb="6">
      <t>カズ</t>
    </rPh>
    <rPh sb="9" eb="10">
      <t>メイ</t>
    </rPh>
    <rPh sb="17" eb="19">
      <t>カサン</t>
    </rPh>
    <rPh sb="19" eb="21">
      <t>サンテイ</t>
    </rPh>
    <rPh sb="21" eb="22">
      <t>ツキ</t>
    </rPh>
    <rPh sb="23" eb="25">
      <t>カンゴ</t>
    </rPh>
    <rPh sb="25" eb="27">
      <t>ショクイン</t>
    </rPh>
    <rPh sb="28" eb="29">
      <t>ニチ</t>
    </rPh>
    <rPh sb="29" eb="31">
      <t>ヘイキン</t>
    </rPh>
    <rPh sb="31" eb="33">
      <t>ヤキン</t>
    </rPh>
    <rPh sb="33" eb="35">
      <t>ショクイン</t>
    </rPh>
    <rPh sb="35" eb="36">
      <t>スウ</t>
    </rPh>
    <rPh sb="39" eb="40">
      <t>メイ</t>
    </rPh>
    <phoneticPr fontId="2"/>
  </si>
  <si>
    <t>　　　　　　　　　　　　　看護職員の１日平均夜勤職員数　　　名　</t>
    <rPh sb="13" eb="15">
      <t>カンゴ</t>
    </rPh>
    <rPh sb="15" eb="17">
      <t>ショクイン</t>
    </rPh>
    <rPh sb="19" eb="20">
      <t>ニチ</t>
    </rPh>
    <rPh sb="20" eb="22">
      <t>ヘイキン</t>
    </rPh>
    <rPh sb="22" eb="24">
      <t>ヤキン</t>
    </rPh>
    <rPh sb="24" eb="26">
      <t>ショクイン</t>
    </rPh>
    <rPh sb="26" eb="27">
      <t>スウ</t>
    </rPh>
    <rPh sb="30" eb="31">
      <t>メイ</t>
    </rPh>
    <phoneticPr fontId="2"/>
  </si>
  <si>
    <t>　入所者に対して居宅における外泊を認めた場合、１月に６日を限度に所定単位数に代えて1日につき362単位を算定していますか。</t>
    <rPh sb="32" eb="34">
      <t>ショテイ</t>
    </rPh>
    <rPh sb="34" eb="36">
      <t>タンイ</t>
    </rPh>
    <rPh sb="36" eb="37">
      <t>スウ</t>
    </rPh>
    <rPh sb="38" eb="39">
      <t>カ</t>
    </rPh>
    <rPh sb="42" eb="43">
      <t>ニチ</t>
    </rPh>
    <rPh sb="49" eb="51">
      <t>タンイ</t>
    </rPh>
    <phoneticPr fontId="2"/>
  </si>
  <si>
    <t>　入所者が退所し、その居宅において療養を継続する場合において、当該入所者の退所後の主治の医師に対して、当該入所者の同意を得て、当該入所者の診療状況、心身の状況、生活歴等の情報を提供した上で、当該入所者の紹介を行った場合に、入所者１人につき１回に限り算定していますか。</t>
    <phoneticPr fontId="2"/>
  </si>
  <si>
    <t>　入所者が退所し、医療機関に入院する場合において、当該医療機関に対して、当該入所者の同意を得て、当該入所者の心身の状況、生活歴等の情報を提供した上で、当該入所者の紹介を行った場合に、入所者１人につき１回に限り算定していますか。</t>
    <phoneticPr fontId="2"/>
  </si>
  <si>
    <t>　入所者が退所して医療機関に入院する場合、当該医療機関に対して、入所者を紹介するに当たっては、別紙様式13の文書に必要な事項を記載の上、当該医療機関に交付するとともに、交付した文書の写しを診療録に添付していますか。</t>
    <phoneticPr fontId="2"/>
  </si>
  <si>
    <t>　入所者が医療機関に入院後、当該医療機関を退院し、同一月に再度当該医療機関に入院する場合には、加算を算定していませんか。（算定していない場合は「〇」）</t>
    <phoneticPr fontId="2"/>
  </si>
  <si>
    <t>　医師、看護職員、理学療法士又は作業療法士、管理栄養士、介護支援専門員等が協力して指導を行っていますか。</t>
    <rPh sb="1" eb="3">
      <t>イシ</t>
    </rPh>
    <rPh sb="4" eb="6">
      <t>カンゴ</t>
    </rPh>
    <rPh sb="6" eb="8">
      <t>ショクイン</t>
    </rPh>
    <rPh sb="9" eb="11">
      <t>リガク</t>
    </rPh>
    <rPh sb="11" eb="14">
      <t>リョウホウシ</t>
    </rPh>
    <rPh sb="14" eb="15">
      <t>マタ</t>
    </rPh>
    <rPh sb="16" eb="18">
      <t>サギョウ</t>
    </rPh>
    <rPh sb="18" eb="21">
      <t>リョウホウシ</t>
    </rPh>
    <rPh sb="22" eb="24">
      <t>カンリ</t>
    </rPh>
    <rPh sb="24" eb="27">
      <t>エイヨウシ</t>
    </rPh>
    <rPh sb="28" eb="35">
      <t>カイゴシエンセンモンイン</t>
    </rPh>
    <rPh sb="35" eb="36">
      <t>トウ</t>
    </rPh>
    <rPh sb="37" eb="39">
      <t>キョウリョク</t>
    </rPh>
    <rPh sb="41" eb="43">
      <t>シドウ</t>
    </rPh>
    <rPh sb="44" eb="45">
      <t>オコナ</t>
    </rPh>
    <phoneticPr fontId="2"/>
  </si>
  <si>
    <t>　退所前連携を行った場合は、連携を行った日及び連携の内容の要点に関する記録を行っていますか。</t>
    <phoneticPr fontId="2"/>
  </si>
  <si>
    <t>　入所期間が１月を超える入所者の退所に先立って、指定居宅介護支援事業者の介護支援専門員と連携し、退所後の居宅における居宅サービスの利用上必要な調整を行った場合に、入所者１人につき１回に限り退所日に加算を算定していますか。</t>
    <rPh sb="101" eb="103">
      <t>サンテイ</t>
    </rPh>
    <phoneticPr fontId="2"/>
  </si>
  <si>
    <t>　入所者が利用を希望する指定居宅介護支援事業者に対して、入所者に係る居宅サービスに必要な情報の提供及び退所後の居宅サービスの利用に関する調整をおこなっていますか。</t>
    <rPh sb="68" eb="70">
      <t>チョウセイ</t>
    </rPh>
    <phoneticPr fontId="2"/>
  </si>
  <si>
    <r>
      <t>　</t>
    </r>
    <r>
      <rPr>
        <sz val="10"/>
        <rFont val="ＭＳ 明朝"/>
        <family val="1"/>
        <charset val="128"/>
      </rPr>
      <t>①の評価結果等の情報をＬＩＦＥを用いて厚生労働省に提出し、排せつ支援の実施に当たって、当該情報その他排せつ支援の適切かつ有効な実施のために必要な情報を活用していますか。</t>
    </r>
    <r>
      <rPr>
        <sz val="9"/>
        <rFont val="ＭＳ 明朝"/>
        <family val="1"/>
        <charset val="128"/>
      </rPr>
      <t>※ ＬＩＦＥへの提出情報、提出頻度等については、「科学的介護情報システム（ＬＩＦＥ）関連加算に関する基本的考え方並びに事務処理手順及び様式例の提示について」をご参照ください。</t>
    </r>
    <rPh sb="17" eb="18">
      <t>モチ</t>
    </rPh>
    <phoneticPr fontId="2"/>
  </si>
  <si>
    <t>a 事故が発生した場合の対応、ｂに規定する報告の方法等が記載された事故発生の防止のための指針
　を整備すること。
b 事故が発生した場合又は事故の発生に至る危険性がある事態が生じた場合に、これらの事実が報告
　され、その分析を通じた改善策を従業者に周知徹底する体制を整備すること。
c 事故発生の防止のための対策を検討する委員会（テレビ電話装置等を活用して行うことができるも
　のとする。）及び従業者に対する研修を定期的に開催すること。
d 上記(a)～(c)に掲げる措置を適切に実施するための担当者を置くこと。</t>
    <phoneticPr fontId="2"/>
  </si>
  <si>
    <t>25　安全対策体制加算</t>
    <rPh sb="3" eb="5">
      <t>アンゼン</t>
    </rPh>
    <rPh sb="5" eb="7">
      <t>タイサク</t>
    </rPh>
    <rPh sb="9" eb="11">
      <t>カサン</t>
    </rPh>
    <phoneticPr fontId="2"/>
  </si>
  <si>
    <r>
      <t>ａ 施設の介護職員の総数のうち、介護福祉士</t>
    </r>
    <r>
      <rPr>
        <sz val="9"/>
        <rFont val="ＭＳ 明朝"/>
        <family val="1"/>
        <charset val="128"/>
      </rPr>
      <t>(各月の前月末日時点で資格を取得している者)</t>
    </r>
    <r>
      <rPr>
        <sz val="10"/>
        <rFont val="ＭＳ 明朝"/>
        <family val="1"/>
        <charset val="128"/>
      </rPr>
      <t>の占め
　る割合が、前年度</t>
    </r>
    <r>
      <rPr>
        <sz val="9"/>
        <rFont val="ＭＳ 明朝"/>
        <family val="1"/>
        <charset val="128"/>
      </rPr>
      <t>(３月を除く)</t>
    </r>
    <r>
      <rPr>
        <sz val="10"/>
        <rFont val="ＭＳ 明朝"/>
        <family val="1"/>
        <charset val="128"/>
      </rPr>
      <t xml:space="preserve">の月平均で100分の80以上ですか。 </t>
    </r>
    <phoneticPr fontId="2"/>
  </si>
  <si>
    <r>
      <t>ｂ 施設の介護職員の総数のうち、介護福祉士</t>
    </r>
    <r>
      <rPr>
        <sz val="9"/>
        <rFont val="ＭＳ 明朝"/>
        <family val="1"/>
        <charset val="128"/>
      </rPr>
      <t>(各月の前月末日時点で資格を取得している者)</t>
    </r>
    <r>
      <rPr>
        <sz val="10"/>
        <rFont val="ＭＳ 明朝"/>
        <family val="1"/>
        <charset val="128"/>
      </rPr>
      <t>の占め
 る割合が、加算算定月の前３月の平均で100分の80以上ですか。</t>
    </r>
    <phoneticPr fontId="2"/>
  </si>
  <si>
    <r>
      <t>ｂ 施設の介護職員の総数のうち、介護福祉士</t>
    </r>
    <r>
      <rPr>
        <sz val="9"/>
        <rFont val="ＭＳ 明朝"/>
        <family val="1"/>
        <charset val="128"/>
      </rPr>
      <t>(各月の前月末日時点で資格を取得している者)</t>
    </r>
    <r>
      <rPr>
        <sz val="10"/>
        <rFont val="ＭＳ 明朝"/>
        <family val="1"/>
        <charset val="128"/>
      </rPr>
      <t>の占め
 る割合が、加算算定月の前３月の平均で100分の35以上ですか。</t>
    </r>
    <phoneticPr fontId="2"/>
  </si>
  <si>
    <r>
      <t>　・届出日が属する月の前３月の常勤換算後の勤続年数１０年以上の介護福祉士の員数</t>
    </r>
    <r>
      <rPr>
        <sz val="9"/>
        <rFont val="ＭＳ 明朝"/>
        <family val="1"/>
        <charset val="128"/>
      </rPr>
      <t>（小数
   点以下第1位まで）</t>
    </r>
    <rPh sb="2" eb="4">
      <t>トドケデ</t>
    </rPh>
    <rPh sb="4" eb="5">
      <t>ビ</t>
    </rPh>
    <rPh sb="6" eb="7">
      <t>ゾク</t>
    </rPh>
    <rPh sb="9" eb="10">
      <t>ツキ</t>
    </rPh>
    <rPh sb="11" eb="12">
      <t>マエ</t>
    </rPh>
    <rPh sb="13" eb="14">
      <t>ツキ</t>
    </rPh>
    <rPh sb="15" eb="17">
      <t>ジョウキン</t>
    </rPh>
    <rPh sb="17" eb="19">
      <t>カンサン</t>
    </rPh>
    <rPh sb="19" eb="20">
      <t>ゴ</t>
    </rPh>
    <rPh sb="21" eb="23">
      <t>キンゾク</t>
    </rPh>
    <rPh sb="23" eb="25">
      <t>ネンスウ</t>
    </rPh>
    <rPh sb="27" eb="30">
      <t>ネンイジョウ</t>
    </rPh>
    <rPh sb="31" eb="33">
      <t>カイゴ</t>
    </rPh>
    <rPh sb="33" eb="36">
      <t>フクシシ</t>
    </rPh>
    <rPh sb="37" eb="39">
      <t>インスウ</t>
    </rPh>
    <rPh sb="40" eb="42">
      <t>ショウスウ</t>
    </rPh>
    <rPh sb="46" eb="47">
      <t>テン</t>
    </rPh>
    <rPh sb="47" eb="49">
      <t>イカ</t>
    </rPh>
    <rPh sb="49" eb="50">
      <t>ダイ</t>
    </rPh>
    <rPh sb="51" eb="52">
      <t>イ</t>
    </rPh>
    <phoneticPr fontId="2"/>
  </si>
  <si>
    <r>
      <t>ａ 施設の介護職員の総数のうち、介護福祉士</t>
    </r>
    <r>
      <rPr>
        <sz val="9"/>
        <rFont val="ＭＳ 明朝"/>
        <family val="1"/>
        <charset val="128"/>
      </rPr>
      <t>(各月の前月末日時点で資格を取得している者)</t>
    </r>
    <r>
      <rPr>
        <sz val="10"/>
        <rFont val="ＭＳ 明朝"/>
        <family val="1"/>
        <charset val="128"/>
      </rPr>
      <t>の占め
 る割合が、前年度</t>
    </r>
    <r>
      <rPr>
        <sz val="9"/>
        <rFont val="ＭＳ 明朝"/>
        <family val="1"/>
        <charset val="128"/>
      </rPr>
      <t>(３月を除く)</t>
    </r>
    <r>
      <rPr>
        <sz val="10"/>
        <rFont val="ＭＳ 明朝"/>
        <family val="1"/>
        <charset val="128"/>
      </rPr>
      <t>の月平均で100分の60以上ですか。</t>
    </r>
    <phoneticPr fontId="2"/>
  </si>
  <si>
    <r>
      <t>ｂ 施設の介護職員の総数のうち、介護福祉士</t>
    </r>
    <r>
      <rPr>
        <sz val="9"/>
        <rFont val="ＭＳ 明朝"/>
        <family val="1"/>
        <charset val="128"/>
      </rPr>
      <t>(各月の前月末日時点で資格を取得している者)</t>
    </r>
    <r>
      <rPr>
        <sz val="10"/>
        <rFont val="ＭＳ 明朝"/>
        <family val="1"/>
        <charset val="128"/>
      </rPr>
      <t>の占め
 る割合が、加算算定月の前３月の平均で100分の60以上ですか。</t>
    </r>
    <phoneticPr fontId="2"/>
  </si>
  <si>
    <r>
      <t>ａ 施設の介護職員の総数のうち、介護福祉士</t>
    </r>
    <r>
      <rPr>
        <sz val="9"/>
        <rFont val="ＭＳ 明朝"/>
        <family val="1"/>
        <charset val="128"/>
      </rPr>
      <t>(各月の前月末日時点で資格を取得している者)</t>
    </r>
    <r>
      <rPr>
        <sz val="10"/>
        <rFont val="ＭＳ 明朝"/>
        <family val="1"/>
        <charset val="128"/>
      </rPr>
      <t>の占め
 る割合が、前年度</t>
    </r>
    <r>
      <rPr>
        <sz val="9"/>
        <rFont val="ＭＳ 明朝"/>
        <family val="1"/>
        <charset val="128"/>
      </rPr>
      <t>(３月を除く)</t>
    </r>
    <r>
      <rPr>
        <sz val="10"/>
        <rFont val="ＭＳ 明朝"/>
        <family val="1"/>
        <charset val="128"/>
      </rPr>
      <t>の月平均で100分の50以上ですか。</t>
    </r>
    <phoneticPr fontId="2"/>
  </si>
  <si>
    <r>
      <t>ｂ 施設の介護職員の総数のうち、介護福祉士</t>
    </r>
    <r>
      <rPr>
        <sz val="9"/>
        <rFont val="ＭＳ 明朝"/>
        <family val="1"/>
        <charset val="128"/>
      </rPr>
      <t>(各月の前月末日時点で資格を取得している者)</t>
    </r>
    <r>
      <rPr>
        <sz val="10"/>
        <rFont val="ＭＳ 明朝"/>
        <family val="1"/>
        <charset val="128"/>
      </rPr>
      <t>の占め
 る割合が、加算算定月の前３月の平均で100分の50以上ですか。</t>
    </r>
    <phoneticPr fontId="2"/>
  </si>
  <si>
    <r>
      <t>ａ 施設の看護・介護職員の総数のうち、常勤職員の占める割合が、前年度</t>
    </r>
    <r>
      <rPr>
        <sz val="9"/>
        <rFont val="ＭＳ 明朝"/>
        <family val="1"/>
        <charset val="128"/>
      </rPr>
      <t>(３月を除く)</t>
    </r>
    <r>
      <rPr>
        <sz val="10"/>
        <rFont val="ＭＳ 明朝"/>
        <family val="1"/>
        <charset val="128"/>
      </rPr>
      <t xml:space="preserve">の月平
 均で100分の75以上ですか。   </t>
    </r>
    <phoneticPr fontId="2"/>
  </si>
  <si>
    <t>ｂ 施設の看護・介護職員の総数のうち、常勤職員の占める割合が、加算算定月の前３月の平
 均で100分の75以上ですか。</t>
    <phoneticPr fontId="2"/>
  </si>
  <si>
    <r>
      <t>ａ サービスを利用者に直接提供する職員</t>
    </r>
    <r>
      <rPr>
        <sz val="9"/>
        <rFont val="ＭＳ 明朝"/>
        <family val="1"/>
        <charset val="128"/>
      </rPr>
      <t>(看護職員、介護職員、理学療法士、作業療法士又は言語聴覚士)</t>
    </r>
    <r>
      <rPr>
        <sz val="10"/>
        <rFont val="ＭＳ 明朝"/>
        <family val="1"/>
        <charset val="128"/>
      </rPr>
      <t>の総数のうち、勤続年数</t>
    </r>
    <r>
      <rPr>
        <sz val="9"/>
        <rFont val="ＭＳ 明朝"/>
        <family val="1"/>
        <charset val="128"/>
      </rPr>
      <t>(各月の前月末日時点における勤続年数)</t>
    </r>
    <r>
      <rPr>
        <sz val="10"/>
        <rFont val="ＭＳ 明朝"/>
        <family val="1"/>
        <charset val="128"/>
      </rPr>
      <t>が７年以上</t>
    </r>
    <r>
      <rPr>
        <sz val="6"/>
        <rFont val="ＭＳ 明朝"/>
        <family val="1"/>
        <charset val="128"/>
      </rPr>
      <t>※</t>
    </r>
    <r>
      <rPr>
        <sz val="10"/>
        <rFont val="ＭＳ 明朝"/>
        <family val="1"/>
        <charset val="128"/>
      </rPr>
      <t>の者の占める割合が、前年度</t>
    </r>
    <r>
      <rPr>
        <sz val="9"/>
        <rFont val="ＭＳ 明朝"/>
        <family val="1"/>
        <charset val="128"/>
      </rPr>
      <t>(３月を除く)</t>
    </r>
    <r>
      <rPr>
        <sz val="10"/>
        <rFont val="ＭＳ 明朝"/>
        <family val="1"/>
        <charset val="128"/>
      </rPr>
      <t>の月平均で100分の30以上ですか。
　</t>
    </r>
    <r>
      <rPr>
        <sz val="9"/>
        <rFont val="ＭＳ 明朝"/>
        <family val="1"/>
        <charset val="128"/>
      </rPr>
      <t>※ 勤続年数の算定に当たっては、当該事業所における勤続年数に加え、同一法人等の経営する他のサービス等において、サービスを利用者に直接提供する職員として勤務した年数を含めることができます。</t>
    </r>
    <phoneticPr fontId="2"/>
  </si>
  <si>
    <r>
      <t>ｂ サービスを利用者に直接提供する職員</t>
    </r>
    <r>
      <rPr>
        <sz val="9"/>
        <rFont val="ＭＳ 明朝"/>
        <family val="1"/>
        <charset val="128"/>
      </rPr>
      <t>(看護職員、介護職員、理学療法士、作業療法士又は言語聴覚士)</t>
    </r>
    <r>
      <rPr>
        <sz val="10"/>
        <rFont val="ＭＳ 明朝"/>
        <family val="1"/>
        <charset val="128"/>
      </rPr>
      <t>の総数のうち、勤続年数</t>
    </r>
    <r>
      <rPr>
        <sz val="9"/>
        <rFont val="ＭＳ 明朝"/>
        <family val="1"/>
        <charset val="128"/>
      </rPr>
      <t>(各月の前月末日時点における勤続年数)</t>
    </r>
    <r>
      <rPr>
        <sz val="10"/>
        <rFont val="ＭＳ 明朝"/>
        <family val="1"/>
        <charset val="128"/>
      </rPr>
      <t>が７年以上</t>
    </r>
    <r>
      <rPr>
        <sz val="6"/>
        <rFont val="ＭＳ 明朝"/>
        <family val="1"/>
        <charset val="128"/>
      </rPr>
      <t>※</t>
    </r>
    <r>
      <rPr>
        <sz val="10"/>
        <rFont val="ＭＳ 明朝"/>
        <family val="1"/>
        <charset val="128"/>
      </rPr>
      <t>の者の占める割合が、前年度</t>
    </r>
    <r>
      <rPr>
        <sz val="9"/>
        <rFont val="ＭＳ 明朝"/>
        <family val="1"/>
        <charset val="128"/>
      </rPr>
      <t>(３月を除く)</t>
    </r>
    <r>
      <rPr>
        <sz val="10"/>
        <rFont val="ＭＳ 明朝"/>
        <family val="1"/>
        <charset val="128"/>
      </rPr>
      <t>の月平均で100分の30以上ですか。
　</t>
    </r>
    <r>
      <rPr>
        <sz val="9"/>
        <rFont val="ＭＳ 明朝"/>
        <family val="1"/>
        <charset val="128"/>
      </rPr>
      <t>※ 勤続年数の算定に当たっては、当該事業所における勤続年数に加え、同一法人等の経営する他のサービス等において、サービスを利用者に直接提供する職員として勤務した年数を含めることができます。</t>
    </r>
    <phoneticPr fontId="2"/>
  </si>
  <si>
    <t>(１) 仮に介護職員等処遇改善加算(Ⅳ)を算定した場合に算定することが見込まれる額の２分の１以上
　　を基本給又は決まって毎月支払われる手当に充てている。
(２) 介護福祉士であって、経験及び技能を有する介護職員と認められる者（以下「経験・技能のある
　　介護職員」という。）のうち一人は、賃金改善後の賃金の見込額が年額440万円以上である。ただ
　　し、介護職員等処遇改善加算の算定見込額が少額であることその他の理由により、当該賃金改善
    が困難である場合はこの限りでない。</t>
    <phoneticPr fontId="2"/>
  </si>
  <si>
    <t>　施設内感染対策委員会を設置し、月１回程度定期的に開催していますか。</t>
    <rPh sb="1" eb="3">
      <t>シセツ</t>
    </rPh>
    <rPh sb="3" eb="4">
      <t>ナイ</t>
    </rPh>
    <rPh sb="4" eb="6">
      <t>カンセン</t>
    </rPh>
    <rPh sb="6" eb="8">
      <t>タイサク</t>
    </rPh>
    <rPh sb="8" eb="11">
      <t>イインカイ</t>
    </rPh>
    <rPh sb="12" eb="14">
      <t>セッチ</t>
    </rPh>
    <rPh sb="16" eb="17">
      <t>ツキ</t>
    </rPh>
    <rPh sb="18" eb="19">
      <t>カイ</t>
    </rPh>
    <rPh sb="19" eb="21">
      <t>テイド</t>
    </rPh>
    <rPh sb="21" eb="24">
      <t>テイキテキ</t>
    </rPh>
    <rPh sb="25" eb="27">
      <t>カイサイ</t>
    </rPh>
    <phoneticPr fontId="2"/>
  </si>
  <si>
    <t>○　常時頻回の喀痰吸引を実施している状態（当該月において１日あたり８回(夜間を含め約３時間に１回程度）以上実施している日が20日を超える場合）
〇　呼吸障害等により人工呼吸器を使用している状態（当該月において１週間以上人工呼吸又は間歇的陽圧呼吸を行っていること。）
〇　中心静脈注射を実施し、かつ、強心薬等の薬剤を投与している状態（中心静脈注射を実施し、かつ、塩酸ドパミン、塩酸ドブタミン、ミルリノン、アムリノン、塩酸オルプリノン、不整脈用剤又はニトログリセリン（いずれも注射薬に限る。）を24時間以上持続投与している状態であること。
〇　人工腎臓を実施しており、かつ、重篤な合併症を有する状態（人工腎臓を各週２日以上実施しているものであり、かつ、下記に掲げるいずれかの合併症をもつものであること。
　・透析中に頻回の検査、処置を必要とするインスリン注射を打っている糖尿病
　・常時低血圧（収縮期血圧90ｍｍHg 以下）
　・透析アミロイド症で手根管症候群や運動機能障害を呈するもの
　・出血性消化器病変を有するもの
　・骨折を伴う二次性副甲状腺機能亢進症のもの
　・うっ血性心不全（NYHAⅢ度以上）のもの
〇　重篤な心機能障害、呼吸障害等により常時モニターの測定を実施している状態（持続性心室性頻脈や心室細動等の重症不整脈発作を繰り返す状態、収縮期血圧９０ｍｍHg 以下が持続する状態、又は酸素吸入を行っても動脈血酸素飽和度が90％以下の状態で、常時、心電図、血圧、動脈血酸素飽和度のいずれかを含むモニタリングを行っていること。）
〇　膀胱又は直腸の機能障害の程度が身体障害者福祉法施行規則別表第５号に掲げる身体障害者障害程度等級表の４級以上に該当し、かつストーマの処置を実施している状態（皮膚の炎症等に対するケアを行った場合に算定できるものであること。）</t>
    <phoneticPr fontId="2"/>
  </si>
  <si>
    <t>41　言語聴覚療法</t>
    <phoneticPr fontId="2"/>
  </si>
  <si>
    <t>ア 当該加算の算定途中に医療機関に入院したため、退院となった後に介護医療院に再入所した場合は、再入所後、当初の入所日から３ヶ月の残りの期間
イ ４週間以上の入院後に同じ施設に再入院した場合であって、短期集中リハビリテーションの必要性が認められる者に限り、再度算定
ウ ４週間未満の入院後に介護医療院に再入所した場合であって、以下に定める状態である者の場合は、再度算定。
　・脳梗塞、脳出血、くも膜下出血、脳外傷、脳炎、急性脳炎（低酸素脳症等）、髄膜炎等を急性発症　した者
　・上・下肢の複合損傷（骨、筋・腱・靭帯、神経、血管のうち３種類以上の複合損傷）、脊椎損傷による四肢麻痺（１肢以上）、体幹・上・下肢の外傷・骨折、切断・離断（義肢）、運動器の悪性腫瘍等を急性発症した運動器疾患又はその手術後の者</t>
    <phoneticPr fontId="2"/>
  </si>
  <si>
    <t>令和７年度　運営状況点検書</t>
    <rPh sb="0" eb="2">
      <t>レイワ</t>
    </rPh>
    <phoneticPr fontId="2"/>
  </si>
  <si>
    <r>
      <rPr>
        <sz val="8"/>
        <rFont val="ＭＳ 明朝"/>
        <family val="1"/>
        <charset val="128"/>
      </rPr>
      <t>※医師として勤務する場合</t>
    </r>
    <r>
      <rPr>
        <sz val="10"/>
        <rFont val="ＭＳ 明朝"/>
        <family val="2"/>
        <charset val="128"/>
      </rPr>
      <t xml:space="preserve">
勤務時間数（１週）</t>
    </r>
    <rPh sb="1" eb="3">
      <t>イシ</t>
    </rPh>
    <rPh sb="6" eb="8">
      <t>キンム</t>
    </rPh>
    <rPh sb="10" eb="12">
      <t>バアイ</t>
    </rPh>
    <phoneticPr fontId="2"/>
  </si>
  <si>
    <t>管理者は市の承認を受ける必要があります。</t>
    <rPh sb="4" eb="5">
      <t>シ</t>
    </rPh>
    <phoneticPr fontId="2"/>
  </si>
  <si>
    <t>現在の管理者が承認を受けていない場合は、速やかに市に相談してください。</t>
    <rPh sb="24" eb="25">
      <t>シ</t>
    </rPh>
    <phoneticPr fontId="2"/>
  </si>
  <si>
    <r>
      <t>　別紙</t>
    </r>
    <r>
      <rPr>
        <sz val="10"/>
        <rFont val="ＭＳ 明朝"/>
        <family val="1"/>
        <charset val="128"/>
      </rPr>
      <t>２「入所（利用）者数一覧表」を用いて、前年度の入所者数の平均値を計算してください。</t>
    </r>
    <rPh sb="1" eb="3">
      <t>ベッシ</t>
    </rPh>
    <rPh sb="5" eb="7">
      <t>ニュウショ</t>
    </rPh>
    <rPh sb="8" eb="10">
      <t>リヨウ</t>
    </rPh>
    <rPh sb="11" eb="12">
      <t>シャ</t>
    </rPh>
    <rPh sb="12" eb="13">
      <t>スウ</t>
    </rPh>
    <rPh sb="13" eb="15">
      <t>イチラン</t>
    </rPh>
    <rPh sb="15" eb="16">
      <t>ヒョウ</t>
    </rPh>
    <rPh sb="18" eb="19">
      <t>モチ</t>
    </rPh>
    <rPh sb="22" eb="25">
      <t>ゼンネンド</t>
    </rPh>
    <rPh sb="26" eb="28">
      <t>ニュウショ</t>
    </rPh>
    <rPh sb="28" eb="29">
      <t>シャ</t>
    </rPh>
    <rPh sb="29" eb="30">
      <t>スウ</t>
    </rPh>
    <rPh sb="31" eb="33">
      <t>ヘイキン</t>
    </rPh>
    <rPh sb="33" eb="34">
      <t>チ</t>
    </rPh>
    <rPh sb="35" eb="37">
      <t>ケイサン</t>
    </rPh>
    <phoneticPr fontId="2"/>
  </si>
  <si>
    <r>
      <t xml:space="preserve">Ⅰ型入所者の数を48で除した数に、Ⅱ型入所者の数を100で除した数を加えて得た数以上
</t>
    </r>
    <r>
      <rPr>
        <sz val="9"/>
        <rFont val="ＭＳ 明朝"/>
        <family val="1"/>
        <charset val="128"/>
      </rPr>
      <t>※宿直医師を置かない場合　入所者の数を100で除した数以上（その数に１に満たない端数が生じたときはその端数は１として計算。）</t>
    </r>
    <rPh sb="1" eb="2">
      <t>ガタ</t>
    </rPh>
    <rPh sb="14" eb="15">
      <t>カズ</t>
    </rPh>
    <rPh sb="17" eb="19">
      <t>ニガタ</t>
    </rPh>
    <rPh sb="19" eb="22">
      <t>ニュウショシャ</t>
    </rPh>
    <rPh sb="23" eb="24">
      <t>カズ</t>
    </rPh>
    <rPh sb="29" eb="30">
      <t>ジョ</t>
    </rPh>
    <rPh sb="32" eb="33">
      <t>カズ</t>
    </rPh>
    <rPh sb="34" eb="35">
      <t>クワ</t>
    </rPh>
    <rPh sb="44" eb="46">
      <t>シュクチョク</t>
    </rPh>
    <rPh sb="46" eb="48">
      <t>イシ</t>
    </rPh>
    <rPh sb="49" eb="50">
      <t>オ</t>
    </rPh>
    <rPh sb="53" eb="55">
      <t>バアイ</t>
    </rPh>
    <rPh sb="56" eb="59">
      <t>ニュウショシャ</t>
    </rPh>
    <rPh sb="60" eb="61">
      <t>カズ</t>
    </rPh>
    <rPh sb="66" eb="67">
      <t>ジョ</t>
    </rPh>
    <rPh sb="69" eb="70">
      <t>カズ</t>
    </rPh>
    <rPh sb="70" eb="72">
      <t>イジョウ</t>
    </rPh>
    <rPh sb="75" eb="76">
      <t>カズ</t>
    </rPh>
    <rPh sb="79" eb="80">
      <t>ミ</t>
    </rPh>
    <rPh sb="83" eb="85">
      <t>ハスウ</t>
    </rPh>
    <rPh sb="86" eb="87">
      <t>ショウ</t>
    </rPh>
    <rPh sb="94" eb="96">
      <t>ハスウ</t>
    </rPh>
    <rPh sb="101" eb="103">
      <t>ケイサン</t>
    </rPh>
    <phoneticPr fontId="2"/>
  </si>
  <si>
    <r>
      <t>③　</t>
    </r>
    <r>
      <rPr>
        <sz val="11"/>
        <rFont val="ＭＳ 明朝"/>
        <family val="1"/>
        <charset val="128"/>
      </rPr>
      <t>　　　　</t>
    </r>
    <phoneticPr fontId="2"/>
  </si>
  <si>
    <r>
      <t>④の値を⑤で除した数を記入</t>
    </r>
    <r>
      <rPr>
        <sz val="8"/>
        <rFont val="ＭＳ 明朝"/>
        <family val="1"/>
        <charset val="128"/>
      </rPr>
      <t>（小数点第２位以下を切り捨て、第１位まで記入）</t>
    </r>
    <phoneticPr fontId="2"/>
  </si>
  <si>
    <r>
      <t xml:space="preserve">Ⅰ型入所者の数を150で除した数に、Ⅱ型入所者の数を300で除した数を加えて得た数以上
</t>
    </r>
    <r>
      <rPr>
        <sz val="9"/>
        <rFont val="ＭＳ 明朝"/>
        <family val="1"/>
        <charset val="128"/>
      </rPr>
      <t>※併設型小規模介護医療院の場合で併設医療機関の医師又は薬剤師により入所者の処遇が適切に行われると認められる場合にはおかないことができる。</t>
    </r>
    <rPh sb="1" eb="2">
      <t>ガタ</t>
    </rPh>
    <rPh sb="15" eb="16">
      <t>カズ</t>
    </rPh>
    <rPh sb="18" eb="20">
      <t>ニガタ</t>
    </rPh>
    <rPh sb="20" eb="23">
      <t>ニュウショシャ</t>
    </rPh>
    <rPh sb="24" eb="25">
      <t>カズ</t>
    </rPh>
    <rPh sb="30" eb="31">
      <t>ジョ</t>
    </rPh>
    <rPh sb="33" eb="34">
      <t>カズ</t>
    </rPh>
    <rPh sb="35" eb="36">
      <t>クワ</t>
    </rPh>
    <rPh sb="45" eb="48">
      <t>ヘイセツガタ</t>
    </rPh>
    <rPh sb="48" eb="51">
      <t>ショウキボ</t>
    </rPh>
    <rPh sb="51" eb="53">
      <t>カイゴ</t>
    </rPh>
    <rPh sb="53" eb="55">
      <t>イリョウ</t>
    </rPh>
    <rPh sb="55" eb="56">
      <t>イン</t>
    </rPh>
    <rPh sb="57" eb="59">
      <t>バアイ</t>
    </rPh>
    <rPh sb="60" eb="62">
      <t>ヘイセツ</t>
    </rPh>
    <rPh sb="62" eb="64">
      <t>イリョウ</t>
    </rPh>
    <rPh sb="64" eb="66">
      <t>キカン</t>
    </rPh>
    <rPh sb="67" eb="69">
      <t>イシ</t>
    </rPh>
    <rPh sb="69" eb="70">
      <t>マタ</t>
    </rPh>
    <rPh sb="71" eb="74">
      <t>ヤクザイシ</t>
    </rPh>
    <rPh sb="77" eb="79">
      <t>ニュウショ</t>
    </rPh>
    <rPh sb="79" eb="80">
      <t>シャ</t>
    </rPh>
    <rPh sb="81" eb="83">
      <t>ショグウ</t>
    </rPh>
    <rPh sb="84" eb="86">
      <t>テキセツ</t>
    </rPh>
    <rPh sb="87" eb="88">
      <t>オコナ</t>
    </rPh>
    <rPh sb="92" eb="93">
      <t>ミト</t>
    </rPh>
    <rPh sb="97" eb="99">
      <t>バアイ</t>
    </rPh>
    <phoneticPr fontId="2"/>
  </si>
  <si>
    <r>
      <t>入所者数を６で除した数を記入</t>
    </r>
    <r>
      <rPr>
        <sz val="8"/>
        <rFont val="ＭＳ 明朝"/>
        <family val="1"/>
        <charset val="128"/>
      </rPr>
      <t>（小数点第１位以下を切り上げた整数値を記入）　</t>
    </r>
    <r>
      <rPr>
        <sz val="11"/>
        <rFont val="ＭＳ 明朝"/>
        <family val="2"/>
        <charset val="128"/>
      </rPr>
      <t>　</t>
    </r>
    <rPh sb="21" eb="23">
      <t>イカ</t>
    </rPh>
    <phoneticPr fontId="2"/>
  </si>
  <si>
    <r>
      <t>②の値を③で除した数を記入</t>
    </r>
    <r>
      <rPr>
        <sz val="8"/>
        <rFont val="ＭＳ 明朝"/>
        <family val="1"/>
        <charset val="128"/>
      </rPr>
      <t>（小数点第２位以下を切り捨て、第１位まで記入）</t>
    </r>
    <phoneticPr fontId="2"/>
  </si>
  <si>
    <r>
      <t xml:space="preserve">入所定員が100以上の介護医療院にあっては、１以上
</t>
    </r>
    <r>
      <rPr>
        <sz val="9"/>
        <rFont val="ＭＳ 明朝"/>
        <family val="1"/>
        <charset val="128"/>
      </rPr>
      <t>※同一敷地内にある病院等の栄養士の兼務可</t>
    </r>
    <rPh sb="13" eb="15">
      <t>イリョウ</t>
    </rPh>
    <rPh sb="15" eb="16">
      <t>イン</t>
    </rPh>
    <rPh sb="27" eb="28">
      <t>ドウ</t>
    </rPh>
    <rPh sb="28" eb="29">
      <t>イチ</t>
    </rPh>
    <rPh sb="29" eb="31">
      <t>シキチ</t>
    </rPh>
    <rPh sb="31" eb="32">
      <t>ナイ</t>
    </rPh>
    <rPh sb="35" eb="37">
      <t>ビョウイン</t>
    </rPh>
    <rPh sb="37" eb="38">
      <t>トウ</t>
    </rPh>
    <rPh sb="39" eb="42">
      <t>エイヨウシ</t>
    </rPh>
    <rPh sb="43" eb="45">
      <t>ケンム</t>
    </rPh>
    <rPh sb="45" eb="46">
      <t>カ</t>
    </rPh>
    <phoneticPr fontId="2"/>
  </si>
  <si>
    <r>
      <t xml:space="preserve">常勤専従の職員１以上
</t>
    </r>
    <r>
      <rPr>
        <sz val="9"/>
        <rFont val="ＭＳ 明朝"/>
        <family val="1"/>
        <charset val="128"/>
      </rPr>
      <t>※当該施設の他の職務や併設医療機関の職務の兼務は可。
※上記兼務の場合は、当該介護支援専門員の配置により、介護支援専門員の配置基準を満たすこととなると同時に、兼務を行う他の職務に係る常勤換算上も、当該介護支援専門員の勤務時間の全体を当該他の職務の勤務時間として算入できる（時間按分は不要）。</t>
    </r>
    <rPh sb="2" eb="4">
      <t>センジュウ</t>
    </rPh>
    <rPh sb="39" eb="41">
      <t>ジョウキ</t>
    </rPh>
    <rPh sb="41" eb="43">
      <t>ケンム</t>
    </rPh>
    <rPh sb="44" eb="46">
      <t>バアイ</t>
    </rPh>
    <rPh sb="48" eb="50">
      <t>トウガイ</t>
    </rPh>
    <rPh sb="50" eb="52">
      <t>カイゴ</t>
    </rPh>
    <rPh sb="52" eb="54">
      <t>シエン</t>
    </rPh>
    <rPh sb="54" eb="56">
      <t>センモン</t>
    </rPh>
    <rPh sb="56" eb="57">
      <t>イン</t>
    </rPh>
    <rPh sb="58" eb="60">
      <t>ハイチ</t>
    </rPh>
    <rPh sb="64" eb="66">
      <t>カイゴ</t>
    </rPh>
    <rPh sb="66" eb="68">
      <t>シエン</t>
    </rPh>
    <rPh sb="68" eb="71">
      <t>センモンイン</t>
    </rPh>
    <rPh sb="72" eb="74">
      <t>ハイチ</t>
    </rPh>
    <rPh sb="74" eb="76">
      <t>キジュン</t>
    </rPh>
    <rPh sb="77" eb="78">
      <t>ミ</t>
    </rPh>
    <rPh sb="86" eb="88">
      <t>ドウジ</t>
    </rPh>
    <rPh sb="90" eb="92">
      <t>ケンム</t>
    </rPh>
    <rPh sb="93" eb="94">
      <t>オコナ</t>
    </rPh>
    <rPh sb="95" eb="96">
      <t>タ</t>
    </rPh>
    <rPh sb="97" eb="99">
      <t>ショクム</t>
    </rPh>
    <rPh sb="100" eb="101">
      <t>カカ</t>
    </rPh>
    <rPh sb="102" eb="104">
      <t>ジョウキン</t>
    </rPh>
    <rPh sb="104" eb="106">
      <t>カンサン</t>
    </rPh>
    <rPh sb="106" eb="107">
      <t>ジョウ</t>
    </rPh>
    <rPh sb="109" eb="111">
      <t>トウガイ</t>
    </rPh>
    <rPh sb="111" eb="113">
      <t>カイゴ</t>
    </rPh>
    <rPh sb="113" eb="115">
      <t>シエン</t>
    </rPh>
    <rPh sb="115" eb="118">
      <t>センモンイン</t>
    </rPh>
    <rPh sb="119" eb="121">
      <t>キンム</t>
    </rPh>
    <rPh sb="121" eb="123">
      <t>ジカン</t>
    </rPh>
    <rPh sb="124" eb="126">
      <t>ゼンタイ</t>
    </rPh>
    <rPh sb="127" eb="129">
      <t>トウガイ</t>
    </rPh>
    <rPh sb="129" eb="130">
      <t>タ</t>
    </rPh>
    <rPh sb="131" eb="133">
      <t>ショクム</t>
    </rPh>
    <rPh sb="134" eb="136">
      <t>キンム</t>
    </rPh>
    <rPh sb="136" eb="138">
      <t>ジカン</t>
    </rPh>
    <rPh sb="141" eb="143">
      <t>サンニュウ</t>
    </rPh>
    <phoneticPr fontId="2"/>
  </si>
  <si>
    <r>
      <t>③の値を④で除した数を記入</t>
    </r>
    <r>
      <rPr>
        <sz val="8"/>
        <rFont val="ＭＳ 明朝"/>
        <family val="1"/>
        <charset val="128"/>
      </rPr>
      <t>（小数点第２位以下を切り捨て、第１位まで記入）</t>
    </r>
    <phoneticPr fontId="2"/>
  </si>
  <si>
    <r>
      <t xml:space="preserve">実情に応じた適当数の配置
</t>
    </r>
    <r>
      <rPr>
        <sz val="9"/>
        <rFont val="ＭＳ 明朝"/>
        <family val="1"/>
        <charset val="128"/>
      </rPr>
      <t>※併設型小規模介護医療院の場合、併設医療機関の医師又は理学療法士等により入所者の処遇が適切に行われると認められる場合にあっては置かないことができる。</t>
    </r>
    <rPh sb="0" eb="2">
      <t>ジツジョウ</t>
    </rPh>
    <rPh sb="3" eb="4">
      <t>オウ</t>
    </rPh>
    <rPh sb="6" eb="8">
      <t>テキトウ</t>
    </rPh>
    <rPh sb="8" eb="9">
      <t>スウ</t>
    </rPh>
    <rPh sb="10" eb="12">
      <t>ハイチ</t>
    </rPh>
    <rPh sb="14" eb="16">
      <t>ヘイセツ</t>
    </rPh>
    <rPh sb="16" eb="17">
      <t>ガタ</t>
    </rPh>
    <rPh sb="17" eb="20">
      <t>ショウキボ</t>
    </rPh>
    <rPh sb="20" eb="22">
      <t>カイゴ</t>
    </rPh>
    <rPh sb="22" eb="24">
      <t>イリョウ</t>
    </rPh>
    <rPh sb="24" eb="25">
      <t>イン</t>
    </rPh>
    <rPh sb="25" eb="26">
      <t>リョウイン</t>
    </rPh>
    <rPh sb="26" eb="28">
      <t>バアイ</t>
    </rPh>
    <rPh sb="29" eb="31">
      <t>ヘイセツ</t>
    </rPh>
    <rPh sb="31" eb="33">
      <t>イリョウ</t>
    </rPh>
    <rPh sb="33" eb="35">
      <t>キカン</t>
    </rPh>
    <rPh sb="36" eb="38">
      <t>イシ</t>
    </rPh>
    <rPh sb="38" eb="39">
      <t>マタ</t>
    </rPh>
    <rPh sb="40" eb="42">
      <t>リガク</t>
    </rPh>
    <rPh sb="42" eb="45">
      <t>リョウホウシ</t>
    </rPh>
    <rPh sb="45" eb="46">
      <t>トウ</t>
    </rPh>
    <rPh sb="49" eb="51">
      <t>ニュウショ</t>
    </rPh>
    <rPh sb="51" eb="52">
      <t>シャ</t>
    </rPh>
    <rPh sb="53" eb="55">
      <t>ショグウ</t>
    </rPh>
    <rPh sb="56" eb="58">
      <t>テキセツ</t>
    </rPh>
    <rPh sb="59" eb="60">
      <t>オコナ</t>
    </rPh>
    <rPh sb="64" eb="65">
      <t>ミト</t>
    </rPh>
    <rPh sb="69" eb="71">
      <t>バアイ</t>
    </rPh>
    <rPh sb="76" eb="77">
      <t>オ</t>
    </rPh>
    <phoneticPr fontId="2"/>
  </si>
  <si>
    <r>
      <t xml:space="preserve">施設の実情に応じた適当数
</t>
    </r>
    <r>
      <rPr>
        <sz val="9"/>
        <rFont val="ＭＳ 明朝"/>
        <family val="1"/>
        <charset val="128"/>
      </rPr>
      <t>※併設施設の職員の兼務を行うこと等により適正なサービスを確保できる場合にあっては、配置しない場合があっても差し支えない。</t>
    </r>
    <rPh sb="0" eb="2">
      <t>シセツ</t>
    </rPh>
    <rPh sb="3" eb="5">
      <t>ジツジョウ</t>
    </rPh>
    <rPh sb="6" eb="7">
      <t>オウ</t>
    </rPh>
    <rPh sb="9" eb="11">
      <t>テキトウ</t>
    </rPh>
    <rPh sb="11" eb="12">
      <t>スウ</t>
    </rPh>
    <rPh sb="14" eb="16">
      <t>ヘイセツ</t>
    </rPh>
    <rPh sb="16" eb="18">
      <t>シセツ</t>
    </rPh>
    <rPh sb="19" eb="21">
      <t>ショクイン</t>
    </rPh>
    <rPh sb="22" eb="24">
      <t>ケンム</t>
    </rPh>
    <rPh sb="25" eb="26">
      <t>オコナ</t>
    </rPh>
    <rPh sb="29" eb="30">
      <t>トウ</t>
    </rPh>
    <rPh sb="33" eb="35">
      <t>テキセイ</t>
    </rPh>
    <rPh sb="41" eb="43">
      <t>カクホ</t>
    </rPh>
    <rPh sb="46" eb="48">
      <t>バアイ</t>
    </rPh>
    <rPh sb="54" eb="56">
      <t>ハイチ</t>
    </rPh>
    <rPh sb="59" eb="61">
      <t>バアイ</t>
    </rPh>
    <rPh sb="66" eb="67">
      <t>サ</t>
    </rPh>
    <rPh sb="68" eb="69">
      <t>ツカ</t>
    </rPh>
    <phoneticPr fontId="2"/>
  </si>
  <si>
    <r>
      <t>　</t>
    </r>
    <r>
      <rPr>
        <sz val="10"/>
        <rFont val="ＭＳ 明朝"/>
        <family val="1"/>
        <charset val="128"/>
      </rPr>
      <t>サ－ビスの提供の開始に際し、あらかじめ入所申込者又はその家族に対して重要事項を記した文書を交付して、懇切丁寧に説明を行っていますか。</t>
    </r>
    <r>
      <rPr>
        <sz val="11"/>
        <rFont val="ＭＳ 明朝"/>
        <family val="1"/>
        <charset val="128"/>
      </rPr>
      <t xml:space="preserve">
</t>
    </r>
    <r>
      <rPr>
        <sz val="9"/>
        <rFont val="ＭＳ 明朝"/>
        <family val="1"/>
        <charset val="128"/>
      </rPr>
      <t>※ 重要事項の説明後、内容を確認した旨の署名を文書で得ることが望ましい。</t>
    </r>
    <phoneticPr fontId="2"/>
  </si>
  <si>
    <r>
      <t>　</t>
    </r>
    <r>
      <rPr>
        <sz val="10"/>
        <rFont val="ＭＳ 明朝"/>
        <family val="1"/>
        <charset val="128"/>
      </rPr>
      <t>重要事項を記した文書には、必要な項目が記載されていますか。</t>
    </r>
    <phoneticPr fontId="2"/>
  </si>
  <si>
    <r>
      <t>　</t>
    </r>
    <r>
      <rPr>
        <sz val="10"/>
        <rFont val="ＭＳ 明朝"/>
        <family val="1"/>
        <charset val="128"/>
      </rPr>
      <t>①の説明確認後、サービスの提供を受けることについて、入所者から書面により「同意」を得ていますか。</t>
    </r>
    <phoneticPr fontId="2"/>
  </si>
  <si>
    <r>
      <t>　正当な理由</t>
    </r>
    <r>
      <rPr>
        <sz val="9"/>
        <rFont val="ＭＳ 明朝"/>
        <family val="1"/>
        <charset val="128"/>
      </rPr>
      <t>（入院治療の必要がある場合、その他入所者に対し自ら適切な介護医療院サービスを提供することが困難な場合）</t>
    </r>
    <r>
      <rPr>
        <sz val="10"/>
        <rFont val="ＭＳ 明朝"/>
        <family val="1"/>
        <charset val="128"/>
      </rPr>
      <t>なくサービスの提供を拒んでいませんか。</t>
    </r>
    <r>
      <rPr>
        <sz val="9"/>
        <rFont val="ＭＳ 明朝"/>
        <family val="1"/>
        <charset val="128"/>
      </rPr>
      <t>（拒んでいない場合は「〇」）</t>
    </r>
    <rPh sb="36" eb="38">
      <t>イリョウ</t>
    </rPh>
    <rPh sb="38" eb="39">
      <t>イン</t>
    </rPh>
    <rPh sb="77" eb="78">
      <t>コバ</t>
    </rPh>
    <rPh sb="83" eb="85">
      <t>バアイ</t>
    </rPh>
    <phoneticPr fontId="2"/>
  </si>
  <si>
    <r>
      <t>　入所者全員が使用できる共用のものや介護上必要なもの等、保険給付の対象となっているサービスと重複している料金を徴収していませんか。</t>
    </r>
    <r>
      <rPr>
        <sz val="9"/>
        <rFont val="ＭＳ 明朝"/>
        <family val="1"/>
        <charset val="128"/>
      </rPr>
      <t>（徴収していない場合は「○」）</t>
    </r>
    <phoneticPr fontId="2"/>
  </si>
  <si>
    <r>
      <t>　教養娯楽費は、入所者又はその家族の希望により当該費用に係る便宜を提供した場合のみ徴収していますか。</t>
    </r>
    <r>
      <rPr>
        <sz val="9"/>
        <rFont val="ＭＳ 明朝"/>
        <family val="1"/>
        <charset val="128"/>
      </rPr>
      <t>（すべての入所者等に一律に提供される教養娯楽の費用は徴収不可）</t>
    </r>
    <rPh sb="55" eb="57">
      <t>ニュウショ</t>
    </rPh>
    <rPh sb="57" eb="58">
      <t>シャ</t>
    </rPh>
    <rPh sb="58" eb="59">
      <t>トウ</t>
    </rPh>
    <rPh sb="60" eb="62">
      <t>イチリツ</t>
    </rPh>
    <rPh sb="63" eb="65">
      <t>テイキョウ</t>
    </rPh>
    <rPh sb="68" eb="70">
      <t>キョウヨウ</t>
    </rPh>
    <rPh sb="70" eb="72">
      <t>ゴラク</t>
    </rPh>
    <rPh sb="73" eb="75">
      <t>ヒヨウ</t>
    </rPh>
    <rPh sb="76" eb="78">
      <t>チョウシュウ</t>
    </rPh>
    <rPh sb="78" eb="80">
      <t>フカ</t>
    </rPh>
    <phoneticPr fontId="2"/>
  </si>
  <si>
    <r>
      <t>　入居者の意向に関わりなく集団で行うゲームや、日常生活動作にない動作を通じた機能訓練など、家庭の中では通常行われないことを行っていませんか。</t>
    </r>
    <r>
      <rPr>
        <sz val="9"/>
        <rFont val="ＭＳ 明朝"/>
        <family val="1"/>
        <charset val="128"/>
      </rPr>
      <t>（行っていない場合は「○」）</t>
    </r>
    <phoneticPr fontId="2"/>
  </si>
  <si>
    <r>
      <t>　サービス提供に当たっては、当該入所者又は他の入所者等の生命又は身体を保護するため緊急やむを得ない場合を除き、身体的拘束その他入所者の行動を制限する行為を行っていませんか。</t>
    </r>
    <r>
      <rPr>
        <sz val="9"/>
        <rFont val="ＭＳ 明朝"/>
        <family val="1"/>
        <charset val="128"/>
      </rPr>
      <t>（行っていない場合は「〇」）</t>
    </r>
    <rPh sb="57" eb="58">
      <t>テキ</t>
    </rPh>
    <phoneticPr fontId="2"/>
  </si>
  <si>
    <r>
      <t>　「身体的拘束等適正化検討委員会」等には管理者及び各職種の従業者が参加していますか。</t>
    </r>
    <r>
      <rPr>
        <sz val="9"/>
        <rFont val="ＭＳ 明朝"/>
        <family val="1"/>
        <charset val="128"/>
      </rPr>
      <t>（施設のトップ及び全職種のバックアップ体制がありますか。）</t>
    </r>
    <r>
      <rPr>
        <sz val="10"/>
        <rFont val="ＭＳ 明朝"/>
        <family val="1"/>
        <charset val="128"/>
      </rPr>
      <t>また、委員会の記録を残していますか。</t>
    </r>
    <rPh sb="4" eb="5">
      <t>テキ</t>
    </rPh>
    <rPh sb="7" eb="8">
      <t>トウ</t>
    </rPh>
    <rPh sb="8" eb="11">
      <t>テキセイカ</t>
    </rPh>
    <rPh sb="11" eb="13">
      <t>ケントウ</t>
    </rPh>
    <phoneticPr fontId="2"/>
  </si>
  <si>
    <r>
      <t>　管理者は、介護支援専門員に施設サービス計画に関する業務を担当させ、入所者全員の施設サービス計画を作成していますか。</t>
    </r>
    <r>
      <rPr>
        <sz val="9"/>
        <rFont val="ＭＳ 明朝"/>
        <family val="1"/>
        <charset val="128"/>
      </rPr>
      <t>（入所者全員の施設サービス計画を作成していなければ「×」）</t>
    </r>
    <phoneticPr fontId="2"/>
  </si>
  <si>
    <r>
      <t>　計画担当介護支援専門員は、解決すべき課題の把握</t>
    </r>
    <r>
      <rPr>
        <sz val="9"/>
        <rFont val="ＭＳ 明朝"/>
        <family val="1"/>
        <charset val="128"/>
      </rPr>
      <t>（アセスメント）</t>
    </r>
    <r>
      <rPr>
        <sz val="10"/>
        <rFont val="ＭＳ 明朝"/>
        <family val="1"/>
        <charset val="128"/>
      </rPr>
      <t>に当たり、入所者及びその家族に面接を行っていますか。</t>
    </r>
    <phoneticPr fontId="2"/>
  </si>
  <si>
    <r>
      <t xml:space="preserve">　計画担当介護支援専門員は、サービスの提供に当たる他の担当者を招集した会議（サービス担当者会議）の開催、担当者に対する照会等により、施設サービス計画の原案の内容について、担当者に専門的見地からの意見を求めていますか。
</t>
    </r>
    <r>
      <rPr>
        <sz val="9"/>
        <rFont val="ＭＳ 明朝"/>
        <family val="1"/>
        <charset val="128"/>
      </rPr>
      <t>※他の担当者：医師、薬剤師、看護・介護職員、理学療法士等、管理栄養士等）</t>
    </r>
    <rPh sb="42" eb="44">
      <t>タントウ</t>
    </rPh>
    <rPh sb="44" eb="45">
      <t>シャ</t>
    </rPh>
    <rPh sb="45" eb="47">
      <t>カイギ</t>
    </rPh>
    <rPh sb="110" eb="111">
      <t>タ</t>
    </rPh>
    <rPh sb="112" eb="114">
      <t>タントウ</t>
    </rPh>
    <rPh sb="114" eb="115">
      <t>シャ</t>
    </rPh>
    <rPh sb="116" eb="118">
      <t>イシ</t>
    </rPh>
    <rPh sb="119" eb="122">
      <t>ヤクザイシ</t>
    </rPh>
    <rPh sb="123" eb="125">
      <t>カンゴ</t>
    </rPh>
    <rPh sb="126" eb="128">
      <t>カイゴ</t>
    </rPh>
    <rPh sb="128" eb="130">
      <t>ショクイン</t>
    </rPh>
    <rPh sb="131" eb="133">
      <t>リガク</t>
    </rPh>
    <rPh sb="133" eb="136">
      <t>リョウホウシ</t>
    </rPh>
    <rPh sb="136" eb="137">
      <t>トウ</t>
    </rPh>
    <rPh sb="138" eb="140">
      <t>カンリ</t>
    </rPh>
    <rPh sb="140" eb="143">
      <t>エイヨウシ</t>
    </rPh>
    <rPh sb="143" eb="144">
      <t>トウ</t>
    </rPh>
    <phoneticPr fontId="2"/>
  </si>
  <si>
    <r>
      <t>　計画担当介護支援専門員は、施設サービス計画の作成後、施設サービス計画の実施状況の把握</t>
    </r>
    <r>
      <rPr>
        <sz val="9"/>
        <rFont val="ＭＳ 明朝"/>
        <family val="1"/>
        <charset val="128"/>
      </rPr>
      <t>(モニタリング)</t>
    </r>
    <r>
      <rPr>
        <sz val="10"/>
        <rFont val="ＭＳ 明朝"/>
        <family val="1"/>
        <charset val="128"/>
      </rPr>
      <t>を行い、必要に応じてサ－ビス計画の変更をしていますか。</t>
    </r>
    <phoneticPr fontId="2"/>
  </si>
  <si>
    <r>
      <t>　実施状況の把握</t>
    </r>
    <r>
      <rPr>
        <sz val="9"/>
        <rFont val="ＭＳ 明朝"/>
        <family val="1"/>
        <charset val="128"/>
      </rPr>
      <t>(モニタリング)</t>
    </r>
    <r>
      <rPr>
        <sz val="10"/>
        <rFont val="ＭＳ 明朝"/>
        <family val="1"/>
        <charset val="128"/>
      </rPr>
      <t>に当たっては、入所者及びその家族並びに担当者との連絡を継続的に行うとともに、定期的に入所者に面接を行い、モニタリング結果を記録していますか。</t>
    </r>
    <phoneticPr fontId="2"/>
  </si>
  <si>
    <r>
      <t>　短期入所療養介護利用者について、相当期間</t>
    </r>
    <r>
      <rPr>
        <sz val="9"/>
        <rFont val="ＭＳ 明朝"/>
        <family val="1"/>
        <charset val="128"/>
      </rPr>
      <t>（概ね４日以上）</t>
    </r>
    <r>
      <rPr>
        <sz val="10"/>
        <rFont val="ＭＳ 明朝"/>
        <family val="1"/>
        <charset val="128"/>
      </rPr>
      <t>にわたり継続して利用する場合、利用の都度、短期入所療養介護計画を作成していますか。</t>
    </r>
    <phoneticPr fontId="2"/>
  </si>
  <si>
    <t>　施設の医師は、施設において自ら必要な医療を行うことが困難となった場合には、協力医療機関等へ入院させる 又は 通院させる等の適切な措置を講じていますか。</t>
    <rPh sb="44" eb="45">
      <t>ナド</t>
    </rPh>
    <phoneticPr fontId="2"/>
  </si>
  <si>
    <r>
      <t>　他科受診により診療行為が行われた場合の費用について、告示等に基づき、適切に取り扱っていますか。</t>
    </r>
    <r>
      <rPr>
        <sz val="9"/>
        <rFont val="ＭＳ 明朝"/>
        <family val="1"/>
        <charset val="128"/>
      </rPr>
      <t>（医療保険に係る自己負担分を除き家族に費用の負担を求めていないか、入所中に使用する薬を持参させたりしていないか等）</t>
    </r>
    <phoneticPr fontId="2"/>
  </si>
  <si>
    <r>
      <t>（12）栄養管理について</t>
    </r>
    <r>
      <rPr>
        <sz val="8"/>
        <rFont val="ＭＳ ゴシック"/>
        <family val="3"/>
        <charset val="128"/>
      </rPr>
      <t>　</t>
    </r>
    <rPh sb="4" eb="6">
      <t>エイヨウ</t>
    </rPh>
    <rPh sb="6" eb="8">
      <t>カンリ</t>
    </rPh>
    <phoneticPr fontId="2"/>
  </si>
  <si>
    <r>
      <t xml:space="preserve">　入所者の栄養状態を施設入所時に把握し、医師、管理栄養士、歯科医師、看護師、介護支援専門員その他の職種の者が共同して、入所者ごとの摂食・嚥下機能及び食形態にも配慮した栄養ケア計画を作成していますか。
</t>
    </r>
    <r>
      <rPr>
        <sz val="9"/>
        <rFont val="ＭＳ 明朝"/>
        <family val="1"/>
        <charset val="128"/>
      </rPr>
      <t>（施設サービス計画との整合性を図ること。栄養ケア計画に相当する内容を施設サービス計画の中に記載する場合は、その記載をもって栄養ケア計画の作成に代えることができる。）</t>
    </r>
    <rPh sb="101" eb="103">
      <t>シセツ</t>
    </rPh>
    <phoneticPr fontId="2"/>
  </si>
  <si>
    <r>
      <t>　①の技術的助言及び指導に基づき、次の事項を記載した、入所者の口腔衛生の管理体制に係る計画を作成していますか。また、必要に応じて、定期的に見直していますか。</t>
    </r>
    <r>
      <rPr>
        <sz val="9"/>
        <rFont val="ＭＳ 明朝"/>
        <family val="1"/>
        <charset val="128"/>
      </rPr>
      <t>（施設サービス計画との整合性を図ること。なお、口腔衛生の管理体制に係る計画に相当する内容を施設サービス計画の中に記載する場合は、その記載をもって口腔衛生の管理体制に係る計画の作成に代えることができる。）</t>
    </r>
    <rPh sb="79" eb="81">
      <t>シセツ</t>
    </rPh>
    <rPh sb="85" eb="87">
      <t>ケイカク</t>
    </rPh>
    <rPh sb="89" eb="92">
      <t>セイゴウセイ</t>
    </rPh>
    <rPh sb="93" eb="94">
      <t>ハカ</t>
    </rPh>
    <phoneticPr fontId="2"/>
  </si>
  <si>
    <r>
      <t xml:space="preserve">　入居者の日常生活における家事を、入居者がその病状及び心身の状況等に応じて、それぞれの役割をもって行われるよう、適切に支援していますか。
</t>
    </r>
    <r>
      <rPr>
        <sz val="9"/>
        <rFont val="ＭＳ 明朝"/>
        <family val="1"/>
        <charset val="128"/>
      </rPr>
      <t>※「日常生活における家事」とは、食事の簡単な下準備や配膳、後片づけ、清掃やゴミ出しなど、多様なものが考えられます。</t>
    </r>
    <phoneticPr fontId="2"/>
  </si>
  <si>
    <r>
      <t>　食事は、入居者の意思を尊重し、また、その心身の状況に配慮した上で、できるだけ離床して共同生活室で行うことを支援していますか。</t>
    </r>
    <r>
      <rPr>
        <sz val="9"/>
        <rFont val="ＭＳ 明朝"/>
        <family val="1"/>
        <charset val="128"/>
      </rPr>
      <t>（ただし、共同生活室での食事を強制してはなりません。）</t>
    </r>
    <phoneticPr fontId="2"/>
  </si>
  <si>
    <r>
      <t>　「介護医療院の人員、施設及び設備並びに運営に関する基準を定める条例」</t>
    </r>
    <r>
      <rPr>
        <sz val="9"/>
        <rFont val="ＭＳ 明朝"/>
        <family val="1"/>
        <charset val="128"/>
      </rPr>
      <t>（平成30年横浜市条例第23号）</t>
    </r>
    <r>
      <rPr>
        <sz val="10"/>
        <rFont val="ＭＳ 明朝"/>
        <family val="1"/>
        <charset val="128"/>
      </rPr>
      <t>第４章「運営に関する基準」の規定を従業者に遵守させるために必要な指揮命令を行っていますか。</t>
    </r>
    <rPh sb="4" eb="6">
      <t>イリョウ</t>
    </rPh>
    <rPh sb="6" eb="7">
      <t>イン</t>
    </rPh>
    <rPh sb="41" eb="44">
      <t>ヨコハマシ</t>
    </rPh>
    <phoneticPr fontId="2"/>
  </si>
  <si>
    <r>
      <t xml:space="preserve">　宿直医師を配置していますか。※Ⅱ型のみを除く
</t>
    </r>
    <r>
      <rPr>
        <sz val="9"/>
        <rFont val="ＭＳ 明朝"/>
        <family val="1"/>
        <charset val="128"/>
      </rPr>
      <t>（速やかに診療を行う体制を確保し、宿直医師を置かない旨届け出ている場合も「〇」）</t>
    </r>
    <rPh sb="1" eb="3">
      <t>シュクチョク</t>
    </rPh>
    <rPh sb="3" eb="5">
      <t>イシ</t>
    </rPh>
    <rPh sb="6" eb="8">
      <t>ハイチ</t>
    </rPh>
    <rPh sb="25" eb="26">
      <t>スミ</t>
    </rPh>
    <rPh sb="29" eb="31">
      <t>シンリョウ</t>
    </rPh>
    <rPh sb="32" eb="33">
      <t>オコナ</t>
    </rPh>
    <rPh sb="34" eb="36">
      <t>タイセイ</t>
    </rPh>
    <rPh sb="37" eb="39">
      <t>カクホ</t>
    </rPh>
    <rPh sb="41" eb="43">
      <t>シュクチョク</t>
    </rPh>
    <rPh sb="43" eb="45">
      <t>イシ</t>
    </rPh>
    <rPh sb="46" eb="47">
      <t>オ</t>
    </rPh>
    <rPh sb="50" eb="51">
      <t>ムネ</t>
    </rPh>
    <rPh sb="51" eb="52">
      <t>トド</t>
    </rPh>
    <rPh sb="53" eb="54">
      <t>デ</t>
    </rPh>
    <rPh sb="57" eb="59">
      <t>バアイ</t>
    </rPh>
    <phoneticPr fontId="2"/>
  </si>
  <si>
    <t xml:space="preserve"> ◯ 施設の目的及び運営の方針
 ◯ 従業者の職種、員数及び職務の内容
 ◯ 入所定員（Ⅰ型療養床に係る入所定員の数、Ⅱ型療養床に係る入所定員の数及び
    その合計数/ユニット型の場合は、ユニットの数及びユニットごとの入居定員）
 ◯ 介護医療院サービスの内容及び利用料、その他費用の額
 ◯ 施設利用に当たっての留意事項（入所生活上のルール､設備の利用上の留意事項等）
 ◯ 非常災害対策
　　火災、地震及び風水害等の非常災害に対処するための具体的な計画
 〇 虐待の防止のための措置に関する事項
 ◯ その他施設の運営に関する重要事項
　 ・医師の宿直の有無　
　 　Ⅱ型療養床のみを有する介護医療院である場合など医師の宿直がない施設についてはその事由に
　　 ついて定めておくこと。
　 ・緊急やむを得ず身体的拘束等を行う際の手続
　 ・従業者の研修体制、協力医療機関、従業者及び従業者であった者の秘密保持、
　　 苦情処理の体制・相談窓口、事故発生時の対応</t>
    <rPh sb="122" eb="124">
      <t>イリョウ</t>
    </rPh>
    <rPh sb="124" eb="125">
      <t>イン</t>
    </rPh>
    <rPh sb="200" eb="202">
      <t>カサイ</t>
    </rPh>
    <rPh sb="203" eb="205">
      <t>ジシン</t>
    </rPh>
    <rPh sb="205" eb="206">
      <t>オヨ</t>
    </rPh>
    <rPh sb="207" eb="210">
      <t>フウスイガイ</t>
    </rPh>
    <rPh sb="210" eb="211">
      <t>トウ</t>
    </rPh>
    <rPh sb="217" eb="219">
      <t>タイショ</t>
    </rPh>
    <rPh sb="234" eb="236">
      <t>ギャクタイ</t>
    </rPh>
    <rPh sb="237" eb="239">
      <t>ボウシ</t>
    </rPh>
    <rPh sb="243" eb="245">
      <t>ソチ</t>
    </rPh>
    <rPh sb="246" eb="247">
      <t>カン</t>
    </rPh>
    <rPh sb="249" eb="251">
      <t>ジコウ</t>
    </rPh>
    <rPh sb="275" eb="277">
      <t>イシ</t>
    </rPh>
    <rPh sb="278" eb="280">
      <t>シュクチョク</t>
    </rPh>
    <rPh sb="281" eb="283">
      <t>ウム</t>
    </rPh>
    <rPh sb="288" eb="290">
      <t>ニガタ</t>
    </rPh>
    <rPh sb="290" eb="292">
      <t>リョウヨウ</t>
    </rPh>
    <rPh sb="292" eb="293">
      <t>ショウ</t>
    </rPh>
    <rPh sb="296" eb="297">
      <t>ユウ</t>
    </rPh>
    <rPh sb="299" eb="304">
      <t>カイゴイリョウイン</t>
    </rPh>
    <rPh sb="307" eb="309">
      <t>バアイ</t>
    </rPh>
    <rPh sb="311" eb="313">
      <t>イシ</t>
    </rPh>
    <rPh sb="319" eb="321">
      <t>シセツ</t>
    </rPh>
    <rPh sb="328" eb="330">
      <t>ジユウ</t>
    </rPh>
    <rPh sb="338" eb="339">
      <t>サダ</t>
    </rPh>
    <rPh sb="374" eb="377">
      <t>ジュウギョウシャ</t>
    </rPh>
    <rPh sb="378" eb="380">
      <t>ケンシュウ</t>
    </rPh>
    <rPh sb="380" eb="382">
      <t>タイセイ</t>
    </rPh>
    <rPh sb="383" eb="385">
      <t>キョウリョク</t>
    </rPh>
    <rPh sb="385" eb="389">
      <t>イリョウキカン</t>
    </rPh>
    <rPh sb="390" eb="393">
      <t>ジュウギョウシャ</t>
    </rPh>
    <rPh sb="393" eb="394">
      <t>オヨ</t>
    </rPh>
    <rPh sb="395" eb="398">
      <t>ジュウギョウシャ</t>
    </rPh>
    <rPh sb="402" eb="403">
      <t>モノ</t>
    </rPh>
    <rPh sb="404" eb="406">
      <t>ヒミツ</t>
    </rPh>
    <rPh sb="406" eb="408">
      <t>ホジ</t>
    </rPh>
    <rPh sb="413" eb="415">
      <t>クジョウ</t>
    </rPh>
    <rPh sb="415" eb="417">
      <t>ショリ</t>
    </rPh>
    <rPh sb="418" eb="420">
      <t>タイセイ</t>
    </rPh>
    <rPh sb="421" eb="423">
      <t>ソウダン</t>
    </rPh>
    <rPh sb="423" eb="425">
      <t>マドグチ</t>
    </rPh>
    <rPh sb="426" eb="428">
      <t>ジコ</t>
    </rPh>
    <rPh sb="428" eb="430">
      <t>ハッセイ</t>
    </rPh>
    <rPh sb="430" eb="431">
      <t>ジ</t>
    </rPh>
    <rPh sb="432" eb="434">
      <t>タイオウ</t>
    </rPh>
    <phoneticPr fontId="2"/>
  </si>
  <si>
    <r>
      <t>　医師が施設に勤務しない日を「研修日」として定期的に設定し、勤務時間に含めることで常勤として勤務したものとして取り扱っていませんか。</t>
    </r>
    <r>
      <rPr>
        <sz val="9"/>
        <rFont val="ＭＳ 明朝"/>
        <family val="1"/>
        <charset val="128"/>
      </rPr>
      <t>（取り扱っていない場合は「○」）　</t>
    </r>
    <phoneticPr fontId="2"/>
  </si>
  <si>
    <r>
      <t>　職場におけるセクシュアルハラスメントやパワーハラスメント</t>
    </r>
    <r>
      <rPr>
        <sz val="9"/>
        <rFont val="ＭＳ 明朝"/>
        <family val="1"/>
        <charset val="128"/>
      </rPr>
      <t>（以下「職場におけるハラスメント」という。）</t>
    </r>
    <r>
      <rPr>
        <sz val="10"/>
        <rFont val="ＭＳ 明朝"/>
        <family val="1"/>
        <charset val="128"/>
      </rPr>
      <t>の防止のため、次の雇用管理上の措置を講じていますか。</t>
    </r>
    <r>
      <rPr>
        <sz val="9"/>
        <rFont val="ＭＳ 明朝"/>
        <family val="1"/>
        <charset val="128"/>
      </rPr>
      <t>（セクシュアルハラスメントについては、上司や同僚に限らず、入所者やその家族等から受けるものも含まれることに留意）</t>
    </r>
    <rPh sb="58" eb="59">
      <t>ツギ</t>
    </rPh>
    <phoneticPr fontId="2"/>
  </si>
  <si>
    <r>
      <t>　従業者の勤務体制を定めるに当たっては、継続性を重視したサービスの提供に配慮していますか。</t>
    </r>
    <r>
      <rPr>
        <sz val="9"/>
        <rFont val="ＭＳ 明朝"/>
        <family val="1"/>
        <charset val="128"/>
      </rPr>
      <t>※ いわゆる「馴染みの関係」が求められていますので、従業者については原則としてユニットごとに固定的に配置してください。</t>
    </r>
    <phoneticPr fontId="2"/>
  </si>
  <si>
    <r>
      <t>　感染症や災害が発生した場合にあっても、サービスの提供を継続的に実施するため、及び非常時の体制で早期の業務再開を図るため、次の項目を含む計画</t>
    </r>
    <r>
      <rPr>
        <sz val="9"/>
        <rFont val="ＭＳ 明朝"/>
        <family val="1"/>
        <charset val="128"/>
      </rPr>
      <t>（以下「業務継続計画」という。）</t>
    </r>
    <r>
      <rPr>
        <sz val="10"/>
        <rFont val="ＭＳ 明朝"/>
        <family val="1"/>
        <charset val="128"/>
      </rPr>
      <t>をそれぞれ策定していますか。</t>
    </r>
    <rPh sb="68" eb="70">
      <t>ケイカク</t>
    </rPh>
    <phoneticPr fontId="2"/>
  </si>
  <si>
    <r>
      <t>(ア)感染症対策
　・平時からの備え</t>
    </r>
    <r>
      <rPr>
        <sz val="9"/>
        <rFont val="ＭＳ 明朝"/>
        <family val="1"/>
        <charset val="128"/>
      </rPr>
      <t>（体制構築・整備、感染症防止に向けた取組の実施、備蓄品の確保等）</t>
    </r>
    <r>
      <rPr>
        <sz val="10"/>
        <rFont val="ＭＳ 明朝"/>
        <family val="1"/>
        <charset val="128"/>
      </rPr>
      <t>・初動対応　
　・感染拡大防止体制の確立</t>
    </r>
    <r>
      <rPr>
        <sz val="9"/>
        <rFont val="ＭＳ 明朝"/>
        <family val="1"/>
        <charset val="128"/>
      </rPr>
      <t>（保健所との連携、濃厚接触者への対応、関係者との情報共有等）</t>
    </r>
    <rPh sb="3" eb="6">
      <t>カンセンショウ</t>
    </rPh>
    <rPh sb="6" eb="8">
      <t>タイサク</t>
    </rPh>
    <phoneticPr fontId="2"/>
  </si>
  <si>
    <r>
      <t>(イ)災害対策
　・平時からの備え</t>
    </r>
    <r>
      <rPr>
        <sz val="9"/>
        <rFont val="ＭＳ 明朝"/>
        <family val="1"/>
        <charset val="128"/>
      </rPr>
      <t>（建物・設備の安全対策、電気・水道等ライフライン停止時の対策、備蓄品確保等）</t>
    </r>
    <r>
      <rPr>
        <sz val="10"/>
        <rFont val="ＭＳ 明朝"/>
        <family val="1"/>
        <charset val="128"/>
      </rPr>
      <t xml:space="preserve">
　・緊急時の対応</t>
    </r>
    <r>
      <rPr>
        <sz val="9"/>
        <rFont val="ＭＳ 明朝"/>
        <family val="1"/>
        <charset val="128"/>
      </rPr>
      <t>（業務継続計画発動基準、対応体制等）</t>
    </r>
    <r>
      <rPr>
        <sz val="10"/>
        <rFont val="ＭＳ 明朝"/>
        <family val="1"/>
        <charset val="128"/>
      </rPr>
      <t>　・他施設及び地域との連携</t>
    </r>
    <rPh sb="3" eb="5">
      <t>サイガイ</t>
    </rPh>
    <rPh sb="5" eb="7">
      <t>タイサク</t>
    </rPh>
    <rPh sb="43" eb="44">
      <t>ジ</t>
    </rPh>
    <phoneticPr fontId="2"/>
  </si>
  <si>
    <r>
      <t>　①の計画に沿って、研修を定期的</t>
    </r>
    <r>
      <rPr>
        <sz val="9"/>
        <rFont val="ＭＳ 明朝"/>
        <family val="1"/>
        <charset val="128"/>
      </rPr>
      <t>（年２回以上）</t>
    </r>
    <r>
      <rPr>
        <sz val="10"/>
        <rFont val="ＭＳ 明朝"/>
        <family val="1"/>
        <charset val="128"/>
      </rPr>
      <t>に開催するとともに、新規採用時には別に研修を実施していますか。また、研修の実施内容についても記録していますか。</t>
    </r>
    <rPh sb="3" eb="5">
      <t>ケイカク</t>
    </rPh>
    <rPh sb="6" eb="7">
      <t>ソ</t>
    </rPh>
    <phoneticPr fontId="2"/>
  </si>
  <si>
    <r>
      <t>　①の計画に基づく訓練は、施設内の役割分担の確認、感染症や災害が発生した場合に実践するケアの演習等、感染症や災害が発生した場合において迅速に行動できるように定期的</t>
    </r>
    <r>
      <rPr>
        <sz val="9"/>
        <rFont val="ＭＳ 明朝"/>
        <family val="1"/>
        <charset val="128"/>
      </rPr>
      <t>（年２回以上）</t>
    </r>
    <r>
      <rPr>
        <sz val="10"/>
        <rFont val="ＭＳ 明朝"/>
        <family val="1"/>
        <charset val="128"/>
      </rPr>
      <t>に実施していますか。</t>
    </r>
    <rPh sb="3" eb="5">
      <t>ケイカク</t>
    </rPh>
    <rPh sb="6" eb="7">
      <t>モト</t>
    </rPh>
    <phoneticPr fontId="2"/>
  </si>
  <si>
    <r>
      <t>　入所（利用）定員及び居室の定員を超えて入所させていませんか。</t>
    </r>
    <r>
      <rPr>
        <sz val="9"/>
        <rFont val="ＭＳ 明朝"/>
        <family val="1"/>
        <charset val="128"/>
      </rPr>
      <t>（ない場合は「〇」）</t>
    </r>
    <r>
      <rPr>
        <sz val="10"/>
        <rFont val="ＭＳ 明朝"/>
        <family val="1"/>
        <charset val="128"/>
      </rPr>
      <t xml:space="preserve">
　</t>
    </r>
    <r>
      <rPr>
        <sz val="9"/>
        <rFont val="ＭＳ 明朝"/>
        <family val="1"/>
        <charset val="128"/>
      </rPr>
      <t>※ 災害、虐待その他やむを得ない事情がある場合は、この限りではありません。</t>
    </r>
    <phoneticPr fontId="2"/>
  </si>
  <si>
    <r>
      <t>　ユニットごとの入居定員を超えて入居させていませんか。</t>
    </r>
    <r>
      <rPr>
        <sz val="9"/>
        <rFont val="ＭＳ 明朝"/>
        <family val="1"/>
        <charset val="128"/>
      </rPr>
      <t>（ない場合は「〇」）</t>
    </r>
    <r>
      <rPr>
        <sz val="10"/>
        <rFont val="ＭＳ 明朝"/>
        <family val="1"/>
        <charset val="128"/>
      </rPr>
      <t xml:space="preserve">
　</t>
    </r>
    <r>
      <rPr>
        <sz val="9"/>
        <rFont val="ＭＳ 明朝"/>
        <family val="1"/>
        <charset val="128"/>
      </rPr>
      <t>※ 災害、虐待その他やむを得ない事情がある場合は、この限りではありません。</t>
    </r>
    <phoneticPr fontId="2"/>
  </si>
  <si>
    <r>
      <t xml:space="preserve">水害・土砂災害
</t>
    </r>
    <r>
      <rPr>
        <sz val="9"/>
        <rFont val="ＭＳ 明朝"/>
        <family val="1"/>
        <charset val="128"/>
      </rPr>
      <t>※ 所在市町村の地域防災計画に「要配慮者利用施設」として記載された施設は作成義務があります。</t>
    </r>
    <rPh sb="24" eb="25">
      <t>ヨウ</t>
    </rPh>
    <rPh sb="25" eb="27">
      <t>ハイリョ</t>
    </rPh>
    <rPh sb="27" eb="28">
      <t>シャ</t>
    </rPh>
    <rPh sb="28" eb="30">
      <t>リヨウ</t>
    </rPh>
    <rPh sb="30" eb="32">
      <t>シセツ</t>
    </rPh>
    <rPh sb="36" eb="38">
      <t>キサイ</t>
    </rPh>
    <rPh sb="41" eb="43">
      <t>シセツ</t>
    </rPh>
    <rPh sb="44" eb="46">
      <t>サクセイ</t>
    </rPh>
    <phoneticPr fontId="2"/>
  </si>
  <si>
    <r>
      <t>その他地域の実状を鑑みた災害　</t>
    </r>
    <r>
      <rPr>
        <sz val="9"/>
        <rFont val="ＭＳ 明朝"/>
        <family val="1"/>
        <charset val="128"/>
      </rPr>
      <t>※ 策定している場合、該当する災害を記入してください。</t>
    </r>
    <rPh sb="6" eb="8">
      <t>ジツジョウ</t>
    </rPh>
    <phoneticPr fontId="2"/>
  </si>
  <si>
    <r>
      <t>介護保険施設等の立地条件</t>
    </r>
    <r>
      <rPr>
        <sz val="9"/>
        <rFont val="ＭＳ 明朝"/>
        <family val="1"/>
        <charset val="128"/>
      </rPr>
      <t xml:space="preserve"> (急傾斜地、海抜の低い場所にあるかなど)</t>
    </r>
    <phoneticPr fontId="2"/>
  </si>
  <si>
    <r>
      <t>　防犯に係る安全確保のため、「社会福祉施設等における防犯に係る安全の確保について」</t>
    </r>
    <r>
      <rPr>
        <sz val="9"/>
        <rFont val="ＭＳ 明朝"/>
        <family val="1"/>
        <charset val="128"/>
      </rPr>
      <t>（平成28年９月15日雇児総発・社援基発・障障発・老高発0915第１号）</t>
    </r>
    <r>
      <rPr>
        <sz val="10"/>
        <rFont val="ＭＳ 明朝"/>
        <family val="1"/>
        <charset val="128"/>
      </rPr>
      <t>別添「社会福祉施設等における点検項目」により点検し、必要な防犯対策を講じていますか。</t>
    </r>
    <rPh sb="1" eb="3">
      <t>ボウハン</t>
    </rPh>
    <rPh sb="4" eb="5">
      <t>カカ</t>
    </rPh>
    <rPh sb="6" eb="8">
      <t>アンゼン</t>
    </rPh>
    <rPh sb="8" eb="10">
      <t>カクホ</t>
    </rPh>
    <rPh sb="15" eb="17">
      <t>シャカイ</t>
    </rPh>
    <rPh sb="17" eb="19">
      <t>フクシ</t>
    </rPh>
    <rPh sb="19" eb="21">
      <t>シセツ</t>
    </rPh>
    <rPh sb="21" eb="22">
      <t>トウ</t>
    </rPh>
    <rPh sb="26" eb="28">
      <t>ボウハン</t>
    </rPh>
    <rPh sb="29" eb="30">
      <t>カカ</t>
    </rPh>
    <rPh sb="31" eb="33">
      <t>アンゼン</t>
    </rPh>
    <rPh sb="34" eb="36">
      <t>カクホ</t>
    </rPh>
    <rPh sb="42" eb="44">
      <t>ヘイセイ</t>
    </rPh>
    <rPh sb="46" eb="47">
      <t>ネン</t>
    </rPh>
    <rPh sb="48" eb="49">
      <t>ガツ</t>
    </rPh>
    <rPh sb="51" eb="52">
      <t>ニチ</t>
    </rPh>
    <rPh sb="52" eb="53">
      <t>ヤト</t>
    </rPh>
    <rPh sb="53" eb="54">
      <t>ジ</t>
    </rPh>
    <rPh sb="54" eb="55">
      <t>ソウ</t>
    </rPh>
    <rPh sb="55" eb="56">
      <t>ハツ</t>
    </rPh>
    <rPh sb="57" eb="58">
      <t>シャ</t>
    </rPh>
    <rPh sb="58" eb="59">
      <t>エン</t>
    </rPh>
    <rPh sb="59" eb="60">
      <t>モトイ</t>
    </rPh>
    <rPh sb="60" eb="61">
      <t>ハツ</t>
    </rPh>
    <phoneticPr fontId="2"/>
  </si>
  <si>
    <r>
      <t>　感染症及び食中毒の予防及びまん延の防止のための対策を検討する委員会</t>
    </r>
    <r>
      <rPr>
        <sz val="9"/>
        <rFont val="ＭＳ 明朝"/>
        <family val="1"/>
        <charset val="128"/>
      </rPr>
      <t>（以下「感染対策委員会」という。）</t>
    </r>
    <r>
      <rPr>
        <sz val="10"/>
        <rFont val="ＭＳ 明朝"/>
        <family val="1"/>
        <charset val="128"/>
      </rPr>
      <t>を概ね３月に１回以上開催し、その結果を従業者に周知徹底していますか。</t>
    </r>
    <rPh sb="4" eb="5">
      <t>オヨ</t>
    </rPh>
    <rPh sb="52" eb="53">
      <t>オオム</t>
    </rPh>
    <phoneticPr fontId="2"/>
  </si>
  <si>
    <t>　感染症及び食中毒の予防及びまん延防止のための指針を整備していますか。</t>
    <rPh sb="4" eb="5">
      <t>オヨ</t>
    </rPh>
    <phoneticPr fontId="2"/>
  </si>
  <si>
    <r>
      <t>　介護職員、その他の従業者に対して、感染症又は食中毒の予防及びまん延の防止のための研修を定期的</t>
    </r>
    <r>
      <rPr>
        <sz val="9"/>
        <rFont val="ＭＳ 明朝"/>
        <family val="1"/>
        <charset val="128"/>
      </rPr>
      <t>（年２回以上）</t>
    </r>
    <r>
      <rPr>
        <sz val="10"/>
        <rFont val="ＭＳ 明朝"/>
        <family val="1"/>
        <charset val="128"/>
      </rPr>
      <t>に開催していますか。</t>
    </r>
    <phoneticPr fontId="2"/>
  </si>
  <si>
    <r>
      <t>・検体検査</t>
    </r>
    <r>
      <rPr>
        <sz val="9"/>
        <rFont val="ＭＳ 明朝"/>
        <family val="1"/>
        <charset val="128"/>
      </rPr>
      <t>（衛生検査所等基準に適合した委託先か）</t>
    </r>
    <rPh sb="1" eb="3">
      <t>ケンタイ</t>
    </rPh>
    <rPh sb="3" eb="5">
      <t>ケンサ</t>
    </rPh>
    <rPh sb="6" eb="8">
      <t>エイセイ</t>
    </rPh>
    <rPh sb="8" eb="10">
      <t>ケンサ</t>
    </rPh>
    <rPh sb="10" eb="11">
      <t>ジョ</t>
    </rPh>
    <rPh sb="11" eb="12">
      <t>トウ</t>
    </rPh>
    <rPh sb="12" eb="14">
      <t>キジュン</t>
    </rPh>
    <rPh sb="15" eb="17">
      <t>テキゴウ</t>
    </rPh>
    <rPh sb="19" eb="21">
      <t>イタク</t>
    </rPh>
    <rPh sb="21" eb="22">
      <t>サキ</t>
    </rPh>
    <phoneticPr fontId="2"/>
  </si>
  <si>
    <r>
      <t xml:space="preserve">・診療の用に供するガスの供給施設の保守点検の業務
</t>
    </r>
    <r>
      <rPr>
        <sz val="9"/>
        <rFont val="ＭＳ 明朝"/>
        <family val="1"/>
        <charset val="128"/>
      </rPr>
      <t>（高圧ガスを製造又は消費する者が自ら行わなければならないものを除く。）</t>
    </r>
    <rPh sb="1" eb="3">
      <t>シンリョウ</t>
    </rPh>
    <rPh sb="4" eb="5">
      <t>ヨウ</t>
    </rPh>
    <rPh sb="6" eb="7">
      <t>キョウ</t>
    </rPh>
    <rPh sb="12" eb="14">
      <t>キョウキュウ</t>
    </rPh>
    <rPh sb="14" eb="16">
      <t>シセツ</t>
    </rPh>
    <rPh sb="17" eb="19">
      <t>ホシュ</t>
    </rPh>
    <rPh sb="19" eb="21">
      <t>テンケン</t>
    </rPh>
    <rPh sb="22" eb="24">
      <t>ギョウム</t>
    </rPh>
    <rPh sb="26" eb="28">
      <t>コウアツ</t>
    </rPh>
    <rPh sb="31" eb="33">
      <t>セイゾウ</t>
    </rPh>
    <rPh sb="33" eb="34">
      <t>マタ</t>
    </rPh>
    <rPh sb="35" eb="37">
      <t>ショウヒ</t>
    </rPh>
    <rPh sb="39" eb="40">
      <t>モノ</t>
    </rPh>
    <rPh sb="41" eb="42">
      <t>ミズカ</t>
    </rPh>
    <rPh sb="43" eb="44">
      <t>オコナ</t>
    </rPh>
    <rPh sb="56" eb="57">
      <t>ノゾ</t>
    </rPh>
    <phoneticPr fontId="2"/>
  </si>
  <si>
    <t>　１年に１回以上、協力医療機関との間で入所者の病状が急変した場合等の対応を確認するとともに、協力医療機関の名称等を市長に届け出ていますか。</t>
    <rPh sb="57" eb="59">
      <t>シチョウ</t>
    </rPh>
    <phoneticPr fontId="2"/>
  </si>
  <si>
    <t>　施設の見やすい場所に、運営規程の概要、従業者の勤務の体制、協力医療機関、利用料その他のサービスの選択に資すると認められる重要事項を掲示していますか。
  または、入所申込者、入所者又はその家族等が自由に閲覧可能な形で施設内に備え付けていますか。</t>
    <rPh sb="30" eb="36">
      <t>キョウリョクイリョウキカン</t>
    </rPh>
    <rPh sb="82" eb="84">
      <t>ニュウショ</t>
    </rPh>
    <rPh sb="84" eb="86">
      <t>モウシコミ</t>
    </rPh>
    <rPh sb="86" eb="87">
      <t>シャ</t>
    </rPh>
    <rPh sb="88" eb="91">
      <t>ニュウショシャ</t>
    </rPh>
    <rPh sb="91" eb="92">
      <t>マタ</t>
    </rPh>
    <rPh sb="95" eb="97">
      <t>カゾク</t>
    </rPh>
    <rPh sb="97" eb="98">
      <t>トウ</t>
    </rPh>
    <rPh sb="99" eb="101">
      <t>ジユウ</t>
    </rPh>
    <rPh sb="102" eb="104">
      <t>エツラン</t>
    </rPh>
    <rPh sb="104" eb="106">
      <t>カノウ</t>
    </rPh>
    <rPh sb="107" eb="108">
      <t>カタチ</t>
    </rPh>
    <rPh sb="109" eb="111">
      <t>シセツ</t>
    </rPh>
    <rPh sb="111" eb="112">
      <t>ナイ</t>
    </rPh>
    <rPh sb="113" eb="114">
      <t>ソナ</t>
    </rPh>
    <rPh sb="115" eb="116">
      <t>ツ</t>
    </rPh>
    <phoneticPr fontId="2"/>
  </si>
  <si>
    <r>
      <t>　従業者及び退職した者が、業務上知り得た入所者やその家族の秘密を漏らすことがないよう、必要な措置を講じていますか。</t>
    </r>
    <r>
      <rPr>
        <sz val="9"/>
        <rFont val="ＭＳ 明朝"/>
        <family val="1"/>
        <charset val="128"/>
      </rPr>
      <t>※ 必要な措置とは、具体的には、秘密を保持すべき旨を従業者の雇用時等に取り決め（就業規則や雇用契約書等）、違約金についての定めを置くこと等が考えられます。</t>
    </r>
    <phoneticPr fontId="2"/>
  </si>
  <si>
    <r>
      <t>　入所者及びその家族からの苦情に迅速かつ適切に対応するために、必要な措置を講じていますか。</t>
    </r>
    <r>
      <rPr>
        <sz val="9"/>
        <rFont val="ＭＳ 明朝"/>
        <family val="1"/>
        <charset val="128"/>
      </rPr>
      <t>※ 必要な措置とは、苦情を受け付けるための窓口を設置し、相談窓口（施設担当窓口・市町村窓口・国保連窓口）や苦情対応の体制及び手順等の施設における苦情に対応するための措置を明確にするとともに、これらを入所者やその家族にサービスの内容を説明する文書に記載し、施設に掲示すること等です。</t>
    </r>
    <phoneticPr fontId="2"/>
  </si>
  <si>
    <t>　施設の運営に関わる苦情の内容等を記録していますか。また、その記録を２年間保存していますか。</t>
    <rPh sb="7" eb="8">
      <t>カカ</t>
    </rPh>
    <rPh sb="31" eb="33">
      <t>キロク</t>
    </rPh>
    <rPh sb="35" eb="36">
      <t>ネン</t>
    </rPh>
    <rPh sb="36" eb="37">
      <t>カン</t>
    </rPh>
    <rPh sb="37" eb="39">
      <t>ホゾン</t>
    </rPh>
    <phoneticPr fontId="2"/>
  </si>
  <si>
    <r>
      <t xml:space="preserve">　提供したサービスに関する入所者からの苦情に関して､市町村が派遣する介護サービス相談員を積極的に受け入れる等、市町村との密接な連携に努めていますか。
</t>
    </r>
    <r>
      <rPr>
        <sz val="9"/>
        <rFont val="ＭＳ 明朝"/>
        <family val="1"/>
        <charset val="128"/>
      </rPr>
      <t>※ 市町村が実施する事業には、介護サービス相談員派遣事業のほか、広く市町村が老人クラブ、婦人会その他の非営利団体や住民の協力を得て行う事業が含まれます。</t>
    </r>
    <rPh sb="26" eb="29">
      <t>シチョウソン</t>
    </rPh>
    <rPh sb="30" eb="32">
      <t>ハケン</t>
    </rPh>
    <rPh sb="34" eb="36">
      <t>カイゴ</t>
    </rPh>
    <rPh sb="40" eb="43">
      <t>ソウダンイン</t>
    </rPh>
    <rPh sb="44" eb="46">
      <t>セッキョク</t>
    </rPh>
    <rPh sb="46" eb="47">
      <t>テキ</t>
    </rPh>
    <rPh sb="48" eb="49">
      <t>ウ</t>
    </rPh>
    <rPh sb="50" eb="51">
      <t>イ</t>
    </rPh>
    <rPh sb="53" eb="54">
      <t>トウ</t>
    </rPh>
    <rPh sb="55" eb="58">
      <t>シチョウソン</t>
    </rPh>
    <rPh sb="60" eb="62">
      <t>ミッセツ</t>
    </rPh>
    <rPh sb="63" eb="65">
      <t>レンケイ</t>
    </rPh>
    <rPh sb="66" eb="67">
      <t>ツト</t>
    </rPh>
    <phoneticPr fontId="2"/>
  </si>
  <si>
    <r>
      <t>　事故の発生又はそれに至る危険性がある事態</t>
    </r>
    <r>
      <rPr>
        <sz val="9"/>
        <rFont val="ＭＳ 明朝"/>
        <family val="1"/>
        <charset val="128"/>
      </rPr>
      <t>（ヒヤリ・ハット事例等）</t>
    </r>
    <r>
      <rPr>
        <sz val="10"/>
        <rFont val="ＭＳ 明朝"/>
        <family val="1"/>
        <charset val="128"/>
      </rPr>
      <t>が生じた場合に、その事実が報告され、改善策を従業者に周知徹底する体制が整備されていますか。</t>
    </r>
    <phoneticPr fontId="2"/>
  </si>
  <si>
    <r>
      <t>　幅広い職種</t>
    </r>
    <r>
      <rPr>
        <sz val="9"/>
        <rFont val="ＭＳ 明朝"/>
        <family val="1"/>
        <charset val="128"/>
      </rPr>
      <t>（例えば、管理者、事務長、医師、看護職員、介護職員、生活相談員など）</t>
    </r>
    <r>
      <rPr>
        <sz val="10"/>
        <rFont val="ＭＳ 明朝"/>
        <family val="1"/>
        <charset val="128"/>
      </rPr>
      <t>により構成された、事故発生の防止のための委員会</t>
    </r>
    <r>
      <rPr>
        <sz val="9"/>
        <rFont val="ＭＳ 明朝"/>
        <family val="1"/>
        <charset val="128"/>
      </rPr>
      <t>（以下、「事故防止検討委員会」という。）</t>
    </r>
    <r>
      <rPr>
        <sz val="10"/>
        <rFont val="ＭＳ 明朝"/>
        <family val="1"/>
        <charset val="128"/>
      </rPr>
      <t>を定期的に開催していますか。</t>
    </r>
    <rPh sb="7" eb="8">
      <t>タト</t>
    </rPh>
    <rPh sb="32" eb="37">
      <t>セイカツソウダンイン</t>
    </rPh>
    <rPh sb="64" eb="66">
      <t>イカ</t>
    </rPh>
    <rPh sb="68" eb="70">
      <t>ジコ</t>
    </rPh>
    <rPh sb="70" eb="72">
      <t>ボウシ</t>
    </rPh>
    <rPh sb="72" eb="74">
      <t>ケントウ</t>
    </rPh>
    <rPh sb="74" eb="77">
      <t>イインカイ</t>
    </rPh>
    <rPh sb="84" eb="87">
      <t>テイキテキ</t>
    </rPh>
    <rPh sb="88" eb="90">
      <t>カイサイ</t>
    </rPh>
    <phoneticPr fontId="2"/>
  </si>
  <si>
    <r>
      <t>　従業者に対する事故防止のための研修を定期的</t>
    </r>
    <r>
      <rPr>
        <sz val="9"/>
        <rFont val="ＭＳ 明朝"/>
        <family val="1"/>
        <charset val="128"/>
      </rPr>
      <t>（年２回以上</t>
    </r>
    <r>
      <rPr>
        <sz val="10"/>
        <rFont val="ＭＳ 明朝"/>
        <family val="1"/>
        <charset val="128"/>
      </rPr>
      <t>）に開催し、新規採用時には必ず研修を実施していますか。また、研修の実施内容について記録していますか。</t>
    </r>
    <rPh sb="8" eb="10">
      <t>ジコ</t>
    </rPh>
    <rPh sb="10" eb="12">
      <t>ボウシ</t>
    </rPh>
    <rPh sb="19" eb="22">
      <t>テイキテキ</t>
    </rPh>
    <rPh sb="58" eb="60">
      <t>ケンシュウ</t>
    </rPh>
    <rPh sb="61" eb="63">
      <t>ジッシ</t>
    </rPh>
    <rPh sb="63" eb="65">
      <t>ナイヨウ</t>
    </rPh>
    <rPh sb="69" eb="71">
      <t>キロク</t>
    </rPh>
    <phoneticPr fontId="2"/>
  </si>
  <si>
    <r>
      <t xml:space="preserve">　事故発生防止等の措置を適切に実施するための担当者を置いていますか。
</t>
    </r>
    <r>
      <rPr>
        <sz val="9"/>
        <rFont val="ＭＳ 明朝"/>
        <family val="1"/>
        <charset val="128"/>
      </rPr>
      <t>（事故防止検討委員会の安全対策担当者と同一の従業者が務めることが望ましい。）</t>
    </r>
    <rPh sb="1" eb="3">
      <t>ジコ</t>
    </rPh>
    <rPh sb="3" eb="5">
      <t>ハッセイ</t>
    </rPh>
    <rPh sb="5" eb="7">
      <t>ボウシ</t>
    </rPh>
    <rPh sb="7" eb="8">
      <t>トウ</t>
    </rPh>
    <rPh sb="9" eb="11">
      <t>ソチ</t>
    </rPh>
    <rPh sb="12" eb="14">
      <t>テキセツ</t>
    </rPh>
    <rPh sb="15" eb="17">
      <t>ジッシ</t>
    </rPh>
    <rPh sb="22" eb="25">
      <t>タントウシャ</t>
    </rPh>
    <rPh sb="26" eb="27">
      <t>オ</t>
    </rPh>
    <rPh sb="36" eb="38">
      <t>ジコ</t>
    </rPh>
    <rPh sb="38" eb="40">
      <t>ボウシ</t>
    </rPh>
    <rPh sb="40" eb="42">
      <t>ケントウ</t>
    </rPh>
    <rPh sb="42" eb="45">
      <t>イインカイ</t>
    </rPh>
    <rPh sb="46" eb="48">
      <t>アンゼン</t>
    </rPh>
    <rPh sb="48" eb="50">
      <t>タイサク</t>
    </rPh>
    <rPh sb="50" eb="53">
      <t>タントウシャ</t>
    </rPh>
    <rPh sb="54" eb="56">
      <t>ドウイツ</t>
    </rPh>
    <rPh sb="57" eb="60">
      <t>ジュウギョウシャ</t>
    </rPh>
    <rPh sb="61" eb="62">
      <t>ツト</t>
    </rPh>
    <rPh sb="67" eb="68">
      <t>ノゾ</t>
    </rPh>
    <phoneticPr fontId="2"/>
  </si>
  <si>
    <r>
      <t>　虐待等の発生の防止・早期発見に加え、虐待等が発生した場合は確実に再発を防止するための対策を検討する委員会</t>
    </r>
    <r>
      <rPr>
        <sz val="9"/>
        <rFont val="ＭＳ 明朝"/>
        <family val="1"/>
        <charset val="128"/>
      </rPr>
      <t>（以下、「虐待防止検討委員会」という。）</t>
    </r>
    <r>
      <rPr>
        <sz val="10"/>
        <rFont val="ＭＳ 明朝"/>
        <family val="1"/>
        <charset val="128"/>
      </rPr>
      <t>を定期的に開催していますか。また、管理者を含む幅広い職種により構成されていますか。
　</t>
    </r>
    <r>
      <rPr>
        <sz val="9"/>
        <rFont val="ＭＳ 明朝"/>
        <family val="1"/>
        <charset val="128"/>
      </rPr>
      <t>※施設外の虐待防止の専門家を委員として積極的に活用することが望ましい。</t>
    </r>
    <rPh sb="1" eb="3">
      <t>ギャクタイ</t>
    </rPh>
    <rPh sb="3" eb="4">
      <t>トウ</t>
    </rPh>
    <rPh sb="11" eb="13">
      <t>ソウキ</t>
    </rPh>
    <rPh sb="13" eb="15">
      <t>ハッケン</t>
    </rPh>
    <rPh sb="16" eb="17">
      <t>クワ</t>
    </rPh>
    <rPh sb="19" eb="21">
      <t>ギャクタイ</t>
    </rPh>
    <rPh sb="21" eb="22">
      <t>トウ</t>
    </rPh>
    <rPh sb="23" eb="25">
      <t>ハッセイ</t>
    </rPh>
    <rPh sb="27" eb="29">
      <t>バアイ</t>
    </rPh>
    <rPh sb="30" eb="32">
      <t>カクジツ</t>
    </rPh>
    <rPh sb="33" eb="35">
      <t>サイハツ</t>
    </rPh>
    <rPh sb="36" eb="38">
      <t>ボウシ</t>
    </rPh>
    <rPh sb="58" eb="60">
      <t>ギャクタイ</t>
    </rPh>
    <rPh sb="94" eb="95">
      <t>フク</t>
    </rPh>
    <phoneticPr fontId="2"/>
  </si>
  <si>
    <t xml:space="preserve"> ※ 指針には、次のような項目を盛り込みます。
 ・施設における虐待の防止に関する基本的考え方
 ・虐待防止検討委員会その他施設内の組織に関する事項
 ・虐待の防止のための職員研修に関する基本方針
 ・虐待等発生時の対応方法に関する基本方針
 ・虐待等が発生した場合の相談・報告体制に関する事項
 ・成年後見制度の利用支援に関する事項
 ・虐待等に係る苦情解決方法に関する事項
 ・入所者等に対する当該指針の閲覧に関する事項
 ・その他、虐待の防止の推進のために必要な事項</t>
    <rPh sb="32" eb="34">
      <t>ギャクタイ</t>
    </rPh>
    <rPh sb="50" eb="52">
      <t>ギャクタイ</t>
    </rPh>
    <rPh sb="54" eb="56">
      <t>ケントウ</t>
    </rPh>
    <rPh sb="77" eb="79">
      <t>ギャクタイ</t>
    </rPh>
    <rPh sb="101" eb="103">
      <t>ギャクタイ</t>
    </rPh>
    <rPh sb="103" eb="104">
      <t>トウ</t>
    </rPh>
    <rPh sb="104" eb="106">
      <t>ハッセイ</t>
    </rPh>
    <rPh sb="106" eb="107">
      <t>ジ</t>
    </rPh>
    <rPh sb="108" eb="110">
      <t>タイオウ</t>
    </rPh>
    <rPh sb="110" eb="112">
      <t>ホウホウ</t>
    </rPh>
    <rPh sb="113" eb="114">
      <t>カン</t>
    </rPh>
    <rPh sb="123" eb="125">
      <t>ギャクタイ</t>
    </rPh>
    <rPh sb="131" eb="133">
      <t>バアイ</t>
    </rPh>
    <rPh sb="134" eb="136">
      <t>ソウダン</t>
    </rPh>
    <rPh sb="137" eb="139">
      <t>ホウコク</t>
    </rPh>
    <rPh sb="139" eb="141">
      <t>タイセイ</t>
    </rPh>
    <rPh sb="142" eb="143">
      <t>カン</t>
    </rPh>
    <rPh sb="145" eb="147">
      <t>ジコウ</t>
    </rPh>
    <rPh sb="150" eb="152">
      <t>セイネン</t>
    </rPh>
    <rPh sb="152" eb="154">
      <t>コウケン</t>
    </rPh>
    <rPh sb="154" eb="156">
      <t>セイド</t>
    </rPh>
    <rPh sb="157" eb="159">
      <t>リヨウ</t>
    </rPh>
    <rPh sb="159" eb="161">
      <t>シエン</t>
    </rPh>
    <rPh sb="162" eb="163">
      <t>カン</t>
    </rPh>
    <rPh sb="165" eb="167">
      <t>ジコウ</t>
    </rPh>
    <rPh sb="170" eb="172">
      <t>ギャクタイ</t>
    </rPh>
    <rPh sb="172" eb="173">
      <t>トウ</t>
    </rPh>
    <rPh sb="174" eb="175">
      <t>カカ</t>
    </rPh>
    <rPh sb="176" eb="178">
      <t>クジョウ</t>
    </rPh>
    <rPh sb="178" eb="180">
      <t>カイケツ</t>
    </rPh>
    <rPh sb="180" eb="182">
      <t>ホウホウ</t>
    </rPh>
    <rPh sb="183" eb="184">
      <t>カン</t>
    </rPh>
    <rPh sb="186" eb="188">
      <t>ジコウ</t>
    </rPh>
    <rPh sb="191" eb="194">
      <t>ニュウショシャ</t>
    </rPh>
    <rPh sb="194" eb="195">
      <t>トウ</t>
    </rPh>
    <rPh sb="196" eb="197">
      <t>タイ</t>
    </rPh>
    <rPh sb="199" eb="201">
      <t>トウガイ</t>
    </rPh>
    <rPh sb="201" eb="203">
      <t>シシン</t>
    </rPh>
    <rPh sb="204" eb="206">
      <t>エツラン</t>
    </rPh>
    <rPh sb="207" eb="208">
      <t>カン</t>
    </rPh>
    <rPh sb="210" eb="212">
      <t>ジコウ</t>
    </rPh>
    <rPh sb="219" eb="221">
      <t>ギャクタイ</t>
    </rPh>
    <rPh sb="234" eb="236">
      <t>ジコウ</t>
    </rPh>
    <phoneticPr fontId="2"/>
  </si>
  <si>
    <r>
      <t>　従業者に対する虐待の防止のための指針に基づいた研修プログラムを作成し、研修を定期的</t>
    </r>
    <r>
      <rPr>
        <sz val="9"/>
        <rFont val="ＭＳ 明朝"/>
        <family val="1"/>
        <charset val="128"/>
      </rPr>
      <t>（年２回以上）</t>
    </r>
    <r>
      <rPr>
        <sz val="10"/>
        <rFont val="ＭＳ 明朝"/>
        <family val="1"/>
        <charset val="128"/>
      </rPr>
      <t>に開催、新規採用時には必ず研修を実施していますか。また、研修の実施内容について記録していますか。</t>
    </r>
    <rPh sb="8" eb="10">
      <t>ギャクタイ</t>
    </rPh>
    <rPh sb="11" eb="13">
      <t>ボウシ</t>
    </rPh>
    <rPh sb="39" eb="42">
      <t>テイキテキ</t>
    </rPh>
    <rPh sb="77" eb="79">
      <t>ケンシュウ</t>
    </rPh>
    <rPh sb="80" eb="82">
      <t>ジッシ</t>
    </rPh>
    <rPh sb="82" eb="84">
      <t>ナイヨウ</t>
    </rPh>
    <rPh sb="88" eb="90">
      <t>キロク</t>
    </rPh>
    <phoneticPr fontId="2"/>
  </si>
  <si>
    <r>
      <t xml:space="preserve">　虐待防止に関する措置を適切に実施するための担当者を置いていますか。
</t>
    </r>
    <r>
      <rPr>
        <sz val="9"/>
        <rFont val="ＭＳ 明朝"/>
        <family val="1"/>
        <charset val="128"/>
      </rPr>
      <t>（虐待防止検討委員会の責任者と同一の従業者が務めることが望ましい。）</t>
    </r>
    <rPh sb="1" eb="3">
      <t>ギャクタイ</t>
    </rPh>
    <rPh sb="3" eb="5">
      <t>ボウシ</t>
    </rPh>
    <rPh sb="6" eb="7">
      <t>カン</t>
    </rPh>
    <rPh sb="9" eb="11">
      <t>ソチ</t>
    </rPh>
    <rPh sb="12" eb="14">
      <t>テキセツ</t>
    </rPh>
    <rPh sb="15" eb="17">
      <t>ジッシ</t>
    </rPh>
    <rPh sb="22" eb="25">
      <t>タントウシャ</t>
    </rPh>
    <rPh sb="26" eb="27">
      <t>オ</t>
    </rPh>
    <rPh sb="36" eb="38">
      <t>ギャクタイ</t>
    </rPh>
    <rPh sb="38" eb="40">
      <t>ボウシ</t>
    </rPh>
    <rPh sb="40" eb="42">
      <t>ケントウ</t>
    </rPh>
    <rPh sb="42" eb="45">
      <t>イインカイ</t>
    </rPh>
    <rPh sb="46" eb="49">
      <t>セキニンシャ</t>
    </rPh>
    <rPh sb="50" eb="52">
      <t>ドウイツ</t>
    </rPh>
    <rPh sb="53" eb="56">
      <t>ジュウギョウシャ</t>
    </rPh>
    <rPh sb="57" eb="58">
      <t>ツト</t>
    </rPh>
    <rPh sb="63" eb="64">
      <t>ノゾ</t>
    </rPh>
    <phoneticPr fontId="2"/>
  </si>
  <si>
    <r>
      <t>　虐待等を早期に発見できるよう、必要な措置</t>
    </r>
    <r>
      <rPr>
        <sz val="9"/>
        <rFont val="ＭＳ 明朝"/>
        <family val="1"/>
        <charset val="128"/>
      </rPr>
      <t>（虐待等に対する相談体制、市町村の通報窓口の周知等）</t>
    </r>
    <r>
      <rPr>
        <sz val="10"/>
        <rFont val="ＭＳ 明朝"/>
        <family val="1"/>
        <charset val="128"/>
      </rPr>
      <t>がとられていますか。また、入所者及びその家族からの虐待等に係る相談、入所者から市町村への虐待の届出について、適切な対応を取っていますか。</t>
    </r>
    <rPh sb="107" eb="108">
      <t>ト</t>
    </rPh>
    <phoneticPr fontId="2"/>
  </si>
  <si>
    <t>（32－２）高齢者虐待防止法（「養介護施設従事者等」による高齢者虐待）に関する事項</t>
    <rPh sb="6" eb="9">
      <t>コウレイシャ</t>
    </rPh>
    <rPh sb="11" eb="13">
      <t>ボウシ</t>
    </rPh>
    <rPh sb="13" eb="14">
      <t>ホウ</t>
    </rPh>
    <rPh sb="16" eb="17">
      <t>ヤシナ</t>
    </rPh>
    <rPh sb="17" eb="19">
      <t>カイゴ</t>
    </rPh>
    <rPh sb="19" eb="21">
      <t>シセツ</t>
    </rPh>
    <rPh sb="21" eb="24">
      <t>ジュウジシャ</t>
    </rPh>
    <rPh sb="24" eb="25">
      <t>トウ</t>
    </rPh>
    <rPh sb="29" eb="32">
      <t>コウレイシャ</t>
    </rPh>
    <rPh sb="32" eb="34">
      <t>ギャクタイ</t>
    </rPh>
    <phoneticPr fontId="2"/>
  </si>
  <si>
    <t>　高齢者虐待防止法に係る「養介護施設従事者等」による高齢者虐待の定義を非常勤職員を含む全ての従業者に周知していますか。</t>
    <phoneticPr fontId="2"/>
  </si>
  <si>
    <t>※ 養介護施設従事者等の行う次の行為が該当します。
・身体的虐待 ・介護､世話の放棄､放任 ・心理的虐待 ・性的虐待 ・経済的虐待</t>
    <phoneticPr fontId="2"/>
  </si>
  <si>
    <t xml:space="preserve"> ≪入所者に対するサービスの提供に関する記録≫
  ・施設サービス計画及び短期入所療養介護計画
  ・居宅において日常生活を営むことができるかどうかについての検討の内容等の記録
  ・提供した具体的なサービスの内容等の記録
  ・身体的拘束等の態様及び時間、その際の入所者の心身の状況並びに緊急やむを得な
    い理由の記録
  ・入所者が正当な理由なしに介護医療院サービスの利用に関する指示に従わないこと
    により、要介護状態の程度を増進させたと認められるとき、又は、入所者が偽り
    その他の不正の行為によって保険給付を受け、又は受けようとしたときに、施設が
    市町村に行う通知に係る記録
  ・苦情の内容等の記録
  ・事故の状況及び事故に際して採った処置についての記録
  ・医師法第24条第２項の規定による診療録</t>
    <rPh sb="158" eb="160">
      <t>リユウ</t>
    </rPh>
    <rPh sb="161" eb="163">
      <t>キロク</t>
    </rPh>
    <rPh sb="181" eb="183">
      <t>イリョウ</t>
    </rPh>
    <rPh sb="183" eb="184">
      <t>イン</t>
    </rPh>
    <rPh sb="268" eb="269">
      <t>ウ</t>
    </rPh>
    <rPh sb="338" eb="340">
      <t>ショチ</t>
    </rPh>
    <phoneticPr fontId="2"/>
  </si>
  <si>
    <r>
      <t>　介護保険法第112条、「厚生労働大臣の定める介護医療院が広告し得る事項</t>
    </r>
    <r>
      <rPr>
        <sz val="9"/>
        <rFont val="ＭＳ 明朝"/>
        <family val="1"/>
        <charset val="128"/>
      </rPr>
      <t>（平成30年告示第185号）</t>
    </r>
    <r>
      <rPr>
        <sz val="10"/>
        <rFont val="ＭＳ 明朝"/>
        <family val="1"/>
        <charset val="128"/>
      </rPr>
      <t>及び厚生労働省「介護医療院に関して広告できる事項について」</t>
    </r>
    <r>
      <rPr>
        <sz val="9"/>
        <rFont val="ＭＳ 明朝"/>
        <family val="1"/>
        <charset val="128"/>
      </rPr>
      <t>（平成30年３月30日老老発0330第１号厚生労働省老健局老人保健課長通知）</t>
    </r>
    <r>
      <rPr>
        <sz val="10"/>
        <rFont val="ＭＳ 明朝"/>
        <family val="1"/>
        <charset val="128"/>
      </rPr>
      <t>に示されている事項以外について広告していませんか。</t>
    </r>
    <r>
      <rPr>
        <sz val="9"/>
        <rFont val="ＭＳ 明朝"/>
        <family val="1"/>
        <charset val="128"/>
      </rPr>
      <t>（していない場合「◯」</t>
    </r>
    <r>
      <rPr>
        <sz val="10"/>
        <rFont val="ＭＳ 明朝"/>
        <family val="1"/>
        <charset val="128"/>
      </rPr>
      <t>）</t>
    </r>
    <rPh sb="1" eb="3">
      <t>カイゴ</t>
    </rPh>
    <rPh sb="3" eb="5">
      <t>ホケン</t>
    </rPh>
    <rPh sb="5" eb="6">
      <t>ホウ</t>
    </rPh>
    <rPh sb="6" eb="7">
      <t>ダイ</t>
    </rPh>
    <rPh sb="10" eb="11">
      <t>ジョウ</t>
    </rPh>
    <rPh sb="13" eb="15">
      <t>コウセイ</t>
    </rPh>
    <rPh sb="15" eb="17">
      <t>ロウドウ</t>
    </rPh>
    <rPh sb="17" eb="19">
      <t>ダイジン</t>
    </rPh>
    <rPh sb="20" eb="21">
      <t>サダ</t>
    </rPh>
    <rPh sb="23" eb="25">
      <t>カイゴ</t>
    </rPh>
    <rPh sb="25" eb="27">
      <t>イリョウ</t>
    </rPh>
    <rPh sb="27" eb="28">
      <t>イン</t>
    </rPh>
    <rPh sb="29" eb="31">
      <t>コウコク</t>
    </rPh>
    <rPh sb="32" eb="33">
      <t>エ</t>
    </rPh>
    <rPh sb="34" eb="36">
      <t>ジコウ</t>
    </rPh>
    <rPh sb="37" eb="39">
      <t>ヘイセイ</t>
    </rPh>
    <rPh sb="41" eb="42">
      <t>ネン</t>
    </rPh>
    <rPh sb="42" eb="44">
      <t>コクジ</t>
    </rPh>
    <rPh sb="44" eb="45">
      <t>ダイ</t>
    </rPh>
    <rPh sb="48" eb="49">
      <t>ゴウ</t>
    </rPh>
    <rPh sb="50" eb="51">
      <t>オヨ</t>
    </rPh>
    <rPh sb="52" eb="54">
      <t>コウセイ</t>
    </rPh>
    <rPh sb="54" eb="56">
      <t>ロウドウ</t>
    </rPh>
    <rPh sb="56" eb="57">
      <t>ショウ</t>
    </rPh>
    <rPh sb="58" eb="60">
      <t>カイゴ</t>
    </rPh>
    <rPh sb="60" eb="62">
      <t>イリョウ</t>
    </rPh>
    <rPh sb="62" eb="63">
      <t>イン</t>
    </rPh>
    <rPh sb="64" eb="65">
      <t>カン</t>
    </rPh>
    <rPh sb="67" eb="69">
      <t>コウコク</t>
    </rPh>
    <rPh sb="72" eb="74">
      <t>ジコウ</t>
    </rPh>
    <rPh sb="80" eb="82">
      <t>ヘイセイ</t>
    </rPh>
    <rPh sb="84" eb="85">
      <t>ネン</t>
    </rPh>
    <rPh sb="86" eb="87">
      <t>ガツ</t>
    </rPh>
    <rPh sb="89" eb="90">
      <t>ニチ</t>
    </rPh>
    <rPh sb="90" eb="91">
      <t>ロウ</t>
    </rPh>
    <rPh sb="91" eb="92">
      <t>ロウ</t>
    </rPh>
    <rPh sb="92" eb="93">
      <t>ハツ</t>
    </rPh>
    <rPh sb="97" eb="98">
      <t>ダイ</t>
    </rPh>
    <rPh sb="99" eb="100">
      <t>ゴウ</t>
    </rPh>
    <rPh sb="100" eb="102">
      <t>コウセイ</t>
    </rPh>
    <rPh sb="102" eb="105">
      <t>ロウドウショウ</t>
    </rPh>
    <rPh sb="105" eb="107">
      <t>ロウケン</t>
    </rPh>
    <rPh sb="107" eb="108">
      <t>キョク</t>
    </rPh>
    <rPh sb="108" eb="110">
      <t>ロウジン</t>
    </rPh>
    <rPh sb="110" eb="112">
      <t>ホケン</t>
    </rPh>
    <rPh sb="112" eb="114">
      <t>カチョウ</t>
    </rPh>
    <rPh sb="114" eb="116">
      <t>ツウチ</t>
    </rPh>
    <rPh sb="118" eb="119">
      <t>シメ</t>
    </rPh>
    <rPh sb="124" eb="126">
      <t>ジコウ</t>
    </rPh>
    <rPh sb="126" eb="128">
      <t>イガイ</t>
    </rPh>
    <rPh sb="132" eb="134">
      <t>コウコク</t>
    </rPh>
    <rPh sb="148" eb="150">
      <t>バアイ</t>
    </rPh>
    <phoneticPr fontId="2"/>
  </si>
  <si>
    <r>
      <t>上記項目は、介護医療院の運営基準等のすべてではありません。実際の施設運営に当たっては、「</t>
    </r>
    <r>
      <rPr>
        <sz val="10"/>
        <rFont val="ＭＳ 明朝"/>
        <family val="1"/>
        <charset val="128"/>
      </rPr>
      <t>横浜市</t>
    </r>
    <r>
      <rPr>
        <sz val="10"/>
        <rFont val="ＭＳ 明朝"/>
        <family val="2"/>
        <charset val="128"/>
      </rPr>
      <t>介護医療院の人員、施設及び設備並びに運営</t>
    </r>
    <r>
      <rPr>
        <sz val="10"/>
        <rFont val="ＭＳ 明朝"/>
        <family val="1"/>
        <charset val="128"/>
      </rPr>
      <t>の</t>
    </r>
    <r>
      <rPr>
        <sz val="10"/>
        <rFont val="ＭＳ 明朝"/>
        <family val="2"/>
        <charset val="128"/>
      </rPr>
      <t>基準</t>
    </r>
    <r>
      <rPr>
        <sz val="10"/>
        <rFont val="ＭＳ 明朝"/>
        <family val="1"/>
        <charset val="128"/>
      </rPr>
      <t>に関する</t>
    </r>
    <r>
      <rPr>
        <sz val="10"/>
        <rFont val="ＭＳ 明朝"/>
        <family val="2"/>
        <charset val="128"/>
      </rPr>
      <t>条例」（平成30年</t>
    </r>
    <r>
      <rPr>
        <sz val="10"/>
        <rFont val="ＭＳ 明朝"/>
        <family val="1"/>
        <charset val="128"/>
      </rPr>
      <t>横浜市</t>
    </r>
    <r>
      <rPr>
        <sz val="10"/>
        <rFont val="ＭＳ 明朝"/>
        <family val="2"/>
        <charset val="128"/>
      </rPr>
      <t>条例第</t>
    </r>
    <r>
      <rPr>
        <sz val="10"/>
        <rFont val="ＭＳ 明朝"/>
        <family val="1"/>
        <charset val="128"/>
      </rPr>
      <t>23</t>
    </r>
    <r>
      <rPr>
        <sz val="10"/>
        <rFont val="ＭＳ 明朝"/>
        <family val="2"/>
        <charset val="128"/>
      </rPr>
      <t>号）、「</t>
    </r>
    <r>
      <rPr>
        <sz val="10"/>
        <rFont val="ＭＳ 明朝"/>
        <family val="1"/>
        <charset val="128"/>
      </rPr>
      <t>横浜市</t>
    </r>
    <r>
      <rPr>
        <sz val="10"/>
        <rFont val="ＭＳ 明朝"/>
        <family val="2"/>
        <charset val="128"/>
      </rPr>
      <t>介護医療院の人員、施設及び設備並びに運営</t>
    </r>
    <r>
      <rPr>
        <sz val="10"/>
        <rFont val="ＭＳ 明朝"/>
        <family val="1"/>
        <charset val="128"/>
      </rPr>
      <t>の</t>
    </r>
    <r>
      <rPr>
        <sz val="10"/>
        <rFont val="ＭＳ 明朝"/>
        <family val="2"/>
        <charset val="128"/>
      </rPr>
      <t>基準</t>
    </r>
    <r>
      <rPr>
        <sz val="10"/>
        <rFont val="ＭＳ 明朝"/>
        <family val="1"/>
        <charset val="128"/>
      </rPr>
      <t>に関する</t>
    </r>
    <r>
      <rPr>
        <sz val="10"/>
        <rFont val="ＭＳ 明朝"/>
        <family val="2"/>
        <charset val="128"/>
      </rPr>
      <t>条例について」等を参照の上、基準を満たした運営を行わなければなりません。</t>
    </r>
    <rPh sb="8" eb="10">
      <t>イリョウ</t>
    </rPh>
    <rPh sb="10" eb="11">
      <t>イン</t>
    </rPh>
    <rPh sb="44" eb="47">
      <t>ヨコハマシ</t>
    </rPh>
    <rPh sb="71" eb="72">
      <t>カン</t>
    </rPh>
    <rPh sb="83" eb="86">
      <t>ヨコハマシ</t>
    </rPh>
    <rPh sb="95" eb="98">
      <t>ヨコハマシ</t>
    </rPh>
    <rPh sb="122" eb="123">
      <t>カン</t>
    </rPh>
    <phoneticPr fontId="2"/>
  </si>
  <si>
    <r>
      <t>＜Ⅰ型サービス費　共通＞　</t>
    </r>
    <r>
      <rPr>
        <sz val="10"/>
        <rFont val="ＭＳ ゴシック"/>
        <family val="3"/>
        <charset val="128"/>
      </rPr>
      <t>次のいずれにも適合していますか。</t>
    </r>
    <rPh sb="2" eb="3">
      <t>ガタ</t>
    </rPh>
    <rPh sb="7" eb="8">
      <t>ヒ</t>
    </rPh>
    <rPh sb="9" eb="11">
      <t>キョウツウ</t>
    </rPh>
    <rPh sb="13" eb="14">
      <t>ツギ</t>
    </rPh>
    <rPh sb="20" eb="22">
      <t>テキゴウ</t>
    </rPh>
    <phoneticPr fontId="2"/>
  </si>
  <si>
    <r>
      <t>＜Ⅰ型サービス費Ⅰ＞　</t>
    </r>
    <r>
      <rPr>
        <sz val="10"/>
        <rFont val="ＭＳ ゴシック"/>
        <family val="3"/>
        <charset val="128"/>
      </rPr>
      <t>次のいずれにも適合していますか。</t>
    </r>
    <rPh sb="2" eb="3">
      <t>ガタ</t>
    </rPh>
    <rPh sb="7" eb="8">
      <t>ヒ</t>
    </rPh>
    <rPh sb="11" eb="12">
      <t>ツギ</t>
    </rPh>
    <rPh sb="18" eb="20">
      <t>テキゴウ</t>
    </rPh>
    <phoneticPr fontId="2"/>
  </si>
  <si>
    <r>
      <t>　介護職員を必要数（４：１）以上配置していますか。</t>
    </r>
    <r>
      <rPr>
        <sz val="9"/>
        <rFont val="ＭＳ 明朝"/>
        <family val="1"/>
        <charset val="128"/>
      </rPr>
      <t>＊併設型小規模介護医療院は６：１</t>
    </r>
    <rPh sb="1" eb="3">
      <t>カイゴ</t>
    </rPh>
    <rPh sb="3" eb="5">
      <t>ショクイン</t>
    </rPh>
    <rPh sb="6" eb="8">
      <t>ヒツヨウ</t>
    </rPh>
    <rPh sb="8" eb="9">
      <t>スウ</t>
    </rPh>
    <rPh sb="14" eb="16">
      <t>イジョウ</t>
    </rPh>
    <rPh sb="16" eb="18">
      <t>ハイチ</t>
    </rPh>
    <rPh sb="26" eb="28">
      <t>ヘイセツ</t>
    </rPh>
    <rPh sb="28" eb="29">
      <t>ガタ</t>
    </rPh>
    <rPh sb="29" eb="32">
      <t>ショウキボ</t>
    </rPh>
    <rPh sb="32" eb="34">
      <t>カイゴ</t>
    </rPh>
    <rPh sb="34" eb="36">
      <t>イリョウ</t>
    </rPh>
    <rPh sb="36" eb="37">
      <t>イン</t>
    </rPh>
    <phoneticPr fontId="2"/>
  </si>
  <si>
    <r>
      <t>　医療処置の実施状況</t>
    </r>
    <r>
      <rPr>
        <sz val="9"/>
        <rFont val="ＭＳ 明朝"/>
        <family val="1"/>
        <charset val="128"/>
      </rPr>
      <t>（喀痰吸引・経管栄養・インスリン注射実施者）</t>
    </r>
    <r>
      <rPr>
        <sz val="10"/>
        <rFont val="ＭＳ 明朝"/>
        <family val="1"/>
        <charset val="128"/>
      </rPr>
      <t>の割合が50％以上ですか。</t>
    </r>
    <rPh sb="1" eb="3">
      <t>イリョウ</t>
    </rPh>
    <rPh sb="3" eb="5">
      <t>ショチ</t>
    </rPh>
    <rPh sb="6" eb="8">
      <t>ジッシ</t>
    </rPh>
    <rPh sb="8" eb="10">
      <t>ジョウキョウ</t>
    </rPh>
    <rPh sb="11" eb="13">
      <t>カクタン</t>
    </rPh>
    <rPh sb="13" eb="15">
      <t>キュウイン</t>
    </rPh>
    <rPh sb="16" eb="17">
      <t>ケイ</t>
    </rPh>
    <rPh sb="17" eb="18">
      <t>カン</t>
    </rPh>
    <rPh sb="18" eb="20">
      <t>エイヨウ</t>
    </rPh>
    <rPh sb="26" eb="28">
      <t>チュウシャ</t>
    </rPh>
    <rPh sb="28" eb="30">
      <t>ジッシ</t>
    </rPh>
    <rPh sb="30" eb="31">
      <t>シャ</t>
    </rPh>
    <rPh sb="33" eb="35">
      <t>ワリアイ</t>
    </rPh>
    <rPh sb="39" eb="41">
      <t>イジョウ</t>
    </rPh>
    <phoneticPr fontId="2"/>
  </si>
  <si>
    <r>
      <t>＜Ⅰ型サービス費Ⅱ＞　</t>
    </r>
    <r>
      <rPr>
        <sz val="10"/>
        <rFont val="ＭＳ ゴシック"/>
        <family val="3"/>
        <charset val="128"/>
      </rPr>
      <t>次のいずれにも適合していますか。</t>
    </r>
    <rPh sb="2" eb="3">
      <t>ガタ</t>
    </rPh>
    <rPh sb="7" eb="8">
      <t>ヒ</t>
    </rPh>
    <rPh sb="11" eb="12">
      <t>ツギ</t>
    </rPh>
    <rPh sb="18" eb="20">
      <t>テキゴウ</t>
    </rPh>
    <phoneticPr fontId="2"/>
  </si>
  <si>
    <r>
      <t>　医療処置の実施状況</t>
    </r>
    <r>
      <rPr>
        <sz val="9"/>
        <rFont val="ＭＳ 明朝"/>
        <family val="1"/>
        <charset val="128"/>
      </rPr>
      <t>（喀痰吸引・経管栄養・インスリン注射実施者）</t>
    </r>
    <r>
      <rPr>
        <sz val="10"/>
        <rFont val="ＭＳ 明朝"/>
        <family val="1"/>
        <charset val="128"/>
      </rPr>
      <t>の割合が30％以上ですか。</t>
    </r>
    <rPh sb="1" eb="3">
      <t>イリョウ</t>
    </rPh>
    <rPh sb="3" eb="5">
      <t>ショチ</t>
    </rPh>
    <rPh sb="6" eb="8">
      <t>ジッシ</t>
    </rPh>
    <rPh sb="8" eb="10">
      <t>ジョウキョウ</t>
    </rPh>
    <rPh sb="11" eb="13">
      <t>カクタン</t>
    </rPh>
    <rPh sb="13" eb="15">
      <t>キュウイン</t>
    </rPh>
    <rPh sb="16" eb="17">
      <t>ケイ</t>
    </rPh>
    <rPh sb="17" eb="18">
      <t>カン</t>
    </rPh>
    <rPh sb="18" eb="20">
      <t>エイヨウ</t>
    </rPh>
    <rPh sb="26" eb="28">
      <t>チュウシャ</t>
    </rPh>
    <rPh sb="28" eb="30">
      <t>ジッシ</t>
    </rPh>
    <rPh sb="30" eb="31">
      <t>シャ</t>
    </rPh>
    <rPh sb="33" eb="35">
      <t>ワリアイ</t>
    </rPh>
    <rPh sb="39" eb="41">
      <t>イジョウ</t>
    </rPh>
    <phoneticPr fontId="2"/>
  </si>
  <si>
    <r>
      <t>＜Ⅰ型サービス費Ⅲ＞　</t>
    </r>
    <r>
      <rPr>
        <sz val="10"/>
        <rFont val="ＭＳ ゴシック"/>
        <family val="3"/>
        <charset val="128"/>
      </rPr>
      <t>次のいずれにも適合していますか。</t>
    </r>
    <rPh sb="2" eb="3">
      <t>ガタ</t>
    </rPh>
    <rPh sb="7" eb="8">
      <t>ヒ</t>
    </rPh>
    <rPh sb="11" eb="12">
      <t>ツギ</t>
    </rPh>
    <rPh sb="18" eb="20">
      <t>テキゴウ</t>
    </rPh>
    <phoneticPr fontId="2"/>
  </si>
  <si>
    <r>
      <t xml:space="preserve">介護職員を必要数以上配置していますか。
</t>
    </r>
    <r>
      <rPr>
        <sz val="9"/>
        <rFont val="ＭＳ 明朝"/>
        <family val="1"/>
        <charset val="128"/>
      </rPr>
      <t>Ⅰは４：１(併設型小規模介護医療院は６：１）、Ⅱは５：１、Ⅲは６：１</t>
    </r>
    <rPh sb="0" eb="2">
      <t>カイゴ</t>
    </rPh>
    <rPh sb="2" eb="4">
      <t>ショクイン</t>
    </rPh>
    <rPh sb="5" eb="7">
      <t>ヒツヨウ</t>
    </rPh>
    <rPh sb="7" eb="8">
      <t>スウ</t>
    </rPh>
    <rPh sb="8" eb="10">
      <t>イジョウ</t>
    </rPh>
    <rPh sb="10" eb="12">
      <t>ハイチ</t>
    </rPh>
    <phoneticPr fontId="2"/>
  </si>
  <si>
    <r>
      <t>・入所者の重度者の割合</t>
    </r>
    <r>
      <rPr>
        <sz val="9"/>
        <rFont val="ＭＳ 明朝"/>
        <family val="1"/>
        <charset val="128"/>
      </rPr>
      <t>（日常生活自立度のランクＭに該当する入所者の割合）</t>
    </r>
    <r>
      <rPr>
        <sz val="10"/>
        <rFont val="ＭＳ 明朝"/>
        <family val="1"/>
        <charset val="128"/>
      </rPr>
      <t>が20%以上ですか。</t>
    </r>
    <rPh sb="1" eb="3">
      <t>ニュウショ</t>
    </rPh>
    <rPh sb="3" eb="4">
      <t>シャ</t>
    </rPh>
    <rPh sb="5" eb="7">
      <t>ジュウド</t>
    </rPh>
    <rPh sb="7" eb="8">
      <t>シャ</t>
    </rPh>
    <rPh sb="9" eb="11">
      <t>ワリアイ</t>
    </rPh>
    <rPh sb="12" eb="14">
      <t>ニチジョウ</t>
    </rPh>
    <rPh sb="14" eb="16">
      <t>セイカツ</t>
    </rPh>
    <rPh sb="16" eb="18">
      <t>ジリツ</t>
    </rPh>
    <rPh sb="18" eb="19">
      <t>ド</t>
    </rPh>
    <rPh sb="25" eb="27">
      <t>ガイトウ</t>
    </rPh>
    <rPh sb="29" eb="31">
      <t>ニュウショ</t>
    </rPh>
    <rPh sb="31" eb="32">
      <t>シャ</t>
    </rPh>
    <rPh sb="33" eb="35">
      <t>ワリアイ</t>
    </rPh>
    <rPh sb="40" eb="42">
      <t>イジョウ</t>
    </rPh>
    <phoneticPr fontId="2"/>
  </si>
  <si>
    <r>
      <t>・医療措置の実施状況</t>
    </r>
    <r>
      <rPr>
        <sz val="9"/>
        <rFont val="ＭＳ 明朝"/>
        <family val="1"/>
        <charset val="128"/>
      </rPr>
      <t>（喀痰吸引又は経管栄養実施者）</t>
    </r>
    <r>
      <rPr>
        <sz val="10"/>
        <rFont val="ＭＳ 明朝"/>
        <family val="1"/>
        <charset val="128"/>
      </rPr>
      <t>の割合が15％以上ですか。</t>
    </r>
    <rPh sb="1" eb="3">
      <t>イリョウ</t>
    </rPh>
    <rPh sb="3" eb="5">
      <t>ソチ</t>
    </rPh>
    <rPh sb="6" eb="8">
      <t>ジッシ</t>
    </rPh>
    <rPh sb="8" eb="10">
      <t>ジョウキョウ</t>
    </rPh>
    <rPh sb="11" eb="13">
      <t>カクタン</t>
    </rPh>
    <rPh sb="13" eb="15">
      <t>キュウイン</t>
    </rPh>
    <rPh sb="15" eb="16">
      <t>マタ</t>
    </rPh>
    <rPh sb="17" eb="18">
      <t>ケイ</t>
    </rPh>
    <rPh sb="18" eb="19">
      <t>カン</t>
    </rPh>
    <rPh sb="19" eb="21">
      <t>エイヨウ</t>
    </rPh>
    <rPh sb="21" eb="23">
      <t>ジッシ</t>
    </rPh>
    <rPh sb="23" eb="24">
      <t>シャ</t>
    </rPh>
    <rPh sb="26" eb="28">
      <t>ワリアイ</t>
    </rPh>
    <rPh sb="32" eb="34">
      <t>イジョウ</t>
    </rPh>
    <phoneticPr fontId="2"/>
  </si>
  <si>
    <r>
      <t>・入所者の重度者の割合</t>
    </r>
    <r>
      <rPr>
        <sz val="9"/>
        <rFont val="ＭＳ 明朝"/>
        <family val="1"/>
        <charset val="128"/>
      </rPr>
      <t>（日常生活自立度のランクⅣ又はＭに該当する入所者の割合）</t>
    </r>
    <r>
      <rPr>
        <sz val="10"/>
        <rFont val="ＭＳ 明朝"/>
        <family val="1"/>
        <charset val="128"/>
      </rPr>
      <t>が25%以上ですか。</t>
    </r>
    <rPh sb="1" eb="3">
      <t>ニュウショ</t>
    </rPh>
    <rPh sb="3" eb="4">
      <t>シャ</t>
    </rPh>
    <rPh sb="5" eb="7">
      <t>ジュウド</t>
    </rPh>
    <rPh sb="7" eb="8">
      <t>シャ</t>
    </rPh>
    <rPh sb="9" eb="11">
      <t>ワリアイ</t>
    </rPh>
    <rPh sb="12" eb="14">
      <t>ニチジョウ</t>
    </rPh>
    <rPh sb="14" eb="16">
      <t>セイカツ</t>
    </rPh>
    <rPh sb="16" eb="18">
      <t>ジリツ</t>
    </rPh>
    <rPh sb="18" eb="19">
      <t>ド</t>
    </rPh>
    <rPh sb="24" eb="25">
      <t>マタ</t>
    </rPh>
    <rPh sb="28" eb="30">
      <t>ガイトウ</t>
    </rPh>
    <rPh sb="32" eb="34">
      <t>ニュウショ</t>
    </rPh>
    <rPh sb="34" eb="35">
      <t>シャ</t>
    </rPh>
    <rPh sb="36" eb="38">
      <t>ワリアイ</t>
    </rPh>
    <rPh sb="43" eb="45">
      <t>イジョウ</t>
    </rPh>
    <phoneticPr fontId="2"/>
  </si>
  <si>
    <r>
      <t>　夜勤を行う看護職員又は介護職員の数が入所者及び短期入所療養介護利用者の数の合計数が30又はその端数を増すごとに１以上であり、かつ２を超えていますか。</t>
    </r>
    <r>
      <rPr>
        <sz val="9"/>
        <rFont val="ＭＳ 明朝"/>
        <family val="1"/>
        <charset val="128"/>
      </rPr>
      <t xml:space="preserve">（１日平均夜勤職員数が配置基準を満たしているか。）※ ユニット型介護医療院サービス費を算定する施設を除く。  </t>
    </r>
    <rPh sb="1" eb="3">
      <t>ヤキン</t>
    </rPh>
    <rPh sb="4" eb="5">
      <t>オコナ</t>
    </rPh>
    <rPh sb="6" eb="8">
      <t>カンゴ</t>
    </rPh>
    <rPh sb="8" eb="10">
      <t>ショクイン</t>
    </rPh>
    <rPh sb="10" eb="11">
      <t>マタ</t>
    </rPh>
    <rPh sb="12" eb="14">
      <t>カイゴ</t>
    </rPh>
    <rPh sb="14" eb="16">
      <t>ショクイン</t>
    </rPh>
    <rPh sb="17" eb="18">
      <t>カズ</t>
    </rPh>
    <rPh sb="19" eb="21">
      <t>ニュウショ</t>
    </rPh>
    <rPh sb="21" eb="22">
      <t>シャ</t>
    </rPh>
    <rPh sb="22" eb="23">
      <t>オヨ</t>
    </rPh>
    <rPh sb="24" eb="26">
      <t>タンキ</t>
    </rPh>
    <rPh sb="26" eb="28">
      <t>ニュウショ</t>
    </rPh>
    <rPh sb="28" eb="30">
      <t>リョウヨウ</t>
    </rPh>
    <rPh sb="30" eb="32">
      <t>カイゴ</t>
    </rPh>
    <rPh sb="32" eb="35">
      <t>リヨウシャ</t>
    </rPh>
    <rPh sb="36" eb="37">
      <t>カズ</t>
    </rPh>
    <rPh sb="38" eb="40">
      <t>ゴウケイ</t>
    </rPh>
    <rPh sb="40" eb="41">
      <t>スウ</t>
    </rPh>
    <rPh sb="44" eb="45">
      <t>マタ</t>
    </rPh>
    <rPh sb="48" eb="50">
      <t>ハスウ</t>
    </rPh>
    <rPh sb="51" eb="52">
      <t>マ</t>
    </rPh>
    <rPh sb="57" eb="59">
      <t>イジョウ</t>
    </rPh>
    <rPh sb="67" eb="68">
      <t>コ</t>
    </rPh>
    <rPh sb="77" eb="78">
      <t>ニチ</t>
    </rPh>
    <rPh sb="78" eb="80">
      <t>ヘイキン</t>
    </rPh>
    <rPh sb="80" eb="82">
      <t>ヤキン</t>
    </rPh>
    <rPh sb="82" eb="84">
      <t>ショクイン</t>
    </rPh>
    <rPh sb="84" eb="85">
      <t>スウ</t>
    </rPh>
    <rPh sb="86" eb="88">
      <t>ハイチ</t>
    </rPh>
    <rPh sb="88" eb="90">
      <t>キジュン</t>
    </rPh>
    <rPh sb="91" eb="92">
      <t>ミ</t>
    </rPh>
    <rPh sb="107" eb="109">
      <t>カイゴ</t>
    </rPh>
    <rPh sb="109" eb="111">
      <t>イリョウ</t>
    </rPh>
    <rPh sb="111" eb="112">
      <t>イン</t>
    </rPh>
    <phoneticPr fontId="2"/>
  </si>
  <si>
    <r>
      <t>＜１日平均夜勤職員数＞
　算定月の夜勤時間帯</t>
    </r>
    <r>
      <rPr>
        <sz val="9"/>
        <rFont val="ＭＳ 明朝"/>
        <family val="1"/>
        <charset val="128"/>
      </rPr>
      <t>（午後10時から翌日の午前５時までの時間を含めた連続する16時間をいう。）</t>
    </r>
    <r>
      <rPr>
        <sz val="10"/>
        <rFont val="ＭＳ 明朝"/>
        <family val="1"/>
        <charset val="128"/>
      </rPr>
      <t>における延夜勤勤務時間数を、当該月の日数に16を乗じて得た数で除した数</t>
    </r>
    <r>
      <rPr>
        <sz val="9"/>
        <rFont val="ＭＳ 明朝"/>
        <family val="1"/>
        <charset val="128"/>
      </rPr>
      <t>（小数点第３位以下切捨て）
※夜勤職員配置用勤務形態一覧表【夜勤職員配置用】（別紙１-２）で延夜勤勤務時間数を確認する。</t>
    </r>
    <rPh sb="2" eb="3">
      <t>ニチ</t>
    </rPh>
    <rPh sb="3" eb="5">
      <t>ヘイキン</t>
    </rPh>
    <rPh sb="5" eb="7">
      <t>ヤキン</t>
    </rPh>
    <rPh sb="7" eb="9">
      <t>ショクイン</t>
    </rPh>
    <rPh sb="9" eb="10">
      <t>スウ</t>
    </rPh>
    <rPh sb="13" eb="15">
      <t>サンテイ</t>
    </rPh>
    <rPh sb="15" eb="16">
      <t>ツキ</t>
    </rPh>
    <rPh sb="17" eb="19">
      <t>ヤキン</t>
    </rPh>
    <rPh sb="19" eb="21">
      <t>ジカン</t>
    </rPh>
    <rPh sb="21" eb="22">
      <t>タイ</t>
    </rPh>
    <rPh sb="23" eb="25">
      <t>ゴゴ</t>
    </rPh>
    <rPh sb="27" eb="28">
      <t>ジ</t>
    </rPh>
    <rPh sb="30" eb="32">
      <t>ヨクジツ</t>
    </rPh>
    <rPh sb="33" eb="35">
      <t>ゴゼン</t>
    </rPh>
    <rPh sb="36" eb="37">
      <t>ジ</t>
    </rPh>
    <rPh sb="40" eb="42">
      <t>ジカン</t>
    </rPh>
    <rPh sb="43" eb="44">
      <t>フク</t>
    </rPh>
    <rPh sb="46" eb="48">
      <t>レンゾク</t>
    </rPh>
    <rPh sb="52" eb="54">
      <t>ジカン</t>
    </rPh>
    <rPh sb="63" eb="64">
      <t>ノベ</t>
    </rPh>
    <rPh sb="64" eb="66">
      <t>ヤキン</t>
    </rPh>
    <rPh sb="66" eb="68">
      <t>キンム</t>
    </rPh>
    <rPh sb="68" eb="70">
      <t>ジカン</t>
    </rPh>
    <rPh sb="70" eb="71">
      <t>スウ</t>
    </rPh>
    <rPh sb="73" eb="75">
      <t>トウガイ</t>
    </rPh>
    <rPh sb="75" eb="76">
      <t>ツキ</t>
    </rPh>
    <rPh sb="77" eb="79">
      <t>ニッスウ</t>
    </rPh>
    <rPh sb="83" eb="84">
      <t>ジョウ</t>
    </rPh>
    <rPh sb="86" eb="87">
      <t>エ</t>
    </rPh>
    <rPh sb="88" eb="89">
      <t>カズ</t>
    </rPh>
    <rPh sb="90" eb="91">
      <t>ジョ</t>
    </rPh>
    <rPh sb="93" eb="94">
      <t>カズ</t>
    </rPh>
    <rPh sb="95" eb="98">
      <t>ショウスウテン</t>
    </rPh>
    <rPh sb="98" eb="99">
      <t>ダイ</t>
    </rPh>
    <rPh sb="100" eb="101">
      <t>イ</t>
    </rPh>
    <rPh sb="101" eb="103">
      <t>イカ</t>
    </rPh>
    <rPh sb="103" eb="105">
      <t>キリス</t>
    </rPh>
    <rPh sb="133" eb="135">
      <t>ベッシ</t>
    </rPh>
    <phoneticPr fontId="2"/>
  </si>
  <si>
    <r>
      <t xml:space="preserve">  夜勤を行う看護職員を１名以上配置していますか。</t>
    </r>
    <r>
      <rPr>
        <sz val="9"/>
        <rFont val="ＭＳ 明朝"/>
        <family val="1"/>
        <charset val="128"/>
      </rPr>
      <t>※ユニット型介護医療院サービス費算定施設を除く。</t>
    </r>
    <rPh sb="2" eb="4">
      <t>ヤキン</t>
    </rPh>
    <rPh sb="5" eb="6">
      <t>オコナ</t>
    </rPh>
    <rPh sb="7" eb="9">
      <t>カンゴ</t>
    </rPh>
    <rPh sb="9" eb="11">
      <t>ショクイン</t>
    </rPh>
    <rPh sb="13" eb="14">
      <t>メイ</t>
    </rPh>
    <rPh sb="14" eb="16">
      <t>イジョウ</t>
    </rPh>
    <rPh sb="16" eb="18">
      <t>ハイチ</t>
    </rPh>
    <rPh sb="31" eb="33">
      <t>カイゴ</t>
    </rPh>
    <rPh sb="33" eb="35">
      <t>イリョウ</t>
    </rPh>
    <rPh sb="35" eb="36">
      <t>イン</t>
    </rPh>
    <rPh sb="46" eb="47">
      <t>ノゾ</t>
    </rPh>
    <phoneticPr fontId="2"/>
  </si>
  <si>
    <r>
      <t>　２ユニットごとに１人以上の夜勤者を配置していますか。　</t>
    </r>
    <r>
      <rPr>
        <sz val="9"/>
        <rFont val="ＭＳ 明朝"/>
        <family val="1"/>
        <charset val="128"/>
      </rPr>
      <t>※ユニット型の場合</t>
    </r>
    <rPh sb="33" eb="34">
      <t>ガタ</t>
    </rPh>
    <rPh sb="35" eb="37">
      <t>バアイ</t>
    </rPh>
    <phoneticPr fontId="2"/>
  </si>
  <si>
    <r>
      <t xml:space="preserve">  前回点検時以降、次のいずれかに該当する月はありませんでしたか。
　</t>
    </r>
    <r>
      <rPr>
        <sz val="9"/>
        <rFont val="ＭＳ 明朝"/>
        <family val="1"/>
        <charset val="128"/>
      </rPr>
      <t>・前月において1日平均夜勤職員数が、夜勤職員基準により確保されるべき員数から１割を超えて不足していた場合
　・１日平均夜勤職員数が、夜勤職員基準により確保されるべき員数から１割の範囲内で不足している状況が過去３月間（歴月）継続している場合</t>
    </r>
    <r>
      <rPr>
        <sz val="10"/>
        <rFont val="ＭＳ 明朝"/>
        <family val="1"/>
        <charset val="128"/>
      </rPr>
      <t xml:space="preserve">
　また、該当する月があった場合、入所者全員について25単位減算していますか。
　</t>
    </r>
    <r>
      <rPr>
        <sz val="9"/>
        <rFont val="ＭＳ 明朝"/>
        <family val="1"/>
        <charset val="128"/>
      </rPr>
      <t>（減算の届出を提出していますか。）</t>
    </r>
    <rPh sb="2" eb="4">
      <t>ゼンカイ</t>
    </rPh>
    <rPh sb="4" eb="6">
      <t>テンケン</t>
    </rPh>
    <rPh sb="6" eb="7">
      <t>ジ</t>
    </rPh>
    <rPh sb="7" eb="9">
      <t>イコウ</t>
    </rPh>
    <rPh sb="10" eb="11">
      <t>ツギ</t>
    </rPh>
    <rPh sb="17" eb="19">
      <t>ガイトウ</t>
    </rPh>
    <rPh sb="21" eb="22">
      <t>ツキ</t>
    </rPh>
    <rPh sb="36" eb="38">
      <t>ゼンゲツ</t>
    </rPh>
    <rPh sb="43" eb="44">
      <t>ニチ</t>
    </rPh>
    <rPh sb="44" eb="46">
      <t>ヘイキン</t>
    </rPh>
    <rPh sb="46" eb="48">
      <t>ヤキン</t>
    </rPh>
    <rPh sb="48" eb="50">
      <t>ショクイン</t>
    </rPh>
    <rPh sb="50" eb="51">
      <t>スウ</t>
    </rPh>
    <rPh sb="53" eb="55">
      <t>ヤキン</t>
    </rPh>
    <rPh sb="55" eb="57">
      <t>ショクイン</t>
    </rPh>
    <rPh sb="57" eb="59">
      <t>キジュン</t>
    </rPh>
    <rPh sb="62" eb="64">
      <t>カクホ</t>
    </rPh>
    <rPh sb="69" eb="71">
      <t>インスウ</t>
    </rPh>
    <rPh sb="74" eb="75">
      <t>ワリ</t>
    </rPh>
    <rPh sb="76" eb="77">
      <t>コ</t>
    </rPh>
    <rPh sb="79" eb="81">
      <t>フソク</t>
    </rPh>
    <rPh sb="85" eb="87">
      <t>バアイ</t>
    </rPh>
    <rPh sb="91" eb="92">
      <t>ニチ</t>
    </rPh>
    <rPh sb="92" eb="94">
      <t>ヘイキン</t>
    </rPh>
    <rPh sb="94" eb="96">
      <t>ヤキン</t>
    </rPh>
    <rPh sb="96" eb="98">
      <t>ショクイン</t>
    </rPh>
    <rPh sb="98" eb="99">
      <t>スウ</t>
    </rPh>
    <rPh sb="101" eb="103">
      <t>ヤキン</t>
    </rPh>
    <rPh sb="103" eb="105">
      <t>ショクイン</t>
    </rPh>
    <rPh sb="105" eb="107">
      <t>キジュン</t>
    </rPh>
    <rPh sb="110" eb="112">
      <t>カクホ</t>
    </rPh>
    <rPh sb="117" eb="119">
      <t>インスウ</t>
    </rPh>
    <rPh sb="122" eb="123">
      <t>ワリ</t>
    </rPh>
    <rPh sb="124" eb="126">
      <t>ハンイ</t>
    </rPh>
    <rPh sb="126" eb="127">
      <t>ナイ</t>
    </rPh>
    <rPh sb="128" eb="130">
      <t>フソク</t>
    </rPh>
    <rPh sb="134" eb="136">
      <t>ジョウキョウ</t>
    </rPh>
    <rPh sb="137" eb="139">
      <t>カコ</t>
    </rPh>
    <rPh sb="140" eb="141">
      <t>ツキ</t>
    </rPh>
    <rPh sb="141" eb="142">
      <t>カン</t>
    </rPh>
    <rPh sb="143" eb="144">
      <t>レキ</t>
    </rPh>
    <rPh sb="144" eb="145">
      <t>ゲツ</t>
    </rPh>
    <rPh sb="146" eb="148">
      <t>ケイゾク</t>
    </rPh>
    <rPh sb="152" eb="154">
      <t>バアイ</t>
    </rPh>
    <phoneticPr fontId="2"/>
  </si>
  <si>
    <t>３　ユニットケア体制未整備減算</t>
    <rPh sb="10" eb="13">
      <t>ミセイビ</t>
    </rPh>
    <phoneticPr fontId="2"/>
  </si>
  <si>
    <r>
      <t>　事故発生の防止のための委員会</t>
    </r>
    <r>
      <rPr>
        <sz val="9"/>
        <rFont val="ＭＳ 明朝"/>
        <family val="1"/>
        <charset val="128"/>
      </rPr>
      <t>（テレビ電話装置等を活用して行うことができるものとする。）</t>
    </r>
    <r>
      <rPr>
        <sz val="10"/>
        <rFont val="ＭＳ 明朝"/>
        <family val="1"/>
        <charset val="128"/>
      </rPr>
      <t>及び従業者に対する研修を定期的に行っていますか。</t>
    </r>
    <phoneticPr fontId="2"/>
  </si>
  <si>
    <t>６　高齢者虐待防止措置未実施減算</t>
    <rPh sb="2" eb="5">
      <t>コウレイシャ</t>
    </rPh>
    <rPh sb="5" eb="7">
      <t>ギャクタイ</t>
    </rPh>
    <rPh sb="7" eb="9">
      <t>ボウシ</t>
    </rPh>
    <rPh sb="9" eb="11">
      <t>ソチ</t>
    </rPh>
    <rPh sb="11" eb="14">
      <t>ミジッシ</t>
    </rPh>
    <rPh sb="14" eb="16">
      <t>ゲンザン</t>
    </rPh>
    <phoneticPr fontId="2"/>
  </si>
  <si>
    <t>　上記①～③に掲げる措置を適切に実施するための担当者を置いていますか。</t>
    <rPh sb="1" eb="3">
      <t>ジョウキ</t>
    </rPh>
    <rPh sb="7" eb="8">
      <t>カカ</t>
    </rPh>
    <rPh sb="10" eb="12">
      <t>ソチ</t>
    </rPh>
    <rPh sb="13" eb="15">
      <t>テキセツ</t>
    </rPh>
    <rPh sb="16" eb="18">
      <t>ジッシ</t>
    </rPh>
    <rPh sb="23" eb="26">
      <t>タントウシャ</t>
    </rPh>
    <rPh sb="27" eb="28">
      <t>オ</t>
    </rPh>
    <phoneticPr fontId="2"/>
  </si>
  <si>
    <t>※ ①及び②のいずれかが「×」の場合は、事実が生じた月の翌々月から改善が認められる月までの間について、入所者全員について１日につき14単位の減算になります。</t>
    <rPh sb="28" eb="31">
      <t>ヨクヨクツキ</t>
    </rPh>
    <phoneticPr fontId="2"/>
  </si>
  <si>
    <r>
      <t xml:space="preserve">　療養室に隣接する廊下の幅が内法による測定で1.8ｍ未満である。
</t>
    </r>
    <r>
      <rPr>
        <sz val="9"/>
        <rFont val="ＭＳ 明朝"/>
        <family val="1"/>
        <charset val="128"/>
      </rPr>
      <t>（両側に療養室のある廊下にあっては、内法による測定で2.7ｍ未満である。）</t>
    </r>
    <r>
      <rPr>
        <sz val="10"/>
        <rFont val="ＭＳ 明朝"/>
        <family val="1"/>
        <charset val="128"/>
      </rPr>
      <t xml:space="preserve">
　⇒　療養環境減算（Ⅰ）の届出をしていますか。</t>
    </r>
    <rPh sb="1" eb="3">
      <t>リョウヨウ</t>
    </rPh>
    <rPh sb="3" eb="4">
      <t>シツ</t>
    </rPh>
    <rPh sb="5" eb="7">
      <t>リンセツ</t>
    </rPh>
    <rPh sb="9" eb="11">
      <t>ロウカ</t>
    </rPh>
    <rPh sb="12" eb="13">
      <t>ハバ</t>
    </rPh>
    <rPh sb="14" eb="16">
      <t>ウチノリ</t>
    </rPh>
    <rPh sb="19" eb="21">
      <t>ソクテイ</t>
    </rPh>
    <rPh sb="26" eb="28">
      <t>ミマン</t>
    </rPh>
    <rPh sb="34" eb="36">
      <t>リョウガワ</t>
    </rPh>
    <rPh sb="37" eb="39">
      <t>リョウヨウ</t>
    </rPh>
    <rPh sb="39" eb="40">
      <t>シツ</t>
    </rPh>
    <rPh sb="43" eb="45">
      <t>ロウカ</t>
    </rPh>
    <rPh sb="51" eb="53">
      <t>ウチノリ</t>
    </rPh>
    <rPh sb="56" eb="58">
      <t>ソクテイ</t>
    </rPh>
    <rPh sb="63" eb="65">
      <t>ミマン</t>
    </rPh>
    <rPh sb="74" eb="76">
      <t>リョウヨウ</t>
    </rPh>
    <rPh sb="76" eb="78">
      <t>カンキョウ</t>
    </rPh>
    <rPh sb="78" eb="80">
      <t>ゲンサン</t>
    </rPh>
    <rPh sb="84" eb="86">
      <t>トドケデ</t>
    </rPh>
    <phoneticPr fontId="2"/>
  </si>
  <si>
    <r>
      <t>　認知症行動・心理症状緊急対応加算を算定している場合に、当該加算を算定していませんか。</t>
    </r>
    <r>
      <rPr>
        <sz val="9"/>
        <rFont val="ＭＳ 明朝"/>
        <family val="1"/>
        <charset val="128"/>
      </rPr>
      <t>（算定していない場合は「○」）</t>
    </r>
    <phoneticPr fontId="2"/>
  </si>
  <si>
    <t>　試行的退所サービスの提供を行うに当たっては、その病状及び身体の状況に照らし、医師、薬剤師、看護・介護職員、支援相談員、介護支援専門員等により、退所して、その居宅において療養を継続する可能性があるかどうか検討していますか。</t>
    <rPh sb="1" eb="3">
      <t>シコウ</t>
    </rPh>
    <rPh sb="3" eb="4">
      <t>テキ</t>
    </rPh>
    <rPh sb="4" eb="6">
      <t>タイショ</t>
    </rPh>
    <rPh sb="11" eb="13">
      <t>テイキョウ</t>
    </rPh>
    <rPh sb="14" eb="15">
      <t>オコナ</t>
    </rPh>
    <rPh sb="17" eb="18">
      <t>ア</t>
    </rPh>
    <rPh sb="25" eb="27">
      <t>ビョウジョウ</t>
    </rPh>
    <rPh sb="27" eb="28">
      <t>オヨ</t>
    </rPh>
    <rPh sb="29" eb="31">
      <t>シンタイ</t>
    </rPh>
    <rPh sb="32" eb="34">
      <t>ジョウキョウ</t>
    </rPh>
    <rPh sb="35" eb="36">
      <t>テ</t>
    </rPh>
    <rPh sb="39" eb="41">
      <t>イシ</t>
    </rPh>
    <rPh sb="42" eb="45">
      <t>ヤクザイシ</t>
    </rPh>
    <rPh sb="46" eb="48">
      <t>カンゴ</t>
    </rPh>
    <rPh sb="49" eb="51">
      <t>カイゴ</t>
    </rPh>
    <rPh sb="51" eb="53">
      <t>ショクイン</t>
    </rPh>
    <rPh sb="54" eb="56">
      <t>シエン</t>
    </rPh>
    <rPh sb="56" eb="59">
      <t>ソウダンイン</t>
    </rPh>
    <rPh sb="60" eb="62">
      <t>カイゴ</t>
    </rPh>
    <rPh sb="62" eb="64">
      <t>シエン</t>
    </rPh>
    <rPh sb="64" eb="67">
      <t>センモンイン</t>
    </rPh>
    <rPh sb="67" eb="68">
      <t>トウ</t>
    </rPh>
    <phoneticPr fontId="2"/>
  </si>
  <si>
    <t>　試行的退所サービスによる居宅サービスの提供にあたっては、介護医療院の介護支援専門員が、試行的退所サービスに係る居宅サービスの計画を作成するとともに、従業者又は指定居宅サービス事業者等との連絡調整を行い、その利用者が可能な限りその居宅において、その有する能力に応じ、自立した日常生活を営むことができるように配慮した計画を作成していますか。</t>
    <rPh sb="1" eb="3">
      <t>シコウ</t>
    </rPh>
    <rPh sb="3" eb="4">
      <t>テキ</t>
    </rPh>
    <rPh sb="4" eb="6">
      <t>タイショ</t>
    </rPh>
    <rPh sb="13" eb="15">
      <t>キョタク</t>
    </rPh>
    <rPh sb="20" eb="22">
      <t>テイキョウ</t>
    </rPh>
    <rPh sb="29" eb="31">
      <t>カイゴ</t>
    </rPh>
    <rPh sb="31" eb="33">
      <t>イリョウ</t>
    </rPh>
    <rPh sb="33" eb="34">
      <t>イン</t>
    </rPh>
    <rPh sb="35" eb="37">
      <t>カイゴ</t>
    </rPh>
    <rPh sb="37" eb="39">
      <t>シエン</t>
    </rPh>
    <rPh sb="39" eb="42">
      <t>センモンイン</t>
    </rPh>
    <rPh sb="44" eb="46">
      <t>シコウ</t>
    </rPh>
    <rPh sb="46" eb="47">
      <t>テキ</t>
    </rPh>
    <rPh sb="47" eb="49">
      <t>タイショ</t>
    </rPh>
    <rPh sb="54" eb="55">
      <t>カカ</t>
    </rPh>
    <rPh sb="56" eb="58">
      <t>キョタク</t>
    </rPh>
    <rPh sb="63" eb="65">
      <t>ケイカク</t>
    </rPh>
    <rPh sb="66" eb="68">
      <t>サクセイ</t>
    </rPh>
    <rPh sb="75" eb="78">
      <t>ジュウギョウシャ</t>
    </rPh>
    <rPh sb="78" eb="79">
      <t>マタ</t>
    </rPh>
    <rPh sb="80" eb="82">
      <t>シテイ</t>
    </rPh>
    <rPh sb="82" eb="84">
      <t>キョタク</t>
    </rPh>
    <rPh sb="88" eb="91">
      <t>ジギョウシャ</t>
    </rPh>
    <rPh sb="91" eb="92">
      <t>トウ</t>
    </rPh>
    <rPh sb="94" eb="96">
      <t>レンラク</t>
    </rPh>
    <rPh sb="96" eb="98">
      <t>チョウセイ</t>
    </rPh>
    <rPh sb="99" eb="100">
      <t>オコナ</t>
    </rPh>
    <rPh sb="104" eb="107">
      <t>リヨウシャ</t>
    </rPh>
    <rPh sb="108" eb="110">
      <t>カノウ</t>
    </rPh>
    <rPh sb="111" eb="112">
      <t>カギ</t>
    </rPh>
    <rPh sb="115" eb="117">
      <t>キョタク</t>
    </rPh>
    <rPh sb="124" eb="125">
      <t>ユウ</t>
    </rPh>
    <rPh sb="127" eb="129">
      <t>ノウリョク</t>
    </rPh>
    <rPh sb="130" eb="131">
      <t>オウ</t>
    </rPh>
    <rPh sb="133" eb="135">
      <t>ジリツ</t>
    </rPh>
    <rPh sb="137" eb="139">
      <t>ニチジョウ</t>
    </rPh>
    <rPh sb="139" eb="141">
      <t>セイカツ</t>
    </rPh>
    <rPh sb="142" eb="143">
      <t>イトナ</t>
    </rPh>
    <rPh sb="153" eb="155">
      <t>ハイリョ</t>
    </rPh>
    <rPh sb="157" eb="159">
      <t>ケイカク</t>
    </rPh>
    <rPh sb="160" eb="162">
      <t>サクセイ</t>
    </rPh>
    <phoneticPr fontId="2"/>
  </si>
  <si>
    <r>
      <t xml:space="preserve">　試行的退所サービス費の算定期間中は、施設の従業者又は指定居宅サービス事業者等により、計画に基づく適切な居宅サービスが提供されていますか。
</t>
    </r>
    <r>
      <rPr>
        <sz val="9"/>
        <rFont val="ＭＳ 明朝"/>
        <family val="1"/>
        <charset val="128"/>
      </rPr>
      <t>※ 居宅サービスの提供を行っていない場合は、算定できません。</t>
    </r>
    <rPh sb="1" eb="3">
      <t>シコウ</t>
    </rPh>
    <rPh sb="3" eb="4">
      <t>テキ</t>
    </rPh>
    <rPh sb="4" eb="6">
      <t>タイショ</t>
    </rPh>
    <rPh sb="10" eb="11">
      <t>ヒ</t>
    </rPh>
    <rPh sb="12" eb="14">
      <t>サンテイ</t>
    </rPh>
    <rPh sb="14" eb="17">
      <t>キカンチュウ</t>
    </rPh>
    <rPh sb="19" eb="21">
      <t>シセツ</t>
    </rPh>
    <rPh sb="22" eb="25">
      <t>ジュウギョウシャ</t>
    </rPh>
    <rPh sb="25" eb="26">
      <t>マタ</t>
    </rPh>
    <rPh sb="27" eb="29">
      <t>シテイ</t>
    </rPh>
    <rPh sb="29" eb="31">
      <t>キョタク</t>
    </rPh>
    <rPh sb="35" eb="38">
      <t>ジギョウシャ</t>
    </rPh>
    <rPh sb="38" eb="39">
      <t>トウ</t>
    </rPh>
    <rPh sb="43" eb="45">
      <t>ケイカク</t>
    </rPh>
    <rPh sb="46" eb="47">
      <t>モト</t>
    </rPh>
    <rPh sb="49" eb="51">
      <t>テキセツ</t>
    </rPh>
    <rPh sb="52" eb="54">
      <t>キョタク</t>
    </rPh>
    <rPh sb="59" eb="61">
      <t>テイキョウ</t>
    </rPh>
    <rPh sb="72" eb="74">
      <t>キョタク</t>
    </rPh>
    <rPh sb="79" eb="81">
      <t>テイキョウ</t>
    </rPh>
    <rPh sb="82" eb="83">
      <t>オコナ</t>
    </rPh>
    <rPh sb="88" eb="90">
      <t>バアイ</t>
    </rPh>
    <rPh sb="92" eb="94">
      <t>サンテイ</t>
    </rPh>
    <phoneticPr fontId="2"/>
  </si>
  <si>
    <r>
      <t xml:space="preserve">家族等に対して次の指導を事前に行っていますか。
</t>
    </r>
    <r>
      <rPr>
        <sz val="9"/>
        <rFont val="ＭＳ 明朝"/>
        <family val="1"/>
        <charset val="128"/>
      </rPr>
      <t>　・食事、入浴、健康管理等在宅療養に関する指導
　・当該入所者の運動機能及び日常生活動作能力の維持及び向上を目的として行う体位変換、
　　起座又は離床訓練、起立訓練、食事訓練、排泄訓練の指導</t>
    </r>
    <r>
      <rPr>
        <sz val="10"/>
        <rFont val="ＭＳ 明朝"/>
        <family val="1"/>
        <charset val="128"/>
      </rPr>
      <t xml:space="preserve">
　</t>
    </r>
    <r>
      <rPr>
        <sz val="9"/>
        <rFont val="ＭＳ 明朝"/>
        <family val="1"/>
        <charset val="128"/>
      </rPr>
      <t>・家屋の改善の指導</t>
    </r>
    <r>
      <rPr>
        <sz val="10"/>
        <rFont val="ＭＳ 明朝"/>
        <family val="1"/>
        <charset val="128"/>
      </rPr>
      <t xml:space="preserve">
　</t>
    </r>
    <r>
      <rPr>
        <sz val="9"/>
        <rFont val="ＭＳ 明朝"/>
        <family val="1"/>
        <charset val="128"/>
      </rPr>
      <t>・当該入所者の介助方法の指導</t>
    </r>
    <rPh sb="0" eb="2">
      <t>カゾク</t>
    </rPh>
    <rPh sb="2" eb="3">
      <t>トウ</t>
    </rPh>
    <rPh sb="4" eb="5">
      <t>タイ</t>
    </rPh>
    <rPh sb="7" eb="8">
      <t>ツギ</t>
    </rPh>
    <rPh sb="9" eb="11">
      <t>シドウ</t>
    </rPh>
    <rPh sb="12" eb="14">
      <t>ジゼン</t>
    </rPh>
    <rPh sb="15" eb="16">
      <t>オコナ</t>
    </rPh>
    <rPh sb="26" eb="28">
      <t>ショクジ</t>
    </rPh>
    <rPh sb="29" eb="31">
      <t>ニュウヨク</t>
    </rPh>
    <rPh sb="32" eb="34">
      <t>ケンコウ</t>
    </rPh>
    <rPh sb="34" eb="36">
      <t>カンリ</t>
    </rPh>
    <rPh sb="36" eb="37">
      <t>トウ</t>
    </rPh>
    <rPh sb="37" eb="39">
      <t>ザイタク</t>
    </rPh>
    <rPh sb="39" eb="41">
      <t>リョウヨウ</t>
    </rPh>
    <rPh sb="42" eb="43">
      <t>カン</t>
    </rPh>
    <rPh sb="45" eb="47">
      <t>シドウ</t>
    </rPh>
    <rPh sb="50" eb="52">
      <t>トウガイ</t>
    </rPh>
    <rPh sb="52" eb="54">
      <t>ニュウショ</t>
    </rPh>
    <rPh sb="54" eb="55">
      <t>シャ</t>
    </rPh>
    <rPh sb="56" eb="58">
      <t>ウンドウ</t>
    </rPh>
    <rPh sb="58" eb="60">
      <t>キノウ</t>
    </rPh>
    <rPh sb="60" eb="61">
      <t>オヨ</t>
    </rPh>
    <rPh sb="62" eb="64">
      <t>ニチジョウ</t>
    </rPh>
    <rPh sb="64" eb="66">
      <t>セイカツ</t>
    </rPh>
    <rPh sb="66" eb="68">
      <t>ドウサ</t>
    </rPh>
    <rPh sb="68" eb="70">
      <t>ノウリョク</t>
    </rPh>
    <rPh sb="71" eb="73">
      <t>イジ</t>
    </rPh>
    <rPh sb="73" eb="74">
      <t>オヨ</t>
    </rPh>
    <rPh sb="75" eb="77">
      <t>コウジョウ</t>
    </rPh>
    <rPh sb="78" eb="80">
      <t>モクテキ</t>
    </rPh>
    <rPh sb="83" eb="84">
      <t>オコナ</t>
    </rPh>
    <rPh sb="85" eb="87">
      <t>タイイ</t>
    </rPh>
    <rPh sb="87" eb="89">
      <t>ヘンカン</t>
    </rPh>
    <rPh sb="93" eb="95">
      <t>キザ</t>
    </rPh>
    <rPh sb="95" eb="96">
      <t>マタ</t>
    </rPh>
    <rPh sb="97" eb="99">
      <t>リショウ</t>
    </rPh>
    <rPh sb="99" eb="101">
      <t>クンレン</t>
    </rPh>
    <rPh sb="102" eb="104">
      <t>キリツ</t>
    </rPh>
    <rPh sb="104" eb="106">
      <t>クンレン</t>
    </rPh>
    <rPh sb="107" eb="109">
      <t>ショクジ</t>
    </rPh>
    <rPh sb="109" eb="111">
      <t>クンレン</t>
    </rPh>
    <rPh sb="112" eb="114">
      <t>ハイセツ</t>
    </rPh>
    <rPh sb="114" eb="116">
      <t>クンレン</t>
    </rPh>
    <rPh sb="117" eb="119">
      <t>シドウ</t>
    </rPh>
    <phoneticPr fontId="2"/>
  </si>
  <si>
    <r>
      <t>　試行的退所の初日及び最終日は当該費用を算定していませんか。</t>
    </r>
    <r>
      <rPr>
        <sz val="9"/>
        <rFont val="ＭＳ 明朝"/>
        <family val="1"/>
        <charset val="128"/>
      </rPr>
      <t>（算定していない場合は「〇」）</t>
    </r>
    <rPh sb="1" eb="3">
      <t>シコウ</t>
    </rPh>
    <rPh sb="3" eb="4">
      <t>テキ</t>
    </rPh>
    <rPh sb="4" eb="6">
      <t>タイショ</t>
    </rPh>
    <rPh sb="7" eb="9">
      <t>ショニチ</t>
    </rPh>
    <rPh sb="9" eb="10">
      <t>オヨ</t>
    </rPh>
    <rPh sb="11" eb="14">
      <t>サイシュウビ</t>
    </rPh>
    <rPh sb="15" eb="17">
      <t>トウガイ</t>
    </rPh>
    <rPh sb="17" eb="19">
      <t>ヒヨウ</t>
    </rPh>
    <rPh sb="20" eb="22">
      <t>サンテイ</t>
    </rPh>
    <rPh sb="31" eb="33">
      <t>サンテイ</t>
    </rPh>
    <rPh sb="38" eb="40">
      <t>バアイ</t>
    </rPh>
    <phoneticPr fontId="2"/>
  </si>
  <si>
    <r>
      <t>　外泊時費用を算定していませんか。</t>
    </r>
    <r>
      <rPr>
        <sz val="9"/>
        <rFont val="ＭＳ 明朝"/>
        <family val="1"/>
        <charset val="128"/>
      </rPr>
      <t>（算定していない場合は「〇」）
　※外泊時費用を算定する場合は算定できません。</t>
    </r>
    <rPh sb="1" eb="3">
      <t>ガイハク</t>
    </rPh>
    <rPh sb="3" eb="4">
      <t>ジ</t>
    </rPh>
    <rPh sb="4" eb="6">
      <t>ヒヨウ</t>
    </rPh>
    <rPh sb="7" eb="9">
      <t>サンテイ</t>
    </rPh>
    <rPh sb="18" eb="20">
      <t>サンテイ</t>
    </rPh>
    <rPh sb="25" eb="27">
      <t>バアイ</t>
    </rPh>
    <rPh sb="35" eb="37">
      <t>ガイハク</t>
    </rPh>
    <rPh sb="37" eb="38">
      <t>ジ</t>
    </rPh>
    <rPh sb="38" eb="40">
      <t>ヒヨウ</t>
    </rPh>
    <rPh sb="41" eb="43">
      <t>サンテイ</t>
    </rPh>
    <rPh sb="45" eb="47">
      <t>バアイ</t>
    </rPh>
    <rPh sb="48" eb="50">
      <t>サンテイ</t>
    </rPh>
    <phoneticPr fontId="2"/>
  </si>
  <si>
    <t>　併設の短期入所療養介護を利用していた者が日を空けることなく引き続き入所した場合は、短期入所療養介護の利用日数を30日から控除して算定していますか。</t>
    <rPh sb="1" eb="3">
      <t>ヘイセツ</t>
    </rPh>
    <rPh sb="34" eb="36">
      <t>ニュウショ</t>
    </rPh>
    <phoneticPr fontId="2"/>
  </si>
  <si>
    <r>
      <t>　入所期間が１月を超えると見込まれる入所者の退所に先立って、在宅療養に向けた最終調整を目的として、入所者が退所後生活する居宅を訪問し、当該入所者及びその家族等に対して退所後の療養上の指導を行った場合に、入所中１回に限り算定していますか。</t>
    </r>
    <r>
      <rPr>
        <sz val="9"/>
        <rFont val="ＭＳ 明朝"/>
        <family val="1"/>
        <charset val="128"/>
      </rPr>
      <t>（入所後早期に退所に向けた訪問指導を行う必要があると認められる場合は２回）</t>
    </r>
    <rPh sb="1" eb="3">
      <t>ニュウショ</t>
    </rPh>
    <rPh sb="3" eb="5">
      <t>キカン</t>
    </rPh>
    <rPh sb="7" eb="8">
      <t>ツキ</t>
    </rPh>
    <rPh sb="9" eb="10">
      <t>コ</t>
    </rPh>
    <rPh sb="13" eb="15">
      <t>ミコ</t>
    </rPh>
    <rPh sb="18" eb="21">
      <t>ニュウショシャ</t>
    </rPh>
    <rPh sb="22" eb="24">
      <t>タイショ</t>
    </rPh>
    <rPh sb="25" eb="27">
      <t>サキダ</t>
    </rPh>
    <rPh sb="30" eb="32">
      <t>ザイタク</t>
    </rPh>
    <rPh sb="32" eb="34">
      <t>リョウヨウ</t>
    </rPh>
    <rPh sb="35" eb="36">
      <t>ム</t>
    </rPh>
    <rPh sb="38" eb="40">
      <t>サイシュウ</t>
    </rPh>
    <rPh sb="40" eb="42">
      <t>チョウセイ</t>
    </rPh>
    <rPh sb="43" eb="45">
      <t>モクテキ</t>
    </rPh>
    <rPh sb="49" eb="51">
      <t>ニュウショ</t>
    </rPh>
    <rPh sb="51" eb="52">
      <t>シャ</t>
    </rPh>
    <rPh sb="53" eb="55">
      <t>タイショ</t>
    </rPh>
    <rPh sb="55" eb="56">
      <t>ゴ</t>
    </rPh>
    <rPh sb="56" eb="58">
      <t>セイカツ</t>
    </rPh>
    <rPh sb="60" eb="62">
      <t>キョタク</t>
    </rPh>
    <rPh sb="63" eb="65">
      <t>ホウモン</t>
    </rPh>
    <rPh sb="83" eb="85">
      <t>タイショ</t>
    </rPh>
    <rPh sb="85" eb="86">
      <t>ゴ</t>
    </rPh>
    <rPh sb="87" eb="89">
      <t>リョウヨウ</t>
    </rPh>
    <rPh sb="89" eb="90">
      <t>ジョウ</t>
    </rPh>
    <rPh sb="91" eb="93">
      <t>シドウ</t>
    </rPh>
    <rPh sb="94" eb="95">
      <t>オコナ</t>
    </rPh>
    <rPh sb="97" eb="99">
      <t>バアイ</t>
    </rPh>
    <rPh sb="105" eb="106">
      <t>カイ</t>
    </rPh>
    <rPh sb="107" eb="108">
      <t>カギ</t>
    </rPh>
    <rPh sb="109" eb="111">
      <t>サンテイ</t>
    </rPh>
    <rPh sb="119" eb="121">
      <t>ニュウショ</t>
    </rPh>
    <rPh sb="121" eb="122">
      <t>ゴ</t>
    </rPh>
    <rPh sb="122" eb="124">
      <t>ソウキ</t>
    </rPh>
    <rPh sb="125" eb="127">
      <t>タイショ</t>
    </rPh>
    <rPh sb="128" eb="129">
      <t>ム</t>
    </rPh>
    <rPh sb="131" eb="133">
      <t>ホウモン</t>
    </rPh>
    <rPh sb="133" eb="135">
      <t>シドウ</t>
    </rPh>
    <rPh sb="136" eb="137">
      <t>オコナ</t>
    </rPh>
    <rPh sb="138" eb="140">
      <t>ヒツヨウ</t>
    </rPh>
    <rPh sb="144" eb="145">
      <t>ミト</t>
    </rPh>
    <rPh sb="149" eb="151">
      <t>バアイ</t>
    </rPh>
    <rPh sb="153" eb="154">
      <t>カイ</t>
    </rPh>
    <phoneticPr fontId="2"/>
  </si>
  <si>
    <t>　２回算定する場合は、１回目は退所を念頭に置いた施設サービス計画の策定及び診療の方針の決定に当たって行われ、２回目は、在宅療養に向けた最終調整を目的として行われていますか。</t>
    <rPh sb="2" eb="3">
      <t>カイ</t>
    </rPh>
    <rPh sb="3" eb="5">
      <t>サンテイ</t>
    </rPh>
    <rPh sb="7" eb="9">
      <t>バアイ</t>
    </rPh>
    <rPh sb="12" eb="13">
      <t>カイ</t>
    </rPh>
    <rPh sb="13" eb="14">
      <t>メ</t>
    </rPh>
    <rPh sb="15" eb="17">
      <t>タイショ</t>
    </rPh>
    <rPh sb="18" eb="20">
      <t>ネントウ</t>
    </rPh>
    <rPh sb="21" eb="22">
      <t>オ</t>
    </rPh>
    <rPh sb="24" eb="26">
      <t>シセツ</t>
    </rPh>
    <rPh sb="30" eb="32">
      <t>ケイカク</t>
    </rPh>
    <rPh sb="33" eb="35">
      <t>サクテイ</t>
    </rPh>
    <rPh sb="35" eb="36">
      <t>オヨ</t>
    </rPh>
    <rPh sb="37" eb="39">
      <t>シンリョウ</t>
    </rPh>
    <rPh sb="40" eb="42">
      <t>ホウシン</t>
    </rPh>
    <rPh sb="43" eb="45">
      <t>ケッテイ</t>
    </rPh>
    <rPh sb="46" eb="47">
      <t>ア</t>
    </rPh>
    <rPh sb="50" eb="51">
      <t>オコナ</t>
    </rPh>
    <rPh sb="55" eb="57">
      <t>カイメ</t>
    </rPh>
    <rPh sb="59" eb="61">
      <t>ザイタク</t>
    </rPh>
    <rPh sb="61" eb="63">
      <t>リョウヨウ</t>
    </rPh>
    <rPh sb="64" eb="65">
      <t>ム</t>
    </rPh>
    <rPh sb="67" eb="69">
      <t>サイシュウ</t>
    </rPh>
    <rPh sb="69" eb="71">
      <t>チョウセイ</t>
    </rPh>
    <rPh sb="72" eb="74">
      <t>モクテキ</t>
    </rPh>
    <rPh sb="77" eb="78">
      <t>オコナ</t>
    </rPh>
    <phoneticPr fontId="2"/>
  </si>
  <si>
    <r>
      <t>　退所して病院又は診療所へ入院する場合、退所して他の介護保険施設へ入院又は入所する場合及び死亡退所の場合に加算を算定していませんか。</t>
    </r>
    <r>
      <rPr>
        <sz val="9"/>
        <rFont val="ＭＳ 明朝"/>
        <family val="1"/>
        <charset val="128"/>
      </rPr>
      <t xml:space="preserve">（算定していない場合は「〇」）
</t>
    </r>
    <r>
      <rPr>
        <b/>
        <sz val="9"/>
        <rFont val="ＭＳ 明朝"/>
        <family val="1"/>
        <charset val="128"/>
      </rPr>
      <t>※ 退所後に入所者の居宅でなく、他の社会福祉施設等（病院、診療所、他の介護保険施設を除く。）に入所する場合で、当該入所者の同意を得て行った場合は算定できます。（退所後訪問指導加算、退所時情報提供加算（Ⅰ）においても同じ。）</t>
    </r>
    <rPh sb="1" eb="3">
      <t>タイショ</t>
    </rPh>
    <rPh sb="5" eb="7">
      <t>ビョウイン</t>
    </rPh>
    <rPh sb="7" eb="8">
      <t>マタ</t>
    </rPh>
    <rPh sb="9" eb="12">
      <t>シンリョウジョ</t>
    </rPh>
    <rPh sb="13" eb="15">
      <t>ニュウイン</t>
    </rPh>
    <rPh sb="17" eb="19">
      <t>バアイ</t>
    </rPh>
    <rPh sb="20" eb="22">
      <t>タイショ</t>
    </rPh>
    <rPh sb="24" eb="25">
      <t>タ</t>
    </rPh>
    <rPh sb="26" eb="28">
      <t>カイゴ</t>
    </rPh>
    <rPh sb="28" eb="30">
      <t>ホケン</t>
    </rPh>
    <rPh sb="30" eb="32">
      <t>シセツ</t>
    </rPh>
    <rPh sb="33" eb="35">
      <t>ニュウイン</t>
    </rPh>
    <rPh sb="35" eb="36">
      <t>マタ</t>
    </rPh>
    <rPh sb="37" eb="39">
      <t>ニュウショ</t>
    </rPh>
    <rPh sb="41" eb="43">
      <t>バアイ</t>
    </rPh>
    <rPh sb="43" eb="44">
      <t>オヨ</t>
    </rPh>
    <rPh sb="45" eb="47">
      <t>シボウ</t>
    </rPh>
    <rPh sb="47" eb="49">
      <t>タイショ</t>
    </rPh>
    <rPh sb="50" eb="52">
      <t>バアイ</t>
    </rPh>
    <rPh sb="53" eb="55">
      <t>カサン</t>
    </rPh>
    <rPh sb="56" eb="58">
      <t>サンテイ</t>
    </rPh>
    <rPh sb="67" eb="69">
      <t>サンテイ</t>
    </rPh>
    <rPh sb="74" eb="76">
      <t>バアイ</t>
    </rPh>
    <rPh sb="151" eb="153">
      <t>バアイ</t>
    </rPh>
    <phoneticPr fontId="2"/>
  </si>
  <si>
    <r>
      <t>　退所して病院又は診療所へ入院する場合、退所して他の介護保険施設へ入院又は入所する場合及び死亡退所の場合に加算を算定していませんか。</t>
    </r>
    <r>
      <rPr>
        <sz val="9"/>
        <rFont val="ＭＳ 明朝"/>
        <family val="1"/>
        <charset val="128"/>
      </rPr>
      <t>（算定していない場合は「〇」）</t>
    </r>
    <rPh sb="1" eb="3">
      <t>タイショ</t>
    </rPh>
    <rPh sb="5" eb="7">
      <t>ビョウイン</t>
    </rPh>
    <rPh sb="7" eb="8">
      <t>マタ</t>
    </rPh>
    <rPh sb="9" eb="12">
      <t>シンリョウジョ</t>
    </rPh>
    <rPh sb="13" eb="15">
      <t>ニュウイン</t>
    </rPh>
    <rPh sb="17" eb="19">
      <t>バアイ</t>
    </rPh>
    <rPh sb="20" eb="22">
      <t>タイショ</t>
    </rPh>
    <rPh sb="24" eb="25">
      <t>タ</t>
    </rPh>
    <rPh sb="26" eb="28">
      <t>カイゴ</t>
    </rPh>
    <rPh sb="28" eb="30">
      <t>ホケン</t>
    </rPh>
    <rPh sb="30" eb="32">
      <t>シセツ</t>
    </rPh>
    <rPh sb="33" eb="35">
      <t>ニュウイン</t>
    </rPh>
    <rPh sb="35" eb="36">
      <t>マタ</t>
    </rPh>
    <rPh sb="37" eb="39">
      <t>ニュウショ</t>
    </rPh>
    <rPh sb="41" eb="43">
      <t>バアイ</t>
    </rPh>
    <rPh sb="53" eb="55">
      <t>カサン</t>
    </rPh>
    <rPh sb="56" eb="58">
      <t>サンテイ</t>
    </rPh>
    <rPh sb="67" eb="69">
      <t>サンテイ</t>
    </rPh>
    <rPh sb="74" eb="76">
      <t>バアイ</t>
    </rPh>
    <phoneticPr fontId="2"/>
  </si>
  <si>
    <t>　入所期間が１月を超える入所者が退所し、その居宅において療養を継続する場合に、退所時に当該入所者及びその家族等に対して、退所後の療養上の指導を行った場合に、１人につき１回を限度として算定していますか。</t>
    <rPh sb="1" eb="3">
      <t>ニュウショ</t>
    </rPh>
    <rPh sb="3" eb="5">
      <t>キカン</t>
    </rPh>
    <rPh sb="7" eb="8">
      <t>ツキ</t>
    </rPh>
    <rPh sb="9" eb="10">
      <t>コ</t>
    </rPh>
    <rPh sb="12" eb="14">
      <t>ニュウショ</t>
    </rPh>
    <rPh sb="14" eb="15">
      <t>シャ</t>
    </rPh>
    <rPh sb="16" eb="18">
      <t>タイショ</t>
    </rPh>
    <rPh sb="22" eb="24">
      <t>キョタク</t>
    </rPh>
    <rPh sb="28" eb="30">
      <t>リョウヨウ</t>
    </rPh>
    <rPh sb="31" eb="33">
      <t>ケイゾク</t>
    </rPh>
    <rPh sb="35" eb="37">
      <t>バアイ</t>
    </rPh>
    <rPh sb="39" eb="41">
      <t>タイショ</t>
    </rPh>
    <rPh sb="41" eb="42">
      <t>ジ</t>
    </rPh>
    <rPh sb="43" eb="45">
      <t>トウガイ</t>
    </rPh>
    <rPh sb="45" eb="47">
      <t>ニュウショ</t>
    </rPh>
    <rPh sb="47" eb="48">
      <t>シャ</t>
    </rPh>
    <rPh sb="48" eb="49">
      <t>オヨ</t>
    </rPh>
    <rPh sb="52" eb="54">
      <t>カゾク</t>
    </rPh>
    <rPh sb="54" eb="55">
      <t>トウ</t>
    </rPh>
    <rPh sb="56" eb="57">
      <t>タイ</t>
    </rPh>
    <rPh sb="60" eb="62">
      <t>タイショ</t>
    </rPh>
    <rPh sb="62" eb="63">
      <t>ゴ</t>
    </rPh>
    <rPh sb="64" eb="66">
      <t>リョウヨウ</t>
    </rPh>
    <rPh sb="66" eb="67">
      <t>ジョウ</t>
    </rPh>
    <rPh sb="68" eb="70">
      <t>シドウ</t>
    </rPh>
    <rPh sb="71" eb="72">
      <t>オコナ</t>
    </rPh>
    <rPh sb="74" eb="76">
      <t>バアイ</t>
    </rPh>
    <rPh sb="79" eb="80">
      <t>ニン</t>
    </rPh>
    <rPh sb="84" eb="85">
      <t>カイ</t>
    </rPh>
    <rPh sb="86" eb="88">
      <t>ゲンド</t>
    </rPh>
    <rPh sb="91" eb="93">
      <t>サンテイ</t>
    </rPh>
    <phoneticPr fontId="2"/>
  </si>
  <si>
    <r>
      <t>　退所して病院又は診療所へ入院する場合、退所して他の介護保険施設へ入院又は入所する場合及び死亡退所の場合に加算を算定していませんか。</t>
    </r>
    <r>
      <rPr>
        <sz val="9"/>
        <rFont val="ＭＳ 明朝"/>
        <family val="1"/>
        <charset val="128"/>
      </rPr>
      <t>（算定していない場合は「〇」）</t>
    </r>
    <rPh sb="1" eb="3">
      <t>タイショ</t>
    </rPh>
    <rPh sb="5" eb="7">
      <t>ビョウイン</t>
    </rPh>
    <rPh sb="7" eb="8">
      <t>マタ</t>
    </rPh>
    <rPh sb="9" eb="12">
      <t>シンリョウジョ</t>
    </rPh>
    <rPh sb="13" eb="15">
      <t>ニュウイン</t>
    </rPh>
    <rPh sb="17" eb="19">
      <t>バアイ</t>
    </rPh>
    <rPh sb="20" eb="22">
      <t>タイショ</t>
    </rPh>
    <rPh sb="24" eb="25">
      <t>タ</t>
    </rPh>
    <rPh sb="26" eb="28">
      <t>カイゴ</t>
    </rPh>
    <rPh sb="28" eb="30">
      <t>ホケン</t>
    </rPh>
    <rPh sb="30" eb="32">
      <t>シセツ</t>
    </rPh>
    <rPh sb="33" eb="35">
      <t>ニュウイン</t>
    </rPh>
    <rPh sb="35" eb="36">
      <t>マタ</t>
    </rPh>
    <rPh sb="37" eb="39">
      <t>ニュウショ</t>
    </rPh>
    <rPh sb="41" eb="43">
      <t>バアイ</t>
    </rPh>
    <rPh sb="43" eb="44">
      <t>オヨ</t>
    </rPh>
    <rPh sb="45" eb="47">
      <t>シボウ</t>
    </rPh>
    <rPh sb="47" eb="49">
      <t>タイショ</t>
    </rPh>
    <rPh sb="50" eb="52">
      <t>バアイ</t>
    </rPh>
    <rPh sb="53" eb="55">
      <t>カサン</t>
    </rPh>
    <rPh sb="56" eb="58">
      <t>サンテイ</t>
    </rPh>
    <rPh sb="67" eb="69">
      <t>サンテイ</t>
    </rPh>
    <rPh sb="74" eb="76">
      <t>バアイ</t>
    </rPh>
    <phoneticPr fontId="2"/>
  </si>
  <si>
    <t>　退所時情報提供加算（Ⅰ）</t>
    <rPh sb="1" eb="3">
      <t>タイショ</t>
    </rPh>
    <rPh sb="3" eb="4">
      <t>ジ</t>
    </rPh>
    <rPh sb="4" eb="6">
      <t>ジョウホウ</t>
    </rPh>
    <rPh sb="6" eb="8">
      <t>テイキョウ</t>
    </rPh>
    <rPh sb="8" eb="10">
      <t>カサン</t>
    </rPh>
    <phoneticPr fontId="2"/>
  </si>
  <si>
    <t>　退所後の主治の医師に対して、入所者を紹介するにあたっては、事前に主治の医師と調整し、老企第40号通知別紙様式２及び別紙様式13の文書に必要な事項を記載の上、入所者又は主治の医師に交付するとともに、交付した文書の写しを診療録に添付していますか。</t>
    <rPh sb="56" eb="57">
      <t>オヨ</t>
    </rPh>
    <rPh sb="58" eb="60">
      <t>ベッシ</t>
    </rPh>
    <rPh sb="60" eb="62">
      <t>ヨウシキ</t>
    </rPh>
    <phoneticPr fontId="2"/>
  </si>
  <si>
    <t>　老企第40号通知別紙様式２及び別紙様式13の文書に入所者の諸検査の結果、日常生活動作能力、心理状態などの心身機能の状態、薬歴、退所後の治療計画等を示す書類を添付していますか。</t>
    <rPh sb="9" eb="13">
      <t>ベッシヨウシキ</t>
    </rPh>
    <rPh sb="14" eb="15">
      <t>オヨ</t>
    </rPh>
    <rPh sb="16" eb="20">
      <t>ベッシヨウシキ</t>
    </rPh>
    <phoneticPr fontId="2"/>
  </si>
  <si>
    <t>　退所時情報提供加算（Ⅱ）</t>
    <rPh sb="1" eb="3">
      <t>タイショ</t>
    </rPh>
    <rPh sb="3" eb="4">
      <t>ジ</t>
    </rPh>
    <rPh sb="4" eb="8">
      <t>ジョウホウテイキョウ</t>
    </rPh>
    <rPh sb="8" eb="10">
      <t>カサン</t>
    </rPh>
    <phoneticPr fontId="2"/>
  </si>
  <si>
    <t>　退所前連携加算</t>
    <phoneticPr fontId="2"/>
  </si>
  <si>
    <r>
      <t>　退所して病院又は診療所へ入院する場合、退所して他の介護保険施設へ入院又は入所する場合及び死亡退所の場合に加算を算定していませんか。</t>
    </r>
    <r>
      <rPr>
        <sz val="9"/>
        <rFont val="ＭＳ 明朝"/>
        <family val="1"/>
        <charset val="128"/>
      </rPr>
      <t>（算定していない場合は「〇」）</t>
    </r>
    <rPh sb="67" eb="69">
      <t>サンテイ</t>
    </rPh>
    <rPh sb="74" eb="76">
      <t>バアイ</t>
    </rPh>
    <phoneticPr fontId="2"/>
  </si>
  <si>
    <t>　退所時に施設医師が診療に基づき、指定訪問看護、指定定期巡回・随時対応型訪問介護看護又は指定看護小規模多機能型居宅介護の必要を認め、当該入所者の選定する指定訪問看護ステーション等に対して当該入所者の同意を得て、訪問看護指示書を交付した場合に、入所者１人につき１回を限度に算定していますか。</t>
    <rPh sb="76" eb="78">
      <t>シテイ</t>
    </rPh>
    <phoneticPr fontId="2"/>
  </si>
  <si>
    <r>
      <t>　栄養ケア・マネジメント実施の有無に係る減算を算定している場合は、当該加算を算定していませんか。</t>
    </r>
    <r>
      <rPr>
        <sz val="9"/>
        <rFont val="ＭＳ 明朝"/>
        <family val="1"/>
        <charset val="128"/>
      </rPr>
      <t>（算定していない場合は「○」）</t>
    </r>
    <phoneticPr fontId="2"/>
  </si>
  <si>
    <r>
      <t>　管理栄養士を常勤換算方法で、入所者の数を50で除して得た数以上配置していますか。</t>
    </r>
    <r>
      <rPr>
        <sz val="9"/>
        <rFont val="ＭＳ 明朝"/>
        <family val="1"/>
        <charset val="128"/>
      </rPr>
      <t>（常勤の栄養士を1名以上配置し、当該栄養士が給食管理を行っている場合にあっては、管理栄養士を常勤換算方法で、入所者の数を70で除して得た数以上配置していますか。）</t>
    </r>
    <r>
      <rPr>
        <sz val="10"/>
        <rFont val="ＭＳ 明朝"/>
        <family val="1"/>
        <charset val="128"/>
      </rPr>
      <t xml:space="preserve">
</t>
    </r>
    <r>
      <rPr>
        <sz val="9"/>
        <rFont val="ＭＳ 明朝"/>
        <family val="1"/>
        <charset val="128"/>
      </rPr>
      <t>※ 調理業務の委託先において配置される栄養士及び管理栄養士の数は含むことはできません。
※ この場合における「給食管理」とは、給食の運営を管理として行う、調理管理、材料管理、施設等管理、業務管理、衛生管理及び労働衛生管理を指すものです。</t>
    </r>
    <phoneticPr fontId="2"/>
  </si>
  <si>
    <r>
      <t xml:space="preserve">　入所者ごとの栄養状態等の情報を厚生労働省にＬＩＦＥを用いて提出し、継続的な栄養管理の実施に当たって、当該情報その他継続的な栄養管理の適切かつ有効な実施のために必要な情報を活用していますか。
</t>
    </r>
    <r>
      <rPr>
        <sz val="9"/>
        <rFont val="ＭＳ 明朝"/>
        <family val="1"/>
        <charset val="128"/>
      </rPr>
      <t>※ ＬＩＦＥへの提出情報、提出頻度等については、「科学的介護情報システム（ＬＩＦＥ）関連加算に関する基本的考え方並びに事務処理手順及び様式例の提示について」をご参照ください。</t>
    </r>
    <rPh sb="27" eb="28">
      <t>モチ</t>
    </rPh>
    <phoneticPr fontId="2"/>
  </si>
  <si>
    <r>
      <t xml:space="preserve">　医師の指示に基づき、医師、歯科医師、管理栄養士、看護師、言語聴覚士、介護支援専門員等多職種協働で、入所者ごとに経口による食事の摂取を進めるための経口移行計画を作成し、当該計画に従い、医師の指示を受けた管理栄養士又は栄養士による栄養管理及び言語聴覚士又は看護職員による支援を行っていますか。
</t>
    </r>
    <r>
      <rPr>
        <sz val="9"/>
        <rFont val="ＭＳ 明朝"/>
        <family val="1"/>
        <charset val="128"/>
      </rPr>
      <t>※ 経口移行計画に相当する内容を施設サービス計画の中に記載する場合は、その記載をもって経口移行計画の作成に代えることができます。</t>
    </r>
    <phoneticPr fontId="2"/>
  </si>
  <si>
    <r>
      <t>　当該計画が作成され、入所者又はその家族に説明し、同意を得られた日から起算して180日以内の期間に限り、算定していますか。</t>
    </r>
    <r>
      <rPr>
        <sz val="9"/>
        <rFont val="ＭＳ 明朝"/>
        <family val="1"/>
        <charset val="128"/>
      </rPr>
      <t>（180日を超えた期間であっても経口による食事摂取が一部可能で、医師が経口による食事摂取のための栄養管理が必要と指示した場合を除きます。）</t>
    </r>
    <phoneticPr fontId="2"/>
  </si>
  <si>
    <r>
      <t>　</t>
    </r>
    <r>
      <rPr>
        <sz val="10"/>
        <rFont val="ＭＳ 明朝"/>
        <family val="1"/>
        <charset val="128"/>
      </rPr>
      <t>摂食機能障害を有し、水飲みテスト、造影撮影又は内視鏡検査等により誤嚥が認められる</t>
    </r>
    <r>
      <rPr>
        <sz val="9"/>
        <rFont val="ＭＳ 明朝"/>
        <family val="1"/>
        <charset val="128"/>
      </rPr>
      <t>（喉頭侵入が認められる場合及び食事の摂取に関する認知機能の低下により誤嚥の有無に関する検査を実施することが困難である場合を含みます。）</t>
    </r>
    <r>
      <rPr>
        <sz val="10"/>
        <rFont val="ＭＳ 明朝"/>
        <family val="1"/>
        <charset val="128"/>
      </rPr>
      <t>ことから、継続して経口による食事の摂取を進めるための特別な管理が必要であるとして、医師又は歯科医師の指示を受けた者を対象にしていますか。</t>
    </r>
    <r>
      <rPr>
        <sz val="11"/>
        <rFont val="ＭＳ 明朝"/>
        <family val="1"/>
        <charset val="128"/>
      </rPr>
      <t xml:space="preserve">
</t>
    </r>
    <r>
      <rPr>
        <sz val="9"/>
        <rFont val="ＭＳ 明朝"/>
        <family val="1"/>
        <charset val="128"/>
      </rPr>
      <t>※ 歯科医師が指示を行う場合は、指示を受ける管理栄養士等が、対象の入所者の療養のために必要な栄養指導を行うに当たり、医師の指導を受けている場合に限ります。</t>
    </r>
    <rPh sb="11" eb="13">
      <t>ミズノ</t>
    </rPh>
    <rPh sb="29" eb="30">
      <t>トウ</t>
    </rPh>
    <rPh sb="113" eb="115">
      <t>ケイゾク</t>
    </rPh>
    <rPh sb="117" eb="119">
      <t>ケイコウ</t>
    </rPh>
    <rPh sb="122" eb="124">
      <t>ショクジ</t>
    </rPh>
    <rPh sb="125" eb="127">
      <t>セッシュ</t>
    </rPh>
    <rPh sb="128" eb="129">
      <t>スス</t>
    </rPh>
    <rPh sb="134" eb="136">
      <t>トクベツ</t>
    </rPh>
    <rPh sb="137" eb="139">
      <t>カンリ</t>
    </rPh>
    <rPh sb="140" eb="142">
      <t>ヒツヨウ</t>
    </rPh>
    <rPh sb="149" eb="151">
      <t>イシ</t>
    </rPh>
    <rPh sb="151" eb="152">
      <t>マタ</t>
    </rPh>
    <rPh sb="153" eb="155">
      <t>シカ</t>
    </rPh>
    <rPh sb="155" eb="157">
      <t>イシ</t>
    </rPh>
    <rPh sb="158" eb="160">
      <t>シジ</t>
    </rPh>
    <rPh sb="161" eb="162">
      <t>ウ</t>
    </rPh>
    <rPh sb="164" eb="165">
      <t>モノ</t>
    </rPh>
    <rPh sb="166" eb="168">
      <t>タイショウ</t>
    </rPh>
    <phoneticPr fontId="2"/>
  </si>
  <si>
    <r>
      <t xml:space="preserve">　月１回以上、医師、歯科医師、管理栄養士、看護職員、言語聴覚士、介護支援専門員その他の職種の者が共同して、食事の観察及び会議等を行い、摂食機能障害を有し、誤嚥が認められる入所者ごとに経口維持計画を作成するとともに、必要に応じた見直しを行っていますか。
</t>
    </r>
    <r>
      <rPr>
        <sz val="9"/>
        <rFont val="ＭＳ 明朝"/>
        <family val="1"/>
        <charset val="128"/>
      </rPr>
      <t>※ 経口維持計画に相当する内容を施設サービス計画の中に記載する場合は、その記載をもって経口維持計画の作成に代えることができます。</t>
    </r>
    <rPh sb="1" eb="2">
      <t>ツキ</t>
    </rPh>
    <rPh sb="3" eb="4">
      <t>カイ</t>
    </rPh>
    <rPh sb="4" eb="6">
      <t>イジョウ</t>
    </rPh>
    <rPh sb="23" eb="25">
      <t>ショクイン</t>
    </rPh>
    <phoneticPr fontId="2"/>
  </si>
  <si>
    <r>
      <t>⑥の計画に従い、医師又は歯科医師の指示</t>
    </r>
    <r>
      <rPr>
        <sz val="9"/>
        <rFont val="ＭＳ 明朝"/>
        <family val="1"/>
        <charset val="128"/>
      </rPr>
      <t>（歯科医師が指示を行う場合にあっては、当該指示を受ける管理栄養士等が医師の指導を受けている場合に限る。）</t>
    </r>
    <r>
      <rPr>
        <sz val="10"/>
        <rFont val="ＭＳ 明朝"/>
        <family val="1"/>
        <charset val="128"/>
      </rPr>
      <t>を受けた管理栄養士又は栄養士が、栄養管理を行っていますか。</t>
    </r>
    <rPh sb="87" eb="89">
      <t>エイヨウ</t>
    </rPh>
    <rPh sb="89" eb="91">
      <t>カンリ</t>
    </rPh>
    <rPh sb="92" eb="93">
      <t>オコナ</t>
    </rPh>
    <phoneticPr fontId="2"/>
  </si>
  <si>
    <r>
      <t>　栄養ケア・マネジメント実施の有無に係る減算または経口移行加算を算定している場合、もしくは栄養マネジメント加算を算定していない場合は、当該加算を算定していませんか。</t>
    </r>
    <r>
      <rPr>
        <sz val="9"/>
        <rFont val="ＭＳ 明朝"/>
        <family val="1"/>
        <charset val="128"/>
      </rPr>
      <t>（算定していない場合は「○」）</t>
    </r>
    <rPh sb="25" eb="27">
      <t>ケイコウ</t>
    </rPh>
    <rPh sb="27" eb="29">
      <t>イコウ</t>
    </rPh>
    <rPh sb="29" eb="31">
      <t>カサン</t>
    </rPh>
    <rPh sb="45" eb="47">
      <t>エイヨウ</t>
    </rPh>
    <rPh sb="53" eb="55">
      <t>カサン</t>
    </rPh>
    <rPh sb="56" eb="58">
      <t>サンテイ</t>
    </rPh>
    <rPh sb="63" eb="65">
      <t>バアイ</t>
    </rPh>
    <rPh sb="65" eb="67">
      <t>サンテイ</t>
    </rPh>
    <rPh sb="72" eb="74">
      <t>バアイ</t>
    </rPh>
    <phoneticPr fontId="2"/>
  </si>
  <si>
    <r>
      <t>　入所者の経口による継続的な食事の摂取を支援するための食事の観察及び会議等に、医師</t>
    </r>
    <r>
      <rPr>
        <sz val="9"/>
        <rFont val="ＭＳ 明朝"/>
        <family val="1"/>
        <charset val="128"/>
      </rPr>
      <t>（介護医療院の人員、施設及び設備並びに運営に関する基準第４条第１項第１号の医師を除く。）</t>
    </r>
    <r>
      <rPr>
        <sz val="10"/>
        <rFont val="ＭＳ 明朝"/>
        <family val="1"/>
        <charset val="128"/>
      </rPr>
      <t>、歯科医師、歯科衛生士又は言語聴覚士が加わっていますか。</t>
    </r>
    <r>
      <rPr>
        <sz val="9"/>
        <rFont val="ＭＳ 明朝"/>
        <family val="1"/>
        <charset val="128"/>
      </rPr>
      <t>（医師、歯科医師、歯科衛生士又は言語聴覚士のいずれか１名以上が加わっていますか。）</t>
    </r>
    <rPh sb="44" eb="46">
      <t>イリョウ</t>
    </rPh>
    <rPh sb="46" eb="47">
      <t>イン</t>
    </rPh>
    <rPh sb="114" eb="116">
      <t>イシ</t>
    </rPh>
    <rPh sb="117" eb="119">
      <t>シカ</t>
    </rPh>
    <rPh sb="119" eb="121">
      <t>イシ</t>
    </rPh>
    <rPh sb="122" eb="124">
      <t>シカ</t>
    </rPh>
    <rPh sb="124" eb="127">
      <t>エイセイシ</t>
    </rPh>
    <rPh sb="127" eb="128">
      <t>マタ</t>
    </rPh>
    <rPh sb="129" eb="131">
      <t>ゲンゴ</t>
    </rPh>
    <rPh sb="131" eb="133">
      <t>チョウカク</t>
    </rPh>
    <rPh sb="133" eb="134">
      <t>シ</t>
    </rPh>
    <rPh sb="140" eb="141">
      <t>メイ</t>
    </rPh>
    <rPh sb="141" eb="143">
      <t>イジョウ</t>
    </rPh>
    <rPh sb="144" eb="145">
      <t>クワ</t>
    </rPh>
    <phoneticPr fontId="2"/>
  </si>
  <si>
    <r>
      <t>　</t>
    </r>
    <r>
      <rPr>
        <sz val="10"/>
        <rFont val="ＭＳ 明朝"/>
        <family val="1"/>
        <charset val="128"/>
      </rPr>
      <t>医療保険の訪問歯科衛生指導料が３回以上算定された月には、加算を算定していませんか。</t>
    </r>
    <r>
      <rPr>
        <sz val="9"/>
        <rFont val="ＭＳ 明朝"/>
        <family val="1"/>
        <charset val="128"/>
      </rPr>
      <t>（算定していない場合は「○」）</t>
    </r>
    <rPh sb="17" eb="18">
      <t>カイ</t>
    </rPh>
    <rPh sb="18" eb="20">
      <t>イジョウ</t>
    </rPh>
    <phoneticPr fontId="2"/>
  </si>
  <si>
    <r>
      <t xml:space="preserve">　入所者ごとの口腔衛生等の管理に係る情報をＬＩＦＥを用いて厚生労働省に提出し、口腔衛生の管理の実施に当たって、当該情報その他口腔衛生の管理の適切かつ有効な実施のために必要な情報を活用していますか。
</t>
    </r>
    <r>
      <rPr>
        <sz val="9"/>
        <rFont val="ＭＳ 明朝"/>
        <family val="1"/>
        <charset val="128"/>
      </rPr>
      <t>※　ＬＩＦＥへの提出情報、提出頻度等については、「科学的介護情報システム（ＬＩＦＥ）関連加算に関する基本的考え方並びに事務処理手順及び様式例の提示について」をご参照ください。</t>
    </r>
    <rPh sb="26" eb="27">
      <t>モチ</t>
    </rPh>
    <phoneticPr fontId="2"/>
  </si>
  <si>
    <r>
      <t>　算定日が属する月の前６カ月間において当該施設からの退所者の総数のうち、当該期間内に退所し在宅において介護を受けることとなったもの</t>
    </r>
    <r>
      <rPr>
        <sz val="9"/>
        <rFont val="ＭＳ 明朝"/>
        <family val="1"/>
        <charset val="128"/>
      </rPr>
      <t>（当該施設における入所期間が１月間を超えていた退所者に限る。）</t>
    </r>
    <r>
      <rPr>
        <sz val="10"/>
        <rFont val="ＭＳ 明朝"/>
        <family val="1"/>
        <charset val="128"/>
      </rPr>
      <t>の占める割合が20％を超えていますか。</t>
    </r>
    <rPh sb="1" eb="3">
      <t>サンテイ</t>
    </rPh>
    <rPh sb="3" eb="4">
      <t>ビ</t>
    </rPh>
    <rPh sb="5" eb="6">
      <t>ゾク</t>
    </rPh>
    <rPh sb="8" eb="9">
      <t>ツキ</t>
    </rPh>
    <rPh sb="10" eb="11">
      <t>マエ</t>
    </rPh>
    <rPh sb="13" eb="14">
      <t>ゲツ</t>
    </rPh>
    <rPh sb="14" eb="15">
      <t>カン</t>
    </rPh>
    <rPh sb="19" eb="21">
      <t>トウガイ</t>
    </rPh>
    <rPh sb="21" eb="23">
      <t>シセツ</t>
    </rPh>
    <rPh sb="26" eb="28">
      <t>タイショ</t>
    </rPh>
    <rPh sb="28" eb="29">
      <t>シャ</t>
    </rPh>
    <rPh sb="30" eb="32">
      <t>ソウスウ</t>
    </rPh>
    <rPh sb="36" eb="38">
      <t>トウガイ</t>
    </rPh>
    <rPh sb="38" eb="40">
      <t>キカン</t>
    </rPh>
    <rPh sb="40" eb="41">
      <t>ナイ</t>
    </rPh>
    <rPh sb="42" eb="44">
      <t>タイショ</t>
    </rPh>
    <rPh sb="45" eb="47">
      <t>ザイタク</t>
    </rPh>
    <rPh sb="51" eb="53">
      <t>カイゴ</t>
    </rPh>
    <rPh sb="54" eb="55">
      <t>ウ</t>
    </rPh>
    <rPh sb="66" eb="68">
      <t>トウガイ</t>
    </rPh>
    <rPh sb="68" eb="70">
      <t>シセツ</t>
    </rPh>
    <rPh sb="74" eb="76">
      <t>ニュウショ</t>
    </rPh>
    <rPh sb="76" eb="78">
      <t>キカン</t>
    </rPh>
    <rPh sb="80" eb="81">
      <t>ツキ</t>
    </rPh>
    <rPh sb="81" eb="82">
      <t>カン</t>
    </rPh>
    <rPh sb="83" eb="84">
      <t>コ</t>
    </rPh>
    <rPh sb="88" eb="90">
      <t>タイショ</t>
    </rPh>
    <rPh sb="90" eb="91">
      <t>シャ</t>
    </rPh>
    <rPh sb="92" eb="93">
      <t>カギ</t>
    </rPh>
    <rPh sb="97" eb="98">
      <t>シ</t>
    </rPh>
    <rPh sb="100" eb="102">
      <t>ワリアイ</t>
    </rPh>
    <rPh sb="107" eb="108">
      <t>コ</t>
    </rPh>
    <phoneticPr fontId="2"/>
  </si>
  <si>
    <r>
      <t>　入所者の病状が重篤となり救命救急医療が必要となる場合において緊急的な治療管理としての投薬、検査、注射、処置等行った場合に加算を算定していますか。</t>
    </r>
    <r>
      <rPr>
        <sz val="9"/>
        <rFont val="ＭＳ 明朝"/>
        <family val="1"/>
        <charset val="128"/>
      </rPr>
      <t>（緊急時治療管理の対象となる入所者は、意識障害又は昏睡、急性呼吸不全又は慢性呼吸不全の急性増悪、急性心不全（心筋梗塞を含む。）、ショック、重篤な代謝障害（肝不全、腎不全、重症糖尿病等）、その他薬物中毒等で重篤なもの）</t>
    </r>
    <phoneticPr fontId="2"/>
  </si>
  <si>
    <r>
      <t>　特定治療を算定していませんか。</t>
    </r>
    <r>
      <rPr>
        <sz val="9"/>
        <rFont val="ＭＳ 明朝"/>
        <family val="1"/>
        <charset val="128"/>
      </rPr>
      <t>（算定していない場合は「○」）</t>
    </r>
    <phoneticPr fontId="2"/>
  </si>
  <si>
    <r>
      <t>　利用者等告示第74の２に示されているもの</t>
    </r>
    <r>
      <rPr>
        <sz val="9"/>
        <rFont val="ＭＳ 明朝"/>
        <family val="1"/>
        <charset val="128"/>
      </rPr>
      <t>（施設が行う日常的な医療とされているもの）</t>
    </r>
    <r>
      <rPr>
        <sz val="10"/>
        <rFont val="ＭＳ 明朝"/>
        <family val="1"/>
        <charset val="128"/>
      </rPr>
      <t>について、算定していませんか。</t>
    </r>
    <r>
      <rPr>
        <sz val="9"/>
        <rFont val="ＭＳ 明朝"/>
        <family val="1"/>
        <charset val="128"/>
      </rPr>
      <t>（算定していない場合は「◯」）</t>
    </r>
    <rPh sb="1" eb="4">
      <t>リヨウシャ</t>
    </rPh>
    <rPh sb="4" eb="5">
      <t>トウ</t>
    </rPh>
    <rPh sb="5" eb="7">
      <t>コクジ</t>
    </rPh>
    <rPh sb="7" eb="8">
      <t>ダイ</t>
    </rPh>
    <rPh sb="13" eb="14">
      <t>シメ</t>
    </rPh>
    <rPh sb="22" eb="24">
      <t>シセツ</t>
    </rPh>
    <rPh sb="25" eb="26">
      <t>オコナ</t>
    </rPh>
    <rPh sb="27" eb="29">
      <t>ニチジョウ</t>
    </rPh>
    <rPh sb="29" eb="30">
      <t>テキ</t>
    </rPh>
    <rPh sb="31" eb="33">
      <t>イリョウ</t>
    </rPh>
    <rPh sb="47" eb="49">
      <t>サンテイ</t>
    </rPh>
    <rPh sb="58" eb="60">
      <t>サンテイ</t>
    </rPh>
    <rPh sb="65" eb="67">
      <t>バアイ</t>
    </rPh>
    <phoneticPr fontId="2"/>
  </si>
  <si>
    <t>　入所者総数のうち介護を必要とする認知症者の対象者（日常生活自立度ランクⅢ以上の者）の割合が１／２以上ですか。</t>
    <phoneticPr fontId="2"/>
  </si>
  <si>
    <r>
      <t xml:space="preserve">　認知症介護に係る専門的な研修を終了している者を、対象者の数が20人未満の場合は１人以上、対象者が20人以上の場合は、１に対象者が19を超えて10又はその端数を増すごとに１を加えた人数以上を配置し、チームとしての専門的な認知症ケアの実施をしていますか。
</t>
    </r>
    <r>
      <rPr>
        <sz val="9"/>
        <rFont val="ＭＳ 明朝"/>
        <family val="1"/>
        <charset val="128"/>
      </rPr>
      <t>※ 「認知症介護に係る専門的な研修」とは、「認知症介護実践者等養成事業の実施について」（平成18年３月31日老発第0331010号厚生労働省老健局長通知）、「認知症介護実践者等養成事業の円滑な運営について」（平成18年３月31日老計第0331007号厚生労働省計画課長通知）に規定する「認知症介護実践リーダー研修」及び認知症看護に係る適切な研修を指すものとします。</t>
    </r>
    <rPh sb="257" eb="259">
      <t>ケイカク</t>
    </rPh>
    <rPh sb="297" eb="299">
      <t>ケンシュウ</t>
    </rPh>
    <phoneticPr fontId="2"/>
  </si>
  <si>
    <r>
      <t>　認知症介護の指導に係る専門的な研修を修了している者を１名以上配置し、事業所又は施設全体の認知症ケアの指導等を実施していますか。</t>
    </r>
    <r>
      <rPr>
        <sz val="9"/>
        <rFont val="ＭＳ 明朝"/>
        <family val="1"/>
        <charset val="128"/>
      </rPr>
      <t>※ 「認知症介護の指導に係る専門的な研修」とは、「認知症介護実践者等養成事業の実施について」、「認知症介護実践者等養成事業の円滑な運営について」に規定する「認知症介護指導者研修」及び認知症看護に係る適切な研修を指すものとします。</t>
    </r>
    <rPh sb="10" eb="11">
      <t>カカ</t>
    </rPh>
    <rPh sb="12" eb="15">
      <t>センモンテキ</t>
    </rPh>
    <rPh sb="145" eb="147">
      <t>カイゴ</t>
    </rPh>
    <phoneticPr fontId="2"/>
  </si>
  <si>
    <t>　認知症の行動・心理症状の予防等に資する認知症ケアについて、カンファレンスの開催、計画の作成、認知症の行動・心理症状の有無及び程度についての定期的な評価、ケアの振り返り、計画の見直し等を行っていますか。</t>
    <rPh sb="1" eb="4">
      <t>ニンチショウ</t>
    </rPh>
    <rPh sb="5" eb="7">
      <t>コウドウ</t>
    </rPh>
    <rPh sb="8" eb="12">
      <t>シンリショウジョウ</t>
    </rPh>
    <rPh sb="13" eb="16">
      <t>ヨボウナド</t>
    </rPh>
    <rPh sb="17" eb="18">
      <t>シ</t>
    </rPh>
    <rPh sb="20" eb="23">
      <t>ニンチショウ</t>
    </rPh>
    <rPh sb="38" eb="40">
      <t>カイサイ</t>
    </rPh>
    <rPh sb="41" eb="43">
      <t>ケイカク</t>
    </rPh>
    <rPh sb="44" eb="46">
      <t>サクセイ</t>
    </rPh>
    <rPh sb="47" eb="50">
      <t>ニンチショウ</t>
    </rPh>
    <rPh sb="51" eb="53">
      <t>コウドウ</t>
    </rPh>
    <rPh sb="54" eb="56">
      <t>シンリ</t>
    </rPh>
    <rPh sb="56" eb="58">
      <t>ショウジョウ</t>
    </rPh>
    <rPh sb="59" eb="61">
      <t>ウム</t>
    </rPh>
    <rPh sb="61" eb="62">
      <t>オヨ</t>
    </rPh>
    <rPh sb="63" eb="65">
      <t>テイド</t>
    </rPh>
    <rPh sb="70" eb="73">
      <t>テイキテキ</t>
    </rPh>
    <rPh sb="74" eb="76">
      <t>ヒョウカ</t>
    </rPh>
    <rPh sb="80" eb="81">
      <t>フ</t>
    </rPh>
    <rPh sb="82" eb="83">
      <t>カエ</t>
    </rPh>
    <rPh sb="85" eb="87">
      <t>ケイカク</t>
    </rPh>
    <rPh sb="88" eb="90">
      <t>ミナオ</t>
    </rPh>
    <rPh sb="91" eb="92">
      <t>ナド</t>
    </rPh>
    <rPh sb="93" eb="94">
      <t>オコナ</t>
    </rPh>
    <phoneticPr fontId="2"/>
  </si>
  <si>
    <r>
      <t>　認知症の行動・心理症状の予防及び出現時の早期対応</t>
    </r>
    <r>
      <rPr>
        <sz val="9"/>
        <rFont val="ＭＳ 明朝"/>
        <family val="1"/>
        <charset val="128"/>
      </rPr>
      <t>（以下「予防等」という。）</t>
    </r>
    <r>
      <rPr>
        <sz val="10"/>
        <rFont val="ＭＳ 明朝"/>
        <family val="1"/>
        <charset val="128"/>
      </rPr>
      <t>に資する認知症介護の指導に係る専門的な研修を修了している者又は認知症介護に係る専門的な研修及び認知症の行動・心理症状の予防等に資するケアプログラムを含んだ研修を修了している者</t>
    </r>
    <r>
      <rPr>
        <sz val="6"/>
        <rFont val="ＭＳ 明朝"/>
        <family val="1"/>
        <charset val="128"/>
      </rPr>
      <t>※</t>
    </r>
    <r>
      <rPr>
        <sz val="10"/>
        <rFont val="ＭＳ 明朝"/>
        <family val="1"/>
        <charset val="128"/>
      </rPr>
      <t>を１名以上配置し、かつ、複数人の介護職員からなる認知症の行動・心理症状に対応するチームを組んでいますか。</t>
    </r>
    <r>
      <rPr>
        <sz val="9"/>
        <rFont val="ＭＳ 明朝"/>
        <family val="1"/>
        <charset val="128"/>
      </rPr>
      <t>※「認知症介護実践者等養成事業の実施について」及び「認知症介護実践者等養成事業の円滑な運営について」に規定する「認知症介護指導者養成研修」を終了し、かつ、認知症チームケア推進研修（認知症である入所者等の尊厳を保持した適切な介護、BPSDの出現・重症化を予防するケアの基本的考え方を理解し、チームケアを実践することを目的とした研修をいう。以下同じ。）を終了した者。</t>
    </r>
    <rPh sb="1" eb="4">
      <t>ニンチショウ</t>
    </rPh>
    <rPh sb="5" eb="7">
      <t>コウドウ</t>
    </rPh>
    <rPh sb="8" eb="12">
      <t>シンリショウジョウ</t>
    </rPh>
    <rPh sb="48" eb="50">
      <t>シドウ</t>
    </rPh>
    <phoneticPr fontId="2"/>
  </si>
  <si>
    <r>
      <t>　医師が認知症の行動・心理症状</t>
    </r>
    <r>
      <rPr>
        <sz val="9"/>
        <rFont val="ＭＳ 明朝"/>
        <family val="1"/>
        <charset val="128"/>
      </rPr>
      <t>(認知症による認知機能の障害に伴う、妄想・幻覚・興奮・暴言等の症状を指す。)</t>
    </r>
    <r>
      <rPr>
        <sz val="10"/>
        <rFont val="ＭＳ 明朝"/>
        <family val="1"/>
        <charset val="128"/>
      </rPr>
      <t>が認められるため、在宅での生活が困難であり、緊急に介護医療院サービス</t>
    </r>
    <r>
      <rPr>
        <sz val="9"/>
        <rFont val="ＭＳ 明朝"/>
        <family val="1"/>
        <charset val="128"/>
      </rPr>
      <t>(短期入所療養介護)</t>
    </r>
    <r>
      <rPr>
        <sz val="10"/>
        <rFont val="ＭＳ 明朝"/>
        <family val="1"/>
        <charset val="128"/>
      </rPr>
      <t>を利用することが適当であると判断した者に対し、利用を開始した日から起算して７日を限度として加算を算定していますか。</t>
    </r>
    <rPh sb="78" eb="80">
      <t>カイゴ</t>
    </rPh>
    <rPh sb="80" eb="82">
      <t>イリョウ</t>
    </rPh>
    <rPh sb="82" eb="83">
      <t>イン</t>
    </rPh>
    <phoneticPr fontId="2"/>
  </si>
  <si>
    <r>
      <t>　病院又は診療所に入院中の者、介護保険施設又は地域密着型介護老人福祉施設に入院中又は入所中の者、認知症対応型共同生活介護、地域密着型特定施設入居者生活介護、特定施設入居者生活介護、短期入所生活介護、短期入所療養介護、短期利用認知症対応型共同生活介護、短期利用特定施設入居者生活介護及び短期利用地域密着型特定施設入居者生活介護を利用中の者が、直接利用を開始した場合に、加算を算定していませんか。</t>
    </r>
    <r>
      <rPr>
        <sz val="9"/>
        <rFont val="ＭＳ 明朝"/>
        <family val="1"/>
        <charset val="128"/>
      </rPr>
      <t>（算定していない場合は「〇」）</t>
    </r>
    <rPh sb="112" eb="115">
      <t>ニンチショウ</t>
    </rPh>
    <rPh sb="115" eb="118">
      <t>タイオウガタ</t>
    </rPh>
    <rPh sb="142" eb="146">
      <t>タンキリヨウ</t>
    </rPh>
    <phoneticPr fontId="2"/>
  </si>
  <si>
    <r>
      <t>　特定介護老人保健施設短期入所療養介護費の対象者に加算を算定していませんか。
　</t>
    </r>
    <r>
      <rPr>
        <sz val="9"/>
        <rFont val="ＭＳ 明朝"/>
        <family val="1"/>
        <charset val="128"/>
      </rPr>
      <t>（算定していない場合は「○」）</t>
    </r>
    <phoneticPr fontId="2"/>
  </si>
  <si>
    <r>
      <t>　若年性認知症患者受入加算を算定していませんか。</t>
    </r>
    <r>
      <rPr>
        <sz val="9"/>
        <rFont val="ＭＳ 明朝"/>
        <family val="1"/>
        <charset val="128"/>
      </rPr>
      <t>（算定していない場合は「○」）</t>
    </r>
    <rPh sb="7" eb="9">
      <t>カンジャ</t>
    </rPh>
    <rPh sb="9" eb="11">
      <t>ウケイレ</t>
    </rPh>
    <phoneticPr fontId="2"/>
  </si>
  <si>
    <r>
      <t xml:space="preserve">　看護職員の数が、常勤換算方法で、入所者及び短期入所療養介護の利用者の合計が４又はその端数を増すごとに１以上ですか。
</t>
    </r>
    <r>
      <rPr>
        <sz val="9"/>
        <rFont val="ＭＳ 明朝"/>
        <family val="1"/>
        <charset val="128"/>
      </rPr>
      <t>※上記看護職員の数は、入所者等の数を４で除した数（１に満たない端数切り上げ）から入所者等の数を６で除した数（１に満たない端数切り上げ）を減じた数の範囲内で介護職員とすることができる。</t>
    </r>
    <rPh sb="1" eb="3">
      <t>カンゴ</t>
    </rPh>
    <rPh sb="3" eb="5">
      <t>ショクイン</t>
    </rPh>
    <rPh sb="6" eb="7">
      <t>カズ</t>
    </rPh>
    <rPh sb="9" eb="11">
      <t>ジョウキン</t>
    </rPh>
    <rPh sb="11" eb="13">
      <t>カンサン</t>
    </rPh>
    <rPh sb="13" eb="15">
      <t>ホウホウ</t>
    </rPh>
    <rPh sb="17" eb="19">
      <t>ニュウショ</t>
    </rPh>
    <rPh sb="19" eb="20">
      <t>シャ</t>
    </rPh>
    <rPh sb="20" eb="21">
      <t>オヨ</t>
    </rPh>
    <rPh sb="22" eb="24">
      <t>タンキ</t>
    </rPh>
    <rPh sb="24" eb="26">
      <t>ニュウショ</t>
    </rPh>
    <rPh sb="26" eb="28">
      <t>リョウヨウ</t>
    </rPh>
    <rPh sb="28" eb="30">
      <t>カイゴ</t>
    </rPh>
    <rPh sb="31" eb="33">
      <t>リヨウ</t>
    </rPh>
    <rPh sb="33" eb="34">
      <t>シャ</t>
    </rPh>
    <rPh sb="35" eb="37">
      <t>ゴウケイ</t>
    </rPh>
    <rPh sb="39" eb="40">
      <t>マタ</t>
    </rPh>
    <rPh sb="43" eb="45">
      <t>ハスウ</t>
    </rPh>
    <rPh sb="46" eb="47">
      <t>マ</t>
    </rPh>
    <rPh sb="52" eb="54">
      <t>イジョウ</t>
    </rPh>
    <rPh sb="60" eb="62">
      <t>ジョウキ</t>
    </rPh>
    <rPh sb="62" eb="64">
      <t>カンゴ</t>
    </rPh>
    <rPh sb="64" eb="66">
      <t>ショクイン</t>
    </rPh>
    <rPh sb="67" eb="68">
      <t>カズ</t>
    </rPh>
    <rPh sb="70" eb="73">
      <t>ニュウショシャ</t>
    </rPh>
    <rPh sb="73" eb="74">
      <t>トウ</t>
    </rPh>
    <rPh sb="75" eb="76">
      <t>カズ</t>
    </rPh>
    <rPh sb="79" eb="80">
      <t>ジョ</t>
    </rPh>
    <rPh sb="82" eb="83">
      <t>カズ</t>
    </rPh>
    <rPh sb="86" eb="87">
      <t>ミ</t>
    </rPh>
    <rPh sb="90" eb="92">
      <t>ハスウ</t>
    </rPh>
    <rPh sb="92" eb="93">
      <t>キ</t>
    </rPh>
    <rPh sb="94" eb="95">
      <t>ア</t>
    </rPh>
    <rPh sb="99" eb="101">
      <t>ニュウショ</t>
    </rPh>
    <rPh sb="101" eb="102">
      <t>シャ</t>
    </rPh>
    <rPh sb="102" eb="103">
      <t>トウ</t>
    </rPh>
    <rPh sb="104" eb="105">
      <t>カズ</t>
    </rPh>
    <rPh sb="108" eb="109">
      <t>ジョ</t>
    </rPh>
    <rPh sb="111" eb="112">
      <t>カズ</t>
    </rPh>
    <rPh sb="115" eb="116">
      <t>ミ</t>
    </rPh>
    <rPh sb="119" eb="121">
      <t>ハスウ</t>
    </rPh>
    <rPh sb="121" eb="122">
      <t>キ</t>
    </rPh>
    <rPh sb="123" eb="124">
      <t>ア</t>
    </rPh>
    <rPh sb="127" eb="128">
      <t>ゲン</t>
    </rPh>
    <rPh sb="130" eb="131">
      <t>カズ</t>
    </rPh>
    <rPh sb="132" eb="135">
      <t>ハンイナイ</t>
    </rPh>
    <rPh sb="136" eb="138">
      <t>カイゴ</t>
    </rPh>
    <rPh sb="138" eb="140">
      <t>ショクイン</t>
    </rPh>
    <phoneticPr fontId="2"/>
  </si>
  <si>
    <t>　当該介護医療院に専任の精神保健福祉士又はそれに準ずる者及び理学療法士、作業療法士又は言語聴覚士をそれぞれ１名以上配置し、各職種が共同して入所者等に対し介護医療院サービスを提供していますか。</t>
    <rPh sb="1" eb="3">
      <t>トウガイ</t>
    </rPh>
    <rPh sb="3" eb="5">
      <t>カイゴ</t>
    </rPh>
    <rPh sb="5" eb="7">
      <t>イリョウ</t>
    </rPh>
    <rPh sb="7" eb="8">
      <t>イン</t>
    </rPh>
    <rPh sb="9" eb="11">
      <t>センニン</t>
    </rPh>
    <rPh sb="12" eb="14">
      <t>セイシン</t>
    </rPh>
    <rPh sb="14" eb="16">
      <t>ホケン</t>
    </rPh>
    <rPh sb="16" eb="19">
      <t>フクシシ</t>
    </rPh>
    <rPh sb="19" eb="20">
      <t>マタ</t>
    </rPh>
    <rPh sb="24" eb="25">
      <t>ジュン</t>
    </rPh>
    <rPh sb="27" eb="28">
      <t>モノ</t>
    </rPh>
    <rPh sb="28" eb="29">
      <t>オヨ</t>
    </rPh>
    <rPh sb="30" eb="32">
      <t>リガク</t>
    </rPh>
    <rPh sb="32" eb="35">
      <t>リョウホウシ</t>
    </rPh>
    <rPh sb="36" eb="38">
      <t>サギョウ</t>
    </rPh>
    <rPh sb="38" eb="41">
      <t>リョウホウシ</t>
    </rPh>
    <rPh sb="41" eb="42">
      <t>マタ</t>
    </rPh>
    <rPh sb="43" eb="45">
      <t>ゲンゴ</t>
    </rPh>
    <rPh sb="45" eb="47">
      <t>チョウカク</t>
    </rPh>
    <rPh sb="47" eb="48">
      <t>シ</t>
    </rPh>
    <rPh sb="54" eb="55">
      <t>メイ</t>
    </rPh>
    <rPh sb="55" eb="57">
      <t>イジョウ</t>
    </rPh>
    <rPh sb="57" eb="59">
      <t>ハイチ</t>
    </rPh>
    <rPh sb="61" eb="62">
      <t>カク</t>
    </rPh>
    <rPh sb="62" eb="64">
      <t>ショクシュ</t>
    </rPh>
    <rPh sb="65" eb="67">
      <t>キョウドウ</t>
    </rPh>
    <rPh sb="69" eb="71">
      <t>ニュウショ</t>
    </rPh>
    <rPh sb="71" eb="72">
      <t>シャ</t>
    </rPh>
    <rPh sb="72" eb="73">
      <t>トウ</t>
    </rPh>
    <rPh sb="74" eb="75">
      <t>タイ</t>
    </rPh>
    <rPh sb="76" eb="78">
      <t>カイゴ</t>
    </rPh>
    <rPh sb="78" eb="80">
      <t>イリョウ</t>
    </rPh>
    <rPh sb="80" eb="81">
      <t>イン</t>
    </rPh>
    <rPh sb="86" eb="88">
      <t>テイキョウ</t>
    </rPh>
    <phoneticPr fontId="2"/>
  </si>
  <si>
    <r>
      <t>　入所者等がすべて認知症の者であり、届出を行った日の属する月の前３月において日常生活に支障を来すおそれのある症状又は行動が認められることから介護を必要とする認知症の者</t>
    </r>
    <r>
      <rPr>
        <sz val="9"/>
        <rFont val="ＭＳ 明朝"/>
        <family val="1"/>
        <charset val="128"/>
      </rPr>
      <t>（認知症高齢者の日常生活自立度のランクⅢｂ以上）</t>
    </r>
    <r>
      <rPr>
        <sz val="10"/>
        <rFont val="ＭＳ 明朝"/>
        <family val="1"/>
        <charset val="128"/>
      </rPr>
      <t>の割合が２分の１以上ですか。</t>
    </r>
    <rPh sb="1" eb="4">
      <t>ニュウショシャ</t>
    </rPh>
    <rPh sb="4" eb="5">
      <t>トウ</t>
    </rPh>
    <rPh sb="9" eb="11">
      <t>ニンチ</t>
    </rPh>
    <rPh sb="11" eb="12">
      <t>ショウ</t>
    </rPh>
    <rPh sb="13" eb="14">
      <t>モノ</t>
    </rPh>
    <rPh sb="18" eb="20">
      <t>トドケデ</t>
    </rPh>
    <rPh sb="21" eb="22">
      <t>オコナ</t>
    </rPh>
    <rPh sb="24" eb="25">
      <t>ヒ</t>
    </rPh>
    <rPh sb="26" eb="27">
      <t>ゾク</t>
    </rPh>
    <rPh sb="29" eb="30">
      <t>ツキ</t>
    </rPh>
    <rPh sb="31" eb="32">
      <t>ゼン</t>
    </rPh>
    <rPh sb="33" eb="34">
      <t>ツキ</t>
    </rPh>
    <rPh sb="38" eb="40">
      <t>ニチジョウ</t>
    </rPh>
    <rPh sb="40" eb="42">
      <t>セイカツ</t>
    </rPh>
    <rPh sb="43" eb="45">
      <t>シショウ</t>
    </rPh>
    <rPh sb="46" eb="47">
      <t>キタ</t>
    </rPh>
    <rPh sb="54" eb="56">
      <t>ショウジョウ</t>
    </rPh>
    <rPh sb="56" eb="57">
      <t>マタ</t>
    </rPh>
    <rPh sb="58" eb="60">
      <t>コウドウ</t>
    </rPh>
    <rPh sb="61" eb="62">
      <t>ミト</t>
    </rPh>
    <rPh sb="70" eb="72">
      <t>カイゴ</t>
    </rPh>
    <rPh sb="73" eb="75">
      <t>ヒツヨウ</t>
    </rPh>
    <rPh sb="78" eb="80">
      <t>ニンチ</t>
    </rPh>
    <rPh sb="80" eb="81">
      <t>ショウ</t>
    </rPh>
    <rPh sb="82" eb="83">
      <t>モノ</t>
    </rPh>
    <rPh sb="84" eb="86">
      <t>ニンチ</t>
    </rPh>
    <rPh sb="86" eb="87">
      <t>ショウ</t>
    </rPh>
    <rPh sb="87" eb="90">
      <t>コウレイシャ</t>
    </rPh>
    <rPh sb="91" eb="93">
      <t>ニチジョウ</t>
    </rPh>
    <rPh sb="93" eb="95">
      <t>セイカツ</t>
    </rPh>
    <rPh sb="95" eb="97">
      <t>ジリツ</t>
    </rPh>
    <rPh sb="97" eb="98">
      <t>ド</t>
    </rPh>
    <rPh sb="104" eb="106">
      <t>イジョウ</t>
    </rPh>
    <rPh sb="108" eb="110">
      <t>ワリアイ</t>
    </rPh>
    <rPh sb="112" eb="113">
      <t>ブン</t>
    </rPh>
    <rPh sb="115" eb="117">
      <t>イジョウ</t>
    </rPh>
    <phoneticPr fontId="2"/>
  </si>
  <si>
    <t>　身体拘束廃止未実施減算を算定していませんか。</t>
    <rPh sb="1" eb="3">
      <t>シンタイ</t>
    </rPh>
    <rPh sb="3" eb="5">
      <t>コウソク</t>
    </rPh>
    <rPh sb="5" eb="7">
      <t>ハイシ</t>
    </rPh>
    <rPh sb="7" eb="10">
      <t>ミジッシ</t>
    </rPh>
    <rPh sb="10" eb="12">
      <t>ゲンサン</t>
    </rPh>
    <rPh sb="13" eb="15">
      <t>サンテイ</t>
    </rPh>
    <phoneticPr fontId="2"/>
  </si>
  <si>
    <r>
      <t>　入所者等がすべて認知症の者であり、届出を行った日の属する月の前３月において日常生活に支障を来すおそれのある症状又は行動が認められることから特に介護を必要とする認知症の者</t>
    </r>
    <r>
      <rPr>
        <sz val="9"/>
        <rFont val="ＭＳ 明朝"/>
        <family val="1"/>
        <charset val="128"/>
      </rPr>
      <t>（認知症高齢者の日常生活自立度のランクⅣ以上）</t>
    </r>
    <r>
      <rPr>
        <sz val="10"/>
        <rFont val="ＭＳ 明朝"/>
        <family val="1"/>
        <charset val="128"/>
      </rPr>
      <t>の割合が２分の１以上ですか。</t>
    </r>
    <rPh sb="1" eb="4">
      <t>ニュウショシャ</t>
    </rPh>
    <rPh sb="4" eb="5">
      <t>トウ</t>
    </rPh>
    <rPh sb="9" eb="11">
      <t>ニンチ</t>
    </rPh>
    <rPh sb="11" eb="12">
      <t>ショウ</t>
    </rPh>
    <rPh sb="13" eb="14">
      <t>モノ</t>
    </rPh>
    <rPh sb="18" eb="20">
      <t>トドケデ</t>
    </rPh>
    <rPh sb="21" eb="22">
      <t>オコナ</t>
    </rPh>
    <rPh sb="24" eb="25">
      <t>ヒ</t>
    </rPh>
    <rPh sb="26" eb="27">
      <t>ゾク</t>
    </rPh>
    <rPh sb="29" eb="30">
      <t>ツキ</t>
    </rPh>
    <rPh sb="31" eb="32">
      <t>ゼン</t>
    </rPh>
    <rPh sb="33" eb="34">
      <t>ツキ</t>
    </rPh>
    <rPh sb="38" eb="40">
      <t>ニチジョウ</t>
    </rPh>
    <rPh sb="40" eb="42">
      <t>セイカツ</t>
    </rPh>
    <rPh sb="43" eb="45">
      <t>シショウ</t>
    </rPh>
    <rPh sb="46" eb="47">
      <t>キタ</t>
    </rPh>
    <rPh sb="54" eb="56">
      <t>ショウジョウ</t>
    </rPh>
    <rPh sb="56" eb="57">
      <t>マタ</t>
    </rPh>
    <rPh sb="58" eb="60">
      <t>コウドウ</t>
    </rPh>
    <rPh sb="61" eb="62">
      <t>ミト</t>
    </rPh>
    <rPh sb="70" eb="71">
      <t>トク</t>
    </rPh>
    <rPh sb="72" eb="74">
      <t>カイゴ</t>
    </rPh>
    <rPh sb="75" eb="77">
      <t>ヒツヨウ</t>
    </rPh>
    <rPh sb="80" eb="82">
      <t>ニンチ</t>
    </rPh>
    <rPh sb="82" eb="83">
      <t>ショウ</t>
    </rPh>
    <rPh sb="84" eb="85">
      <t>モノ</t>
    </rPh>
    <rPh sb="86" eb="88">
      <t>ニンチ</t>
    </rPh>
    <rPh sb="88" eb="89">
      <t>ショウ</t>
    </rPh>
    <rPh sb="89" eb="91">
      <t>コウレイ</t>
    </rPh>
    <rPh sb="91" eb="92">
      <t>シャ</t>
    </rPh>
    <rPh sb="93" eb="95">
      <t>ニチジョウ</t>
    </rPh>
    <rPh sb="95" eb="97">
      <t>セイカツ</t>
    </rPh>
    <rPh sb="97" eb="99">
      <t>ジリツ</t>
    </rPh>
    <rPh sb="99" eb="100">
      <t>ド</t>
    </rPh>
    <rPh sb="105" eb="107">
      <t>イジョウ</t>
    </rPh>
    <rPh sb="109" eb="111">
      <t>ワリアイ</t>
    </rPh>
    <rPh sb="113" eb="114">
      <t>ブン</t>
    </rPh>
    <rPh sb="116" eb="118">
      <t>イジョウ</t>
    </rPh>
    <phoneticPr fontId="2"/>
  </si>
  <si>
    <t>　①の評価の結果、排せつ介護を要する入所者であって、適切な対応を行うことにより、要介護状態の軽減が見込まれるものについて、医師、看護師、介護支援専門員その他の職種の者が共同して、当該入所者が排せつに介護を要する原因を分析し、それに基づいた支援計画を作成し、当該支援計画に基づく支援を継続して実施していますか。</t>
    <rPh sb="68" eb="70">
      <t>カイゴ</t>
    </rPh>
    <rPh sb="128" eb="130">
      <t>トウガイ</t>
    </rPh>
    <phoneticPr fontId="2"/>
  </si>
  <si>
    <r>
      <t xml:space="preserve">　医師が入所者ごとに、施設入所時に自立支援に係る医学的評価を行い、その後少なくとも３月に１回医学的評価の見直しを行うとともに、その医学的評価の結果等の情報を厚生労働省にＬＩＦＥを用いて提出し、自立支援の促進に当たって、当該情報その他自立支援の適切かつ有効な促進のために必要な情報を活用していますか。
</t>
    </r>
    <r>
      <rPr>
        <sz val="9"/>
        <rFont val="ＭＳ 明朝"/>
        <family val="1"/>
        <charset val="128"/>
      </rPr>
      <t>※ ＬＩＦＥへの提出情報、提出頻度等については、「科学的介護情報システム（ＬＩＦＥ）関連加算に関する基本的考え方並びに事務処理手順及び様式例の提示について」をご参照ください。
※ 自立支援に係る医学的評価は、医師が必要に応じて関連職種と連携し、別紙様式７を用いて、当該時点における自立支援に係る評価に加え、特別な支援を実施することによる入所者の状態の改善可能性等について、実施すること。</t>
    </r>
    <phoneticPr fontId="2"/>
  </si>
  <si>
    <r>
      <t>　②の支援計画は、関係職種が共同し、別紙様式７を用いて、訓練の提供に係る事項</t>
    </r>
    <r>
      <rPr>
        <sz val="9"/>
        <rFont val="ＭＳ 明朝"/>
        <family val="1"/>
        <charset val="128"/>
      </rPr>
      <t>（離床・基本動作、ＡＤＬ動作、日々の過ごし方及び訓練時間等）</t>
    </r>
    <r>
      <rPr>
        <sz val="10"/>
        <rFont val="ＭＳ 明朝"/>
        <family val="1"/>
        <charset val="128"/>
      </rPr>
      <t>の全ての項目について作成していますか。作成にあたっては、①の医学的評価及び支援実績等に基づき、個々の入所者の特性に配慮しながら個別に作成していて、画一的な支援計画とならないようにしていますか。</t>
    </r>
    <phoneticPr fontId="2"/>
  </si>
  <si>
    <t>ａ　寝たきりによる廃用性機能障害を防ぐために、離床、座位保持又は立ち上がりを計画的に支援し
　ている。
ｂ　食事は、本人の希望に応じ、居室外で、車椅子ではなく普通の椅子を用いる等、施設に　おいて
　も、本人の希望を尊重し、自宅等におけるこれまでの暮らしを維持できるようにしている。食事の
　時間や嗜好等への対応について、画一的ではなく、個人の習慣や希望を尊重している。
ｃ　排せつは、入所者ごとの排せつリズムを考慮しつつ、プライバシーに配慮したトイレを使用する
　こととし、特に多床室においては、ポータブルトイレの使用を前提とした支援計画を策定していな
　い。
ｄ　入浴は、特別浴槽ではなく、一般浴槽での入浴とし、回数やケアの方法についても、個人の習慣
　や希望を尊重している。
ｅ　生活全般において、入所者本人や家族と相談し、可能な限り自宅での生活と同様の暮らしを続け
　られるようにしている。
ｆ　リハビリテーション及び機能訓練の実施については、①の評価に基づき、必要な場合は入所者本
　人や家族の希望も確認して施設サービス計画の見直しを行っている。</t>
    <phoneticPr fontId="2"/>
  </si>
  <si>
    <r>
      <t>　感染対策を担当する者が、医療機関等が行う院内感染対策に関する研修または訓練</t>
    </r>
    <r>
      <rPr>
        <sz val="6"/>
        <rFont val="ＭＳ 明朝"/>
        <family val="1"/>
        <charset val="128"/>
      </rPr>
      <t>※</t>
    </r>
    <r>
      <rPr>
        <sz val="10"/>
        <rFont val="ＭＳ 明朝"/>
        <family val="1"/>
        <charset val="128"/>
      </rPr>
      <t xml:space="preserve">に少なくとも１年に１回以上参加し、指導及び助言を受けていますか。
</t>
    </r>
    <r>
      <rPr>
        <sz val="9"/>
        <rFont val="ＭＳ 明朝"/>
        <family val="1"/>
        <charset val="128"/>
      </rPr>
      <t>※ 診療報酬の算定方法（平成20年厚生労働省告示第59号）別表第１医科診療報酬点数表の区分番号A234-2に規定する感染対策向上加算（以下、感染対策向上加算という。）又は医科診療報酬点数表の区分番号A000に掲げる初診料の注11及び再診料の注15に規定する外来感染対策向上加算に係る届出を行った医療機関が実施する院内感染対策に関するカンファレンス又は訓練や職員向けに実施する院内感染対策に関する研修、地域の医師会が定期的に主催する院内感染対策に関するカンファレンス又は訓練を対象とする。</t>
    </r>
    <rPh sb="1" eb="3">
      <t>カンセン</t>
    </rPh>
    <rPh sb="3" eb="5">
      <t>タイサク</t>
    </rPh>
    <rPh sb="6" eb="8">
      <t>タントウ</t>
    </rPh>
    <rPh sb="10" eb="11">
      <t>モノ</t>
    </rPh>
    <rPh sb="13" eb="18">
      <t>イリョウキカントウ</t>
    </rPh>
    <rPh sb="19" eb="20">
      <t>オコナ</t>
    </rPh>
    <rPh sb="21" eb="23">
      <t>インナイ</t>
    </rPh>
    <rPh sb="23" eb="25">
      <t>カンセン</t>
    </rPh>
    <rPh sb="25" eb="27">
      <t>タイサク</t>
    </rPh>
    <rPh sb="28" eb="29">
      <t>カン</t>
    </rPh>
    <rPh sb="31" eb="33">
      <t>ケンシュウ</t>
    </rPh>
    <rPh sb="36" eb="38">
      <t>クンレン</t>
    </rPh>
    <rPh sb="40" eb="41">
      <t>スク</t>
    </rPh>
    <rPh sb="46" eb="47">
      <t>ネン</t>
    </rPh>
    <rPh sb="49" eb="52">
      <t>カイイジョウ</t>
    </rPh>
    <rPh sb="52" eb="54">
      <t>サンカ</t>
    </rPh>
    <rPh sb="56" eb="58">
      <t>シドウ</t>
    </rPh>
    <rPh sb="58" eb="59">
      <t>オヨ</t>
    </rPh>
    <rPh sb="60" eb="62">
      <t>ジョゲン</t>
    </rPh>
    <rPh sb="63" eb="64">
      <t>ウ</t>
    </rPh>
    <phoneticPr fontId="2"/>
  </si>
  <si>
    <t>　介護職員その他の従業員に対して実施する感染症の予防及びまん延の防止のための研修及び訓練の内容について、①の研修又は訓練の内容を含めたものとなっていますか。</t>
    <rPh sb="1" eb="5">
      <t>カイゴショクイン</t>
    </rPh>
    <rPh sb="7" eb="8">
      <t>タ</t>
    </rPh>
    <rPh sb="9" eb="12">
      <t>ジュウギョウイン</t>
    </rPh>
    <rPh sb="13" eb="14">
      <t>タイ</t>
    </rPh>
    <rPh sb="16" eb="18">
      <t>ジッシ</t>
    </rPh>
    <rPh sb="20" eb="23">
      <t>カンセンショウ</t>
    </rPh>
    <rPh sb="24" eb="26">
      <t>ヨボウ</t>
    </rPh>
    <rPh sb="26" eb="27">
      <t>オヨ</t>
    </rPh>
    <rPh sb="30" eb="31">
      <t>エン</t>
    </rPh>
    <rPh sb="32" eb="34">
      <t>ボウシ</t>
    </rPh>
    <rPh sb="38" eb="40">
      <t>ケンシュウ</t>
    </rPh>
    <rPh sb="40" eb="41">
      <t>オヨ</t>
    </rPh>
    <rPh sb="42" eb="44">
      <t>クンレン</t>
    </rPh>
    <rPh sb="45" eb="47">
      <t>ナイヨウ</t>
    </rPh>
    <rPh sb="54" eb="56">
      <t>ケンシュウ</t>
    </rPh>
    <rPh sb="56" eb="57">
      <t>マタ</t>
    </rPh>
    <rPh sb="58" eb="60">
      <t>クンレン</t>
    </rPh>
    <rPh sb="61" eb="63">
      <t>ナイヨウ</t>
    </rPh>
    <rPh sb="64" eb="65">
      <t>フク</t>
    </rPh>
    <phoneticPr fontId="2"/>
  </si>
  <si>
    <t>　介護職員その他の従業員に対して実施する感染症の予防及びまん延の防止のための研修及び訓練の内容について、⑤の実地指導を含めたものとなっていますか。</t>
    <rPh sb="54" eb="58">
      <t>ジッチシドウ</t>
    </rPh>
    <phoneticPr fontId="2"/>
  </si>
  <si>
    <t>(一) 業務の効率化及び質の向上又は職員の負担の軽減に資する機器（以下「介護機器」という。）を　　
　　活用する場合における利用者の安全及びケアの質の確保
(二) 職員の負担の軽減及び勤務状況への配慮
(三) 介護機器の定期的な点検
(四) 業務の効率化及び質の向上並びに職員の負担軽減を図るための職員研修</t>
    <phoneticPr fontId="2"/>
  </si>
  <si>
    <r>
      <t>（１）前年度</t>
    </r>
    <r>
      <rPr>
        <sz val="9"/>
        <rFont val="ＭＳ 明朝"/>
        <family val="1"/>
        <charset val="128"/>
      </rPr>
      <t>（令和６年度）</t>
    </r>
    <r>
      <rPr>
        <sz val="10"/>
        <rFont val="ＭＳ 明朝"/>
        <family val="1"/>
        <charset val="128"/>
      </rPr>
      <t>の実績が６ヶ月に満たない事業所</t>
    </r>
    <r>
      <rPr>
        <sz val="9"/>
        <rFont val="ＭＳ 明朝"/>
        <family val="1"/>
        <charset val="128"/>
      </rPr>
      <t>（新たに事業を開始し、又は再開した
　　　事業所を含みます。）</t>
    </r>
    <r>
      <rPr>
        <sz val="10"/>
        <rFont val="ＭＳ 明朝"/>
        <family val="1"/>
        <charset val="128"/>
      </rPr>
      <t>はｂに、それ以外の事業所はａに記入してください。</t>
    </r>
    <r>
      <rPr>
        <sz val="9"/>
        <rFont val="ＭＳ 明朝"/>
        <family val="1"/>
        <charset val="128"/>
      </rPr>
      <t>（小数点第２位
　　　以下を切捨、小数点第１位まで記入）</t>
    </r>
    <rPh sb="7" eb="9">
      <t>レイワ</t>
    </rPh>
    <phoneticPr fontId="2"/>
  </si>
  <si>
    <t>（前年度（令和６年度）の月平均）</t>
    <rPh sb="5" eb="7">
      <t>レイワ</t>
    </rPh>
    <phoneticPr fontId="2"/>
  </si>
  <si>
    <t>令和６年度</t>
    <rPh sb="0" eb="2">
      <t>レイワ</t>
    </rPh>
    <rPh sb="3" eb="5">
      <t>ネンド</t>
    </rPh>
    <rPh sb="4" eb="5">
      <t>ガンネン</t>
    </rPh>
    <phoneticPr fontId="2"/>
  </si>
  <si>
    <r>
      <t>（２）前年度</t>
    </r>
    <r>
      <rPr>
        <sz val="9"/>
        <rFont val="ＭＳ 明朝"/>
        <family val="1"/>
        <charset val="128"/>
      </rPr>
      <t>（令和６年度）</t>
    </r>
    <r>
      <rPr>
        <sz val="10"/>
        <rFont val="ＭＳ 明朝"/>
        <family val="1"/>
        <charset val="128"/>
      </rPr>
      <t>の実績が６ヶ月に満たない事業所</t>
    </r>
    <r>
      <rPr>
        <sz val="9"/>
        <rFont val="ＭＳ 明朝"/>
        <family val="1"/>
        <charset val="128"/>
      </rPr>
      <t>（新たに事業を開始し、又は再開した
　　　事業所を含みます。）</t>
    </r>
    <r>
      <rPr>
        <sz val="10"/>
        <rFont val="ＭＳ 明朝"/>
        <family val="1"/>
        <charset val="128"/>
      </rPr>
      <t>はｂに、それ以外の事業所はａに記入してください。</t>
    </r>
    <r>
      <rPr>
        <sz val="9"/>
        <rFont val="ＭＳ 明朝"/>
        <family val="1"/>
        <charset val="128"/>
      </rPr>
      <t>（小数点第２位
　　　以下を切捨、小数点第１位まで記入）</t>
    </r>
    <rPh sb="7" eb="9">
      <t>レイワ</t>
    </rPh>
    <phoneticPr fontId="2"/>
  </si>
  <si>
    <r>
      <t>　前年度</t>
    </r>
    <r>
      <rPr>
        <sz val="9"/>
        <rFont val="ＭＳ 明朝"/>
        <family val="1"/>
        <charset val="128"/>
      </rPr>
      <t>（令和６年度）</t>
    </r>
    <r>
      <rPr>
        <sz val="10"/>
        <rFont val="ＭＳ 明朝"/>
        <family val="1"/>
        <charset val="128"/>
      </rPr>
      <t>の実績が６ヶ月に満たない事業所</t>
    </r>
    <r>
      <rPr>
        <sz val="9"/>
        <rFont val="ＭＳ 明朝"/>
        <family val="1"/>
        <charset val="128"/>
      </rPr>
      <t>（新たに事業を開始し、又は再開した事業所を含みます。）</t>
    </r>
    <r>
      <rPr>
        <sz val="10"/>
        <rFont val="ＭＳ 明朝"/>
        <family val="1"/>
        <charset val="128"/>
      </rPr>
      <t>はｂに、それ以外の事業所はａに記入してください。</t>
    </r>
    <r>
      <rPr>
        <sz val="9"/>
        <rFont val="ＭＳ 明朝"/>
        <family val="1"/>
        <charset val="128"/>
      </rPr>
      <t>（小数点第２位以下を切り捨て、小数点第１位まで記入）</t>
    </r>
    <rPh sb="5" eb="7">
      <t>レイワ</t>
    </rPh>
    <phoneticPr fontId="2"/>
  </si>
  <si>
    <t>（前年度（令和６年度）の月平均）</t>
    <phoneticPr fontId="2"/>
  </si>
  <si>
    <r>
      <t>（１）前年度</t>
    </r>
    <r>
      <rPr>
        <sz val="9"/>
        <rFont val="ＭＳ 明朝"/>
        <family val="1"/>
        <charset val="128"/>
      </rPr>
      <t>（令和６年度）</t>
    </r>
    <r>
      <rPr>
        <sz val="10"/>
        <rFont val="ＭＳ 明朝"/>
        <family val="1"/>
        <charset val="128"/>
      </rPr>
      <t>の実績が６ヶ月に満たない事業所（</t>
    </r>
    <r>
      <rPr>
        <sz val="9"/>
        <rFont val="ＭＳ 明朝"/>
        <family val="1"/>
        <charset val="128"/>
      </rPr>
      <t>新たに事業を開始し、又は再開した
     事業所を含みます。）</t>
    </r>
    <r>
      <rPr>
        <sz val="10"/>
        <rFont val="ＭＳ 明朝"/>
        <family val="1"/>
        <charset val="128"/>
      </rPr>
      <t>はｂに、それ以外の事業所はａに記入してください。</t>
    </r>
    <r>
      <rPr>
        <sz val="9"/>
        <rFont val="ＭＳ 明朝"/>
        <family val="1"/>
        <charset val="128"/>
      </rPr>
      <t>（小数点第２位以
     下を切捨、小数点第１位まで記入）</t>
    </r>
    <rPh sb="7" eb="9">
      <t>レイワ</t>
    </rPh>
    <phoneticPr fontId="2"/>
  </si>
  <si>
    <r>
      <t>（２）前年度</t>
    </r>
    <r>
      <rPr>
        <sz val="9"/>
        <rFont val="ＭＳ 明朝"/>
        <family val="1"/>
        <charset val="128"/>
      </rPr>
      <t>（令和６年度）</t>
    </r>
    <r>
      <rPr>
        <sz val="10"/>
        <rFont val="ＭＳ 明朝"/>
        <family val="1"/>
        <charset val="128"/>
      </rPr>
      <t>の実績が６ヶ月に満たない事業所</t>
    </r>
    <r>
      <rPr>
        <sz val="9"/>
        <rFont val="ＭＳ 明朝"/>
        <family val="1"/>
        <charset val="128"/>
      </rPr>
      <t>（新たに事業を開始し、又は再開した
　　　事業所を含みます。）</t>
    </r>
    <r>
      <rPr>
        <sz val="10"/>
        <rFont val="ＭＳ 明朝"/>
        <family val="1"/>
        <charset val="128"/>
      </rPr>
      <t>はｂに、それ以外の事業所はａに記入してください。</t>
    </r>
    <r>
      <rPr>
        <sz val="9"/>
        <rFont val="ＭＳ 明朝"/>
        <family val="1"/>
        <charset val="128"/>
      </rPr>
      <t>（小数点第２位
      以下を切捨、小数点第１位まで記入）</t>
    </r>
    <rPh sb="7" eb="9">
      <t>レイワ</t>
    </rPh>
    <phoneticPr fontId="2"/>
  </si>
  <si>
    <r>
      <t>(３) 前年度</t>
    </r>
    <r>
      <rPr>
        <sz val="9"/>
        <rFont val="ＭＳ 明朝"/>
        <family val="1"/>
        <charset val="128"/>
      </rPr>
      <t>（令和６年度）</t>
    </r>
    <r>
      <rPr>
        <sz val="10"/>
        <rFont val="ＭＳ 明朝"/>
        <family val="1"/>
        <charset val="128"/>
      </rPr>
      <t>の実績が６ヶ月に満たない事業所</t>
    </r>
    <r>
      <rPr>
        <sz val="9"/>
        <rFont val="ＭＳ 明朝"/>
        <family val="1"/>
        <charset val="128"/>
      </rPr>
      <t>（新たに事業を開始し、又は再開した
　　事業所を含みます。）</t>
    </r>
    <r>
      <rPr>
        <sz val="10"/>
        <rFont val="ＭＳ 明朝"/>
        <family val="1"/>
        <charset val="128"/>
      </rPr>
      <t>はｂに、それ以外の事業所はａに記入してください。</t>
    </r>
    <r>
      <rPr>
        <sz val="9"/>
        <rFont val="ＭＳ 明朝"/>
        <family val="1"/>
        <charset val="128"/>
      </rPr>
      <t>（小数点第２位以下を切捨、小数点第１位まで記入）</t>
    </r>
    <rPh sb="8" eb="10">
      <t>レイワ</t>
    </rPh>
    <rPh sb="11" eb="12">
      <t>ネン</t>
    </rPh>
    <phoneticPr fontId="2"/>
  </si>
  <si>
    <t>　利用者の状態や家族等の事情により、指定居宅介護支援事業所の介護支援専門員が、緊急に指定短期入所療養介護を受けることが必要と認めた利用者に対し、居宅サービス計画において計画的に行うこととなっていない指定短期入所療養介護を緊急に行った場合に加算を算定していますか。</t>
    <rPh sb="18" eb="20">
      <t>シテイ</t>
    </rPh>
    <rPh sb="42" eb="44">
      <t>シテイ</t>
    </rPh>
    <rPh sb="99" eb="101">
      <t>シテイ</t>
    </rPh>
    <phoneticPr fontId="2"/>
  </si>
  <si>
    <r>
      <t>　利用を開始した日から起算して７日間</t>
    </r>
    <r>
      <rPr>
        <sz val="9"/>
        <rFont val="ＭＳ 明朝"/>
        <family val="1"/>
        <charset val="128"/>
      </rPr>
      <t>（利用者の日常生活上の世話を行う家族の疾病等やむを得ない事情がある場合は、14日）</t>
    </r>
    <r>
      <rPr>
        <sz val="10"/>
        <rFont val="ＭＳ 明朝"/>
        <family val="1"/>
        <charset val="128"/>
      </rPr>
      <t>を限度として加算を算定していますか。</t>
    </r>
    <phoneticPr fontId="2"/>
  </si>
  <si>
    <r>
      <t>　認知症行動・心理症状緊急対応加算を算定していませんか。</t>
    </r>
    <r>
      <rPr>
        <sz val="9"/>
        <rFont val="ＭＳ 明朝"/>
        <family val="1"/>
        <charset val="128"/>
      </rPr>
      <t>（算定していない場合は「○」）</t>
    </r>
    <rPh sb="9" eb="11">
      <t>ショウジョウ</t>
    </rPh>
    <phoneticPr fontId="2"/>
  </si>
  <si>
    <t>　施設内感染対策委員会は、管理者、看護部門の責任者、薬剤部門の責任者、検査部門の責任者、事務部門の責任者、感染症対策に関し相当の経験を有する医師等の職員から構成されていますか。</t>
    <rPh sb="1" eb="4">
      <t>シセツナイ</t>
    </rPh>
    <rPh sb="4" eb="6">
      <t>カンセン</t>
    </rPh>
    <rPh sb="6" eb="8">
      <t>タイサク</t>
    </rPh>
    <rPh sb="8" eb="10">
      <t>イイン</t>
    </rPh>
    <rPh sb="10" eb="11">
      <t>カイ</t>
    </rPh>
    <rPh sb="13" eb="16">
      <t>カンリシャ</t>
    </rPh>
    <rPh sb="17" eb="19">
      <t>カンゴ</t>
    </rPh>
    <rPh sb="19" eb="21">
      <t>ブモン</t>
    </rPh>
    <rPh sb="22" eb="25">
      <t>セキニンシャ</t>
    </rPh>
    <rPh sb="26" eb="28">
      <t>ヤクザイ</t>
    </rPh>
    <rPh sb="28" eb="30">
      <t>ブモン</t>
    </rPh>
    <rPh sb="31" eb="34">
      <t>セキニンシャ</t>
    </rPh>
    <rPh sb="35" eb="37">
      <t>ケンサ</t>
    </rPh>
    <rPh sb="37" eb="39">
      <t>ブモン</t>
    </rPh>
    <rPh sb="40" eb="43">
      <t>セキニンシャ</t>
    </rPh>
    <rPh sb="44" eb="46">
      <t>ジム</t>
    </rPh>
    <rPh sb="46" eb="48">
      <t>ブモン</t>
    </rPh>
    <rPh sb="49" eb="52">
      <t>セキニンシャ</t>
    </rPh>
    <rPh sb="53" eb="56">
      <t>カンセンショウ</t>
    </rPh>
    <rPh sb="56" eb="58">
      <t>タイサク</t>
    </rPh>
    <rPh sb="59" eb="60">
      <t>カン</t>
    </rPh>
    <rPh sb="61" eb="63">
      <t>ソウトウ</t>
    </rPh>
    <rPh sb="64" eb="66">
      <t>ケイケン</t>
    </rPh>
    <rPh sb="67" eb="68">
      <t>ユウ</t>
    </rPh>
    <rPh sb="70" eb="72">
      <t>イシ</t>
    </rPh>
    <rPh sb="72" eb="73">
      <t>トウ</t>
    </rPh>
    <rPh sb="74" eb="76">
      <t>ショクイン</t>
    </rPh>
    <rPh sb="78" eb="80">
      <t>コウセイ</t>
    </rPh>
    <phoneticPr fontId="2"/>
  </si>
  <si>
    <r>
      <t>　評価の結果、施設入所時に褥瘡が発生するリスクがあるとされた入所者について、施設入所日の属する月の翌月以降に評価を実施するとともに、持続する発赤</t>
    </r>
    <r>
      <rPr>
        <sz val="9"/>
        <rFont val="ＭＳ 明朝"/>
        <family val="1"/>
        <charset val="128"/>
      </rPr>
      <t>（ｄ１）</t>
    </r>
    <r>
      <rPr>
        <sz val="10"/>
        <rFont val="ＭＳ 明朝"/>
        <family val="1"/>
        <charset val="128"/>
      </rPr>
      <t>以上の褥瘡の発症がない場合、１月につき算定していますか。</t>
    </r>
    <phoneticPr fontId="2"/>
  </si>
  <si>
    <r>
      <t>　入所に際して医師が必要な診察、検査等を行い、診療方針を定めて文書で説明を行った場合に、入所中１回</t>
    </r>
    <r>
      <rPr>
        <sz val="9"/>
        <rFont val="ＭＳ 明朝"/>
        <family val="1"/>
        <charset val="128"/>
      </rPr>
      <t>（診療方針に重要な変更があった場合は２回）</t>
    </r>
    <r>
      <rPr>
        <sz val="10"/>
        <rFont val="ＭＳ 明朝"/>
        <family val="1"/>
        <charset val="128"/>
      </rPr>
      <t>を限度として算定していますか。</t>
    </r>
    <rPh sb="1" eb="3">
      <t>ニュウショ</t>
    </rPh>
    <rPh sb="4" eb="5">
      <t>サイ</t>
    </rPh>
    <rPh sb="7" eb="9">
      <t>イシ</t>
    </rPh>
    <rPh sb="10" eb="12">
      <t>ヒツヨウ</t>
    </rPh>
    <rPh sb="13" eb="15">
      <t>シンサツ</t>
    </rPh>
    <rPh sb="16" eb="18">
      <t>ケンサ</t>
    </rPh>
    <rPh sb="18" eb="19">
      <t>トウ</t>
    </rPh>
    <rPh sb="20" eb="21">
      <t>オコナ</t>
    </rPh>
    <rPh sb="23" eb="25">
      <t>シンリョウ</t>
    </rPh>
    <rPh sb="25" eb="27">
      <t>ホウシン</t>
    </rPh>
    <rPh sb="28" eb="29">
      <t>サダ</t>
    </rPh>
    <rPh sb="31" eb="33">
      <t>ブンショ</t>
    </rPh>
    <rPh sb="34" eb="36">
      <t>セツメイ</t>
    </rPh>
    <rPh sb="37" eb="38">
      <t>オコナ</t>
    </rPh>
    <rPh sb="40" eb="42">
      <t>バアイ</t>
    </rPh>
    <rPh sb="44" eb="46">
      <t>ニュウショ</t>
    </rPh>
    <rPh sb="46" eb="47">
      <t>チュウ</t>
    </rPh>
    <rPh sb="48" eb="49">
      <t>カイ</t>
    </rPh>
    <rPh sb="50" eb="52">
      <t>シンリョウ</t>
    </rPh>
    <rPh sb="52" eb="54">
      <t>ホウシン</t>
    </rPh>
    <rPh sb="55" eb="57">
      <t>ジュウヨウ</t>
    </rPh>
    <rPh sb="58" eb="60">
      <t>ヘンコウ</t>
    </rPh>
    <rPh sb="64" eb="66">
      <t>バアイ</t>
    </rPh>
    <rPh sb="68" eb="69">
      <t>カイ</t>
    </rPh>
    <rPh sb="71" eb="73">
      <t>ゲンド</t>
    </rPh>
    <rPh sb="76" eb="78">
      <t>サンテイ</t>
    </rPh>
    <phoneticPr fontId="2"/>
  </si>
  <si>
    <r>
      <t>　過去３か月間</t>
    </r>
    <r>
      <rPr>
        <sz val="9"/>
        <rFont val="ＭＳ 明朝"/>
        <family val="1"/>
        <charset val="128"/>
      </rPr>
      <t>（認知症高齢者の日常生活自立度判定基準ランクⅢ、Ⅳ又はMに該当する場合は１月間）</t>
    </r>
    <r>
      <rPr>
        <sz val="10"/>
        <rFont val="ＭＳ 明朝"/>
        <family val="1"/>
        <charset val="128"/>
      </rPr>
      <t>の間に初期入所診療管理に係る特別診療費を請求する介護医療院に入所したことがない場合に限り算定していますか。</t>
    </r>
    <rPh sb="1" eb="3">
      <t>カコ</t>
    </rPh>
    <rPh sb="5" eb="6">
      <t>ゲツ</t>
    </rPh>
    <rPh sb="6" eb="7">
      <t>カン</t>
    </rPh>
    <rPh sb="8" eb="11">
      <t>ニンチショウ</t>
    </rPh>
    <rPh sb="11" eb="14">
      <t>コウレイシャ</t>
    </rPh>
    <rPh sb="15" eb="17">
      <t>ニチジョウ</t>
    </rPh>
    <rPh sb="17" eb="19">
      <t>セイカツ</t>
    </rPh>
    <rPh sb="19" eb="21">
      <t>ジリツ</t>
    </rPh>
    <rPh sb="21" eb="22">
      <t>ド</t>
    </rPh>
    <rPh sb="22" eb="24">
      <t>ハンテイ</t>
    </rPh>
    <rPh sb="24" eb="26">
      <t>キジュン</t>
    </rPh>
    <rPh sb="32" eb="33">
      <t>マタ</t>
    </rPh>
    <rPh sb="36" eb="38">
      <t>ガイトウ</t>
    </rPh>
    <rPh sb="40" eb="42">
      <t>バアイ</t>
    </rPh>
    <rPh sb="44" eb="45">
      <t>ツキ</t>
    </rPh>
    <rPh sb="45" eb="46">
      <t>カン</t>
    </rPh>
    <rPh sb="48" eb="49">
      <t>アイダ</t>
    </rPh>
    <rPh sb="50" eb="52">
      <t>ショキ</t>
    </rPh>
    <rPh sb="52" eb="54">
      <t>ニュウショ</t>
    </rPh>
    <rPh sb="54" eb="56">
      <t>シンリョウ</t>
    </rPh>
    <rPh sb="56" eb="58">
      <t>カンリ</t>
    </rPh>
    <rPh sb="59" eb="60">
      <t>カカ</t>
    </rPh>
    <rPh sb="61" eb="63">
      <t>トクベツ</t>
    </rPh>
    <rPh sb="63" eb="66">
      <t>シンリョウヒ</t>
    </rPh>
    <rPh sb="67" eb="69">
      <t>セイキュウ</t>
    </rPh>
    <rPh sb="71" eb="73">
      <t>カイゴ</t>
    </rPh>
    <rPh sb="73" eb="75">
      <t>イリョウ</t>
    </rPh>
    <rPh sb="75" eb="76">
      <t>イン</t>
    </rPh>
    <rPh sb="77" eb="79">
      <t>ニュウショ</t>
    </rPh>
    <rPh sb="86" eb="88">
      <t>バアイ</t>
    </rPh>
    <rPh sb="89" eb="90">
      <t>カギ</t>
    </rPh>
    <rPh sb="91" eb="93">
      <t>サンテイ</t>
    </rPh>
    <phoneticPr fontId="2"/>
  </si>
  <si>
    <r>
      <t>　診療計画は、入所の際に、医師、看護職員、その他必要に応じ関係職種が共同して総合的な診療計画を策定し、文書により病名、症状、治療計画、栄養状態、日常生活の自立の程度</t>
    </r>
    <r>
      <rPr>
        <sz val="9"/>
        <rFont val="ＭＳ 明朝"/>
        <family val="1"/>
        <charset val="128"/>
      </rPr>
      <t>（認知症の評価を含む。）</t>
    </r>
    <r>
      <rPr>
        <sz val="10"/>
        <rFont val="ＭＳ 明朝"/>
        <family val="1"/>
        <charset val="128"/>
      </rPr>
      <t>等のアセスメント及びリハビリテーション計画、栄養摂取計画等について、入所者に対し、入所後２週間以内に説明を行い、入所者又はその家族の同意を得ていますか。</t>
    </r>
    <rPh sb="1" eb="3">
      <t>シンリョウ</t>
    </rPh>
    <rPh sb="3" eb="5">
      <t>ケイカク</t>
    </rPh>
    <rPh sb="7" eb="9">
      <t>ニュウショ</t>
    </rPh>
    <rPh sb="10" eb="11">
      <t>サイ</t>
    </rPh>
    <rPh sb="13" eb="15">
      <t>イシ</t>
    </rPh>
    <rPh sb="16" eb="18">
      <t>カンゴ</t>
    </rPh>
    <rPh sb="18" eb="20">
      <t>ショクイン</t>
    </rPh>
    <rPh sb="23" eb="24">
      <t>タ</t>
    </rPh>
    <rPh sb="24" eb="26">
      <t>ヒツヨウ</t>
    </rPh>
    <rPh sb="27" eb="28">
      <t>オウ</t>
    </rPh>
    <rPh sb="29" eb="31">
      <t>カンケイ</t>
    </rPh>
    <rPh sb="31" eb="33">
      <t>ショクシュ</t>
    </rPh>
    <rPh sb="34" eb="36">
      <t>キョウドウ</t>
    </rPh>
    <rPh sb="38" eb="40">
      <t>ソウゴウ</t>
    </rPh>
    <rPh sb="40" eb="41">
      <t>テキ</t>
    </rPh>
    <rPh sb="42" eb="44">
      <t>シンリョウ</t>
    </rPh>
    <rPh sb="44" eb="46">
      <t>ケイカク</t>
    </rPh>
    <rPh sb="47" eb="49">
      <t>サクテイ</t>
    </rPh>
    <rPh sb="51" eb="53">
      <t>ブンショ</t>
    </rPh>
    <rPh sb="56" eb="58">
      <t>ビョウメイ</t>
    </rPh>
    <rPh sb="59" eb="61">
      <t>ショウジョウ</t>
    </rPh>
    <rPh sb="62" eb="64">
      <t>チリョウ</t>
    </rPh>
    <rPh sb="64" eb="66">
      <t>ケイカク</t>
    </rPh>
    <rPh sb="67" eb="69">
      <t>エイヨウ</t>
    </rPh>
    <rPh sb="69" eb="71">
      <t>ジョウタイ</t>
    </rPh>
    <rPh sb="72" eb="74">
      <t>ニチジョウ</t>
    </rPh>
    <rPh sb="74" eb="76">
      <t>セイカツ</t>
    </rPh>
    <rPh sb="77" eb="79">
      <t>ジリツ</t>
    </rPh>
    <rPh sb="80" eb="82">
      <t>テイド</t>
    </rPh>
    <rPh sb="83" eb="85">
      <t>ニンチ</t>
    </rPh>
    <rPh sb="85" eb="86">
      <t>ショウ</t>
    </rPh>
    <rPh sb="87" eb="89">
      <t>ヒョウカ</t>
    </rPh>
    <rPh sb="90" eb="91">
      <t>フク</t>
    </rPh>
    <rPh sb="94" eb="95">
      <t>トウ</t>
    </rPh>
    <rPh sb="102" eb="103">
      <t>オヨ</t>
    </rPh>
    <rPh sb="113" eb="115">
      <t>ケイカク</t>
    </rPh>
    <rPh sb="116" eb="118">
      <t>エイヨウ</t>
    </rPh>
    <rPh sb="118" eb="120">
      <t>セッシュ</t>
    </rPh>
    <rPh sb="120" eb="122">
      <t>ケイカク</t>
    </rPh>
    <rPh sb="122" eb="123">
      <t>トウ</t>
    </rPh>
    <rPh sb="128" eb="130">
      <t>ニュウショ</t>
    </rPh>
    <rPh sb="130" eb="131">
      <t>シャ</t>
    </rPh>
    <rPh sb="132" eb="133">
      <t>タイ</t>
    </rPh>
    <rPh sb="135" eb="137">
      <t>ニュウショ</t>
    </rPh>
    <rPh sb="137" eb="138">
      <t>ゴ</t>
    </rPh>
    <rPh sb="139" eb="141">
      <t>シュウカン</t>
    </rPh>
    <rPh sb="141" eb="143">
      <t>イナイ</t>
    </rPh>
    <rPh sb="144" eb="146">
      <t>セツメイ</t>
    </rPh>
    <rPh sb="147" eb="148">
      <t>オコナ</t>
    </rPh>
    <rPh sb="150" eb="153">
      <t>ニュウショシャ</t>
    </rPh>
    <rPh sb="153" eb="154">
      <t>マタ</t>
    </rPh>
    <rPh sb="157" eb="159">
      <t>カゾク</t>
    </rPh>
    <rPh sb="160" eb="162">
      <t>ドウイ</t>
    </rPh>
    <rPh sb="163" eb="164">
      <t>エ</t>
    </rPh>
    <phoneticPr fontId="2"/>
  </si>
  <si>
    <r>
      <t>　説明に用いた文書は、入所者</t>
    </r>
    <r>
      <rPr>
        <sz val="9"/>
        <rFont val="ＭＳ 明朝"/>
        <family val="1"/>
        <charset val="128"/>
      </rPr>
      <t>（又はその家族）</t>
    </r>
    <r>
      <rPr>
        <sz val="10"/>
        <rFont val="ＭＳ 明朝"/>
        <family val="1"/>
        <charset val="128"/>
      </rPr>
      <t>に交付するとともに、その写しを診療録に貼付していますか。</t>
    </r>
    <rPh sb="1" eb="3">
      <t>セツメイ</t>
    </rPh>
    <rPh sb="4" eb="5">
      <t>モチ</t>
    </rPh>
    <rPh sb="7" eb="9">
      <t>ブンショ</t>
    </rPh>
    <rPh sb="11" eb="14">
      <t>ニュウショシャ</t>
    </rPh>
    <rPh sb="15" eb="16">
      <t>マタ</t>
    </rPh>
    <rPh sb="19" eb="21">
      <t>カゾク</t>
    </rPh>
    <rPh sb="23" eb="25">
      <t>コウフ</t>
    </rPh>
    <rPh sb="34" eb="35">
      <t>ウツ</t>
    </rPh>
    <rPh sb="37" eb="39">
      <t>シンリョウ</t>
    </rPh>
    <rPh sb="39" eb="40">
      <t>ロク</t>
    </rPh>
    <rPh sb="41" eb="43">
      <t>テンプ</t>
    </rPh>
    <phoneticPr fontId="2"/>
  </si>
  <si>
    <r>
      <t>　褥瘡対策指導管理の基準を満たし、重症皮膚潰瘍管理に必要な器械及び器具を具備し、重症皮膚潰瘍を有する入所者</t>
    </r>
    <r>
      <rPr>
        <sz val="9"/>
        <rFont val="ＭＳ 明朝"/>
        <family val="1"/>
        <charset val="128"/>
      </rPr>
      <t>（Sheaの分類Ⅲ度以上）</t>
    </r>
    <r>
      <rPr>
        <sz val="10"/>
        <rFont val="ＭＳ 明朝"/>
        <family val="1"/>
        <charset val="128"/>
      </rPr>
      <t>について皮膚科又は形成外科を担当する医師が、重度皮膚潰瘍の計画的な医学的管理を継続的に行い、かつ療養上必要な指導を行っていますか。</t>
    </r>
    <rPh sb="1" eb="3">
      <t>ジョクソウ</t>
    </rPh>
    <rPh sb="3" eb="5">
      <t>タイサク</t>
    </rPh>
    <rPh sb="5" eb="7">
      <t>シドウ</t>
    </rPh>
    <rPh sb="7" eb="9">
      <t>カンリ</t>
    </rPh>
    <rPh sb="10" eb="12">
      <t>キジュン</t>
    </rPh>
    <rPh sb="13" eb="14">
      <t>ミ</t>
    </rPh>
    <rPh sb="17" eb="19">
      <t>ジュウショウ</t>
    </rPh>
    <rPh sb="19" eb="21">
      <t>ヒフ</t>
    </rPh>
    <rPh sb="21" eb="23">
      <t>カイヨウ</t>
    </rPh>
    <rPh sb="23" eb="25">
      <t>カンリ</t>
    </rPh>
    <rPh sb="26" eb="28">
      <t>ヒツヨウ</t>
    </rPh>
    <rPh sb="29" eb="31">
      <t>キカイ</t>
    </rPh>
    <rPh sb="31" eb="32">
      <t>オヨ</t>
    </rPh>
    <rPh sb="33" eb="35">
      <t>キグ</t>
    </rPh>
    <rPh sb="36" eb="38">
      <t>グビ</t>
    </rPh>
    <rPh sb="40" eb="42">
      <t>ジュウショウ</t>
    </rPh>
    <rPh sb="42" eb="44">
      <t>ヒフ</t>
    </rPh>
    <rPh sb="44" eb="46">
      <t>カイヨウ</t>
    </rPh>
    <rPh sb="47" eb="48">
      <t>ユウ</t>
    </rPh>
    <rPh sb="50" eb="52">
      <t>ニュウショ</t>
    </rPh>
    <rPh sb="52" eb="53">
      <t>シャ</t>
    </rPh>
    <rPh sb="59" eb="61">
      <t>ブンルイ</t>
    </rPh>
    <rPh sb="62" eb="63">
      <t>ド</t>
    </rPh>
    <rPh sb="63" eb="65">
      <t>イジョウ</t>
    </rPh>
    <rPh sb="70" eb="73">
      <t>ヒフカ</t>
    </rPh>
    <rPh sb="73" eb="74">
      <t>マタ</t>
    </rPh>
    <rPh sb="75" eb="77">
      <t>ケイセイ</t>
    </rPh>
    <rPh sb="77" eb="79">
      <t>ゲカ</t>
    </rPh>
    <rPh sb="80" eb="82">
      <t>タントウ</t>
    </rPh>
    <rPh sb="84" eb="86">
      <t>イシ</t>
    </rPh>
    <rPh sb="88" eb="90">
      <t>ジュウド</t>
    </rPh>
    <rPh sb="90" eb="92">
      <t>ヒフ</t>
    </rPh>
    <rPh sb="92" eb="94">
      <t>カイヨウ</t>
    </rPh>
    <rPh sb="95" eb="97">
      <t>ケイカク</t>
    </rPh>
    <rPh sb="97" eb="98">
      <t>テキ</t>
    </rPh>
    <rPh sb="99" eb="101">
      <t>イガク</t>
    </rPh>
    <rPh sb="101" eb="102">
      <t>テキ</t>
    </rPh>
    <rPh sb="102" eb="104">
      <t>カンリ</t>
    </rPh>
    <rPh sb="105" eb="107">
      <t>ケイゾク</t>
    </rPh>
    <rPh sb="107" eb="108">
      <t>テキ</t>
    </rPh>
    <rPh sb="109" eb="110">
      <t>オコナ</t>
    </rPh>
    <rPh sb="114" eb="116">
      <t>リョウヨウ</t>
    </rPh>
    <rPh sb="116" eb="117">
      <t>ジョウ</t>
    </rPh>
    <rPh sb="117" eb="119">
      <t>ヒツヨウ</t>
    </rPh>
    <rPh sb="120" eb="122">
      <t>シドウ</t>
    </rPh>
    <rPh sb="123" eb="124">
      <t>オコナ</t>
    </rPh>
    <phoneticPr fontId="2"/>
  </si>
  <si>
    <r>
      <t>　介護医療院の薬剤師が医師の同意を得て、薬剤管理指導記録に基づき、直接服薬指導</t>
    </r>
    <r>
      <rPr>
        <sz val="9"/>
        <rFont val="ＭＳ 明朝"/>
        <family val="1"/>
        <charset val="128"/>
      </rPr>
      <t>（服薬に関する注意及び効果、副作用等に関する状況把握を含む。）</t>
    </r>
    <r>
      <rPr>
        <sz val="10"/>
        <rFont val="ＭＳ 明朝"/>
        <family val="1"/>
        <charset val="128"/>
      </rPr>
      <t>を行った場合に、週１回、月４回を限度に算定していますか。また算定する日の間隔は６日以上あいていますか。</t>
    </r>
    <rPh sb="1" eb="3">
      <t>カイゴ</t>
    </rPh>
    <rPh sb="3" eb="5">
      <t>イリョウ</t>
    </rPh>
    <rPh sb="5" eb="6">
      <t>イン</t>
    </rPh>
    <rPh sb="7" eb="10">
      <t>ヤクザイシ</t>
    </rPh>
    <rPh sb="11" eb="13">
      <t>イシ</t>
    </rPh>
    <rPh sb="14" eb="16">
      <t>ドウイ</t>
    </rPh>
    <rPh sb="17" eb="18">
      <t>エ</t>
    </rPh>
    <rPh sb="20" eb="22">
      <t>ヤクザイ</t>
    </rPh>
    <rPh sb="22" eb="24">
      <t>カンリ</t>
    </rPh>
    <rPh sb="24" eb="26">
      <t>シドウ</t>
    </rPh>
    <rPh sb="26" eb="28">
      <t>キロク</t>
    </rPh>
    <rPh sb="29" eb="30">
      <t>モト</t>
    </rPh>
    <rPh sb="33" eb="35">
      <t>チョクセツ</t>
    </rPh>
    <rPh sb="35" eb="37">
      <t>フクヤク</t>
    </rPh>
    <rPh sb="37" eb="39">
      <t>シドウ</t>
    </rPh>
    <rPh sb="40" eb="42">
      <t>フクヤク</t>
    </rPh>
    <rPh sb="43" eb="44">
      <t>カン</t>
    </rPh>
    <rPh sb="46" eb="48">
      <t>チュウイ</t>
    </rPh>
    <rPh sb="48" eb="49">
      <t>オヨ</t>
    </rPh>
    <rPh sb="50" eb="52">
      <t>コウカ</t>
    </rPh>
    <rPh sb="53" eb="56">
      <t>フクサヨウ</t>
    </rPh>
    <rPh sb="56" eb="57">
      <t>トウ</t>
    </rPh>
    <rPh sb="58" eb="59">
      <t>カン</t>
    </rPh>
    <rPh sb="61" eb="63">
      <t>ジョウキョウ</t>
    </rPh>
    <rPh sb="63" eb="65">
      <t>ハアク</t>
    </rPh>
    <rPh sb="66" eb="67">
      <t>フク</t>
    </rPh>
    <rPh sb="71" eb="72">
      <t>オコナ</t>
    </rPh>
    <rPh sb="74" eb="76">
      <t>バアイ</t>
    </rPh>
    <rPh sb="78" eb="79">
      <t>シュウ</t>
    </rPh>
    <rPh sb="80" eb="81">
      <t>カイ</t>
    </rPh>
    <rPh sb="82" eb="83">
      <t>ツキ</t>
    </rPh>
    <rPh sb="84" eb="85">
      <t>カイ</t>
    </rPh>
    <rPh sb="86" eb="87">
      <t>カギ</t>
    </rPh>
    <rPh sb="87" eb="88">
      <t>ド</t>
    </rPh>
    <rPh sb="89" eb="91">
      <t>サンテイ</t>
    </rPh>
    <rPh sb="100" eb="102">
      <t>サンテイ</t>
    </rPh>
    <rPh sb="104" eb="105">
      <t>ヒ</t>
    </rPh>
    <rPh sb="106" eb="108">
      <t>カンカク</t>
    </rPh>
    <rPh sb="110" eb="111">
      <t>ニチ</t>
    </rPh>
    <rPh sb="111" eb="113">
      <t>イジョウ</t>
    </rPh>
    <phoneticPr fontId="2"/>
  </si>
  <si>
    <r>
      <t>　薬剤師が入所者等ごとに薬剤管理指導記録を作成し、投薬又は注射に際して必要な薬学的管理</t>
    </r>
    <r>
      <rPr>
        <sz val="9"/>
        <rFont val="ＭＳ 明朝"/>
        <family val="1"/>
        <charset val="128"/>
      </rPr>
      <t>（副作用に関する状況把握を含む。）</t>
    </r>
    <r>
      <rPr>
        <sz val="10"/>
        <rFont val="ＭＳ 明朝"/>
        <family val="1"/>
        <charset val="128"/>
      </rPr>
      <t>を行い、必要事項を記入するとともに、当該記録に基づき適切に利用者等に対し指導を行っていますか。</t>
    </r>
    <rPh sb="1" eb="4">
      <t>ヤクザイシ</t>
    </rPh>
    <rPh sb="5" eb="7">
      <t>ニュウショ</t>
    </rPh>
    <rPh sb="7" eb="8">
      <t>シャ</t>
    </rPh>
    <rPh sb="8" eb="9">
      <t>トウ</t>
    </rPh>
    <rPh sb="12" eb="14">
      <t>ヤクザイ</t>
    </rPh>
    <rPh sb="14" eb="16">
      <t>カンリ</t>
    </rPh>
    <rPh sb="16" eb="18">
      <t>シドウ</t>
    </rPh>
    <rPh sb="18" eb="20">
      <t>キロク</t>
    </rPh>
    <rPh sb="21" eb="23">
      <t>サクセイ</t>
    </rPh>
    <rPh sb="25" eb="27">
      <t>トウヤク</t>
    </rPh>
    <rPh sb="27" eb="28">
      <t>マタ</t>
    </rPh>
    <rPh sb="29" eb="31">
      <t>チュウシャ</t>
    </rPh>
    <rPh sb="32" eb="33">
      <t>サイ</t>
    </rPh>
    <rPh sb="35" eb="37">
      <t>ヒツヨウ</t>
    </rPh>
    <rPh sb="38" eb="41">
      <t>ヤクガクテキ</t>
    </rPh>
    <rPh sb="41" eb="43">
      <t>カンリ</t>
    </rPh>
    <rPh sb="44" eb="47">
      <t>フクサヨウ</t>
    </rPh>
    <rPh sb="48" eb="49">
      <t>カン</t>
    </rPh>
    <rPh sb="51" eb="53">
      <t>ジョウキョウ</t>
    </rPh>
    <rPh sb="53" eb="55">
      <t>ハアク</t>
    </rPh>
    <rPh sb="56" eb="57">
      <t>フク</t>
    </rPh>
    <rPh sb="61" eb="62">
      <t>オコナ</t>
    </rPh>
    <rPh sb="64" eb="66">
      <t>ヒツヨウ</t>
    </rPh>
    <rPh sb="66" eb="68">
      <t>ジコウ</t>
    </rPh>
    <rPh sb="69" eb="71">
      <t>キニュウ</t>
    </rPh>
    <rPh sb="78" eb="80">
      <t>トウガイ</t>
    </rPh>
    <rPh sb="80" eb="82">
      <t>キロク</t>
    </rPh>
    <rPh sb="83" eb="84">
      <t>モト</t>
    </rPh>
    <rPh sb="86" eb="88">
      <t>テキセツ</t>
    </rPh>
    <rPh sb="89" eb="92">
      <t>リヨウシャ</t>
    </rPh>
    <rPh sb="92" eb="93">
      <t>トウ</t>
    </rPh>
    <rPh sb="94" eb="95">
      <t>タイ</t>
    </rPh>
    <rPh sb="96" eb="98">
      <t>シドウ</t>
    </rPh>
    <rPh sb="99" eb="100">
      <t>オコナ</t>
    </rPh>
    <phoneticPr fontId="2"/>
  </si>
  <si>
    <r>
      <t xml:space="preserve">　入所者ごとの服薬情報等の情報を厚生労働省に提出し、処方の実施に当たって、当該情報その他薬物療法の適切かつ有効な実施のために必要な情報を活用していますか。
</t>
    </r>
    <r>
      <rPr>
        <sz val="9"/>
        <rFont val="ＭＳ 明朝"/>
        <family val="1"/>
        <charset val="128"/>
      </rPr>
      <t>※　厚生労働省への情報提出については、「科学的介護情報システム（ Long-term care Information system For Evidence）」（以下「ＬＩＦＥ」という。）を用いて行うこととする。ＬＩＦＥへの提出情報、提出頻度等については、「科学的介護情報システム（ＬＩＦＥ）関連加算に関する基本的考え方並びに事務処理手順及び様式例の提示について」を参照されたい。
※　サービスの質の向上を図るため、ＬＩＦＥへの提出情報及びフィードバック情報を活用し、入所者の病状、服薬アドヒアランス等に応じた処方の検討（Plan）、当該検討に基づく処方（Do）、処方後の状態等を踏まえた総合的な評価（Check）、その評価結果を踏まえた処方継続又は処方変更（Action）の一連のサイクル（ＰＤＣＡサイクル）により、サービスの質の管理を行うこと。</t>
    </r>
    <rPh sb="1" eb="4">
      <t>ニュウショシャ</t>
    </rPh>
    <rPh sb="7" eb="9">
      <t>フクヤク</t>
    </rPh>
    <rPh sb="9" eb="11">
      <t>ジョウホウ</t>
    </rPh>
    <rPh sb="11" eb="12">
      <t>トウ</t>
    </rPh>
    <rPh sb="13" eb="15">
      <t>ジョウホウ</t>
    </rPh>
    <rPh sb="16" eb="18">
      <t>コウセイ</t>
    </rPh>
    <rPh sb="18" eb="21">
      <t>ロウドウショウ</t>
    </rPh>
    <rPh sb="22" eb="24">
      <t>テイシュツ</t>
    </rPh>
    <rPh sb="26" eb="28">
      <t>ショホウ</t>
    </rPh>
    <rPh sb="29" eb="31">
      <t>ジッシ</t>
    </rPh>
    <rPh sb="32" eb="33">
      <t>ア</t>
    </rPh>
    <rPh sb="37" eb="39">
      <t>トウガイ</t>
    </rPh>
    <rPh sb="39" eb="41">
      <t>ジョウホウ</t>
    </rPh>
    <rPh sb="43" eb="44">
      <t>タ</t>
    </rPh>
    <rPh sb="44" eb="46">
      <t>ヤクブツ</t>
    </rPh>
    <rPh sb="46" eb="48">
      <t>リョウホウ</t>
    </rPh>
    <rPh sb="49" eb="51">
      <t>テキセツ</t>
    </rPh>
    <rPh sb="53" eb="55">
      <t>ユウコウ</t>
    </rPh>
    <rPh sb="56" eb="58">
      <t>ジッシ</t>
    </rPh>
    <rPh sb="62" eb="64">
      <t>ヒツヨウ</t>
    </rPh>
    <rPh sb="65" eb="67">
      <t>ジョウホウ</t>
    </rPh>
    <rPh sb="68" eb="70">
      <t>カツヨウ</t>
    </rPh>
    <phoneticPr fontId="2"/>
  </si>
  <si>
    <r>
      <t>　理学療法、作業療法及び言語聴覚療法は、入所者等１人につき１日合計４回限りの算定としていますか。</t>
    </r>
    <r>
      <rPr>
        <sz val="9"/>
        <rFont val="ＭＳ 明朝"/>
        <family val="1"/>
        <charset val="128"/>
      </rPr>
      <t>（各々の療法は１日３回まで。合計５回以上算定している場合は「×」）</t>
    </r>
    <rPh sb="20" eb="23">
      <t>ニュウショシャ</t>
    </rPh>
    <rPh sb="23" eb="24">
      <t>トウ</t>
    </rPh>
    <rPh sb="35" eb="36">
      <t>カギ</t>
    </rPh>
    <rPh sb="49" eb="51">
      <t>オノオノ</t>
    </rPh>
    <rPh sb="52" eb="54">
      <t>リョウホウ</t>
    </rPh>
    <rPh sb="56" eb="57">
      <t>ニチ</t>
    </rPh>
    <rPh sb="58" eb="59">
      <t>カイ</t>
    </rPh>
    <phoneticPr fontId="14"/>
  </si>
  <si>
    <r>
      <t>　集団コミュニケーション療法は、１日につき３回限りの算定としていますか。
　</t>
    </r>
    <r>
      <rPr>
        <sz val="9"/>
        <rFont val="ＭＳ 明朝"/>
        <family val="1"/>
        <charset val="128"/>
      </rPr>
      <t>（１日４回以上算定している場合は「×」）</t>
    </r>
    <rPh sb="1" eb="3">
      <t>シュウダン</t>
    </rPh>
    <rPh sb="23" eb="24">
      <t>カギ</t>
    </rPh>
    <phoneticPr fontId="14"/>
  </si>
  <si>
    <r>
      <t>　摂食機能療法は、１日につき１回のみ</t>
    </r>
    <r>
      <rPr>
        <sz val="9"/>
        <rFont val="ＭＳ 明朝"/>
        <family val="1"/>
        <charset val="128"/>
      </rPr>
      <t>（月に４回を限度）</t>
    </r>
    <r>
      <rPr>
        <sz val="10"/>
        <rFont val="ＭＳ 明朝"/>
        <family val="1"/>
        <charset val="128"/>
      </rPr>
      <t>の算定としていますか。
　</t>
    </r>
    <r>
      <rPr>
        <sz val="9"/>
        <rFont val="ＭＳ 明朝"/>
        <family val="1"/>
        <charset val="128"/>
      </rPr>
      <t>（１日２回以上算定している場合は「×」）</t>
    </r>
    <rPh sb="19" eb="20">
      <t>ツキ</t>
    </rPh>
    <rPh sb="22" eb="23">
      <t>カイ</t>
    </rPh>
    <rPh sb="24" eb="26">
      <t>ゲンド</t>
    </rPh>
    <phoneticPr fontId="14"/>
  </si>
  <si>
    <r>
      <t>　医師、理学療法士、作業療法士、言語聴覚士その他の職種の者が共同して、入所者ごとに、施設サービス計画と整合性のあるリハビリテーション実施計画を作成していますか。</t>
    </r>
    <r>
      <rPr>
        <sz val="9"/>
        <rFont val="ＭＳ 明朝"/>
        <family val="1"/>
        <charset val="128"/>
      </rPr>
      <t>（施設サービス計画の中にリハビリテーション実施計画に相当する内容の記載がある場合は、リハビリテーション実施計画の作成に代えることができます。）</t>
    </r>
    <rPh sb="1" eb="3">
      <t>イシ</t>
    </rPh>
    <rPh sb="4" eb="6">
      <t>リガク</t>
    </rPh>
    <rPh sb="6" eb="8">
      <t>リョウホウ</t>
    </rPh>
    <rPh sb="8" eb="9">
      <t>シ</t>
    </rPh>
    <rPh sb="10" eb="12">
      <t>サギョウ</t>
    </rPh>
    <rPh sb="12" eb="14">
      <t>リョウホウ</t>
    </rPh>
    <rPh sb="14" eb="15">
      <t>シ</t>
    </rPh>
    <rPh sb="16" eb="18">
      <t>ゲンゴ</t>
    </rPh>
    <rPh sb="18" eb="20">
      <t>チョウカク</t>
    </rPh>
    <rPh sb="20" eb="21">
      <t>シ</t>
    </rPh>
    <rPh sb="23" eb="24">
      <t>タ</t>
    </rPh>
    <rPh sb="25" eb="27">
      <t>ショクシュ</t>
    </rPh>
    <rPh sb="28" eb="29">
      <t>モノ</t>
    </rPh>
    <rPh sb="30" eb="32">
      <t>キョウドウ</t>
    </rPh>
    <rPh sb="42" eb="44">
      <t>シセツ</t>
    </rPh>
    <rPh sb="48" eb="50">
      <t>ケイカク</t>
    </rPh>
    <rPh sb="51" eb="54">
      <t>セイゴウセイ</t>
    </rPh>
    <rPh sb="66" eb="68">
      <t>ジッシ</t>
    </rPh>
    <rPh sb="68" eb="70">
      <t>ケイカク</t>
    </rPh>
    <rPh sb="71" eb="73">
      <t>サクセイ</t>
    </rPh>
    <rPh sb="81" eb="83">
      <t>シセツ</t>
    </rPh>
    <rPh sb="87" eb="89">
      <t>ケイカク</t>
    </rPh>
    <rPh sb="90" eb="91">
      <t>ナカ</t>
    </rPh>
    <rPh sb="101" eb="103">
      <t>ジッシ</t>
    </rPh>
    <rPh sb="103" eb="105">
      <t>ケイカク</t>
    </rPh>
    <rPh sb="106" eb="108">
      <t>ソウトウ</t>
    </rPh>
    <rPh sb="110" eb="112">
      <t>ナイヨウ</t>
    </rPh>
    <rPh sb="113" eb="115">
      <t>キサイ</t>
    </rPh>
    <rPh sb="118" eb="120">
      <t>バアイ</t>
    </rPh>
    <rPh sb="131" eb="133">
      <t>ジッシ</t>
    </rPh>
    <rPh sb="133" eb="135">
      <t>ケイカク</t>
    </rPh>
    <rPh sb="136" eb="138">
      <t>サクセイ</t>
    </rPh>
    <rPh sb="139" eb="140">
      <t>カ</t>
    </rPh>
    <phoneticPr fontId="14"/>
  </si>
  <si>
    <r>
      <t xml:space="preserve">　理学療法、作業療法及び言語聴覚療法の加算に係る厚生労働省への情報の提出については、「科学的介護情報システム（ Long-term care Information system For Evidence）」（以下「ＬＩＦＥ」という。）を用いて行っていますか。　
</t>
    </r>
    <r>
      <rPr>
        <sz val="9"/>
        <rFont val="ＭＳ 明朝"/>
        <family val="1"/>
        <charset val="128"/>
      </rPr>
      <t>※　ＬＩＦＥへの提出情報、提出頻度等については、「科学的介護情報システム（ＬＩＦＥ）関連加算に関する基本的考え方並びに事務処理手順及び様式例の提示について」を参照してください。
※　サービスの質の向上を図るため、ＬＩＦＥへの提出情報及びフィードバック情報を活用し、利用者の状態に応じたリハビリテーション実施計画の作成（Plan）、当該計画に基づくリハビリテーションの実施（Do）、当該実施内容の評価（Check）、その評価結果を踏まえた当該計画の見直し・改善（Action）の一連のサイクル（ＰＤＣＡサイクル）により、サービスの質の管理を行うこととします。</t>
    </r>
    <rPh sb="1" eb="3">
      <t>リガク</t>
    </rPh>
    <rPh sb="3" eb="5">
      <t>リョウホウ</t>
    </rPh>
    <rPh sb="6" eb="8">
      <t>サギョウ</t>
    </rPh>
    <rPh sb="8" eb="10">
      <t>リョウホウ</t>
    </rPh>
    <rPh sb="10" eb="11">
      <t>オヨ</t>
    </rPh>
    <rPh sb="12" eb="14">
      <t>ゲンゴ</t>
    </rPh>
    <rPh sb="14" eb="16">
      <t>チョウカク</t>
    </rPh>
    <rPh sb="16" eb="18">
      <t>リョウホウ</t>
    </rPh>
    <rPh sb="19" eb="21">
      <t>カサン</t>
    </rPh>
    <rPh sb="22" eb="23">
      <t>カカ</t>
    </rPh>
    <rPh sb="24" eb="26">
      <t>コウセイ</t>
    </rPh>
    <rPh sb="26" eb="29">
      <t>ロウドウショウ</t>
    </rPh>
    <rPh sb="31" eb="33">
      <t>ジョウホウ</t>
    </rPh>
    <rPh sb="34" eb="36">
      <t>テイシュツ</t>
    </rPh>
    <phoneticPr fontId="2"/>
  </si>
  <si>
    <r>
      <t>　理学療法Ⅰを算定する場合、専任の医師及び専従の理学療法士がそれぞれ１人以上配置されていますか。
　</t>
    </r>
    <r>
      <rPr>
        <sz val="9"/>
        <rFont val="ＭＳ 明朝"/>
        <family val="1"/>
        <charset val="128"/>
      </rPr>
      <t>※医療機関と併設する介護医療院の理学療法士については、サービス提供に支障がない場合には、常勤換算で１人以上勤務することで差し支えない。</t>
    </r>
    <rPh sb="51" eb="53">
      <t>イリョウ</t>
    </rPh>
    <rPh sb="53" eb="55">
      <t>キカン</t>
    </rPh>
    <rPh sb="56" eb="58">
      <t>ヘイセツ</t>
    </rPh>
    <rPh sb="60" eb="62">
      <t>カイゴ</t>
    </rPh>
    <rPh sb="62" eb="64">
      <t>イリョウ</t>
    </rPh>
    <rPh sb="64" eb="65">
      <t>イン</t>
    </rPh>
    <rPh sb="66" eb="68">
      <t>リガク</t>
    </rPh>
    <rPh sb="68" eb="71">
      <t>リョウホウシ</t>
    </rPh>
    <rPh sb="81" eb="83">
      <t>テイキョウ</t>
    </rPh>
    <rPh sb="84" eb="86">
      <t>シショウ</t>
    </rPh>
    <rPh sb="89" eb="91">
      <t>バアイ</t>
    </rPh>
    <rPh sb="94" eb="96">
      <t>ジョウキン</t>
    </rPh>
    <rPh sb="96" eb="98">
      <t>カンサン</t>
    </rPh>
    <rPh sb="100" eb="101">
      <t>ニン</t>
    </rPh>
    <rPh sb="101" eb="103">
      <t>イジョウ</t>
    </rPh>
    <rPh sb="103" eb="105">
      <t>キンム</t>
    </rPh>
    <rPh sb="110" eb="111">
      <t>サ</t>
    </rPh>
    <rPh sb="112" eb="113">
      <t>ツカ</t>
    </rPh>
    <phoneticPr fontId="14"/>
  </si>
  <si>
    <r>
      <t>　治療・訓練を実施する専用の施設の面積は、100㎡以上</t>
    </r>
    <r>
      <rPr>
        <sz val="9"/>
        <rFont val="ＭＳ 明朝"/>
        <family val="1"/>
        <charset val="128"/>
      </rPr>
      <t>（併設型小規模介護医療院については45㎡以上）</t>
    </r>
    <r>
      <rPr>
        <sz val="10"/>
        <rFont val="ＭＳ 明朝"/>
        <family val="1"/>
        <charset val="128"/>
      </rPr>
      <t>ありますか。</t>
    </r>
    <rPh sb="28" eb="30">
      <t>ヘイセツ</t>
    </rPh>
    <rPh sb="30" eb="31">
      <t>ガタ</t>
    </rPh>
    <rPh sb="31" eb="34">
      <t>ショウキボ</t>
    </rPh>
    <rPh sb="34" eb="36">
      <t>カイゴ</t>
    </rPh>
    <rPh sb="36" eb="38">
      <t>イリョウ</t>
    </rPh>
    <rPh sb="38" eb="39">
      <t>イン</t>
    </rPh>
    <rPh sb="47" eb="49">
      <t>イジョウ</t>
    </rPh>
    <phoneticPr fontId="14"/>
  </si>
  <si>
    <r>
      <t>　リハビリテーションの内容の要点、実施時刻</t>
    </r>
    <r>
      <rPr>
        <sz val="9"/>
        <rFont val="ＭＳ 明朝"/>
        <family val="1"/>
        <charset val="128"/>
      </rPr>
      <t>（開始時刻と終了時刻）</t>
    </r>
    <r>
      <rPr>
        <sz val="10"/>
        <rFont val="ＭＳ 明朝"/>
        <family val="1"/>
        <charset val="128"/>
      </rPr>
      <t>の記録を記載していますか。</t>
    </r>
    <phoneticPr fontId="14"/>
  </si>
  <si>
    <r>
      <t>　リハビリテーションに関する記録</t>
    </r>
    <r>
      <rPr>
        <sz val="9"/>
        <rFont val="ＭＳ 明朝"/>
        <family val="1"/>
        <charset val="128"/>
      </rPr>
      <t>（実施時間、訓練内容、担当者等）</t>
    </r>
    <r>
      <rPr>
        <sz val="10"/>
        <rFont val="ＭＳ 明朝"/>
        <family val="1"/>
        <charset val="128"/>
      </rPr>
      <t>は入所者等毎に同一ファイルとして保管され、常に医療従事者により閲覧が可能ですか。</t>
    </r>
    <rPh sb="33" eb="35">
      <t>ニュウショ</t>
    </rPh>
    <rPh sb="35" eb="36">
      <t>シャ</t>
    </rPh>
    <rPh sb="36" eb="37">
      <t>トウ</t>
    </rPh>
    <rPh sb="37" eb="38">
      <t>ゴト</t>
    </rPh>
    <phoneticPr fontId="14"/>
  </si>
  <si>
    <r>
      <t>　医師が定期的な運動機能検査をもとに理学療法の効果判定を行い、理学療法実施計画</t>
    </r>
    <r>
      <rPr>
        <sz val="9"/>
        <rFont val="ＭＳ 明朝"/>
        <family val="1"/>
        <charset val="128"/>
      </rPr>
      <t>（リハビリテーション実施計画）</t>
    </r>
    <r>
      <rPr>
        <sz val="10"/>
        <rFont val="ＭＳ 明朝"/>
        <family val="1"/>
        <charset val="128"/>
      </rPr>
      <t>を作成していますか。</t>
    </r>
    <phoneticPr fontId="14"/>
  </si>
  <si>
    <r>
      <t>　入所者ごとのリハビリテーション実施計画の内容等の情報を厚生労働省に提出し、リハビリテーションの実施に当たって、当該情報その他リハビリテーションの適切かつ有効な実施のために必要な情報を活用している場合に、１月につき１回を限度として所定単位数に33単位を加算していますか。</t>
    </r>
    <r>
      <rPr>
        <sz val="9"/>
        <rFont val="ＭＳ 明朝"/>
        <family val="1"/>
        <charset val="128"/>
      </rPr>
      <t>（※作業療法の⑫又は言語聴覚療法の⑫により加算する場合はこの限りではない。）</t>
    </r>
    <phoneticPr fontId="2"/>
  </si>
  <si>
    <r>
      <t>　次に掲げる基準のいずれにも適合している介護医療院においてリハビリテーションを行った場合に、１月に１回を限度として所定単位数に20単位を加算していますか。</t>
    </r>
    <r>
      <rPr>
        <sz val="9"/>
        <rFont val="ＭＳ 明朝"/>
        <family val="1"/>
        <charset val="128"/>
      </rPr>
      <t>（※作業療法の⑬又は言語聴覚療法の⑬により加算する場合はこの限りではない。）
　・口腔衛生管理加算（Ⅱ）及び栄養マネジメント強化加算を算定していること。
　・⑫を算定していること。
　・利用者ごとに、医師、管理栄養士、理学療法士、作業療法士、言語聴覚士、歯科衛生士、看護職員、介護職
    員その他の職種の者が、リハビリテーション計画の内容等の情報その他リハビリテーションの適切かつ有効
    な実施のために必要な情報、利用者の口腔の健康状態に関する情報及び利用者の栄養状態に関する情報を相
    互に共有すること。
　・上記で共有した情報を踏まえ、必要に応じてリハビリテーション計画の見直しを行い、当該見直しの内容に
    ついて、上記職種間で共有していること。</t>
    </r>
    <rPh sb="1" eb="2">
      <t>ツギ</t>
    </rPh>
    <rPh sb="3" eb="4">
      <t>カカ</t>
    </rPh>
    <rPh sb="6" eb="8">
      <t>キジュン</t>
    </rPh>
    <rPh sb="14" eb="16">
      <t>テキゴウ</t>
    </rPh>
    <rPh sb="20" eb="22">
      <t>カイゴ</t>
    </rPh>
    <rPh sb="22" eb="24">
      <t>イリョウ</t>
    </rPh>
    <rPh sb="24" eb="25">
      <t>イン</t>
    </rPh>
    <rPh sb="39" eb="40">
      <t>オコナ</t>
    </rPh>
    <rPh sb="42" eb="44">
      <t>バアイ</t>
    </rPh>
    <rPh sb="47" eb="48">
      <t>ツキ</t>
    </rPh>
    <rPh sb="50" eb="51">
      <t>カイ</t>
    </rPh>
    <rPh sb="52" eb="54">
      <t>ゲンド</t>
    </rPh>
    <rPh sb="57" eb="62">
      <t>ショテイタンイスウ</t>
    </rPh>
    <rPh sb="65" eb="67">
      <t>タンイ</t>
    </rPh>
    <rPh sb="68" eb="70">
      <t>カサン</t>
    </rPh>
    <rPh sb="118" eb="126">
      <t>コウクウエイセイカンリカサン</t>
    </rPh>
    <rPh sb="129" eb="130">
      <t>オヨ</t>
    </rPh>
    <rPh sb="131" eb="133">
      <t>エイヨウ</t>
    </rPh>
    <rPh sb="139" eb="143">
      <t>キョウカカサン</t>
    </rPh>
    <rPh sb="144" eb="146">
      <t>サンテイ</t>
    </rPh>
    <rPh sb="158" eb="160">
      <t>サンテイ</t>
    </rPh>
    <rPh sb="170" eb="173">
      <t>リヨウシャ</t>
    </rPh>
    <rPh sb="177" eb="179">
      <t>イシ</t>
    </rPh>
    <rPh sb="180" eb="185">
      <t>カンリエイヨウシ</t>
    </rPh>
    <rPh sb="186" eb="191">
      <t>リガクリョウホウシ</t>
    </rPh>
    <rPh sb="192" eb="196">
      <t>サギョウリョウホウ</t>
    </rPh>
    <rPh sb="196" eb="197">
      <t>シ</t>
    </rPh>
    <rPh sb="198" eb="203">
      <t>ゲンゴチョウカクシ</t>
    </rPh>
    <rPh sb="204" eb="209">
      <t>シカエイセイシ</t>
    </rPh>
    <rPh sb="210" eb="214">
      <t>カンゴショクイン</t>
    </rPh>
    <rPh sb="215" eb="217">
      <t>カイゴ</t>
    </rPh>
    <rPh sb="226" eb="227">
      <t>タ</t>
    </rPh>
    <rPh sb="228" eb="230">
      <t>ショクシュ</t>
    </rPh>
    <rPh sb="231" eb="232">
      <t>モノ</t>
    </rPh>
    <rPh sb="243" eb="245">
      <t>ケイカク</t>
    </rPh>
    <rPh sb="246" eb="248">
      <t>ナイヨウ</t>
    </rPh>
    <rPh sb="248" eb="249">
      <t>ナド</t>
    </rPh>
    <rPh sb="250" eb="252">
      <t>ジョウホウ</t>
    </rPh>
    <rPh sb="254" eb="255">
      <t>タ</t>
    </rPh>
    <rPh sb="265" eb="267">
      <t>テキセツ</t>
    </rPh>
    <rPh sb="269" eb="271">
      <t>ユウコウ</t>
    </rPh>
    <rPh sb="283" eb="285">
      <t>ヒツヨウ</t>
    </rPh>
    <rPh sb="286" eb="288">
      <t>ジョウホウ</t>
    </rPh>
    <rPh sb="289" eb="292">
      <t>リヨウシャ</t>
    </rPh>
    <rPh sb="293" eb="295">
      <t>コウクウ</t>
    </rPh>
    <rPh sb="296" eb="298">
      <t>ケンコウ</t>
    </rPh>
    <rPh sb="298" eb="300">
      <t>ジョウタイ</t>
    </rPh>
    <rPh sb="301" eb="302">
      <t>カン</t>
    </rPh>
    <rPh sb="304" eb="306">
      <t>ジョウホウ</t>
    </rPh>
    <rPh sb="306" eb="307">
      <t>オヨ</t>
    </rPh>
    <rPh sb="308" eb="311">
      <t>リヨウシャ</t>
    </rPh>
    <rPh sb="312" eb="314">
      <t>エイヨウ</t>
    </rPh>
    <rPh sb="314" eb="316">
      <t>ジョウタイ</t>
    </rPh>
    <rPh sb="317" eb="318">
      <t>カン</t>
    </rPh>
    <rPh sb="320" eb="322">
      <t>ジョウホウ</t>
    </rPh>
    <rPh sb="341" eb="343">
      <t>ジョウキ</t>
    </rPh>
    <rPh sb="344" eb="346">
      <t>キョウユウ</t>
    </rPh>
    <rPh sb="348" eb="350">
      <t>ジョウホウ</t>
    </rPh>
    <rPh sb="351" eb="352">
      <t>フ</t>
    </rPh>
    <rPh sb="355" eb="357">
      <t>ヒツヨウ</t>
    </rPh>
    <rPh sb="358" eb="359">
      <t>オウ</t>
    </rPh>
    <rPh sb="370" eb="372">
      <t>ケイカク</t>
    </rPh>
    <rPh sb="373" eb="375">
      <t>ミナオ</t>
    </rPh>
    <rPh sb="377" eb="378">
      <t>オコナ</t>
    </rPh>
    <rPh sb="380" eb="382">
      <t>トウガイ</t>
    </rPh>
    <rPh sb="382" eb="384">
      <t>ミナオ</t>
    </rPh>
    <rPh sb="386" eb="388">
      <t>ナイヨウ</t>
    </rPh>
    <rPh sb="398" eb="400">
      <t>ジョウキ</t>
    </rPh>
    <rPh sb="400" eb="403">
      <t>ショクシュカン</t>
    </rPh>
    <rPh sb="404" eb="406">
      <t>キョウユウ</t>
    </rPh>
    <phoneticPr fontId="2"/>
  </si>
  <si>
    <r>
      <t>　理学療法</t>
    </r>
    <r>
      <rPr>
        <sz val="11"/>
        <rFont val="HG丸ｺﾞｼｯｸM-PRO"/>
        <family val="3"/>
        <charset val="128"/>
      </rPr>
      <t>Ⅱ</t>
    </r>
    <phoneticPr fontId="2"/>
  </si>
  <si>
    <r>
      <t>　個別的訓練</t>
    </r>
    <r>
      <rPr>
        <sz val="9"/>
        <rFont val="ＭＳ 明朝"/>
        <family val="1"/>
        <charset val="128"/>
      </rPr>
      <t>(機械・器具を用いた機能訓練、水中機能訓練、温熱療法、マッサージ等を組み合わせて行う個別的訓練を含む。）</t>
    </r>
    <r>
      <rPr>
        <sz val="10"/>
        <rFont val="ＭＳ 明朝"/>
        <family val="1"/>
        <charset val="128"/>
      </rPr>
      <t>を行う必要がある入所者等に行う場合であって、従事者と入所者等が１対１で行った場合に算定していますか。</t>
    </r>
    <rPh sb="4" eb="6">
      <t>クンレン</t>
    </rPh>
    <rPh sb="7" eb="9">
      <t>キカイ</t>
    </rPh>
    <rPh sb="10" eb="12">
      <t>キグ</t>
    </rPh>
    <rPh sb="13" eb="14">
      <t>モチ</t>
    </rPh>
    <rPh sb="16" eb="18">
      <t>キノウ</t>
    </rPh>
    <rPh sb="18" eb="20">
      <t>クンレン</t>
    </rPh>
    <rPh sb="21" eb="23">
      <t>スイチュウ</t>
    </rPh>
    <rPh sb="23" eb="25">
      <t>キノウ</t>
    </rPh>
    <rPh sb="25" eb="27">
      <t>クンレン</t>
    </rPh>
    <rPh sb="28" eb="30">
      <t>オンネツ</t>
    </rPh>
    <rPh sb="30" eb="32">
      <t>リョウホウ</t>
    </rPh>
    <rPh sb="38" eb="39">
      <t>トウ</t>
    </rPh>
    <rPh sb="40" eb="41">
      <t>ク</t>
    </rPh>
    <rPh sb="42" eb="43">
      <t>ア</t>
    </rPh>
    <rPh sb="46" eb="47">
      <t>オコナ</t>
    </rPh>
    <rPh sb="48" eb="50">
      <t>コベツ</t>
    </rPh>
    <rPh sb="50" eb="51">
      <t>テキ</t>
    </rPh>
    <rPh sb="51" eb="53">
      <t>クンレン</t>
    </rPh>
    <rPh sb="54" eb="55">
      <t>フク</t>
    </rPh>
    <rPh sb="59" eb="60">
      <t>オコナ</t>
    </rPh>
    <rPh sb="61" eb="63">
      <t>ヒツヨウ</t>
    </rPh>
    <rPh sb="66" eb="68">
      <t>ニュウショ</t>
    </rPh>
    <rPh sb="68" eb="69">
      <t>シャ</t>
    </rPh>
    <rPh sb="69" eb="70">
      <t>トウ</t>
    </rPh>
    <rPh sb="71" eb="72">
      <t>オコナ</t>
    </rPh>
    <rPh sb="73" eb="75">
      <t>バアイ</t>
    </rPh>
    <rPh sb="80" eb="83">
      <t>ジュウジシャ</t>
    </rPh>
    <rPh sb="84" eb="87">
      <t>ニュウショシャ</t>
    </rPh>
    <rPh sb="87" eb="88">
      <t>トウ</t>
    </rPh>
    <rPh sb="90" eb="91">
      <t>タイ</t>
    </rPh>
    <rPh sb="93" eb="94">
      <t>オコナ</t>
    </rPh>
    <rPh sb="96" eb="98">
      <t>バアイ</t>
    </rPh>
    <rPh sb="99" eb="101">
      <t>サンテイ</t>
    </rPh>
    <phoneticPr fontId="1"/>
  </si>
  <si>
    <r>
      <t>　リハビリテーションの内容の要点、実施時刻</t>
    </r>
    <r>
      <rPr>
        <sz val="9"/>
        <rFont val="ＭＳ 明朝"/>
        <family val="1"/>
        <charset val="128"/>
      </rPr>
      <t>（開始時刻と終了時刻）</t>
    </r>
    <r>
      <rPr>
        <sz val="10"/>
        <rFont val="ＭＳ 明朝"/>
        <family val="1"/>
        <charset val="128"/>
      </rPr>
      <t>の記録を記載していますか。</t>
    </r>
    <phoneticPr fontId="1"/>
  </si>
  <si>
    <r>
      <t xml:space="preserve">　専任の医師及び専従の作業療法士がそれぞれ１人以上配置されていますか。
</t>
    </r>
    <r>
      <rPr>
        <sz val="9"/>
        <rFont val="ＭＳ 明朝"/>
        <family val="1"/>
        <charset val="128"/>
      </rPr>
      <t>※医療機関と併設する介護医療院の作業療法士については、サービス提供に支障がない場合には、常勤換算で１人以上勤務することで差し支えない。</t>
    </r>
    <rPh sb="22" eb="25">
      <t>ニンイジョウ</t>
    </rPh>
    <rPh sb="52" eb="54">
      <t>サギョウ</t>
    </rPh>
    <rPh sb="54" eb="56">
      <t>リョウホウ</t>
    </rPh>
    <rPh sb="56" eb="57">
      <t>シ</t>
    </rPh>
    <phoneticPr fontId="1"/>
  </si>
  <si>
    <r>
      <t>　リハビリテーションに関する記録</t>
    </r>
    <r>
      <rPr>
        <sz val="9"/>
        <rFont val="ＭＳ 明朝"/>
        <family val="1"/>
        <charset val="128"/>
      </rPr>
      <t>（実施時間、訓練内容、担当者等）</t>
    </r>
    <r>
      <rPr>
        <sz val="10"/>
        <rFont val="ＭＳ 明朝"/>
        <family val="1"/>
        <charset val="128"/>
      </rPr>
      <t>は入所者毎に同一ファイルとして保管され、常に医療従事者により閲覧が可能ですか。</t>
    </r>
    <rPh sb="33" eb="36">
      <t>ニュウショシャ</t>
    </rPh>
    <phoneticPr fontId="1"/>
  </si>
  <si>
    <r>
      <t>　医師が定期的な作業機能検査をもとに、作業療法の効果判定を行い、作業療法実施計画</t>
    </r>
    <r>
      <rPr>
        <sz val="9"/>
        <rFont val="ＭＳ 明朝"/>
        <family val="1"/>
        <charset val="128"/>
      </rPr>
      <t>（リハビリテーション実施計画）</t>
    </r>
    <r>
      <rPr>
        <sz val="10"/>
        <rFont val="ＭＳ 明朝"/>
        <family val="1"/>
        <charset val="128"/>
      </rPr>
      <t>を作成していますか。</t>
    </r>
    <rPh sb="8" eb="10">
      <t>サギョウ</t>
    </rPh>
    <phoneticPr fontId="1"/>
  </si>
  <si>
    <r>
      <t>　入所者ごとのリハビリテーション実施計画の内容等の情報を厚生労働省に提出し、リハビリテーションの実施に当たって、当該情報その他リハビリテーションの適切かつ有効な実施のために必要な情報を活用している場合に、１月につき１回を限度として所定単位数に33単位を加算していますか。</t>
    </r>
    <r>
      <rPr>
        <sz val="9"/>
        <rFont val="ＭＳ 明朝"/>
        <family val="1"/>
        <charset val="128"/>
      </rPr>
      <t>（※理学作業療法の⑫又は言語聴覚療法の⑫により加算する場合はこの限りではない。）</t>
    </r>
    <rPh sb="137" eb="139">
      <t>リガク</t>
    </rPh>
    <rPh sb="147" eb="149">
      <t>ゲンゴ</t>
    </rPh>
    <rPh sb="149" eb="151">
      <t>チョウカク</t>
    </rPh>
    <phoneticPr fontId="2"/>
  </si>
  <si>
    <r>
      <t>　次に掲げる基準のいずれにも適合している介護医療院においてリハビリテーションを行った場合に、１月に１回を限度として所定単位数に20単位を加算していますか。</t>
    </r>
    <r>
      <rPr>
        <sz val="9"/>
        <rFont val="ＭＳ 明朝"/>
        <family val="1"/>
        <charset val="128"/>
      </rPr>
      <t>（※理学療法の⑬又は言語聴覚療法の⑬により加算する場合はこの限りではない。）
　・口腔衛生管理加算（Ⅱ）及び栄養マネジメント強化加算を算定していること。
　・⑫を算定していること。
　・利用者ごとに、医師、管理栄養士、理学療法士、作業療法士、言語聴覚士、歯科衛生士、看護職員、介護職
    員その他の職種の者が、リハビリテーション計画の内容等の情報その他リハビリテーションの適切かつ有効
    な実施のために必要な情報、利用者の口腔の健康状態に関する情報及び利用者の栄養状態に関する情報を相
    互に共有すること。
　・上記で共有した情報を踏まえ、必要に応じてリハビリテーション計画の見直しを行い、当該見直しの内容に
    ついて、上記職種間で共有していること。</t>
    </r>
    <rPh sb="1" eb="2">
      <t>ツギ</t>
    </rPh>
    <rPh sb="3" eb="4">
      <t>カカ</t>
    </rPh>
    <rPh sb="6" eb="8">
      <t>キジュン</t>
    </rPh>
    <rPh sb="14" eb="16">
      <t>テキゴウ</t>
    </rPh>
    <rPh sb="20" eb="22">
      <t>カイゴ</t>
    </rPh>
    <rPh sb="22" eb="24">
      <t>イリョウ</t>
    </rPh>
    <rPh sb="24" eb="25">
      <t>イン</t>
    </rPh>
    <rPh sb="39" eb="40">
      <t>オコナ</t>
    </rPh>
    <rPh sb="42" eb="44">
      <t>バアイ</t>
    </rPh>
    <rPh sb="47" eb="48">
      <t>ツキ</t>
    </rPh>
    <rPh sb="50" eb="51">
      <t>カイ</t>
    </rPh>
    <rPh sb="52" eb="54">
      <t>ゲンド</t>
    </rPh>
    <rPh sb="57" eb="62">
      <t>ショテイタンイスウ</t>
    </rPh>
    <rPh sb="65" eb="67">
      <t>タンイ</t>
    </rPh>
    <rPh sb="68" eb="70">
      <t>カサン</t>
    </rPh>
    <rPh sb="79" eb="81">
      <t>リガク</t>
    </rPh>
    <rPh sb="118" eb="126">
      <t>コウクウエイセイカンリカサン</t>
    </rPh>
    <rPh sb="129" eb="130">
      <t>オヨ</t>
    </rPh>
    <rPh sb="131" eb="133">
      <t>エイヨウ</t>
    </rPh>
    <rPh sb="139" eb="143">
      <t>キョウカカサン</t>
    </rPh>
    <rPh sb="144" eb="146">
      <t>サンテイ</t>
    </rPh>
    <rPh sb="158" eb="160">
      <t>サンテイ</t>
    </rPh>
    <rPh sb="170" eb="173">
      <t>リヨウシャ</t>
    </rPh>
    <rPh sb="177" eb="179">
      <t>イシ</t>
    </rPh>
    <rPh sb="180" eb="185">
      <t>カンリエイヨウシ</t>
    </rPh>
    <rPh sb="186" eb="191">
      <t>リガクリョウホウシ</t>
    </rPh>
    <rPh sb="192" eb="196">
      <t>サギョウリョウホウ</t>
    </rPh>
    <rPh sb="196" eb="197">
      <t>シ</t>
    </rPh>
    <rPh sb="198" eb="203">
      <t>ゲンゴチョウカクシ</t>
    </rPh>
    <rPh sb="204" eb="209">
      <t>シカエイセイシ</t>
    </rPh>
    <rPh sb="210" eb="214">
      <t>カンゴショクイン</t>
    </rPh>
    <rPh sb="215" eb="217">
      <t>カイゴ</t>
    </rPh>
    <rPh sb="226" eb="227">
      <t>タ</t>
    </rPh>
    <rPh sb="228" eb="230">
      <t>ショクシュ</t>
    </rPh>
    <rPh sb="231" eb="232">
      <t>モノ</t>
    </rPh>
    <rPh sb="243" eb="245">
      <t>ケイカク</t>
    </rPh>
    <rPh sb="246" eb="248">
      <t>ナイヨウ</t>
    </rPh>
    <rPh sb="248" eb="249">
      <t>ナド</t>
    </rPh>
    <rPh sb="250" eb="252">
      <t>ジョウホウ</t>
    </rPh>
    <rPh sb="254" eb="255">
      <t>タ</t>
    </rPh>
    <rPh sb="265" eb="267">
      <t>テキセツ</t>
    </rPh>
    <rPh sb="269" eb="271">
      <t>ユウコウ</t>
    </rPh>
    <rPh sb="283" eb="285">
      <t>ヒツヨウ</t>
    </rPh>
    <rPh sb="286" eb="288">
      <t>ジョウホウ</t>
    </rPh>
    <rPh sb="289" eb="292">
      <t>リヨウシャ</t>
    </rPh>
    <rPh sb="293" eb="295">
      <t>コウクウ</t>
    </rPh>
    <rPh sb="296" eb="298">
      <t>ケンコウ</t>
    </rPh>
    <rPh sb="298" eb="300">
      <t>ジョウタイ</t>
    </rPh>
    <rPh sb="301" eb="302">
      <t>カン</t>
    </rPh>
    <rPh sb="304" eb="306">
      <t>ジョウホウ</t>
    </rPh>
    <rPh sb="306" eb="307">
      <t>オヨ</t>
    </rPh>
    <rPh sb="308" eb="311">
      <t>リヨウシャ</t>
    </rPh>
    <rPh sb="312" eb="314">
      <t>エイヨウ</t>
    </rPh>
    <rPh sb="314" eb="316">
      <t>ジョウタイ</t>
    </rPh>
    <rPh sb="317" eb="318">
      <t>カン</t>
    </rPh>
    <rPh sb="320" eb="322">
      <t>ジョウホウ</t>
    </rPh>
    <rPh sb="339" eb="341">
      <t>ジョウキ</t>
    </rPh>
    <rPh sb="342" eb="344">
      <t>キョウユウ</t>
    </rPh>
    <rPh sb="346" eb="348">
      <t>ジョウホウ</t>
    </rPh>
    <rPh sb="349" eb="350">
      <t>フ</t>
    </rPh>
    <rPh sb="353" eb="355">
      <t>ヒツヨウ</t>
    </rPh>
    <rPh sb="356" eb="357">
      <t>オウ</t>
    </rPh>
    <rPh sb="368" eb="370">
      <t>ケイカク</t>
    </rPh>
    <rPh sb="371" eb="373">
      <t>ミナオ</t>
    </rPh>
    <rPh sb="375" eb="376">
      <t>オコナ</t>
    </rPh>
    <rPh sb="378" eb="380">
      <t>トウガイ</t>
    </rPh>
    <rPh sb="380" eb="382">
      <t>ミナオ</t>
    </rPh>
    <rPh sb="384" eb="386">
      <t>ナイヨウ</t>
    </rPh>
    <rPh sb="396" eb="398">
      <t>ジョウキ</t>
    </rPh>
    <rPh sb="398" eb="401">
      <t>ショクシュカン</t>
    </rPh>
    <rPh sb="402" eb="404">
      <t>キョウユウ</t>
    </rPh>
    <phoneticPr fontId="2"/>
  </si>
  <si>
    <r>
      <t xml:space="preserve">　専任の医師及び常勤専従の言語聴覚士がそれぞれ１人以上配置されていますか。
</t>
    </r>
    <r>
      <rPr>
        <sz val="9"/>
        <rFont val="ＭＳ 明朝"/>
        <family val="1"/>
        <charset val="128"/>
      </rPr>
      <t>※医療機関と併設する介護医療院の常勤の言語聴覚士については、サービス提供に支障がない場合には、常勤換算で１人以上勤務することで差し支えない。</t>
    </r>
    <rPh sb="54" eb="56">
      <t>ジョウキン</t>
    </rPh>
    <rPh sb="57" eb="59">
      <t>ゲンゴ</t>
    </rPh>
    <rPh sb="59" eb="61">
      <t>チョウカク</t>
    </rPh>
    <rPh sb="61" eb="62">
      <t>シ</t>
    </rPh>
    <phoneticPr fontId="2"/>
  </si>
  <si>
    <r>
      <t>　専用の個別療法室</t>
    </r>
    <r>
      <rPr>
        <sz val="9"/>
        <rFont val="ＭＳ 明朝"/>
        <family val="1"/>
        <charset val="128"/>
      </rPr>
      <t>（８㎡以上）</t>
    </r>
    <r>
      <rPr>
        <sz val="10"/>
        <rFont val="ＭＳ 明朝"/>
        <family val="1"/>
        <charset val="128"/>
      </rPr>
      <t>を１室以上有していますか。</t>
    </r>
    <phoneticPr fontId="2"/>
  </si>
  <si>
    <r>
      <t>　リハビリテーションの内容の要点、実施時刻</t>
    </r>
    <r>
      <rPr>
        <sz val="9"/>
        <rFont val="ＭＳ 明朝"/>
        <family val="1"/>
        <charset val="128"/>
      </rPr>
      <t>（開始時刻と終了時刻）</t>
    </r>
    <r>
      <rPr>
        <sz val="10"/>
        <rFont val="ＭＳ 明朝"/>
        <family val="1"/>
        <charset val="128"/>
      </rPr>
      <t>の記録を記載していますか。</t>
    </r>
    <phoneticPr fontId="2"/>
  </si>
  <si>
    <r>
      <t>　リハビリテーションに関する記録</t>
    </r>
    <r>
      <rPr>
        <sz val="9"/>
        <rFont val="ＭＳ 明朝"/>
        <family val="1"/>
        <charset val="128"/>
      </rPr>
      <t>（実施時間、訓練内容、担当者等）</t>
    </r>
    <r>
      <rPr>
        <sz val="10"/>
        <rFont val="ＭＳ 明朝"/>
        <family val="1"/>
        <charset val="128"/>
      </rPr>
      <t>は入所者等毎に同一ファイルとして保管され、常に医療従事者により閲覧が可能ですか。</t>
    </r>
    <rPh sb="33" eb="36">
      <t>ニュウショシャ</t>
    </rPh>
    <rPh sb="36" eb="37">
      <t>トウ</t>
    </rPh>
    <phoneticPr fontId="2"/>
  </si>
  <si>
    <r>
      <t>　医師が定期的な言語聴覚機能検査をもとに、言語聴覚療法の効果判定を行い、言語聴覚療法実施計画</t>
    </r>
    <r>
      <rPr>
        <sz val="9"/>
        <rFont val="ＭＳ 明朝"/>
        <family val="1"/>
        <charset val="128"/>
      </rPr>
      <t>（リハビリテーション実施計画）</t>
    </r>
    <r>
      <rPr>
        <sz val="10"/>
        <rFont val="ＭＳ 明朝"/>
        <family val="1"/>
        <charset val="128"/>
      </rPr>
      <t>を作成していますか。</t>
    </r>
    <rPh sb="8" eb="10">
      <t>ゲンゴ</t>
    </rPh>
    <rPh sb="10" eb="12">
      <t>チョウカク</t>
    </rPh>
    <phoneticPr fontId="2"/>
  </si>
  <si>
    <r>
      <t>　入所者ごとのリハビリテーション実施計画の内容等の情報を厚生労働省に提出し、リハビリテーションの実施に当たって、当該情報その他リハビリテーションの適切かつ有効な実施のために必要な情報を活用している場合に、１月につき１回を限度として所定単位数に33単位を加算していますか。</t>
    </r>
    <r>
      <rPr>
        <sz val="9"/>
        <rFont val="ＭＳ 明朝"/>
        <family val="1"/>
        <charset val="128"/>
      </rPr>
      <t>（※理学療法の⑫又は作業療法の⑫により加算する場合はこの限りではない。）</t>
    </r>
    <rPh sb="137" eb="139">
      <t>リガク</t>
    </rPh>
    <rPh sb="145" eb="147">
      <t>サギョウ</t>
    </rPh>
    <phoneticPr fontId="2"/>
  </si>
  <si>
    <r>
      <t>　次に掲げる基準のいずれにも適合している介護医療院においてリハビリテーションを行った場合に、１月に１回を限度として所定単位数に20単位を加算していますか。</t>
    </r>
    <r>
      <rPr>
        <sz val="9"/>
        <rFont val="ＭＳ 明朝"/>
        <family val="1"/>
        <charset val="128"/>
      </rPr>
      <t>（※理学療法の⑬又は作業療法の⑬により加算する場合はこの限りではない。）
　・口腔衛生管理加算（Ⅱ）及び栄養マネジメント強化加算を算定していること。
　・⑫を算定していること。
　・利用者ごとに、医師、管理栄養士、理学療法士、作業療法士、言語聴覚士、歯科衛生士、看護職員、介護職
　　員その他の職種の者が、リハビリテーション計画の内容等の情報その他リハビリテーションの適切かつ有効
　　な実施のために必要な情報、利用者の口腔の健康状態に関する情報及び利用者の栄養状態に関する情報を相
　　互に共有すること。
　・上記で共有した情報を踏まえ、必要に応じてリハビリテーション計画の見直しを行い、当該見直しの内容に
　　ついて、上記職種間で共有していること。</t>
    </r>
    <rPh sb="1" eb="2">
      <t>ツギ</t>
    </rPh>
    <rPh sb="3" eb="4">
      <t>カカ</t>
    </rPh>
    <rPh sb="6" eb="8">
      <t>キジュン</t>
    </rPh>
    <rPh sb="14" eb="16">
      <t>テキゴウ</t>
    </rPh>
    <rPh sb="20" eb="22">
      <t>カイゴ</t>
    </rPh>
    <rPh sb="22" eb="24">
      <t>イリョウ</t>
    </rPh>
    <rPh sb="24" eb="25">
      <t>イン</t>
    </rPh>
    <rPh sb="39" eb="40">
      <t>オコナ</t>
    </rPh>
    <rPh sb="42" eb="44">
      <t>バアイ</t>
    </rPh>
    <rPh sb="47" eb="48">
      <t>ツキ</t>
    </rPh>
    <rPh sb="50" eb="51">
      <t>カイ</t>
    </rPh>
    <rPh sb="52" eb="54">
      <t>ゲンド</t>
    </rPh>
    <rPh sb="57" eb="62">
      <t>ショテイタンイスウ</t>
    </rPh>
    <rPh sb="65" eb="67">
      <t>タンイ</t>
    </rPh>
    <rPh sb="68" eb="70">
      <t>カサン</t>
    </rPh>
    <rPh sb="79" eb="81">
      <t>リガク</t>
    </rPh>
    <rPh sb="87" eb="89">
      <t>サギョウ</t>
    </rPh>
    <rPh sb="116" eb="124">
      <t>コウクウエイセイカンリカサン</t>
    </rPh>
    <rPh sb="127" eb="128">
      <t>オヨ</t>
    </rPh>
    <rPh sb="129" eb="131">
      <t>エイヨウ</t>
    </rPh>
    <rPh sb="137" eb="141">
      <t>キョウカカサン</t>
    </rPh>
    <rPh sb="142" eb="144">
      <t>サンテイ</t>
    </rPh>
    <rPh sb="156" eb="158">
      <t>サンテイ</t>
    </rPh>
    <rPh sb="168" eb="171">
      <t>リヨウシャ</t>
    </rPh>
    <rPh sb="175" eb="177">
      <t>イシ</t>
    </rPh>
    <rPh sb="178" eb="183">
      <t>カンリエイヨウシ</t>
    </rPh>
    <rPh sb="184" eb="189">
      <t>リガクリョウホウシ</t>
    </rPh>
    <rPh sb="190" eb="194">
      <t>サギョウリョウホウ</t>
    </rPh>
    <rPh sb="194" eb="195">
      <t>シ</t>
    </rPh>
    <rPh sb="196" eb="201">
      <t>ゲンゴチョウカクシ</t>
    </rPh>
    <rPh sb="202" eb="207">
      <t>シカエイセイシ</t>
    </rPh>
    <rPh sb="208" eb="212">
      <t>カンゴショクイン</t>
    </rPh>
    <rPh sb="213" eb="215">
      <t>カイゴ</t>
    </rPh>
    <rPh sb="222" eb="223">
      <t>タ</t>
    </rPh>
    <rPh sb="224" eb="226">
      <t>ショクシュ</t>
    </rPh>
    <rPh sb="227" eb="228">
      <t>モノ</t>
    </rPh>
    <rPh sb="239" eb="241">
      <t>ケイカク</t>
    </rPh>
    <rPh sb="242" eb="244">
      <t>ナイヨウ</t>
    </rPh>
    <rPh sb="244" eb="245">
      <t>ナド</t>
    </rPh>
    <rPh sb="246" eb="248">
      <t>ジョウホウ</t>
    </rPh>
    <rPh sb="250" eb="251">
      <t>タ</t>
    </rPh>
    <rPh sb="261" eb="263">
      <t>テキセツ</t>
    </rPh>
    <rPh sb="265" eb="267">
      <t>ユウコウ</t>
    </rPh>
    <rPh sb="277" eb="279">
      <t>ヒツヨウ</t>
    </rPh>
    <rPh sb="280" eb="282">
      <t>ジョウホウ</t>
    </rPh>
    <rPh sb="283" eb="286">
      <t>リヨウシャ</t>
    </rPh>
    <rPh sb="287" eb="289">
      <t>コウクウ</t>
    </rPh>
    <rPh sb="290" eb="292">
      <t>ケンコウ</t>
    </rPh>
    <rPh sb="292" eb="294">
      <t>ジョウタイ</t>
    </rPh>
    <rPh sb="295" eb="296">
      <t>カン</t>
    </rPh>
    <rPh sb="298" eb="300">
      <t>ジョウホウ</t>
    </rPh>
    <rPh sb="300" eb="301">
      <t>オヨ</t>
    </rPh>
    <rPh sb="302" eb="305">
      <t>リヨウシャ</t>
    </rPh>
    <rPh sb="306" eb="308">
      <t>エイヨウ</t>
    </rPh>
    <rPh sb="308" eb="310">
      <t>ジョウタイ</t>
    </rPh>
    <rPh sb="311" eb="312">
      <t>カン</t>
    </rPh>
    <rPh sb="314" eb="316">
      <t>ジョウホウ</t>
    </rPh>
    <rPh sb="333" eb="335">
      <t>ジョウキ</t>
    </rPh>
    <rPh sb="336" eb="338">
      <t>キョウユウ</t>
    </rPh>
    <rPh sb="340" eb="342">
      <t>ジョウホウ</t>
    </rPh>
    <rPh sb="343" eb="344">
      <t>フ</t>
    </rPh>
    <rPh sb="347" eb="349">
      <t>ヒツヨウ</t>
    </rPh>
    <rPh sb="350" eb="351">
      <t>オウ</t>
    </rPh>
    <rPh sb="362" eb="364">
      <t>ケイカク</t>
    </rPh>
    <rPh sb="365" eb="367">
      <t>ミナオ</t>
    </rPh>
    <rPh sb="369" eb="370">
      <t>オコナ</t>
    </rPh>
    <rPh sb="372" eb="374">
      <t>トウガイ</t>
    </rPh>
    <rPh sb="374" eb="376">
      <t>ミナオ</t>
    </rPh>
    <rPh sb="378" eb="380">
      <t>ナイヨウ</t>
    </rPh>
    <rPh sb="388" eb="390">
      <t>ジョウキ</t>
    </rPh>
    <rPh sb="390" eb="393">
      <t>ショクシュカン</t>
    </rPh>
    <rPh sb="394" eb="396">
      <t>キョウユウ</t>
    </rPh>
    <phoneticPr fontId="2"/>
  </si>
  <si>
    <r>
      <t>　車椅子、歩行器・杖等を使用する利用者が容易かつ安全に出入り可能な、遮音等に配慮した集団コミュニケーション療法室</t>
    </r>
    <r>
      <rPr>
        <sz val="9"/>
        <rFont val="ＭＳ 明朝"/>
        <family val="1"/>
        <charset val="128"/>
      </rPr>
      <t>（８㎡以上）</t>
    </r>
    <r>
      <rPr>
        <sz val="10"/>
        <rFont val="ＭＳ 明朝"/>
        <family val="1"/>
        <charset val="128"/>
      </rPr>
      <t>が１室以上ありますか。</t>
    </r>
    <rPh sb="1" eb="4">
      <t>クルマイス</t>
    </rPh>
    <rPh sb="5" eb="7">
      <t>ホコウ</t>
    </rPh>
    <rPh sb="7" eb="8">
      <t>キ</t>
    </rPh>
    <rPh sb="9" eb="10">
      <t>ツエ</t>
    </rPh>
    <rPh sb="10" eb="11">
      <t>トウ</t>
    </rPh>
    <rPh sb="12" eb="14">
      <t>シヨウ</t>
    </rPh>
    <rPh sb="16" eb="19">
      <t>リヨウシャ</t>
    </rPh>
    <rPh sb="20" eb="22">
      <t>ヨウイ</t>
    </rPh>
    <rPh sb="24" eb="26">
      <t>アンゼン</t>
    </rPh>
    <rPh sb="27" eb="29">
      <t>デイリ</t>
    </rPh>
    <rPh sb="30" eb="32">
      <t>カノウ</t>
    </rPh>
    <rPh sb="34" eb="36">
      <t>シャオン</t>
    </rPh>
    <rPh sb="36" eb="37">
      <t>トウ</t>
    </rPh>
    <rPh sb="38" eb="40">
      <t>ハイリョ</t>
    </rPh>
    <rPh sb="42" eb="44">
      <t>シュウダン</t>
    </rPh>
    <rPh sb="53" eb="55">
      <t>リョウホウ</t>
    </rPh>
    <rPh sb="55" eb="56">
      <t>シツ</t>
    </rPh>
    <rPh sb="59" eb="61">
      <t>イジョウ</t>
    </rPh>
    <rPh sb="64" eb="65">
      <t>シツ</t>
    </rPh>
    <rPh sb="65" eb="67">
      <t>イジョウ</t>
    </rPh>
    <phoneticPr fontId="1"/>
  </si>
  <si>
    <r>
      <t>　医師が定期的な言語聴覚機能能力に係る検査をもとに、効果判定を行い、集団コミュニケーション療法実施計画</t>
    </r>
    <r>
      <rPr>
        <sz val="9"/>
        <rFont val="ＭＳ 明朝"/>
        <family val="1"/>
        <charset val="128"/>
      </rPr>
      <t>（リハビリテーション実施計画）</t>
    </r>
    <r>
      <rPr>
        <sz val="10"/>
        <rFont val="ＭＳ 明朝"/>
        <family val="1"/>
        <charset val="128"/>
      </rPr>
      <t>を作成していますか。</t>
    </r>
    <rPh sb="1" eb="3">
      <t>イシ</t>
    </rPh>
    <rPh sb="4" eb="7">
      <t>テイキテキ</t>
    </rPh>
    <rPh sb="8" eb="10">
      <t>ゲンゴ</t>
    </rPh>
    <rPh sb="10" eb="12">
      <t>チョウカク</t>
    </rPh>
    <rPh sb="12" eb="14">
      <t>キノウ</t>
    </rPh>
    <rPh sb="14" eb="16">
      <t>ノウリョク</t>
    </rPh>
    <rPh sb="17" eb="18">
      <t>カカ</t>
    </rPh>
    <rPh sb="19" eb="21">
      <t>ケンサ</t>
    </rPh>
    <rPh sb="26" eb="28">
      <t>コウカ</t>
    </rPh>
    <rPh sb="28" eb="30">
      <t>ハンテイ</t>
    </rPh>
    <rPh sb="31" eb="32">
      <t>オコナ</t>
    </rPh>
    <rPh sb="34" eb="36">
      <t>シュウダン</t>
    </rPh>
    <rPh sb="45" eb="47">
      <t>リョウホウ</t>
    </rPh>
    <rPh sb="47" eb="49">
      <t>ジッシ</t>
    </rPh>
    <rPh sb="49" eb="51">
      <t>ケイカク</t>
    </rPh>
    <rPh sb="61" eb="63">
      <t>ジッシ</t>
    </rPh>
    <rPh sb="63" eb="65">
      <t>ケイカク</t>
    </rPh>
    <rPh sb="67" eb="69">
      <t>サクセイ</t>
    </rPh>
    <phoneticPr fontId="1"/>
  </si>
  <si>
    <t>　集団コミュニケーション療法開始時及びその後３か月に１回以上入所者等に対して集団コミュニケーション療法実施計画の内容を説明していますか。</t>
    <rPh sb="30" eb="34">
      <t>ニュウショシャトウ</t>
    </rPh>
    <phoneticPr fontId="1"/>
  </si>
  <si>
    <r>
      <t>　リハビリテーションに関する記録</t>
    </r>
    <r>
      <rPr>
        <sz val="9"/>
        <rFont val="ＭＳ 明朝"/>
        <family val="1"/>
        <charset val="128"/>
      </rPr>
      <t>（実施時間、訓練内容、担当者等）</t>
    </r>
    <r>
      <rPr>
        <sz val="10"/>
        <rFont val="ＭＳ 明朝"/>
        <family val="1"/>
        <charset val="128"/>
      </rPr>
      <t>は入所者等ごとに同一ファイルとして保管し、常に医療従事者により閲覧が可能にしていますか。</t>
    </r>
    <rPh sb="11" eb="12">
      <t>カン</t>
    </rPh>
    <rPh sb="14" eb="16">
      <t>キロク</t>
    </rPh>
    <rPh sb="17" eb="19">
      <t>ジッシ</t>
    </rPh>
    <rPh sb="19" eb="21">
      <t>ジカン</t>
    </rPh>
    <rPh sb="22" eb="24">
      <t>クンレン</t>
    </rPh>
    <rPh sb="24" eb="26">
      <t>ナイヨウ</t>
    </rPh>
    <rPh sb="27" eb="29">
      <t>タントウ</t>
    </rPh>
    <rPh sb="29" eb="30">
      <t>シャ</t>
    </rPh>
    <rPh sb="30" eb="31">
      <t>トウ</t>
    </rPh>
    <rPh sb="33" eb="36">
      <t>ニュウショシャ</t>
    </rPh>
    <rPh sb="36" eb="37">
      <t>トウ</t>
    </rPh>
    <rPh sb="40" eb="42">
      <t>ドウイツ</t>
    </rPh>
    <rPh sb="49" eb="51">
      <t>ホカン</t>
    </rPh>
    <rPh sb="53" eb="54">
      <t>ツネ</t>
    </rPh>
    <rPh sb="55" eb="57">
      <t>イリョウ</t>
    </rPh>
    <rPh sb="57" eb="60">
      <t>ジュウジシャ</t>
    </rPh>
    <rPh sb="63" eb="65">
      <t>エツラン</t>
    </rPh>
    <rPh sb="66" eb="68">
      <t>カノウ</t>
    </rPh>
    <phoneticPr fontId="1"/>
  </si>
  <si>
    <r>
      <t>　摂食機能障害を有する入所者等</t>
    </r>
    <r>
      <rPr>
        <sz val="9"/>
        <rFont val="ＭＳ 明朝"/>
        <family val="1"/>
        <charset val="128"/>
      </rPr>
      <t>（発達遅滞、顎切除及び舌切除の手術又は脳血管疾患等による後遺症により摂食障害がある者）</t>
    </r>
    <r>
      <rPr>
        <sz val="10"/>
        <rFont val="ＭＳ 明朝"/>
        <family val="1"/>
        <charset val="128"/>
      </rPr>
      <t>に対し、個々の利用者像に対応した診療計画書に基づき、医師又は歯科医師若しくは医師又は歯科医師の指示の下に言語聴覚士、看護師、准看護師、歯科衛生士、理学療法士又は作業療法士が１回につき30分以上訓練指導を行っていますか。</t>
    </r>
    <rPh sb="1" eb="3">
      <t>セッショク</t>
    </rPh>
    <rPh sb="3" eb="5">
      <t>キノウ</t>
    </rPh>
    <rPh sb="5" eb="7">
      <t>ショウガイ</t>
    </rPh>
    <rPh sb="8" eb="9">
      <t>ユウ</t>
    </rPh>
    <rPh sb="11" eb="14">
      <t>ニュウショシャ</t>
    </rPh>
    <rPh sb="14" eb="15">
      <t>トウ</t>
    </rPh>
    <rPh sb="16" eb="18">
      <t>ハッタツ</t>
    </rPh>
    <rPh sb="18" eb="20">
      <t>チタイ</t>
    </rPh>
    <rPh sb="21" eb="22">
      <t>アゴ</t>
    </rPh>
    <rPh sb="22" eb="24">
      <t>セツジョ</t>
    </rPh>
    <rPh sb="24" eb="25">
      <t>オヨ</t>
    </rPh>
    <rPh sb="26" eb="27">
      <t>シタ</t>
    </rPh>
    <rPh sb="27" eb="29">
      <t>セツジョ</t>
    </rPh>
    <rPh sb="30" eb="32">
      <t>シュジュツ</t>
    </rPh>
    <rPh sb="32" eb="33">
      <t>マタ</t>
    </rPh>
    <rPh sb="34" eb="35">
      <t>ノウ</t>
    </rPh>
    <rPh sb="35" eb="37">
      <t>ケッカン</t>
    </rPh>
    <rPh sb="37" eb="39">
      <t>シッカン</t>
    </rPh>
    <rPh sb="39" eb="40">
      <t>トウ</t>
    </rPh>
    <rPh sb="43" eb="46">
      <t>コウイショウ</t>
    </rPh>
    <rPh sb="49" eb="51">
      <t>セッショク</t>
    </rPh>
    <rPh sb="51" eb="53">
      <t>ショウガイ</t>
    </rPh>
    <rPh sb="56" eb="57">
      <t>モノ</t>
    </rPh>
    <rPh sb="59" eb="60">
      <t>タイ</t>
    </rPh>
    <rPh sb="62" eb="64">
      <t>ココ</t>
    </rPh>
    <rPh sb="65" eb="67">
      <t>リヨウ</t>
    </rPh>
    <rPh sb="67" eb="68">
      <t>シャ</t>
    </rPh>
    <rPh sb="68" eb="69">
      <t>ゾウ</t>
    </rPh>
    <rPh sb="70" eb="72">
      <t>タイオウ</t>
    </rPh>
    <rPh sb="74" eb="76">
      <t>シンリョウ</t>
    </rPh>
    <rPh sb="76" eb="78">
      <t>ケイカク</t>
    </rPh>
    <rPh sb="78" eb="79">
      <t>ショ</t>
    </rPh>
    <rPh sb="80" eb="81">
      <t>モト</t>
    </rPh>
    <rPh sb="84" eb="86">
      <t>イシ</t>
    </rPh>
    <rPh sb="86" eb="87">
      <t>マタ</t>
    </rPh>
    <rPh sb="88" eb="90">
      <t>シカ</t>
    </rPh>
    <rPh sb="90" eb="92">
      <t>イシ</t>
    </rPh>
    <rPh sb="92" eb="93">
      <t>モ</t>
    </rPh>
    <rPh sb="96" eb="98">
      <t>イシ</t>
    </rPh>
    <rPh sb="98" eb="99">
      <t>マタ</t>
    </rPh>
    <rPh sb="100" eb="102">
      <t>シカ</t>
    </rPh>
    <rPh sb="102" eb="104">
      <t>イシ</t>
    </rPh>
    <rPh sb="105" eb="107">
      <t>シジ</t>
    </rPh>
    <rPh sb="108" eb="109">
      <t>モト</t>
    </rPh>
    <rPh sb="110" eb="112">
      <t>ゲンゴ</t>
    </rPh>
    <rPh sb="112" eb="114">
      <t>チョウカク</t>
    </rPh>
    <rPh sb="114" eb="115">
      <t>シ</t>
    </rPh>
    <rPh sb="116" eb="118">
      <t>カンゴ</t>
    </rPh>
    <rPh sb="118" eb="119">
      <t>シ</t>
    </rPh>
    <rPh sb="120" eb="123">
      <t>ジュンカンゴ</t>
    </rPh>
    <rPh sb="123" eb="124">
      <t>シ</t>
    </rPh>
    <rPh sb="125" eb="127">
      <t>シカ</t>
    </rPh>
    <rPh sb="127" eb="130">
      <t>エイセイシ</t>
    </rPh>
    <rPh sb="131" eb="133">
      <t>リガク</t>
    </rPh>
    <rPh sb="133" eb="136">
      <t>リョウホウシ</t>
    </rPh>
    <rPh sb="136" eb="137">
      <t>マタ</t>
    </rPh>
    <rPh sb="138" eb="140">
      <t>サギョウ</t>
    </rPh>
    <rPh sb="140" eb="142">
      <t>リョウホウ</t>
    </rPh>
    <rPh sb="142" eb="143">
      <t>シ</t>
    </rPh>
    <rPh sb="145" eb="146">
      <t>カイ</t>
    </rPh>
    <rPh sb="151" eb="152">
      <t>フン</t>
    </rPh>
    <rPh sb="152" eb="154">
      <t>イジョウ</t>
    </rPh>
    <rPh sb="154" eb="156">
      <t>クンレン</t>
    </rPh>
    <rPh sb="156" eb="158">
      <t>シドウ</t>
    </rPh>
    <rPh sb="159" eb="160">
      <t>オコナ</t>
    </rPh>
    <phoneticPr fontId="2"/>
  </si>
  <si>
    <r>
      <t>　理学療法、作業療法、言語聴覚療法又は摂食機能療法を算定している入所者ではないですか。　</t>
    </r>
    <r>
      <rPr>
        <sz val="9"/>
        <rFont val="ＭＳ 明朝"/>
        <family val="1"/>
        <charset val="128"/>
      </rPr>
      <t>（算定していない場合は「〇」）</t>
    </r>
    <rPh sb="1" eb="3">
      <t>リガク</t>
    </rPh>
    <rPh sb="3" eb="5">
      <t>リョウホウ</t>
    </rPh>
    <rPh sb="6" eb="8">
      <t>サギョウ</t>
    </rPh>
    <rPh sb="8" eb="10">
      <t>リョウホウ</t>
    </rPh>
    <rPh sb="11" eb="13">
      <t>ゲンゴ</t>
    </rPh>
    <rPh sb="13" eb="15">
      <t>チョウカク</t>
    </rPh>
    <rPh sb="15" eb="17">
      <t>リョウホウ</t>
    </rPh>
    <rPh sb="17" eb="18">
      <t>マタ</t>
    </rPh>
    <rPh sb="19" eb="21">
      <t>セッショク</t>
    </rPh>
    <rPh sb="21" eb="23">
      <t>キノウ</t>
    </rPh>
    <rPh sb="23" eb="25">
      <t>リョウホウ</t>
    </rPh>
    <rPh sb="33" eb="34">
      <t>ショ</t>
    </rPh>
    <rPh sb="34" eb="35">
      <t>シャ</t>
    </rPh>
    <rPh sb="45" eb="47">
      <t>サンテイ</t>
    </rPh>
    <rPh sb="52" eb="54">
      <t>バアイ</t>
    </rPh>
    <phoneticPr fontId="1"/>
  </si>
  <si>
    <r>
      <t xml:space="preserve">　当該入所者は過去３月間に、介護医療院に入所したことがない者ですか。
</t>
    </r>
    <r>
      <rPr>
        <sz val="9"/>
        <rFont val="ＭＳ 明朝"/>
        <family val="1"/>
        <charset val="128"/>
      </rPr>
      <t>　（※ 上記以外でも次のアからウに該当する場合は算定できる）</t>
    </r>
    <rPh sb="59" eb="61">
      <t>サンテイ</t>
    </rPh>
    <phoneticPr fontId="2"/>
  </si>
  <si>
    <r>
      <t>　当該リハビリテーションは、リハビリテーション実施計画に基づき、医師又は医師の指示を受けた理学療法士等が記憶の訓練、日常生活活動の訓練等を組み合わせたプログラムを週３日</t>
    </r>
    <r>
      <rPr>
        <sz val="9"/>
        <rFont val="ＭＳ 明朝"/>
        <family val="1"/>
        <charset val="128"/>
      </rPr>
      <t>（標準）</t>
    </r>
    <r>
      <rPr>
        <sz val="10"/>
        <rFont val="ＭＳ 明朝"/>
        <family val="1"/>
        <charset val="128"/>
      </rPr>
      <t>実施していますか。</t>
    </r>
    <rPh sb="1" eb="3">
      <t>トウガイ</t>
    </rPh>
    <rPh sb="23" eb="25">
      <t>ジッシ</t>
    </rPh>
    <rPh sb="25" eb="27">
      <t>ケイカク</t>
    </rPh>
    <rPh sb="28" eb="29">
      <t>モト</t>
    </rPh>
    <rPh sb="32" eb="34">
      <t>イシ</t>
    </rPh>
    <rPh sb="34" eb="35">
      <t>マタ</t>
    </rPh>
    <rPh sb="36" eb="38">
      <t>イシ</t>
    </rPh>
    <rPh sb="39" eb="41">
      <t>シジ</t>
    </rPh>
    <rPh sb="42" eb="43">
      <t>ウ</t>
    </rPh>
    <rPh sb="45" eb="50">
      <t>リガクリョウホウシ</t>
    </rPh>
    <rPh sb="50" eb="51">
      <t>トウ</t>
    </rPh>
    <rPh sb="52" eb="54">
      <t>キオク</t>
    </rPh>
    <rPh sb="55" eb="57">
      <t>クンレン</t>
    </rPh>
    <rPh sb="58" eb="60">
      <t>ニチジョウ</t>
    </rPh>
    <rPh sb="60" eb="62">
      <t>セイカツ</t>
    </rPh>
    <rPh sb="62" eb="64">
      <t>カツドウ</t>
    </rPh>
    <rPh sb="65" eb="67">
      <t>クンレン</t>
    </rPh>
    <rPh sb="67" eb="68">
      <t>トウ</t>
    </rPh>
    <rPh sb="69" eb="70">
      <t>ク</t>
    </rPh>
    <rPh sb="71" eb="72">
      <t>ア</t>
    </rPh>
    <rPh sb="81" eb="82">
      <t>シュウ</t>
    </rPh>
    <rPh sb="83" eb="84">
      <t>ニチ</t>
    </rPh>
    <rPh sb="85" eb="87">
      <t>ヒョウジュン</t>
    </rPh>
    <rPh sb="88" eb="90">
      <t>ジッシ</t>
    </rPh>
    <phoneticPr fontId="2"/>
  </si>
  <si>
    <r>
      <t>　対象は、MMSE</t>
    </r>
    <r>
      <rPr>
        <sz val="9"/>
        <rFont val="ＭＳ 明朝"/>
        <family val="1"/>
        <charset val="128"/>
      </rPr>
      <t>（Mini Mental State Examination）</t>
    </r>
    <r>
      <rPr>
        <sz val="10"/>
        <rFont val="ＭＳ 明朝"/>
        <family val="1"/>
        <charset val="128"/>
      </rPr>
      <t>又はHDS－R</t>
    </r>
    <r>
      <rPr>
        <sz val="9"/>
        <rFont val="ＭＳ 明朝"/>
        <family val="1"/>
        <charset val="128"/>
      </rPr>
      <t>（改訂長谷川式簡易知能評価スケール）</t>
    </r>
    <r>
      <rPr>
        <sz val="10"/>
        <rFont val="ＭＳ 明朝"/>
        <family val="1"/>
        <charset val="128"/>
      </rPr>
      <t>において概ね５点～25点に相当する入所者ですか。</t>
    </r>
    <rPh sb="1" eb="3">
      <t>タイショウ</t>
    </rPh>
    <rPh sb="40" eb="41">
      <t>マタ</t>
    </rPh>
    <rPh sb="48" eb="50">
      <t>カイテイ</t>
    </rPh>
    <rPh sb="50" eb="53">
      <t>ハセガワ</t>
    </rPh>
    <rPh sb="53" eb="54">
      <t>シキ</t>
    </rPh>
    <rPh sb="54" eb="56">
      <t>カンイ</t>
    </rPh>
    <rPh sb="56" eb="58">
      <t>チノウ</t>
    </rPh>
    <rPh sb="58" eb="60">
      <t>ヒョウカ</t>
    </rPh>
    <rPh sb="69" eb="70">
      <t>オオム</t>
    </rPh>
    <rPh sb="72" eb="73">
      <t>テン</t>
    </rPh>
    <rPh sb="76" eb="77">
      <t>テン</t>
    </rPh>
    <rPh sb="78" eb="80">
      <t>ソウトウ</t>
    </rPh>
    <rPh sb="82" eb="84">
      <t>ニュウショ</t>
    </rPh>
    <rPh sb="84" eb="85">
      <t>シャ</t>
    </rPh>
    <phoneticPr fontId="1"/>
  </si>
  <si>
    <r>
      <t xml:space="preserve">　当該リハビリテーションに関する記録 </t>
    </r>
    <r>
      <rPr>
        <sz val="9"/>
        <rFont val="ＭＳ 明朝"/>
        <family val="1"/>
        <charset val="128"/>
      </rPr>
      <t>（実施時間、訓練内容、訓練評価、担当者等）</t>
    </r>
    <r>
      <rPr>
        <sz val="10"/>
        <rFont val="ＭＳ 明朝"/>
        <family val="1"/>
        <charset val="128"/>
      </rPr>
      <t xml:space="preserve"> は利用者ごとに保管されていますか。</t>
    </r>
    <rPh sb="1" eb="3">
      <t>トウガイ</t>
    </rPh>
    <rPh sb="13" eb="14">
      <t>カン</t>
    </rPh>
    <rPh sb="16" eb="18">
      <t>キロク</t>
    </rPh>
    <rPh sb="20" eb="22">
      <t>ジッシ</t>
    </rPh>
    <rPh sb="22" eb="24">
      <t>ジカン</t>
    </rPh>
    <rPh sb="25" eb="27">
      <t>クンレン</t>
    </rPh>
    <rPh sb="27" eb="29">
      <t>ナイヨウ</t>
    </rPh>
    <rPh sb="30" eb="32">
      <t>クンレン</t>
    </rPh>
    <rPh sb="32" eb="34">
      <t>ヒョウカ</t>
    </rPh>
    <rPh sb="35" eb="38">
      <t>タントウシャ</t>
    </rPh>
    <rPh sb="38" eb="39">
      <t>トウ</t>
    </rPh>
    <rPh sb="42" eb="45">
      <t>リヨウシャ</t>
    </rPh>
    <rPh sb="48" eb="50">
      <t>ホカン</t>
    </rPh>
    <phoneticPr fontId="1"/>
  </si>
  <si>
    <r>
      <t>　当該入所者は、過去３月間に当該加算を算定していませんか。</t>
    </r>
    <r>
      <rPr>
        <sz val="9"/>
        <rFont val="ＭＳ 明朝"/>
        <family val="1"/>
        <charset val="128"/>
      </rPr>
      <t>（算定していない場合は「○」）
※次の場合は算定していても「◯」
　脳血管疾患等の認知機能低下を来す中枢神経疾患を発症し、その急性期に治療のため医療機関に入院し、治療終了後も入院の原因となった疾患の発症前と比べ認知機能が悪化しており、認知症短期集中リハビリテーションの必要性が認められる場合。</t>
    </r>
    <rPh sb="3" eb="5">
      <t>ニュウショ</t>
    </rPh>
    <rPh sb="5" eb="6">
      <t>シャ</t>
    </rPh>
    <rPh sb="16" eb="18">
      <t>カサン</t>
    </rPh>
    <rPh sb="19" eb="21">
      <t>サンテイ</t>
    </rPh>
    <rPh sb="30" eb="32">
      <t>サンテイ</t>
    </rPh>
    <rPh sb="37" eb="39">
      <t>バアイ</t>
    </rPh>
    <rPh sb="46" eb="47">
      <t>ツギ</t>
    </rPh>
    <rPh sb="48" eb="50">
      <t>バアイ</t>
    </rPh>
    <rPh sb="51" eb="53">
      <t>サンテイ</t>
    </rPh>
    <rPh sb="63" eb="64">
      <t>ノウ</t>
    </rPh>
    <rPh sb="64" eb="66">
      <t>ケッカン</t>
    </rPh>
    <rPh sb="66" eb="68">
      <t>シッカン</t>
    </rPh>
    <rPh sb="68" eb="69">
      <t>トウ</t>
    </rPh>
    <rPh sb="70" eb="72">
      <t>ニンチ</t>
    </rPh>
    <rPh sb="72" eb="74">
      <t>キノウ</t>
    </rPh>
    <rPh sb="74" eb="76">
      <t>テイカ</t>
    </rPh>
    <rPh sb="77" eb="78">
      <t>キタ</t>
    </rPh>
    <rPh sb="79" eb="81">
      <t>チュウスウ</t>
    </rPh>
    <rPh sb="81" eb="83">
      <t>シンケイ</t>
    </rPh>
    <rPh sb="83" eb="85">
      <t>シッカン</t>
    </rPh>
    <rPh sb="86" eb="88">
      <t>ハッショウ</t>
    </rPh>
    <rPh sb="92" eb="95">
      <t>キュウセイキ</t>
    </rPh>
    <rPh sb="96" eb="98">
      <t>チリョウ</t>
    </rPh>
    <rPh sb="101" eb="103">
      <t>イリョウ</t>
    </rPh>
    <rPh sb="103" eb="105">
      <t>キカン</t>
    </rPh>
    <rPh sb="106" eb="108">
      <t>ニュウイン</t>
    </rPh>
    <rPh sb="110" eb="112">
      <t>チリョウ</t>
    </rPh>
    <rPh sb="112" eb="115">
      <t>シュウリョウゴ</t>
    </rPh>
    <rPh sb="116" eb="118">
      <t>ニュウイン</t>
    </rPh>
    <rPh sb="119" eb="121">
      <t>ゲンイン</t>
    </rPh>
    <rPh sb="125" eb="127">
      <t>シッカン</t>
    </rPh>
    <rPh sb="128" eb="130">
      <t>ハッショウ</t>
    </rPh>
    <rPh sb="130" eb="131">
      <t>マエ</t>
    </rPh>
    <rPh sb="132" eb="133">
      <t>クラ</t>
    </rPh>
    <rPh sb="134" eb="136">
      <t>ニンチ</t>
    </rPh>
    <rPh sb="136" eb="138">
      <t>キノウ</t>
    </rPh>
    <rPh sb="139" eb="141">
      <t>アッカ</t>
    </rPh>
    <rPh sb="146" eb="149">
      <t>ニンチショウ</t>
    </rPh>
    <rPh sb="149" eb="151">
      <t>タンキ</t>
    </rPh>
    <rPh sb="151" eb="153">
      <t>シュウチュウ</t>
    </rPh>
    <rPh sb="163" eb="165">
      <t>ヒツヨウ</t>
    </rPh>
    <rPh sb="165" eb="166">
      <t>セイ</t>
    </rPh>
    <rPh sb="167" eb="168">
      <t>ミト</t>
    </rPh>
    <rPh sb="172" eb="174">
      <t>バアイ</t>
    </rPh>
    <phoneticPr fontId="1"/>
  </si>
  <si>
    <t>　１日当たりに療法を実施する入所者等の数は、概ね25人を１単位として、１人の作業療法士が療法を実施する入所者等の数は１日３単位で75人以内を標準としていますか。</t>
    <rPh sb="2" eb="3">
      <t>ニチ</t>
    </rPh>
    <rPh sb="3" eb="4">
      <t>ア</t>
    </rPh>
    <rPh sb="7" eb="9">
      <t>リョウホウ</t>
    </rPh>
    <rPh sb="10" eb="12">
      <t>ジッシ</t>
    </rPh>
    <rPh sb="14" eb="16">
      <t>ニュウショ</t>
    </rPh>
    <rPh sb="16" eb="17">
      <t>シャ</t>
    </rPh>
    <rPh sb="17" eb="18">
      <t>トウ</t>
    </rPh>
    <rPh sb="19" eb="20">
      <t>カズ</t>
    </rPh>
    <rPh sb="22" eb="23">
      <t>オオム</t>
    </rPh>
    <rPh sb="26" eb="27">
      <t>ニン</t>
    </rPh>
    <rPh sb="29" eb="31">
      <t>タンイ</t>
    </rPh>
    <rPh sb="36" eb="37">
      <t>ニン</t>
    </rPh>
    <rPh sb="38" eb="40">
      <t>サギョウ</t>
    </rPh>
    <rPh sb="40" eb="42">
      <t>リョウホウ</t>
    </rPh>
    <rPh sb="42" eb="43">
      <t>シ</t>
    </rPh>
    <rPh sb="44" eb="46">
      <t>リョウホウ</t>
    </rPh>
    <rPh sb="47" eb="49">
      <t>ジッシ</t>
    </rPh>
    <rPh sb="51" eb="53">
      <t>ニュウショ</t>
    </rPh>
    <rPh sb="53" eb="54">
      <t>シャ</t>
    </rPh>
    <rPh sb="54" eb="55">
      <t>トウ</t>
    </rPh>
    <rPh sb="56" eb="57">
      <t>カズ</t>
    </rPh>
    <rPh sb="59" eb="60">
      <t>ニチ</t>
    </rPh>
    <rPh sb="61" eb="63">
      <t>タンイ</t>
    </rPh>
    <rPh sb="66" eb="67">
      <t>ニン</t>
    </rPh>
    <rPh sb="67" eb="69">
      <t>イナイ</t>
    </rPh>
    <rPh sb="70" eb="72">
      <t>ヒョウジュン</t>
    </rPh>
    <phoneticPr fontId="2"/>
  </si>
  <si>
    <r>
      <t>　当該療法に要する消耗材料、作業衣等については、当該介護医療院の負担としていますか。</t>
    </r>
    <r>
      <rPr>
        <sz val="9"/>
        <rFont val="ＭＳ 明朝"/>
        <family val="1"/>
        <charset val="128"/>
      </rPr>
      <t>（入所者等から別途徴収していないですか。）</t>
    </r>
    <rPh sb="1" eb="3">
      <t>トウガイ</t>
    </rPh>
    <rPh sb="3" eb="5">
      <t>リョウホウ</t>
    </rPh>
    <rPh sb="6" eb="7">
      <t>ヨウ</t>
    </rPh>
    <rPh sb="9" eb="11">
      <t>ショウモウ</t>
    </rPh>
    <rPh sb="11" eb="13">
      <t>ザイリョウ</t>
    </rPh>
    <rPh sb="14" eb="16">
      <t>サギョウ</t>
    </rPh>
    <rPh sb="16" eb="17">
      <t>ギヌ</t>
    </rPh>
    <rPh sb="17" eb="18">
      <t>トウ</t>
    </rPh>
    <rPh sb="24" eb="26">
      <t>トウガイ</t>
    </rPh>
    <rPh sb="26" eb="28">
      <t>カイゴ</t>
    </rPh>
    <rPh sb="28" eb="30">
      <t>イリョウ</t>
    </rPh>
    <rPh sb="30" eb="31">
      <t>イン</t>
    </rPh>
    <rPh sb="32" eb="34">
      <t>フタン</t>
    </rPh>
    <rPh sb="43" eb="45">
      <t>ニュウショ</t>
    </rPh>
    <rPh sb="45" eb="46">
      <t>シャ</t>
    </rPh>
    <rPh sb="46" eb="47">
      <t>トウ</t>
    </rPh>
    <rPh sb="49" eb="51">
      <t>ベット</t>
    </rPh>
    <rPh sb="51" eb="53">
      <t>チョウシュウ</t>
    </rPh>
    <phoneticPr fontId="2"/>
  </si>
  <si>
    <r>
      <t xml:space="preserve">　当該療法を行うために必要な専用の器械・器具を具備していますか。
</t>
    </r>
    <r>
      <rPr>
        <sz val="9"/>
        <rFont val="ＭＳ 明朝"/>
        <family val="1"/>
        <charset val="128"/>
      </rPr>
      <t>（例示）</t>
    </r>
    <r>
      <rPr>
        <sz val="10"/>
        <rFont val="ＭＳ 明朝"/>
        <family val="1"/>
        <charset val="128"/>
      </rPr>
      <t xml:space="preserve">
</t>
    </r>
    <r>
      <rPr>
        <sz val="9"/>
        <rFont val="ＭＳ 明朝"/>
        <family val="1"/>
        <charset val="128"/>
      </rPr>
      <t>・手工芸　　織機、編機、ミシン、ろくろ等
・木工　　作業台、塗装具、工具等
・印刷　　印刷器具、タイプライター等
・日常生活動作　　各種日常生活動作用設備
・農耕又は園芸　　農具又は園芸用具等</t>
    </r>
    <rPh sb="1" eb="3">
      <t>トウガイ</t>
    </rPh>
    <rPh sb="3" eb="5">
      <t>リョウホウ</t>
    </rPh>
    <rPh sb="6" eb="7">
      <t>オコナ</t>
    </rPh>
    <rPh sb="11" eb="13">
      <t>ヒツヨウ</t>
    </rPh>
    <rPh sb="14" eb="16">
      <t>センヨウ</t>
    </rPh>
    <rPh sb="17" eb="19">
      <t>キカイ</t>
    </rPh>
    <rPh sb="20" eb="22">
      <t>キグ</t>
    </rPh>
    <rPh sb="23" eb="25">
      <t>グビ</t>
    </rPh>
    <rPh sb="34" eb="36">
      <t>レイジ</t>
    </rPh>
    <rPh sb="39" eb="42">
      <t>シュコウゲイ</t>
    </rPh>
    <rPh sb="44" eb="46">
      <t>オリキ</t>
    </rPh>
    <rPh sb="47" eb="49">
      <t>アミキ</t>
    </rPh>
    <rPh sb="57" eb="58">
      <t>トウ</t>
    </rPh>
    <rPh sb="60" eb="62">
      <t>モッコウ</t>
    </rPh>
    <rPh sb="64" eb="66">
      <t>サギョウ</t>
    </rPh>
    <rPh sb="66" eb="67">
      <t>ダイ</t>
    </rPh>
    <rPh sb="68" eb="70">
      <t>トソウ</t>
    </rPh>
    <rPh sb="70" eb="71">
      <t>グ</t>
    </rPh>
    <rPh sb="72" eb="74">
      <t>コウグ</t>
    </rPh>
    <rPh sb="74" eb="75">
      <t>トウ</t>
    </rPh>
    <rPh sb="77" eb="79">
      <t>インサツ</t>
    </rPh>
    <rPh sb="81" eb="83">
      <t>インサツ</t>
    </rPh>
    <rPh sb="83" eb="85">
      <t>キグ</t>
    </rPh>
    <rPh sb="93" eb="94">
      <t>トウ</t>
    </rPh>
    <rPh sb="96" eb="98">
      <t>ニチジョウ</t>
    </rPh>
    <rPh sb="98" eb="100">
      <t>セイカツ</t>
    </rPh>
    <rPh sb="100" eb="102">
      <t>ドウサ</t>
    </rPh>
    <rPh sb="104" eb="106">
      <t>カクシュ</t>
    </rPh>
    <rPh sb="106" eb="108">
      <t>ニチジョウ</t>
    </rPh>
    <rPh sb="108" eb="110">
      <t>セイカツ</t>
    </rPh>
    <rPh sb="110" eb="112">
      <t>ドウサ</t>
    </rPh>
    <rPh sb="112" eb="113">
      <t>ヨウ</t>
    </rPh>
    <rPh sb="113" eb="115">
      <t>セツビ</t>
    </rPh>
    <rPh sb="117" eb="119">
      <t>ノウコウ</t>
    </rPh>
    <rPh sb="119" eb="120">
      <t>マタ</t>
    </rPh>
    <rPh sb="121" eb="123">
      <t>エンゲイ</t>
    </rPh>
    <rPh sb="125" eb="127">
      <t>ノウグ</t>
    </rPh>
    <rPh sb="127" eb="128">
      <t>マタ</t>
    </rPh>
    <rPh sb="129" eb="131">
      <t>エンゲイ</t>
    </rPh>
    <rPh sb="131" eb="133">
      <t>ヨウグ</t>
    </rPh>
    <rPh sb="133" eb="134">
      <t>トウ</t>
    </rPh>
    <phoneticPr fontId="2"/>
  </si>
  <si>
    <r>
      <t xml:space="preserve">　精神科を担当する１人の医師及び１人の臨床心理技術者等の従事者により構成される少なくとも合計２人の従事者が行った場合に限り算定していますか。
</t>
    </r>
    <r>
      <rPr>
        <sz val="9"/>
        <rFont val="ＭＳ 明朝"/>
        <family val="1"/>
        <charset val="128"/>
      </rPr>
      <t>（※精神科を担当する医師は必ず１人以上従事していること。）</t>
    </r>
    <rPh sb="1" eb="4">
      <t>セイシンカ</t>
    </rPh>
    <rPh sb="5" eb="7">
      <t>タントウ</t>
    </rPh>
    <rPh sb="10" eb="11">
      <t>ニン</t>
    </rPh>
    <rPh sb="12" eb="14">
      <t>イシ</t>
    </rPh>
    <rPh sb="14" eb="15">
      <t>オヨ</t>
    </rPh>
    <rPh sb="17" eb="18">
      <t>ニン</t>
    </rPh>
    <rPh sb="19" eb="21">
      <t>リンショウ</t>
    </rPh>
    <rPh sb="21" eb="23">
      <t>シンリ</t>
    </rPh>
    <rPh sb="23" eb="26">
      <t>ギジュツシャ</t>
    </rPh>
    <rPh sb="26" eb="27">
      <t>トウ</t>
    </rPh>
    <rPh sb="28" eb="31">
      <t>ジュウジシャ</t>
    </rPh>
    <rPh sb="34" eb="36">
      <t>コウセイ</t>
    </rPh>
    <rPh sb="39" eb="40">
      <t>スク</t>
    </rPh>
    <rPh sb="44" eb="46">
      <t>ゴウケイ</t>
    </rPh>
    <rPh sb="47" eb="48">
      <t>ニン</t>
    </rPh>
    <rPh sb="49" eb="52">
      <t>ジュウジシャ</t>
    </rPh>
    <rPh sb="53" eb="54">
      <t>オコナ</t>
    </rPh>
    <rPh sb="56" eb="58">
      <t>バアイ</t>
    </rPh>
    <rPh sb="59" eb="60">
      <t>カギ</t>
    </rPh>
    <rPh sb="61" eb="63">
      <t>サンテイ</t>
    </rPh>
    <rPh sb="73" eb="76">
      <t>セイシンカ</t>
    </rPh>
    <rPh sb="77" eb="79">
      <t>タントウ</t>
    </rPh>
    <rPh sb="81" eb="83">
      <t>イシ</t>
    </rPh>
    <rPh sb="84" eb="85">
      <t>カナラ</t>
    </rPh>
    <rPh sb="87" eb="88">
      <t>ニン</t>
    </rPh>
    <rPh sb="88" eb="90">
      <t>イジョウ</t>
    </rPh>
    <rPh sb="90" eb="92">
      <t>ジュウジ</t>
    </rPh>
    <phoneticPr fontId="2"/>
  </si>
  <si>
    <t>　１回に概ね10人以内の入所者等を対象として、１時間を標準として実施していますか。</t>
    <rPh sb="2" eb="3">
      <t>カイ</t>
    </rPh>
    <rPh sb="4" eb="5">
      <t>オオム</t>
    </rPh>
    <rPh sb="8" eb="9">
      <t>ニン</t>
    </rPh>
    <rPh sb="9" eb="11">
      <t>イナイ</t>
    </rPh>
    <rPh sb="12" eb="15">
      <t>ニュウショシャ</t>
    </rPh>
    <rPh sb="15" eb="16">
      <t>トウ</t>
    </rPh>
    <rPh sb="17" eb="19">
      <t>タイショウ</t>
    </rPh>
    <rPh sb="24" eb="26">
      <t>ジカン</t>
    </rPh>
    <rPh sb="27" eb="29">
      <t>ヒョウジュン</t>
    </rPh>
    <rPh sb="32" eb="34">
      <t>ジッシ</t>
    </rPh>
    <phoneticPr fontId="2"/>
  </si>
  <si>
    <r>
      <t>　入所者の心身の状況、病状、その置かれている環境等に照らし、居宅において日常生活を営むことができるかどうかについて、定期的に（</t>
    </r>
    <r>
      <rPr>
        <sz val="9"/>
        <rFont val="ＭＳ 明朝"/>
        <family val="1"/>
        <charset val="128"/>
      </rPr>
      <t>少なくとも３月に１度）</t>
    </r>
    <r>
      <rPr>
        <sz val="10"/>
        <rFont val="ＭＳ 明朝"/>
        <family val="1"/>
        <charset val="128"/>
      </rPr>
      <t>検討し、その内容等を記録していますか。</t>
    </r>
    <rPh sb="11" eb="13">
      <t>ビョウジョウ</t>
    </rPh>
    <phoneticPr fontId="2"/>
  </si>
  <si>
    <t>　歯科医療の確保の観点から、協力歯科医療機関を定めていますか。</t>
    <phoneticPr fontId="2"/>
  </si>
  <si>
    <r>
      <t>入所者等数　　　人／30＝　　　人（端数切上げ）　　</t>
    </r>
    <r>
      <rPr>
        <u/>
        <sz val="10"/>
        <rFont val="ＭＳ 明朝"/>
        <family val="1"/>
        <charset val="128"/>
      </rPr>
      <t>　</t>
    </r>
    <r>
      <rPr>
        <sz val="10"/>
        <rFont val="ＭＳ 明朝"/>
        <family val="1"/>
        <charset val="128"/>
      </rPr>
      <t>月の１日平均夜勤職員数　　人</t>
    </r>
    <rPh sb="0" eb="2">
      <t>ニュウショ</t>
    </rPh>
    <rPh sb="2" eb="3">
      <t>シャ</t>
    </rPh>
    <rPh sb="3" eb="4">
      <t>トウ</t>
    </rPh>
    <rPh sb="4" eb="5">
      <t>スウ</t>
    </rPh>
    <rPh sb="8" eb="9">
      <t>ニン</t>
    </rPh>
    <rPh sb="16" eb="17">
      <t>ニン</t>
    </rPh>
    <rPh sb="18" eb="20">
      <t>ハスウ</t>
    </rPh>
    <rPh sb="20" eb="22">
      <t>キリア</t>
    </rPh>
    <rPh sb="27" eb="28">
      <t>ツキ</t>
    </rPh>
    <rPh sb="30" eb="31">
      <t>ニチ</t>
    </rPh>
    <rPh sb="31" eb="33">
      <t>ヘイキン</t>
    </rPh>
    <rPh sb="33" eb="35">
      <t>ヤキン</t>
    </rPh>
    <rPh sb="35" eb="37">
      <t>ショクイン</t>
    </rPh>
    <rPh sb="37" eb="38">
      <t>スウ</t>
    </rPh>
    <rPh sb="40" eb="41">
      <t>ニン</t>
    </rPh>
    <phoneticPr fontId="2"/>
  </si>
  <si>
    <t>令和７年</t>
    <rPh sb="3" eb="4">
      <t>ネン</t>
    </rPh>
    <phoneticPr fontId="19"/>
  </si>
  <si>
    <t>令和６年</t>
  </si>
  <si>
    <t>令和６年</t>
    <rPh sb="3" eb="4">
      <t>ネン</t>
    </rPh>
    <phoneticPr fontId="19"/>
  </si>
  <si>
    <t>令和　年      月</t>
    <rPh sb="0" eb="2">
      <t>レイワ</t>
    </rPh>
    <rPh sb="3" eb="4">
      <t>ネン</t>
    </rPh>
    <rPh sb="4" eb="5">
      <t>ガンネン</t>
    </rPh>
    <rPh sb="10" eb="11">
      <t>ツキ</t>
    </rPh>
    <phoneticPr fontId="2"/>
  </si>
  <si>
    <t>・ 介護報酬については、定期的に自己点検を行い、誤りが確認された場合は速やかに保険者に相談の上、過誤調整をしてください。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</si>
</sst>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
    <numFmt numFmtId="177" formatCode="0.0"/>
    <numFmt numFmtId="178" formatCode="#,##0.0#"/>
    <numFmt numFmtId="179" formatCode="#,##0.##"/>
    <numFmt numFmtId="180" formatCode="#,##0.0&quot;人&quot;"/>
    <numFmt numFmtId="181" formatCode="#,##0&quot;人&quot;"/>
    <numFmt numFmtId="182" formatCode="h:mm;@"/>
  </numFmts>
  <fonts count="84" x14ac:knownFonts="1">
    <font>
      <sz val="12"/>
      <color theme="1"/>
      <name val="ＭＳ 明朝"/>
      <family val="2"/>
      <charset val="128"/>
    </font>
    <font>
      <sz val="11"/>
      <color theme="1"/>
      <name val="Century"/>
      <family val="1"/>
    </font>
    <font>
      <sz val="6"/>
      <name val="ＭＳ 明朝"/>
      <family val="2"/>
      <charset val="128"/>
    </font>
    <font>
      <sz val="11"/>
      <name val="ＭＳ Ｐゴシック"/>
      <family val="3"/>
      <charset val="128"/>
    </font>
    <font>
      <sz val="10"/>
      <name val="ＭＳ 明朝"/>
      <family val="1"/>
      <charset val="128"/>
    </font>
    <font>
      <sz val="12"/>
      <name val="ＭＳ 明朝"/>
      <family val="2"/>
      <charset val="128"/>
    </font>
    <font>
      <sz val="11"/>
      <name val="ＭＳ 明朝"/>
      <family val="2"/>
      <charset val="128"/>
    </font>
    <font>
      <sz val="14"/>
      <name val="ＭＳ Ｐゴシック"/>
      <family val="3"/>
      <charset val="128"/>
    </font>
    <font>
      <sz val="11"/>
      <name val="ＭＳ 明朝"/>
      <family val="1"/>
      <charset val="128"/>
    </font>
    <font>
      <sz val="10"/>
      <name val="ＭＳ 明朝"/>
      <family val="2"/>
      <charset val="128"/>
    </font>
    <font>
      <sz val="10.5"/>
      <name val="ＭＳ 明朝"/>
      <family val="1"/>
      <charset val="128"/>
    </font>
    <font>
      <sz val="11"/>
      <name val="ＭＳ ゴシック"/>
      <family val="3"/>
      <charset val="128"/>
    </font>
    <font>
      <sz val="10"/>
      <name val="HG丸ｺﾞｼｯｸM-PRO"/>
      <family val="3"/>
      <charset val="128"/>
    </font>
    <font>
      <sz val="9"/>
      <name val="HG丸ｺﾞｼｯｸM-PRO"/>
      <family val="3"/>
      <charset val="128"/>
    </font>
    <font>
      <sz val="6"/>
      <name val="ＭＳ 明朝"/>
      <family val="1"/>
      <charset val="128"/>
    </font>
    <font>
      <sz val="11"/>
      <name val="HGSｺﾞｼｯｸM"/>
      <family val="3"/>
      <charset val="128"/>
    </font>
    <font>
      <sz val="10"/>
      <name val="HGSｺﾞｼｯｸM"/>
      <family val="3"/>
      <charset val="128"/>
    </font>
    <font>
      <sz val="6"/>
      <name val="ＭＳ Ｐゴシック"/>
      <family val="3"/>
      <charset val="128"/>
    </font>
    <font>
      <b/>
      <sz val="11"/>
      <name val="ＭＳ Ｐゴシック"/>
      <family val="3"/>
      <charset val="128"/>
    </font>
    <font>
      <u/>
      <sz val="11"/>
      <color indexed="12"/>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b/>
      <sz val="10.5"/>
      <name val="ＭＳ ゴシック"/>
      <family val="3"/>
      <charset val="128"/>
    </font>
    <font>
      <u/>
      <sz val="11"/>
      <name val="ＭＳ Ｐゴシック"/>
      <family val="3"/>
      <charset val="128"/>
    </font>
    <font>
      <sz val="12"/>
      <name val="ＭＳ Ｐゴシック"/>
      <family val="3"/>
      <charset val="128"/>
    </font>
    <font>
      <b/>
      <sz val="12"/>
      <name val="ＭＳ Ｐゴシック"/>
      <family val="3"/>
      <charset val="128"/>
    </font>
    <font>
      <sz val="12"/>
      <name val="HGSｺﾞｼｯｸM"/>
      <family val="3"/>
      <charset val="128"/>
    </font>
    <font>
      <sz val="15"/>
      <name val="HGSｺﾞｼｯｸM"/>
      <family val="3"/>
      <charset val="128"/>
    </font>
    <font>
      <sz val="12"/>
      <color theme="1"/>
      <name val="HGSｺﾞｼｯｸM"/>
      <family val="3"/>
      <charset val="128"/>
    </font>
    <font>
      <sz val="11"/>
      <color theme="1"/>
      <name val="HGSｺﾞｼｯｸM"/>
      <family val="3"/>
      <charset val="128"/>
    </font>
    <font>
      <sz val="10"/>
      <color theme="1"/>
      <name val="HGSｺﾞｼｯｸM"/>
      <family val="3"/>
      <charset val="128"/>
    </font>
    <font>
      <sz val="8"/>
      <name val="HGSｺﾞｼｯｸM"/>
      <family val="3"/>
      <charset val="128"/>
    </font>
    <font>
      <sz val="12"/>
      <name val="ＭＳ 明朝"/>
      <family val="1"/>
      <charset val="128"/>
    </font>
    <font>
      <b/>
      <sz val="14"/>
      <name val="ＭＳ ゴシック"/>
      <family val="3"/>
      <charset val="128"/>
    </font>
    <font>
      <sz val="9"/>
      <name val="ＭＳ ゴシック"/>
      <family val="3"/>
      <charset val="128"/>
    </font>
    <font>
      <b/>
      <sz val="11"/>
      <name val="ＭＳ ゴシック"/>
      <family val="3"/>
      <charset val="128"/>
    </font>
    <font>
      <sz val="12"/>
      <name val="ＭＳ ゴシック"/>
      <family val="3"/>
      <charset val="128"/>
    </font>
    <font>
      <sz val="16"/>
      <name val="ＭＳ ゴシック"/>
      <family val="3"/>
      <charset val="128"/>
    </font>
    <font>
      <b/>
      <sz val="16"/>
      <name val="ＭＳ ゴシック"/>
      <family val="3"/>
      <charset val="128"/>
    </font>
    <font>
      <sz val="11"/>
      <color indexed="10"/>
      <name val="ＭＳ ゴシック"/>
      <family val="3"/>
      <charset val="128"/>
    </font>
    <font>
      <b/>
      <sz val="11"/>
      <color indexed="10"/>
      <name val="ＭＳ ゴシック"/>
      <family val="3"/>
      <charset val="128"/>
    </font>
    <font>
      <sz val="16"/>
      <color indexed="10"/>
      <name val="ＭＳ ゴシック"/>
      <family val="3"/>
      <charset val="128"/>
    </font>
    <font>
      <b/>
      <sz val="16"/>
      <color indexed="10"/>
      <name val="ＭＳ ゴシック"/>
      <family val="3"/>
      <charset val="128"/>
    </font>
    <font>
      <b/>
      <sz val="12"/>
      <color indexed="10"/>
      <name val="ＭＳ ゴシック"/>
      <family val="3"/>
      <charset val="128"/>
    </font>
    <font>
      <sz val="10"/>
      <color theme="1"/>
      <name val="ＭＳ ゴシック"/>
      <family val="3"/>
      <charset val="128"/>
    </font>
    <font>
      <sz val="11"/>
      <color theme="1"/>
      <name val="ＭＳ Ｐゴシック"/>
      <family val="2"/>
      <charset val="128"/>
      <scheme val="minor"/>
    </font>
    <font>
      <sz val="16"/>
      <name val="HGSｺﾞｼｯｸM"/>
      <family val="3"/>
      <charset val="128"/>
    </font>
    <font>
      <b/>
      <sz val="16"/>
      <name val="HGSｺﾞｼｯｸM"/>
      <family val="3"/>
      <charset val="128"/>
    </font>
    <font>
      <sz val="6"/>
      <name val="ＭＳ Ｐゴシック"/>
      <family val="2"/>
      <charset val="128"/>
      <scheme val="minor"/>
    </font>
    <font>
      <sz val="14"/>
      <name val="HGSｺﾞｼｯｸM"/>
      <family val="3"/>
      <charset val="128"/>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2"/>
      <color theme="1"/>
      <name val="ＭＳ Ｐゴシック"/>
      <family val="3"/>
      <charset val="128"/>
      <scheme val="minor"/>
    </font>
    <font>
      <b/>
      <u/>
      <sz val="12"/>
      <name val="HGSｺﾞｼｯｸM"/>
      <family val="3"/>
      <charset val="128"/>
    </font>
    <font>
      <sz val="6"/>
      <name val="HGSｺﾞｼｯｸM"/>
      <family val="3"/>
      <charset val="128"/>
    </font>
    <font>
      <sz val="12"/>
      <color rgb="FFFFFF99"/>
      <name val="HGSｺﾞｼｯｸM"/>
      <family val="3"/>
      <charset val="128"/>
    </font>
    <font>
      <sz val="16"/>
      <color rgb="FF000000"/>
      <name val="ＭＳ Ｐゴシック"/>
      <family val="3"/>
      <charset val="128"/>
      <scheme val="minor"/>
    </font>
    <font>
      <sz val="11"/>
      <color theme="1"/>
      <name val="ＭＳ Ｐゴシック"/>
      <family val="3"/>
      <charset val="128"/>
    </font>
    <font>
      <sz val="11"/>
      <color theme="1"/>
      <name val="ＭＳ ゴシック"/>
      <family val="3"/>
      <charset val="128"/>
    </font>
    <font>
      <sz val="12"/>
      <color theme="1"/>
      <name val="ＭＳ Ｐゴシック"/>
      <family val="3"/>
      <charset val="128"/>
    </font>
    <font>
      <sz val="11"/>
      <color theme="1"/>
      <name val="ＭＳ Ｐゴシック"/>
      <family val="3"/>
      <charset val="128"/>
      <scheme val="minor"/>
    </font>
    <font>
      <sz val="9"/>
      <name val="ＭＳ 明朝"/>
      <family val="1"/>
      <charset val="128"/>
    </font>
    <font>
      <shadow/>
      <sz val="20"/>
      <name val="HG丸ｺﾞｼｯｸM-PRO"/>
      <family val="3"/>
      <charset val="128"/>
    </font>
    <font>
      <sz val="8"/>
      <name val="ＭＳ ゴシック"/>
      <family val="3"/>
      <charset val="128"/>
    </font>
    <font>
      <sz val="10"/>
      <name val="ＭＳ ゴシック"/>
      <family val="3"/>
      <charset val="128"/>
    </font>
    <font>
      <b/>
      <sz val="9"/>
      <name val="ＭＳ 明朝"/>
      <family val="1"/>
      <charset val="128"/>
    </font>
    <font>
      <sz val="11"/>
      <name val="HG丸ｺﾞｼｯｸM-PRO"/>
      <family val="3"/>
      <charset val="128"/>
    </font>
    <font>
      <sz val="11"/>
      <name val="MS UI Gothic"/>
      <family val="3"/>
      <charset val="128"/>
    </font>
    <font>
      <sz val="8"/>
      <name val="ＭＳ 明朝"/>
      <family val="1"/>
      <charset val="128"/>
    </font>
    <font>
      <sz val="8.5"/>
      <name val="ＭＳ 明朝"/>
      <family val="1"/>
      <charset val="128"/>
    </font>
    <font>
      <sz val="9"/>
      <name val="ＭＳ 明朝"/>
      <family val="2"/>
      <charset val="128"/>
    </font>
    <font>
      <sz val="16"/>
      <name val="ＭＳ 明朝"/>
      <family val="2"/>
      <charset val="128"/>
    </font>
    <font>
      <u/>
      <sz val="10"/>
      <name val="ＭＳ 明朝"/>
      <family val="1"/>
      <charset val="128"/>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s>
  <borders count="34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dashDot">
        <color indexed="64"/>
      </bottom>
      <diagonal/>
    </border>
    <border>
      <left/>
      <right/>
      <top style="dashDot">
        <color indexed="64"/>
      </top>
      <bottom/>
      <diagonal/>
    </border>
    <border>
      <left style="thin">
        <color indexed="64"/>
      </left>
      <right style="thin">
        <color indexed="64"/>
      </right>
      <top style="thin">
        <color indexed="64"/>
      </top>
      <bottom/>
      <diagonal/>
    </border>
    <border>
      <left style="dashDot">
        <color indexed="64"/>
      </left>
      <right/>
      <top style="dashDot">
        <color indexed="64"/>
      </top>
      <bottom/>
      <diagonal/>
    </border>
    <border>
      <left/>
      <right style="dashDot">
        <color indexed="64"/>
      </right>
      <top style="dashDot">
        <color indexed="64"/>
      </top>
      <bottom/>
      <diagonal/>
    </border>
    <border>
      <left/>
      <right style="dashDot">
        <color indexed="64"/>
      </right>
      <top/>
      <bottom/>
      <diagonal/>
    </border>
    <border>
      <left style="dashDot">
        <color indexed="64"/>
      </left>
      <right/>
      <top/>
      <bottom style="dashDot">
        <color indexed="64"/>
      </bottom>
      <diagonal/>
    </border>
    <border>
      <left/>
      <right style="dashDot">
        <color indexed="64"/>
      </right>
      <top/>
      <bottom style="dashDot">
        <color indexed="64"/>
      </bottom>
      <diagonal/>
    </border>
    <border>
      <left/>
      <right/>
      <top style="hair">
        <color indexed="64"/>
      </top>
      <bottom style="hair">
        <color indexed="64"/>
      </bottom>
      <diagonal/>
    </border>
    <border>
      <left/>
      <right/>
      <top/>
      <bottom style="hair">
        <color indexed="64"/>
      </bottom>
      <diagonal/>
    </border>
    <border>
      <left/>
      <right/>
      <top style="hair">
        <color indexed="64"/>
      </top>
      <bottom/>
      <diagonal/>
    </border>
    <border>
      <left style="thin">
        <color rgb="FF4D4D4D"/>
      </left>
      <right style="thin">
        <color rgb="FF4D4D4D"/>
      </right>
      <top style="thin">
        <color rgb="FF4D4D4D"/>
      </top>
      <bottom style="thin">
        <color rgb="FF4D4D4D"/>
      </bottom>
      <diagonal/>
    </border>
    <border>
      <left style="thin">
        <color rgb="FF4D4D4D"/>
      </left>
      <right/>
      <top style="thin">
        <color rgb="FF4D4D4D"/>
      </top>
      <bottom/>
      <diagonal/>
    </border>
    <border>
      <left/>
      <right/>
      <top style="thin">
        <color rgb="FF4D4D4D"/>
      </top>
      <bottom/>
      <diagonal/>
    </border>
    <border>
      <left/>
      <right style="thin">
        <color rgb="FF4D4D4D"/>
      </right>
      <top style="thin">
        <color rgb="FF4D4D4D"/>
      </top>
      <bottom/>
      <diagonal/>
    </border>
    <border>
      <left style="thin">
        <color rgb="FF4D4D4D"/>
      </left>
      <right/>
      <top/>
      <bottom style="thin">
        <color rgb="FF4D4D4D"/>
      </bottom>
      <diagonal/>
    </border>
    <border>
      <left/>
      <right/>
      <top/>
      <bottom style="thin">
        <color rgb="FF4D4D4D"/>
      </bottom>
      <diagonal/>
    </border>
    <border>
      <left/>
      <right style="thin">
        <color rgb="FF4D4D4D"/>
      </right>
      <top/>
      <bottom style="thin">
        <color rgb="FF4D4D4D"/>
      </bottom>
      <diagonal/>
    </border>
    <border>
      <left style="thin">
        <color rgb="FF4D4D4D"/>
      </left>
      <right/>
      <top/>
      <bottom/>
      <diagonal/>
    </border>
    <border>
      <left/>
      <right style="thin">
        <color rgb="FF4D4D4D"/>
      </right>
      <top/>
      <bottom/>
      <diagonal/>
    </border>
    <border>
      <left style="thin">
        <color rgb="FF4D4D4D"/>
      </left>
      <right/>
      <top style="thin">
        <color rgb="FF4D4D4D"/>
      </top>
      <bottom style="thin">
        <color rgb="FF4D4D4D"/>
      </bottom>
      <diagonal/>
    </border>
    <border>
      <left/>
      <right/>
      <top style="thin">
        <color rgb="FF4D4D4D"/>
      </top>
      <bottom style="thin">
        <color rgb="FF4D4D4D"/>
      </bottom>
      <diagonal/>
    </border>
    <border>
      <left/>
      <right style="thin">
        <color rgb="FF4D4D4D"/>
      </right>
      <top style="thin">
        <color rgb="FF4D4D4D"/>
      </top>
      <bottom style="thin">
        <color rgb="FF4D4D4D"/>
      </bottom>
      <diagonal/>
    </border>
    <border>
      <left style="thin">
        <color rgb="FF4D4D4D"/>
      </left>
      <right style="thin">
        <color rgb="FF4D4D4D"/>
      </right>
      <top style="thin">
        <color rgb="FF4D4D4D"/>
      </top>
      <bottom/>
      <diagonal/>
    </border>
    <border>
      <left style="thin">
        <color rgb="FF4D4D4D"/>
      </left>
      <right style="thin">
        <color indexed="64"/>
      </right>
      <top style="thin">
        <color rgb="FF4D4D4D"/>
      </top>
      <bottom style="thin">
        <color rgb="FF4D4D4D"/>
      </bottom>
      <diagonal/>
    </border>
    <border>
      <left style="thin">
        <color indexed="64"/>
      </left>
      <right style="thin">
        <color indexed="64"/>
      </right>
      <top style="thin">
        <color rgb="FF4D4D4D"/>
      </top>
      <bottom style="thin">
        <color rgb="FF4D4D4D"/>
      </bottom>
      <diagonal/>
    </border>
    <border>
      <left style="thin">
        <color indexed="64"/>
      </left>
      <right style="thin">
        <color rgb="FF4D4D4D"/>
      </right>
      <top style="thin">
        <color rgb="FF4D4D4D"/>
      </top>
      <bottom style="thin">
        <color rgb="FF4D4D4D"/>
      </bottom>
      <diagonal/>
    </border>
    <border>
      <left style="thin">
        <color rgb="FF4D4D4D"/>
      </left>
      <right style="thin">
        <color rgb="FF4D4D4D"/>
      </right>
      <top/>
      <bottom style="thin">
        <color rgb="FF4D4D4D"/>
      </bottom>
      <diagonal/>
    </border>
    <border>
      <left style="thin">
        <color rgb="FF4D4D4D"/>
      </left>
      <right/>
      <top/>
      <bottom style="hair">
        <color indexed="64"/>
      </bottom>
      <diagonal/>
    </border>
    <border>
      <left/>
      <right style="thin">
        <color rgb="FF4D4D4D"/>
      </right>
      <top/>
      <bottom style="hair">
        <color indexed="64"/>
      </bottom>
      <diagonal/>
    </border>
    <border>
      <left style="thin">
        <color rgb="FF4D4D4D"/>
      </left>
      <right/>
      <top style="hair">
        <color indexed="64"/>
      </top>
      <bottom/>
      <diagonal/>
    </border>
    <border>
      <left/>
      <right style="thin">
        <color rgb="FF4D4D4D"/>
      </right>
      <top style="hair">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dotted">
        <color rgb="FF4D4D4D"/>
      </left>
      <right/>
      <top style="dotted">
        <color rgb="FF4D4D4D"/>
      </top>
      <bottom style="dotted">
        <color rgb="FF4D4D4D"/>
      </bottom>
      <diagonal/>
    </border>
    <border>
      <left/>
      <right/>
      <top style="dotted">
        <color rgb="FF4D4D4D"/>
      </top>
      <bottom style="dotted">
        <color rgb="FF4D4D4D"/>
      </bottom>
      <diagonal/>
    </border>
    <border>
      <left/>
      <right style="dotted">
        <color rgb="FF4D4D4D"/>
      </right>
      <top style="dotted">
        <color rgb="FF4D4D4D"/>
      </top>
      <bottom style="dotted">
        <color rgb="FF4D4D4D"/>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rgb="FF4D4D4D"/>
      </left>
      <right/>
      <top style="thin">
        <color rgb="FF4D4D4D"/>
      </top>
      <bottom style="thin">
        <color indexed="64"/>
      </bottom>
      <diagonal/>
    </border>
    <border>
      <left/>
      <right/>
      <top style="thin">
        <color rgb="FF4D4D4D"/>
      </top>
      <bottom style="thin">
        <color indexed="64"/>
      </bottom>
      <diagonal/>
    </border>
    <border>
      <left/>
      <right style="thin">
        <color rgb="FF4D4D4D"/>
      </right>
      <top style="thin">
        <color rgb="FF4D4D4D"/>
      </top>
      <bottom style="thin">
        <color indexed="64"/>
      </bottom>
      <diagonal/>
    </border>
    <border>
      <left style="thin">
        <color rgb="FF4D4D4D"/>
      </left>
      <right style="thin">
        <color indexed="64"/>
      </right>
      <top/>
      <bottom/>
      <diagonal/>
    </border>
    <border>
      <left style="thin">
        <color indexed="64"/>
      </left>
      <right/>
      <top style="thin">
        <color rgb="FF4D4D4D"/>
      </top>
      <bottom style="thin">
        <color rgb="FF4D4D4D"/>
      </bottom>
      <diagonal/>
    </border>
    <border>
      <left style="thin">
        <color indexed="64"/>
      </left>
      <right/>
      <top style="thin">
        <color indexed="64"/>
      </top>
      <bottom style="thin">
        <color indexed="64"/>
      </bottom>
      <diagonal/>
    </border>
    <border>
      <left style="thin">
        <color rgb="FF4D4D4D"/>
      </left>
      <right style="thin">
        <color rgb="FF4D4D4D"/>
      </right>
      <top style="hair">
        <color rgb="FF4D4D4D"/>
      </top>
      <bottom style="hair">
        <color rgb="FF4D4D4D"/>
      </bottom>
      <diagonal/>
    </border>
    <border>
      <left style="thin">
        <color rgb="FF4D4D4D"/>
      </left>
      <right/>
      <top style="hair">
        <color rgb="FF4D4D4D"/>
      </top>
      <bottom style="hair">
        <color rgb="FF4D4D4D"/>
      </bottom>
      <diagonal/>
    </border>
    <border>
      <left/>
      <right/>
      <top style="hair">
        <color rgb="FF4D4D4D"/>
      </top>
      <bottom style="hair">
        <color rgb="FF4D4D4D"/>
      </bottom>
      <diagonal/>
    </border>
    <border>
      <left/>
      <right style="thin">
        <color rgb="FF4D4D4D"/>
      </right>
      <top style="hair">
        <color rgb="FF4D4D4D"/>
      </top>
      <bottom style="hair">
        <color rgb="FF4D4D4D"/>
      </bottom>
      <diagonal/>
    </border>
    <border>
      <left style="thin">
        <color rgb="FF4D4D4D"/>
      </left>
      <right style="thin">
        <color rgb="FF4D4D4D"/>
      </right>
      <top style="thin">
        <color indexed="64"/>
      </top>
      <bottom/>
      <diagonal/>
    </border>
    <border>
      <left style="thin">
        <color rgb="FF4D4D4D"/>
      </left>
      <right/>
      <top style="hair">
        <color rgb="FF4D4D4D"/>
      </top>
      <bottom style="thin">
        <color indexed="64"/>
      </bottom>
      <diagonal/>
    </border>
    <border>
      <left style="thin">
        <color rgb="FF4D4D4D"/>
      </left>
      <right style="thin">
        <color rgb="FF4D4D4D"/>
      </right>
      <top/>
      <bottom/>
      <diagonal/>
    </border>
    <border>
      <left/>
      <right/>
      <top style="hair">
        <color rgb="FF4D4D4D"/>
      </top>
      <bottom style="thin">
        <color indexed="64"/>
      </bottom>
      <diagonal/>
    </border>
    <border>
      <left style="thin">
        <color rgb="FF4D4D4D"/>
      </left>
      <right/>
      <top style="thin">
        <color indexed="64"/>
      </top>
      <bottom style="thin">
        <color rgb="FF4D4D4D"/>
      </bottom>
      <diagonal/>
    </border>
    <border>
      <left/>
      <right/>
      <top style="thin">
        <color indexed="64"/>
      </top>
      <bottom style="thin">
        <color rgb="FF4D4D4D"/>
      </bottom>
      <diagonal/>
    </border>
    <border>
      <left/>
      <right style="thin">
        <color rgb="FF4D4D4D"/>
      </right>
      <top style="thin">
        <color indexed="64"/>
      </top>
      <bottom style="thin">
        <color rgb="FF4D4D4D"/>
      </bottom>
      <diagonal/>
    </border>
    <border>
      <left style="thin">
        <color rgb="FF4D4D4D"/>
      </left>
      <right/>
      <top style="thin">
        <color indexed="64"/>
      </top>
      <bottom/>
      <diagonal/>
    </border>
    <border>
      <left/>
      <right style="thin">
        <color rgb="FF4D4D4D"/>
      </right>
      <top style="thin">
        <color indexed="64"/>
      </top>
      <bottom/>
      <diagonal/>
    </border>
    <border>
      <left style="thin">
        <color rgb="FF4D4D4D"/>
      </left>
      <right/>
      <top/>
      <bottom style="thin">
        <color indexed="64"/>
      </bottom>
      <diagonal/>
    </border>
    <border>
      <left/>
      <right style="thin">
        <color rgb="FF4D4D4D"/>
      </right>
      <top/>
      <bottom style="thin">
        <color indexed="64"/>
      </bottom>
      <diagonal/>
    </border>
    <border>
      <left style="thin">
        <color rgb="FF4D4D4D"/>
      </left>
      <right/>
      <top style="thin">
        <color indexed="64"/>
      </top>
      <bottom style="thin">
        <color indexed="64"/>
      </bottom>
      <diagonal/>
    </border>
    <border>
      <left/>
      <right style="thin">
        <color rgb="FF4D4D4D"/>
      </right>
      <top style="thin">
        <color indexed="64"/>
      </top>
      <bottom style="thin">
        <color indexed="64"/>
      </bottom>
      <diagonal/>
    </border>
    <border>
      <left style="thin">
        <color indexed="64"/>
      </left>
      <right/>
      <top style="hair">
        <color indexed="64"/>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indexed="64"/>
      </left>
      <right/>
      <top style="thin">
        <color rgb="FF4D4D4D"/>
      </top>
      <bottom style="thin">
        <color indexed="64"/>
      </bottom>
      <diagonal/>
    </border>
    <border>
      <left style="thin">
        <color indexed="64"/>
      </left>
      <right/>
      <top style="thin">
        <color indexed="64"/>
      </top>
      <bottom style="thin">
        <color rgb="FF4D4D4D"/>
      </bottom>
      <diagonal/>
    </border>
    <border>
      <left/>
      <right style="thin">
        <color indexed="64"/>
      </right>
      <top style="hair">
        <color indexed="64"/>
      </top>
      <bottom style="hair">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bottom style="thin">
        <color rgb="FF4D4D4D"/>
      </bottom>
      <diagonal/>
    </border>
    <border>
      <left/>
      <right/>
      <top style="thin">
        <color indexed="64"/>
      </top>
      <bottom style="hair">
        <color indexed="64"/>
      </bottom>
      <diagonal/>
    </border>
    <border>
      <left/>
      <right style="thin">
        <color rgb="FF4D4D4D"/>
      </right>
      <top style="hair">
        <color rgb="FF4D4D4D"/>
      </top>
      <bottom style="thin">
        <color indexed="64"/>
      </bottom>
      <diagonal/>
    </border>
    <border>
      <left style="thin">
        <color rgb="FF4D4D4D"/>
      </left>
      <right/>
      <top style="thin">
        <color rgb="FF4D4D4D"/>
      </top>
      <bottom style="hair">
        <color rgb="FF4D4D4D"/>
      </bottom>
      <diagonal/>
    </border>
    <border>
      <left/>
      <right/>
      <top style="thin">
        <color rgb="FF4D4D4D"/>
      </top>
      <bottom style="hair">
        <color rgb="FF4D4D4D"/>
      </bottom>
      <diagonal/>
    </border>
    <border>
      <left/>
      <right style="thin">
        <color rgb="FF4D4D4D"/>
      </right>
      <top style="thin">
        <color rgb="FF4D4D4D"/>
      </top>
      <bottom style="hair">
        <color rgb="FF4D4D4D"/>
      </bottom>
      <diagonal/>
    </border>
    <border>
      <left/>
      <right style="thin">
        <color indexed="64"/>
      </right>
      <top style="hair">
        <color rgb="FF4D4D4D"/>
      </top>
      <bottom style="hair">
        <color rgb="FF4D4D4D"/>
      </bottom>
      <diagonal/>
    </border>
    <border>
      <left style="thin">
        <color rgb="FF4D4D4D"/>
      </left>
      <right/>
      <top style="thin">
        <color indexed="64"/>
      </top>
      <bottom style="hair">
        <color rgb="FF4D4D4D"/>
      </bottom>
      <diagonal/>
    </border>
    <border>
      <left/>
      <right/>
      <top style="thin">
        <color indexed="64"/>
      </top>
      <bottom style="hair">
        <color rgb="FF4D4D4D"/>
      </bottom>
      <diagonal/>
    </border>
    <border>
      <left/>
      <right style="thin">
        <color indexed="64"/>
      </right>
      <top style="thin">
        <color indexed="64"/>
      </top>
      <bottom style="hair">
        <color rgb="FF4D4D4D"/>
      </bottom>
      <diagonal/>
    </border>
    <border>
      <left style="thin">
        <color rgb="FF4D4D4D"/>
      </left>
      <right/>
      <top style="thin">
        <color rgb="FF4D4D4D"/>
      </top>
      <bottom style="hair">
        <color indexed="64"/>
      </bottom>
      <diagonal/>
    </border>
    <border>
      <left/>
      <right/>
      <top style="thin">
        <color rgb="FF4D4D4D"/>
      </top>
      <bottom style="hair">
        <color indexed="64"/>
      </bottom>
      <diagonal/>
    </border>
    <border>
      <left/>
      <right style="thin">
        <color rgb="FF4D4D4D"/>
      </right>
      <top style="thin">
        <color rgb="FF4D4D4D"/>
      </top>
      <bottom style="hair">
        <color indexed="64"/>
      </bottom>
      <diagonal/>
    </border>
    <border>
      <left/>
      <right style="thin">
        <color indexed="64"/>
      </right>
      <top style="thin">
        <color rgb="FF4D4D4D"/>
      </top>
      <bottom/>
      <diagonal/>
    </border>
    <border>
      <left/>
      <right style="thin">
        <color rgb="FF4D4D4D"/>
      </right>
      <top style="hair">
        <color indexed="64"/>
      </top>
      <bottom style="thin">
        <color rgb="FF4D4D4D"/>
      </bottom>
      <diagonal/>
    </border>
    <border>
      <left style="thin">
        <color rgb="FF4D4D4D"/>
      </left>
      <right style="thin">
        <color rgb="FF4D4D4D"/>
      </right>
      <top style="hair">
        <color indexed="64"/>
      </top>
      <bottom style="thin">
        <color rgb="FF4D4D4D"/>
      </bottom>
      <diagonal/>
    </border>
    <border>
      <left style="thin">
        <color rgb="FF4D4D4D"/>
      </left>
      <right/>
      <top style="hair">
        <color indexed="64"/>
      </top>
      <bottom style="thin">
        <color rgb="FF4D4D4D"/>
      </bottom>
      <diagonal/>
    </border>
    <border>
      <left/>
      <right/>
      <top style="hair">
        <color indexed="64"/>
      </top>
      <bottom style="thin">
        <color rgb="FF4D4D4D"/>
      </bottom>
      <diagonal/>
    </border>
    <border>
      <left style="thin">
        <color rgb="FF4D4D4D"/>
      </left>
      <right/>
      <top style="hair">
        <color indexed="64"/>
      </top>
      <bottom style="hair">
        <color indexed="64"/>
      </bottom>
      <diagonal/>
    </border>
    <border>
      <left/>
      <right style="thin">
        <color rgb="FF4D4D4D"/>
      </right>
      <top style="hair">
        <color indexed="64"/>
      </top>
      <bottom style="hair">
        <color indexed="64"/>
      </bottom>
      <diagonal/>
    </border>
    <border>
      <left/>
      <right/>
      <top style="hair">
        <color indexed="64"/>
      </top>
      <bottom style="hair">
        <color rgb="FF4D4D4D"/>
      </bottom>
      <diagonal/>
    </border>
    <border>
      <left/>
      <right style="thin">
        <color rgb="FF4D4D4D"/>
      </right>
      <top style="hair">
        <color indexed="64"/>
      </top>
      <bottom style="hair">
        <color rgb="FF4D4D4D"/>
      </bottom>
      <diagonal/>
    </border>
    <border>
      <left/>
      <right style="thin">
        <color rgb="FF4D4D4D"/>
      </right>
      <top style="thin">
        <color indexed="64"/>
      </top>
      <bottom style="hair">
        <color rgb="FF4D4D4D"/>
      </bottom>
      <diagonal/>
    </border>
    <border>
      <left/>
      <right/>
      <top/>
      <bottom style="dashed">
        <color indexed="64"/>
      </bottom>
      <diagonal/>
    </border>
    <border>
      <left/>
      <right style="thin">
        <color rgb="FF4D4D4D"/>
      </right>
      <top/>
      <bottom style="dashed">
        <color indexed="64"/>
      </bottom>
      <diagonal/>
    </border>
    <border>
      <left style="thin">
        <color rgb="FF4D4D4D"/>
      </left>
      <right style="thin">
        <color rgb="FF4D4D4D"/>
      </right>
      <top style="hair">
        <color indexed="64"/>
      </top>
      <bottom style="hair">
        <color indexed="64"/>
      </bottom>
      <diagonal/>
    </border>
    <border>
      <left/>
      <right style="thin">
        <color indexed="64"/>
      </right>
      <top style="thin">
        <color rgb="FF4D4D4D"/>
      </top>
      <bottom style="hair">
        <color indexed="64"/>
      </bottom>
      <diagonal/>
    </border>
    <border>
      <left style="thin">
        <color rgb="FF4D4D4D"/>
      </left>
      <right style="thin">
        <color indexed="64"/>
      </right>
      <top style="hair">
        <color indexed="64"/>
      </top>
      <bottom style="hair">
        <color indexed="64"/>
      </bottom>
      <diagonal/>
    </border>
    <border>
      <left/>
      <right/>
      <top/>
      <bottom style="dashDotDot">
        <color indexed="64"/>
      </bottom>
      <diagonal/>
    </border>
    <border>
      <left/>
      <right style="dashDotDot">
        <color auto="1"/>
      </right>
      <top/>
      <bottom style="dashDotDot">
        <color auto="1"/>
      </bottom>
      <diagonal/>
    </border>
    <border>
      <left style="thin">
        <color rgb="FF4D4D4D"/>
      </left>
      <right/>
      <top/>
      <bottom style="dashDot">
        <color indexed="64"/>
      </bottom>
      <diagonal/>
    </border>
    <border>
      <left/>
      <right style="thin">
        <color rgb="FF4D4D4D"/>
      </right>
      <top/>
      <bottom style="dashDot">
        <color indexed="64"/>
      </bottom>
      <diagonal/>
    </border>
    <border>
      <left style="dashDot">
        <color indexed="64"/>
      </left>
      <right/>
      <top/>
      <bottom style="dashDotDot">
        <color indexed="64"/>
      </bottom>
      <diagonal/>
    </border>
    <border>
      <left/>
      <right/>
      <top style="thin">
        <color rgb="FF4D4D4D"/>
      </top>
      <bottom style="dashDot">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thin">
        <color indexed="64"/>
      </right>
      <top style="thin">
        <color rgb="FF4D4D4D"/>
      </top>
      <bottom style="thin">
        <color rgb="FF4D4D4D"/>
      </bottom>
      <diagonal/>
    </border>
    <border>
      <left/>
      <right style="hair">
        <color auto="1"/>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auto="1"/>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dashDot">
        <color indexed="64"/>
      </right>
      <top style="dashDot">
        <color indexed="64"/>
      </top>
      <bottom style="dashDotDot">
        <color indexed="64"/>
      </bottom>
      <diagonal/>
    </border>
    <border>
      <left/>
      <right/>
      <top style="dashDot">
        <color indexed="64"/>
      </top>
      <bottom style="dashDotDot">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dashed">
        <color indexed="64"/>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style="dashed">
        <color indexed="64"/>
      </right>
      <top style="dotted">
        <color indexed="64"/>
      </top>
      <bottom style="dotted">
        <color indexed="64"/>
      </bottom>
      <diagonal/>
    </border>
    <border>
      <left/>
      <right style="dashed">
        <color indexed="64"/>
      </right>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style="thin">
        <color indexed="64"/>
      </right>
      <top style="thin">
        <color indexed="64"/>
      </top>
      <bottom style="thin">
        <color indexed="64"/>
      </bottom>
      <diagonal style="thin">
        <color indexed="64"/>
      </diagonal>
    </border>
    <border>
      <left style="thin">
        <color indexed="64"/>
      </left>
      <right/>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thin">
        <color rgb="FF4D4D4D"/>
      </left>
      <right style="thin">
        <color rgb="FF4D4D4D"/>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left style="double">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medium">
        <color indexed="64"/>
      </right>
      <top style="thin">
        <color indexed="64"/>
      </top>
      <bottom/>
      <diagonal/>
    </border>
    <border>
      <left/>
      <right/>
      <top style="medium">
        <color indexed="64"/>
      </top>
      <bottom style="mediumDashDot">
        <color indexed="64"/>
      </bottom>
      <diagonal/>
    </border>
    <border>
      <left/>
      <right/>
      <top/>
      <bottom style="mediumDashDot">
        <color indexed="64"/>
      </bottom>
      <diagonal/>
    </border>
    <border>
      <left/>
      <right/>
      <top style="mediumDashDot">
        <color indexed="64"/>
      </top>
      <bottom/>
      <diagonal/>
    </border>
    <border>
      <left style="double">
        <color indexed="64"/>
      </left>
      <right/>
      <top style="medium">
        <color indexed="64"/>
      </top>
      <bottom/>
      <diagonal/>
    </border>
    <border>
      <left style="double">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rgb="FF4D4D4D"/>
      </right>
      <top style="thin">
        <color indexed="64"/>
      </top>
      <bottom style="thin">
        <color indexed="64"/>
      </bottom>
      <diagonal/>
    </border>
    <border>
      <left style="thin">
        <color indexed="64"/>
      </left>
      <right/>
      <top style="thin">
        <color rgb="FF4D4D4D"/>
      </top>
      <bottom/>
      <diagonal/>
    </border>
    <border>
      <left style="thin">
        <color indexed="64"/>
      </left>
      <right/>
      <top/>
      <bottom style="thin">
        <color rgb="FF4D4D4D"/>
      </bottom>
      <diagonal/>
    </border>
    <border>
      <left/>
      <right style="thin">
        <color indexed="64"/>
      </right>
      <top style="thin">
        <color indexed="64"/>
      </top>
      <bottom style="thin">
        <color rgb="FF4D4D4D"/>
      </bottom>
      <diagonal/>
    </border>
    <border>
      <left/>
      <right style="thin">
        <color indexed="64"/>
      </right>
      <top style="thin">
        <color rgb="FF4D4D4D"/>
      </top>
      <bottom style="thin">
        <color indexed="64"/>
      </bottom>
      <diagonal/>
    </border>
    <border>
      <left style="thin">
        <color rgb="FF4D4D4D"/>
      </left>
      <right style="thin">
        <color rgb="FF4D4D4D"/>
      </right>
      <top style="thin">
        <color rgb="FF4D4D4D"/>
      </top>
      <bottom style="thin">
        <color indexed="64"/>
      </bottom>
      <diagonal/>
    </border>
    <border>
      <left/>
      <right style="thin">
        <color indexed="64"/>
      </right>
      <top style="hair">
        <color indexed="64"/>
      </top>
      <bottom/>
      <diagonal/>
    </border>
    <border>
      <left/>
      <right style="thin">
        <color indexed="64"/>
      </right>
      <top style="dotted">
        <color indexed="64"/>
      </top>
      <bottom style="dotted">
        <color indexed="64"/>
      </bottom>
      <diagonal/>
    </border>
    <border>
      <left style="thin">
        <color indexed="64"/>
      </left>
      <right style="thin">
        <color rgb="FF4D4D4D"/>
      </right>
      <top style="thin">
        <color indexed="64"/>
      </top>
      <bottom/>
      <diagonal/>
    </border>
    <border>
      <left style="thin">
        <color rgb="FF4D4D4D"/>
      </left>
      <right style="thin">
        <color rgb="FF4D4D4D"/>
      </right>
      <top style="thin">
        <color indexed="64"/>
      </top>
      <bottom style="thin">
        <color rgb="FF4D4D4D"/>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thin">
        <color indexed="64"/>
      </top>
      <bottom style="dotted">
        <color indexed="64"/>
      </bottom>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dashDot">
        <color indexed="64"/>
      </left>
      <right style="dashDot">
        <color indexed="64"/>
      </right>
      <top style="dashDot">
        <color indexed="64"/>
      </top>
      <bottom style="dashDot">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rgb="FF4D4D4D"/>
      </top>
      <bottom style="thin">
        <color indexed="64"/>
      </bottom>
      <diagonal/>
    </border>
    <border>
      <left style="dotted">
        <color indexed="64"/>
      </left>
      <right style="dotted">
        <color indexed="64"/>
      </right>
      <top style="dotted">
        <color indexed="64"/>
      </top>
      <bottom style="dotted">
        <color indexed="64"/>
      </bottom>
      <diagonal/>
    </border>
    <border>
      <left style="hair">
        <color indexed="64"/>
      </left>
      <right style="thin">
        <color rgb="FF4D4D4D"/>
      </right>
      <top/>
      <bottom/>
      <diagonal/>
    </border>
    <border>
      <left style="thin">
        <color indexed="64"/>
      </left>
      <right style="hair">
        <color indexed="64"/>
      </right>
      <top/>
      <bottom/>
      <diagonal/>
    </border>
    <border>
      <left style="hair">
        <color indexed="64"/>
      </left>
      <right style="thin">
        <color indexed="64"/>
      </right>
      <top/>
      <bottom/>
      <diagonal/>
    </border>
    <border>
      <left style="thin">
        <color rgb="FF4D4D4D"/>
      </left>
      <right style="dotted">
        <color indexed="64"/>
      </right>
      <top/>
      <bottom/>
      <diagonal/>
    </border>
    <border>
      <left style="dotted">
        <color indexed="64"/>
      </left>
      <right style="thin">
        <color rgb="FF4D4D4D"/>
      </right>
      <top/>
      <bottom/>
      <diagonal/>
    </border>
    <border>
      <left style="thin">
        <color rgb="FF4D4D4D"/>
      </left>
      <right style="hair">
        <color indexed="64"/>
      </right>
      <top/>
      <bottom/>
      <diagonal/>
    </border>
    <border>
      <left style="thin">
        <color indexed="64"/>
      </left>
      <right/>
      <top/>
      <bottom style="hair">
        <color indexed="64"/>
      </bottom>
      <diagonal/>
    </border>
    <border>
      <left/>
      <right style="thin">
        <color indexed="64"/>
      </right>
      <top/>
      <bottom style="hair">
        <color indexed="64"/>
      </bottom>
      <diagonal/>
    </border>
    <border>
      <left style="thin">
        <color rgb="FF4D4D4D"/>
      </left>
      <right style="thin">
        <color rgb="FF4D4D4D"/>
      </right>
      <top style="hair">
        <color rgb="FF4D4D4D"/>
      </top>
      <bottom style="thin">
        <color indexed="64"/>
      </bottom>
      <diagonal/>
    </border>
  </borders>
  <cellStyleXfs count="8">
    <xf numFmtId="0" fontId="0" fillId="0" borderId="0">
      <alignment vertical="center"/>
    </xf>
    <xf numFmtId="0" fontId="3" fillId="0" borderId="0"/>
    <xf numFmtId="0" fontId="33" fillId="0" borderId="0">
      <alignment vertical="center"/>
    </xf>
    <xf numFmtId="38" fontId="33" fillId="0" borderId="0" applyFont="0" applyFill="0" applyBorder="0" applyAlignment="0" applyProtection="0">
      <alignment vertical="center"/>
    </xf>
    <xf numFmtId="0" fontId="46" fillId="0" borderId="0">
      <alignment vertical="center"/>
    </xf>
    <xf numFmtId="38" fontId="46" fillId="0" borderId="0" applyFont="0" applyFill="0" applyBorder="0" applyAlignment="0" applyProtection="0">
      <alignment vertical="center"/>
    </xf>
    <xf numFmtId="0" fontId="46" fillId="0" borderId="0">
      <alignment vertical="center"/>
    </xf>
    <xf numFmtId="38" fontId="46" fillId="0" borderId="0" applyFont="0" applyFill="0" applyBorder="0" applyAlignment="0" applyProtection="0">
      <alignment vertical="center"/>
    </xf>
  </cellStyleXfs>
  <cellXfs count="2041">
    <xf numFmtId="0" fontId="0" fillId="0" borderId="0" xfId="0">
      <alignment vertical="center"/>
    </xf>
    <xf numFmtId="0" fontId="3" fillId="0" borderId="0" xfId="1" applyAlignment="1">
      <alignment vertical="center"/>
    </xf>
    <xf numFmtId="0" fontId="18" fillId="0" borderId="0" xfId="1" applyFont="1" applyAlignment="1">
      <alignment vertical="center"/>
    </xf>
    <xf numFmtId="0" fontId="3" fillId="0" borderId="124" xfId="1" applyBorder="1" applyAlignment="1">
      <alignment horizontal="center" vertical="center"/>
    </xf>
    <xf numFmtId="0" fontId="3" fillId="0" borderId="125" xfId="1" applyBorder="1" applyAlignment="1">
      <alignment horizontal="center" vertical="center"/>
    </xf>
    <xf numFmtId="0" fontId="3" fillId="0" borderId="126" xfId="1" applyBorder="1" applyAlignment="1">
      <alignment horizontal="center" vertical="center"/>
    </xf>
    <xf numFmtId="0" fontId="3" fillId="0" borderId="127" xfId="1" applyBorder="1" applyAlignment="1">
      <alignment horizontal="center" vertical="center"/>
    </xf>
    <xf numFmtId="0" fontId="3" fillId="0" borderId="128" xfId="1" applyBorder="1" applyAlignment="1">
      <alignment horizontal="center" vertical="center"/>
    </xf>
    <xf numFmtId="0" fontId="3" fillId="0" borderId="130" xfId="1" applyBorder="1" applyAlignment="1">
      <alignment horizontal="center" vertical="center"/>
    </xf>
    <xf numFmtId="0" fontId="3" fillId="0" borderId="132" xfId="1" applyBorder="1" applyAlignment="1">
      <alignment horizontal="center" vertical="center"/>
    </xf>
    <xf numFmtId="0" fontId="3" fillId="0" borderId="129" xfId="1" applyBorder="1" applyAlignment="1">
      <alignment horizontal="right" vertical="top"/>
    </xf>
    <xf numFmtId="0" fontId="3" fillId="0" borderId="135" xfId="1" applyBorder="1" applyAlignment="1">
      <alignment horizontal="center" vertical="center"/>
    </xf>
    <xf numFmtId="0" fontId="3" fillId="0" borderId="137" xfId="1" applyBorder="1" applyAlignment="1">
      <alignment horizontal="center" vertical="center"/>
    </xf>
    <xf numFmtId="0" fontId="3" fillId="0" borderId="134" xfId="1" applyBorder="1" applyAlignment="1">
      <alignment horizontal="right" vertical="top"/>
    </xf>
    <xf numFmtId="0" fontId="3" fillId="0" borderId="133" xfId="1" applyBorder="1" applyAlignment="1">
      <alignment horizontal="center" vertical="center"/>
    </xf>
    <xf numFmtId="0" fontId="3" fillId="0" borderId="139" xfId="1" applyBorder="1" applyAlignment="1">
      <alignment horizontal="center" vertical="center"/>
    </xf>
    <xf numFmtId="0" fontId="3" fillId="0" borderId="138" xfId="1" applyBorder="1" applyAlignment="1">
      <alignment horizontal="center" vertical="center"/>
    </xf>
    <xf numFmtId="0" fontId="3" fillId="0" borderId="140" xfId="1" applyBorder="1" applyAlignment="1">
      <alignment horizontal="center" vertical="center"/>
    </xf>
    <xf numFmtId="0" fontId="23" fillId="0" borderId="0" xfId="1" applyFont="1" applyAlignment="1">
      <alignment horizontal="justify"/>
    </xf>
    <xf numFmtId="0" fontId="24" fillId="0" borderId="0" xfId="1" applyFont="1" applyAlignment="1">
      <alignment vertical="center"/>
    </xf>
    <xf numFmtId="0" fontId="3" fillId="0" borderId="144" xfId="1" applyBorder="1" applyAlignment="1">
      <alignment horizontal="center" vertical="center"/>
    </xf>
    <xf numFmtId="0" fontId="3" fillId="0" borderId="145" xfId="1" applyBorder="1" applyAlignment="1">
      <alignment horizontal="center" vertical="center"/>
    </xf>
    <xf numFmtId="0" fontId="3" fillId="0" borderId="146" xfId="1" applyBorder="1" applyAlignment="1">
      <alignment horizontal="center" vertical="center"/>
    </xf>
    <xf numFmtId="0" fontId="3" fillId="0" borderId="147" xfId="1" applyBorder="1" applyAlignment="1">
      <alignment horizontal="center" vertical="center"/>
    </xf>
    <xf numFmtId="0" fontId="3" fillId="0" borderId="148" xfId="1" applyBorder="1" applyAlignment="1">
      <alignment horizontal="center" vertical="center"/>
    </xf>
    <xf numFmtId="0" fontId="3" fillId="0" borderId="142" xfId="1" applyBorder="1" applyAlignment="1">
      <alignment horizontal="center" vertical="center"/>
    </xf>
    <xf numFmtId="0" fontId="3" fillId="0" borderId="141" xfId="1" applyBorder="1" applyAlignment="1">
      <alignment horizontal="center" vertical="center"/>
    </xf>
    <xf numFmtId="0" fontId="3" fillId="0" borderId="2" xfId="1" applyBorder="1" applyAlignment="1">
      <alignment horizontal="center" vertical="center"/>
    </xf>
    <xf numFmtId="0" fontId="22" fillId="0" borderId="2" xfId="1" applyFont="1" applyBorder="1" applyAlignment="1">
      <alignment horizontal="left" vertical="center" wrapText="1"/>
    </xf>
    <xf numFmtId="0" fontId="3" fillId="0" borderId="2" xfId="1" applyBorder="1" applyAlignment="1">
      <alignment horizontal="right" vertical="top"/>
    </xf>
    <xf numFmtId="0" fontId="22" fillId="0" borderId="0" xfId="1" applyFont="1" applyAlignment="1">
      <alignment horizontal="left" vertical="center" wrapText="1"/>
    </xf>
    <xf numFmtId="0" fontId="3" fillId="0" borderId="0" xfId="1" applyAlignment="1">
      <alignment horizontal="right" vertical="top"/>
    </xf>
    <xf numFmtId="0" fontId="3" fillId="0" borderId="131" xfId="1" applyBorder="1" applyAlignment="1">
      <alignment vertical="center"/>
    </xf>
    <xf numFmtId="0" fontId="3" fillId="0" borderId="136" xfId="1" applyBorder="1" applyAlignment="1">
      <alignment vertical="center"/>
    </xf>
    <xf numFmtId="0" fontId="3" fillId="0" borderId="129" xfId="1" applyBorder="1" applyAlignment="1">
      <alignment horizontal="left" vertical="center" wrapText="1"/>
    </xf>
    <xf numFmtId="0" fontId="3" fillId="0" borderId="134" xfId="1" applyBorder="1" applyAlignment="1">
      <alignment horizontal="left" vertical="center" wrapText="1"/>
    </xf>
    <xf numFmtId="0" fontId="3" fillId="0" borderId="46" xfId="1" applyBorder="1" applyAlignment="1">
      <alignment horizontal="left" vertical="center" wrapText="1"/>
    </xf>
    <xf numFmtId="0" fontId="3" fillId="0" borderId="1" xfId="1" applyBorder="1" applyAlignment="1">
      <alignment vertical="center"/>
    </xf>
    <xf numFmtId="0" fontId="3" fillId="0" borderId="155" xfId="1" applyBorder="1" applyAlignment="1">
      <alignment vertical="center"/>
    </xf>
    <xf numFmtId="0" fontId="3" fillId="0" borderId="46" xfId="1" applyBorder="1" applyAlignment="1">
      <alignment horizontal="right" vertical="center"/>
    </xf>
    <xf numFmtId="0" fontId="20" fillId="0" borderId="47" xfId="1" applyFont="1" applyBorder="1" applyAlignment="1">
      <alignment horizontal="left" vertical="center" wrapText="1"/>
    </xf>
    <xf numFmtId="0" fontId="18" fillId="0" borderId="168" xfId="1" applyFont="1" applyBorder="1" applyAlignment="1">
      <alignment vertical="center"/>
    </xf>
    <xf numFmtId="0" fontId="3" fillId="0" borderId="169" xfId="1" applyBorder="1" applyAlignment="1">
      <alignment vertical="center"/>
    </xf>
    <xf numFmtId="0" fontId="18" fillId="0" borderId="170" xfId="1" applyFont="1" applyBorder="1" applyAlignment="1">
      <alignment vertical="center"/>
    </xf>
    <xf numFmtId="0" fontId="18" fillId="0" borderId="171" xfId="1" applyFont="1" applyBorder="1" applyAlignment="1">
      <alignment vertical="center"/>
    </xf>
    <xf numFmtId="0" fontId="3" fillId="0" borderId="171" xfId="1" applyBorder="1" applyAlignment="1">
      <alignment vertical="center"/>
    </xf>
    <xf numFmtId="0" fontId="3" fillId="0" borderId="172" xfId="1" applyBorder="1" applyAlignment="1">
      <alignment vertical="center"/>
    </xf>
    <xf numFmtId="0" fontId="18" fillId="0" borderId="165" xfId="1" applyFont="1" applyBorder="1" applyAlignment="1">
      <alignment vertical="center"/>
    </xf>
    <xf numFmtId="0" fontId="18" fillId="0" borderId="167" xfId="1" applyFont="1" applyBorder="1" applyAlignment="1">
      <alignment vertical="center"/>
    </xf>
    <xf numFmtId="0" fontId="3" fillId="0" borderId="167" xfId="1" applyBorder="1" applyAlignment="1">
      <alignment vertical="center"/>
    </xf>
    <xf numFmtId="0" fontId="3" fillId="0" borderId="166" xfId="1" applyBorder="1" applyAlignment="1">
      <alignment vertical="center"/>
    </xf>
    <xf numFmtId="0" fontId="26" fillId="0" borderId="0" xfId="1" applyFont="1" applyAlignment="1">
      <alignment vertical="center"/>
    </xf>
    <xf numFmtId="0" fontId="25" fillId="0" borderId="0" xfId="1" applyFont="1" applyAlignment="1">
      <alignment vertical="center"/>
    </xf>
    <xf numFmtId="0" fontId="20" fillId="0" borderId="0" xfId="1" applyFont="1" applyAlignment="1">
      <alignment vertical="center"/>
    </xf>
    <xf numFmtId="0" fontId="27" fillId="3" borderId="0" xfId="1" applyFont="1" applyFill="1" applyAlignment="1">
      <alignment vertical="center"/>
    </xf>
    <xf numFmtId="0" fontId="27" fillId="3" borderId="0" xfId="1" applyFont="1" applyFill="1" applyAlignment="1">
      <alignment horizontal="center" vertical="center"/>
    </xf>
    <xf numFmtId="0" fontId="27" fillId="3" borderId="0" xfId="1" applyFont="1" applyFill="1" applyAlignment="1">
      <alignment horizontal="left" vertical="center"/>
    </xf>
    <xf numFmtId="0" fontId="27" fillId="3" borderId="10" xfId="1" applyFont="1" applyFill="1" applyBorder="1" applyAlignment="1">
      <alignment horizontal="left" vertical="center"/>
    </xf>
    <xf numFmtId="0" fontId="27" fillId="3" borderId="10" xfId="1" applyFont="1" applyFill="1" applyBorder="1" applyAlignment="1">
      <alignment vertical="center"/>
    </xf>
    <xf numFmtId="0" fontId="27" fillId="3" borderId="9" xfId="1" applyFont="1" applyFill="1" applyBorder="1" applyAlignment="1">
      <alignment vertical="center"/>
    </xf>
    <xf numFmtId="0" fontId="27" fillId="3" borderId="61" xfId="1" applyFont="1" applyFill="1" applyBorder="1" applyAlignment="1">
      <alignment vertical="center"/>
    </xf>
    <xf numFmtId="0" fontId="29" fillId="0" borderId="175" xfId="1" quotePrefix="1" applyFont="1" applyBorder="1" applyAlignment="1">
      <alignment horizontal="center" vertical="center"/>
    </xf>
    <xf numFmtId="0" fontId="30" fillId="0" borderId="176" xfId="1" applyFont="1" applyBorder="1" applyAlignment="1">
      <alignment vertical="center"/>
    </xf>
    <xf numFmtId="0" fontId="30" fillId="0" borderId="176" xfId="1" applyFont="1" applyBorder="1" applyAlignment="1">
      <alignment vertical="center" wrapText="1"/>
    </xf>
    <xf numFmtId="0" fontId="15" fillId="3" borderId="176" xfId="1" applyFont="1" applyFill="1" applyBorder="1" applyAlignment="1">
      <alignment vertical="center"/>
    </xf>
    <xf numFmtId="0" fontId="15" fillId="3" borderId="177" xfId="1" applyFont="1" applyFill="1" applyBorder="1" applyAlignment="1">
      <alignment vertical="center"/>
    </xf>
    <xf numFmtId="0" fontId="29" fillId="0" borderId="179" xfId="1" quotePrefix="1" applyFont="1" applyBorder="1" applyAlignment="1">
      <alignment horizontal="center" vertical="center" wrapText="1"/>
    </xf>
    <xf numFmtId="0" fontId="30" fillId="0" borderId="54" xfId="1" applyFont="1" applyBorder="1" applyAlignment="1">
      <alignment vertical="center"/>
    </xf>
    <xf numFmtId="0" fontId="30" fillId="0" borderId="54" xfId="1" applyFont="1" applyBorder="1" applyAlignment="1">
      <alignment horizontal="left" vertical="center" wrapText="1"/>
    </xf>
    <xf numFmtId="0" fontId="15" fillId="3" borderId="54" xfId="1" applyFont="1" applyFill="1" applyBorder="1" applyAlignment="1">
      <alignment vertical="center"/>
    </xf>
    <xf numFmtId="0" fontId="15" fillId="3" borderId="180" xfId="1" applyFont="1" applyFill="1" applyBorder="1" applyAlignment="1">
      <alignment vertical="center"/>
    </xf>
    <xf numFmtId="0" fontId="29" fillId="0" borderId="123" xfId="1" quotePrefix="1" applyFont="1" applyBorder="1" applyAlignment="1">
      <alignment horizontal="center" vertical="center" wrapText="1"/>
    </xf>
    <xf numFmtId="0" fontId="27" fillId="3" borderId="10" xfId="1" applyFont="1" applyFill="1" applyBorder="1" applyAlignment="1">
      <alignment horizontal="right" vertical="center"/>
    </xf>
    <xf numFmtId="0" fontId="27" fillId="3" borderId="2" xfId="1" applyFont="1" applyFill="1" applyBorder="1" applyAlignment="1">
      <alignment horizontal="left" vertical="center"/>
    </xf>
    <xf numFmtId="0" fontId="27" fillId="3" borderId="3" xfId="1" applyFont="1" applyFill="1" applyBorder="1" applyAlignment="1">
      <alignment horizontal="left" vertical="center"/>
    </xf>
    <xf numFmtId="0" fontId="27" fillId="3" borderId="7" xfId="1" applyFont="1" applyFill="1" applyBorder="1" applyAlignment="1">
      <alignment horizontal="left" vertical="center"/>
    </xf>
    <xf numFmtId="0" fontId="27" fillId="3" borderId="1" xfId="1" applyFont="1" applyFill="1" applyBorder="1" applyAlignment="1">
      <alignment horizontal="left" vertical="center"/>
    </xf>
    <xf numFmtId="0" fontId="27" fillId="3" borderId="8" xfId="1" applyFont="1" applyFill="1" applyBorder="1" applyAlignment="1">
      <alignment horizontal="left" vertical="center"/>
    </xf>
    <xf numFmtId="0" fontId="27" fillId="3" borderId="7" xfId="1" applyFont="1" applyFill="1" applyBorder="1"/>
    <xf numFmtId="0" fontId="27" fillId="3" borderId="0" xfId="1" applyFont="1" applyFill="1" applyAlignment="1">
      <alignment wrapText="1"/>
    </xf>
    <xf numFmtId="0" fontId="27" fillId="3" borderId="8" xfId="1" applyFont="1" applyFill="1" applyBorder="1" applyAlignment="1">
      <alignment wrapText="1"/>
    </xf>
    <xf numFmtId="0" fontId="27" fillId="3" borderId="7" xfId="1" applyFont="1" applyFill="1" applyBorder="1" applyAlignment="1">
      <alignment vertical="center" wrapText="1"/>
    </xf>
    <xf numFmtId="0" fontId="27" fillId="3" borderId="0" xfId="1" applyFont="1" applyFill="1" applyAlignment="1">
      <alignment vertical="center" wrapText="1"/>
    </xf>
    <xf numFmtId="0" fontId="27" fillId="3" borderId="8" xfId="1" applyFont="1" applyFill="1" applyBorder="1" applyAlignment="1">
      <alignment vertical="center" wrapText="1"/>
    </xf>
    <xf numFmtId="0" fontId="27" fillId="3" borderId="46" xfId="1" applyFont="1" applyFill="1" applyBorder="1" applyAlignment="1">
      <alignment horizontal="center" vertical="center"/>
    </xf>
    <xf numFmtId="0" fontId="29" fillId="2" borderId="61" xfId="1" applyFont="1" applyFill="1" applyBorder="1" applyAlignment="1">
      <alignment vertical="center"/>
    </xf>
    <xf numFmtId="0" fontId="29" fillId="2" borderId="10" xfId="1" applyFont="1" applyFill="1" applyBorder="1" applyAlignment="1">
      <alignment vertical="center"/>
    </xf>
    <xf numFmtId="0" fontId="29" fillId="2" borderId="9" xfId="1" applyFont="1" applyFill="1" applyBorder="1" applyAlignment="1">
      <alignment horizontal="right" vertical="center"/>
    </xf>
    <xf numFmtId="0" fontId="29" fillId="2" borderId="9" xfId="1" applyFont="1" applyFill="1" applyBorder="1" applyAlignment="1">
      <alignment vertical="center"/>
    </xf>
    <xf numFmtId="0" fontId="27" fillId="3" borderId="122" xfId="1" applyFont="1" applyFill="1" applyBorder="1" applyAlignment="1">
      <alignment vertical="center"/>
    </xf>
    <xf numFmtId="0" fontId="27" fillId="3" borderId="8" xfId="1" applyFont="1" applyFill="1" applyBorder="1" applyAlignment="1">
      <alignment vertical="center"/>
    </xf>
    <xf numFmtId="0" fontId="27" fillId="3" borderId="7" xfId="1" applyFont="1" applyFill="1" applyBorder="1" applyAlignment="1">
      <alignment horizontal="center" vertical="center"/>
    </xf>
    <xf numFmtId="0" fontId="25" fillId="3" borderId="0" xfId="1" applyFont="1" applyFill="1" applyAlignment="1">
      <alignment horizontal="center" vertical="center"/>
    </xf>
    <xf numFmtId="0" fontId="25" fillId="3" borderId="8" xfId="1" applyFont="1" applyFill="1" applyBorder="1" applyAlignment="1">
      <alignment horizontal="center" vertical="center"/>
    </xf>
    <xf numFmtId="0" fontId="27" fillId="3" borderId="9" xfId="1" applyFont="1" applyFill="1" applyBorder="1" applyAlignment="1">
      <alignment horizontal="right" vertical="center"/>
    </xf>
    <xf numFmtId="0" fontId="27" fillId="3" borderId="4" xfId="1" applyFont="1" applyFill="1" applyBorder="1" applyAlignment="1">
      <alignment horizontal="left" vertical="center"/>
    </xf>
    <xf numFmtId="0" fontId="27" fillId="3" borderId="5" xfId="1" applyFont="1" applyFill="1" applyBorder="1" applyAlignment="1">
      <alignment horizontal="left" vertical="center"/>
    </xf>
    <xf numFmtId="0" fontId="27" fillId="3" borderId="6" xfId="1" applyFont="1" applyFill="1" applyBorder="1" applyAlignment="1">
      <alignment horizontal="left" vertical="center"/>
    </xf>
    <xf numFmtId="0" fontId="27" fillId="3" borderId="5" xfId="1" applyFont="1" applyFill="1" applyBorder="1" applyAlignment="1">
      <alignment horizontal="left" vertical="center" wrapText="1"/>
    </xf>
    <xf numFmtId="0" fontId="27" fillId="3" borderId="5" xfId="1" applyFont="1" applyFill="1" applyBorder="1" applyAlignment="1">
      <alignment horizontal="right" vertical="center"/>
    </xf>
    <xf numFmtId="0" fontId="27" fillId="3" borderId="6" xfId="1" applyFont="1" applyFill="1" applyBorder="1" applyAlignment="1">
      <alignment horizontal="right" vertical="center"/>
    </xf>
    <xf numFmtId="0" fontId="27" fillId="3" borderId="122" xfId="1" applyFont="1" applyFill="1" applyBorder="1" applyAlignment="1">
      <alignment horizontal="left" vertical="center"/>
    </xf>
    <xf numFmtId="0" fontId="27" fillId="3" borderId="0" xfId="1" applyFont="1" applyFill="1"/>
    <xf numFmtId="0" fontId="27" fillId="3" borderId="7" xfId="1" applyFont="1" applyFill="1" applyBorder="1" applyAlignment="1">
      <alignment vertical="center"/>
    </xf>
    <xf numFmtId="0" fontId="27" fillId="3" borderId="0" xfId="1" applyFont="1" applyFill="1" applyAlignment="1">
      <alignment vertical="top"/>
    </xf>
    <xf numFmtId="0" fontId="29" fillId="2" borderId="10" xfId="1" applyFont="1" applyFill="1" applyBorder="1" applyAlignment="1">
      <alignment vertical="center" wrapText="1"/>
    </xf>
    <xf numFmtId="0" fontId="29" fillId="2" borderId="9" xfId="1" applyFont="1" applyFill="1" applyBorder="1" applyAlignment="1">
      <alignment vertical="center" wrapText="1"/>
    </xf>
    <xf numFmtId="0" fontId="27" fillId="3" borderId="8" xfId="1" applyFont="1" applyFill="1" applyBorder="1" applyAlignment="1">
      <alignment horizontal="left" vertical="center" wrapText="1"/>
    </xf>
    <xf numFmtId="0" fontId="27" fillId="3" borderId="0" xfId="1" applyFont="1" applyFill="1" applyAlignment="1">
      <alignment horizontal="left" vertical="center" wrapText="1"/>
    </xf>
    <xf numFmtId="0" fontId="27" fillId="3" borderId="0" xfId="1" applyFont="1" applyFill="1" applyAlignment="1">
      <alignment horizontal="right" vertical="center"/>
    </xf>
    <xf numFmtId="0" fontId="27" fillId="3" borderId="2" xfId="1" applyFont="1" applyFill="1" applyBorder="1" applyAlignment="1">
      <alignment vertical="center"/>
    </xf>
    <xf numFmtId="0" fontId="27" fillId="3" borderId="3" xfId="1" applyFont="1" applyFill="1" applyBorder="1" applyAlignment="1">
      <alignment vertical="center"/>
    </xf>
    <xf numFmtId="0" fontId="27" fillId="3" borderId="5" xfId="1" applyFont="1" applyFill="1" applyBorder="1" applyAlignment="1">
      <alignment vertical="center"/>
    </xf>
    <xf numFmtId="0" fontId="27" fillId="3" borderId="6" xfId="1" applyFont="1" applyFill="1" applyBorder="1" applyAlignment="1">
      <alignment vertical="center"/>
    </xf>
    <xf numFmtId="0" fontId="27" fillId="0" borderId="61" xfId="1" applyFont="1" applyBorder="1" applyAlignment="1">
      <alignment vertical="center" wrapText="1"/>
    </xf>
    <xf numFmtId="0" fontId="25" fillId="0" borderId="8" xfId="1" applyFont="1" applyBorder="1" applyAlignment="1">
      <alignment vertical="center"/>
    </xf>
    <xf numFmtId="0" fontId="27" fillId="0" borderId="0" xfId="1" applyFont="1" applyAlignment="1">
      <alignment vertical="center" wrapText="1"/>
    </xf>
    <xf numFmtId="0" fontId="27" fillId="0" borderId="61" xfId="1" applyFont="1" applyBorder="1" applyAlignment="1">
      <alignment vertical="top" wrapText="1"/>
    </xf>
    <xf numFmtId="0" fontId="15" fillId="0" borderId="10" xfId="1" applyFont="1" applyBorder="1" applyAlignment="1">
      <alignment horizontal="left" vertical="top" wrapText="1"/>
    </xf>
    <xf numFmtId="0" fontId="27" fillId="0" borderId="5" xfId="1" applyFont="1" applyBorder="1" applyAlignment="1">
      <alignment horizontal="center" vertical="center"/>
    </xf>
    <xf numFmtId="0" fontId="25" fillId="0" borderId="6" xfId="1" applyFont="1" applyBorder="1" applyAlignment="1">
      <alignment vertical="center"/>
    </xf>
    <xf numFmtId="0" fontId="27" fillId="3" borderId="2" xfId="1" applyFont="1" applyFill="1" applyBorder="1" applyAlignment="1">
      <alignment horizontal="left" vertical="center" wrapText="1"/>
    </xf>
    <xf numFmtId="0" fontId="25" fillId="0" borderId="2" xfId="1" applyFont="1" applyBorder="1" applyAlignment="1">
      <alignment vertical="center"/>
    </xf>
    <xf numFmtId="0" fontId="25" fillId="0" borderId="3" xfId="1" applyFont="1" applyBorder="1" applyAlignment="1">
      <alignment vertical="center"/>
    </xf>
    <xf numFmtId="0" fontId="32" fillId="3" borderId="46" xfId="1" applyFont="1" applyFill="1" applyBorder="1" applyAlignment="1">
      <alignment horizontal="center" vertical="center" wrapText="1"/>
    </xf>
    <xf numFmtId="0" fontId="32" fillId="3" borderId="46" xfId="1" applyFont="1" applyFill="1" applyBorder="1" applyAlignment="1">
      <alignment vertical="center" wrapText="1"/>
    </xf>
    <xf numFmtId="0" fontId="15" fillId="3" borderId="10" xfId="1" applyFont="1" applyFill="1" applyBorder="1" applyAlignment="1">
      <alignment vertical="center" wrapText="1"/>
    </xf>
    <xf numFmtId="0" fontId="25" fillId="0" borderId="122" xfId="1" applyFont="1" applyBorder="1" applyAlignment="1">
      <alignment vertical="center"/>
    </xf>
    <xf numFmtId="0" fontId="15" fillId="3" borderId="1" xfId="1" applyFont="1" applyFill="1" applyBorder="1" applyAlignment="1">
      <alignment vertical="center" wrapText="1"/>
    </xf>
    <xf numFmtId="0" fontId="15" fillId="3" borderId="3" xfId="1" applyFont="1" applyFill="1" applyBorder="1" applyAlignment="1">
      <alignment vertical="center" wrapText="1"/>
    </xf>
    <xf numFmtId="0" fontId="27" fillId="0" borderId="0" xfId="1" applyFont="1" applyAlignment="1">
      <alignment vertical="center"/>
    </xf>
    <xf numFmtId="0" fontId="27" fillId="0" borderId="10" xfId="1" applyFont="1" applyBorder="1" applyAlignment="1">
      <alignment vertical="center"/>
    </xf>
    <xf numFmtId="0" fontId="27" fillId="0" borderId="9" xfId="1" applyFont="1" applyBorder="1" applyAlignment="1">
      <alignment vertical="center"/>
    </xf>
    <xf numFmtId="0" fontId="32" fillId="0" borderId="46" xfId="1" applyFont="1" applyBorder="1" applyAlignment="1">
      <alignment vertical="center" wrapText="1"/>
    </xf>
    <xf numFmtId="0" fontId="27" fillId="0" borderId="5" xfId="1" applyFont="1" applyBorder="1" applyAlignment="1">
      <alignment vertical="center"/>
    </xf>
    <xf numFmtId="0" fontId="27" fillId="3" borderId="5" xfId="1" applyFont="1" applyFill="1" applyBorder="1" applyAlignment="1">
      <alignment horizontal="center" vertical="center"/>
    </xf>
    <xf numFmtId="0" fontId="25" fillId="0" borderId="5" xfId="1" applyFont="1" applyBorder="1" applyAlignment="1">
      <alignment vertical="center"/>
    </xf>
    <xf numFmtId="0" fontId="27" fillId="0" borderId="185" xfId="1" applyFont="1" applyBorder="1" applyAlignment="1">
      <alignment vertical="center" wrapText="1"/>
    </xf>
    <xf numFmtId="0" fontId="31" fillId="0" borderId="186" xfId="1" quotePrefix="1" applyFont="1" applyBorder="1" applyAlignment="1">
      <alignment horizontal="center" vertical="center"/>
    </xf>
    <xf numFmtId="0" fontId="31" fillId="0" borderId="191" xfId="1" quotePrefix="1" applyFont="1" applyBorder="1" applyAlignment="1">
      <alignment horizontal="center" vertical="center" wrapText="1"/>
    </xf>
    <xf numFmtId="0" fontId="31" fillId="0" borderId="111" xfId="1" applyFont="1" applyBorder="1" applyAlignment="1">
      <alignment vertical="center"/>
    </xf>
    <xf numFmtId="0" fontId="27" fillId="3" borderId="111" xfId="1" applyFont="1" applyFill="1" applyBorder="1" applyAlignment="1">
      <alignment vertical="center"/>
    </xf>
    <xf numFmtId="0" fontId="29" fillId="0" borderId="111" xfId="1" applyFont="1" applyBorder="1" applyAlignment="1">
      <alignment vertical="center" wrapText="1"/>
    </xf>
    <xf numFmtId="0" fontId="27" fillId="0" borderId="191" xfId="1" applyFont="1" applyBorder="1" applyAlignment="1">
      <alignment vertical="center" wrapText="1"/>
    </xf>
    <xf numFmtId="0" fontId="27" fillId="0" borderId="7" xfId="1" applyFont="1" applyBorder="1" applyAlignment="1">
      <alignment vertical="center" wrapText="1"/>
    </xf>
    <xf numFmtId="0" fontId="31" fillId="0" borderId="6" xfId="1" quotePrefix="1" applyFont="1" applyBorder="1" applyAlignment="1">
      <alignment horizontal="center" vertical="center" wrapText="1"/>
    </xf>
    <xf numFmtId="0" fontId="31" fillId="0" borderId="0" xfId="1" applyFont="1" applyAlignment="1">
      <alignment vertical="center"/>
    </xf>
    <xf numFmtId="0" fontId="29" fillId="0" borderId="0" xfId="1" applyFont="1" applyAlignment="1">
      <alignment vertical="center" wrapText="1"/>
    </xf>
    <xf numFmtId="0" fontId="27" fillId="0" borderId="8" xfId="1" applyFont="1" applyBorder="1" applyAlignment="1">
      <alignment vertical="center" wrapText="1"/>
    </xf>
    <xf numFmtId="0" fontId="27" fillId="3" borderId="4" xfId="1" applyFont="1" applyFill="1" applyBorder="1" applyAlignment="1">
      <alignment vertical="center"/>
    </xf>
    <xf numFmtId="0" fontId="34" fillId="0" borderId="0" xfId="2" applyFont="1">
      <alignment vertical="center"/>
    </xf>
    <xf numFmtId="0" fontId="11" fillId="0" borderId="0" xfId="2" applyFont="1">
      <alignment vertical="center"/>
    </xf>
    <xf numFmtId="0" fontId="11" fillId="0" borderId="0" xfId="2" applyFont="1" applyAlignment="1">
      <alignment horizontal="left" vertical="center"/>
    </xf>
    <xf numFmtId="0" fontId="11" fillId="0" borderId="0" xfId="2" applyFont="1" applyAlignment="1">
      <alignment horizontal="center" vertical="center"/>
    </xf>
    <xf numFmtId="0" fontId="11" fillId="0" borderId="0" xfId="2" applyFont="1" applyAlignment="1">
      <alignment horizontal="right" vertical="center"/>
    </xf>
    <xf numFmtId="0" fontId="36" fillId="0" borderId="0" xfId="2" applyFont="1" applyAlignment="1">
      <alignment horizontal="center" vertical="center"/>
    </xf>
    <xf numFmtId="0" fontId="37" fillId="0" borderId="0" xfId="2" applyFont="1">
      <alignment vertical="center"/>
    </xf>
    <xf numFmtId="0" fontId="38" fillId="0" borderId="0" xfId="2" applyFont="1" applyAlignment="1">
      <alignment horizontal="center" vertical="center"/>
    </xf>
    <xf numFmtId="0" fontId="39" fillId="0" borderId="49" xfId="2" applyFont="1" applyBorder="1" applyAlignment="1">
      <alignment horizontal="center" vertical="center"/>
    </xf>
    <xf numFmtId="0" fontId="11" fillId="0" borderId="0" xfId="2" applyFont="1" applyAlignment="1">
      <alignment vertical="center" shrinkToFit="1"/>
    </xf>
    <xf numFmtId="0" fontId="11" fillId="0" borderId="202" xfId="2" applyFont="1" applyBorder="1" applyAlignment="1">
      <alignment horizontal="center" vertical="center" shrinkToFit="1"/>
    </xf>
    <xf numFmtId="0" fontId="11" fillId="0" borderId="203" xfId="2" applyFont="1" applyBorder="1" applyAlignment="1">
      <alignment horizontal="center" vertical="center" shrinkToFit="1"/>
    </xf>
    <xf numFmtId="0" fontId="11" fillId="0" borderId="204" xfId="2" applyFont="1" applyBorder="1" applyAlignment="1">
      <alignment horizontal="center" vertical="center" shrinkToFit="1"/>
    </xf>
    <xf numFmtId="0" fontId="11" fillId="0" borderId="205" xfId="2" applyFont="1" applyBorder="1" applyAlignment="1">
      <alignment horizontal="center" vertical="center" shrinkToFit="1"/>
    </xf>
    <xf numFmtId="0" fontId="11" fillId="0" borderId="209" xfId="2" applyFont="1" applyBorder="1" applyAlignment="1">
      <alignment horizontal="center" vertical="center" shrinkToFit="1"/>
    </xf>
    <xf numFmtId="0" fontId="11" fillId="0" borderId="210" xfId="2" applyFont="1" applyBorder="1" applyAlignment="1">
      <alignment horizontal="center" vertical="center" shrinkToFit="1"/>
    </xf>
    <xf numFmtId="0" fontId="11" fillId="0" borderId="211" xfId="2" applyFont="1" applyBorder="1" applyAlignment="1">
      <alignment horizontal="center" vertical="center" shrinkToFit="1"/>
    </xf>
    <xf numFmtId="0" fontId="11" fillId="0" borderId="212" xfId="2" applyFont="1" applyBorder="1" applyAlignment="1">
      <alignment horizontal="center" vertical="center" shrinkToFit="1"/>
    </xf>
    <xf numFmtId="0" fontId="11" fillId="0" borderId="213" xfId="2" applyFont="1" applyBorder="1" applyAlignment="1">
      <alignment vertical="center" shrinkToFit="1"/>
    </xf>
    <xf numFmtId="0" fontId="11" fillId="0" borderId="214" xfId="2" applyFont="1" applyBorder="1" applyAlignment="1">
      <alignment horizontal="center" vertical="center" shrinkToFit="1"/>
    </xf>
    <xf numFmtId="0" fontId="11" fillId="0" borderId="215" xfId="2" applyFont="1" applyBorder="1" applyAlignment="1">
      <alignment horizontal="center" vertical="center" shrinkToFit="1"/>
    </xf>
    <xf numFmtId="0" fontId="11" fillId="0" borderId="6" xfId="2" applyFont="1" applyBorder="1" applyAlignment="1">
      <alignment vertical="center" shrinkToFit="1"/>
    </xf>
    <xf numFmtId="0" fontId="11" fillId="0" borderId="123" xfId="2" applyFont="1" applyBorder="1" applyAlignment="1">
      <alignment vertical="center" shrinkToFit="1"/>
    </xf>
    <xf numFmtId="0" fontId="11" fillId="0" borderId="4" xfId="2" applyFont="1" applyBorder="1" applyAlignment="1">
      <alignment vertical="center" shrinkToFit="1"/>
    </xf>
    <xf numFmtId="0" fontId="11" fillId="0" borderId="216" xfId="2" applyFont="1" applyBorder="1" applyAlignment="1">
      <alignment vertical="center" shrinkToFit="1"/>
    </xf>
    <xf numFmtId="0" fontId="11" fillId="0" borderId="158" xfId="2" applyFont="1" applyBorder="1" applyAlignment="1">
      <alignment vertical="center" shrinkToFit="1"/>
    </xf>
    <xf numFmtId="0" fontId="11" fillId="0" borderId="46" xfId="2" applyFont="1" applyBorder="1" applyAlignment="1">
      <alignment horizontal="center" vertical="center" shrinkToFit="1"/>
    </xf>
    <xf numFmtId="0" fontId="11" fillId="0" borderId="159" xfId="2" applyFont="1" applyBorder="1" applyAlignment="1">
      <alignment horizontal="center" vertical="center" shrinkToFit="1"/>
    </xf>
    <xf numFmtId="0" fontId="11" fillId="0" borderId="9" xfId="2" applyFont="1" applyBorder="1" applyAlignment="1">
      <alignment vertical="center" shrinkToFit="1"/>
    </xf>
    <xf numFmtId="0" fontId="11" fillId="0" borderId="46" xfId="2" applyFont="1" applyBorder="1" applyAlignment="1">
      <alignment vertical="center" shrinkToFit="1"/>
    </xf>
    <xf numFmtId="0" fontId="11" fillId="0" borderId="61" xfId="2" applyFont="1" applyBorder="1" applyAlignment="1">
      <alignment vertical="center" shrinkToFit="1"/>
    </xf>
    <xf numFmtId="0" fontId="11" fillId="0" borderId="217" xfId="2" applyFont="1" applyBorder="1" applyAlignment="1">
      <alignment vertical="center" shrinkToFit="1"/>
    </xf>
    <xf numFmtId="0" fontId="11" fillId="0" borderId="218" xfId="2" applyFont="1" applyBorder="1">
      <alignment vertical="center"/>
    </xf>
    <xf numFmtId="0" fontId="11" fillId="0" borderId="219" xfId="2" applyFont="1" applyBorder="1" applyAlignment="1">
      <alignment horizontal="center" vertical="center"/>
    </xf>
    <xf numFmtId="0" fontId="11" fillId="0" borderId="220" xfId="2" applyFont="1" applyBorder="1" applyAlignment="1">
      <alignment horizontal="center" vertical="center"/>
    </xf>
    <xf numFmtId="0" fontId="11" fillId="0" borderId="221" xfId="2" applyFont="1" applyBorder="1">
      <alignment vertical="center"/>
    </xf>
    <xf numFmtId="0" fontId="11" fillId="0" borderId="219" xfId="2" applyFont="1" applyBorder="1">
      <alignment vertical="center"/>
    </xf>
    <xf numFmtId="0" fontId="11" fillId="0" borderId="222" xfId="2" applyFont="1" applyBorder="1">
      <alignment vertical="center"/>
    </xf>
    <xf numFmtId="0" fontId="11" fillId="0" borderId="223" xfId="2" applyFont="1" applyBorder="1">
      <alignment vertical="center"/>
    </xf>
    <xf numFmtId="0" fontId="11" fillId="0" borderId="224" xfId="2" applyFont="1" applyBorder="1">
      <alignment vertical="center"/>
    </xf>
    <xf numFmtId="0" fontId="11" fillId="0" borderId="225" xfId="2" applyFont="1" applyBorder="1">
      <alignment vertical="center"/>
    </xf>
    <xf numFmtId="0" fontId="11" fillId="0" borderId="226" xfId="2" applyFont="1" applyBorder="1">
      <alignment vertical="center"/>
    </xf>
    <xf numFmtId="0" fontId="11" fillId="0" borderId="212" xfId="2" applyFont="1" applyBorder="1">
      <alignment vertical="center"/>
    </xf>
    <xf numFmtId="0" fontId="38" fillId="0" borderId="49" xfId="2" applyFont="1" applyBorder="1" applyAlignment="1">
      <alignment horizontal="center" vertical="center"/>
    </xf>
    <xf numFmtId="0" fontId="11" fillId="0" borderId="160" xfId="2" applyFont="1" applyBorder="1" applyAlignment="1">
      <alignment vertical="center" shrinkToFit="1"/>
    </xf>
    <xf numFmtId="0" fontId="11" fillId="0" borderId="161" xfId="2" applyFont="1" applyBorder="1" applyAlignment="1">
      <alignment horizontal="center" vertical="center" shrinkToFit="1"/>
    </xf>
    <xf numFmtId="0" fontId="11" fillId="0" borderId="3" xfId="2" applyFont="1" applyBorder="1" applyAlignment="1">
      <alignment vertical="center" shrinkToFit="1"/>
    </xf>
    <xf numFmtId="0" fontId="11" fillId="0" borderId="16" xfId="2" applyFont="1" applyBorder="1" applyAlignment="1">
      <alignment vertical="center" shrinkToFit="1"/>
    </xf>
    <xf numFmtId="0" fontId="11" fillId="0" borderId="1" xfId="2" applyFont="1" applyBorder="1" applyAlignment="1">
      <alignment vertical="center" shrinkToFit="1"/>
    </xf>
    <xf numFmtId="0" fontId="11" fillId="0" borderId="227" xfId="2" applyFont="1" applyBorder="1" applyAlignment="1">
      <alignment vertical="center" shrinkToFit="1"/>
    </xf>
    <xf numFmtId="0" fontId="40" fillId="0" borderId="0" xfId="2" applyFont="1">
      <alignment vertical="center"/>
    </xf>
    <xf numFmtId="0" fontId="41" fillId="0" borderId="0" xfId="2" applyFont="1" applyAlignment="1">
      <alignment horizontal="center" vertical="center"/>
    </xf>
    <xf numFmtId="0" fontId="40" fillId="0" borderId="210" xfId="2" applyFont="1" applyBorder="1" applyAlignment="1">
      <alignment horizontal="center" vertical="center" shrinkToFit="1"/>
    </xf>
    <xf numFmtId="0" fontId="40" fillId="0" borderId="211" xfId="2" applyFont="1" applyBorder="1" applyAlignment="1">
      <alignment horizontal="center" vertical="center" shrinkToFit="1"/>
    </xf>
    <xf numFmtId="0" fontId="40" fillId="0" borderId="213" xfId="2" applyFont="1" applyBorder="1" applyAlignment="1">
      <alignment vertical="center" shrinkToFit="1"/>
    </xf>
    <xf numFmtId="0" fontId="40" fillId="0" borderId="200" xfId="2" applyFont="1" applyBorder="1" applyAlignment="1">
      <alignment horizontal="center" vertical="center" shrinkToFit="1"/>
    </xf>
    <xf numFmtId="0" fontId="40" fillId="0" borderId="215" xfId="2" applyFont="1" applyBorder="1" applyAlignment="1">
      <alignment horizontal="center" vertical="center" shrinkToFit="1"/>
    </xf>
    <xf numFmtId="0" fontId="40" fillId="0" borderId="123" xfId="2" applyFont="1" applyBorder="1" applyAlignment="1">
      <alignment vertical="center" shrinkToFit="1"/>
    </xf>
    <xf numFmtId="0" fontId="40" fillId="0" borderId="4" xfId="2" applyFont="1" applyBorder="1" applyAlignment="1">
      <alignment vertical="center" shrinkToFit="1"/>
    </xf>
    <xf numFmtId="0" fontId="40" fillId="0" borderId="216" xfId="2" applyFont="1" applyBorder="1" applyAlignment="1">
      <alignment vertical="center" shrinkToFit="1"/>
    </xf>
    <xf numFmtId="0" fontId="40" fillId="0" borderId="158" xfId="2" applyFont="1" applyBorder="1" applyAlignment="1">
      <alignment vertical="center" shrinkToFit="1"/>
    </xf>
    <xf numFmtId="0" fontId="40" fillId="0" borderId="46" xfId="2" applyFont="1" applyBorder="1" applyAlignment="1">
      <alignment horizontal="center" vertical="center" shrinkToFit="1"/>
    </xf>
    <xf numFmtId="0" fontId="40" fillId="0" borderId="159" xfId="2" applyFont="1" applyBorder="1" applyAlignment="1">
      <alignment horizontal="center" vertical="center" shrinkToFit="1"/>
    </xf>
    <xf numFmtId="0" fontId="40" fillId="0" borderId="46" xfId="2" applyFont="1" applyBorder="1" applyAlignment="1">
      <alignment vertical="center" shrinkToFit="1"/>
    </xf>
    <xf numFmtId="0" fontId="40" fillId="0" borderId="61" xfId="2" applyFont="1" applyBorder="1" applyAlignment="1">
      <alignment vertical="center" shrinkToFit="1"/>
    </xf>
    <xf numFmtId="0" fontId="40" fillId="0" borderId="161" xfId="2" applyFont="1" applyBorder="1" applyAlignment="1">
      <alignment horizontal="center" vertical="center" shrinkToFit="1"/>
    </xf>
    <xf numFmtId="0" fontId="40" fillId="0" borderId="16" xfId="2" applyFont="1" applyBorder="1" applyAlignment="1">
      <alignment vertical="center" shrinkToFit="1"/>
    </xf>
    <xf numFmtId="0" fontId="40" fillId="0" borderId="1" xfId="2" applyFont="1" applyBorder="1" applyAlignment="1">
      <alignment vertical="center" shrinkToFit="1"/>
    </xf>
    <xf numFmtId="0" fontId="11" fillId="0" borderId="220" xfId="2" applyFont="1" applyBorder="1">
      <alignment vertical="center"/>
    </xf>
    <xf numFmtId="0" fontId="40" fillId="0" borderId="212" xfId="2" applyFont="1" applyBorder="1">
      <alignment vertical="center"/>
    </xf>
    <xf numFmtId="0" fontId="40" fillId="0" borderId="0" xfId="2" applyFont="1" applyAlignment="1">
      <alignment horizontal="center" vertical="center"/>
    </xf>
    <xf numFmtId="0" fontId="11" fillId="0" borderId="215" xfId="2" applyFont="1" applyBorder="1" applyAlignment="1">
      <alignment vertical="center" shrinkToFit="1"/>
    </xf>
    <xf numFmtId="0" fontId="11" fillId="0" borderId="161" xfId="2" applyFont="1" applyBorder="1" applyAlignment="1">
      <alignment vertical="center" shrinkToFit="1"/>
    </xf>
    <xf numFmtId="0" fontId="43" fillId="0" borderId="46" xfId="2" applyFont="1" applyBorder="1" applyAlignment="1">
      <alignment horizontal="center" vertical="center" shrinkToFit="1"/>
    </xf>
    <xf numFmtId="0" fontId="39" fillId="0" borderId="16" xfId="2" applyFont="1" applyBorder="1" applyAlignment="1">
      <alignment vertical="center" shrinkToFit="1"/>
    </xf>
    <xf numFmtId="0" fontId="44" fillId="0" borderId="61" xfId="2" applyFont="1" applyBorder="1" applyAlignment="1">
      <alignment horizontal="center" vertical="center" shrinkToFit="1"/>
    </xf>
    <xf numFmtId="0" fontId="43" fillId="0" borderId="10" xfId="2" applyFont="1" applyBorder="1" applyAlignment="1">
      <alignment horizontal="center" vertical="center" shrinkToFit="1"/>
    </xf>
    <xf numFmtId="0" fontId="43" fillId="0" borderId="9" xfId="2" applyFont="1" applyBorder="1" applyAlignment="1">
      <alignment horizontal="center" vertical="center" shrinkToFit="1"/>
    </xf>
    <xf numFmtId="0" fontId="44" fillId="0" borderId="10" xfId="2" applyFont="1" applyBorder="1" applyAlignment="1">
      <alignment horizontal="center" vertical="center" shrinkToFit="1"/>
    </xf>
    <xf numFmtId="0" fontId="43" fillId="0" borderId="3" xfId="2" applyFont="1" applyBorder="1" applyAlignment="1">
      <alignment vertical="center" shrinkToFit="1"/>
    </xf>
    <xf numFmtId="0" fontId="43" fillId="0" borderId="9" xfId="2" applyFont="1" applyBorder="1" applyAlignment="1">
      <alignment vertical="center" shrinkToFit="1"/>
    </xf>
    <xf numFmtId="0" fontId="37" fillId="0" borderId="228" xfId="2" applyFont="1" applyBorder="1">
      <alignment vertical="center"/>
    </xf>
    <xf numFmtId="0" fontId="11" fillId="0" borderId="228" xfId="2" applyFont="1" applyBorder="1">
      <alignment vertical="center"/>
    </xf>
    <xf numFmtId="0" fontId="11" fillId="0" borderId="229" xfId="2" applyFont="1" applyBorder="1">
      <alignment vertical="center"/>
    </xf>
    <xf numFmtId="0" fontId="37" fillId="0" borderId="230" xfId="2" applyFont="1" applyBorder="1">
      <alignment vertical="center"/>
    </xf>
    <xf numFmtId="0" fontId="11" fillId="0" borderId="230" xfId="2" applyFont="1" applyBorder="1">
      <alignment vertical="center"/>
    </xf>
    <xf numFmtId="0" fontId="5" fillId="0" borderId="0" xfId="0" applyFont="1">
      <alignment vertical="center"/>
    </xf>
    <xf numFmtId="0" fontId="6" fillId="0" borderId="0" xfId="0" applyFont="1">
      <alignment vertical="center"/>
    </xf>
    <xf numFmtId="0" fontId="11" fillId="0" borderId="0" xfId="0" applyFont="1">
      <alignment vertical="center"/>
    </xf>
    <xf numFmtId="0" fontId="10" fillId="0" borderId="0" xfId="0" applyFont="1">
      <alignment vertical="center"/>
    </xf>
    <xf numFmtId="0" fontId="5" fillId="0" borderId="32" xfId="0" applyFont="1" applyBorder="1">
      <alignment vertical="center"/>
    </xf>
    <xf numFmtId="0" fontId="4" fillId="0" borderId="0" xfId="0" applyFont="1">
      <alignment vertical="center"/>
    </xf>
    <xf numFmtId="0" fontId="9" fillId="0" borderId="0" xfId="0" applyFont="1">
      <alignment vertical="center"/>
    </xf>
    <xf numFmtId="0" fontId="8" fillId="0" borderId="0" xfId="0" applyFont="1">
      <alignment vertical="center"/>
    </xf>
    <xf numFmtId="0" fontId="6" fillId="0" borderId="0" xfId="0" applyFont="1" applyAlignment="1">
      <alignment vertical="center" wrapText="1"/>
    </xf>
    <xf numFmtId="0" fontId="8" fillId="0" borderId="0" xfId="0" applyFont="1" applyAlignment="1"/>
    <xf numFmtId="0" fontId="3" fillId="0" borderId="16" xfId="1" applyBorder="1" applyAlignment="1">
      <alignment horizontal="left" vertical="center" wrapText="1"/>
    </xf>
    <xf numFmtId="0" fontId="3" fillId="0" borderId="131" xfId="1" applyBorder="1" applyAlignment="1">
      <alignment horizontal="center" vertical="center"/>
    </xf>
    <xf numFmtId="0" fontId="3" fillId="0" borderId="136" xfId="1" applyBorder="1" applyAlignment="1">
      <alignment horizontal="center" vertical="center"/>
    </xf>
    <xf numFmtId="0" fontId="23" fillId="0" borderId="0" xfId="1" applyFont="1" applyAlignment="1">
      <alignment horizontal="left"/>
    </xf>
    <xf numFmtId="0" fontId="3" fillId="0" borderId="0" xfId="1" applyAlignment="1">
      <alignment horizontal="center" vertical="center"/>
    </xf>
    <xf numFmtId="0" fontId="47" fillId="0" borderId="0" xfId="4" applyFont="1">
      <alignment vertical="center"/>
    </xf>
    <xf numFmtId="0" fontId="47" fillId="0" borderId="0" xfId="4" applyFont="1" applyAlignment="1">
      <alignment horizontal="left" vertical="center"/>
    </xf>
    <xf numFmtId="0" fontId="48" fillId="0" borderId="0" xfId="4" applyFont="1" applyAlignment="1">
      <alignment horizontal="left" vertical="center"/>
    </xf>
    <xf numFmtId="0" fontId="48" fillId="0" borderId="0" xfId="4" applyFont="1" applyAlignment="1">
      <alignment horizontal="right" vertical="center"/>
    </xf>
    <xf numFmtId="0" fontId="48" fillId="0" borderId="0" xfId="4" applyFont="1">
      <alignment vertical="center"/>
    </xf>
    <xf numFmtId="0" fontId="48" fillId="2" borderId="0" xfId="4" applyFont="1" applyFill="1">
      <alignment vertical="center"/>
    </xf>
    <xf numFmtId="0" fontId="48" fillId="2" borderId="0" xfId="4" applyFont="1" applyFill="1" applyAlignment="1">
      <alignment horizontal="center" vertical="center"/>
    </xf>
    <xf numFmtId="0" fontId="47" fillId="2" borderId="0" xfId="4" quotePrefix="1" applyFont="1" applyFill="1">
      <alignment vertical="center"/>
    </xf>
    <xf numFmtId="0" fontId="48" fillId="0" borderId="0" xfId="4" applyFont="1" applyAlignment="1">
      <alignment horizontal="center" vertical="center"/>
    </xf>
    <xf numFmtId="0" fontId="47" fillId="0" borderId="0" xfId="4" applyFont="1" applyAlignment="1">
      <alignment horizontal="right" vertical="center"/>
    </xf>
    <xf numFmtId="20" fontId="47" fillId="2" borderId="0" xfId="4" applyNumberFormat="1" applyFont="1" applyFill="1">
      <alignment vertical="center"/>
    </xf>
    <xf numFmtId="0" fontId="47" fillId="2" borderId="0" xfId="4" applyFont="1" applyFill="1" applyAlignment="1">
      <alignment horizontal="center" vertical="center"/>
    </xf>
    <xf numFmtId="0" fontId="47" fillId="2" borderId="0" xfId="4" applyFont="1" applyFill="1">
      <alignment vertical="center"/>
    </xf>
    <xf numFmtId="0" fontId="50" fillId="0" borderId="0" xfId="4" applyFont="1">
      <alignment vertical="center"/>
    </xf>
    <xf numFmtId="0" fontId="47" fillId="0" borderId="0" xfId="4" applyFont="1" applyAlignment="1">
      <alignment horizontal="center" vertical="center"/>
    </xf>
    <xf numFmtId="0" fontId="47" fillId="2" borderId="0" xfId="4" applyFont="1" applyFill="1" applyAlignment="1">
      <alignment horizontal="left" vertical="center"/>
    </xf>
    <xf numFmtId="20" fontId="47" fillId="0" borderId="0" xfId="4" applyNumberFormat="1" applyFont="1">
      <alignment vertical="center"/>
    </xf>
    <xf numFmtId="177" fontId="47" fillId="0" borderId="0" xfId="4" applyNumberFormat="1" applyFont="1">
      <alignment vertical="center"/>
    </xf>
    <xf numFmtId="0" fontId="50" fillId="0" borderId="0" xfId="4" applyFont="1" applyAlignment="1">
      <alignment horizontal="left" vertical="center"/>
    </xf>
    <xf numFmtId="0" fontId="50" fillId="0" borderId="0" xfId="4" applyFont="1" applyAlignment="1">
      <alignment horizontal="right" vertical="center"/>
    </xf>
    <xf numFmtId="0" fontId="27" fillId="0" borderId="0" xfId="4" applyFont="1">
      <alignment vertical="center"/>
    </xf>
    <xf numFmtId="0" fontId="27" fillId="0" borderId="0" xfId="4" applyFont="1" applyAlignment="1">
      <alignment horizontal="left" vertical="center"/>
    </xf>
    <xf numFmtId="0" fontId="27" fillId="0" borderId="0" xfId="4" applyFont="1" applyAlignment="1">
      <alignment horizontal="right" vertical="center"/>
    </xf>
    <xf numFmtId="0" fontId="47" fillId="0" borderId="247" xfId="4" applyFont="1" applyBorder="1" applyAlignment="1">
      <alignment horizontal="center" vertical="center" wrapText="1"/>
    </xf>
    <xf numFmtId="0" fontId="47" fillId="0" borderId="246" xfId="4" applyFont="1" applyBorder="1" applyAlignment="1">
      <alignment horizontal="center" vertical="center" wrapText="1"/>
    </xf>
    <xf numFmtId="0" fontId="47" fillId="0" borderId="167" xfId="4" applyFont="1" applyBorder="1" applyAlignment="1">
      <alignment vertical="center" wrapText="1"/>
    </xf>
    <xf numFmtId="0" fontId="47" fillId="0" borderId="166" xfId="4" applyFont="1" applyBorder="1" applyAlignment="1">
      <alignment vertical="center" wrapText="1"/>
    </xf>
    <xf numFmtId="0" fontId="47" fillId="0" borderId="7" xfId="4" applyFont="1" applyBorder="1" applyAlignment="1">
      <alignment horizontal="center" vertical="center" wrapText="1"/>
    </xf>
    <xf numFmtId="0" fontId="47" fillId="0" borderId="8" xfId="4" applyFont="1" applyBorder="1" applyAlignment="1">
      <alignment horizontal="center" vertical="center" wrapText="1"/>
    </xf>
    <xf numFmtId="0" fontId="47" fillId="0" borderId="0" xfId="4" applyFont="1" applyAlignment="1">
      <alignment vertical="center" wrapText="1"/>
    </xf>
    <xf numFmtId="0" fontId="47" fillId="0" borderId="169" xfId="4" applyFont="1" applyBorder="1" applyAlignment="1">
      <alignment vertical="center" wrapText="1"/>
    </xf>
    <xf numFmtId="0" fontId="50" fillId="0" borderId="9" xfId="4" applyFont="1" applyBorder="1" applyAlignment="1">
      <alignment horizontal="center" vertical="center"/>
    </xf>
    <xf numFmtId="0" fontId="50" fillId="0" borderId="46" xfId="4" applyFont="1" applyBorder="1" applyAlignment="1">
      <alignment horizontal="center" vertical="center"/>
    </xf>
    <xf numFmtId="0" fontId="50" fillId="0" borderId="159" xfId="4" applyFont="1" applyBorder="1" applyAlignment="1">
      <alignment horizontal="center" vertical="center"/>
    </xf>
    <xf numFmtId="0" fontId="50" fillId="0" borderId="158" xfId="4" applyFont="1" applyBorder="1" applyAlignment="1">
      <alignment horizontal="center" vertical="center"/>
    </xf>
    <xf numFmtId="0" fontId="47" fillId="0" borderId="252" xfId="4" applyFont="1" applyBorder="1" applyAlignment="1">
      <alignment horizontal="center" vertical="center" wrapText="1"/>
    </xf>
    <xf numFmtId="0" fontId="47" fillId="0" borderId="251" xfId="4" applyFont="1" applyBorder="1" applyAlignment="1">
      <alignment horizontal="center" vertical="center" wrapText="1"/>
    </xf>
    <xf numFmtId="0" fontId="47" fillId="0" borderId="171" xfId="4" applyFont="1" applyBorder="1" applyAlignment="1">
      <alignment vertical="center" wrapText="1"/>
    </xf>
    <xf numFmtId="0" fontId="47" fillId="0" borderId="172" xfId="4" applyFont="1" applyBorder="1" applyAlignment="1">
      <alignment vertical="center" wrapText="1"/>
    </xf>
    <xf numFmtId="0" fontId="50" fillId="0" borderId="253" xfId="4" applyFont="1" applyBorder="1" applyAlignment="1">
      <alignment horizontal="center" vertical="center" wrapText="1"/>
    </xf>
    <xf numFmtId="0" fontId="50" fillId="0" borderId="254" xfId="4" applyFont="1" applyBorder="1" applyAlignment="1">
      <alignment horizontal="center" vertical="center" wrapText="1"/>
    </xf>
    <xf numFmtId="0" fontId="50" fillId="0" borderId="255" xfId="4" applyFont="1" applyBorder="1" applyAlignment="1">
      <alignment horizontal="center" vertical="center" wrapText="1"/>
    </xf>
    <xf numFmtId="0" fontId="50" fillId="0" borderId="256" xfId="4" applyFont="1" applyBorder="1" applyAlignment="1">
      <alignment horizontal="center" vertical="center" wrapText="1"/>
    </xf>
    <xf numFmtId="0" fontId="47" fillId="2" borderId="247" xfId="4" applyFont="1" applyFill="1" applyBorder="1" applyAlignment="1">
      <alignment horizontal="center" vertical="center" shrinkToFit="1"/>
    </xf>
    <xf numFmtId="0" fontId="47" fillId="2" borderId="246" xfId="4" applyFont="1" applyFill="1" applyBorder="1" applyAlignment="1">
      <alignment horizontal="center" vertical="center" shrinkToFit="1"/>
    </xf>
    <xf numFmtId="0" fontId="27" fillId="0" borderId="247" xfId="4" applyFont="1" applyBorder="1">
      <alignment vertical="center"/>
    </xf>
    <xf numFmtId="0" fontId="27" fillId="0" borderId="167" xfId="4" applyFont="1" applyBorder="1">
      <alignment vertical="center"/>
    </xf>
    <xf numFmtId="0" fontId="27" fillId="0" borderId="166" xfId="4" applyFont="1" applyBorder="1">
      <alignment vertical="center"/>
    </xf>
    <xf numFmtId="0" fontId="47" fillId="4" borderId="202" xfId="4" applyFont="1" applyFill="1" applyBorder="1" applyAlignment="1" applyProtection="1">
      <alignment horizontal="center" vertical="center" shrinkToFit="1"/>
      <protection locked="0"/>
    </xf>
    <xf numFmtId="0" fontId="47" fillId="4" borderId="203" xfId="4" applyFont="1" applyFill="1" applyBorder="1" applyAlignment="1" applyProtection="1">
      <alignment horizontal="center" vertical="center" shrinkToFit="1"/>
      <protection locked="0"/>
    </xf>
    <xf numFmtId="0" fontId="47" fillId="4" borderId="261" xfId="4" applyFont="1" applyFill="1" applyBorder="1" applyAlignment="1" applyProtection="1">
      <alignment horizontal="center" vertical="center" shrinkToFit="1"/>
      <protection locked="0"/>
    </xf>
    <xf numFmtId="0" fontId="47" fillId="2" borderId="7" xfId="4" applyFont="1" applyFill="1" applyBorder="1" applyAlignment="1">
      <alignment horizontal="center" vertical="center" shrinkToFit="1"/>
    </xf>
    <xf numFmtId="0" fontId="47" fillId="2" borderId="8" xfId="4" applyFont="1" applyFill="1" applyBorder="1" applyAlignment="1">
      <alignment horizontal="center" vertical="center" shrinkToFit="1"/>
    </xf>
    <xf numFmtId="0" fontId="27" fillId="0" borderId="265" xfId="4" applyFont="1" applyBorder="1">
      <alignment vertical="center"/>
    </xf>
    <xf numFmtId="0" fontId="27" fillId="0" borderId="54" xfId="4" applyFont="1" applyBorder="1">
      <alignment vertical="center"/>
    </xf>
    <xf numFmtId="0" fontId="27" fillId="0" borderId="266" xfId="4" applyFont="1" applyBorder="1">
      <alignment vertical="center"/>
    </xf>
    <xf numFmtId="178" fontId="47" fillId="0" borderId="267" xfId="4" applyNumberFormat="1" applyFont="1" applyBorder="1" applyAlignment="1">
      <alignment horizontal="center" vertical="center" shrinkToFit="1"/>
    </xf>
    <xf numFmtId="178" fontId="47" fillId="0" borderId="268" xfId="4" applyNumberFormat="1" applyFont="1" applyBorder="1" applyAlignment="1">
      <alignment horizontal="center" vertical="center" shrinkToFit="1"/>
    </xf>
    <xf numFmtId="178" fontId="47" fillId="0" borderId="269" xfId="4" applyNumberFormat="1" applyFont="1" applyBorder="1" applyAlignment="1">
      <alignment horizontal="center" vertical="center" shrinkToFit="1"/>
    </xf>
    <xf numFmtId="0" fontId="47" fillId="2" borderId="1" xfId="4" applyFont="1" applyFill="1" applyBorder="1" applyAlignment="1">
      <alignment horizontal="center" vertical="center" shrinkToFit="1"/>
    </xf>
    <xf numFmtId="0" fontId="47" fillId="2" borderId="3" xfId="4" applyFont="1" applyFill="1" applyBorder="1" applyAlignment="1">
      <alignment horizontal="center" vertical="center" shrinkToFit="1"/>
    </xf>
    <xf numFmtId="0" fontId="27" fillId="0" borderId="1" xfId="4" applyFont="1" applyBorder="1">
      <alignment vertical="center"/>
    </xf>
    <xf numFmtId="0" fontId="27" fillId="0" borderId="2" xfId="4" applyFont="1" applyBorder="1">
      <alignment vertical="center"/>
    </xf>
    <xf numFmtId="0" fontId="27" fillId="0" borderId="273" xfId="4" applyFont="1" applyBorder="1">
      <alignment vertical="center"/>
    </xf>
    <xf numFmtId="0" fontId="47" fillId="4" borderId="274" xfId="4" applyFont="1" applyFill="1" applyBorder="1" applyAlignment="1" applyProtection="1">
      <alignment horizontal="center" vertical="center" shrinkToFit="1"/>
      <protection locked="0"/>
    </xf>
    <xf numFmtId="0" fontId="47" fillId="4" borderId="175" xfId="4" applyFont="1" applyFill="1" applyBorder="1" applyAlignment="1" applyProtection="1">
      <alignment horizontal="center" vertical="center" shrinkToFit="1"/>
      <protection locked="0"/>
    </xf>
    <xf numFmtId="0" fontId="47" fillId="4" borderId="275" xfId="4" applyFont="1" applyFill="1" applyBorder="1" applyAlignment="1" applyProtection="1">
      <alignment horizontal="center" vertical="center" shrinkToFit="1"/>
      <protection locked="0"/>
    </xf>
    <xf numFmtId="0" fontId="47" fillId="4" borderId="276" xfId="4" applyFont="1" applyFill="1" applyBorder="1" applyAlignment="1" applyProtection="1">
      <alignment horizontal="center" vertical="center" shrinkToFit="1"/>
      <protection locked="0"/>
    </xf>
    <xf numFmtId="0" fontId="27" fillId="0" borderId="280" xfId="4" applyFont="1" applyBorder="1">
      <alignment vertical="center"/>
    </xf>
    <xf numFmtId="0" fontId="27" fillId="0" borderId="182" xfId="4" applyFont="1" applyBorder="1">
      <alignment vertical="center"/>
    </xf>
    <xf numFmtId="0" fontId="27" fillId="0" borderId="281" xfId="4" applyFont="1" applyBorder="1">
      <alignment vertical="center"/>
    </xf>
    <xf numFmtId="0" fontId="27" fillId="0" borderId="7" xfId="4" applyFont="1" applyBorder="1">
      <alignment vertical="center"/>
    </xf>
    <xf numFmtId="0" fontId="27" fillId="0" borderId="169" xfId="4" applyFont="1" applyBorder="1">
      <alignment vertical="center"/>
    </xf>
    <xf numFmtId="0" fontId="47" fillId="2" borderId="4" xfId="4" applyFont="1" applyFill="1" applyBorder="1" applyAlignment="1">
      <alignment horizontal="center" vertical="center" shrinkToFit="1"/>
    </xf>
    <xf numFmtId="0" fontId="47" fillId="2" borderId="6" xfId="4" applyFont="1" applyFill="1" applyBorder="1" applyAlignment="1">
      <alignment horizontal="center" vertical="center" shrinkToFit="1"/>
    </xf>
    <xf numFmtId="0" fontId="27" fillId="0" borderId="286" xfId="4" applyFont="1" applyBorder="1">
      <alignment vertical="center"/>
    </xf>
    <xf numFmtId="0" fontId="27" fillId="0" borderId="176" xfId="4" applyFont="1" applyBorder="1">
      <alignment vertical="center"/>
    </xf>
    <xf numFmtId="0" fontId="27" fillId="0" borderId="287" xfId="4" applyFont="1" applyBorder="1">
      <alignment vertical="center"/>
    </xf>
    <xf numFmtId="0" fontId="47" fillId="2" borderId="252" xfId="4" applyFont="1" applyFill="1" applyBorder="1" applyAlignment="1">
      <alignment horizontal="center" vertical="center" shrinkToFit="1"/>
    </xf>
    <xf numFmtId="0" fontId="47" fillId="2" borderId="251" xfId="4" applyFont="1" applyFill="1" applyBorder="1" applyAlignment="1">
      <alignment horizontal="center" vertical="center" shrinkToFit="1"/>
    </xf>
    <xf numFmtId="0" fontId="27" fillId="0" borderId="290" xfId="4" applyFont="1" applyBorder="1">
      <alignment vertical="center"/>
    </xf>
    <xf numFmtId="0" fontId="27" fillId="0" borderId="291" xfId="4" applyFont="1" applyBorder="1">
      <alignment vertical="center"/>
    </xf>
    <xf numFmtId="0" fontId="27" fillId="0" borderId="292" xfId="4" applyFont="1" applyBorder="1">
      <alignment vertical="center"/>
    </xf>
    <xf numFmtId="178" fontId="47" fillId="0" borderId="209" xfId="4" applyNumberFormat="1" applyFont="1" applyBorder="1" applyAlignment="1">
      <alignment horizontal="center" vertical="center" shrinkToFit="1"/>
    </xf>
    <xf numFmtId="178" fontId="47" fillId="0" borderId="210" xfId="4" applyNumberFormat="1" applyFont="1" applyBorder="1" applyAlignment="1">
      <alignment horizontal="center" vertical="center" shrinkToFit="1"/>
    </xf>
    <xf numFmtId="178" fontId="47" fillId="0" borderId="293" xfId="4" applyNumberFormat="1" applyFont="1" applyBorder="1" applyAlignment="1">
      <alignment horizontal="center" vertical="center" shrinkToFit="1"/>
    </xf>
    <xf numFmtId="178" fontId="47" fillId="0" borderId="211" xfId="4" applyNumberFormat="1" applyFont="1" applyBorder="1" applyAlignment="1">
      <alignment horizontal="center" vertical="center" shrinkToFit="1"/>
    </xf>
    <xf numFmtId="0" fontId="27" fillId="2" borderId="0" xfId="4" applyFont="1" applyFill="1" applyAlignment="1">
      <alignment horizontal="center" vertical="center"/>
    </xf>
    <xf numFmtId="0" fontId="27" fillId="2" borderId="0" xfId="4" applyFont="1" applyFill="1" applyAlignment="1" applyProtection="1">
      <alignment horizontal="center" vertical="center" shrinkToFit="1"/>
      <protection locked="0"/>
    </xf>
    <xf numFmtId="0" fontId="27" fillId="2" borderId="0" xfId="4" applyFont="1" applyFill="1" applyAlignment="1" applyProtection="1">
      <alignment horizontal="center" vertical="center" wrapText="1"/>
      <protection locked="0"/>
    </xf>
    <xf numFmtId="0" fontId="27" fillId="2" borderId="0" xfId="4" applyFont="1" applyFill="1" applyAlignment="1" applyProtection="1">
      <alignment horizontal="left" vertical="center" wrapText="1"/>
      <protection locked="0"/>
    </xf>
    <xf numFmtId="0" fontId="15" fillId="2" borderId="0" xfId="4" applyFont="1" applyFill="1">
      <alignment vertical="center"/>
    </xf>
    <xf numFmtId="0" fontId="16" fillId="2" borderId="0" xfId="4" applyFont="1" applyFill="1">
      <alignment vertical="center"/>
    </xf>
    <xf numFmtId="0" fontId="16" fillId="2" borderId="0" xfId="4" applyFont="1" applyFill="1" applyAlignment="1">
      <alignment horizontal="center" vertical="center"/>
    </xf>
    <xf numFmtId="0" fontId="27" fillId="2" borderId="0" xfId="4" applyFont="1" applyFill="1" applyAlignment="1">
      <alignment horizontal="center" vertical="center" wrapText="1"/>
    </xf>
    <xf numFmtId="1" fontId="27" fillId="2" borderId="0" xfId="4" applyNumberFormat="1" applyFont="1" applyFill="1" applyAlignment="1">
      <alignment horizontal="center" vertical="center" wrapText="1"/>
    </xf>
    <xf numFmtId="0" fontId="50" fillId="2" borderId="0" xfId="4" applyFont="1" applyFill="1" applyAlignment="1" applyProtection="1">
      <alignment horizontal="center" vertical="center" wrapText="1"/>
      <protection locked="0"/>
    </xf>
    <xf numFmtId="0" fontId="50" fillId="2" borderId="0" xfId="4" applyFont="1" applyFill="1" applyAlignment="1">
      <alignment horizontal="center" vertical="center" wrapText="1"/>
    </xf>
    <xf numFmtId="1" fontId="50" fillId="2" borderId="0" xfId="4" applyNumberFormat="1" applyFont="1" applyFill="1" applyAlignment="1">
      <alignment horizontal="center" vertical="center" wrapText="1"/>
    </xf>
    <xf numFmtId="0" fontId="50" fillId="0" borderId="0" xfId="4" applyFont="1" applyAlignment="1">
      <alignment horizontal="centerContinuous" vertical="center"/>
    </xf>
    <xf numFmtId="179" fontId="50" fillId="0" borderId="0" xfId="4" applyNumberFormat="1" applyFont="1">
      <alignment vertical="center"/>
    </xf>
    <xf numFmtId="0" fontId="50" fillId="2" borderId="0" xfId="4" applyFont="1" applyFill="1" applyAlignment="1" applyProtection="1">
      <alignment horizontal="center" vertical="center" shrinkToFit="1"/>
      <protection locked="0"/>
    </xf>
    <xf numFmtId="0" fontId="50" fillId="2" borderId="0" xfId="4" applyFont="1" applyFill="1" applyAlignment="1" applyProtection="1">
      <alignment horizontal="left" vertical="center" wrapText="1"/>
      <protection locked="0"/>
    </xf>
    <xf numFmtId="0" fontId="50" fillId="2" borderId="0" xfId="4" applyFont="1" applyFill="1">
      <alignment vertical="center"/>
    </xf>
    <xf numFmtId="0" fontId="50" fillId="2" borderId="0" xfId="4" applyFont="1" applyFill="1" applyAlignment="1">
      <alignment horizontal="center" vertical="center"/>
    </xf>
    <xf numFmtId="0" fontId="50" fillId="0" borderId="0" xfId="4" applyFont="1" applyAlignment="1">
      <alignment horizontal="center" vertical="center"/>
    </xf>
    <xf numFmtId="0" fontId="27" fillId="0" borderId="0" xfId="4" applyFont="1" applyAlignment="1">
      <alignment horizontal="left" vertical="center" wrapText="1"/>
    </xf>
    <xf numFmtId="0" fontId="27" fillId="0" borderId="0" xfId="4" applyFont="1" applyAlignment="1">
      <alignment vertical="center" textRotation="90"/>
    </xf>
    <xf numFmtId="0" fontId="52" fillId="2" borderId="0" xfId="4" applyFont="1" applyFill="1" applyAlignment="1">
      <alignment horizontal="left" vertical="center"/>
    </xf>
    <xf numFmtId="0" fontId="53" fillId="2" borderId="0" xfId="4" applyFont="1" applyFill="1" applyAlignment="1">
      <alignment horizontal="center" vertical="center"/>
    </xf>
    <xf numFmtId="0" fontId="53" fillId="2" borderId="0" xfId="4" applyFont="1" applyFill="1">
      <alignment vertical="center"/>
    </xf>
    <xf numFmtId="0" fontId="53" fillId="2" borderId="0" xfId="4" applyFont="1" applyFill="1" applyAlignment="1">
      <alignment horizontal="left" vertical="center"/>
    </xf>
    <xf numFmtId="0" fontId="54" fillId="2" borderId="0" xfId="4" applyFont="1" applyFill="1">
      <alignment vertical="center"/>
    </xf>
    <xf numFmtId="0" fontId="54" fillId="2" borderId="0" xfId="4" applyFont="1" applyFill="1" applyAlignment="1">
      <alignment horizontal="left" vertical="center"/>
    </xf>
    <xf numFmtId="0" fontId="53" fillId="2" borderId="0" xfId="4" applyFont="1" applyFill="1" applyAlignment="1" applyProtection="1">
      <alignment horizontal="center" vertical="center"/>
      <protection locked="0"/>
    </xf>
    <xf numFmtId="0" fontId="53" fillId="6" borderId="46" xfId="4" applyFont="1" applyFill="1" applyBorder="1" applyAlignment="1" applyProtection="1">
      <alignment horizontal="center" vertical="center"/>
      <protection locked="0"/>
    </xf>
    <xf numFmtId="0" fontId="53" fillId="6" borderId="0" xfId="4" applyFont="1" applyFill="1" applyAlignment="1" applyProtection="1">
      <alignment horizontal="center" vertical="center"/>
      <protection locked="0"/>
    </xf>
    <xf numFmtId="20" fontId="53" fillId="6" borderId="46" xfId="4" applyNumberFormat="1" applyFont="1" applyFill="1" applyBorder="1" applyAlignment="1" applyProtection="1">
      <alignment horizontal="center" vertical="center"/>
      <protection locked="0"/>
    </xf>
    <xf numFmtId="0" fontId="53" fillId="2" borderId="0" xfId="4" applyFont="1" applyFill="1" applyAlignment="1" applyProtection="1">
      <alignment horizontal="right" vertical="center"/>
      <protection locked="0"/>
    </xf>
    <xf numFmtId="0" fontId="53" fillId="2" borderId="0" xfId="4" applyFont="1" applyFill="1" applyProtection="1">
      <alignment vertical="center"/>
      <protection locked="0"/>
    </xf>
    <xf numFmtId="0" fontId="53" fillId="2" borderId="46" xfId="4" applyFont="1" applyFill="1" applyBorder="1" applyAlignment="1">
      <alignment horizontal="center" vertical="center"/>
    </xf>
    <xf numFmtId="0" fontId="53" fillId="6" borderId="46" xfId="4" applyFont="1" applyFill="1" applyBorder="1" applyAlignment="1" applyProtection="1">
      <alignment horizontal="left" vertical="center"/>
      <protection locked="0"/>
    </xf>
    <xf numFmtId="20" fontId="53" fillId="2" borderId="46" xfId="4" applyNumberFormat="1" applyFont="1" applyFill="1" applyBorder="1" applyAlignment="1" applyProtection="1">
      <alignment horizontal="center" vertical="center"/>
      <protection locked="0"/>
    </xf>
    <xf numFmtId="0" fontId="55" fillId="6" borderId="16" xfId="4" applyFont="1" applyFill="1" applyBorder="1" applyAlignment="1" applyProtection="1">
      <alignment horizontal="center" vertical="center"/>
      <protection locked="0"/>
    </xf>
    <xf numFmtId="0" fontId="55" fillId="6" borderId="122" xfId="4" applyFont="1" applyFill="1" applyBorder="1" applyAlignment="1" applyProtection="1">
      <alignment horizontal="center" vertical="center"/>
      <protection locked="0"/>
    </xf>
    <xf numFmtId="0" fontId="55" fillId="6" borderId="123" xfId="4" applyFont="1" applyFill="1" applyBorder="1" applyAlignment="1" applyProtection="1">
      <alignment horizontal="center" vertical="center"/>
      <protection locked="0"/>
    </xf>
    <xf numFmtId="181" fontId="27" fillId="2" borderId="0" xfId="4" applyNumberFormat="1" applyFont="1" applyFill="1" applyAlignment="1">
      <alignment horizontal="center" vertical="center"/>
    </xf>
    <xf numFmtId="0" fontId="46" fillId="2" borderId="0" xfId="4" applyFill="1">
      <alignment vertical="center"/>
    </xf>
    <xf numFmtId="0" fontId="27" fillId="2" borderId="0" xfId="4" applyFont="1" applyFill="1" applyAlignment="1">
      <alignment horizontal="left" vertical="center"/>
    </xf>
    <xf numFmtId="0" fontId="56" fillId="2" borderId="0" xfId="4" applyFont="1" applyFill="1" applyAlignment="1">
      <alignment horizontal="left" vertical="center"/>
    </xf>
    <xf numFmtId="0" fontId="27" fillId="2" borderId="0" xfId="4" applyFont="1" applyFill="1">
      <alignment vertical="center"/>
    </xf>
    <xf numFmtId="0" fontId="27" fillId="6" borderId="46" xfId="4" applyFont="1" applyFill="1" applyBorder="1" applyAlignment="1">
      <alignment horizontal="left" vertical="center"/>
    </xf>
    <xf numFmtId="0" fontId="27" fillId="4" borderId="46" xfId="4" applyFont="1" applyFill="1" applyBorder="1" applyAlignment="1">
      <alignment horizontal="left" vertical="center"/>
    </xf>
    <xf numFmtId="0" fontId="57" fillId="2" borderId="0" xfId="4" applyFont="1" applyFill="1" applyAlignment="1">
      <alignment horizontal="left" vertical="center"/>
    </xf>
    <xf numFmtId="0" fontId="27" fillId="2" borderId="46" xfId="4" applyFont="1" applyFill="1" applyBorder="1" applyAlignment="1">
      <alignment horizontal="center" vertical="center"/>
    </xf>
    <xf numFmtId="0" fontId="27" fillId="2" borderId="46" xfId="4" applyFont="1" applyFill="1" applyBorder="1" applyAlignment="1">
      <alignment horizontal="left" vertical="center"/>
    </xf>
    <xf numFmtId="0" fontId="58" fillId="2" borderId="0" xfId="4" applyFont="1" applyFill="1">
      <alignment vertical="center"/>
    </xf>
    <xf numFmtId="0" fontId="58" fillId="2" borderId="0" xfId="4" applyFont="1" applyFill="1" applyAlignment="1">
      <alignment horizontal="left" vertical="center"/>
    </xf>
    <xf numFmtId="0" fontId="60" fillId="2" borderId="0" xfId="4" applyFont="1" applyFill="1">
      <alignment vertical="center"/>
    </xf>
    <xf numFmtId="0" fontId="58" fillId="2" borderId="0" xfId="4" applyFont="1" applyFill="1" applyAlignment="1">
      <alignment vertical="center" shrinkToFit="1"/>
    </xf>
    <xf numFmtId="0" fontId="27" fillId="2" borderId="0" xfId="4" applyFont="1" applyFill="1" applyAlignment="1">
      <alignment vertical="center" wrapText="1"/>
    </xf>
    <xf numFmtId="0" fontId="61" fillId="2" borderId="0" xfId="4" applyFont="1" applyFill="1" applyAlignment="1">
      <alignment horizontal="left" vertical="center"/>
    </xf>
    <xf numFmtId="0" fontId="61" fillId="0" borderId="0" xfId="4" applyFont="1" applyAlignment="1">
      <alignment horizontal="left" vertical="center"/>
    </xf>
    <xf numFmtId="0" fontId="27" fillId="2" borderId="46" xfId="4" applyFont="1" applyFill="1" applyBorder="1" applyAlignment="1">
      <alignment horizontal="right" vertical="center"/>
    </xf>
    <xf numFmtId="0" fontId="27" fillId="2" borderId="46" xfId="4" applyFont="1" applyFill="1" applyBorder="1" applyAlignment="1">
      <alignment vertical="center" shrinkToFit="1"/>
    </xf>
    <xf numFmtId="0" fontId="63" fillId="2" borderId="162" xfId="4" applyFont="1" applyFill="1" applyBorder="1" applyAlignment="1">
      <alignment horizontal="center" vertical="center"/>
    </xf>
    <xf numFmtId="0" fontId="63" fillId="2" borderId="6" xfId="4" applyFont="1" applyFill="1" applyBorder="1" applyAlignment="1">
      <alignment vertical="center" shrinkToFit="1"/>
    </xf>
    <xf numFmtId="0" fontId="63" fillId="2" borderId="123" xfId="4" applyFont="1" applyFill="1" applyBorder="1" applyAlignment="1">
      <alignment vertical="center" shrinkToFit="1"/>
    </xf>
    <xf numFmtId="0" fontId="63" fillId="2" borderId="123" xfId="4" applyFont="1" applyFill="1" applyBorder="1">
      <alignment vertical="center"/>
    </xf>
    <xf numFmtId="0" fontId="63" fillId="2" borderId="123" xfId="4" applyFont="1" applyFill="1" applyBorder="1" applyAlignment="1">
      <alignment horizontal="left" vertical="center"/>
    </xf>
    <xf numFmtId="0" fontId="63" fillId="2" borderId="4" xfId="4" applyFont="1" applyFill="1" applyBorder="1" applyAlignment="1">
      <alignment horizontal="left" vertical="center"/>
    </xf>
    <xf numFmtId="0" fontId="63" fillId="2" borderId="46" xfId="4" applyFont="1" applyFill="1" applyBorder="1" applyAlignment="1">
      <alignment vertical="center" shrinkToFit="1"/>
    </xf>
    <xf numFmtId="0" fontId="63" fillId="2" borderId="159" xfId="4" applyFont="1" applyFill="1" applyBorder="1" applyAlignment="1">
      <alignment vertical="center" shrinkToFit="1"/>
    </xf>
    <xf numFmtId="0" fontId="63" fillId="2" borderId="9" xfId="4" applyFont="1" applyFill="1" applyBorder="1" applyAlignment="1">
      <alignment vertical="center" shrinkToFit="1"/>
    </xf>
    <xf numFmtId="0" fontId="63" fillId="2" borderId="254" xfId="4" applyFont="1" applyFill="1" applyBorder="1" applyAlignment="1">
      <alignment vertical="center" shrinkToFit="1"/>
    </xf>
    <xf numFmtId="0" fontId="63" fillId="2" borderId="255" xfId="4" applyFont="1" applyFill="1" applyBorder="1" applyAlignment="1">
      <alignment vertical="center" shrinkToFit="1"/>
    </xf>
    <xf numFmtId="0" fontId="46" fillId="2" borderId="0" xfId="6" applyFill="1">
      <alignment vertical="center"/>
    </xf>
    <xf numFmtId="0" fontId="27" fillId="2" borderId="0" xfId="6" applyFont="1" applyFill="1" applyAlignment="1">
      <alignment horizontal="left" vertical="center"/>
    </xf>
    <xf numFmtId="0" fontId="56" fillId="2" borderId="0" xfId="6" applyFont="1" applyFill="1" applyAlignment="1">
      <alignment horizontal="left" vertical="center"/>
    </xf>
    <xf numFmtId="0" fontId="27" fillId="2" borderId="0" xfId="6" applyFont="1" applyFill="1">
      <alignment vertical="center"/>
    </xf>
    <xf numFmtId="0" fontId="27" fillId="6" borderId="46" xfId="6" applyFont="1" applyFill="1" applyBorder="1" applyAlignment="1">
      <alignment horizontal="left" vertical="center"/>
    </xf>
    <xf numFmtId="0" fontId="27" fillId="4" borderId="46" xfId="6" applyFont="1" applyFill="1" applyBorder="1" applyAlignment="1">
      <alignment horizontal="left" vertical="center"/>
    </xf>
    <xf numFmtId="0" fontId="57" fillId="2" borderId="0" xfId="6" applyFont="1" applyFill="1" applyAlignment="1">
      <alignment horizontal="left" vertical="center"/>
    </xf>
    <xf numFmtId="0" fontId="27" fillId="2" borderId="0" xfId="6" applyFont="1" applyFill="1" applyAlignment="1">
      <alignment horizontal="center" vertical="center"/>
    </xf>
    <xf numFmtId="0" fontId="27" fillId="2" borderId="46" xfId="6" applyFont="1" applyFill="1" applyBorder="1" applyAlignment="1">
      <alignment horizontal="center" vertical="center"/>
    </xf>
    <xf numFmtId="0" fontId="27" fillId="2" borderId="46" xfId="6" applyFont="1" applyFill="1" applyBorder="1" applyAlignment="1">
      <alignment horizontal="left" vertical="center"/>
    </xf>
    <xf numFmtId="0" fontId="58" fillId="2" borderId="0" xfId="6" applyFont="1" applyFill="1">
      <alignment vertical="center"/>
    </xf>
    <xf numFmtId="0" fontId="58" fillId="2" borderId="0" xfId="6" applyFont="1" applyFill="1" applyAlignment="1">
      <alignment horizontal="left" vertical="center"/>
    </xf>
    <xf numFmtId="0" fontId="60" fillId="2" borderId="0" xfId="6" applyFont="1" applyFill="1">
      <alignment vertical="center"/>
    </xf>
    <xf numFmtId="0" fontId="58" fillId="2" borderId="0" xfId="6" applyFont="1" applyFill="1" applyAlignment="1">
      <alignment vertical="center" shrinkToFit="1"/>
    </xf>
    <xf numFmtId="0" fontId="27" fillId="2" borderId="0" xfId="6" applyFont="1" applyFill="1" applyAlignment="1">
      <alignment vertical="center" wrapText="1"/>
    </xf>
    <xf numFmtId="0" fontId="47" fillId="0" borderId="0" xfId="6" applyFont="1">
      <alignment vertical="center"/>
    </xf>
    <xf numFmtId="0" fontId="47" fillId="0" borderId="0" xfId="6" applyFont="1" applyAlignment="1">
      <alignment horizontal="left" vertical="center"/>
    </xf>
    <xf numFmtId="0" fontId="48" fillId="0" borderId="0" xfId="6" applyFont="1" applyAlignment="1">
      <alignment horizontal="left" vertical="center"/>
    </xf>
    <xf numFmtId="0" fontId="56" fillId="0" borderId="0" xfId="6" applyFont="1" applyAlignment="1">
      <alignment horizontal="left" vertical="center"/>
    </xf>
    <xf numFmtId="0" fontId="48" fillId="0" borderId="0" xfId="6" applyFont="1" applyAlignment="1">
      <alignment horizontal="right" vertical="center"/>
    </xf>
    <xf numFmtId="0" fontId="48" fillId="0" borderId="0" xfId="6" applyFont="1">
      <alignment vertical="center"/>
    </xf>
    <xf numFmtId="0" fontId="48" fillId="2" borderId="0" xfId="6" applyFont="1" applyFill="1">
      <alignment vertical="center"/>
    </xf>
    <xf numFmtId="0" fontId="48" fillId="2" borderId="0" xfId="6" applyFont="1" applyFill="1" applyAlignment="1">
      <alignment horizontal="center" vertical="center"/>
    </xf>
    <xf numFmtId="0" fontId="47" fillId="2" borderId="0" xfId="6" quotePrefix="1" applyFont="1" applyFill="1">
      <alignment vertical="center"/>
    </xf>
    <xf numFmtId="0" fontId="48" fillId="0" borderId="0" xfId="6" applyFont="1" applyAlignment="1">
      <alignment horizontal="center" vertical="center"/>
    </xf>
    <xf numFmtId="0" fontId="47" fillId="0" borderId="0" xfId="6" applyFont="1" applyAlignment="1">
      <alignment horizontal="right" vertical="center"/>
    </xf>
    <xf numFmtId="0" fontId="47" fillId="0" borderId="0" xfId="6" applyFont="1" applyAlignment="1">
      <alignment horizontal="center" vertical="center"/>
    </xf>
    <xf numFmtId="0" fontId="47" fillId="2" borderId="0" xfId="6" applyFont="1" applyFill="1">
      <alignment vertical="center"/>
    </xf>
    <xf numFmtId="0" fontId="50" fillId="0" borderId="0" xfId="6" applyFont="1">
      <alignment vertical="center"/>
    </xf>
    <xf numFmtId="0" fontId="47" fillId="2" borderId="0" xfId="6" applyFont="1" applyFill="1" applyAlignment="1">
      <alignment horizontal="center" vertical="center"/>
    </xf>
    <xf numFmtId="20" fontId="47" fillId="2" borderId="0" xfId="6" applyNumberFormat="1" applyFont="1" applyFill="1">
      <alignment vertical="center"/>
    </xf>
    <xf numFmtId="0" fontId="47" fillId="2" borderId="0" xfId="6" applyFont="1" applyFill="1" applyAlignment="1">
      <alignment horizontal="right" vertical="center"/>
    </xf>
    <xf numFmtId="177" fontId="47" fillId="2" borderId="0" xfId="6" applyNumberFormat="1" applyFont="1" applyFill="1">
      <alignment vertical="center"/>
    </xf>
    <xf numFmtId="0" fontId="47" fillId="2" borderId="0" xfId="6" applyFont="1" applyFill="1" applyAlignment="1">
      <alignment horizontal="left" vertical="center"/>
    </xf>
    <xf numFmtId="177" fontId="47" fillId="0" borderId="0" xfId="6" applyNumberFormat="1" applyFont="1">
      <alignment vertical="center"/>
    </xf>
    <xf numFmtId="20" fontId="47" fillId="0" borderId="0" xfId="6" applyNumberFormat="1" applyFont="1">
      <alignment vertical="center"/>
    </xf>
    <xf numFmtId="0" fontId="50" fillId="0" borderId="0" xfId="6" applyFont="1" applyAlignment="1">
      <alignment horizontal="left" vertical="center"/>
    </xf>
    <xf numFmtId="1" fontId="47" fillId="2" borderId="0" xfId="6" applyNumberFormat="1" applyFont="1" applyFill="1">
      <alignment vertical="center"/>
    </xf>
    <xf numFmtId="0" fontId="50" fillId="0" borderId="0" xfId="6" applyFont="1" applyAlignment="1">
      <alignment horizontal="right" vertical="center"/>
    </xf>
    <xf numFmtId="0" fontId="50" fillId="0" borderId="0" xfId="6" applyFont="1" applyAlignment="1"/>
    <xf numFmtId="0" fontId="50" fillId="0" borderId="0" xfId="6" applyFont="1" applyAlignment="1">
      <alignment horizontal="center" vertical="center"/>
    </xf>
    <xf numFmtId="0" fontId="27" fillId="0" borderId="0" xfId="6" applyFont="1">
      <alignment vertical="center"/>
    </xf>
    <xf numFmtId="0" fontId="50" fillId="0" borderId="0" xfId="6" applyFont="1" applyAlignment="1">
      <alignment horizontal="left"/>
    </xf>
    <xf numFmtId="0" fontId="27" fillId="0" borderId="0" xfId="6" applyFont="1" applyAlignment="1">
      <alignment horizontal="left" vertical="center"/>
    </xf>
    <xf numFmtId="20" fontId="48" fillId="0" borderId="0" xfId="6" applyNumberFormat="1" applyFont="1">
      <alignment vertical="center"/>
    </xf>
    <xf numFmtId="0" fontId="56" fillId="0" borderId="0" xfId="6" applyFont="1" applyAlignment="1">
      <alignment horizontal="right" vertical="center"/>
    </xf>
    <xf numFmtId="0" fontId="60" fillId="0" borderId="0" xfId="6" applyFont="1" applyAlignment="1"/>
    <xf numFmtId="0" fontId="27" fillId="0" borderId="0" xfId="6" applyFont="1" applyAlignment="1">
      <alignment horizontal="right" vertical="center"/>
    </xf>
    <xf numFmtId="0" fontId="47" fillId="0" borderId="246" xfId="6" applyFont="1" applyBorder="1" applyAlignment="1">
      <alignment horizontal="center" vertical="center" wrapText="1"/>
    </xf>
    <xf numFmtId="0" fontId="47" fillId="0" borderId="8" xfId="6" applyFont="1" applyBorder="1" applyAlignment="1">
      <alignment horizontal="center" vertical="center" wrapText="1"/>
    </xf>
    <xf numFmtId="0" fontId="50" fillId="0" borderId="158" xfId="6" applyFont="1" applyBorder="1" applyAlignment="1">
      <alignment horizontal="center" vertical="center"/>
    </xf>
    <xf numFmtId="0" fontId="50" fillId="0" borderId="46" xfId="6" applyFont="1" applyBorder="1" applyAlignment="1">
      <alignment horizontal="center" vertical="center"/>
    </xf>
    <xf numFmtId="0" fontId="50" fillId="0" borderId="159" xfId="6" applyFont="1" applyBorder="1" applyAlignment="1">
      <alignment horizontal="center" vertical="center"/>
    </xf>
    <xf numFmtId="0" fontId="50" fillId="0" borderId="9" xfId="6" applyFont="1" applyBorder="1" applyAlignment="1">
      <alignment horizontal="center" vertical="center"/>
    </xf>
    <xf numFmtId="0" fontId="47" fillId="0" borderId="251" xfId="6" applyFont="1" applyBorder="1" applyAlignment="1">
      <alignment horizontal="center" vertical="center" wrapText="1"/>
    </xf>
    <xf numFmtId="0" fontId="50" fillId="0" borderId="256" xfId="6" applyFont="1" applyBorder="1" applyAlignment="1">
      <alignment horizontal="center" vertical="center" wrapText="1"/>
    </xf>
    <xf numFmtId="0" fontId="50" fillId="0" borderId="254" xfId="6" applyFont="1" applyBorder="1" applyAlignment="1">
      <alignment horizontal="center" vertical="center" wrapText="1"/>
    </xf>
    <xf numFmtId="0" fontId="50" fillId="0" borderId="255" xfId="6" applyFont="1" applyBorder="1" applyAlignment="1">
      <alignment horizontal="center" vertical="center" wrapText="1"/>
    </xf>
    <xf numFmtId="0" fontId="47" fillId="4" borderId="246" xfId="6" applyFont="1" applyFill="1" applyBorder="1" applyAlignment="1" applyProtection="1">
      <alignment horizontal="center" vertical="center" wrapText="1"/>
      <protection locked="0"/>
    </xf>
    <xf numFmtId="0" fontId="47" fillId="4" borderId="274" xfId="6" applyFont="1" applyFill="1" applyBorder="1" applyAlignment="1" applyProtection="1">
      <alignment horizontal="center" vertical="center" shrinkToFit="1"/>
      <protection locked="0"/>
    </xf>
    <xf numFmtId="0" fontId="47" fillId="4" borderId="175" xfId="6" applyFont="1" applyFill="1" applyBorder="1" applyAlignment="1" applyProtection="1">
      <alignment horizontal="center" vertical="center" shrinkToFit="1"/>
      <protection locked="0"/>
    </xf>
    <xf numFmtId="0" fontId="47" fillId="4" borderId="275" xfId="6" applyFont="1" applyFill="1" applyBorder="1" applyAlignment="1" applyProtection="1">
      <alignment horizontal="center" vertical="center" shrinkToFit="1"/>
      <protection locked="0"/>
    </xf>
    <xf numFmtId="0" fontId="47" fillId="4" borderId="8" xfId="6" applyFont="1" applyFill="1" applyBorder="1" applyAlignment="1" applyProtection="1">
      <alignment horizontal="center" vertical="center" wrapText="1"/>
      <protection locked="0"/>
    </xf>
    <xf numFmtId="178" fontId="47" fillId="0" borderId="307" xfId="6" applyNumberFormat="1" applyFont="1" applyBorder="1" applyAlignment="1">
      <alignment horizontal="center" vertical="center" shrinkToFit="1"/>
    </xf>
    <xf numFmtId="178" fontId="47" fillId="0" borderId="179" xfId="6" applyNumberFormat="1" applyFont="1" applyBorder="1" applyAlignment="1">
      <alignment horizontal="center" vertical="center" shrinkToFit="1"/>
    </xf>
    <xf numFmtId="178" fontId="47" fillId="0" borderId="308" xfId="6" applyNumberFormat="1" applyFont="1" applyBorder="1" applyAlignment="1">
      <alignment horizontal="center" vertical="center" shrinkToFit="1"/>
    </xf>
    <xf numFmtId="0" fontId="47" fillId="4" borderId="123" xfId="6" applyFont="1" applyFill="1" applyBorder="1" applyAlignment="1" applyProtection="1">
      <alignment horizontal="center" vertical="center" wrapText="1"/>
      <protection locked="0"/>
    </xf>
    <xf numFmtId="178" fontId="47" fillId="0" borderId="267" xfId="6" applyNumberFormat="1" applyFont="1" applyBorder="1" applyAlignment="1">
      <alignment horizontal="center" vertical="center" shrinkToFit="1"/>
    </xf>
    <xf numFmtId="178" fontId="47" fillId="0" borderId="268" xfId="6" applyNumberFormat="1" applyFont="1" applyBorder="1" applyAlignment="1">
      <alignment horizontal="center" vertical="center" shrinkToFit="1"/>
    </xf>
    <xf numFmtId="178" fontId="47" fillId="0" borderId="269" xfId="6" applyNumberFormat="1" applyFont="1" applyBorder="1" applyAlignment="1">
      <alignment horizontal="center" vertical="center" shrinkToFit="1"/>
    </xf>
    <xf numFmtId="0" fontId="47" fillId="4" borderId="16" xfId="6" applyFont="1" applyFill="1" applyBorder="1" applyAlignment="1" applyProtection="1">
      <alignment horizontal="center" vertical="center" wrapText="1"/>
      <protection locked="0"/>
    </xf>
    <xf numFmtId="0" fontId="47" fillId="4" borderId="251" xfId="6" applyFont="1" applyFill="1" applyBorder="1" applyAlignment="1" applyProtection="1">
      <alignment horizontal="center" vertical="center" wrapText="1"/>
      <protection locked="0"/>
    </xf>
    <xf numFmtId="0" fontId="27" fillId="2" borderId="47" xfId="6" applyFont="1" applyFill="1" applyBorder="1">
      <alignment vertical="center"/>
    </xf>
    <xf numFmtId="0" fontId="66" fillId="2" borderId="49" xfId="6" applyFont="1" applyFill="1" applyBorder="1" applyAlignment="1">
      <alignment horizontal="center" vertical="center"/>
    </xf>
    <xf numFmtId="0" fontId="27" fillId="2" borderId="49" xfId="6" applyFont="1" applyFill="1" applyBorder="1" applyAlignment="1">
      <alignment horizontal="center" vertical="center" wrapText="1"/>
    </xf>
    <xf numFmtId="0" fontId="27" fillId="2" borderId="49" xfId="6" applyFont="1" applyFill="1" applyBorder="1" applyAlignment="1">
      <alignment horizontal="center" vertical="center" shrinkToFit="1"/>
    </xf>
    <xf numFmtId="0" fontId="65" fillId="2" borderId="49" xfId="6" applyFont="1" applyFill="1" applyBorder="1" applyAlignment="1">
      <alignment horizontal="center" vertical="center" wrapText="1"/>
    </xf>
    <xf numFmtId="1" fontId="27" fillId="2" borderId="49" xfId="6" applyNumberFormat="1" applyFont="1" applyFill="1" applyBorder="1" applyAlignment="1">
      <alignment horizontal="center" vertical="center" wrapText="1"/>
    </xf>
    <xf numFmtId="0" fontId="27" fillId="2" borderId="48" xfId="6" applyFont="1" applyFill="1" applyBorder="1" applyAlignment="1">
      <alignment horizontal="center" vertical="center" wrapText="1"/>
    </xf>
    <xf numFmtId="0" fontId="50" fillId="0" borderId="165" xfId="6" applyFont="1" applyBorder="1">
      <alignment vertical="center"/>
    </xf>
    <xf numFmtId="0" fontId="50" fillId="0" borderId="167" xfId="6" applyFont="1" applyBorder="1" applyAlignment="1">
      <alignment vertical="center" wrapText="1"/>
    </xf>
    <xf numFmtId="0" fontId="50" fillId="0" borderId="259" xfId="6" applyFont="1" applyBorder="1" applyAlignment="1">
      <alignment vertical="center" wrapText="1"/>
    </xf>
    <xf numFmtId="0" fontId="50" fillId="0" borderId="312" xfId="6" applyFont="1" applyBorder="1" applyAlignment="1">
      <alignment vertical="center" wrapText="1"/>
    </xf>
    <xf numFmtId="178" fontId="50" fillId="2" borderId="313" xfId="6" applyNumberFormat="1" applyFont="1" applyFill="1" applyBorder="1" applyAlignment="1">
      <alignment horizontal="center" vertical="center" shrinkToFit="1"/>
    </xf>
    <xf numFmtId="178" fontId="50" fillId="2" borderId="314" xfId="6" applyNumberFormat="1" applyFont="1" applyFill="1" applyBorder="1" applyAlignment="1">
      <alignment horizontal="center" vertical="center" shrinkToFit="1"/>
    </xf>
    <xf numFmtId="178" fontId="50" fillId="2" borderId="315" xfId="6" applyNumberFormat="1" applyFont="1" applyFill="1" applyBorder="1" applyAlignment="1">
      <alignment horizontal="center" vertical="center" shrinkToFit="1"/>
    </xf>
    <xf numFmtId="0" fontId="50" fillId="0" borderId="168" xfId="6" applyFont="1" applyBorder="1">
      <alignment vertical="center"/>
    </xf>
    <xf numFmtId="0" fontId="50" fillId="0" borderId="0" xfId="6" applyFont="1" applyAlignment="1">
      <alignment vertical="center" wrapText="1"/>
    </xf>
    <xf numFmtId="0" fontId="50" fillId="0" borderId="10" xfId="6" applyFont="1" applyBorder="1" applyAlignment="1">
      <alignment vertical="center" wrapText="1"/>
    </xf>
    <xf numFmtId="0" fontId="50" fillId="0" borderId="265" xfId="6" applyFont="1" applyBorder="1" applyAlignment="1">
      <alignment vertical="center" wrapText="1"/>
    </xf>
    <xf numFmtId="0" fontId="50" fillId="0" borderId="282" xfId="6" applyFont="1" applyBorder="1">
      <alignment vertical="center"/>
    </xf>
    <xf numFmtId="0" fontId="50" fillId="0" borderId="5" xfId="6" applyFont="1" applyBorder="1" applyAlignment="1">
      <alignment vertical="center" wrapText="1"/>
    </xf>
    <xf numFmtId="0" fontId="50" fillId="0" borderId="280" xfId="6" applyFont="1" applyBorder="1" applyAlignment="1">
      <alignment vertical="center" wrapText="1"/>
    </xf>
    <xf numFmtId="0" fontId="50" fillId="0" borderId="298" xfId="6" applyFont="1" applyBorder="1">
      <alignment vertical="center"/>
    </xf>
    <xf numFmtId="0" fontId="50" fillId="0" borderId="289" xfId="6" applyFont="1" applyBorder="1" applyAlignment="1">
      <alignment vertical="center" wrapText="1"/>
    </xf>
    <xf numFmtId="178" fontId="50" fillId="6" borderId="256" xfId="6" applyNumberFormat="1" applyFont="1" applyFill="1" applyBorder="1" applyAlignment="1" applyProtection="1">
      <alignment horizontal="center" vertical="center" shrinkToFit="1"/>
      <protection locked="0"/>
    </xf>
    <xf numFmtId="178" fontId="50" fillId="6" borderId="254" xfId="6" applyNumberFormat="1" applyFont="1" applyFill="1" applyBorder="1" applyAlignment="1" applyProtection="1">
      <alignment horizontal="center" vertical="center" shrinkToFit="1"/>
      <protection locked="0"/>
    </xf>
    <xf numFmtId="178" fontId="50" fillId="6" borderId="255" xfId="6" applyNumberFormat="1" applyFont="1" applyFill="1" applyBorder="1" applyAlignment="1" applyProtection="1">
      <alignment horizontal="center" vertical="center" shrinkToFit="1"/>
      <protection locked="0"/>
    </xf>
    <xf numFmtId="0" fontId="60" fillId="0" borderId="0" xfId="6" applyFont="1">
      <alignment vertical="center"/>
    </xf>
    <xf numFmtId="0" fontId="27" fillId="0" borderId="0" xfId="6" applyFont="1" applyAlignment="1">
      <alignment vertical="center" shrinkToFit="1"/>
    </xf>
    <xf numFmtId="0" fontId="15" fillId="0" borderId="0" xfId="6" applyFont="1" applyAlignment="1">
      <alignment vertical="center" shrinkToFit="1"/>
    </xf>
    <xf numFmtId="0" fontId="27" fillId="0" borderId="0" xfId="6" applyFont="1" applyAlignment="1">
      <alignment vertical="center" wrapText="1"/>
    </xf>
    <xf numFmtId="0" fontId="50" fillId="0" borderId="0" xfId="6" applyFont="1" applyAlignment="1">
      <alignment horizontal="justify" vertical="center" wrapText="1"/>
    </xf>
    <xf numFmtId="0" fontId="27" fillId="0" borderId="0" xfId="6" applyFont="1" applyAlignment="1">
      <alignment vertical="center" textRotation="90"/>
    </xf>
    <xf numFmtId="0" fontId="52" fillId="2" borderId="0" xfId="6" applyFont="1" applyFill="1" applyAlignment="1">
      <alignment horizontal="left" vertical="center"/>
    </xf>
    <xf numFmtId="0" fontId="53" fillId="2" borderId="0" xfId="6" applyFont="1" applyFill="1" applyAlignment="1">
      <alignment horizontal="center" vertical="center"/>
    </xf>
    <xf numFmtId="0" fontId="53" fillId="2" borderId="0" xfId="6" applyFont="1" applyFill="1">
      <alignment vertical="center"/>
    </xf>
    <xf numFmtId="0" fontId="53" fillId="2" borderId="0" xfId="6" applyFont="1" applyFill="1" applyAlignment="1">
      <alignment horizontal="left" vertical="center"/>
    </xf>
    <xf numFmtId="0" fontId="54" fillId="2" borderId="0" xfId="6" applyFont="1" applyFill="1">
      <alignment vertical="center"/>
    </xf>
    <xf numFmtId="0" fontId="54" fillId="2" borderId="0" xfId="6" applyFont="1" applyFill="1" applyAlignment="1">
      <alignment horizontal="left" vertical="center"/>
    </xf>
    <xf numFmtId="0" fontId="53" fillId="6" borderId="46" xfId="6" applyFont="1" applyFill="1" applyBorder="1" applyAlignment="1" applyProtection="1">
      <alignment horizontal="center" vertical="center"/>
      <protection locked="0"/>
    </xf>
    <xf numFmtId="20" fontId="53" fillId="6" borderId="46" xfId="6" applyNumberFormat="1" applyFont="1" applyFill="1" applyBorder="1" applyAlignment="1" applyProtection="1">
      <alignment horizontal="center" vertical="center"/>
      <protection locked="0"/>
    </xf>
    <xf numFmtId="0" fontId="53" fillId="2" borderId="46" xfId="6" applyFont="1" applyFill="1" applyBorder="1" applyAlignment="1">
      <alignment horizontal="center" vertical="center"/>
    </xf>
    <xf numFmtId="182" fontId="53" fillId="2" borderId="46" xfId="6" applyNumberFormat="1" applyFont="1" applyFill="1" applyBorder="1" applyAlignment="1">
      <alignment horizontal="center" vertical="center"/>
    </xf>
    <xf numFmtId="0" fontId="53" fillId="6" borderId="46" xfId="6" applyFont="1" applyFill="1" applyBorder="1" applyAlignment="1" applyProtection="1">
      <alignment horizontal="left" vertical="center"/>
      <protection locked="0"/>
    </xf>
    <xf numFmtId="0" fontId="53" fillId="2" borderId="46" xfId="7" applyNumberFormat="1" applyFont="1" applyFill="1" applyBorder="1" applyAlignment="1" applyProtection="1">
      <alignment horizontal="center" vertical="center"/>
    </xf>
    <xf numFmtId="20" fontId="53" fillId="2" borderId="46" xfId="6" applyNumberFormat="1" applyFont="1" applyFill="1" applyBorder="1" applyAlignment="1">
      <alignment horizontal="center" vertical="center"/>
    </xf>
    <xf numFmtId="0" fontId="67" fillId="2" borderId="0" xfId="6" applyFont="1" applyFill="1" applyAlignment="1">
      <alignment horizontal="left" vertical="center"/>
    </xf>
    <xf numFmtId="0" fontId="47" fillId="2" borderId="0" xfId="6" applyFont="1" applyFill="1" applyProtection="1">
      <alignment vertical="center"/>
      <protection locked="0"/>
    </xf>
    <xf numFmtId="0" fontId="70" fillId="2" borderId="301" xfId="0" applyFont="1" applyFill="1" applyBorder="1" applyAlignment="1">
      <alignment horizontal="center" vertical="center"/>
    </xf>
    <xf numFmtId="0" fontId="70" fillId="2" borderId="46" xfId="0" applyFont="1" applyFill="1" applyBorder="1" applyAlignment="1">
      <alignment vertical="center" shrinkToFit="1"/>
    </xf>
    <xf numFmtId="0" fontId="70" fillId="2" borderId="254" xfId="0" applyFont="1" applyFill="1" applyBorder="1" applyAlignment="1">
      <alignment vertical="center" shrinkToFit="1"/>
    </xf>
    <xf numFmtId="0" fontId="27" fillId="2" borderId="46" xfId="4" applyFont="1" applyFill="1" applyBorder="1" applyAlignment="1">
      <alignment horizontal="center" vertical="center" shrinkToFit="1"/>
    </xf>
    <xf numFmtId="0" fontId="46" fillId="2" borderId="300" xfId="4" applyFill="1" applyBorder="1" applyAlignment="1">
      <alignment horizontal="center" vertical="center"/>
    </xf>
    <xf numFmtId="0" fontId="63" fillId="2" borderId="163" xfId="4" applyFont="1" applyFill="1" applyBorder="1" applyAlignment="1">
      <alignment horizontal="center" vertical="center"/>
    </xf>
    <xf numFmtId="0" fontId="63" fillId="2" borderId="301" xfId="4" applyFont="1" applyFill="1" applyBorder="1" applyAlignment="1">
      <alignment horizontal="center" vertical="center"/>
    </xf>
    <xf numFmtId="0" fontId="71" fillId="2" borderId="301" xfId="4" applyFont="1" applyFill="1" applyBorder="1" applyAlignment="1">
      <alignment horizontal="center" vertical="center"/>
    </xf>
    <xf numFmtId="0" fontId="71" fillId="2" borderId="164" xfId="4" applyFont="1" applyFill="1" applyBorder="1" applyAlignment="1">
      <alignment horizontal="center" vertical="center"/>
    </xf>
    <xf numFmtId="0" fontId="71" fillId="2" borderId="0" xfId="4" applyFont="1" applyFill="1">
      <alignment vertical="center"/>
    </xf>
    <xf numFmtId="0" fontId="71" fillId="2" borderId="123" xfId="4" applyFont="1" applyFill="1" applyBorder="1" applyAlignment="1">
      <alignment horizontal="left" vertical="center"/>
    </xf>
    <xf numFmtId="0" fontId="63" fillId="2" borderId="9" xfId="4" applyFont="1" applyFill="1" applyBorder="1">
      <alignment vertical="center"/>
    </xf>
    <xf numFmtId="0" fontId="63" fillId="2" borderId="256" xfId="4" applyFont="1" applyFill="1" applyBorder="1">
      <alignment vertical="center"/>
    </xf>
    <xf numFmtId="0" fontId="6" fillId="0" borderId="8" xfId="0" applyFont="1" applyBorder="1">
      <alignment vertical="center"/>
    </xf>
    <xf numFmtId="0" fontId="6" fillId="0" borderId="2" xfId="0" applyFont="1" applyBorder="1">
      <alignment vertical="center"/>
    </xf>
    <xf numFmtId="0" fontId="5" fillId="0" borderId="5" xfId="0" applyFont="1" applyBorder="1">
      <alignment vertical="center"/>
    </xf>
    <xf numFmtId="0" fontId="6" fillId="0" borderId="5" xfId="0" applyFont="1" applyBorder="1">
      <alignment vertical="center"/>
    </xf>
    <xf numFmtId="0" fontId="6" fillId="0" borderId="6" xfId="0" applyFont="1" applyBorder="1">
      <alignment vertical="center"/>
    </xf>
    <xf numFmtId="0" fontId="4" fillId="0" borderId="0" xfId="0" quotePrefix="1" applyFont="1">
      <alignment vertical="center"/>
    </xf>
    <xf numFmtId="0" fontId="4" fillId="0" borderId="0" xfId="0" applyFont="1" applyAlignment="1">
      <alignment horizontal="left" vertical="center"/>
    </xf>
    <xf numFmtId="0" fontId="4" fillId="0" borderId="0" xfId="0" applyFont="1" applyAlignment="1">
      <alignment vertical="top"/>
    </xf>
    <xf numFmtId="0" fontId="6" fillId="0" borderId="0" xfId="0" applyFont="1" applyAlignment="1">
      <alignment horizontal="center" vertical="center"/>
    </xf>
    <xf numFmtId="0" fontId="8" fillId="0" borderId="0" xfId="0" applyFont="1" applyAlignment="1">
      <alignment horizontal="center" vertical="center"/>
    </xf>
    <xf numFmtId="0" fontId="8" fillId="0" borderId="0" xfId="0" applyFont="1" applyAlignment="1">
      <alignment vertical="center" wrapText="1"/>
    </xf>
    <xf numFmtId="0" fontId="72" fillId="0" borderId="0" xfId="0" applyFont="1">
      <alignment vertical="center"/>
    </xf>
    <xf numFmtId="0" fontId="72" fillId="0" borderId="0" xfId="0" applyFont="1" applyAlignment="1">
      <alignment horizontal="left" vertical="center" wrapText="1"/>
    </xf>
    <xf numFmtId="0" fontId="6" fillId="0" borderId="10" xfId="0" applyFont="1" applyBorder="1">
      <alignment vertical="center"/>
    </xf>
    <xf numFmtId="0" fontId="6" fillId="0" borderId="9" xfId="0" applyFont="1" applyBorder="1">
      <alignment vertical="center"/>
    </xf>
    <xf numFmtId="0" fontId="8" fillId="0" borderId="34" xfId="0" applyFont="1" applyBorder="1" applyProtection="1">
      <alignment vertical="center"/>
      <protection locked="0"/>
    </xf>
    <xf numFmtId="0" fontId="8" fillId="0" borderId="35" xfId="0" applyFont="1" applyBorder="1" applyProtection="1">
      <alignment vertical="center"/>
      <protection locked="0"/>
    </xf>
    <xf numFmtId="0" fontId="8" fillId="0" borderId="36" xfId="0" applyFont="1" applyBorder="1" applyProtection="1">
      <alignment vertical="center"/>
      <protection locked="0"/>
    </xf>
    <xf numFmtId="0" fontId="76" fillId="0" borderId="0" xfId="0" applyFont="1" applyAlignment="1">
      <alignment horizontal="left" vertical="center" wrapText="1"/>
    </xf>
    <xf numFmtId="0" fontId="77" fillId="0" borderId="0" xfId="0" applyFont="1">
      <alignment vertical="center"/>
    </xf>
    <xf numFmtId="0" fontId="8" fillId="0" borderId="32" xfId="0" applyFont="1" applyBorder="1" applyAlignment="1">
      <alignment horizontal="left" vertical="center" wrapText="1"/>
    </xf>
    <xf numFmtId="0" fontId="8" fillId="0" borderId="33" xfId="0" applyFont="1" applyBorder="1" applyAlignment="1">
      <alignment vertical="center" wrapText="1"/>
    </xf>
    <xf numFmtId="0" fontId="8" fillId="0" borderId="29" xfId="0" applyFont="1" applyBorder="1" applyAlignment="1">
      <alignment horizontal="left" vertical="center" wrapText="1"/>
    </xf>
    <xf numFmtId="0" fontId="8" fillId="0" borderId="30" xfId="0" applyFont="1" applyBorder="1" applyAlignment="1">
      <alignment horizontal="left" vertical="center" wrapText="1"/>
    </xf>
    <xf numFmtId="0" fontId="8" fillId="0" borderId="31" xfId="0" applyFont="1" applyBorder="1" applyAlignment="1">
      <alignment horizontal="left" vertical="center" wrapText="1"/>
    </xf>
    <xf numFmtId="0" fontId="8" fillId="0" borderId="101" xfId="0" applyFont="1" applyBorder="1" applyAlignment="1" applyProtection="1">
      <alignment horizontal="center" vertical="center"/>
      <protection locked="0"/>
    </xf>
    <xf numFmtId="0" fontId="9" fillId="0" borderId="32" xfId="0" applyFont="1" applyBorder="1" applyAlignment="1">
      <alignment horizontal="left" vertical="center" wrapText="1"/>
    </xf>
    <xf numFmtId="0" fontId="11" fillId="0" borderId="0" xfId="0" applyFont="1" applyAlignment="1">
      <alignment horizontal="left" vertical="center"/>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79" fillId="0" borderId="0" xfId="0" applyFont="1">
      <alignment vertical="center"/>
    </xf>
    <xf numFmtId="0" fontId="80" fillId="0" borderId="0" xfId="0" applyFont="1">
      <alignment vertical="center"/>
    </xf>
    <xf numFmtId="49" fontId="8" fillId="0" borderId="61" xfId="0" applyNumberFormat="1" applyFont="1" applyBorder="1">
      <alignment vertical="center"/>
    </xf>
    <xf numFmtId="49" fontId="4" fillId="0" borderId="10" xfId="0" applyNumberFormat="1" applyFont="1" applyBorder="1">
      <alignment vertical="center"/>
    </xf>
    <xf numFmtId="49" fontId="4" fillId="0" borderId="9" xfId="0" applyNumberFormat="1" applyFont="1" applyBorder="1">
      <alignment vertical="center"/>
    </xf>
    <xf numFmtId="0" fontId="11" fillId="0" borderId="77" xfId="0" applyFont="1" applyBorder="1">
      <alignment vertical="center"/>
    </xf>
    <xf numFmtId="0" fontId="11" fillId="0" borderId="10" xfId="0" applyFont="1" applyBorder="1">
      <alignment vertical="center"/>
    </xf>
    <xf numFmtId="0" fontId="11" fillId="0" borderId="9" xfId="0" applyFont="1" applyBorder="1">
      <alignment vertical="center"/>
    </xf>
    <xf numFmtId="0" fontId="72" fillId="0" borderId="27" xfId="0" applyFont="1" applyBorder="1">
      <alignment vertical="center"/>
    </xf>
    <xf numFmtId="0" fontId="75" fillId="0" borderId="61" xfId="0" applyFont="1" applyBorder="1">
      <alignment vertical="center"/>
    </xf>
    <xf numFmtId="0" fontId="4" fillId="0" borderId="78" xfId="0" applyFont="1" applyBorder="1">
      <alignment vertical="center"/>
    </xf>
    <xf numFmtId="0" fontId="4" fillId="0" borderId="10" xfId="0" applyFont="1" applyBorder="1" applyAlignment="1">
      <alignment horizontal="center" vertical="center"/>
    </xf>
    <xf numFmtId="0" fontId="80" fillId="0" borderId="10" xfId="0" applyFont="1" applyBorder="1">
      <alignment vertical="center"/>
    </xf>
    <xf numFmtId="0" fontId="72" fillId="0" borderId="10" xfId="0" applyFont="1" applyBorder="1">
      <alignment vertical="center"/>
    </xf>
    <xf numFmtId="0" fontId="4" fillId="0" borderId="10" xfId="0" applyFont="1" applyBorder="1">
      <alignment vertical="center"/>
    </xf>
    <xf numFmtId="0" fontId="4" fillId="0" borderId="0" xfId="0" applyFont="1" applyProtection="1">
      <alignment vertical="center"/>
      <protection locked="0"/>
    </xf>
    <xf numFmtId="0" fontId="4" fillId="0" borderId="3" xfId="0" applyFont="1" applyBorder="1" applyProtection="1">
      <alignment vertical="center"/>
      <protection locked="0"/>
    </xf>
    <xf numFmtId="0" fontId="72" fillId="0" borderId="0" xfId="0" applyFont="1" applyAlignment="1">
      <alignment vertical="center" wrapText="1"/>
    </xf>
    <xf numFmtId="0" fontId="72" fillId="0" borderId="0" xfId="0" applyFont="1" applyAlignment="1">
      <alignment horizontal="center" vertical="center" wrapText="1"/>
    </xf>
    <xf numFmtId="0" fontId="80" fillId="0" borderId="23" xfId="0" applyFont="1" applyBorder="1">
      <alignment vertical="center"/>
    </xf>
    <xf numFmtId="0" fontId="72" fillId="0" borderId="23" xfId="0" applyFont="1" applyBorder="1">
      <alignment vertical="center"/>
    </xf>
    <xf numFmtId="0" fontId="4" fillId="0" borderId="23" xfId="0" applyFont="1" applyBorder="1">
      <alignment vertical="center"/>
    </xf>
    <xf numFmtId="0" fontId="8" fillId="0" borderId="32" xfId="0" applyFont="1" applyBorder="1" applyAlignment="1">
      <alignment vertical="center" wrapText="1"/>
    </xf>
    <xf numFmtId="0" fontId="8" fillId="0" borderId="336" xfId="0" applyFont="1" applyBorder="1" applyAlignment="1">
      <alignment vertical="center" wrapText="1"/>
    </xf>
    <xf numFmtId="0" fontId="8" fillId="0" borderId="337" xfId="0" applyFont="1" applyBorder="1" applyAlignment="1">
      <alignment vertical="center" wrapText="1"/>
    </xf>
    <xf numFmtId="0" fontId="8" fillId="0" borderId="4"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11" fillId="0" borderId="29" xfId="0" applyFont="1" applyBorder="1">
      <alignment vertical="center"/>
    </xf>
    <xf numFmtId="0" fontId="6" fillId="0" borderId="30" xfId="0" applyFont="1" applyBorder="1">
      <alignment vertical="center"/>
    </xf>
    <xf numFmtId="0" fontId="8" fillId="0" borderId="26" xfId="0" applyFont="1" applyBorder="1" applyAlignment="1">
      <alignment horizontal="center" vertical="center" shrinkToFit="1"/>
    </xf>
    <xf numFmtId="0" fontId="8" fillId="0" borderId="27" xfId="0" applyFont="1" applyBorder="1" applyAlignment="1">
      <alignment horizontal="center" vertical="center" shrinkToFit="1"/>
    </xf>
    <xf numFmtId="0" fontId="8" fillId="0" borderId="28" xfId="0" applyFont="1" applyBorder="1" applyAlignment="1">
      <alignment horizontal="center" vertical="center" shrinkToFit="1"/>
    </xf>
    <xf numFmtId="0" fontId="11" fillId="0" borderId="61" xfId="0" applyFont="1" applyBorder="1" applyAlignment="1">
      <alignment horizontal="left" vertical="center"/>
    </xf>
    <xf numFmtId="0" fontId="11" fillId="0" borderId="10" xfId="0" applyFont="1" applyBorder="1" applyAlignment="1">
      <alignment horizontal="left" vertical="center"/>
    </xf>
    <xf numFmtId="0" fontId="11" fillId="0" borderId="9" xfId="0" applyFont="1" applyBorder="1" applyAlignment="1">
      <alignment horizontal="left"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8" fillId="0" borderId="29" xfId="0" applyFont="1" applyBorder="1" applyAlignment="1">
      <alignment horizontal="center" vertical="center"/>
    </xf>
    <xf numFmtId="0" fontId="8" fillId="0" borderId="31" xfId="0" applyFont="1" applyBorder="1" applyAlignment="1">
      <alignment horizontal="center" vertical="center"/>
    </xf>
    <xf numFmtId="0" fontId="8" fillId="0" borderId="7"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34" xfId="0" applyFont="1" applyBorder="1" applyAlignment="1" applyProtection="1">
      <alignment horizontal="center" vertical="center"/>
      <protection locked="0"/>
    </xf>
    <xf numFmtId="0" fontId="8" fillId="0" borderId="35"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4" fillId="0" borderId="0" xfId="0" applyFont="1" applyAlignment="1">
      <alignment horizontal="center" vertical="center"/>
    </xf>
    <xf numFmtId="0" fontId="8" fillId="0" borderId="10" xfId="0" applyFont="1" applyBorder="1" applyAlignment="1">
      <alignment horizontal="center" vertical="center"/>
    </xf>
    <xf numFmtId="0" fontId="8" fillId="0" borderId="27" xfId="0" applyFont="1" applyBorder="1" applyAlignment="1">
      <alignment horizontal="center" vertical="center"/>
    </xf>
    <xf numFmtId="0" fontId="8" fillId="0" borderId="29" xfId="0" applyFont="1" applyBorder="1" applyAlignment="1" applyProtection="1">
      <alignment horizontal="center" vertical="center"/>
      <protection locked="0"/>
    </xf>
    <xf numFmtId="0" fontId="8" fillId="0" borderId="30"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4" fillId="0" borderId="23" xfId="0" applyFont="1" applyBorder="1" applyAlignment="1">
      <alignment horizontal="center" vertical="center"/>
    </xf>
    <xf numFmtId="0" fontId="79" fillId="0" borderId="26" xfId="0" applyFont="1" applyBorder="1" applyAlignment="1">
      <alignment horizontal="center" vertical="center" wrapText="1"/>
    </xf>
    <xf numFmtId="0" fontId="79" fillId="0" borderId="27" xfId="0" applyFont="1" applyBorder="1" applyAlignment="1">
      <alignment horizontal="center" vertical="center" wrapText="1"/>
    </xf>
    <xf numFmtId="0" fontId="79" fillId="0" borderId="28" xfId="0" applyFont="1" applyBorder="1" applyAlignment="1">
      <alignment horizontal="center" vertical="center" wrapText="1"/>
    </xf>
    <xf numFmtId="0" fontId="8" fillId="0" borderId="61" xfId="0" applyFont="1" applyBorder="1" applyAlignment="1">
      <alignment horizontal="left" vertical="center"/>
    </xf>
    <xf numFmtId="0" fontId="8" fillId="0" borderId="10" xfId="0" applyFont="1" applyBorder="1" applyAlignment="1">
      <alignment horizontal="left" vertical="center"/>
    </xf>
    <xf numFmtId="0" fontId="8" fillId="0" borderId="9" xfId="0" applyFont="1" applyBorder="1" applyAlignment="1">
      <alignment horizontal="left" vertical="center"/>
    </xf>
    <xf numFmtId="0" fontId="4" fillId="0" borderId="0" xfId="0" applyFont="1" applyAlignment="1" applyProtection="1">
      <alignment horizontal="center" vertical="center"/>
      <protection locked="0"/>
    </xf>
    <xf numFmtId="0" fontId="4" fillId="0" borderId="61"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0" xfId="0" applyFont="1" applyAlignment="1">
      <alignment horizontal="left" vertical="center" wrapText="1"/>
    </xf>
    <xf numFmtId="0" fontId="4" fillId="0" borderId="32" xfId="0" applyFont="1" applyBorder="1" applyAlignment="1">
      <alignment horizontal="left" vertical="center" wrapText="1"/>
    </xf>
    <xf numFmtId="0" fontId="4" fillId="0" borderId="32" xfId="0" applyFont="1" applyBorder="1" applyAlignment="1">
      <alignment horizontal="center" vertical="center"/>
    </xf>
    <xf numFmtId="0" fontId="79" fillId="0" borderId="0" xfId="0" applyFont="1" applyAlignment="1">
      <alignment horizontal="center" vertical="center" wrapText="1"/>
    </xf>
    <xf numFmtId="0" fontId="8" fillId="0" borderId="32" xfId="0" applyFont="1" applyBorder="1" applyAlignment="1" applyProtection="1">
      <alignment horizontal="center" vertical="center"/>
      <protection locked="0"/>
    </xf>
    <xf numFmtId="0" fontId="8" fillId="0" borderId="33" xfId="0" applyFont="1" applyBorder="1" applyAlignment="1" applyProtection="1">
      <alignment horizontal="center" vertical="center"/>
      <protection locked="0"/>
    </xf>
    <xf numFmtId="0" fontId="4" fillId="0" borderId="27" xfId="0" applyFont="1" applyBorder="1" applyAlignment="1">
      <alignment vertical="center" wrapText="1"/>
    </xf>
    <xf numFmtId="0" fontId="8" fillId="0" borderId="26"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8" fillId="0" borderId="28" xfId="0" applyFont="1" applyBorder="1" applyAlignment="1" applyProtection="1">
      <alignment horizontal="center" vertical="center"/>
      <protection locked="0"/>
    </xf>
    <xf numFmtId="0" fontId="4" fillId="0" borderId="32" xfId="0" applyFont="1" applyBorder="1" applyAlignment="1">
      <alignment vertical="center" wrapText="1"/>
    </xf>
    <xf numFmtId="0" fontId="4" fillId="0" borderId="0" xfId="0" applyFont="1" applyAlignment="1">
      <alignment vertical="center" wrapText="1"/>
    </xf>
    <xf numFmtId="0" fontId="8" fillId="0" borderId="10" xfId="0" applyFont="1" applyBorder="1" applyAlignment="1" applyProtection="1">
      <alignment horizontal="center" vertical="center"/>
      <protection locked="0"/>
    </xf>
    <xf numFmtId="0" fontId="4" fillId="0" borderId="68" xfId="0" applyFont="1" applyBorder="1" applyAlignment="1">
      <alignment vertical="center" wrapText="1"/>
    </xf>
    <xf numFmtId="0" fontId="11" fillId="0" borderId="30" xfId="0" applyFont="1" applyBorder="1" applyAlignment="1">
      <alignment horizontal="left" vertical="center"/>
    </xf>
    <xf numFmtId="0" fontId="4" fillId="0" borderId="34" xfId="0" applyFont="1" applyBorder="1" applyAlignment="1">
      <alignment horizontal="left" vertical="center" wrapText="1"/>
    </xf>
    <xf numFmtId="0" fontId="8" fillId="0" borderId="9" xfId="0" applyFont="1" applyBorder="1" applyAlignment="1" applyProtection="1">
      <alignment horizontal="center" vertical="center"/>
      <protection locked="0"/>
    </xf>
    <xf numFmtId="0" fontId="4" fillId="0" borderId="29" xfId="0" applyFont="1" applyBorder="1" applyAlignment="1">
      <alignment vertical="center" wrapText="1"/>
    </xf>
    <xf numFmtId="0" fontId="8" fillId="0" borderId="35" xfId="0" applyFont="1" applyBorder="1" applyAlignment="1">
      <alignment horizontal="center" vertical="center" shrinkToFit="1"/>
    </xf>
    <xf numFmtId="0" fontId="8" fillId="0" borderId="36" xfId="0" applyFont="1" applyBorder="1" applyAlignment="1">
      <alignment horizontal="center" vertical="center" shrinkToFit="1"/>
    </xf>
    <xf numFmtId="0" fontId="11" fillId="0" borderId="2" xfId="0" applyFont="1" applyBorder="1" applyAlignment="1">
      <alignment horizontal="left" vertical="center"/>
    </xf>
    <xf numFmtId="0" fontId="6" fillId="0" borderId="27" xfId="0" applyFont="1" applyBorder="1" applyAlignment="1">
      <alignment horizontal="center" vertical="center"/>
    </xf>
    <xf numFmtId="0" fontId="4" fillId="0" borderId="33" xfId="0" applyFont="1" applyBorder="1" applyAlignment="1">
      <alignment horizontal="center" vertical="center"/>
    </xf>
    <xf numFmtId="0" fontId="4" fillId="0" borderId="5" xfId="0" applyFont="1" applyBorder="1" applyAlignment="1">
      <alignment horizontal="center" vertical="center" wrapText="1"/>
    </xf>
    <xf numFmtId="0" fontId="8" fillId="0" borderId="30"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4" xfId="0" applyFont="1" applyBorder="1" applyAlignment="1">
      <alignment horizontal="center" vertical="center"/>
    </xf>
    <xf numFmtId="0" fontId="6" fillId="0" borderId="36" xfId="0" applyFont="1" applyBorder="1" applyAlignment="1">
      <alignment horizontal="center" vertical="center"/>
    </xf>
    <xf numFmtId="0" fontId="4" fillId="0" borderId="34" xfId="0" applyFont="1" applyBorder="1" applyAlignment="1">
      <alignment vertical="center" wrapText="1"/>
    </xf>
    <xf numFmtId="0" fontId="11" fillId="0" borderId="0" xfId="0" applyFont="1" applyAlignment="1">
      <alignment horizontal="left" vertical="center" wrapText="1"/>
    </xf>
    <xf numFmtId="0" fontId="8" fillId="0" borderId="10" xfId="0" applyFont="1" applyBorder="1" applyAlignment="1">
      <alignment vertical="center" wrapText="1"/>
    </xf>
    <xf numFmtId="0" fontId="8" fillId="0" borderId="29" xfId="0" applyFont="1" applyBorder="1">
      <alignment vertical="center"/>
    </xf>
    <xf numFmtId="0" fontId="8" fillId="0" borderId="30" xfId="0" applyFont="1" applyBorder="1">
      <alignment vertical="center"/>
    </xf>
    <xf numFmtId="0" fontId="8" fillId="0" borderId="31" xfId="0" applyFont="1" applyBorder="1">
      <alignment vertical="center"/>
    </xf>
    <xf numFmtId="0" fontId="8" fillId="0" borderId="35" xfId="0" applyFont="1" applyBorder="1">
      <alignment vertical="center"/>
    </xf>
    <xf numFmtId="0" fontId="8" fillId="0" borderId="36" xfId="0" applyFont="1" applyBorder="1">
      <alignment vertical="center"/>
    </xf>
    <xf numFmtId="0" fontId="72" fillId="0" borderId="5" xfId="0" applyFont="1" applyBorder="1">
      <alignment vertical="center"/>
    </xf>
    <xf numFmtId="0" fontId="6" fillId="0" borderId="2" xfId="0" applyFont="1" applyBorder="1" applyAlignment="1">
      <alignment vertical="center" textRotation="255"/>
    </xf>
    <xf numFmtId="0" fontId="6" fillId="0" borderId="5" xfId="0" applyFont="1" applyBorder="1" applyAlignment="1">
      <alignment vertical="center" textRotation="255"/>
    </xf>
    <xf numFmtId="0" fontId="6" fillId="0" borderId="10" xfId="0" applyFont="1" applyBorder="1" applyAlignment="1">
      <alignment vertical="center" textRotation="255"/>
    </xf>
    <xf numFmtId="0" fontId="6" fillId="0" borderId="34" xfId="0" applyFont="1" applyBorder="1">
      <alignment vertical="center"/>
    </xf>
    <xf numFmtId="0" fontId="6" fillId="0" borderId="36" xfId="0" applyFont="1" applyBorder="1">
      <alignment vertical="center"/>
    </xf>
    <xf numFmtId="0" fontId="6" fillId="0" borderId="0" xfId="0" applyFont="1" applyAlignment="1">
      <alignment vertical="center" textRotation="255"/>
    </xf>
    <xf numFmtId="0" fontId="6" fillId="0" borderId="26" xfId="0" applyFont="1" applyBorder="1">
      <alignment vertical="center"/>
    </xf>
    <xf numFmtId="0" fontId="6" fillId="0" borderId="27" xfId="0" applyFont="1" applyBorder="1">
      <alignment vertical="center"/>
    </xf>
    <xf numFmtId="0" fontId="6" fillId="0" borderId="27" xfId="0" applyFont="1" applyBorder="1" applyAlignment="1">
      <alignment horizontal="right" vertical="center"/>
    </xf>
    <xf numFmtId="0" fontId="6" fillId="0" borderId="28" xfId="0" applyFont="1" applyBorder="1">
      <alignment vertical="center"/>
    </xf>
    <xf numFmtId="0" fontId="6" fillId="0" borderId="30" xfId="0" applyFont="1" applyBorder="1" applyAlignment="1">
      <alignment vertical="center" textRotation="255"/>
    </xf>
    <xf numFmtId="0" fontId="6" fillId="0" borderId="29" xfId="0" applyFont="1" applyBorder="1">
      <alignment vertical="center"/>
    </xf>
    <xf numFmtId="0" fontId="6" fillId="0" borderId="30" xfId="0" applyFont="1" applyBorder="1" applyAlignment="1">
      <alignment horizontal="right" vertical="center"/>
    </xf>
    <xf numFmtId="0" fontId="6" fillId="0" borderId="31" xfId="0" applyFont="1" applyBorder="1">
      <alignment vertical="center"/>
    </xf>
    <xf numFmtId="0" fontId="6" fillId="0" borderId="35" xfId="0" applyFont="1" applyBorder="1">
      <alignment vertical="center"/>
    </xf>
    <xf numFmtId="0" fontId="6" fillId="0" borderId="0" xfId="0" quotePrefix="1" applyFont="1">
      <alignment vertical="center"/>
    </xf>
    <xf numFmtId="0" fontId="9" fillId="0" borderId="0" xfId="0" quotePrefix="1" applyFont="1">
      <alignment vertical="center"/>
    </xf>
    <xf numFmtId="0" fontId="6" fillId="0" borderId="0" xfId="0" applyFont="1" applyAlignment="1">
      <alignment horizontal="left" vertical="center"/>
    </xf>
    <xf numFmtId="0" fontId="9" fillId="0" borderId="0" xfId="0" applyFont="1" applyAlignment="1">
      <alignment vertical="top"/>
    </xf>
    <xf numFmtId="0" fontId="6" fillId="0" borderId="32" xfId="0" applyFont="1" applyBorder="1">
      <alignment vertical="center"/>
    </xf>
    <xf numFmtId="0" fontId="82" fillId="0" borderId="0" xfId="0" applyFont="1">
      <alignment vertical="center"/>
    </xf>
    <xf numFmtId="0" fontId="6" fillId="0" borderId="5" xfId="0" applyFont="1" applyBorder="1" applyAlignment="1" applyProtection="1">
      <alignment horizontal="center" vertical="center"/>
      <protection locked="0"/>
    </xf>
    <xf numFmtId="0" fontId="6" fillId="0" borderId="33" xfId="0" applyFont="1" applyBorder="1">
      <alignment vertical="center"/>
    </xf>
    <xf numFmtId="0" fontId="6" fillId="0" borderId="7" xfId="0" applyFont="1" applyBorder="1">
      <alignment vertical="center"/>
    </xf>
    <xf numFmtId="0" fontId="81" fillId="0" borderId="0" xfId="0" applyFont="1">
      <alignment vertical="center"/>
    </xf>
    <xf numFmtId="0" fontId="81" fillId="0" borderId="0" xfId="0" applyFont="1" applyProtection="1">
      <alignment vertical="center"/>
      <protection locked="0"/>
    </xf>
    <xf numFmtId="0" fontId="6" fillId="0" borderId="0" xfId="0" applyFont="1" applyProtection="1">
      <alignment vertical="center"/>
      <protection locked="0"/>
    </xf>
    <xf numFmtId="0" fontId="6" fillId="0" borderId="118" xfId="0" applyFont="1" applyBorder="1">
      <alignment vertical="center"/>
    </xf>
    <xf numFmtId="0" fontId="6" fillId="0" borderId="14" xfId="0" applyFont="1" applyBorder="1">
      <alignment vertical="center"/>
    </xf>
    <xf numFmtId="0" fontId="82" fillId="0" borderId="14" xfId="0" applyFont="1" applyBorder="1">
      <alignment vertical="center"/>
    </xf>
    <xf numFmtId="0" fontId="76" fillId="0" borderId="14" xfId="0" applyFont="1" applyBorder="1" applyProtection="1">
      <alignment vertical="center"/>
      <protection locked="0"/>
    </xf>
    <xf numFmtId="0" fontId="6" fillId="0" borderId="14" xfId="0" applyFont="1" applyBorder="1" applyProtection="1">
      <alignment vertical="center"/>
      <protection locked="0"/>
    </xf>
    <xf numFmtId="0" fontId="6" fillId="0" borderId="119" xfId="0" applyFont="1" applyBorder="1">
      <alignment vertical="center"/>
    </xf>
    <xf numFmtId="0" fontId="9" fillId="0" borderId="32" xfId="0" applyFont="1" applyBorder="1">
      <alignment vertical="center"/>
    </xf>
    <xf numFmtId="0" fontId="82" fillId="0" borderId="5" xfId="0" applyFont="1" applyBorder="1">
      <alignment vertical="center"/>
    </xf>
    <xf numFmtId="0" fontId="81" fillId="0" borderId="5" xfId="0" applyFont="1" applyBorder="1" applyProtection="1">
      <alignment vertical="center"/>
      <protection locked="0"/>
    </xf>
    <xf numFmtId="0" fontId="6" fillId="0" borderId="5" xfId="0" applyFont="1" applyBorder="1" applyProtection="1">
      <alignment vertical="center"/>
      <protection locked="0"/>
    </xf>
    <xf numFmtId="0" fontId="6" fillId="0" borderId="0" xfId="0" applyFont="1" applyAlignment="1" applyProtection="1">
      <alignment horizontal="center" vertical="center"/>
      <protection locked="0"/>
    </xf>
    <xf numFmtId="0" fontId="6" fillId="0" borderId="47"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5" fillId="0" borderId="29" xfId="0" applyFont="1" applyBorder="1">
      <alignment vertical="center"/>
    </xf>
    <xf numFmtId="0" fontId="5" fillId="0" borderId="30" xfId="0" applyFont="1" applyBorder="1">
      <alignment vertical="center"/>
    </xf>
    <xf numFmtId="0" fontId="5" fillId="0" borderId="31" xfId="0" applyFont="1" applyBorder="1">
      <alignment vertical="center"/>
    </xf>
    <xf numFmtId="0" fontId="6" fillId="0" borderId="61" xfId="0" applyFont="1" applyBorder="1">
      <alignment vertical="center"/>
    </xf>
    <xf numFmtId="0" fontId="6" fillId="0" borderId="3" xfId="0" applyFont="1" applyBorder="1">
      <alignment vertical="center"/>
    </xf>
    <xf numFmtId="0" fontId="5" fillId="0" borderId="4" xfId="0" applyFont="1" applyBorder="1">
      <alignment vertical="center"/>
    </xf>
    <xf numFmtId="0" fontId="5" fillId="0" borderId="6" xfId="0" applyFont="1" applyBorder="1">
      <alignment vertical="center"/>
    </xf>
    <xf numFmtId="0" fontId="6" fillId="0" borderId="1" xfId="0" applyFont="1" applyBorder="1">
      <alignment vertical="center"/>
    </xf>
    <xf numFmtId="0" fontId="82" fillId="0" borderId="2" xfId="0" applyFont="1" applyBorder="1">
      <alignment vertical="center"/>
    </xf>
    <xf numFmtId="0" fontId="81" fillId="0" borderId="4" xfId="0" applyFont="1" applyBorder="1">
      <alignment vertical="center"/>
    </xf>
    <xf numFmtId="0" fontId="81" fillId="0" borderId="5" xfId="0" applyFont="1" applyBorder="1">
      <alignment vertical="center"/>
    </xf>
    <xf numFmtId="0" fontId="6" fillId="0" borderId="0" xfId="0" applyFont="1" applyAlignment="1" applyProtection="1">
      <alignment horizontal="center" vertical="center" wrapText="1"/>
      <protection locked="0"/>
    </xf>
    <xf numFmtId="0" fontId="6" fillId="0" borderId="7" xfId="0" applyFont="1" applyBorder="1" applyAlignment="1">
      <alignment horizontal="center" vertical="center"/>
    </xf>
    <xf numFmtId="0" fontId="6" fillId="0" borderId="4" xfId="0" applyFont="1" applyBorder="1">
      <alignment vertical="center"/>
    </xf>
    <xf numFmtId="0" fontId="11" fillId="0" borderId="0" xfId="0" applyFont="1" applyAlignment="1" applyProtection="1">
      <alignment horizontal="center" vertical="center"/>
      <protection locked="0"/>
    </xf>
    <xf numFmtId="0" fontId="5" fillId="0" borderId="121" xfId="0" applyFont="1" applyBorder="1">
      <alignment vertical="center"/>
    </xf>
    <xf numFmtId="0" fontId="6" fillId="0" borderId="174" xfId="0" applyFont="1" applyBorder="1">
      <alignment vertical="center"/>
    </xf>
    <xf numFmtId="0" fontId="6" fillId="0" borderId="173" xfId="0" applyFont="1" applyBorder="1">
      <alignment vertical="center"/>
    </xf>
    <xf numFmtId="0" fontId="4" fillId="0" borderId="30" xfId="0" applyFont="1" applyBorder="1">
      <alignment vertical="center"/>
    </xf>
    <xf numFmtId="0" fontId="4" fillId="0" borderId="31" xfId="0" applyFont="1" applyBorder="1" applyAlignment="1">
      <alignment horizontal="center" vertical="center"/>
    </xf>
    <xf numFmtId="0" fontId="8" fillId="0" borderId="77" xfId="0" applyFont="1" applyBorder="1" applyProtection="1">
      <alignment vertical="center"/>
      <protection locked="0"/>
    </xf>
    <xf numFmtId="0" fontId="8" fillId="0" borderId="10" xfId="0" applyFont="1" applyBorder="1" applyProtection="1">
      <alignment vertical="center"/>
      <protection locked="0"/>
    </xf>
    <xf numFmtId="0" fontId="8" fillId="0" borderId="78" xfId="0" applyFont="1" applyBorder="1" applyProtection="1">
      <alignment vertical="center"/>
      <protection locked="0"/>
    </xf>
    <xf numFmtId="0" fontId="4" fillId="0" borderId="8" xfId="0" applyFont="1" applyBorder="1" applyAlignment="1">
      <alignment vertical="center" wrapText="1"/>
    </xf>
    <xf numFmtId="0" fontId="6" fillId="0" borderId="75" xfId="0" applyFont="1" applyBorder="1" applyAlignment="1">
      <alignment horizontal="center" vertical="center"/>
    </xf>
    <xf numFmtId="0" fontId="6" fillId="0" borderId="76" xfId="0" applyFont="1" applyBorder="1" applyAlignment="1">
      <alignment horizontal="center" vertical="center"/>
    </xf>
    <xf numFmtId="0" fontId="4" fillId="0" borderId="75" xfId="0" applyFont="1" applyBorder="1" applyAlignment="1">
      <alignment horizontal="left" vertical="center" wrapText="1"/>
    </xf>
    <xf numFmtId="0" fontId="4" fillId="0" borderId="5" xfId="0" applyFont="1" applyBorder="1" applyAlignment="1">
      <alignment horizontal="left" vertical="center" wrapText="1"/>
    </xf>
    <xf numFmtId="0" fontId="4" fillId="0" borderId="76" xfId="0" applyFont="1" applyBorder="1" applyAlignment="1">
      <alignment horizontal="center" vertical="center" wrapText="1"/>
    </xf>
    <xf numFmtId="0" fontId="4" fillId="0" borderId="33" xfId="0" applyFont="1" applyBorder="1">
      <alignment vertical="center"/>
    </xf>
    <xf numFmtId="0" fontId="8" fillId="0" borderId="61" xfId="0" applyFont="1" applyBorder="1" applyAlignment="1" applyProtection="1">
      <alignment horizontal="center" vertical="center"/>
      <protection locked="0"/>
    </xf>
    <xf numFmtId="0" fontId="4" fillId="0" borderId="7" xfId="0" applyFont="1" applyBorder="1" applyAlignment="1">
      <alignment vertical="center" wrapText="1"/>
    </xf>
    <xf numFmtId="0" fontId="4" fillId="0" borderId="4" xfId="0" applyFont="1" applyBorder="1" applyAlignment="1">
      <alignment vertical="center" wrapText="1"/>
    </xf>
    <xf numFmtId="0" fontId="3" fillId="0" borderId="35" xfId="0" applyFont="1" applyBorder="1">
      <alignment vertical="center"/>
    </xf>
    <xf numFmtId="0" fontId="3" fillId="0" borderId="36" xfId="0" applyFont="1" applyBorder="1">
      <alignment vertical="center"/>
    </xf>
    <xf numFmtId="0" fontId="4" fillId="0" borderId="34" xfId="0" applyFont="1" applyBorder="1" applyAlignment="1">
      <alignment horizontal="center" vertical="center" wrapText="1"/>
    </xf>
    <xf numFmtId="0" fontId="4" fillId="0" borderId="59" xfId="0" applyFont="1" applyBorder="1" applyAlignment="1">
      <alignment vertical="top"/>
    </xf>
    <xf numFmtId="0" fontId="4" fillId="0" borderId="29" xfId="0" applyFont="1" applyBorder="1">
      <alignment vertical="center"/>
    </xf>
    <xf numFmtId="0" fontId="4" fillId="0" borderId="5" xfId="0" applyFont="1" applyBorder="1" applyAlignment="1">
      <alignment vertical="center" wrapText="1"/>
    </xf>
    <xf numFmtId="0" fontId="4" fillId="0" borderId="76" xfId="0" applyFont="1" applyBorder="1" applyAlignment="1">
      <alignment vertical="center" wrapText="1"/>
    </xf>
    <xf numFmtId="0" fontId="4" fillId="0" borderId="32" xfId="0" applyFont="1" applyBorder="1">
      <alignment vertical="center"/>
    </xf>
    <xf numFmtId="0" fontId="4" fillId="0" borderId="30" xfId="0" applyFont="1" applyBorder="1" applyAlignment="1">
      <alignment vertical="top" wrapText="1"/>
    </xf>
    <xf numFmtId="0" fontId="4" fillId="0" borderId="31" xfId="0" applyFont="1" applyBorder="1">
      <alignment vertical="center"/>
    </xf>
    <xf numFmtId="0" fontId="8" fillId="0" borderId="32" xfId="0" applyFont="1" applyBorder="1">
      <alignment vertical="center"/>
    </xf>
    <xf numFmtId="0" fontId="8" fillId="0" borderId="30" xfId="0" applyFont="1" applyBorder="1" applyAlignment="1">
      <alignment vertical="top" wrapText="1"/>
    </xf>
    <xf numFmtId="0" fontId="8" fillId="0" borderId="29" xfId="0" applyFont="1" applyBorder="1" applyAlignment="1">
      <alignment vertical="center" wrapText="1"/>
    </xf>
    <xf numFmtId="0" fontId="8" fillId="0" borderId="30" xfId="0" applyFont="1" applyBorder="1" applyAlignment="1">
      <alignment vertical="center" wrapText="1"/>
    </xf>
    <xf numFmtId="0" fontId="8" fillId="0" borderId="31" xfId="0" applyFont="1" applyBorder="1" applyAlignment="1">
      <alignment vertical="center" wrapText="1"/>
    </xf>
    <xf numFmtId="0" fontId="6" fillId="0" borderId="0" xfId="0" applyFont="1" applyAlignment="1">
      <alignment vertical="top" wrapText="1"/>
    </xf>
    <xf numFmtId="0" fontId="11" fillId="0" borderId="11" xfId="0" applyFont="1" applyBorder="1">
      <alignment vertical="center"/>
    </xf>
    <xf numFmtId="0" fontId="11" fillId="0" borderId="12" xfId="0" applyFont="1" applyBorder="1">
      <alignment vertical="center"/>
    </xf>
    <xf numFmtId="0" fontId="11" fillId="0" borderId="13" xfId="0" applyFont="1" applyBorder="1">
      <alignment vertical="center"/>
    </xf>
    <xf numFmtId="0" fontId="6" fillId="0" borderId="19" xfId="0" applyFont="1" applyBorder="1">
      <alignment vertical="center"/>
    </xf>
    <xf numFmtId="0" fontId="6" fillId="0" borderId="27" xfId="0" applyFont="1" applyBorder="1" applyAlignment="1">
      <alignment horizontal="left" vertical="center"/>
    </xf>
    <xf numFmtId="0" fontId="8" fillId="0" borderId="27" xfId="0" applyFont="1" applyBorder="1" applyAlignment="1">
      <alignment horizontal="left" vertical="center" wrapText="1"/>
    </xf>
    <xf numFmtId="0" fontId="11" fillId="0" borderId="30" xfId="0" applyFont="1" applyBorder="1" applyAlignment="1">
      <alignment horizontal="left" vertical="center" wrapText="1"/>
    </xf>
    <xf numFmtId="0" fontId="8" fillId="0" borderId="106" xfId="0" applyFont="1" applyBorder="1" applyAlignment="1" applyProtection="1">
      <alignment horizontal="center" vertical="center"/>
      <protection locked="0"/>
    </xf>
    <xf numFmtId="0" fontId="8" fillId="0" borderId="22" xfId="0" applyFont="1" applyBorder="1" applyAlignment="1" applyProtection="1">
      <alignment horizontal="center" vertical="center"/>
      <protection locked="0"/>
    </xf>
    <xf numFmtId="0" fontId="8" fillId="0" borderId="84" xfId="0" applyFont="1" applyBorder="1" applyAlignment="1" applyProtection="1">
      <alignment horizontal="center" vertical="center"/>
      <protection locked="0"/>
    </xf>
    <xf numFmtId="0" fontId="11" fillId="0" borderId="0" xfId="0" applyFont="1" applyAlignment="1"/>
    <xf numFmtId="0" fontId="75" fillId="0" borderId="0" xfId="0" applyFont="1" applyAlignment="1">
      <alignment vertical="center" wrapText="1"/>
    </xf>
    <xf numFmtId="0" fontId="8" fillId="0" borderId="27" xfId="0" applyFont="1" applyBorder="1" applyAlignment="1">
      <alignment vertical="center" wrapText="1"/>
    </xf>
    <xf numFmtId="0" fontId="11" fillId="0" borderId="26" xfId="0" applyFont="1" applyBorder="1">
      <alignment vertical="center"/>
    </xf>
    <xf numFmtId="0" fontId="11" fillId="0" borderId="27" xfId="0" applyFont="1" applyBorder="1">
      <alignment vertical="center"/>
    </xf>
    <xf numFmtId="0" fontId="11" fillId="0" borderId="35" xfId="0" applyFont="1" applyBorder="1">
      <alignment vertical="center"/>
    </xf>
    <xf numFmtId="0" fontId="11" fillId="0" borderId="36" xfId="0" applyFont="1" applyBorder="1">
      <alignment vertical="center"/>
    </xf>
    <xf numFmtId="0" fontId="6" fillId="0" borderId="32" xfId="0" applyFont="1" applyBorder="1" applyProtection="1">
      <alignment vertical="center"/>
      <protection locked="0"/>
    </xf>
    <xf numFmtId="0" fontId="6" fillId="0" borderId="33" xfId="0" applyFont="1" applyBorder="1" applyProtection="1">
      <alignment vertical="center"/>
      <protection locked="0"/>
    </xf>
    <xf numFmtId="0" fontId="6" fillId="0" borderId="63" xfId="0" applyFont="1" applyBorder="1" applyProtection="1">
      <alignment vertical="center"/>
      <protection locked="0"/>
    </xf>
    <xf numFmtId="0" fontId="6" fillId="0" borderId="64" xfId="0" applyFont="1" applyBorder="1" applyProtection="1">
      <alignment vertical="center"/>
      <protection locked="0"/>
    </xf>
    <xf numFmtId="0" fontId="6" fillId="0" borderId="65" xfId="0" applyFont="1" applyBorder="1" applyProtection="1">
      <alignment vertical="center"/>
      <protection locked="0"/>
    </xf>
    <xf numFmtId="0" fontId="6" fillId="0" borderId="75" xfId="0" applyFont="1" applyBorder="1" applyProtection="1">
      <alignment vertical="center"/>
      <protection locked="0"/>
    </xf>
    <xf numFmtId="0" fontId="6" fillId="0" borderId="76" xfId="0" applyFont="1" applyBorder="1" applyProtection="1">
      <alignment vertical="center"/>
      <protection locked="0"/>
    </xf>
    <xf numFmtId="0" fontId="11" fillId="0" borderId="61" xfId="0" applyFont="1" applyBorder="1">
      <alignment vertical="center"/>
    </xf>
    <xf numFmtId="0" fontId="6" fillId="0" borderId="29" xfId="0" applyFont="1" applyBorder="1" applyProtection="1">
      <alignment vertical="center"/>
      <protection locked="0"/>
    </xf>
    <xf numFmtId="0" fontId="6" fillId="0" borderId="30" xfId="0" applyFont="1" applyBorder="1" applyProtection="1">
      <alignment vertical="center"/>
      <protection locked="0"/>
    </xf>
    <xf numFmtId="0" fontId="6" fillId="0" borderId="31" xfId="0" applyFont="1" applyBorder="1" applyProtection="1">
      <alignment vertical="center"/>
      <protection locked="0"/>
    </xf>
    <xf numFmtId="0" fontId="6" fillId="0" borderId="79" xfId="0" applyFont="1" applyBorder="1" applyProtection="1">
      <alignment vertical="center"/>
      <protection locked="0"/>
    </xf>
    <xf numFmtId="0" fontId="6" fillId="0" borderId="24" xfId="0" applyFont="1" applyBorder="1" applyProtection="1">
      <alignment vertical="center"/>
      <protection locked="0"/>
    </xf>
    <xf numFmtId="0" fontId="6" fillId="0" borderId="7" xfId="0" applyFont="1" applyBorder="1" applyProtection="1">
      <alignment vertical="center"/>
      <protection locked="0"/>
    </xf>
    <xf numFmtId="0" fontId="11" fillId="0" borderId="56" xfId="0" applyFont="1" applyBorder="1">
      <alignment vertical="center"/>
    </xf>
    <xf numFmtId="0" fontId="11" fillId="0" borderId="57" xfId="0" applyFont="1" applyBorder="1">
      <alignment vertical="center"/>
    </xf>
    <xf numFmtId="0" fontId="11" fillId="0" borderId="58" xfId="0" applyFont="1" applyBorder="1">
      <alignment vertical="center"/>
    </xf>
    <xf numFmtId="0" fontId="11" fillId="0" borderId="71" xfId="0" applyFont="1" applyBorder="1">
      <alignment vertical="center"/>
    </xf>
    <xf numFmtId="0" fontId="11" fillId="0" borderId="72" xfId="0" applyFont="1" applyBorder="1">
      <alignment vertical="center"/>
    </xf>
    <xf numFmtId="0" fontId="11" fillId="0" borderId="73" xfId="0" applyFont="1" applyBorder="1">
      <alignment vertical="center"/>
    </xf>
    <xf numFmtId="0" fontId="11" fillId="0" borderId="2" xfId="0" applyFont="1" applyBorder="1">
      <alignment vertical="center"/>
    </xf>
    <xf numFmtId="0" fontId="11" fillId="0" borderId="74" xfId="0" applyFont="1" applyBorder="1">
      <alignment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75" xfId="0" applyFont="1" applyBorder="1" applyAlignment="1">
      <alignment horizontal="center" vertical="center" wrapText="1"/>
    </xf>
    <xf numFmtId="0" fontId="8" fillId="0" borderId="5" xfId="0" applyFont="1" applyBorder="1" applyAlignment="1">
      <alignment horizontal="center" vertical="center" wrapText="1"/>
    </xf>
    <xf numFmtId="0" fontId="72" fillId="0" borderId="5" xfId="0" applyFont="1" applyBorder="1" applyAlignment="1">
      <alignment horizontal="left" vertical="center" wrapText="1"/>
    </xf>
    <xf numFmtId="0" fontId="8" fillId="0" borderId="76" xfId="0" applyFont="1" applyBorder="1" applyAlignment="1">
      <alignment vertical="center" wrapText="1"/>
    </xf>
    <xf numFmtId="0" fontId="8" fillId="0" borderId="8" xfId="0" applyFont="1" applyBorder="1" applyAlignment="1">
      <alignment vertical="center" wrapText="1"/>
    </xf>
    <xf numFmtId="0" fontId="8" fillId="0" borderId="10" xfId="0" applyFont="1" applyBorder="1" applyAlignment="1">
      <alignment horizontal="center" vertical="center" wrapText="1"/>
    </xf>
    <xf numFmtId="0" fontId="8" fillId="0" borderId="10" xfId="0" applyFont="1" applyBorder="1">
      <alignment vertical="center"/>
    </xf>
    <xf numFmtId="0" fontId="8" fillId="0" borderId="9" xfId="0" applyFont="1" applyBorder="1">
      <alignment vertical="center"/>
    </xf>
    <xf numFmtId="0" fontId="11" fillId="0" borderId="83" xfId="0" applyFont="1" applyBorder="1">
      <alignment vertical="center"/>
    </xf>
    <xf numFmtId="0" fontId="4" fillId="0" borderId="335" xfId="0" applyFont="1" applyBorder="1" applyAlignment="1">
      <alignment vertical="center" wrapText="1"/>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0" fontId="4" fillId="0" borderId="336" xfId="0" applyFont="1" applyBorder="1" applyAlignment="1">
      <alignment vertical="center" wrapText="1"/>
    </xf>
    <xf numFmtId="0" fontId="4" fillId="0" borderId="337" xfId="0" applyFont="1" applyBorder="1" applyAlignment="1">
      <alignment vertical="center" wrapText="1"/>
    </xf>
    <xf numFmtId="0" fontId="4" fillId="0" borderId="338" xfId="0" applyFont="1" applyBorder="1" applyAlignment="1">
      <alignment vertical="center" wrapText="1"/>
    </xf>
    <xf numFmtId="0" fontId="4" fillId="0" borderId="339" xfId="0" applyFont="1" applyBorder="1" applyAlignment="1">
      <alignment vertical="center" wrapText="1"/>
    </xf>
    <xf numFmtId="0" fontId="4" fillId="0" borderId="30" xfId="0" applyFont="1" applyBorder="1" applyAlignment="1">
      <alignment vertical="center" wrapText="1"/>
    </xf>
    <xf numFmtId="0" fontId="4" fillId="0" borderId="31" xfId="0" applyFont="1" applyBorder="1" applyAlignment="1">
      <alignment vertical="center" wrapText="1"/>
    </xf>
    <xf numFmtId="0" fontId="4" fillId="0" borderId="340" xfId="0" applyFont="1" applyBorder="1" applyAlignment="1">
      <alignment vertical="center" wrapText="1"/>
    </xf>
    <xf numFmtId="0" fontId="11" fillId="0" borderId="0" xfId="0" applyFont="1" applyAlignment="1">
      <alignment horizontal="center" vertical="center"/>
    </xf>
    <xf numFmtId="0" fontId="4" fillId="0" borderId="8" xfId="0" applyFont="1" applyBorder="1" applyAlignment="1">
      <alignment vertical="top" wrapText="1"/>
    </xf>
    <xf numFmtId="0" fontId="8" fillId="0" borderId="0" xfId="0" applyFont="1" applyAlignment="1">
      <alignment vertical="top" wrapText="1"/>
    </xf>
    <xf numFmtId="0" fontId="8" fillId="0" borderId="61" xfId="0" applyFont="1" applyBorder="1" applyAlignment="1">
      <alignment horizontal="center" vertical="center"/>
    </xf>
    <xf numFmtId="0" fontId="8" fillId="0" borderId="10" xfId="0" applyFont="1" applyBorder="1" applyAlignment="1">
      <alignment horizontal="center" vertical="center"/>
    </xf>
    <xf numFmtId="0" fontId="8" fillId="0" borderId="9" xfId="0" applyFont="1" applyBorder="1" applyAlignment="1">
      <alignment horizontal="center" vertical="center"/>
    </xf>
    <xf numFmtId="0" fontId="4" fillId="0" borderId="34" xfId="0" applyFont="1" applyBorder="1" applyAlignment="1">
      <alignment horizontal="left" vertical="center" wrapText="1"/>
    </xf>
    <xf numFmtId="0" fontId="4" fillId="0" borderId="35" xfId="0" applyFont="1" applyBorder="1" applyAlignment="1">
      <alignment horizontal="left" vertical="center" wrapText="1"/>
    </xf>
    <xf numFmtId="0" fontId="4" fillId="0" borderId="36" xfId="0" applyFont="1" applyBorder="1" applyAlignment="1">
      <alignment horizontal="left" vertical="center" wrapText="1"/>
    </xf>
    <xf numFmtId="0" fontId="4" fillId="0" borderId="25" xfId="0" applyFont="1" applyBorder="1" applyAlignment="1">
      <alignment vertical="center" wrapText="1"/>
    </xf>
    <xf numFmtId="0" fontId="6" fillId="0" borderId="25" xfId="0" applyFont="1" applyBorder="1" applyAlignment="1">
      <alignment horizontal="center" vertical="center"/>
    </xf>
    <xf numFmtId="0" fontId="8" fillId="0" borderId="41" xfId="0" applyFont="1" applyBorder="1" applyAlignment="1">
      <alignment horizontal="center" vertical="center"/>
    </xf>
    <xf numFmtId="0" fontId="8" fillId="0" borderId="25" xfId="0" applyFont="1" applyBorder="1" applyAlignment="1">
      <alignment horizontal="center" vertical="center"/>
    </xf>
    <xf numFmtId="0" fontId="8" fillId="0" borderId="25" xfId="0" applyFont="1" applyBorder="1" applyAlignment="1">
      <alignment vertical="center" wrapText="1"/>
    </xf>
    <xf numFmtId="0" fontId="4" fillId="0" borderId="37" xfId="0" applyFont="1" applyBorder="1" applyAlignment="1">
      <alignment vertical="center" wrapText="1"/>
    </xf>
    <xf numFmtId="0" fontId="8" fillId="0" borderId="34" xfId="0" applyFont="1" applyBorder="1" applyAlignment="1" applyProtection="1">
      <alignment horizontal="center" vertical="center"/>
      <protection locked="0"/>
    </xf>
    <xf numFmtId="0" fontId="8" fillId="0" borderId="35"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8" fillId="0" borderId="26" xfId="0" applyFont="1" applyBorder="1" applyAlignment="1">
      <alignment horizontal="center" vertical="center" shrinkToFit="1"/>
    </xf>
    <xf numFmtId="0" fontId="8" fillId="0" borderId="27" xfId="0" applyFont="1" applyBorder="1" applyAlignment="1">
      <alignment horizontal="center" vertical="center" shrinkToFit="1"/>
    </xf>
    <xf numFmtId="0" fontId="8" fillId="0" borderId="28" xfId="0" applyFont="1" applyBorder="1" applyAlignment="1">
      <alignment horizontal="center" vertical="center" shrinkToFit="1"/>
    </xf>
    <xf numFmtId="0" fontId="6" fillId="0" borderId="37" xfId="0" applyFont="1" applyBorder="1" applyAlignment="1">
      <alignment horizontal="center" vertical="center"/>
    </xf>
    <xf numFmtId="0" fontId="4" fillId="0" borderId="34" xfId="0" applyFont="1" applyBorder="1" applyAlignment="1">
      <alignment vertical="center" wrapText="1"/>
    </xf>
    <xf numFmtId="0" fontId="11" fillId="0" borderId="61" xfId="0" applyFont="1" applyBorder="1" applyAlignment="1">
      <alignment horizontal="left" vertical="center"/>
    </xf>
    <xf numFmtId="0" fontId="11" fillId="0" borderId="10" xfId="0" applyFont="1" applyBorder="1" applyAlignment="1">
      <alignment horizontal="left" vertical="center"/>
    </xf>
    <xf numFmtId="0" fontId="11" fillId="0" borderId="9" xfId="0" applyFont="1" applyBorder="1" applyAlignment="1">
      <alignment horizontal="left"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8" fillId="0" borderId="29" xfId="0" applyFont="1" applyBorder="1" applyAlignment="1">
      <alignment horizontal="center" vertical="center"/>
    </xf>
    <xf numFmtId="0" fontId="8" fillId="0" borderId="31" xfId="0" applyFont="1" applyBorder="1" applyAlignment="1">
      <alignment horizontal="center" vertical="center"/>
    </xf>
    <xf numFmtId="0" fontId="72" fillId="0" borderId="80" xfId="0" applyFont="1" applyBorder="1" applyAlignment="1">
      <alignment horizontal="left" vertical="center" wrapText="1"/>
    </xf>
    <xf numFmtId="0" fontId="72" fillId="0" borderId="22" xfId="0" applyFont="1" applyBorder="1" applyAlignment="1">
      <alignment horizontal="left" vertical="center" wrapText="1"/>
    </xf>
    <xf numFmtId="0" fontId="72" fillId="0" borderId="81" xfId="0" applyFont="1" applyBorder="1" applyAlignment="1">
      <alignment horizontal="left" vertical="center" wrapText="1"/>
    </xf>
    <xf numFmtId="0" fontId="8" fillId="0" borderId="46"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46" xfId="0" applyFont="1" applyBorder="1" applyAlignment="1">
      <alignment horizontal="center" vertical="center"/>
    </xf>
    <xf numFmtId="0" fontId="72" fillId="0" borderId="332" xfId="0" applyFont="1" applyBorder="1" applyAlignment="1">
      <alignment horizontal="left" vertical="center" wrapText="1"/>
    </xf>
    <xf numFmtId="0" fontId="4" fillId="0" borderId="34" xfId="0" applyFont="1" applyBorder="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4" fillId="0" borderId="36" xfId="0" applyFont="1" applyBorder="1" applyAlignment="1" applyProtection="1">
      <alignment horizontal="center" vertical="center"/>
      <protection locked="0"/>
    </xf>
    <xf numFmtId="0" fontId="8" fillId="0" borderId="70" xfId="0" applyFont="1" applyBorder="1" applyAlignment="1" applyProtection="1">
      <alignment horizontal="center" vertical="center"/>
      <protection locked="0"/>
    </xf>
    <xf numFmtId="0" fontId="8" fillId="0" borderId="71" xfId="0" applyFont="1" applyBorder="1" applyAlignment="1" applyProtection="1">
      <alignment horizontal="center" vertical="center"/>
      <protection locked="0"/>
    </xf>
    <xf numFmtId="0" fontId="8" fillId="0" borderId="72" xfId="0" applyFont="1" applyBorder="1" applyAlignment="1" applyProtection="1">
      <alignment horizontal="center" vertical="center"/>
      <protection locked="0"/>
    </xf>
    <xf numFmtId="0" fontId="8" fillId="0" borderId="37" xfId="0" applyFont="1" applyBorder="1" applyAlignment="1">
      <alignment horizontal="center" vertical="center"/>
    </xf>
    <xf numFmtId="0" fontId="8" fillId="0" borderId="56" xfId="0" applyFont="1" applyBorder="1" applyAlignment="1" applyProtection="1">
      <alignment horizontal="center" vertical="center"/>
      <protection locked="0"/>
    </xf>
    <xf numFmtId="0" fontId="8" fillId="0" borderId="57" xfId="0" applyFont="1" applyBorder="1" applyAlignment="1" applyProtection="1">
      <alignment horizontal="center" vertical="center"/>
      <protection locked="0"/>
    </xf>
    <xf numFmtId="0" fontId="8" fillId="0" borderId="58" xfId="0" applyFont="1" applyBorder="1" applyAlignment="1" applyProtection="1">
      <alignment horizontal="center" vertical="center"/>
      <protection locked="0"/>
    </xf>
    <xf numFmtId="0" fontId="4" fillId="0" borderId="41" xfId="0" applyFont="1" applyBorder="1" applyAlignment="1">
      <alignment vertical="center" wrapText="1"/>
    </xf>
    <xf numFmtId="0" fontId="4" fillId="0" borderId="0" xfId="0" applyFont="1" applyAlignment="1">
      <alignment horizontal="center" vertical="center"/>
    </xf>
    <xf numFmtId="0" fontId="11" fillId="0" borderId="61" xfId="0" applyFont="1" applyBorder="1" applyAlignment="1">
      <alignment horizontal="left" vertical="center" wrapText="1"/>
    </xf>
    <xf numFmtId="0" fontId="11" fillId="0" borderId="10" xfId="0" applyFont="1" applyBorder="1" applyAlignment="1">
      <alignment horizontal="left" vertical="center" wrapText="1"/>
    </xf>
    <xf numFmtId="0" fontId="11" fillId="0" borderId="9" xfId="0" applyFont="1" applyBorder="1" applyAlignment="1">
      <alignment horizontal="left" vertical="center" wrapText="1"/>
    </xf>
    <xf numFmtId="0" fontId="8" fillId="0" borderId="26" xfId="0" applyFont="1" applyBorder="1" applyAlignment="1">
      <alignment horizontal="center" vertical="center"/>
    </xf>
    <xf numFmtId="0" fontId="8" fillId="0" borderId="28" xfId="0" applyFont="1" applyBorder="1" applyAlignment="1">
      <alignment horizontal="center" vertical="center"/>
    </xf>
    <xf numFmtId="0" fontId="9" fillId="0" borderId="26" xfId="0" applyFont="1" applyBorder="1" applyAlignment="1">
      <alignment horizontal="left" vertical="center" wrapText="1"/>
    </xf>
    <xf numFmtId="0" fontId="4" fillId="0" borderId="27" xfId="0" applyFont="1" applyBorder="1" applyAlignment="1">
      <alignment horizontal="left" vertical="center" wrapText="1"/>
    </xf>
    <xf numFmtId="0" fontId="8" fillId="0" borderId="27" xfId="0" applyFont="1" applyBorder="1" applyAlignment="1">
      <alignment horizontal="center" vertical="center"/>
    </xf>
    <xf numFmtId="0" fontId="4" fillId="0" borderId="46" xfId="0" applyFont="1" applyBorder="1" applyAlignment="1">
      <alignment horizontal="left" vertical="center" wrapText="1"/>
    </xf>
    <xf numFmtId="0" fontId="79" fillId="0" borderId="29" xfId="0" applyFont="1" applyBorder="1" applyAlignment="1" applyProtection="1">
      <alignment horizontal="center" vertical="center" wrapText="1"/>
      <protection locked="0"/>
    </xf>
    <xf numFmtId="0" fontId="79" fillId="0" borderId="31" xfId="0" applyFont="1" applyBorder="1" applyAlignment="1" applyProtection="1">
      <alignment horizontal="center" vertical="center" wrapText="1"/>
      <protection locked="0"/>
    </xf>
    <xf numFmtId="0" fontId="79" fillId="0" borderId="30" xfId="0" applyFont="1" applyBorder="1" applyAlignment="1" applyProtection="1">
      <alignment horizontal="center" vertical="center" wrapText="1"/>
      <protection locked="0"/>
    </xf>
    <xf numFmtId="0" fontId="8" fillId="0" borderId="68" xfId="0" applyFont="1" applyBorder="1" applyAlignment="1">
      <alignment vertical="center" wrapText="1"/>
    </xf>
    <xf numFmtId="0" fontId="8" fillId="0" borderId="29" xfId="0" applyFont="1" applyBorder="1" applyAlignment="1" applyProtection="1">
      <alignment horizontal="center" vertical="center"/>
      <protection locked="0"/>
    </xf>
    <xf numFmtId="0" fontId="8" fillId="0" borderId="30"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4" fillId="0" borderId="61" xfId="0" applyFont="1" applyBorder="1" applyAlignment="1">
      <alignment horizontal="left" vertical="center"/>
    </xf>
    <xf numFmtId="0" fontId="4" fillId="0" borderId="10" xfId="0" applyFont="1" applyBorder="1" applyAlignment="1">
      <alignment horizontal="left" vertical="center"/>
    </xf>
    <xf numFmtId="0" fontId="4" fillId="0" borderId="9" xfId="0" applyFont="1" applyBorder="1" applyAlignment="1">
      <alignment horizontal="left" vertical="center"/>
    </xf>
    <xf numFmtId="0" fontId="4" fillId="0" borderId="61" xfId="0" applyFont="1" applyBorder="1" applyAlignment="1">
      <alignment horizontal="center" vertical="center"/>
    </xf>
    <xf numFmtId="0" fontId="4" fillId="0" borderId="9" xfId="0" applyFont="1" applyBorder="1" applyAlignment="1">
      <alignment horizontal="center" vertical="center"/>
    </xf>
    <xf numFmtId="0" fontId="4" fillId="0" borderId="61" xfId="0" applyFont="1" applyBorder="1" applyAlignment="1">
      <alignment horizontal="left" vertical="center" wrapText="1"/>
    </xf>
    <xf numFmtId="0" fontId="4" fillId="0" borderId="10" xfId="0" applyFont="1" applyBorder="1" applyAlignment="1">
      <alignment horizontal="left" vertical="center" wrapText="1"/>
    </xf>
    <xf numFmtId="0" fontId="4" fillId="0" borderId="9" xfId="0" applyFont="1" applyBorder="1" applyAlignment="1">
      <alignment horizontal="left" vertical="center" wrapText="1"/>
    </xf>
    <xf numFmtId="0" fontId="4" fillId="0" borderId="61"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0" xfId="0" applyFont="1" applyAlignment="1">
      <alignment horizontal="center" vertical="center" wrapText="1"/>
    </xf>
    <xf numFmtId="0" fontId="8" fillId="0" borderId="46" xfId="0" applyFont="1" applyBorder="1" applyAlignment="1">
      <alignment horizontal="left" vertical="center"/>
    </xf>
    <xf numFmtId="0" fontId="79" fillId="0" borderId="34" xfId="0" applyFont="1" applyBorder="1" applyAlignment="1">
      <alignment horizontal="center" vertical="center" wrapText="1"/>
    </xf>
    <xf numFmtId="0" fontId="79" fillId="0" borderId="36" xfId="0" applyFont="1" applyBorder="1" applyAlignment="1">
      <alignment horizontal="center" vertical="center" wrapText="1"/>
    </xf>
    <xf numFmtId="0" fontId="75" fillId="0" borderId="89" xfId="0" applyFont="1" applyBorder="1" applyAlignment="1">
      <alignment horizontal="left" vertical="center"/>
    </xf>
    <xf numFmtId="0" fontId="4" fillId="0" borderId="44" xfId="0" applyFont="1" applyBorder="1" applyAlignment="1">
      <alignment horizontal="left" vertical="center" wrapText="1"/>
    </xf>
    <xf numFmtId="0" fontId="4" fillId="0" borderId="24" xfId="0" applyFont="1" applyBorder="1" applyAlignment="1">
      <alignment horizontal="left" vertical="center" wrapText="1"/>
    </xf>
    <xf numFmtId="0" fontId="4" fillId="0" borderId="241" xfId="0" applyFont="1" applyBorder="1" applyAlignment="1">
      <alignment horizontal="left" vertical="center" wrapText="1"/>
    </xf>
    <xf numFmtId="0" fontId="4" fillId="0" borderId="32" xfId="0" applyFont="1" applyBorder="1" applyAlignment="1">
      <alignment horizontal="left" wrapText="1"/>
    </xf>
    <xf numFmtId="0" fontId="4" fillId="0" borderId="0" xfId="0" applyFont="1" applyAlignment="1">
      <alignment horizontal="left" wrapText="1"/>
    </xf>
    <xf numFmtId="0" fontId="4" fillId="0" borderId="8" xfId="0" applyFont="1" applyBorder="1" applyAlignment="1">
      <alignment horizontal="left" wrapText="1"/>
    </xf>
    <xf numFmtId="0" fontId="4" fillId="0" borderId="32" xfId="0" applyFont="1" applyBorder="1" applyAlignment="1">
      <alignment horizontal="left" vertical="center" wrapText="1"/>
    </xf>
    <xf numFmtId="0" fontId="4" fillId="0" borderId="0" xfId="0" applyFont="1" applyAlignment="1">
      <alignment horizontal="left" vertical="center" wrapText="1"/>
    </xf>
    <xf numFmtId="0" fontId="4" fillId="0" borderId="8" xfId="0" applyFont="1" applyBorder="1" applyAlignment="1">
      <alignment horizontal="left" vertical="center" wrapText="1"/>
    </xf>
    <xf numFmtId="0" fontId="11" fillId="0" borderId="77" xfId="0" applyFont="1" applyBorder="1" applyAlignment="1">
      <alignment horizontal="left" vertical="center"/>
    </xf>
    <xf numFmtId="0" fontId="11" fillId="0" borderId="2" xfId="0" applyFont="1" applyBorder="1" applyAlignment="1">
      <alignment horizontal="left" vertical="center"/>
    </xf>
    <xf numFmtId="0" fontId="11" fillId="0" borderId="74" xfId="0" applyFont="1" applyBorder="1" applyAlignment="1">
      <alignment horizontal="left" vertical="center"/>
    </xf>
    <xf numFmtId="0" fontId="75" fillId="0" borderId="2" xfId="0" applyFont="1" applyBorder="1" applyAlignment="1">
      <alignment horizontal="left" vertical="center"/>
    </xf>
    <xf numFmtId="0" fontId="72" fillId="0" borderId="27" xfId="0" applyFont="1" applyBorder="1" applyAlignment="1">
      <alignment horizontal="left" vertical="center"/>
    </xf>
    <xf numFmtId="0" fontId="4" fillId="0" borderId="7" xfId="0" applyFont="1" applyBorder="1" applyAlignment="1">
      <alignment horizontal="left" vertical="center" wrapText="1"/>
    </xf>
    <xf numFmtId="0" fontId="79" fillId="0" borderId="35" xfId="0" applyFont="1" applyBorder="1" applyAlignment="1">
      <alignment horizontal="center" vertical="center" wrapText="1"/>
    </xf>
    <xf numFmtId="0" fontId="8" fillId="0" borderId="61" xfId="0" applyFont="1" applyBorder="1" applyAlignment="1">
      <alignment horizontal="left" vertical="center" wrapText="1"/>
    </xf>
    <xf numFmtId="0" fontId="8" fillId="0" borderId="10" xfId="0" applyFont="1" applyBorder="1" applyAlignment="1">
      <alignment horizontal="left" vertical="center" wrapText="1"/>
    </xf>
    <xf numFmtId="0" fontId="8" fillId="0" borderId="9" xfId="0" applyFont="1" applyBorder="1" applyAlignment="1">
      <alignment horizontal="left" vertical="center" wrapText="1"/>
    </xf>
    <xf numFmtId="0" fontId="8" fillId="0" borderId="61" xfId="0" applyFont="1" applyBorder="1" applyAlignment="1">
      <alignment horizontal="left" vertical="center"/>
    </xf>
    <xf numFmtId="0" fontId="8" fillId="0" borderId="10" xfId="0" applyFont="1" applyBorder="1" applyAlignment="1">
      <alignment horizontal="left" vertical="center"/>
    </xf>
    <xf numFmtId="0" fontId="8" fillId="0" borderId="9" xfId="0" applyFont="1" applyBorder="1" applyAlignment="1">
      <alignment horizontal="left"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79" fillId="0" borderId="26" xfId="0" applyFont="1" applyBorder="1" applyAlignment="1">
      <alignment horizontal="center" vertical="center" wrapText="1"/>
    </xf>
    <xf numFmtId="0" fontId="79" fillId="0" borderId="27" xfId="0" applyFont="1" applyBorder="1" applyAlignment="1">
      <alignment horizontal="center" vertical="center" wrapText="1"/>
    </xf>
    <xf numFmtId="0" fontId="79" fillId="0" borderId="28" xfId="0" applyFont="1" applyBorder="1" applyAlignment="1">
      <alignment horizontal="center" vertical="center" wrapText="1"/>
    </xf>
    <xf numFmtId="0" fontId="79" fillId="0" borderId="29"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31" xfId="0" applyFont="1" applyBorder="1" applyAlignment="1">
      <alignment horizontal="center" vertical="center" wrapText="1"/>
    </xf>
    <xf numFmtId="0" fontId="4" fillId="0" borderId="46" xfId="0" applyFont="1" applyBorder="1" applyAlignment="1">
      <alignment horizontal="center" vertical="center" wrapText="1"/>
    </xf>
    <xf numFmtId="0" fontId="72" fillId="0" borderId="27" xfId="0" applyFont="1" applyBorder="1" applyAlignment="1">
      <alignment horizontal="center" vertical="center"/>
    </xf>
    <xf numFmtId="0" fontId="4" fillId="0" borderId="32" xfId="0" applyFont="1" applyBorder="1" applyAlignment="1">
      <alignment horizontal="center" vertical="center"/>
    </xf>
    <xf numFmtId="0" fontId="8" fillId="0" borderId="60" xfId="0" applyFont="1" applyBorder="1" applyAlignment="1">
      <alignment horizontal="center" vertical="center"/>
    </xf>
    <xf numFmtId="0" fontId="8" fillId="0" borderId="36" xfId="0" applyFont="1" applyBorder="1" applyAlignment="1">
      <alignment horizontal="center" vertical="center"/>
    </xf>
    <xf numFmtId="0" fontId="8" fillId="0" borderId="34" xfId="0" applyFont="1" applyBorder="1" applyAlignment="1">
      <alignment horizontal="left" vertical="center" wrapText="1"/>
    </xf>
    <xf numFmtId="0" fontId="8" fillId="0" borderId="35" xfId="0" applyFont="1" applyBorder="1" applyAlignment="1">
      <alignment horizontal="left" vertical="center" wrapText="1"/>
    </xf>
    <xf numFmtId="0" fontId="8" fillId="0" borderId="36" xfId="0" applyFont="1" applyBorder="1" applyAlignment="1">
      <alignment horizontal="left" vertical="center" wrapText="1"/>
    </xf>
    <xf numFmtId="0" fontId="8" fillId="0" borderId="88" xfId="0" applyFont="1" applyBorder="1" applyAlignment="1" applyProtection="1">
      <alignment horizontal="center" vertical="center"/>
      <protection locked="0"/>
    </xf>
    <xf numFmtId="0" fontId="8" fillId="0" borderId="56" xfId="0" applyFont="1" applyBorder="1" applyAlignment="1">
      <alignment horizontal="center" vertical="center" shrinkToFit="1"/>
    </xf>
    <xf numFmtId="0" fontId="8" fillId="0" borderId="57" xfId="0" applyFont="1" applyBorder="1" applyAlignment="1">
      <alignment horizontal="center" vertical="center" shrinkToFit="1"/>
    </xf>
    <xf numFmtId="0" fontId="8" fillId="0" borderId="58" xfId="0" applyFont="1" applyBorder="1" applyAlignment="1">
      <alignment horizontal="center" vertical="center" shrinkToFit="1"/>
    </xf>
    <xf numFmtId="0" fontId="79" fillId="0" borderId="0" xfId="0" applyFont="1" applyAlignment="1">
      <alignment horizontal="center" vertical="center" wrapText="1"/>
    </xf>
    <xf numFmtId="0" fontId="79" fillId="0" borderId="8" xfId="0" applyFont="1" applyBorder="1" applyAlignment="1">
      <alignment horizontal="center" vertical="center" wrapText="1"/>
    </xf>
    <xf numFmtId="0" fontId="79" fillId="0" borderId="0" xfId="0" applyFont="1" applyAlignment="1" applyProtection="1">
      <alignment horizontal="center" vertical="center" wrapText="1"/>
      <protection locked="0"/>
    </xf>
    <xf numFmtId="0" fontId="79" fillId="0" borderId="8" xfId="0" applyFont="1" applyBorder="1" applyAlignment="1" applyProtection="1">
      <alignment horizontal="center" vertical="center" wrapText="1"/>
      <protection locked="0"/>
    </xf>
    <xf numFmtId="0" fontId="79" fillId="0" borderId="25" xfId="0" applyFont="1" applyBorder="1" applyAlignment="1">
      <alignment horizontal="center" vertical="center" wrapText="1"/>
    </xf>
    <xf numFmtId="0" fontId="4" fillId="0" borderId="23" xfId="0" applyFont="1" applyBorder="1" applyAlignment="1">
      <alignment horizontal="center" vertical="center"/>
    </xf>
    <xf numFmtId="0" fontId="4" fillId="0" borderId="29"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8" fillId="0" borderId="25" xfId="0" applyFont="1" applyBorder="1" applyAlignment="1" applyProtection="1">
      <alignment horizontal="center" vertical="center"/>
      <protection locked="0"/>
    </xf>
    <xf numFmtId="49" fontId="4" fillId="0" borderId="61" xfId="0" applyNumberFormat="1" applyFont="1" applyBorder="1" applyAlignment="1">
      <alignment horizontal="center" vertical="center"/>
    </xf>
    <xf numFmtId="49" fontId="4" fillId="0" borderId="9" xfId="0" applyNumberFormat="1" applyFont="1" applyBorder="1" applyAlignment="1">
      <alignment horizontal="center" vertical="center"/>
    </xf>
    <xf numFmtId="0" fontId="8" fillId="0" borderId="34" xfId="0" applyFont="1" applyBorder="1" applyAlignment="1">
      <alignment horizontal="center" vertical="center" shrinkToFit="1"/>
    </xf>
    <xf numFmtId="0" fontId="8" fillId="0" borderId="35" xfId="0" applyFont="1" applyBorder="1" applyAlignment="1">
      <alignment horizontal="center" vertical="center" shrinkToFit="1"/>
    </xf>
    <xf numFmtId="0" fontId="8" fillId="0" borderId="36" xfId="0" applyFont="1" applyBorder="1" applyAlignment="1">
      <alignment horizontal="center" vertical="center" shrinkToFit="1"/>
    </xf>
    <xf numFmtId="0" fontId="79" fillId="0" borderId="41" xfId="0" applyFont="1" applyBorder="1" applyAlignment="1">
      <alignment horizontal="center" vertical="center" wrapText="1"/>
    </xf>
    <xf numFmtId="0" fontId="8" fillId="0" borderId="26"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8" fillId="0" borderId="28" xfId="0" applyFont="1" applyBorder="1" applyAlignment="1" applyProtection="1">
      <alignment horizontal="center" vertical="center"/>
      <protection locked="0"/>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8" fillId="0" borderId="34" xfId="0" applyFont="1" applyBorder="1" applyAlignment="1">
      <alignment horizontal="center"/>
    </xf>
    <xf numFmtId="0" fontId="8" fillId="0" borderId="35" xfId="0" applyFont="1" applyBorder="1" applyAlignment="1">
      <alignment horizontal="center"/>
    </xf>
    <xf numFmtId="0" fontId="8" fillId="0" borderId="36" xfId="0" applyFont="1" applyBorder="1" applyAlignment="1">
      <alignment horizontal="center"/>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0" fontId="11" fillId="0" borderId="46" xfId="0" applyFont="1" applyBorder="1" applyAlignment="1">
      <alignment horizontal="left" vertical="center"/>
    </xf>
    <xf numFmtId="0" fontId="72" fillId="0" borderId="0" xfId="0" applyFont="1" applyAlignment="1">
      <alignment horizontal="left" vertical="center"/>
    </xf>
    <xf numFmtId="0" fontId="72" fillId="0" borderId="0" xfId="0" applyFont="1" applyAlignment="1">
      <alignment horizontal="left" vertical="center" wrapText="1"/>
    </xf>
    <xf numFmtId="0" fontId="75" fillId="0" borderId="0" xfId="0" applyFont="1" applyAlignment="1">
      <alignment horizontal="left" wrapText="1"/>
    </xf>
    <xf numFmtId="0" fontId="4" fillId="0" borderId="26" xfId="0" applyFont="1" applyBorder="1" applyAlignment="1">
      <alignment vertical="center" wrapText="1"/>
    </xf>
    <xf numFmtId="0" fontId="4" fillId="0" borderId="27" xfId="0" applyFont="1" applyBorder="1" applyAlignment="1">
      <alignment vertical="center" wrapText="1"/>
    </xf>
    <xf numFmtId="0" fontId="4" fillId="0" borderId="28" xfId="0" applyFont="1" applyBorder="1" applyAlignment="1">
      <alignment vertical="center" wrapText="1"/>
    </xf>
    <xf numFmtId="0" fontId="6" fillId="0" borderId="34" xfId="0" applyFont="1" applyBorder="1" applyAlignment="1">
      <alignment horizontal="center" vertical="center"/>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8" fillId="0" borderId="68" xfId="0" applyFont="1" applyBorder="1" applyAlignment="1">
      <alignment horizontal="center" vertical="center"/>
    </xf>
    <xf numFmtId="0" fontId="4" fillId="0" borderId="35" xfId="0" applyFont="1" applyBorder="1" applyAlignment="1">
      <alignment vertical="center" wrapText="1"/>
    </xf>
    <xf numFmtId="0" fontId="4" fillId="0" borderId="36" xfId="0" applyFont="1" applyBorder="1" applyAlignment="1">
      <alignment vertical="center" wrapText="1"/>
    </xf>
    <xf numFmtId="0" fontId="8" fillId="0" borderId="2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73" xfId="0" applyFont="1" applyBorder="1" applyAlignment="1" applyProtection="1">
      <alignment horizontal="center" vertical="center"/>
      <protection locked="0"/>
    </xf>
    <xf numFmtId="0" fontId="8" fillId="0" borderId="74" xfId="0" applyFont="1" applyBorder="1" applyAlignment="1" applyProtection="1">
      <alignment horizontal="center" vertical="center"/>
      <protection locked="0"/>
    </xf>
    <xf numFmtId="0" fontId="8" fillId="0" borderId="32" xfId="0" applyFont="1" applyBorder="1" applyAlignment="1" applyProtection="1">
      <alignment horizontal="center" vertical="center"/>
      <protection locked="0"/>
    </xf>
    <xf numFmtId="0" fontId="8" fillId="0" borderId="33" xfId="0" applyFont="1" applyBorder="1" applyAlignment="1" applyProtection="1">
      <alignment horizontal="center" vertical="center"/>
      <protection locked="0"/>
    </xf>
    <xf numFmtId="0" fontId="8" fillId="0" borderId="29" xfId="0" applyFont="1" applyBorder="1" applyAlignment="1">
      <alignment horizontal="center"/>
    </xf>
    <xf numFmtId="0" fontId="8" fillId="0" borderId="30" xfId="0" applyFont="1" applyBorder="1" applyAlignment="1">
      <alignment horizontal="center"/>
    </xf>
    <xf numFmtId="0" fontId="8" fillId="0" borderId="31" xfId="0" applyFont="1" applyBorder="1" applyAlignment="1">
      <alignment horizontal="center"/>
    </xf>
    <xf numFmtId="0" fontId="8" fillId="0" borderId="26" xfId="0" applyFont="1" applyBorder="1" applyAlignment="1">
      <alignment horizontal="center" vertical="center" wrapText="1"/>
    </xf>
    <xf numFmtId="0" fontId="4" fillId="0" borderId="29" xfId="0" applyFont="1" applyBorder="1" applyAlignment="1">
      <alignment vertical="center" wrapText="1"/>
    </xf>
    <xf numFmtId="0" fontId="8" fillId="0" borderId="34" xfId="0" applyFont="1" applyBorder="1" applyAlignment="1">
      <alignment horizontal="center" vertical="center"/>
    </xf>
    <xf numFmtId="0" fontId="4" fillId="0" borderId="33" xfId="0" applyFont="1" applyBorder="1" applyAlignment="1">
      <alignment vertical="center" wrapText="1"/>
    </xf>
    <xf numFmtId="0" fontId="4" fillId="0" borderId="68" xfId="0" applyFont="1" applyBorder="1" applyAlignment="1">
      <alignment vertical="center" wrapText="1"/>
    </xf>
    <xf numFmtId="0" fontId="4" fillId="0" borderId="32" xfId="0" applyFont="1" applyBorder="1" applyAlignment="1">
      <alignment vertical="center" wrapText="1"/>
    </xf>
    <xf numFmtId="0" fontId="4" fillId="0" borderId="77" xfId="0" applyFont="1" applyBorder="1" applyAlignment="1">
      <alignment vertical="center" wrapText="1"/>
    </xf>
    <xf numFmtId="0" fontId="4" fillId="0" borderId="10" xfId="0" applyFont="1" applyBorder="1" applyAlignment="1">
      <alignment vertical="center" wrapText="1"/>
    </xf>
    <xf numFmtId="0" fontId="4" fillId="0" borderId="78" xfId="0" applyFont="1" applyBorder="1" applyAlignment="1">
      <alignment vertical="center" wrapText="1"/>
    </xf>
    <xf numFmtId="0" fontId="4" fillId="0" borderId="0" xfId="0" applyFont="1" applyAlignment="1">
      <alignmen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8" fillId="0" borderId="77"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78" xfId="0" applyFont="1" applyBorder="1" applyAlignment="1" applyProtection="1">
      <alignment horizontal="center" vertical="center"/>
      <protection locked="0"/>
    </xf>
    <xf numFmtId="0" fontId="8" fillId="0" borderId="46" xfId="0" applyFont="1" applyBorder="1" applyAlignment="1">
      <alignment horizontal="center" vertical="center" wrapText="1"/>
    </xf>
    <xf numFmtId="0" fontId="6" fillId="0" borderId="30" xfId="0" applyFont="1" applyBorder="1" applyAlignment="1">
      <alignment horizontal="left" vertical="center"/>
    </xf>
    <xf numFmtId="0" fontId="8" fillId="0" borderId="30" xfId="0" applyFont="1" applyBorder="1" applyAlignment="1">
      <alignment horizontal="left" vertical="center"/>
    </xf>
    <xf numFmtId="0" fontId="8" fillId="0" borderId="77" xfId="0" applyFont="1" applyBorder="1" applyAlignment="1">
      <alignment horizontal="center" vertical="center"/>
    </xf>
    <xf numFmtId="0" fontId="8" fillId="0" borderId="78" xfId="0" applyFont="1" applyBorder="1" applyAlignment="1">
      <alignment horizontal="center" vertical="center"/>
    </xf>
    <xf numFmtId="0" fontId="4" fillId="0" borderId="7" xfId="0" applyFont="1" applyBorder="1" applyAlignment="1">
      <alignment horizontal="left" wrapText="1"/>
    </xf>
    <xf numFmtId="0" fontId="72" fillId="0" borderId="334" xfId="0" applyFont="1" applyBorder="1" applyAlignment="1">
      <alignment horizontal="left" vertical="center" wrapText="1"/>
    </xf>
    <xf numFmtId="0" fontId="4" fillId="0" borderId="334" xfId="0" applyFont="1" applyBorder="1" applyAlignment="1">
      <alignment horizontal="left" vertical="center" wrapText="1"/>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6" xfId="0" applyFont="1" applyBorder="1" applyAlignment="1">
      <alignment horizontal="left" vertical="center"/>
    </xf>
    <xf numFmtId="0" fontId="11" fillId="0" borderId="30" xfId="0" applyFont="1" applyBorder="1" applyAlignment="1">
      <alignment horizontal="left" vertical="center"/>
    </xf>
    <xf numFmtId="0" fontId="8" fillId="0" borderId="46" xfId="0" applyFont="1" applyBorder="1" applyAlignment="1">
      <alignment horizontal="center" vertical="center" shrinkToFit="1"/>
    </xf>
    <xf numFmtId="0" fontId="8" fillId="0" borderId="237" xfId="0" applyFont="1" applyBorder="1" applyAlignment="1">
      <alignment horizontal="center" vertical="center"/>
    </xf>
    <xf numFmtId="0" fontId="4" fillId="0" borderId="30" xfId="0" applyFont="1" applyBorder="1" applyAlignment="1">
      <alignment vertical="center" wrapText="1"/>
    </xf>
    <xf numFmtId="0" fontId="4" fillId="0" borderId="31" xfId="0" applyFont="1" applyBorder="1" applyAlignment="1">
      <alignment vertical="center" wrapText="1"/>
    </xf>
    <xf numFmtId="0" fontId="78" fillId="0" borderId="82" xfId="0" applyFont="1" applyBorder="1" applyAlignment="1">
      <alignment horizontal="left" vertical="center" wrapText="1"/>
    </xf>
    <xf numFmtId="0" fontId="78" fillId="0" borderId="57" xfId="0" applyFont="1" applyBorder="1" applyAlignment="1">
      <alignment horizontal="left" vertical="center" wrapText="1"/>
    </xf>
    <xf numFmtId="0" fontId="78" fillId="0" borderId="239" xfId="0" applyFont="1" applyBorder="1" applyAlignment="1">
      <alignment horizontal="left" vertical="center" wrapText="1"/>
    </xf>
    <xf numFmtId="0" fontId="11" fillId="0" borderId="0" xfId="0" applyFont="1" applyAlignment="1">
      <alignment horizontal="left" vertical="center"/>
    </xf>
    <xf numFmtId="0" fontId="8" fillId="0" borderId="25" xfId="0" applyFont="1" applyBorder="1" applyAlignment="1">
      <alignment horizontal="center" vertical="center" shrinkToFit="1"/>
    </xf>
    <xf numFmtId="0" fontId="8" fillId="0" borderId="106" xfId="0" applyFont="1" applyBorder="1" applyAlignment="1" applyProtection="1">
      <alignment horizontal="center" vertical="center"/>
      <protection locked="0"/>
    </xf>
    <xf numFmtId="0" fontId="8" fillId="0" borderId="22" xfId="0" applyFont="1" applyBorder="1" applyAlignment="1" applyProtection="1">
      <alignment horizontal="center" vertical="center"/>
      <protection locked="0"/>
    </xf>
    <xf numFmtId="0" fontId="8" fillId="0" borderId="107" xfId="0" applyFont="1" applyBorder="1" applyAlignment="1" applyProtection="1">
      <alignment horizontal="center" vertical="center"/>
      <protection locked="0"/>
    </xf>
    <xf numFmtId="0" fontId="11" fillId="0" borderId="0" xfId="0" applyFont="1" applyAlignment="1">
      <alignment horizontal="left"/>
    </xf>
    <xf numFmtId="0" fontId="4" fillId="0" borderId="65" xfId="0" applyFont="1" applyBorder="1" applyAlignment="1">
      <alignment vertical="center" wrapText="1"/>
    </xf>
    <xf numFmtId="0" fontId="4" fillId="0" borderId="62" xfId="0" applyFont="1" applyBorder="1" applyAlignment="1">
      <alignment vertical="center" wrapText="1"/>
    </xf>
    <xf numFmtId="0" fontId="8" fillId="0" borderId="63" xfId="0" applyFont="1" applyBorder="1" applyAlignment="1" applyProtection="1">
      <alignment horizontal="center" vertical="center"/>
      <protection locked="0"/>
    </xf>
    <xf numFmtId="0" fontId="8" fillId="0" borderId="64" xfId="0" applyFont="1" applyBorder="1" applyAlignment="1" applyProtection="1">
      <alignment horizontal="center" vertical="center"/>
      <protection locked="0"/>
    </xf>
    <xf numFmtId="0" fontId="8" fillId="0" borderId="94" xfId="0" applyFont="1" applyBorder="1" applyAlignment="1" applyProtection="1">
      <alignment horizontal="center" vertical="center"/>
      <protection locked="0"/>
    </xf>
    <xf numFmtId="0" fontId="4" fillId="0" borderId="61" xfId="0" applyFont="1" applyBorder="1" applyAlignment="1">
      <alignment vertical="center" wrapText="1"/>
    </xf>
    <xf numFmtId="0" fontId="4" fillId="0" borderId="9" xfId="0" applyFont="1" applyBorder="1" applyAlignment="1">
      <alignment vertical="center" wrapText="1"/>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9" xfId="0" applyFont="1" applyBorder="1" applyAlignment="1">
      <alignment horizontal="center" vertical="center"/>
    </xf>
    <xf numFmtId="0" fontId="6" fillId="0" borderId="31" xfId="0" applyFont="1" applyBorder="1" applyAlignment="1">
      <alignment horizontal="center" vertical="center"/>
    </xf>
    <xf numFmtId="0" fontId="8" fillId="0" borderId="41" xfId="0" applyFont="1" applyBorder="1" applyAlignment="1">
      <alignment horizontal="center" vertical="center" shrinkToFit="1"/>
    </xf>
    <xf numFmtId="0" fontId="8" fillId="0" borderId="56" xfId="0" applyFont="1" applyBorder="1" applyAlignment="1">
      <alignment horizontal="center" vertical="center"/>
    </xf>
    <xf numFmtId="0" fontId="8" fillId="0" borderId="58" xfId="0" applyFont="1" applyBorder="1" applyAlignment="1">
      <alignment horizontal="center" vertical="center"/>
    </xf>
    <xf numFmtId="0" fontId="4" fillId="0" borderId="56" xfId="0" applyFont="1" applyBorder="1" applyAlignment="1">
      <alignment vertical="center" wrapText="1"/>
    </xf>
    <xf numFmtId="0" fontId="4" fillId="0" borderId="57" xfId="0" applyFont="1" applyBorder="1" applyAlignment="1">
      <alignment vertical="center" wrapText="1"/>
    </xf>
    <xf numFmtId="0" fontId="4" fillId="0" borderId="58" xfId="0" applyFont="1" applyBorder="1" applyAlignment="1">
      <alignment vertical="center" wrapText="1"/>
    </xf>
    <xf numFmtId="0" fontId="8" fillId="0" borderId="244" xfId="0" applyFont="1" applyBorder="1" applyAlignment="1">
      <alignment horizontal="center" vertical="center"/>
    </xf>
    <xf numFmtId="0" fontId="6" fillId="0" borderId="3" xfId="0" applyFont="1" applyBorder="1" applyAlignment="1">
      <alignment horizontal="center" vertical="center"/>
    </xf>
    <xf numFmtId="0" fontId="6" fillId="0" borderId="16" xfId="0" applyFont="1" applyBorder="1" applyAlignment="1">
      <alignment horizontal="center" vertical="center"/>
    </xf>
    <xf numFmtId="0" fontId="6" fillId="0" borderId="1" xfId="0" applyFont="1" applyBorder="1" applyAlignment="1">
      <alignment horizontal="center" vertical="center"/>
    </xf>
    <xf numFmtId="0" fontId="6" fillId="0" borderId="9" xfId="0" applyFont="1" applyBorder="1" applyAlignment="1">
      <alignment horizontal="center" vertical="center"/>
    </xf>
    <xf numFmtId="0" fontId="6" fillId="0" borderId="46" xfId="0" applyFont="1" applyBorder="1" applyAlignment="1">
      <alignment horizontal="center" vertical="center"/>
    </xf>
    <xf numFmtId="0" fontId="11" fillId="0" borderId="5" xfId="0" applyFont="1" applyBorder="1" applyAlignment="1">
      <alignment horizontal="left" vertical="center"/>
    </xf>
    <xf numFmtId="0" fontId="4" fillId="0" borderId="5" xfId="0" applyFont="1" applyBorder="1" applyAlignment="1">
      <alignment horizontal="left" vertical="center" wrapText="1"/>
    </xf>
    <xf numFmtId="0" fontId="4" fillId="0" borderId="243" xfId="0" applyFont="1" applyBorder="1" applyAlignment="1">
      <alignment vertical="center" wrapText="1"/>
    </xf>
    <xf numFmtId="0" fontId="4" fillId="0" borderId="66" xfId="0" applyFont="1" applyBorder="1" applyAlignment="1">
      <alignment vertical="center" wrapText="1"/>
    </xf>
    <xf numFmtId="0" fontId="4" fillId="0" borderId="73" xfId="0" applyFont="1" applyBorder="1" applyAlignment="1">
      <alignment vertical="center" wrapText="1"/>
    </xf>
    <xf numFmtId="0" fontId="4" fillId="0" borderId="25" xfId="0" applyFont="1" applyBorder="1" applyAlignment="1">
      <alignment horizontal="left" vertical="center" wrapText="1"/>
    </xf>
    <xf numFmtId="0" fontId="8" fillId="0" borderId="9" xfId="0" applyFont="1" applyBorder="1" applyAlignment="1" applyProtection="1">
      <alignment horizontal="center" vertical="center"/>
      <protection locked="0"/>
    </xf>
    <xf numFmtId="0" fontId="6" fillId="0" borderId="73"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8" fillId="0" borderId="30" xfId="0" applyFont="1" applyBorder="1" applyAlignment="1">
      <alignment horizontal="center" vertical="center"/>
    </xf>
    <xf numFmtId="0" fontId="6" fillId="0" borderId="0" xfId="0" applyFont="1" applyAlignment="1">
      <alignment horizontal="center" vertical="center"/>
    </xf>
    <xf numFmtId="0" fontId="6" fillId="0" borderId="30" xfId="0" applyFont="1" applyBorder="1" applyAlignment="1">
      <alignment horizontal="center" vertical="center"/>
    </xf>
    <xf numFmtId="0" fontId="8" fillId="0" borderId="46" xfId="0" applyFont="1" applyBorder="1" applyAlignment="1">
      <alignment horizontal="left" vertical="center" wrapText="1"/>
    </xf>
    <xf numFmtId="0" fontId="9" fillId="0" borderId="46" xfId="0" applyFont="1" applyBorder="1" applyAlignment="1">
      <alignment horizontal="left" vertical="center" wrapText="1"/>
    </xf>
    <xf numFmtId="0" fontId="9" fillId="0" borderId="82" xfId="0" applyFont="1" applyBorder="1" applyAlignment="1">
      <alignment horizontal="left" vertical="center" wrapText="1"/>
    </xf>
    <xf numFmtId="0" fontId="4" fillId="0" borderId="57" xfId="0" applyFont="1" applyBorder="1" applyAlignment="1">
      <alignment horizontal="left" vertical="center" wrapText="1"/>
    </xf>
    <xf numFmtId="0" fontId="8" fillId="0" borderId="61" xfId="0" applyFont="1" applyBorder="1" applyAlignment="1">
      <alignment horizontal="center" vertical="center" shrinkToFit="1"/>
    </xf>
    <xf numFmtId="0" fontId="8" fillId="0" borderId="10" xfId="0" applyFont="1" applyBorder="1" applyAlignment="1">
      <alignment horizontal="center" vertical="center" shrinkToFit="1"/>
    </xf>
    <xf numFmtId="0" fontId="8" fillId="0" borderId="9" xfId="0" applyFont="1" applyBorder="1" applyAlignment="1">
      <alignment horizontal="center" vertical="center" shrinkToFit="1"/>
    </xf>
    <xf numFmtId="0" fontId="6" fillId="0" borderId="34" xfId="0" applyFont="1" applyBorder="1" applyAlignment="1">
      <alignment horizontal="left" vertical="center"/>
    </xf>
    <xf numFmtId="0" fontId="6" fillId="0" borderId="35" xfId="0" applyFont="1" applyBorder="1" applyAlignment="1">
      <alignment horizontal="left" vertical="center"/>
    </xf>
    <xf numFmtId="0" fontId="6" fillId="0" borderId="36" xfId="0" applyFont="1" applyBorder="1" applyAlignment="1">
      <alignment horizontal="left" vertical="center"/>
    </xf>
    <xf numFmtId="0" fontId="8" fillId="0" borderId="25" xfId="0" applyFont="1" applyBorder="1" applyAlignment="1">
      <alignment horizontal="center" vertical="center" wrapText="1"/>
    </xf>
    <xf numFmtId="0" fontId="8" fillId="0" borderId="67"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xf>
    <xf numFmtId="0" fontId="8" fillId="0" borderId="90" xfId="0" applyFont="1" applyBorder="1" applyAlignment="1" applyProtection="1">
      <alignment horizontal="center" vertical="center"/>
      <protection locked="0"/>
    </xf>
    <xf numFmtId="0" fontId="4" fillId="0" borderId="64" xfId="0" applyFont="1" applyBorder="1" applyAlignment="1">
      <alignment horizontal="left" vertical="center" wrapText="1"/>
    </xf>
    <xf numFmtId="0" fontId="4" fillId="0" borderId="65" xfId="0" applyFont="1" applyBorder="1" applyAlignment="1">
      <alignment horizontal="left" vertical="center" wrapText="1"/>
    </xf>
    <xf numFmtId="0" fontId="4" fillId="0" borderId="30" xfId="0" applyFont="1" applyBorder="1" applyAlignment="1">
      <alignment horizontal="right" vertical="center" wrapText="1"/>
    </xf>
    <xf numFmtId="0" fontId="4" fillId="0" borderId="31" xfId="0" applyFont="1" applyBorder="1" applyAlignment="1">
      <alignment horizontal="right" vertical="center" wrapText="1"/>
    </xf>
    <xf numFmtId="0" fontId="11" fillId="0" borderId="1" xfId="0" applyFont="1" applyBorder="1" applyAlignment="1">
      <alignment horizontal="left" vertical="center"/>
    </xf>
    <xf numFmtId="0" fontId="11" fillId="0" borderId="71" xfId="0" applyFont="1" applyBorder="1" applyAlignment="1">
      <alignment horizontal="left" vertical="center"/>
    </xf>
    <xf numFmtId="0" fontId="11" fillId="0" borderId="238" xfId="0" applyFont="1" applyBorder="1" applyAlignment="1">
      <alignment horizontal="left" vertical="center"/>
    </xf>
    <xf numFmtId="0" fontId="8" fillId="0" borderId="143" xfId="0" applyFont="1" applyBorder="1" applyAlignment="1" applyProtection="1">
      <alignment horizontal="center" vertical="center"/>
      <protection locked="0"/>
    </xf>
    <xf numFmtId="0" fontId="75" fillId="0" borderId="1" xfId="0" applyFont="1" applyBorder="1" applyAlignment="1">
      <alignment horizontal="center" vertical="center"/>
    </xf>
    <xf numFmtId="0" fontId="75" fillId="0" borderId="3" xfId="0" applyFont="1" applyBorder="1" applyAlignment="1">
      <alignment horizontal="center" vertical="center"/>
    </xf>
    <xf numFmtId="0" fontId="75" fillId="0" borderId="7" xfId="0" applyFont="1" applyBorder="1" applyAlignment="1">
      <alignment horizontal="center" vertical="center"/>
    </xf>
    <xf numFmtId="0" fontId="75" fillId="0" borderId="8" xfId="0" applyFont="1" applyBorder="1" applyAlignment="1">
      <alignment horizontal="center" vertical="center"/>
    </xf>
    <xf numFmtId="0" fontId="4" fillId="0" borderId="79" xfId="0" applyFont="1" applyBorder="1" applyAlignment="1">
      <alignment horizontal="left" vertical="center" wrapText="1"/>
    </xf>
    <xf numFmtId="0" fontId="75" fillId="0" borderId="46" xfId="0" applyFont="1" applyBorder="1" applyAlignment="1">
      <alignment horizontal="center" vertical="center"/>
    </xf>
    <xf numFmtId="0" fontId="4" fillId="0" borderId="26" xfId="0" applyFont="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33"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31" xfId="0" applyFont="1" applyBorder="1" applyAlignment="1" applyProtection="1">
      <alignment horizontal="center" vertical="center"/>
      <protection locked="0"/>
    </xf>
    <xf numFmtId="0" fontId="4" fillId="0" borderId="30" xfId="0" applyFont="1" applyBorder="1" applyAlignment="1">
      <alignment vertical="top" wrapText="1"/>
    </xf>
    <xf numFmtId="0" fontId="4" fillId="0" borderId="31" xfId="0" applyFont="1" applyBorder="1" applyAlignment="1">
      <alignment vertical="top" wrapText="1"/>
    </xf>
    <xf numFmtId="0" fontId="72" fillId="0" borderId="332" xfId="0" applyFont="1" applyBorder="1" applyAlignment="1">
      <alignment horizontal="left" vertical="top" wrapText="1"/>
    </xf>
    <xf numFmtId="0" fontId="8" fillId="0" borderId="240" xfId="0" applyFont="1" applyBorder="1" applyAlignment="1">
      <alignment horizontal="center" vertical="center"/>
    </xf>
    <xf numFmtId="0" fontId="4" fillId="0" borderId="240" xfId="0" applyFont="1" applyBorder="1" applyAlignment="1">
      <alignment vertical="center" wrapText="1"/>
    </xf>
    <xf numFmtId="0" fontId="8" fillId="0" borderId="239" xfId="0" applyFont="1" applyBorder="1" applyAlignment="1">
      <alignment horizontal="center" vertical="center"/>
    </xf>
    <xf numFmtId="0" fontId="8" fillId="0" borderId="29" xfId="0" applyFont="1" applyBorder="1" applyAlignment="1">
      <alignment horizontal="center" vertical="center" shrinkToFit="1"/>
    </xf>
    <xf numFmtId="0" fontId="8" fillId="0" borderId="30" xfId="0" applyFont="1" applyBorder="1" applyAlignment="1">
      <alignment horizontal="center" vertical="center" shrinkToFit="1"/>
    </xf>
    <xf numFmtId="0" fontId="8" fillId="0" borderId="31" xfId="0" applyFont="1" applyBorder="1" applyAlignment="1">
      <alignment horizontal="center" vertical="center" shrinkToFit="1"/>
    </xf>
    <xf numFmtId="0" fontId="4" fillId="0" borderId="73" xfId="0" applyFont="1" applyBorder="1" applyAlignment="1">
      <alignment horizontal="center" vertical="center"/>
    </xf>
    <xf numFmtId="0" fontId="4" fillId="0" borderId="2" xfId="0" applyFont="1" applyBorder="1" applyAlignment="1">
      <alignment horizontal="center" vertical="center"/>
    </xf>
    <xf numFmtId="0" fontId="4" fillId="0" borderId="33"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46" xfId="0" applyFont="1" applyBorder="1" applyAlignment="1">
      <alignment horizontal="left" vertical="center"/>
    </xf>
    <xf numFmtId="0" fontId="8" fillId="0" borderId="41" xfId="0" applyFont="1" applyBorder="1" applyAlignment="1" applyProtection="1">
      <alignment horizontal="center" vertical="center"/>
      <protection locked="0"/>
    </xf>
    <xf numFmtId="0" fontId="4" fillId="0" borderId="33" xfId="0" applyFont="1" applyBorder="1" applyAlignment="1">
      <alignment horizontal="left" vertical="center" wrapText="1"/>
    </xf>
    <xf numFmtId="0" fontId="4" fillId="0" borderId="22" xfId="0" applyFont="1" applyBorder="1" applyAlignment="1">
      <alignment horizontal="left" vertical="center" wrapText="1"/>
    </xf>
    <xf numFmtId="0" fontId="4" fillId="0" borderId="81" xfId="0" applyFont="1" applyBorder="1" applyAlignment="1">
      <alignment horizontal="left" vertical="center" wrapText="1"/>
    </xf>
    <xf numFmtId="0" fontId="11" fillId="0" borderId="83" xfId="0" applyFont="1" applyBorder="1" applyAlignment="1">
      <alignment horizontal="left" vertical="center"/>
    </xf>
    <xf numFmtId="0" fontId="11" fillId="0" borderId="3" xfId="0" applyFont="1" applyBorder="1" applyAlignment="1">
      <alignment horizontal="left" vertical="center"/>
    </xf>
    <xf numFmtId="0" fontId="11" fillId="0" borderId="82" xfId="0" applyFont="1" applyBorder="1" applyAlignment="1">
      <alignment horizontal="left" vertical="center"/>
    </xf>
    <xf numFmtId="0" fontId="11" fillId="0" borderId="57" xfId="0" applyFont="1" applyBorder="1" applyAlignment="1">
      <alignment horizontal="left" vertical="center"/>
    </xf>
    <xf numFmtId="0" fontId="11" fillId="0" borderId="239" xfId="0" applyFont="1" applyBorder="1" applyAlignment="1">
      <alignment horizontal="left" vertical="center"/>
    </xf>
    <xf numFmtId="0" fontId="11" fillId="0" borderId="34" xfId="0" applyFont="1" applyBorder="1" applyAlignment="1">
      <alignment horizontal="left" vertical="center"/>
    </xf>
    <xf numFmtId="0" fontId="11" fillId="0" borderId="35" xfId="0" applyFont="1" applyBorder="1" applyAlignment="1">
      <alignment horizontal="left" vertical="center"/>
    </xf>
    <xf numFmtId="0" fontId="11" fillId="0" borderId="36" xfId="0" applyFont="1" applyBorder="1" applyAlignment="1">
      <alignment horizontal="left" vertical="center"/>
    </xf>
    <xf numFmtId="0" fontId="72" fillId="0" borderId="56" xfId="0" applyFont="1" applyBorder="1" applyAlignment="1">
      <alignment horizontal="left" vertical="center" wrapText="1"/>
    </xf>
    <xf numFmtId="0" fontId="72" fillId="0" borderId="57" xfId="0" applyFont="1" applyBorder="1" applyAlignment="1">
      <alignment horizontal="left" vertical="center" wrapText="1"/>
    </xf>
    <xf numFmtId="0" fontId="72" fillId="0" borderId="58" xfId="0" applyFont="1" applyBorder="1" applyAlignment="1">
      <alignment horizontal="left" vertical="center" wrapText="1"/>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8" fillId="0" borderId="91" xfId="0" applyFont="1" applyBorder="1" applyAlignment="1" applyProtection="1">
      <alignment horizontal="center" vertical="center"/>
      <protection locked="0"/>
    </xf>
    <xf numFmtId="0" fontId="8" fillId="0" borderId="92" xfId="0" applyFont="1" applyBorder="1" applyAlignment="1" applyProtection="1">
      <alignment horizontal="center" vertical="center"/>
      <protection locked="0"/>
    </xf>
    <xf numFmtId="0" fontId="8" fillId="0" borderId="93" xfId="0" applyFont="1" applyBorder="1" applyAlignment="1" applyProtection="1">
      <alignment horizontal="center" vertical="center"/>
      <protection locked="0"/>
    </xf>
    <xf numFmtId="0" fontId="8" fillId="0" borderId="123" xfId="0" applyFont="1" applyBorder="1" applyAlignment="1" applyProtection="1">
      <alignment horizontal="center" vertical="center"/>
      <protection locked="0"/>
    </xf>
    <xf numFmtId="0" fontId="8" fillId="0" borderId="61"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0" xfId="0" applyFont="1" applyAlignment="1">
      <alignment horizontal="center" vertical="center" wrapText="1"/>
    </xf>
    <xf numFmtId="0" fontId="8" fillId="0" borderId="8" xfId="0" applyFont="1" applyBorder="1" applyAlignment="1">
      <alignment horizontal="center" vertical="center" wrapText="1"/>
    </xf>
    <xf numFmtId="0" fontId="4" fillId="0" borderId="343" xfId="0" applyFont="1" applyBorder="1" applyAlignment="1">
      <alignment vertical="center" wrapText="1"/>
    </xf>
    <xf numFmtId="0" fontId="8" fillId="0" borderId="37" xfId="0" applyFont="1" applyBorder="1" applyAlignment="1">
      <alignment horizontal="center" vertical="center" shrinkToFit="1"/>
    </xf>
    <xf numFmtId="0" fontId="8" fillId="0" borderId="34" xfId="0" applyFont="1" applyBorder="1" applyAlignment="1">
      <alignment vertical="center" wrapText="1"/>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8" fillId="0" borderId="95" xfId="0" applyFont="1" applyBorder="1" applyAlignment="1" applyProtection="1">
      <alignment horizontal="center" vertical="center"/>
      <protection locked="0"/>
    </xf>
    <xf numFmtId="0" fontId="8" fillId="0" borderId="96" xfId="0" applyFont="1" applyBorder="1" applyAlignment="1" applyProtection="1">
      <alignment horizontal="center" vertical="center"/>
      <protection locked="0"/>
    </xf>
    <xf numFmtId="0" fontId="8" fillId="0" borderId="97" xfId="0" applyFont="1" applyBorder="1" applyAlignment="1" applyProtection="1">
      <alignment horizontal="center" vertical="center"/>
      <protection locked="0"/>
    </xf>
    <xf numFmtId="0" fontId="8" fillId="0" borderId="84" xfId="0" applyFont="1" applyBorder="1" applyAlignment="1" applyProtection="1">
      <alignment horizontal="center" vertical="center"/>
      <protection locked="0"/>
    </xf>
    <xf numFmtId="0" fontId="4" fillId="0" borderId="116" xfId="0" applyFont="1" applyBorder="1" applyAlignment="1">
      <alignment horizontal="left" vertical="center" wrapText="1"/>
    </xf>
    <xf numFmtId="0" fontId="4" fillId="0" borderId="117" xfId="0" applyFont="1" applyBorder="1" applyAlignment="1">
      <alignment horizontal="left" vertical="center" wrapText="1"/>
    </xf>
    <xf numFmtId="0" fontId="4" fillId="0" borderId="95" xfId="0" applyFont="1" applyBorder="1" applyAlignment="1">
      <alignment horizontal="left" vertical="center" wrapText="1"/>
    </xf>
    <xf numFmtId="0" fontId="4" fillId="0" borderId="96" xfId="0" applyFont="1" applyBorder="1" applyAlignment="1">
      <alignment horizontal="left" vertical="center" wrapText="1"/>
    </xf>
    <xf numFmtId="0" fontId="4" fillId="0" borderId="110" xfId="0" applyFont="1" applyBorder="1" applyAlignment="1">
      <alignment horizontal="left" vertical="center" wrapText="1"/>
    </xf>
    <xf numFmtId="0" fontId="11" fillId="0" borderId="4" xfId="0" applyFont="1" applyBorder="1" applyAlignment="1">
      <alignment horizontal="left" vertical="center"/>
    </xf>
    <xf numFmtId="0" fontId="11" fillId="0" borderId="6" xfId="0" applyFont="1" applyBorder="1" applyAlignment="1">
      <alignment horizontal="left" vertical="center"/>
    </xf>
    <xf numFmtId="0" fontId="4" fillId="0" borderId="29" xfId="0" applyFont="1" applyBorder="1" applyAlignment="1">
      <alignment horizontal="right" vertical="center" wrapText="1"/>
    </xf>
    <xf numFmtId="0" fontId="4" fillId="0" borderId="5" xfId="0" applyFont="1" applyBorder="1" applyAlignment="1">
      <alignment horizontal="left" vertical="center"/>
    </xf>
    <xf numFmtId="0" fontId="4" fillId="0" borderId="76" xfId="0" applyFont="1" applyBorder="1" applyAlignment="1">
      <alignment horizontal="left" vertical="center"/>
    </xf>
    <xf numFmtId="0" fontId="4" fillId="0" borderId="63" xfId="0" applyFont="1" applyBorder="1" applyAlignment="1">
      <alignment horizontal="left" vertical="center" wrapText="1"/>
    </xf>
    <xf numFmtId="0" fontId="4" fillId="0" borderId="29" xfId="0" applyFont="1" applyBorder="1" applyAlignment="1">
      <alignment horizontal="left" vertical="center"/>
    </xf>
    <xf numFmtId="0" fontId="4" fillId="0" borderId="30" xfId="0" applyFont="1" applyBorder="1" applyAlignment="1">
      <alignment horizontal="left" vertical="center"/>
    </xf>
    <xf numFmtId="0" fontId="4" fillId="0" borderId="31" xfId="0" applyFont="1" applyBorder="1" applyAlignment="1">
      <alignment horizontal="left" vertical="center"/>
    </xf>
    <xf numFmtId="0" fontId="4" fillId="0" borderId="5" xfId="0" applyFont="1" applyBorder="1" applyAlignment="1">
      <alignment horizontal="center" vertical="center" wrapText="1"/>
    </xf>
    <xf numFmtId="0" fontId="11" fillId="0" borderId="30" xfId="0" applyFont="1" applyBorder="1" applyAlignment="1">
      <alignment horizontal="left" vertical="center" wrapText="1"/>
    </xf>
    <xf numFmtId="0" fontId="6" fillId="0" borderId="70"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9" fillId="0" borderId="0" xfId="0" applyFont="1" applyAlignment="1">
      <alignment horizontal="left" vertical="center"/>
    </xf>
    <xf numFmtId="0" fontId="11" fillId="0" borderId="0" xfId="0" applyFont="1" applyAlignment="1">
      <alignment horizontal="left" vertical="center" wrapText="1"/>
    </xf>
    <xf numFmtId="0" fontId="8" fillId="0" borderId="99" xfId="0" applyFont="1" applyBorder="1" applyAlignment="1" applyProtection="1">
      <alignment horizontal="center" vertical="center"/>
      <protection locked="0"/>
    </xf>
    <xf numFmtId="0" fontId="8" fillId="0" borderId="100" xfId="0" applyFont="1" applyBorder="1" applyAlignment="1" applyProtection="1">
      <alignment horizontal="center" vertical="center"/>
      <protection locked="0"/>
    </xf>
    <xf numFmtId="0" fontId="8" fillId="0" borderId="236" xfId="0" applyFont="1" applyBorder="1" applyAlignment="1">
      <alignment horizontal="center" vertical="center" shrinkToFit="1"/>
    </xf>
    <xf numFmtId="0" fontId="72" fillId="0" borderId="50" xfId="0" applyFont="1" applyBorder="1" applyAlignment="1">
      <alignment vertical="center" wrapText="1"/>
    </xf>
    <xf numFmtId="0" fontId="72" fillId="0" borderId="51" xfId="0" applyFont="1" applyBorder="1" applyAlignment="1">
      <alignment vertical="center" wrapText="1"/>
    </xf>
    <xf numFmtId="0" fontId="72" fillId="0" borderId="52" xfId="0" applyFont="1" applyBorder="1" applyAlignment="1">
      <alignment vertical="center" wrapText="1"/>
    </xf>
    <xf numFmtId="0" fontId="6" fillId="0" borderId="27"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1" fillId="0" borderId="30"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56" xfId="0" applyFont="1" applyBorder="1" applyAlignment="1">
      <alignment horizontal="center" vertical="center"/>
    </xf>
    <xf numFmtId="0" fontId="6" fillId="0" borderId="57" xfId="0" applyFont="1" applyBorder="1" applyAlignment="1">
      <alignment horizontal="center" vertical="center"/>
    </xf>
    <xf numFmtId="0" fontId="8" fillId="0" borderId="26" xfId="0" applyFont="1" applyBorder="1" applyAlignment="1" applyProtection="1">
      <alignment horizontal="center" vertical="center" wrapText="1"/>
      <protection locked="0"/>
    </xf>
    <xf numFmtId="0" fontId="8" fillId="0" borderId="27" xfId="0" applyFont="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0" fontId="6" fillId="0" borderId="61" xfId="0" applyFont="1" applyBorder="1" applyAlignment="1">
      <alignment horizontal="left" vertical="center" wrapText="1"/>
    </xf>
    <xf numFmtId="0" fontId="6" fillId="0" borderId="10" xfId="0" applyFont="1" applyBorder="1" applyAlignment="1">
      <alignment horizontal="left" vertical="center" wrapText="1"/>
    </xf>
    <xf numFmtId="0" fontId="6" fillId="0" borderId="9" xfId="0" applyFont="1" applyBorder="1" applyAlignment="1">
      <alignment horizontal="left" vertical="center" wrapText="1"/>
    </xf>
    <xf numFmtId="0" fontId="6" fillId="0" borderId="120" xfId="0" applyFont="1" applyBorder="1" applyAlignment="1">
      <alignment horizontal="left" vertical="center"/>
    </xf>
    <xf numFmtId="0" fontId="6" fillId="0" borderId="116" xfId="0" applyFont="1" applyBorder="1" applyAlignment="1">
      <alignment horizontal="left" vertical="center"/>
    </xf>
    <xf numFmtId="0" fontId="37" fillId="0" borderId="11" xfId="0" applyFont="1" applyBorder="1" applyAlignment="1">
      <alignment horizontal="left" vertical="center"/>
    </xf>
    <xf numFmtId="0" fontId="37" fillId="0" borderId="12" xfId="0" applyFont="1" applyBorder="1" applyAlignment="1">
      <alignment horizontal="left" vertical="center"/>
    </xf>
    <xf numFmtId="0" fontId="37" fillId="0" borderId="13" xfId="0" applyFont="1" applyBorder="1" applyAlignment="1">
      <alignment horizontal="left" vertical="center"/>
    </xf>
    <xf numFmtId="0" fontId="6" fillId="0" borderId="47"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8" fillId="0" borderId="46" xfId="0" applyFont="1" applyBorder="1" applyAlignment="1">
      <alignment vertical="center" wrapText="1"/>
    </xf>
    <xf numFmtId="0" fontId="9" fillId="0" borderId="25" xfId="0" applyFont="1" applyBorder="1" applyAlignment="1">
      <alignment vertical="center" wrapText="1"/>
    </xf>
    <xf numFmtId="0" fontId="6" fillId="0" borderId="30" xfId="0" applyFont="1" applyBorder="1" applyAlignment="1" applyProtection="1">
      <alignment horizontal="center" vertical="center"/>
      <protection locked="0"/>
    </xf>
    <xf numFmtId="0" fontId="8" fillId="0" borderId="0" xfId="0" applyFont="1" applyAlignment="1">
      <alignment vertical="center" wrapText="1"/>
    </xf>
    <xf numFmtId="0" fontId="8" fillId="0" borderId="35" xfId="0" applyFont="1" applyBorder="1" applyAlignment="1">
      <alignment vertical="center" wrapText="1"/>
    </xf>
    <xf numFmtId="0" fontId="8" fillId="0" borderId="36" xfId="0" applyFont="1" applyBorder="1" applyAlignment="1">
      <alignment vertical="center" wrapText="1"/>
    </xf>
    <xf numFmtId="0" fontId="4" fillId="0" borderId="26" xfId="0" applyFont="1" applyBorder="1" applyAlignment="1">
      <alignment horizontal="center" vertical="center" wrapText="1"/>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6" fillId="0" borderId="25" xfId="0" applyFont="1" applyBorder="1" applyAlignment="1" applyProtection="1">
      <alignment horizontal="center" vertical="center"/>
      <protection locked="0"/>
    </xf>
    <xf numFmtId="0" fontId="81" fillId="0" borderId="25" xfId="0" applyFont="1" applyBorder="1" applyProtection="1">
      <alignment vertical="center"/>
      <protection locked="0"/>
    </xf>
    <xf numFmtId="0" fontId="6" fillId="0" borderId="35" xfId="0" applyFont="1" applyBorder="1" applyAlignment="1">
      <alignment horizontal="distributed" vertical="center"/>
    </xf>
    <xf numFmtId="0" fontId="8" fillId="0" borderId="35" xfId="0" applyFont="1" applyBorder="1" applyAlignment="1">
      <alignment horizontal="distributed" vertical="center"/>
    </xf>
    <xf numFmtId="0" fontId="72" fillId="0" borderId="5" xfId="0" applyFont="1" applyBorder="1" applyAlignment="1">
      <alignment horizontal="distributed" vertical="center"/>
    </xf>
    <xf numFmtId="0" fontId="6" fillId="0" borderId="0" xfId="0" applyFont="1" applyProtection="1">
      <alignment vertical="center"/>
      <protection locked="0"/>
    </xf>
    <xf numFmtId="0" fontId="6" fillId="0" borderId="0" xfId="0" applyFont="1">
      <alignment vertical="center"/>
    </xf>
    <xf numFmtId="0" fontId="11" fillId="0" borderId="29"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protection locked="0"/>
    </xf>
    <xf numFmtId="0" fontId="6" fillId="0" borderId="10" xfId="0" applyFont="1" applyBorder="1" applyAlignment="1">
      <alignment horizontal="center" vertical="center"/>
    </xf>
    <xf numFmtId="0" fontId="11" fillId="0" borderId="0" xfId="0" applyFont="1" applyAlignment="1" applyProtection="1">
      <alignment horizontal="left" vertical="center" wrapText="1"/>
      <protection locked="0"/>
    </xf>
    <xf numFmtId="0" fontId="6" fillId="0" borderId="61" xfId="0" applyFont="1" applyBorder="1" applyAlignment="1">
      <alignment horizontal="center" vertical="center"/>
    </xf>
    <xf numFmtId="0" fontId="73" fillId="0" borderId="0" xfId="0" applyFont="1" applyAlignment="1">
      <alignment horizontal="center" vertical="center"/>
    </xf>
    <xf numFmtId="0" fontId="7" fillId="0" borderId="0" xfId="0" applyFont="1" applyAlignment="1">
      <alignment horizontal="center" vertical="center"/>
    </xf>
    <xf numFmtId="0" fontId="8" fillId="0" borderId="26" xfId="0" applyFont="1" applyBorder="1">
      <alignment vertical="center"/>
    </xf>
    <xf numFmtId="0" fontId="8" fillId="0" borderId="27" xfId="0" applyFont="1" applyBorder="1">
      <alignment vertical="center"/>
    </xf>
    <xf numFmtId="0" fontId="8" fillId="0" borderId="28" xfId="0" applyFont="1" applyBorder="1">
      <alignment vertical="center"/>
    </xf>
    <xf numFmtId="0" fontId="6" fillId="0" borderId="26" xfId="0" applyFont="1" applyBorder="1">
      <alignment vertical="center"/>
    </xf>
    <xf numFmtId="0" fontId="6" fillId="0" borderId="27" xfId="0" applyFont="1" applyBorder="1">
      <alignment vertical="center"/>
    </xf>
    <xf numFmtId="0" fontId="6" fillId="0" borderId="28" xfId="0" applyFont="1" applyBorder="1">
      <alignment vertical="center"/>
    </xf>
    <xf numFmtId="0" fontId="6" fillId="0" borderId="29" xfId="0" applyFont="1" applyBorder="1" applyProtection="1">
      <alignment vertical="center"/>
      <protection locked="0"/>
    </xf>
    <xf numFmtId="0" fontId="6" fillId="0" borderId="30" xfId="0" applyFont="1" applyBorder="1" applyProtection="1">
      <alignment vertical="center"/>
      <protection locked="0"/>
    </xf>
    <xf numFmtId="0" fontId="6" fillId="0" borderId="31" xfId="0" applyFont="1" applyBorder="1" applyProtection="1">
      <alignment vertical="center"/>
      <protection locked="0"/>
    </xf>
    <xf numFmtId="0" fontId="6" fillId="0" borderId="25" xfId="0" applyFont="1" applyBorder="1" applyProtection="1">
      <alignment vertical="center"/>
      <protection locked="0"/>
    </xf>
    <xf numFmtId="0" fontId="6" fillId="0" borderId="34" xfId="0" applyFont="1" applyBorder="1" applyProtection="1">
      <alignment vertical="center"/>
      <protection locked="0"/>
    </xf>
    <xf numFmtId="0" fontId="6" fillId="0" borderId="35" xfId="0" applyFont="1" applyBorder="1" applyProtection="1">
      <alignment vertical="center"/>
      <protection locked="0"/>
    </xf>
    <xf numFmtId="0" fontId="6" fillId="0" borderId="36" xfId="0" applyFont="1" applyBorder="1" applyProtection="1">
      <alignment vertical="center"/>
      <protection locked="0"/>
    </xf>
    <xf numFmtId="0" fontId="6" fillId="0" borderId="25" xfId="0" applyFont="1" applyBorder="1">
      <alignment vertical="center"/>
    </xf>
    <xf numFmtId="0" fontId="6" fillId="0" borderId="26" xfId="0" applyFont="1" applyBorder="1" applyAlignment="1">
      <alignment horizontal="center" vertical="center" textRotation="255"/>
    </xf>
    <xf numFmtId="0" fontId="6" fillId="0" borderId="28" xfId="0" applyFont="1" applyBorder="1" applyAlignment="1">
      <alignment horizontal="center" vertical="center" textRotation="255"/>
    </xf>
    <xf numFmtId="0" fontId="6" fillId="0" borderId="32" xfId="0" applyFont="1" applyBorder="1" applyAlignment="1">
      <alignment horizontal="center" vertical="center" textRotation="255"/>
    </xf>
    <xf numFmtId="0" fontId="6" fillId="0" borderId="33" xfId="0" applyFont="1" applyBorder="1" applyAlignment="1">
      <alignment horizontal="center" vertical="center" textRotation="255"/>
    </xf>
    <xf numFmtId="0" fontId="6" fillId="0" borderId="29" xfId="0" applyFont="1" applyBorder="1" applyAlignment="1">
      <alignment horizontal="center" vertical="center" textRotation="255"/>
    </xf>
    <xf numFmtId="0" fontId="6" fillId="0" borderId="31" xfId="0" applyFont="1" applyBorder="1" applyAlignment="1">
      <alignment horizontal="center" vertical="center" textRotation="255"/>
    </xf>
    <xf numFmtId="0" fontId="6" fillId="0" borderId="5" xfId="0" applyFont="1" applyBorder="1" applyAlignment="1">
      <alignment horizontal="center" vertical="center"/>
    </xf>
    <xf numFmtId="0" fontId="6" fillId="0" borderId="26"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33" xfId="0" applyFont="1" applyBorder="1" applyAlignment="1" applyProtection="1">
      <alignment horizontal="center" vertical="center"/>
      <protection locked="0"/>
    </xf>
    <xf numFmtId="0" fontId="6" fillId="0" borderId="10" xfId="0" applyFont="1" applyBorder="1" applyAlignment="1">
      <alignment horizontal="distributed" vertical="center"/>
    </xf>
    <xf numFmtId="0" fontId="6" fillId="0" borderId="2" xfId="0" applyFont="1" applyBorder="1" applyAlignment="1">
      <alignment horizontal="distributed" vertical="center"/>
    </xf>
    <xf numFmtId="0" fontId="6" fillId="0" borderId="5" xfId="0" applyFont="1" applyBorder="1" applyAlignment="1">
      <alignment horizontal="distributed" vertical="center"/>
    </xf>
    <xf numFmtId="0" fontId="6" fillId="0" borderId="2" xfId="0" applyFont="1" applyBorder="1" applyAlignment="1">
      <alignment horizontal="distributed" vertical="center" wrapText="1"/>
    </xf>
    <xf numFmtId="0" fontId="6" fillId="0" borderId="0" xfId="0" applyFont="1" applyAlignment="1">
      <alignment horizontal="distributed" vertical="center" wrapText="1"/>
    </xf>
    <xf numFmtId="0" fontId="6" fillId="0" borderId="30" xfId="0" applyFont="1" applyBorder="1" applyAlignment="1">
      <alignment horizontal="distributed" vertical="center" wrapText="1"/>
    </xf>
    <xf numFmtId="0" fontId="4" fillId="0" borderId="0" xfId="0" applyFont="1" applyAlignment="1">
      <alignment horizontal="left" vertical="center"/>
    </xf>
    <xf numFmtId="0" fontId="6" fillId="0" borderId="239" xfId="0" applyFont="1" applyBorder="1" applyAlignment="1">
      <alignment horizontal="center" vertical="center"/>
    </xf>
    <xf numFmtId="0" fontId="11" fillId="0" borderId="30" xfId="0" applyFont="1" applyBorder="1" applyAlignment="1" applyProtection="1">
      <alignment horizontal="center" vertical="center" wrapText="1"/>
      <protection locked="0"/>
    </xf>
    <xf numFmtId="0" fontId="11" fillId="0" borderId="31" xfId="0" applyFont="1" applyBorder="1" applyAlignment="1" applyProtection="1">
      <alignment horizontal="center" vertical="center" wrapText="1"/>
      <protection locked="0"/>
    </xf>
    <xf numFmtId="0" fontId="10" fillId="0" borderId="0" xfId="0" applyFont="1">
      <alignment vertical="center"/>
    </xf>
    <xf numFmtId="0" fontId="6" fillId="0" borderId="35" xfId="0" applyFont="1" applyBorder="1">
      <alignment vertical="center"/>
    </xf>
    <xf numFmtId="0" fontId="6" fillId="0" borderId="143" xfId="0" applyFont="1" applyBorder="1">
      <alignment vertical="center"/>
    </xf>
    <xf numFmtId="0" fontId="9" fillId="0" borderId="0" xfId="0" applyFont="1" applyAlignment="1">
      <alignment horizontal="center" vertical="center"/>
    </xf>
    <xf numFmtId="0" fontId="6" fillId="0" borderId="61"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7" xfId="0" applyFont="1" applyBorder="1" applyAlignment="1">
      <alignment horizontal="left" vertical="center"/>
    </xf>
    <xf numFmtId="0" fontId="6" fillId="0" borderId="15" xfId="0" applyFont="1" applyBorder="1" applyAlignment="1">
      <alignment horizontal="left" vertical="center"/>
    </xf>
    <xf numFmtId="0" fontId="6" fillId="0" borderId="18" xfId="0" applyFont="1" applyBorder="1" applyAlignment="1">
      <alignment horizontal="left" vertical="center"/>
    </xf>
    <xf numFmtId="0" fontId="6" fillId="0" borderId="20" xfId="0" applyFont="1" applyBorder="1" applyAlignment="1">
      <alignment horizontal="left" vertical="center"/>
    </xf>
    <xf numFmtId="0" fontId="6" fillId="0" borderId="14" xfId="0" applyFont="1" applyBorder="1" applyAlignment="1">
      <alignment horizontal="left" vertical="center"/>
    </xf>
    <xf numFmtId="0" fontId="6" fillId="0" borderId="21" xfId="0" applyFont="1" applyBorder="1" applyAlignment="1">
      <alignment horizontal="left" vertical="center"/>
    </xf>
    <xf numFmtId="0" fontId="8" fillId="0" borderId="0" xfId="0" applyFont="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9" fillId="0" borderId="25" xfId="0" applyFont="1" applyBorder="1" applyAlignment="1">
      <alignment horizontal="center" vertical="center"/>
    </xf>
    <xf numFmtId="0" fontId="4" fillId="0" borderId="77" xfId="0" applyFont="1" applyBorder="1" applyAlignment="1">
      <alignment horizontal="left" vertical="center" wrapText="1"/>
    </xf>
    <xf numFmtId="0" fontId="4" fillId="0" borderId="78" xfId="0" applyFont="1" applyBorder="1" applyAlignment="1">
      <alignment horizontal="left" vertical="center" wrapText="1"/>
    </xf>
    <xf numFmtId="0" fontId="8" fillId="0" borderId="76" xfId="0" applyFont="1" applyBorder="1" applyAlignment="1" applyProtection="1">
      <alignment horizontal="center" vertical="center"/>
      <protection locked="0"/>
    </xf>
    <xf numFmtId="0" fontId="4" fillId="0" borderId="73" xfId="0" applyFont="1" applyBorder="1" applyAlignment="1">
      <alignment horizontal="left" vertical="center" wrapText="1"/>
    </xf>
    <xf numFmtId="0" fontId="4" fillId="0" borderId="74" xfId="0" applyFont="1" applyBorder="1" applyAlignment="1">
      <alignment horizontal="left" vertical="center" wrapText="1"/>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6" fillId="0" borderId="143" xfId="0" applyFont="1" applyBorder="1" applyAlignment="1">
      <alignment horizontal="center" vertical="center"/>
    </xf>
    <xf numFmtId="0" fontId="8" fillId="0" borderId="61" xfId="0" applyFont="1" applyBorder="1" applyAlignment="1" applyProtection="1">
      <alignment horizontal="center" vertical="center"/>
      <protection locked="0"/>
    </xf>
    <xf numFmtId="0" fontId="4" fillId="0" borderId="28" xfId="0" applyFont="1" applyBorder="1" applyAlignment="1">
      <alignment horizontal="left" vertical="center" wrapText="1"/>
    </xf>
    <xf numFmtId="0" fontId="4" fillId="0" borderId="44" xfId="0" applyFont="1" applyBorder="1" applyAlignment="1">
      <alignment horizontal="left" vertical="center"/>
    </xf>
    <xf numFmtId="0" fontId="4" fillId="0" borderId="24" xfId="0" applyFont="1" applyBorder="1" applyAlignment="1">
      <alignment horizontal="left" vertical="center"/>
    </xf>
    <xf numFmtId="0" fontId="4" fillId="0" borderId="45" xfId="0" applyFont="1" applyBorder="1" applyAlignment="1">
      <alignment horizontal="left" vertical="center"/>
    </xf>
    <xf numFmtId="0" fontId="8" fillId="0" borderId="42" xfId="0" applyFont="1" applyBorder="1" applyAlignment="1" applyProtection="1">
      <alignment horizontal="center" vertical="center"/>
      <protection locked="0"/>
    </xf>
    <xf numFmtId="0" fontId="8" fillId="0" borderId="23" xfId="0" applyFont="1" applyBorder="1" applyAlignment="1" applyProtection="1">
      <alignment horizontal="center" vertical="center"/>
      <protection locked="0"/>
    </xf>
    <xf numFmtId="0" fontId="8" fillId="0" borderId="342" xfId="0" applyFont="1" applyBorder="1" applyAlignment="1" applyProtection="1">
      <alignment horizontal="center" vertical="center"/>
      <protection locked="0"/>
    </xf>
    <xf numFmtId="0" fontId="4" fillId="0" borderId="45" xfId="0" applyFont="1" applyBorder="1" applyAlignment="1">
      <alignment horizontal="left" vertical="center" wrapText="1"/>
    </xf>
    <xf numFmtId="0" fontId="4" fillId="0" borderId="103" xfId="0" applyFont="1" applyBorder="1" applyAlignment="1">
      <alignment vertical="center" wrapText="1"/>
    </xf>
    <xf numFmtId="0" fontId="8" fillId="0" borderId="104" xfId="0" applyFont="1" applyBorder="1" applyAlignment="1" applyProtection="1">
      <alignment horizontal="center" vertical="center"/>
      <protection locked="0"/>
    </xf>
    <xf numFmtId="0" fontId="8" fillId="0" borderId="105" xfId="0" applyFont="1" applyBorder="1" applyAlignment="1" applyProtection="1">
      <alignment horizontal="center" vertical="center"/>
      <protection locked="0"/>
    </xf>
    <xf numFmtId="0" fontId="8" fillId="0" borderId="102" xfId="0" applyFont="1" applyBorder="1" applyAlignment="1" applyProtection="1">
      <alignment horizontal="center" vertical="center"/>
      <protection locked="0"/>
    </xf>
    <xf numFmtId="0" fontId="8" fillId="0" borderId="35" xfId="0" applyFont="1" applyBorder="1" applyAlignment="1">
      <alignment horizontal="center" vertical="center"/>
    </xf>
    <xf numFmtId="49" fontId="4" fillId="0" borderId="30" xfId="0" applyNumberFormat="1" applyFont="1" applyBorder="1" applyAlignment="1">
      <alignment horizontal="right" vertical="center" wrapText="1"/>
    </xf>
    <xf numFmtId="49" fontId="4" fillId="0" borderId="31" xfId="0" applyNumberFormat="1" applyFont="1" applyBorder="1" applyAlignment="1">
      <alignment horizontal="right" vertical="center" wrapText="1"/>
    </xf>
    <xf numFmtId="0" fontId="4" fillId="0" borderId="70" xfId="0" applyFont="1" applyBorder="1" applyAlignment="1">
      <alignment horizontal="left" vertical="center" wrapText="1"/>
    </xf>
    <xf numFmtId="0" fontId="4" fillId="0" borderId="71" xfId="0" applyFont="1" applyBorder="1" applyAlignment="1">
      <alignment horizontal="left" vertical="center" wrapText="1"/>
    </xf>
    <xf numFmtId="0" fontId="4" fillId="0" borderId="72" xfId="0" applyFont="1" applyBorder="1" applyAlignment="1">
      <alignment horizontal="left" vertical="center" wrapText="1"/>
    </xf>
    <xf numFmtId="0" fontId="8" fillId="0" borderId="244" xfId="0" applyFont="1" applyBorder="1" applyAlignment="1" applyProtection="1">
      <alignment horizontal="center" vertical="center"/>
      <protection locked="0"/>
    </xf>
    <xf numFmtId="0" fontId="76" fillId="0" borderId="27" xfId="0" applyFont="1" applyBorder="1" applyAlignment="1">
      <alignment horizontal="left" vertical="center" wrapText="1"/>
    </xf>
    <xf numFmtId="0" fontId="8" fillId="0" borderId="71" xfId="0" applyFont="1" applyBorder="1" applyAlignment="1">
      <alignment horizontal="center" vertical="center"/>
    </xf>
    <xf numFmtId="0" fontId="8" fillId="0" borderId="72" xfId="0" applyFont="1" applyBorder="1" applyAlignment="1">
      <alignment horizontal="center" vertical="center"/>
    </xf>
    <xf numFmtId="0" fontId="6" fillId="0" borderId="41" xfId="0" applyFont="1" applyBorder="1" applyAlignment="1">
      <alignment horizontal="center" vertical="center"/>
    </xf>
    <xf numFmtId="0" fontId="6" fillId="0" borderId="235" xfId="0" applyFont="1" applyBorder="1" applyAlignment="1">
      <alignment horizontal="center" vertical="center"/>
    </xf>
    <xf numFmtId="0" fontId="6" fillId="0" borderId="198" xfId="0" applyFont="1" applyBorder="1" applyAlignment="1">
      <alignment horizontal="center" vertical="center"/>
    </xf>
    <xf numFmtId="0" fontId="4" fillId="0" borderId="111" xfId="0" applyFont="1" applyBorder="1" applyAlignment="1">
      <alignment horizontal="left" vertical="center" wrapText="1"/>
    </xf>
    <xf numFmtId="0" fontId="4" fillId="0" borderId="112" xfId="0" applyFont="1" applyBorder="1" applyAlignment="1">
      <alignment horizontal="left" vertical="center" wrapText="1"/>
    </xf>
    <xf numFmtId="0" fontId="5" fillId="0" borderId="34" xfId="0" applyFont="1" applyBorder="1" applyAlignment="1" applyProtection="1">
      <alignment horizontal="center" vertical="center"/>
      <protection locked="0"/>
    </xf>
    <xf numFmtId="0" fontId="5" fillId="0" borderId="35"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72" fillId="0" borderId="53" xfId="0" applyFont="1" applyBorder="1" applyAlignment="1">
      <alignment vertical="center" wrapText="1"/>
    </xf>
    <xf numFmtId="0" fontId="72" fillId="0" borderId="54" xfId="0" applyFont="1" applyBorder="1" applyAlignment="1">
      <alignment vertical="center" wrapText="1"/>
    </xf>
    <xf numFmtId="0" fontId="72" fillId="0" borderId="55" xfId="0" applyFont="1" applyBorder="1" applyAlignment="1">
      <alignment vertical="center" wrapText="1"/>
    </xf>
    <xf numFmtId="0" fontId="4" fillId="0" borderId="56" xfId="0" applyFont="1" applyBorder="1" applyAlignment="1">
      <alignment horizontal="left" vertical="center" wrapText="1"/>
    </xf>
    <xf numFmtId="0" fontId="4" fillId="0" borderId="58" xfId="0" applyFont="1" applyBorder="1" applyAlignment="1">
      <alignment horizontal="left" vertical="center" wrapText="1"/>
    </xf>
    <xf numFmtId="0" fontId="6" fillId="0" borderId="25" xfId="0" applyFont="1" applyBorder="1" applyAlignment="1">
      <alignment horizontal="center" vertical="center" wrapText="1"/>
    </xf>
    <xf numFmtId="0" fontId="9" fillId="0" borderId="2" xfId="0" applyFont="1" applyBorder="1" applyAlignment="1">
      <alignment horizontal="left" vertical="center" wrapText="1"/>
    </xf>
    <xf numFmtId="0" fontId="4" fillId="0" borderId="26" xfId="0" applyFont="1" applyBorder="1" applyAlignment="1">
      <alignment horizontal="left" vertical="center" wrapText="1"/>
    </xf>
    <xf numFmtId="0" fontId="8" fillId="0" borderId="75" xfId="0" applyFont="1" applyBorder="1" applyAlignment="1" applyProtection="1">
      <alignment horizontal="center" vertical="center"/>
      <protection locked="0"/>
    </xf>
    <xf numFmtId="0" fontId="9" fillId="0" borderId="0" xfId="0" applyFont="1" applyAlignment="1">
      <alignment horizontal="left" vertical="center" wrapText="1"/>
    </xf>
    <xf numFmtId="0" fontId="4" fillId="0" borderId="99" xfId="0" applyFont="1" applyBorder="1" applyAlignment="1">
      <alignment horizontal="left" vertical="center" wrapText="1"/>
    </xf>
    <xf numFmtId="0" fontId="4" fillId="0" borderId="114" xfId="0" applyFont="1" applyBorder="1" applyAlignment="1">
      <alignment horizontal="left" vertical="center" wrapText="1"/>
    </xf>
    <xf numFmtId="0" fontId="4" fillId="0" borderId="107" xfId="0" applyFont="1" applyBorder="1" applyAlignment="1">
      <alignment horizontal="left" vertical="center" wrapText="1"/>
    </xf>
    <xf numFmtId="0" fontId="4" fillId="0" borderId="46"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9" fillId="0" borderId="17" xfId="0" applyFont="1" applyBorder="1" applyAlignment="1">
      <alignment horizontal="left" vertical="center"/>
    </xf>
    <xf numFmtId="0" fontId="4" fillId="0" borderId="15" xfId="0" applyFont="1" applyBorder="1" applyAlignment="1">
      <alignment horizontal="left" vertical="center"/>
    </xf>
    <xf numFmtId="0" fontId="4" fillId="0" borderId="18" xfId="0" applyFont="1" applyBorder="1" applyAlignment="1">
      <alignment horizontal="left" vertical="center"/>
    </xf>
    <xf numFmtId="0" fontId="6" fillId="0" borderId="29" xfId="0" applyFont="1" applyBorder="1" applyAlignment="1" applyProtection="1">
      <alignment horizontal="center" vertical="center"/>
      <protection locked="0"/>
    </xf>
    <xf numFmtId="0" fontId="6" fillId="0" borderId="31" xfId="0" applyFont="1" applyBorder="1" applyAlignment="1" applyProtection="1">
      <alignment horizontal="center" vertical="center"/>
      <protection locked="0"/>
    </xf>
    <xf numFmtId="0" fontId="9" fillId="0" borderId="36" xfId="0" applyFont="1" applyBorder="1" applyAlignment="1">
      <alignment horizontal="center" vertical="center"/>
    </xf>
    <xf numFmtId="0" fontId="9" fillId="0" borderId="34" xfId="0" applyFont="1" applyBorder="1" applyAlignment="1">
      <alignment horizontal="center" vertical="center"/>
    </xf>
    <xf numFmtId="0" fontId="4" fillId="0" borderId="46" xfId="0" applyFont="1" applyBorder="1" applyAlignment="1">
      <alignment horizontal="center" vertical="center" shrinkToFit="1"/>
    </xf>
    <xf numFmtId="0" fontId="4" fillId="0" borderId="25" xfId="0" applyFont="1" applyBorder="1" applyAlignment="1">
      <alignment horizontal="center" vertical="center" shrinkToFit="1"/>
    </xf>
    <xf numFmtId="0" fontId="4" fillId="0" borderId="46" xfId="0" applyFont="1" applyBorder="1" applyAlignment="1">
      <alignment horizontal="center" vertical="center"/>
    </xf>
    <xf numFmtId="0" fontId="4" fillId="0" borderId="25" xfId="0" applyFont="1" applyBorder="1" applyAlignment="1">
      <alignment horizontal="center" vertical="center"/>
    </xf>
    <xf numFmtId="0" fontId="4" fillId="0" borderId="46" xfId="0" applyFont="1" applyBorder="1" applyAlignment="1">
      <alignment vertical="center" wrapText="1"/>
    </xf>
    <xf numFmtId="0" fontId="4" fillId="0" borderId="5" xfId="0" applyFont="1" applyBorder="1" applyAlignment="1">
      <alignment vertical="center" wrapText="1"/>
    </xf>
    <xf numFmtId="0" fontId="4" fillId="0" borderId="107" xfId="0" applyFont="1" applyBorder="1" applyAlignment="1">
      <alignment vertical="center" wrapText="1"/>
    </xf>
    <xf numFmtId="0" fontId="4" fillId="0" borderId="113" xfId="0" applyFont="1" applyBorder="1" applyAlignment="1">
      <alignment vertical="center" wrapText="1"/>
    </xf>
    <xf numFmtId="0" fontId="4" fillId="0" borderId="115" xfId="0" applyFont="1" applyBorder="1" applyAlignment="1">
      <alignment vertical="center" wrapText="1"/>
    </xf>
    <xf numFmtId="0" fontId="9" fillId="0" borderId="46" xfId="0" applyFont="1" applyBorder="1" applyAlignment="1">
      <alignment horizontal="center" vertical="center"/>
    </xf>
    <xf numFmtId="0" fontId="4" fillId="0" borderId="34" xfId="0" applyFont="1" applyBorder="1" applyAlignment="1">
      <alignment horizontal="left"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8" fillId="0" borderId="5" xfId="0" applyFont="1" applyBorder="1" applyAlignment="1">
      <alignment horizontal="center" vertical="center"/>
    </xf>
    <xf numFmtId="0" fontId="8" fillId="0" borderId="70" xfId="0" applyFont="1" applyBorder="1" applyAlignment="1">
      <alignment horizontal="center" vertical="center"/>
    </xf>
    <xf numFmtId="0" fontId="8" fillId="0" borderId="65" xfId="0" applyFont="1" applyBorder="1" applyAlignment="1" applyProtection="1">
      <alignment horizontal="center" vertical="center"/>
      <protection locked="0"/>
    </xf>
    <xf numFmtId="0" fontId="4" fillId="0" borderId="74" xfId="0" applyFont="1" applyBorder="1" applyAlignment="1">
      <alignment vertical="center" wrapText="1"/>
    </xf>
    <xf numFmtId="0" fontId="4" fillId="0" borderId="26" xfId="0" applyFont="1" applyBorder="1" applyAlignment="1">
      <alignment wrapText="1"/>
    </xf>
    <xf numFmtId="0" fontId="4" fillId="0" borderId="27" xfId="0" applyFont="1" applyBorder="1" applyAlignment="1">
      <alignment wrapText="1"/>
    </xf>
    <xf numFmtId="0" fontId="4" fillId="0" borderId="28" xfId="0" applyFont="1" applyBorder="1" applyAlignment="1">
      <alignment wrapText="1"/>
    </xf>
    <xf numFmtId="0" fontId="4" fillId="0" borderId="1" xfId="0" applyFont="1" applyBorder="1" applyAlignment="1">
      <alignment vertical="center" wrapText="1"/>
    </xf>
    <xf numFmtId="0" fontId="4" fillId="0" borderId="2" xfId="0" applyFont="1" applyBorder="1" applyAlignment="1">
      <alignment vertical="center" wrapText="1"/>
    </xf>
    <xf numFmtId="0" fontId="11" fillId="0" borderId="26" xfId="0" applyFont="1" applyBorder="1" applyAlignment="1">
      <alignment horizontal="left" vertical="center"/>
    </xf>
    <xf numFmtId="0" fontId="11" fillId="0" borderId="27" xfId="0" applyFont="1" applyBorder="1" applyAlignment="1">
      <alignment horizontal="left" vertical="center"/>
    </xf>
    <xf numFmtId="0" fontId="4" fillId="0" borderId="108" xfId="0" applyFont="1" applyBorder="1" applyAlignment="1">
      <alignment horizontal="left" vertical="center" wrapText="1"/>
    </xf>
    <xf numFmtId="0" fontId="4" fillId="0" borderId="109" xfId="0" applyFont="1" applyBorder="1" applyAlignment="1">
      <alignment horizontal="left" vertical="center" wrapText="1"/>
    </xf>
    <xf numFmtId="0" fontId="8" fillId="0" borderId="98" xfId="0" applyFont="1" applyBorder="1" applyAlignment="1" applyProtection="1">
      <alignment horizontal="center" vertical="center"/>
      <protection locked="0"/>
    </xf>
    <xf numFmtId="0" fontId="11" fillId="0" borderId="70" xfId="0" applyFont="1" applyBorder="1" applyAlignment="1">
      <alignment horizontal="left" vertical="center"/>
    </xf>
    <xf numFmtId="0" fontId="11" fillId="0" borderId="72" xfId="0" applyFont="1" applyBorder="1" applyAlignment="1">
      <alignment horizontal="left" vertical="center"/>
    </xf>
    <xf numFmtId="0" fontId="4" fillId="0" borderId="23" xfId="0" applyFont="1" applyBorder="1" applyAlignment="1">
      <alignment vertical="center" wrapText="1"/>
    </xf>
    <xf numFmtId="0" fontId="4" fillId="0" borderId="341" xfId="0" applyFont="1" applyBorder="1" applyAlignment="1">
      <alignment horizontal="left" vertical="center" wrapText="1"/>
    </xf>
    <xf numFmtId="0" fontId="4" fillId="0" borderId="23" xfId="0" applyFont="1" applyBorder="1" applyAlignment="1">
      <alignment horizontal="left" vertical="center" wrapText="1"/>
    </xf>
    <xf numFmtId="0" fontId="4" fillId="0" borderId="43" xfId="0" applyFont="1" applyBorder="1" applyAlignment="1">
      <alignment horizontal="left" vertical="center" wrapText="1"/>
    </xf>
    <xf numFmtId="0" fontId="4" fillId="0" borderId="198" xfId="0" applyFont="1" applyBorder="1" applyAlignment="1">
      <alignment vertical="center" wrapText="1"/>
    </xf>
    <xf numFmtId="0" fontId="8" fillId="0" borderId="101" xfId="0" applyFont="1" applyBorder="1" applyAlignment="1">
      <alignment horizontal="center" vertical="center"/>
    </xf>
    <xf numFmtId="0" fontId="8" fillId="0" borderId="75" xfId="0" applyFont="1" applyBorder="1" applyAlignment="1">
      <alignment horizontal="center" vertical="center"/>
    </xf>
    <xf numFmtId="0" fontId="4" fillId="0" borderId="60" xfId="0" applyFont="1" applyBorder="1" applyAlignment="1">
      <alignment horizontal="left" vertical="center" wrapText="1"/>
    </xf>
    <xf numFmtId="0" fontId="4" fillId="0" borderId="16" xfId="0" applyFont="1" applyBorder="1" applyAlignment="1">
      <alignment horizontal="left" vertical="center" wrapText="1"/>
    </xf>
    <xf numFmtId="0" fontId="6" fillId="0" borderId="58" xfId="0" applyFont="1" applyBorder="1" applyAlignment="1">
      <alignment horizontal="center" vertical="center"/>
    </xf>
    <xf numFmtId="0" fontId="8" fillId="0" borderId="101" xfId="0" applyFont="1" applyBorder="1" applyAlignment="1" applyProtection="1">
      <alignment horizontal="center" vertical="center"/>
      <protection locked="0"/>
    </xf>
    <xf numFmtId="0" fontId="8" fillId="0" borderId="77" xfId="0" applyFont="1" applyBorder="1" applyAlignment="1">
      <alignment vertical="center" wrapText="1"/>
    </xf>
    <xf numFmtId="0" fontId="8" fillId="0" borderId="10" xfId="0" applyFont="1" applyBorder="1" applyAlignment="1">
      <alignment vertical="center" wrapText="1"/>
    </xf>
    <xf numFmtId="0" fontId="8" fillId="0" borderId="78" xfId="0" applyFont="1" applyBorder="1" applyAlignment="1">
      <alignment vertical="center" wrapText="1"/>
    </xf>
    <xf numFmtId="0" fontId="4" fillId="0" borderId="129" xfId="0" applyFont="1" applyBorder="1" applyAlignment="1">
      <alignment horizontal="left" vertical="center" wrapText="1"/>
    </xf>
    <xf numFmtId="0" fontId="11" fillId="0" borderId="25" xfId="0" applyFont="1" applyBorder="1" applyAlignment="1">
      <alignment horizontal="center" vertical="center"/>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57" xfId="0" applyFont="1" applyBorder="1" applyAlignment="1">
      <alignment horizontal="center" vertical="center" wrapText="1"/>
    </xf>
    <xf numFmtId="0" fontId="8" fillId="0" borderId="58" xfId="0" applyFont="1" applyBorder="1" applyAlignment="1">
      <alignment horizontal="center" vertical="center" wrapText="1"/>
    </xf>
    <xf numFmtId="0" fontId="72" fillId="0" borderId="27" xfId="0" applyFont="1" applyBorder="1" applyAlignment="1">
      <alignment horizontal="left" vertical="center" wrapText="1"/>
    </xf>
    <xf numFmtId="0" fontId="4" fillId="0" borderId="38" xfId="0" applyFont="1" applyBorder="1" applyAlignment="1">
      <alignment vertical="center" wrapText="1"/>
    </xf>
    <xf numFmtId="0" fontId="4" fillId="0" borderId="39" xfId="0" applyFont="1" applyBorder="1" applyAlignment="1">
      <alignment vertical="center" wrapText="1"/>
    </xf>
    <xf numFmtId="0" fontId="4" fillId="0" borderId="40" xfId="0" applyFont="1" applyBorder="1" applyAlignment="1">
      <alignment vertical="center" wrapText="1"/>
    </xf>
    <xf numFmtId="0" fontId="6" fillId="0" borderId="46" xfId="0" applyFont="1" applyBorder="1" applyAlignment="1">
      <alignment horizontal="left" vertical="center" wrapText="1"/>
    </xf>
    <xf numFmtId="0" fontId="8" fillId="0" borderId="43"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8" fillId="0" borderId="198" xfId="0" applyFont="1" applyBorder="1" applyAlignment="1">
      <alignment horizontal="center" vertical="center"/>
    </xf>
    <xf numFmtId="0" fontId="3" fillId="0" borderId="30" xfId="0" applyFont="1" applyBorder="1" applyAlignment="1">
      <alignment horizontal="left" vertical="center"/>
    </xf>
    <xf numFmtId="0" fontId="3" fillId="0" borderId="31" xfId="0" applyFont="1" applyBorder="1" applyAlignment="1">
      <alignment horizontal="left" vertical="center"/>
    </xf>
    <xf numFmtId="0" fontId="6" fillId="0" borderId="331" xfId="0" applyFont="1" applyBorder="1" applyAlignment="1">
      <alignment horizontal="center" vertical="center" wrapText="1"/>
    </xf>
    <xf numFmtId="0" fontId="6" fillId="0" borderId="331" xfId="0" applyFont="1" applyBorder="1" applyAlignment="1">
      <alignment horizontal="left" vertical="center" wrapText="1"/>
    </xf>
    <xf numFmtId="0" fontId="6" fillId="0" borderId="0" xfId="0" applyFont="1" applyAlignment="1">
      <alignment horizontal="left" vertical="center"/>
    </xf>
    <xf numFmtId="0" fontId="6" fillId="0" borderId="8" xfId="0" applyFont="1" applyBorder="1" applyAlignment="1">
      <alignment horizontal="left" vertical="center"/>
    </xf>
    <xf numFmtId="0" fontId="8" fillId="0" borderId="331" xfId="0" applyFont="1" applyBorder="1" applyAlignment="1">
      <alignment horizontal="left" vertical="center" wrapText="1"/>
    </xf>
    <xf numFmtId="0" fontId="6" fillId="0" borderId="85" xfId="0" applyFont="1" applyBorder="1" applyAlignment="1">
      <alignment horizontal="left" vertical="center" wrapText="1"/>
    </xf>
    <xf numFmtId="0" fontId="6" fillId="0" borderId="86" xfId="0" applyFont="1" applyBorder="1" applyAlignment="1">
      <alignment horizontal="left" vertical="center" wrapText="1"/>
    </xf>
    <xf numFmtId="0" fontId="6" fillId="0" borderId="87" xfId="0" applyFont="1" applyBorder="1" applyAlignment="1">
      <alignment horizontal="left" vertical="center" wrapText="1"/>
    </xf>
    <xf numFmtId="0" fontId="4" fillId="0" borderId="22" xfId="0" applyFont="1" applyBorder="1" applyAlignment="1">
      <alignment horizontal="left" vertical="center"/>
    </xf>
    <xf numFmtId="0" fontId="4" fillId="0" borderId="81" xfId="0" applyFont="1" applyBorder="1" applyAlignment="1">
      <alignment horizontal="left" vertical="center"/>
    </xf>
    <xf numFmtId="0" fontId="76" fillId="0" borderId="27" xfId="0" applyFont="1" applyBorder="1" applyAlignment="1">
      <alignment horizontal="left" vertical="center"/>
    </xf>
    <xf numFmtId="0" fontId="72" fillId="0" borderId="67" xfId="0" applyFont="1" applyBorder="1" applyAlignment="1">
      <alignment horizontal="left" vertical="center" wrapText="1"/>
    </xf>
    <xf numFmtId="0" fontId="72" fillId="0" borderId="69" xfId="0" applyFont="1" applyBorder="1" applyAlignment="1">
      <alignment horizontal="left" vertical="center" wrapText="1"/>
    </xf>
    <xf numFmtId="0" fontId="72" fillId="0" borderId="333" xfId="0" applyFont="1" applyBorder="1" applyAlignment="1">
      <alignment horizontal="left" vertical="center" wrapText="1"/>
    </xf>
    <xf numFmtId="0" fontId="8" fillId="0" borderId="76" xfId="0" applyFont="1" applyBorder="1" applyAlignment="1">
      <alignment horizontal="center" vertical="center"/>
    </xf>
    <xf numFmtId="49" fontId="4" fillId="0" borderId="46" xfId="0" applyNumberFormat="1" applyFont="1" applyBorder="1" applyAlignment="1">
      <alignment horizontal="center" vertical="center"/>
    </xf>
    <xf numFmtId="0" fontId="27" fillId="2" borderId="0" xfId="4" applyFont="1" applyFill="1" applyAlignment="1">
      <alignment horizontal="left" vertical="center" indent="1"/>
    </xf>
    <xf numFmtId="180" fontId="50" fillId="2" borderId="46" xfId="4" applyNumberFormat="1" applyFont="1" applyFill="1" applyBorder="1" applyAlignment="1">
      <alignment horizontal="center" vertical="center"/>
    </xf>
    <xf numFmtId="177" fontId="50" fillId="0" borderId="46" xfId="4" applyNumberFormat="1" applyFont="1" applyBorder="1" applyAlignment="1">
      <alignment horizontal="center" vertical="center"/>
    </xf>
    <xf numFmtId="0" fontId="50" fillId="0" borderId="0" xfId="4" applyFont="1" applyAlignment="1">
      <alignment horizontal="center" vertical="center"/>
    </xf>
    <xf numFmtId="0" fontId="50" fillId="0" borderId="5" xfId="4" applyFont="1" applyBorder="1" applyAlignment="1">
      <alignment horizontal="center" vertical="center"/>
    </xf>
    <xf numFmtId="0" fontId="50" fillId="0" borderId="46" xfId="4" applyFont="1" applyBorder="1" applyAlignment="1">
      <alignment horizontal="center" vertical="center"/>
    </xf>
    <xf numFmtId="0" fontId="50" fillId="2" borderId="46" xfId="4" applyFont="1" applyFill="1" applyBorder="1" applyAlignment="1">
      <alignment horizontal="center" vertical="center"/>
    </xf>
    <xf numFmtId="177" fontId="50" fillId="2" borderId="46" xfId="4" applyNumberFormat="1" applyFont="1" applyFill="1" applyBorder="1" applyAlignment="1">
      <alignment horizontal="center" vertical="center"/>
    </xf>
    <xf numFmtId="179" fontId="50" fillId="0" borderId="46" xfId="4" applyNumberFormat="1" applyFont="1" applyBorder="1" applyAlignment="1">
      <alignment horizontal="right" vertical="center"/>
    </xf>
    <xf numFmtId="179" fontId="50" fillId="0" borderId="46" xfId="5" applyNumberFormat="1" applyFont="1" applyFill="1" applyBorder="1" applyAlignment="1">
      <alignment horizontal="right" vertical="center"/>
    </xf>
    <xf numFmtId="179" fontId="50" fillId="0" borderId="61" xfId="4" applyNumberFormat="1" applyFont="1" applyBorder="1" applyAlignment="1">
      <alignment horizontal="right" vertical="center"/>
    </xf>
    <xf numFmtId="179" fontId="50" fillId="0" borderId="9" xfId="4" applyNumberFormat="1" applyFont="1" applyBorder="1" applyAlignment="1">
      <alignment horizontal="right" vertical="center"/>
    </xf>
    <xf numFmtId="0" fontId="50" fillId="2" borderId="61" xfId="4" applyFont="1" applyFill="1" applyBorder="1" applyAlignment="1">
      <alignment horizontal="center" vertical="center"/>
    </xf>
    <xf numFmtId="0" fontId="50" fillId="2" borderId="9" xfId="4" applyFont="1" applyFill="1" applyBorder="1" applyAlignment="1">
      <alignment horizontal="center" vertical="center"/>
    </xf>
    <xf numFmtId="179" fontId="50" fillId="0" borderId="46" xfId="4" applyNumberFormat="1" applyFont="1" applyBorder="1" applyAlignment="1">
      <alignment horizontal="center" vertical="center"/>
    </xf>
    <xf numFmtId="179" fontId="50" fillId="6" borderId="46" xfId="4" applyNumberFormat="1" applyFont="1" applyFill="1" applyBorder="1" applyAlignment="1" applyProtection="1">
      <alignment horizontal="right" vertical="center"/>
      <protection locked="0"/>
    </xf>
    <xf numFmtId="179" fontId="50" fillId="6" borderId="46" xfId="5" applyNumberFormat="1" applyFont="1" applyFill="1" applyBorder="1" applyAlignment="1" applyProtection="1">
      <alignment horizontal="right" vertical="center"/>
      <protection locked="0"/>
    </xf>
    <xf numFmtId="179" fontId="50" fillId="0" borderId="61" xfId="4" applyNumberFormat="1" applyFont="1" applyBorder="1" applyAlignment="1">
      <alignment horizontal="center" vertical="center"/>
    </xf>
    <xf numFmtId="179" fontId="50" fillId="0" borderId="9" xfId="4" applyNumberFormat="1" applyFont="1" applyBorder="1" applyAlignment="1">
      <alignment horizontal="center" vertical="center"/>
    </xf>
    <xf numFmtId="179" fontId="50" fillId="6" borderId="61" xfId="4" applyNumberFormat="1" applyFont="1" applyFill="1" applyBorder="1" applyAlignment="1" applyProtection="1">
      <alignment horizontal="right" vertical="center"/>
      <protection locked="0"/>
    </xf>
    <xf numFmtId="179" fontId="50" fillId="6" borderId="9" xfId="4" applyNumberFormat="1" applyFont="1" applyFill="1" applyBorder="1" applyAlignment="1" applyProtection="1">
      <alignment horizontal="right" vertical="center"/>
      <protection locked="0"/>
    </xf>
    <xf numFmtId="0" fontId="27" fillId="0" borderId="0" xfId="4" applyFont="1" applyAlignment="1">
      <alignment horizontal="center" vertical="center" wrapText="1"/>
    </xf>
    <xf numFmtId="0" fontId="50" fillId="6" borderId="61" xfId="4" applyFont="1" applyFill="1" applyBorder="1" applyAlignment="1" applyProtection="1">
      <alignment horizontal="center" vertical="center"/>
      <protection locked="0"/>
    </xf>
    <xf numFmtId="0" fontId="50" fillId="6" borderId="9" xfId="4" applyFont="1" applyFill="1" applyBorder="1" applyAlignment="1" applyProtection="1">
      <alignment horizontal="center" vertical="center"/>
      <protection locked="0"/>
    </xf>
    <xf numFmtId="0" fontId="47" fillId="0" borderId="257" xfId="4" applyFont="1" applyBorder="1" applyAlignment="1">
      <alignment horizontal="center" vertical="center"/>
    </xf>
    <xf numFmtId="0" fontId="47" fillId="0" borderId="233" xfId="4" applyFont="1" applyBorder="1" applyAlignment="1">
      <alignment horizontal="center" vertical="center"/>
    </xf>
    <xf numFmtId="0" fontId="47" fillId="4" borderId="272" xfId="4" applyFont="1" applyFill="1" applyBorder="1" applyAlignment="1" applyProtection="1">
      <alignment horizontal="center" vertical="center" shrinkToFit="1"/>
      <protection locked="0"/>
    </xf>
    <xf numFmtId="0" fontId="47" fillId="4" borderId="3" xfId="4" applyFont="1" applyFill="1" applyBorder="1" applyAlignment="1" applyProtection="1">
      <alignment horizontal="center" vertical="center" shrinkToFit="1"/>
      <protection locked="0"/>
    </xf>
    <xf numFmtId="0" fontId="47" fillId="4" borderId="170" xfId="4" applyFont="1" applyFill="1" applyBorder="1" applyAlignment="1" applyProtection="1">
      <alignment horizontal="center" vertical="center" shrinkToFit="1"/>
      <protection locked="0"/>
    </xf>
    <xf numFmtId="0" fontId="47" fillId="4" borderId="251" xfId="4" applyFont="1" applyFill="1" applyBorder="1" applyAlignment="1" applyProtection="1">
      <alignment horizontal="center" vertical="center" shrinkToFit="1"/>
      <protection locked="0"/>
    </xf>
    <xf numFmtId="0" fontId="47" fillId="4" borderId="1" xfId="4" applyFont="1" applyFill="1" applyBorder="1" applyAlignment="1" applyProtection="1">
      <alignment horizontal="center" vertical="center" wrapText="1"/>
      <protection locked="0"/>
    </xf>
    <xf numFmtId="0" fontId="47" fillId="4" borderId="3" xfId="4" applyFont="1" applyFill="1" applyBorder="1" applyAlignment="1" applyProtection="1">
      <alignment horizontal="center" vertical="center" wrapText="1"/>
      <protection locked="0"/>
    </xf>
    <xf numFmtId="0" fontId="47" fillId="4" borderId="252" xfId="4" applyFont="1" applyFill="1" applyBorder="1" applyAlignment="1" applyProtection="1">
      <alignment horizontal="center" vertical="center" wrapText="1"/>
      <protection locked="0"/>
    </xf>
    <xf numFmtId="0" fontId="47" fillId="4" borderId="251" xfId="4" applyFont="1" applyFill="1" applyBorder="1" applyAlignment="1" applyProtection="1">
      <alignment horizontal="center" vertical="center" wrapText="1"/>
      <protection locked="0"/>
    </xf>
    <xf numFmtId="0" fontId="47" fillId="4" borderId="1" xfId="4" applyFont="1" applyFill="1" applyBorder="1" applyAlignment="1" applyProtection="1">
      <alignment horizontal="center" vertical="center" shrinkToFit="1"/>
      <protection locked="0"/>
    </xf>
    <xf numFmtId="0" fontId="47" fillId="4" borderId="2" xfId="4" applyFont="1" applyFill="1" applyBorder="1" applyAlignment="1" applyProtection="1">
      <alignment horizontal="center" vertical="center" shrinkToFit="1"/>
      <protection locked="0"/>
    </xf>
    <xf numFmtId="0" fontId="47" fillId="4" borderId="252" xfId="4" applyFont="1" applyFill="1" applyBorder="1" applyAlignment="1" applyProtection="1">
      <alignment horizontal="center" vertical="center" shrinkToFit="1"/>
      <protection locked="0"/>
    </xf>
    <xf numFmtId="0" fontId="47" fillId="4" borderId="171" xfId="4" applyFont="1" applyFill="1" applyBorder="1" applyAlignment="1" applyProtection="1">
      <alignment horizontal="center" vertical="center" shrinkToFit="1"/>
      <protection locked="0"/>
    </xf>
    <xf numFmtId="0" fontId="47" fillId="6" borderId="61" xfId="4" applyFont="1" applyFill="1" applyBorder="1" applyAlignment="1" applyProtection="1">
      <alignment horizontal="center" vertical="center" shrinkToFit="1"/>
      <protection locked="0"/>
    </xf>
    <xf numFmtId="0" fontId="47" fillId="6" borderId="10" xfId="4" applyFont="1" applyFill="1" applyBorder="1" applyAlignment="1" applyProtection="1">
      <alignment horizontal="center" vertical="center" shrinkToFit="1"/>
      <protection locked="0"/>
    </xf>
    <xf numFmtId="0" fontId="47" fillId="6" borderId="9" xfId="4" applyFont="1" applyFill="1" applyBorder="1" applyAlignment="1" applyProtection="1">
      <alignment horizontal="center" vertical="center" shrinkToFit="1"/>
      <protection locked="0"/>
    </xf>
    <xf numFmtId="0" fontId="47" fillId="6" borderId="288" xfId="4" applyFont="1" applyFill="1" applyBorder="1" applyAlignment="1" applyProtection="1">
      <alignment horizontal="center" vertical="center" shrinkToFit="1"/>
      <protection locked="0"/>
    </xf>
    <xf numFmtId="0" fontId="47" fillId="6" borderId="289" xfId="4" applyFont="1" applyFill="1" applyBorder="1" applyAlignment="1" applyProtection="1">
      <alignment horizontal="center" vertical="center" shrinkToFit="1"/>
      <protection locked="0"/>
    </xf>
    <xf numFmtId="0" fontId="47" fillId="6" borderId="253" xfId="4" applyFont="1" applyFill="1" applyBorder="1" applyAlignment="1" applyProtection="1">
      <alignment horizontal="center" vertical="center" shrinkToFit="1"/>
      <protection locked="0"/>
    </xf>
    <xf numFmtId="0" fontId="47" fillId="0" borderId="277" xfId="4" applyFont="1" applyBorder="1" applyAlignment="1">
      <alignment horizontal="center" vertical="center" wrapText="1"/>
    </xf>
    <xf numFmtId="0" fontId="47" fillId="0" borderId="278" xfId="4" applyFont="1" applyBorder="1" applyAlignment="1">
      <alignment horizontal="center" vertical="center" wrapText="1"/>
    </xf>
    <xf numFmtId="1" fontId="47" fillId="0" borderId="279" xfId="4" applyNumberFormat="1" applyFont="1" applyBorder="1" applyAlignment="1">
      <alignment horizontal="center" vertical="center" wrapText="1"/>
    </xf>
    <xf numFmtId="1" fontId="47" fillId="0" borderId="278" xfId="4" applyNumberFormat="1" applyFont="1" applyBorder="1" applyAlignment="1">
      <alignment horizontal="center" vertical="center" wrapText="1"/>
    </xf>
    <xf numFmtId="0" fontId="47" fillId="6" borderId="272" xfId="4" applyFont="1" applyFill="1" applyBorder="1" applyAlignment="1" applyProtection="1">
      <alignment horizontal="left" vertical="center" wrapText="1"/>
      <protection locked="0"/>
    </xf>
    <xf numFmtId="0" fontId="47" fillId="6" borderId="2" xfId="4" applyFont="1" applyFill="1" applyBorder="1" applyAlignment="1" applyProtection="1">
      <alignment horizontal="left" vertical="center" wrapText="1"/>
      <protection locked="0"/>
    </xf>
    <xf numFmtId="0" fontId="47" fillId="6" borderId="273" xfId="4" applyFont="1" applyFill="1" applyBorder="1" applyAlignment="1" applyProtection="1">
      <alignment horizontal="left" vertical="center" wrapText="1"/>
      <protection locked="0"/>
    </xf>
    <xf numFmtId="0" fontId="47" fillId="6" borderId="170" xfId="4" applyFont="1" applyFill="1" applyBorder="1" applyAlignment="1" applyProtection="1">
      <alignment horizontal="left" vertical="center" wrapText="1"/>
      <protection locked="0"/>
    </xf>
    <xf numFmtId="0" fontId="47" fillId="6" borderId="171" xfId="4" applyFont="1" applyFill="1" applyBorder="1" applyAlignment="1" applyProtection="1">
      <alignment horizontal="left" vertical="center" wrapText="1"/>
      <protection locked="0"/>
    </xf>
    <xf numFmtId="0" fontId="47" fillId="6" borderId="172" xfId="4" applyFont="1" applyFill="1" applyBorder="1" applyAlignment="1" applyProtection="1">
      <alignment horizontal="left" vertical="center" wrapText="1"/>
      <protection locked="0"/>
    </xf>
    <xf numFmtId="178" fontId="47" fillId="0" borderId="294" xfId="4" applyNumberFormat="1" applyFont="1" applyBorder="1" applyAlignment="1">
      <alignment horizontal="center" vertical="center" wrapText="1"/>
    </xf>
    <xf numFmtId="178" fontId="47" fillId="0" borderId="292" xfId="4" applyNumberFormat="1" applyFont="1" applyBorder="1" applyAlignment="1">
      <alignment horizontal="center" vertical="center" wrapText="1"/>
    </xf>
    <xf numFmtId="178" fontId="47" fillId="0" borderId="295" xfId="4" applyNumberFormat="1" applyFont="1" applyBorder="1" applyAlignment="1">
      <alignment horizontal="center" vertical="center" wrapText="1"/>
    </xf>
    <xf numFmtId="0" fontId="47" fillId="0" borderId="154" xfId="4" applyFont="1" applyBorder="1" applyAlignment="1">
      <alignment horizontal="center" vertical="center"/>
    </xf>
    <xf numFmtId="0" fontId="47" fillId="4" borderId="282" xfId="4" applyFont="1" applyFill="1" applyBorder="1" applyAlignment="1" applyProtection="1">
      <alignment horizontal="center" vertical="center" shrinkToFit="1"/>
      <protection locked="0"/>
    </xf>
    <xf numFmtId="0" fontId="47" fillId="4" borderId="6" xfId="4" applyFont="1" applyFill="1" applyBorder="1" applyAlignment="1" applyProtection="1">
      <alignment horizontal="center" vertical="center" shrinkToFit="1"/>
      <protection locked="0"/>
    </xf>
    <xf numFmtId="0" fontId="47" fillId="4" borderId="4" xfId="4" applyFont="1" applyFill="1" applyBorder="1" applyAlignment="1" applyProtection="1">
      <alignment horizontal="center" vertical="center" wrapText="1"/>
      <protection locked="0"/>
    </xf>
    <xf numFmtId="0" fontId="47" fillId="4" borderId="6" xfId="4" applyFont="1" applyFill="1" applyBorder="1" applyAlignment="1" applyProtection="1">
      <alignment horizontal="center" vertical="center" wrapText="1"/>
      <protection locked="0"/>
    </xf>
    <xf numFmtId="0" fontId="47" fillId="4" borderId="4" xfId="4" applyFont="1" applyFill="1" applyBorder="1" applyAlignment="1" applyProtection="1">
      <alignment horizontal="center" vertical="center" shrinkToFit="1"/>
      <protection locked="0"/>
    </xf>
    <xf numFmtId="0" fontId="47" fillId="4" borderId="5" xfId="4" applyFont="1" applyFill="1" applyBorder="1" applyAlignment="1" applyProtection="1">
      <alignment horizontal="center" vertical="center" shrinkToFit="1"/>
      <protection locked="0"/>
    </xf>
    <xf numFmtId="0" fontId="47" fillId="6" borderId="282" xfId="4" applyFont="1" applyFill="1" applyBorder="1" applyAlignment="1" applyProtection="1">
      <alignment horizontal="left" vertical="center" wrapText="1"/>
      <protection locked="0"/>
    </xf>
    <xf numFmtId="0" fontId="47" fillId="6" borderId="5" xfId="4" applyFont="1" applyFill="1" applyBorder="1" applyAlignment="1" applyProtection="1">
      <alignment horizontal="left" vertical="center" wrapText="1"/>
      <protection locked="0"/>
    </xf>
    <xf numFmtId="0" fontId="47" fillId="6" borderId="285" xfId="4" applyFont="1" applyFill="1" applyBorder="1" applyAlignment="1" applyProtection="1">
      <alignment horizontal="left" vertical="center" wrapText="1"/>
      <protection locked="0"/>
    </xf>
    <xf numFmtId="178" fontId="47" fillId="0" borderId="283" xfId="4" applyNumberFormat="1" applyFont="1" applyBorder="1" applyAlignment="1">
      <alignment horizontal="center" vertical="center" wrapText="1"/>
    </xf>
    <xf numFmtId="178" fontId="47" fillId="0" borderId="281" xfId="4" applyNumberFormat="1" applyFont="1" applyBorder="1" applyAlignment="1">
      <alignment horizontal="center" vertical="center" wrapText="1"/>
    </xf>
    <xf numFmtId="178" fontId="47" fillId="0" borderId="284" xfId="4" applyNumberFormat="1" applyFont="1" applyBorder="1" applyAlignment="1">
      <alignment horizontal="center" vertical="center" wrapText="1"/>
    </xf>
    <xf numFmtId="0" fontId="47" fillId="4" borderId="168" xfId="4" applyFont="1" applyFill="1" applyBorder="1" applyAlignment="1" applyProtection="1">
      <alignment horizontal="center" vertical="center" shrinkToFit="1"/>
      <protection locked="0"/>
    </xf>
    <xf numFmtId="0" fontId="47" fillId="4" borderId="8" xfId="4" applyFont="1" applyFill="1" applyBorder="1" applyAlignment="1" applyProtection="1">
      <alignment horizontal="center" vertical="center" shrinkToFit="1"/>
      <protection locked="0"/>
    </xf>
    <xf numFmtId="0" fontId="47" fillId="4" borderId="7" xfId="4" applyFont="1" applyFill="1" applyBorder="1" applyAlignment="1" applyProtection="1">
      <alignment horizontal="center" vertical="center" wrapText="1"/>
      <protection locked="0"/>
    </xf>
    <xf numFmtId="0" fontId="47" fillId="4" borderId="8" xfId="4" applyFont="1" applyFill="1" applyBorder="1" applyAlignment="1" applyProtection="1">
      <alignment horizontal="center" vertical="center" wrapText="1"/>
      <protection locked="0"/>
    </xf>
    <xf numFmtId="0" fontId="47" fillId="4" borderId="7" xfId="4" applyFont="1" applyFill="1" applyBorder="1" applyAlignment="1" applyProtection="1">
      <alignment horizontal="center" vertical="center" shrinkToFit="1"/>
      <protection locked="0"/>
    </xf>
    <xf numFmtId="0" fontId="47" fillId="4" borderId="0" xfId="4" applyFont="1" applyFill="1" applyAlignment="1" applyProtection="1">
      <alignment horizontal="center" vertical="center" shrinkToFit="1"/>
      <protection locked="0"/>
    </xf>
    <xf numFmtId="0" fontId="47" fillId="6" borderId="168" xfId="4" applyFont="1" applyFill="1" applyBorder="1" applyAlignment="1" applyProtection="1">
      <alignment horizontal="left" vertical="center" wrapText="1"/>
      <protection locked="0"/>
    </xf>
    <xf numFmtId="0" fontId="47" fillId="6" borderId="0" xfId="4" applyFont="1" applyFill="1" applyAlignment="1" applyProtection="1">
      <alignment horizontal="left" vertical="center" wrapText="1"/>
      <protection locked="0"/>
    </xf>
    <xf numFmtId="0" fontId="47" fillId="6" borderId="169" xfId="4" applyFont="1" applyFill="1" applyBorder="1" applyAlignment="1" applyProtection="1">
      <alignment horizontal="left" vertical="center" wrapText="1"/>
      <protection locked="0"/>
    </xf>
    <xf numFmtId="178" fontId="47" fillId="0" borderId="270" xfId="4" applyNumberFormat="1" applyFont="1" applyBorder="1" applyAlignment="1">
      <alignment horizontal="center" vertical="center" wrapText="1"/>
    </xf>
    <xf numFmtId="178" fontId="47" fillId="0" borderId="266" xfId="4" applyNumberFormat="1" applyFont="1" applyBorder="1" applyAlignment="1">
      <alignment horizontal="center" vertical="center" wrapText="1"/>
    </xf>
    <xf numFmtId="178" fontId="47" fillId="0" borderId="271" xfId="4" applyNumberFormat="1" applyFont="1" applyBorder="1" applyAlignment="1">
      <alignment horizontal="center" vertical="center" wrapText="1"/>
    </xf>
    <xf numFmtId="1" fontId="47" fillId="0" borderId="264" xfId="4" applyNumberFormat="1" applyFont="1" applyBorder="1" applyAlignment="1">
      <alignment horizontal="center" vertical="center" wrapText="1"/>
    </xf>
    <xf numFmtId="1" fontId="47" fillId="0" borderId="263" xfId="4" applyNumberFormat="1" applyFont="1" applyBorder="1" applyAlignment="1">
      <alignment horizontal="center" vertical="center" wrapText="1"/>
    </xf>
    <xf numFmtId="0" fontId="47" fillId="6" borderId="165" xfId="4" applyFont="1" applyFill="1" applyBorder="1" applyAlignment="1" applyProtection="1">
      <alignment horizontal="left" vertical="center" wrapText="1"/>
      <protection locked="0"/>
    </xf>
    <xf numFmtId="0" fontId="47" fillId="6" borderId="167" xfId="4" applyFont="1" applyFill="1" applyBorder="1" applyAlignment="1" applyProtection="1">
      <alignment horizontal="left" vertical="center" wrapText="1"/>
      <protection locked="0"/>
    </xf>
    <xf numFmtId="0" fontId="47" fillId="6" borderId="166" xfId="4" applyFont="1" applyFill="1" applyBorder="1" applyAlignment="1" applyProtection="1">
      <alignment horizontal="left" vertical="center" wrapText="1"/>
      <protection locked="0"/>
    </xf>
    <xf numFmtId="0" fontId="47" fillId="4" borderId="165" xfId="4" applyFont="1" applyFill="1" applyBorder="1" applyAlignment="1" applyProtection="1">
      <alignment horizontal="center" vertical="center" shrinkToFit="1"/>
      <protection locked="0"/>
    </xf>
    <xf numFmtId="0" fontId="47" fillId="4" borderId="246" xfId="4" applyFont="1" applyFill="1" applyBorder="1" applyAlignment="1" applyProtection="1">
      <alignment horizontal="center" vertical="center" shrinkToFit="1"/>
      <protection locked="0"/>
    </xf>
    <xf numFmtId="0" fontId="47" fillId="4" borderId="247" xfId="4" applyFont="1" applyFill="1" applyBorder="1" applyAlignment="1" applyProtection="1">
      <alignment horizontal="center" vertical="center" wrapText="1"/>
      <protection locked="0"/>
    </xf>
    <xf numFmtId="0" fontId="47" fillId="4" borderId="246" xfId="4" applyFont="1" applyFill="1" applyBorder="1" applyAlignment="1" applyProtection="1">
      <alignment horizontal="center" vertical="center" wrapText="1"/>
      <protection locked="0"/>
    </xf>
    <xf numFmtId="0" fontId="47" fillId="4" borderId="247" xfId="4" applyFont="1" applyFill="1" applyBorder="1" applyAlignment="1" applyProtection="1">
      <alignment horizontal="center" vertical="center" shrinkToFit="1"/>
      <protection locked="0"/>
    </xf>
    <xf numFmtId="0" fontId="47" fillId="4" borderId="167" xfId="4" applyFont="1" applyFill="1" applyBorder="1" applyAlignment="1" applyProtection="1">
      <alignment horizontal="center" vertical="center" shrinkToFit="1"/>
      <protection locked="0"/>
    </xf>
    <xf numFmtId="0" fontId="47" fillId="6" borderId="258" xfId="4" applyFont="1" applyFill="1" applyBorder="1" applyAlignment="1" applyProtection="1">
      <alignment horizontal="center" vertical="center" shrinkToFit="1"/>
      <protection locked="0"/>
    </xf>
    <xf numFmtId="0" fontId="47" fillId="6" borderId="259" xfId="4" applyFont="1" applyFill="1" applyBorder="1" applyAlignment="1" applyProtection="1">
      <alignment horizontal="center" vertical="center" shrinkToFit="1"/>
      <protection locked="0"/>
    </xf>
    <xf numFmtId="0" fontId="47" fillId="6" borderId="260" xfId="4" applyFont="1" applyFill="1" applyBorder="1" applyAlignment="1" applyProtection="1">
      <alignment horizontal="center" vertical="center" shrinkToFit="1"/>
      <protection locked="0"/>
    </xf>
    <xf numFmtId="0" fontId="47" fillId="0" borderId="262" xfId="4" applyFont="1" applyBorder="1" applyAlignment="1">
      <alignment horizontal="center" vertical="center" wrapText="1"/>
    </xf>
    <xf numFmtId="0" fontId="47" fillId="0" borderId="263" xfId="4" applyFont="1" applyBorder="1" applyAlignment="1">
      <alignment horizontal="center" vertical="center" wrapText="1"/>
    </xf>
    <xf numFmtId="0" fontId="27" fillId="0" borderId="231" xfId="4" applyFont="1" applyBorder="1" applyAlignment="1">
      <alignment horizontal="center" vertical="center" wrapText="1"/>
    </xf>
    <xf numFmtId="0" fontId="27" fillId="0" borderId="166" xfId="4" applyFont="1" applyBorder="1" applyAlignment="1">
      <alignment horizontal="center" vertical="center" wrapText="1"/>
    </xf>
    <xf numFmtId="0" fontId="27" fillId="0" borderId="250" xfId="4" applyFont="1" applyBorder="1" applyAlignment="1">
      <alignment horizontal="center" vertical="center" wrapText="1"/>
    </xf>
    <xf numFmtId="0" fontId="27" fillId="0" borderId="169" xfId="4" applyFont="1" applyBorder="1" applyAlignment="1">
      <alignment horizontal="center" vertical="center" wrapText="1"/>
    </xf>
    <xf numFmtId="0" fontId="27" fillId="0" borderId="232" xfId="4" applyFont="1" applyBorder="1" applyAlignment="1">
      <alignment horizontal="center" vertical="center" wrapText="1"/>
    </xf>
    <xf numFmtId="0" fontId="27" fillId="0" borderId="172" xfId="4" applyFont="1" applyBorder="1" applyAlignment="1">
      <alignment horizontal="center" vertical="center" wrapText="1"/>
    </xf>
    <xf numFmtId="0" fontId="27" fillId="0" borderId="165" xfId="4" applyFont="1" applyBorder="1" applyAlignment="1">
      <alignment horizontal="center" vertical="center" wrapText="1"/>
    </xf>
    <xf numFmtId="0" fontId="27" fillId="0" borderId="168" xfId="4" applyFont="1" applyBorder="1" applyAlignment="1">
      <alignment horizontal="center" vertical="center" wrapText="1"/>
    </xf>
    <xf numFmtId="0" fontId="27" fillId="0" borderId="170" xfId="4" applyFont="1" applyBorder="1" applyAlignment="1">
      <alignment horizontal="center" vertical="center" wrapText="1"/>
    </xf>
    <xf numFmtId="0" fontId="47" fillId="0" borderId="165" xfId="4" applyFont="1" applyBorder="1" applyAlignment="1">
      <alignment horizontal="center" vertical="center" wrapText="1"/>
    </xf>
    <xf numFmtId="0" fontId="47" fillId="0" borderId="167" xfId="4" applyFont="1" applyBorder="1" applyAlignment="1">
      <alignment horizontal="center" vertical="center" wrapText="1"/>
    </xf>
    <xf numFmtId="0" fontId="47" fillId="0" borderId="166" xfId="4" applyFont="1" applyBorder="1" applyAlignment="1">
      <alignment horizontal="center" vertical="center" wrapText="1"/>
    </xf>
    <xf numFmtId="0" fontId="47" fillId="0" borderId="168" xfId="4" applyFont="1" applyBorder="1" applyAlignment="1">
      <alignment horizontal="center" vertical="center" wrapText="1"/>
    </xf>
    <xf numFmtId="0" fontId="47" fillId="0" borderId="0" xfId="4" applyFont="1" applyAlignment="1">
      <alignment horizontal="center" vertical="center" wrapText="1"/>
    </xf>
    <xf numFmtId="0" fontId="47" fillId="0" borderId="169" xfId="4" applyFont="1" applyBorder="1" applyAlignment="1">
      <alignment horizontal="center" vertical="center" wrapText="1"/>
    </xf>
    <xf numFmtId="0" fontId="47" fillId="0" borderId="170" xfId="4" applyFont="1" applyBorder="1" applyAlignment="1">
      <alignment horizontal="center" vertical="center" wrapText="1"/>
    </xf>
    <xf numFmtId="0" fontId="47" fillId="0" borderId="171" xfId="4" applyFont="1" applyBorder="1" applyAlignment="1">
      <alignment horizontal="center" vertical="center" wrapText="1"/>
    </xf>
    <xf numFmtId="0" fontId="47" fillId="0" borderId="172" xfId="4" applyFont="1" applyBorder="1" applyAlignment="1">
      <alignment horizontal="center" vertical="center" wrapText="1"/>
    </xf>
    <xf numFmtId="0" fontId="47" fillId="0" borderId="10" xfId="4" applyFont="1" applyBorder="1" applyAlignment="1">
      <alignment horizontal="center" vertical="center"/>
    </xf>
    <xf numFmtId="0" fontId="47" fillId="0" borderId="248" xfId="4" applyFont="1" applyBorder="1" applyAlignment="1">
      <alignment horizontal="center" vertical="center"/>
    </xf>
    <xf numFmtId="0" fontId="47" fillId="0" borderId="249" xfId="4" applyFont="1" applyBorder="1" applyAlignment="1">
      <alignment horizontal="center" vertical="center"/>
    </xf>
    <xf numFmtId="0" fontId="47" fillId="0" borderId="245" xfId="4" applyFont="1" applyBorder="1" applyAlignment="1">
      <alignment horizontal="center" vertical="center"/>
    </xf>
    <xf numFmtId="0" fontId="47" fillId="0" borderId="234" xfId="4" applyFont="1" applyBorder="1" applyAlignment="1">
      <alignment horizontal="center" vertical="center"/>
    </xf>
    <xf numFmtId="0" fontId="47" fillId="0" borderId="155" xfId="4" applyFont="1" applyBorder="1" applyAlignment="1">
      <alignment horizontal="center" vertical="center"/>
    </xf>
    <xf numFmtId="0" fontId="47" fillId="0" borderId="246" xfId="4" applyFont="1" applyBorder="1" applyAlignment="1">
      <alignment horizontal="center" vertical="center" wrapText="1"/>
    </xf>
    <xf numFmtId="0" fontId="47" fillId="0" borderId="8" xfId="4" applyFont="1" applyBorder="1" applyAlignment="1">
      <alignment horizontal="center" vertical="center" wrapText="1"/>
    </xf>
    <xf numFmtId="0" fontId="47" fillId="0" borderId="251" xfId="4" applyFont="1" applyBorder="1" applyAlignment="1">
      <alignment horizontal="center" vertical="center" wrapText="1"/>
    </xf>
    <xf numFmtId="0" fontId="50" fillId="0" borderId="247" xfId="4" applyFont="1" applyBorder="1" applyAlignment="1">
      <alignment horizontal="center" vertical="center" wrapText="1"/>
    </xf>
    <xf numFmtId="0" fontId="50" fillId="0" borderId="246" xfId="4" applyFont="1" applyBorder="1" applyAlignment="1">
      <alignment horizontal="center" vertical="center" wrapText="1"/>
    </xf>
    <xf numFmtId="0" fontId="50" fillId="0" borderId="7" xfId="4" applyFont="1" applyBorder="1" applyAlignment="1">
      <alignment horizontal="center" vertical="center" wrapText="1"/>
    </xf>
    <xf numFmtId="0" fontId="50" fillId="0" borderId="8" xfId="4" applyFont="1" applyBorder="1" applyAlignment="1">
      <alignment horizontal="center" vertical="center" wrapText="1"/>
    </xf>
    <xf numFmtId="0" fontId="50" fillId="0" borderId="252" xfId="4" applyFont="1" applyBorder="1" applyAlignment="1">
      <alignment horizontal="center" vertical="center" wrapText="1"/>
    </xf>
    <xf numFmtId="0" fontId="50" fillId="0" borderId="251" xfId="4" applyFont="1" applyBorder="1" applyAlignment="1">
      <alignment horizontal="center" vertical="center" wrapText="1"/>
    </xf>
    <xf numFmtId="0" fontId="47" fillId="0" borderId="247" xfId="4" applyFont="1" applyBorder="1" applyAlignment="1">
      <alignment horizontal="center" vertical="center" wrapText="1"/>
    </xf>
    <xf numFmtId="0" fontId="47" fillId="0" borderId="7" xfId="4" applyFont="1" applyBorder="1" applyAlignment="1">
      <alignment horizontal="center" vertical="center" wrapText="1"/>
    </xf>
    <xf numFmtId="0" fontId="47" fillId="0" borderId="252" xfId="4" applyFont="1" applyBorder="1" applyAlignment="1">
      <alignment horizontal="center" vertical="center" wrapText="1"/>
    </xf>
    <xf numFmtId="0" fontId="47" fillId="0" borderId="167" xfId="4" quotePrefix="1" applyFont="1" applyBorder="1" applyAlignment="1">
      <alignment horizontal="center" vertical="center"/>
    </xf>
    <xf numFmtId="0" fontId="47" fillId="0" borderId="167" xfId="4" applyFont="1" applyBorder="1" applyAlignment="1">
      <alignment horizontal="center" vertical="center"/>
    </xf>
    <xf numFmtId="0" fontId="47" fillId="4" borderId="61" xfId="4" applyFont="1" applyFill="1" applyBorder="1" applyAlignment="1" applyProtection="1">
      <alignment horizontal="center" vertical="center"/>
      <protection locked="0"/>
    </xf>
    <xf numFmtId="0" fontId="47" fillId="5" borderId="10" xfId="4" applyFont="1" applyFill="1" applyBorder="1" applyAlignment="1" applyProtection="1">
      <alignment horizontal="center" vertical="center"/>
      <protection locked="0"/>
    </xf>
    <xf numFmtId="0" fontId="47" fillId="5" borderId="9" xfId="4" applyFont="1" applyFill="1" applyBorder="1" applyAlignment="1" applyProtection="1">
      <alignment horizontal="center" vertical="center"/>
      <protection locked="0"/>
    </xf>
    <xf numFmtId="0" fontId="47" fillId="6" borderId="61" xfId="4" applyFont="1" applyFill="1" applyBorder="1" applyAlignment="1" applyProtection="1">
      <alignment horizontal="center" vertical="center"/>
      <protection locked="0"/>
    </xf>
    <xf numFmtId="0" fontId="47" fillId="6" borderId="9" xfId="4" applyFont="1" applyFill="1" applyBorder="1" applyAlignment="1" applyProtection="1">
      <alignment horizontal="center" vertical="center"/>
      <protection locked="0"/>
    </xf>
    <xf numFmtId="0" fontId="47" fillId="2" borderId="61" xfId="4" applyFont="1" applyFill="1" applyBorder="1" applyAlignment="1">
      <alignment horizontal="center" vertical="center"/>
    </xf>
    <xf numFmtId="0" fontId="47" fillId="2" borderId="9" xfId="4" applyFont="1" applyFill="1" applyBorder="1" applyAlignment="1">
      <alignment horizontal="center" vertical="center"/>
    </xf>
    <xf numFmtId="0" fontId="48" fillId="4" borderId="0" xfId="4" applyFont="1" applyFill="1" applyAlignment="1" applyProtection="1">
      <alignment horizontal="center" vertical="center" shrinkToFit="1"/>
      <protection locked="0"/>
    </xf>
    <xf numFmtId="0" fontId="48" fillId="5" borderId="0" xfId="4" applyFont="1" applyFill="1" applyAlignment="1" applyProtection="1">
      <alignment horizontal="center" vertical="center" shrinkToFit="1"/>
      <protection locked="0"/>
    </xf>
    <xf numFmtId="0" fontId="48" fillId="6" borderId="0" xfId="4" applyFont="1" applyFill="1" applyAlignment="1" applyProtection="1">
      <alignment horizontal="center" vertical="center"/>
      <protection locked="0"/>
    </xf>
    <xf numFmtId="0" fontId="48" fillId="0" borderId="0" xfId="4" applyFont="1" applyAlignment="1">
      <alignment horizontal="center" vertical="center"/>
    </xf>
    <xf numFmtId="0" fontId="53" fillId="2" borderId="46" xfId="4" applyFont="1" applyFill="1" applyBorder="1" applyAlignment="1">
      <alignment horizontal="center" vertical="center"/>
    </xf>
    <xf numFmtId="0" fontId="27" fillId="2" borderId="0" xfId="4" applyFont="1" applyFill="1" applyAlignment="1" applyProtection="1">
      <alignment horizontal="left" vertical="center" wrapText="1"/>
      <protection locked="0"/>
    </xf>
    <xf numFmtId="0" fontId="27" fillId="0" borderId="0" xfId="4" applyFont="1" applyAlignment="1">
      <alignment horizontal="center" vertical="center"/>
    </xf>
    <xf numFmtId="0" fontId="27" fillId="2" borderId="0" xfId="4" applyFont="1" applyFill="1" applyAlignment="1" applyProtection="1">
      <alignment horizontal="center" vertical="center" wrapText="1"/>
      <protection locked="0"/>
    </xf>
    <xf numFmtId="0" fontId="47" fillId="4" borderId="234" xfId="4" applyFont="1" applyFill="1" applyBorder="1" applyAlignment="1" applyProtection="1">
      <alignment horizontal="center" vertical="center"/>
      <protection locked="0"/>
    </xf>
    <xf numFmtId="0" fontId="47" fillId="5" borderId="155" xfId="4" applyFont="1" applyFill="1" applyBorder="1" applyAlignment="1" applyProtection="1">
      <alignment horizontal="center" vertical="center"/>
      <protection locked="0"/>
    </xf>
    <xf numFmtId="0" fontId="47" fillId="4" borderId="249" xfId="4" applyFont="1" applyFill="1" applyBorder="1" applyAlignment="1" applyProtection="1">
      <alignment horizontal="center" vertical="center"/>
      <protection locked="0"/>
    </xf>
    <xf numFmtId="0" fontId="47" fillId="5" borderId="248" xfId="4" applyFont="1" applyFill="1" applyBorder="1" applyAlignment="1" applyProtection="1">
      <alignment horizontal="center" vertical="center"/>
      <protection locked="0"/>
    </xf>
    <xf numFmtId="0" fontId="47" fillId="5" borderId="298" xfId="4" applyFont="1" applyFill="1" applyBorder="1" applyAlignment="1" applyProtection="1">
      <alignment horizontal="center" vertical="center"/>
      <protection locked="0"/>
    </xf>
    <xf numFmtId="0" fontId="47" fillId="5" borderId="289" xfId="4" applyFont="1" applyFill="1" applyBorder="1" applyAlignment="1" applyProtection="1">
      <alignment horizontal="center" vertical="center"/>
      <protection locked="0"/>
    </xf>
    <xf numFmtId="0" fontId="47" fillId="5" borderId="299" xfId="4" applyFont="1" applyFill="1" applyBorder="1" applyAlignment="1" applyProtection="1">
      <alignment horizontal="center" vertical="center"/>
      <protection locked="0"/>
    </xf>
    <xf numFmtId="0" fontId="47" fillId="5" borderId="234" xfId="4" applyFont="1" applyFill="1" applyBorder="1" applyAlignment="1" applyProtection="1">
      <alignment horizontal="center" vertical="center"/>
      <protection locked="0"/>
    </xf>
    <xf numFmtId="0" fontId="47" fillId="5" borderId="249" xfId="4" applyFont="1" applyFill="1" applyBorder="1" applyAlignment="1" applyProtection="1">
      <alignment horizontal="center" vertical="center"/>
      <protection locked="0"/>
    </xf>
    <xf numFmtId="0" fontId="47" fillId="4" borderId="245" xfId="4" applyFont="1" applyFill="1" applyBorder="1" applyAlignment="1" applyProtection="1">
      <alignment horizontal="center" vertical="center"/>
      <protection locked="0"/>
    </xf>
    <xf numFmtId="0" fontId="47" fillId="4" borderId="296" xfId="4" applyFont="1" applyFill="1" applyBorder="1" applyAlignment="1" applyProtection="1">
      <alignment horizontal="center" vertical="center"/>
      <protection locked="0"/>
    </xf>
    <xf numFmtId="0" fontId="47" fillId="5" borderId="259" xfId="4" applyFont="1" applyFill="1" applyBorder="1" applyAlignment="1" applyProtection="1">
      <alignment horizontal="center" vertical="center"/>
      <protection locked="0"/>
    </xf>
    <xf numFmtId="0" fontId="47" fillId="5" borderId="297" xfId="4" applyFont="1" applyFill="1" applyBorder="1" applyAlignment="1" applyProtection="1">
      <alignment horizontal="center" vertical="center"/>
      <protection locked="0"/>
    </xf>
    <xf numFmtId="0" fontId="16" fillId="0" borderId="152" xfId="4" applyFont="1" applyBorder="1" applyAlignment="1">
      <alignment horizontal="center" vertical="center" wrapText="1"/>
    </xf>
    <xf numFmtId="0" fontId="16" fillId="0" borderId="153" xfId="4" applyFont="1" applyBorder="1" applyAlignment="1">
      <alignment horizontal="center" vertical="center" wrapText="1"/>
    </xf>
    <xf numFmtId="0" fontId="16" fillId="0" borderId="233" xfId="4" applyFont="1" applyBorder="1" applyAlignment="1">
      <alignment horizontal="center" vertical="center" wrapText="1"/>
    </xf>
    <xf numFmtId="0" fontId="47" fillId="0" borderId="166" xfId="4" applyFont="1" applyBorder="1" applyAlignment="1">
      <alignment horizontal="center" vertical="center"/>
    </xf>
    <xf numFmtId="0" fontId="47" fillId="0" borderId="168" xfId="4" applyFont="1" applyBorder="1" applyAlignment="1">
      <alignment horizontal="center" vertical="center"/>
    </xf>
    <xf numFmtId="0" fontId="47" fillId="0" borderId="0" xfId="4" applyFont="1" applyAlignment="1">
      <alignment horizontal="center" vertical="center"/>
    </xf>
    <xf numFmtId="0" fontId="47" fillId="0" borderId="169" xfId="4" applyFont="1" applyBorder="1" applyAlignment="1">
      <alignment horizontal="center" vertical="center"/>
    </xf>
    <xf numFmtId="0" fontId="47" fillId="0" borderId="170" xfId="4" applyFont="1" applyBorder="1" applyAlignment="1">
      <alignment horizontal="center" vertical="center"/>
    </xf>
    <xf numFmtId="0" fontId="47" fillId="0" borderId="171" xfId="4" applyFont="1" applyBorder="1" applyAlignment="1">
      <alignment horizontal="center" vertical="center"/>
    </xf>
    <xf numFmtId="0" fontId="47" fillId="0" borderId="172" xfId="4" applyFont="1" applyBorder="1" applyAlignment="1">
      <alignment horizontal="center" vertical="center"/>
    </xf>
    <xf numFmtId="0" fontId="69" fillId="0" borderId="46" xfId="2" applyFont="1" applyBorder="1" applyAlignment="1">
      <alignment horizontal="center" vertical="center"/>
    </xf>
    <xf numFmtId="0" fontId="11" fillId="0" borderId="0" xfId="2" applyFont="1" applyAlignment="1">
      <alignment horizontal="center" vertical="center"/>
    </xf>
    <xf numFmtId="0" fontId="35" fillId="0" borderId="0" xfId="2" applyFont="1" applyAlignment="1">
      <alignment horizontal="center" vertical="center"/>
    </xf>
    <xf numFmtId="0" fontId="39" fillId="0" borderId="47" xfId="2" applyFont="1" applyBorder="1" applyAlignment="1">
      <alignment horizontal="center" vertical="center"/>
    </xf>
    <xf numFmtId="0" fontId="39" fillId="0" borderId="49" xfId="2" applyFont="1" applyBorder="1" applyAlignment="1">
      <alignment horizontal="center" vertical="center"/>
    </xf>
    <xf numFmtId="0" fontId="39" fillId="0" borderId="48" xfId="2" applyFont="1" applyBorder="1" applyAlignment="1">
      <alignment horizontal="center" vertical="center"/>
    </xf>
    <xf numFmtId="0" fontId="11" fillId="0" borderId="199" xfId="2" applyFont="1" applyBorder="1" applyAlignment="1">
      <alignment horizontal="center" vertical="center" shrinkToFit="1"/>
    </xf>
    <xf numFmtId="0" fontId="11" fillId="0" borderId="206" xfId="2" applyFont="1" applyBorder="1" applyAlignment="1">
      <alignment horizontal="center" vertical="center" shrinkToFit="1"/>
    </xf>
    <xf numFmtId="0" fontId="11" fillId="0" borderId="200" xfId="2" applyFont="1" applyBorder="1" applyAlignment="1">
      <alignment horizontal="center" vertical="center" shrinkToFit="1"/>
    </xf>
    <xf numFmtId="0" fontId="11" fillId="0" borderId="207" xfId="2" applyFont="1" applyBorder="1" applyAlignment="1">
      <alignment horizontal="center" vertical="center" shrinkToFit="1"/>
    </xf>
    <xf numFmtId="0" fontId="11" fillId="0" borderId="201" xfId="2" applyFont="1" applyBorder="1" applyAlignment="1">
      <alignment horizontal="center" vertical="center" shrinkToFit="1"/>
    </xf>
    <xf numFmtId="0" fontId="11" fillId="0" borderId="208" xfId="2" applyFont="1" applyBorder="1" applyAlignment="1">
      <alignment horizontal="center" vertical="center" shrinkToFit="1"/>
    </xf>
    <xf numFmtId="0" fontId="38" fillId="0" borderId="47" xfId="2" applyFont="1" applyBorder="1" applyAlignment="1">
      <alignment horizontal="center" vertical="center"/>
    </xf>
    <xf numFmtId="0" fontId="38" fillId="0" borderId="49" xfId="2" applyFont="1" applyBorder="1" applyAlignment="1">
      <alignment horizontal="center" vertical="center"/>
    </xf>
    <xf numFmtId="0" fontId="38" fillId="0" borderId="48" xfId="2" applyFont="1" applyBorder="1" applyAlignment="1">
      <alignment horizontal="center" vertical="center"/>
    </xf>
    <xf numFmtId="0" fontId="40" fillId="0" borderId="0" xfId="2" applyFont="1" applyAlignment="1">
      <alignment horizontal="center" vertical="center"/>
    </xf>
    <xf numFmtId="0" fontId="42" fillId="0" borderId="47" xfId="2" applyFont="1" applyBorder="1" applyAlignment="1">
      <alignment horizontal="center" vertical="center"/>
    </xf>
    <xf numFmtId="0" fontId="42" fillId="0" borderId="49" xfId="2" applyFont="1" applyBorder="1" applyAlignment="1">
      <alignment horizontal="center" vertical="center"/>
    </xf>
    <xf numFmtId="176" fontId="42" fillId="0" borderId="49" xfId="2" applyNumberFormat="1" applyFont="1" applyBorder="1" applyAlignment="1">
      <alignment horizontal="center" vertical="center"/>
    </xf>
    <xf numFmtId="176" fontId="42" fillId="0" borderId="48" xfId="2" applyNumberFormat="1" applyFont="1" applyBorder="1" applyAlignment="1">
      <alignment horizontal="center" vertical="center"/>
    </xf>
    <xf numFmtId="0" fontId="43" fillId="0" borderId="47" xfId="2" applyFont="1" applyBorder="1" applyAlignment="1">
      <alignment horizontal="center" vertical="center"/>
    </xf>
    <xf numFmtId="0" fontId="43" fillId="0" borderId="49" xfId="2" applyFont="1" applyBorder="1" applyAlignment="1">
      <alignment horizontal="center" vertical="center"/>
    </xf>
    <xf numFmtId="176" fontId="43" fillId="0" borderId="49" xfId="2" applyNumberFormat="1" applyFont="1" applyBorder="1" applyAlignment="1">
      <alignment horizontal="center" vertical="center"/>
    </xf>
    <xf numFmtId="176" fontId="43" fillId="0" borderId="48" xfId="2" applyNumberFormat="1" applyFont="1" applyBorder="1" applyAlignment="1">
      <alignment horizontal="center" vertical="center"/>
    </xf>
    <xf numFmtId="0" fontId="27" fillId="2" borderId="46" xfId="6" applyFont="1" applyFill="1" applyBorder="1" applyAlignment="1">
      <alignment horizontal="left" vertical="center"/>
    </xf>
    <xf numFmtId="0" fontId="27" fillId="2" borderId="0" xfId="6" applyFont="1" applyFill="1" applyAlignment="1">
      <alignment horizontal="left" vertical="center" indent="1"/>
    </xf>
    <xf numFmtId="0" fontId="27" fillId="2" borderId="46" xfId="6" applyFont="1" applyFill="1" applyBorder="1" applyAlignment="1">
      <alignment horizontal="center" vertical="center"/>
    </xf>
    <xf numFmtId="0" fontId="47" fillId="4" borderId="61" xfId="6" applyFont="1" applyFill="1" applyBorder="1" applyAlignment="1" applyProtection="1">
      <alignment horizontal="center" vertical="center"/>
      <protection locked="0"/>
    </xf>
    <xf numFmtId="0" fontId="47" fillId="5" borderId="10" xfId="6" applyFont="1" applyFill="1" applyBorder="1" applyAlignment="1" applyProtection="1">
      <alignment horizontal="center" vertical="center"/>
      <protection locked="0"/>
    </xf>
    <xf numFmtId="0" fontId="47" fillId="5" borderId="9" xfId="6" applyFont="1" applyFill="1" applyBorder="1" applyAlignment="1" applyProtection="1">
      <alignment horizontal="center" vertical="center"/>
      <protection locked="0"/>
    </xf>
    <xf numFmtId="0" fontId="47" fillId="6" borderId="61" xfId="6" applyFont="1" applyFill="1" applyBorder="1" applyAlignment="1" applyProtection="1">
      <alignment horizontal="center" vertical="center"/>
      <protection locked="0"/>
    </xf>
    <xf numFmtId="0" fontId="47" fillId="6" borderId="9" xfId="6" applyFont="1" applyFill="1" applyBorder="1" applyAlignment="1" applyProtection="1">
      <alignment horizontal="center" vertical="center"/>
      <protection locked="0"/>
    </xf>
    <xf numFmtId="0" fontId="47" fillId="2" borderId="61" xfId="6" applyFont="1" applyFill="1" applyBorder="1" applyAlignment="1">
      <alignment horizontal="center" vertical="center"/>
    </xf>
    <xf numFmtId="0" fontId="47" fillId="2" borderId="9" xfId="6" applyFont="1" applyFill="1" applyBorder="1" applyAlignment="1">
      <alignment horizontal="center" vertical="center"/>
    </xf>
    <xf numFmtId="0" fontId="47" fillId="6" borderId="10" xfId="6" applyFont="1" applyFill="1" applyBorder="1" applyAlignment="1" applyProtection="1">
      <alignment horizontal="center" vertical="center"/>
      <protection locked="0"/>
    </xf>
    <xf numFmtId="38" fontId="47" fillId="2" borderId="0" xfId="7" applyFont="1" applyFill="1" applyBorder="1" applyAlignment="1" applyProtection="1">
      <alignment horizontal="center" vertical="center"/>
    </xf>
    <xf numFmtId="0" fontId="48" fillId="4" borderId="0" xfId="6" applyFont="1" applyFill="1" applyAlignment="1" applyProtection="1">
      <alignment horizontal="center" vertical="center"/>
      <protection locked="0"/>
    </xf>
    <xf numFmtId="0" fontId="48" fillId="5" borderId="0" xfId="6" applyFont="1" applyFill="1" applyAlignment="1" applyProtection="1">
      <alignment horizontal="center" vertical="center"/>
      <protection locked="0"/>
    </xf>
    <xf numFmtId="0" fontId="48" fillId="6" borderId="0" xfId="6" applyFont="1" applyFill="1" applyAlignment="1" applyProtection="1">
      <alignment horizontal="center" vertical="center"/>
      <protection locked="0"/>
    </xf>
    <xf numFmtId="0" fontId="48" fillId="0" borderId="0" xfId="6" applyFont="1" applyAlignment="1">
      <alignment horizontal="center" vertical="center"/>
    </xf>
    <xf numFmtId="20" fontId="47" fillId="6" borderId="61" xfId="6" applyNumberFormat="1" applyFont="1" applyFill="1" applyBorder="1" applyAlignment="1" applyProtection="1">
      <alignment horizontal="center" vertical="center"/>
      <protection locked="0"/>
    </xf>
    <xf numFmtId="20" fontId="47" fillId="6" borderId="10" xfId="6" applyNumberFormat="1" applyFont="1" applyFill="1" applyBorder="1" applyAlignment="1" applyProtection="1">
      <alignment horizontal="center" vertical="center"/>
      <protection locked="0"/>
    </xf>
    <xf numFmtId="20" fontId="47" fillId="6" borderId="9" xfId="6" applyNumberFormat="1" applyFont="1" applyFill="1" applyBorder="1" applyAlignment="1" applyProtection="1">
      <alignment horizontal="center" vertical="center"/>
      <protection locked="0"/>
    </xf>
    <xf numFmtId="4" fontId="47" fillId="0" borderId="61" xfId="6" applyNumberFormat="1" applyFont="1" applyBorder="1" applyAlignment="1">
      <alignment horizontal="center" vertical="center"/>
    </xf>
    <xf numFmtId="4" fontId="47" fillId="0" borderId="9" xfId="6" applyNumberFormat="1" applyFont="1" applyBorder="1" applyAlignment="1">
      <alignment horizontal="center" vertical="center"/>
    </xf>
    <xf numFmtId="0" fontId="47" fillId="0" borderId="152" xfId="6" applyFont="1" applyBorder="1" applyAlignment="1">
      <alignment horizontal="center" vertical="center"/>
    </xf>
    <xf numFmtId="0" fontId="47" fillId="0" borderId="153" xfId="6" applyFont="1" applyBorder="1" applyAlignment="1">
      <alignment horizontal="center" vertical="center"/>
    </xf>
    <xf numFmtId="0" fontId="47" fillId="0" borderId="233" xfId="6" applyFont="1" applyBorder="1" applyAlignment="1">
      <alignment horizontal="center" vertical="center"/>
    </xf>
    <xf numFmtId="0" fontId="47" fillId="0" borderId="165" xfId="6" applyFont="1" applyBorder="1" applyAlignment="1">
      <alignment horizontal="center" vertical="center" wrapText="1"/>
    </xf>
    <xf numFmtId="0" fontId="47" fillId="0" borderId="167" xfId="6" applyFont="1" applyBorder="1" applyAlignment="1">
      <alignment horizontal="center" vertical="center" wrapText="1"/>
    </xf>
    <xf numFmtId="0" fontId="47" fillId="0" borderId="246" xfId="6" applyFont="1" applyBorder="1" applyAlignment="1">
      <alignment horizontal="center" vertical="center" wrapText="1"/>
    </xf>
    <xf numFmtId="0" fontId="47" fillId="0" borderId="168" xfId="6" applyFont="1" applyBorder="1" applyAlignment="1">
      <alignment horizontal="center" vertical="center" wrapText="1"/>
    </xf>
    <xf numFmtId="0" fontId="47" fillId="0" borderId="0" xfId="6" applyFont="1" applyAlignment="1">
      <alignment horizontal="center" vertical="center" wrapText="1"/>
    </xf>
    <xf numFmtId="0" fontId="47" fillId="0" borderId="8" xfId="6" applyFont="1" applyBorder="1" applyAlignment="1">
      <alignment horizontal="center" vertical="center" wrapText="1"/>
    </xf>
    <xf numFmtId="0" fontId="47" fillId="0" borderId="170" xfId="6" applyFont="1" applyBorder="1" applyAlignment="1">
      <alignment horizontal="center" vertical="center" wrapText="1"/>
    </xf>
    <xf numFmtId="0" fontId="47" fillId="0" borderId="171" xfId="6" applyFont="1" applyBorder="1" applyAlignment="1">
      <alignment horizontal="center" vertical="center" wrapText="1"/>
    </xf>
    <xf numFmtId="0" fontId="47" fillId="0" borderId="251" xfId="6" applyFont="1" applyBorder="1" applyAlignment="1">
      <alignment horizontal="center" vertical="center" wrapText="1"/>
    </xf>
    <xf numFmtId="0" fontId="27" fillId="0" borderId="200" xfId="6" applyFont="1" applyBorder="1" applyAlignment="1">
      <alignment horizontal="center" vertical="center" wrapText="1"/>
    </xf>
    <xf numFmtId="0" fontId="27" fillId="0" borderId="122" xfId="6" applyFont="1" applyBorder="1" applyAlignment="1">
      <alignment horizontal="center" vertical="center" wrapText="1"/>
    </xf>
    <xf numFmtId="0" fontId="27" fillId="0" borderId="207" xfId="6" applyFont="1" applyBorder="1" applyAlignment="1">
      <alignment horizontal="center" vertical="center" wrapText="1"/>
    </xf>
    <xf numFmtId="0" fontId="47" fillId="0" borderId="247" xfId="6" applyFont="1" applyBorder="1" applyAlignment="1">
      <alignment horizontal="center" vertical="center" wrapText="1"/>
    </xf>
    <xf numFmtId="0" fontId="47" fillId="0" borderId="7" xfId="6" applyFont="1" applyBorder="1" applyAlignment="1">
      <alignment horizontal="center" vertical="center" wrapText="1"/>
    </xf>
    <xf numFmtId="0" fontId="47" fillId="0" borderId="252" xfId="6" applyFont="1" applyBorder="1" applyAlignment="1">
      <alignment horizontal="center" vertical="center" wrapText="1"/>
    </xf>
    <xf numFmtId="0" fontId="47" fillId="0" borderId="166" xfId="6" applyFont="1" applyBorder="1" applyAlignment="1">
      <alignment horizontal="center" vertical="center" wrapText="1"/>
    </xf>
    <xf numFmtId="0" fontId="47" fillId="0" borderId="169" xfId="6" applyFont="1" applyBorder="1" applyAlignment="1">
      <alignment horizontal="center" vertical="center" wrapText="1"/>
    </xf>
    <xf numFmtId="0" fontId="47" fillId="0" borderId="172" xfId="6" applyFont="1" applyBorder="1" applyAlignment="1">
      <alignment horizontal="center" vertical="center" wrapText="1"/>
    </xf>
    <xf numFmtId="0" fontId="27" fillId="0" borderId="165" xfId="6" applyFont="1" applyBorder="1" applyAlignment="1">
      <alignment horizontal="center" vertical="center" wrapText="1"/>
    </xf>
    <xf numFmtId="0" fontId="27" fillId="0" borderId="167" xfId="6" applyFont="1" applyBorder="1" applyAlignment="1">
      <alignment horizontal="center" vertical="center" wrapText="1"/>
    </xf>
    <xf numFmtId="0" fontId="27" fillId="0" borderId="166" xfId="6" applyFont="1" applyBorder="1" applyAlignment="1">
      <alignment horizontal="center" vertical="center" wrapText="1"/>
    </xf>
    <xf numFmtId="0" fontId="27" fillId="0" borderId="168" xfId="6" applyFont="1" applyBorder="1" applyAlignment="1">
      <alignment horizontal="center" vertical="center" wrapText="1"/>
    </xf>
    <xf numFmtId="0" fontId="27" fillId="0" borderId="0" xfId="6" applyFont="1" applyAlignment="1">
      <alignment horizontal="center" vertical="center" wrapText="1"/>
    </xf>
    <xf numFmtId="0" fontId="27" fillId="0" borderId="169" xfId="6" applyFont="1" applyBorder="1" applyAlignment="1">
      <alignment horizontal="center" vertical="center" wrapText="1"/>
    </xf>
    <xf numFmtId="0" fontId="27" fillId="0" borderId="170" xfId="6" applyFont="1" applyBorder="1" applyAlignment="1">
      <alignment horizontal="center" vertical="center" wrapText="1"/>
    </xf>
    <xf numFmtId="0" fontId="27" fillId="0" borderId="171" xfId="6" applyFont="1" applyBorder="1" applyAlignment="1">
      <alignment horizontal="center" vertical="center" wrapText="1"/>
    </xf>
    <xf numFmtId="0" fontId="27" fillId="0" borderId="172" xfId="6" applyFont="1" applyBorder="1" applyAlignment="1">
      <alignment horizontal="center" vertical="center" wrapText="1"/>
    </xf>
    <xf numFmtId="0" fontId="47" fillId="0" borderId="165" xfId="6" quotePrefix="1" applyFont="1" applyBorder="1" applyAlignment="1">
      <alignment horizontal="center" vertical="center"/>
    </xf>
    <xf numFmtId="0" fontId="47" fillId="0" borderId="167" xfId="6" applyFont="1" applyBorder="1" applyAlignment="1">
      <alignment horizontal="center" vertical="center"/>
    </xf>
    <xf numFmtId="0" fontId="47" fillId="0" borderId="166" xfId="6" applyFont="1" applyBorder="1" applyAlignment="1">
      <alignment horizontal="center" vertical="center"/>
    </xf>
    <xf numFmtId="0" fontId="47" fillId="0" borderId="245" xfId="6" applyFont="1" applyBorder="1" applyAlignment="1">
      <alignment horizontal="center" vertical="center"/>
    </xf>
    <xf numFmtId="0" fontId="47" fillId="0" borderId="234" xfId="6" applyFont="1" applyBorder="1" applyAlignment="1">
      <alignment horizontal="center" vertical="center"/>
    </xf>
    <xf numFmtId="0" fontId="47" fillId="4" borderId="165" xfId="6" applyFont="1" applyFill="1" applyBorder="1" applyAlignment="1" applyProtection="1">
      <alignment horizontal="center" vertical="center" wrapText="1"/>
      <protection locked="0"/>
    </xf>
    <xf numFmtId="0" fontId="47" fillId="4" borderId="167" xfId="6" applyFont="1" applyFill="1" applyBorder="1" applyAlignment="1" applyProtection="1">
      <alignment horizontal="center" vertical="center" wrapText="1"/>
      <protection locked="0"/>
    </xf>
    <xf numFmtId="0" fontId="47" fillId="4" borderId="246" xfId="6" applyFont="1" applyFill="1" applyBorder="1" applyAlignment="1" applyProtection="1">
      <alignment horizontal="center" vertical="center" wrapText="1"/>
      <protection locked="0"/>
    </xf>
    <xf numFmtId="0" fontId="47" fillId="4" borderId="168" xfId="6" applyFont="1" applyFill="1" applyBorder="1" applyAlignment="1" applyProtection="1">
      <alignment horizontal="center" vertical="center" wrapText="1"/>
      <protection locked="0"/>
    </xf>
    <xf numFmtId="0" fontId="47" fillId="4" borderId="0" xfId="6" applyFont="1" applyFill="1" applyAlignment="1" applyProtection="1">
      <alignment horizontal="center" vertical="center" wrapText="1"/>
      <protection locked="0"/>
    </xf>
    <xf numFmtId="0" fontId="47" fillId="4" borderId="8" xfId="6" applyFont="1" applyFill="1" applyBorder="1" applyAlignment="1" applyProtection="1">
      <alignment horizontal="center" vertical="center" wrapText="1"/>
      <protection locked="0"/>
    </xf>
    <xf numFmtId="0" fontId="47" fillId="4" borderId="282" xfId="6" applyFont="1" applyFill="1" applyBorder="1" applyAlignment="1" applyProtection="1">
      <alignment horizontal="center" vertical="center" wrapText="1"/>
      <protection locked="0"/>
    </xf>
    <xf numFmtId="0" fontId="47" fillId="4" borderId="5" xfId="6" applyFont="1" applyFill="1" applyBorder="1" applyAlignment="1" applyProtection="1">
      <alignment horizontal="center" vertical="center" wrapText="1"/>
      <protection locked="0"/>
    </xf>
    <xf numFmtId="0" fontId="47" fillId="4" borderId="6" xfId="6" applyFont="1" applyFill="1" applyBorder="1" applyAlignment="1" applyProtection="1">
      <alignment horizontal="center" vertical="center" wrapText="1"/>
      <protection locked="0"/>
    </xf>
    <xf numFmtId="0" fontId="47" fillId="4" borderId="200" xfId="6" applyFont="1" applyFill="1" applyBorder="1" applyAlignment="1" applyProtection="1">
      <alignment horizontal="center" vertical="center" wrapText="1"/>
      <protection locked="0"/>
    </xf>
    <xf numFmtId="0" fontId="47" fillId="5" borderId="122" xfId="6" applyFont="1" applyFill="1" applyBorder="1" applyAlignment="1" applyProtection="1">
      <alignment horizontal="center" vertical="center" wrapText="1"/>
      <protection locked="0"/>
    </xf>
    <xf numFmtId="0" fontId="47" fillId="4" borderId="258" xfId="6" applyFont="1" applyFill="1" applyBorder="1" applyAlignment="1" applyProtection="1">
      <alignment horizontal="center" vertical="center" shrinkToFit="1"/>
      <protection locked="0"/>
    </xf>
    <xf numFmtId="0" fontId="47" fillId="5" borderId="259" xfId="6" applyFont="1" applyFill="1" applyBorder="1" applyAlignment="1" applyProtection="1">
      <alignment horizontal="center" vertical="center" shrinkToFit="1"/>
      <protection locked="0"/>
    </xf>
    <xf numFmtId="0" fontId="47" fillId="5" borderId="260" xfId="6" applyFont="1" applyFill="1" applyBorder="1" applyAlignment="1" applyProtection="1">
      <alignment horizontal="center" vertical="center" shrinkToFit="1"/>
      <protection locked="0"/>
    </xf>
    <xf numFmtId="0" fontId="47" fillId="5" borderId="61" xfId="6" applyFont="1" applyFill="1" applyBorder="1" applyAlignment="1" applyProtection="1">
      <alignment horizontal="center" vertical="center" shrinkToFit="1"/>
      <protection locked="0"/>
    </xf>
    <xf numFmtId="0" fontId="47" fillId="5" borderId="10" xfId="6" applyFont="1" applyFill="1" applyBorder="1" applyAlignment="1" applyProtection="1">
      <alignment horizontal="center" vertical="center" shrinkToFit="1"/>
      <protection locked="0"/>
    </xf>
    <xf numFmtId="0" fontId="47" fillId="5" borderId="9" xfId="6" applyFont="1" applyFill="1" applyBorder="1" applyAlignment="1" applyProtection="1">
      <alignment horizontal="center" vertical="center" shrinkToFit="1"/>
      <protection locked="0"/>
    </xf>
    <xf numFmtId="0" fontId="47" fillId="6" borderId="247" xfId="6" applyFont="1" applyFill="1" applyBorder="1" applyAlignment="1" applyProtection="1">
      <alignment horizontal="center" vertical="center" wrapText="1"/>
      <protection locked="0"/>
    </xf>
    <xf numFmtId="0" fontId="47" fillId="6" borderId="167" xfId="6" applyFont="1" applyFill="1" applyBorder="1" applyAlignment="1" applyProtection="1">
      <alignment horizontal="center" vertical="center" wrapText="1"/>
      <protection locked="0"/>
    </xf>
    <xf numFmtId="0" fontId="47" fillId="6" borderId="166" xfId="6" applyFont="1" applyFill="1" applyBorder="1" applyAlignment="1" applyProtection="1">
      <alignment horizontal="center" vertical="center" wrapText="1"/>
      <protection locked="0"/>
    </xf>
    <xf numFmtId="0" fontId="47" fillId="6" borderId="7" xfId="6" applyFont="1" applyFill="1" applyBorder="1" applyAlignment="1" applyProtection="1">
      <alignment horizontal="center" vertical="center" wrapText="1"/>
      <protection locked="0"/>
    </xf>
    <xf numFmtId="0" fontId="47" fillId="6" borderId="0" xfId="6" applyFont="1" applyFill="1" applyAlignment="1" applyProtection="1">
      <alignment horizontal="center" vertical="center" wrapText="1"/>
      <protection locked="0"/>
    </xf>
    <xf numFmtId="0" fontId="47" fillId="6" borderId="169" xfId="6" applyFont="1" applyFill="1" applyBorder="1" applyAlignment="1" applyProtection="1">
      <alignment horizontal="center" vertical="center" wrapText="1"/>
      <protection locked="0"/>
    </xf>
    <xf numFmtId="0" fontId="15" fillId="0" borderId="302" xfId="6" applyFont="1" applyBorder="1" applyAlignment="1">
      <alignment horizontal="center" vertical="center" wrapText="1"/>
    </xf>
    <xf numFmtId="0" fontId="15" fillId="0" borderId="303" xfId="6" applyFont="1" applyBorder="1" applyAlignment="1">
      <alignment horizontal="center" vertical="center" wrapText="1"/>
    </xf>
    <xf numFmtId="0" fontId="15" fillId="0" borderId="304" xfId="6" applyFont="1" applyBorder="1" applyAlignment="1">
      <alignment horizontal="center" vertical="center" wrapText="1"/>
    </xf>
    <xf numFmtId="0" fontId="16" fillId="2" borderId="165" xfId="6" applyFont="1" applyFill="1" applyBorder="1" applyAlignment="1">
      <alignment horizontal="center" vertical="center" wrapText="1"/>
    </xf>
    <xf numFmtId="0" fontId="16" fillId="2" borderId="246" xfId="6" applyFont="1" applyFill="1" applyBorder="1" applyAlignment="1">
      <alignment horizontal="center" vertical="center" wrapText="1"/>
    </xf>
    <xf numFmtId="0" fontId="16" fillId="2" borderId="168" xfId="6" applyFont="1" applyFill="1" applyBorder="1" applyAlignment="1">
      <alignment horizontal="center" vertical="center" wrapText="1"/>
    </xf>
    <xf numFmtId="0" fontId="16" fillId="2" borderId="8" xfId="6" applyFont="1" applyFill="1" applyBorder="1" applyAlignment="1">
      <alignment horizontal="center" vertical="center" wrapText="1"/>
    </xf>
    <xf numFmtId="0" fontId="16" fillId="2" borderId="170" xfId="6" applyFont="1" applyFill="1" applyBorder="1" applyAlignment="1">
      <alignment horizontal="center" vertical="center" wrapText="1"/>
    </xf>
    <xf numFmtId="0" fontId="16" fillId="2" borderId="251" xfId="6" applyFont="1" applyFill="1" applyBorder="1" applyAlignment="1">
      <alignment horizontal="center" vertical="center" wrapText="1"/>
    </xf>
    <xf numFmtId="0" fontId="16" fillId="2" borderId="247" xfId="6" applyFont="1" applyFill="1" applyBorder="1" applyAlignment="1">
      <alignment horizontal="center" vertical="center" wrapText="1"/>
    </xf>
    <xf numFmtId="0" fontId="16" fillId="2" borderId="166" xfId="6" applyFont="1" applyFill="1" applyBorder="1" applyAlignment="1">
      <alignment horizontal="center" vertical="center" wrapText="1"/>
    </xf>
    <xf numFmtId="0" fontId="16" fillId="2" borderId="7" xfId="6" applyFont="1" applyFill="1" applyBorder="1" applyAlignment="1">
      <alignment horizontal="center" vertical="center" wrapText="1"/>
    </xf>
    <xf numFmtId="0" fontId="16" fillId="2" borderId="169" xfId="6" applyFont="1" applyFill="1" applyBorder="1" applyAlignment="1">
      <alignment horizontal="center" vertical="center" wrapText="1"/>
    </xf>
    <xf numFmtId="0" fontId="16" fillId="2" borderId="252" xfId="6" applyFont="1" applyFill="1" applyBorder="1" applyAlignment="1">
      <alignment horizontal="center" vertical="center" wrapText="1"/>
    </xf>
    <xf numFmtId="0" fontId="16" fillId="2" borderId="172" xfId="6" applyFont="1" applyFill="1" applyBorder="1" applyAlignment="1">
      <alignment horizontal="center" vertical="center" wrapText="1"/>
    </xf>
    <xf numFmtId="0" fontId="50" fillId="0" borderId="165" xfId="6" applyFont="1" applyBorder="1" applyAlignment="1">
      <alignment horizontal="center" vertical="center" wrapText="1"/>
    </xf>
    <xf numFmtId="0" fontId="50" fillId="0" borderId="167" xfId="6" applyFont="1" applyBorder="1" applyAlignment="1">
      <alignment horizontal="center" vertical="center" wrapText="1"/>
    </xf>
    <xf numFmtId="0" fontId="50" fillId="0" borderId="166" xfId="6" applyFont="1" applyBorder="1" applyAlignment="1">
      <alignment horizontal="center" vertical="center" wrapText="1"/>
    </xf>
    <xf numFmtId="0" fontId="50" fillId="0" borderId="168" xfId="6" applyFont="1" applyBorder="1" applyAlignment="1">
      <alignment horizontal="center" vertical="center" wrapText="1"/>
    </xf>
    <xf numFmtId="0" fontId="50" fillId="0" borderId="0" xfId="6" applyFont="1" applyAlignment="1">
      <alignment horizontal="center" vertical="center" wrapText="1"/>
    </xf>
    <xf numFmtId="0" fontId="50" fillId="0" borderId="169" xfId="6" applyFont="1" applyBorder="1" applyAlignment="1">
      <alignment horizontal="center" vertical="center" wrapText="1"/>
    </xf>
    <xf numFmtId="0" fontId="50" fillId="0" borderId="170" xfId="6" applyFont="1" applyBorder="1" applyAlignment="1">
      <alignment horizontal="center" vertical="center" wrapText="1"/>
    </xf>
    <xf numFmtId="0" fontId="50" fillId="0" borderId="171" xfId="6" applyFont="1" applyBorder="1" applyAlignment="1">
      <alignment horizontal="center" vertical="center" wrapText="1"/>
    </xf>
    <xf numFmtId="0" fontId="50" fillId="0" borderId="172" xfId="6" applyFont="1" applyBorder="1" applyAlignment="1">
      <alignment horizontal="center" vertical="center" wrapText="1"/>
    </xf>
    <xf numFmtId="0" fontId="47" fillId="0" borderId="249" xfId="6" applyFont="1" applyBorder="1" applyAlignment="1">
      <alignment horizontal="center" vertical="center"/>
    </xf>
    <xf numFmtId="0" fontId="47" fillId="0" borderId="10" xfId="6" applyFont="1" applyBorder="1" applyAlignment="1">
      <alignment horizontal="center" vertical="center"/>
    </xf>
    <xf numFmtId="0" fontId="47" fillId="0" borderId="248" xfId="6" applyFont="1" applyBorder="1" applyAlignment="1">
      <alignment horizontal="center" vertical="center"/>
    </xf>
    <xf numFmtId="0" fontId="47" fillId="2" borderId="249" xfId="6" applyFont="1" applyFill="1" applyBorder="1" applyAlignment="1">
      <alignment horizontal="center" vertical="center"/>
    </xf>
    <xf numFmtId="0" fontId="47" fillId="2" borderId="10" xfId="6" applyFont="1" applyFill="1" applyBorder="1" applyAlignment="1">
      <alignment horizontal="center" vertical="center"/>
    </xf>
    <xf numFmtId="0" fontId="47" fillId="2" borderId="248" xfId="6" applyFont="1" applyFill="1" applyBorder="1" applyAlignment="1">
      <alignment horizontal="center" vertical="center"/>
    </xf>
    <xf numFmtId="1" fontId="47" fillId="2" borderId="264" xfId="6" applyNumberFormat="1" applyFont="1" applyFill="1" applyBorder="1" applyAlignment="1">
      <alignment horizontal="center" vertical="center" wrapText="1"/>
    </xf>
    <xf numFmtId="1" fontId="47" fillId="2" borderId="305" xfId="6" applyNumberFormat="1" applyFont="1" applyFill="1" applyBorder="1" applyAlignment="1">
      <alignment horizontal="center" vertical="center" wrapText="1"/>
    </xf>
    <xf numFmtId="1" fontId="47" fillId="2" borderId="306" xfId="6" applyNumberFormat="1" applyFont="1" applyFill="1" applyBorder="1" applyAlignment="1">
      <alignment horizontal="center" vertical="center" wrapText="1"/>
    </xf>
    <xf numFmtId="1" fontId="47" fillId="2" borderId="263" xfId="6" applyNumberFormat="1" applyFont="1" applyFill="1" applyBorder="1" applyAlignment="1">
      <alignment horizontal="center" vertical="center" wrapText="1"/>
    </xf>
    <xf numFmtId="0" fontId="47" fillId="6" borderId="165" xfId="6" applyFont="1" applyFill="1" applyBorder="1" applyAlignment="1" applyProtection="1">
      <alignment horizontal="left" vertical="center" wrapText="1"/>
      <protection locked="0"/>
    </xf>
    <xf numFmtId="0" fontId="47" fillId="6" borderId="167" xfId="6" applyFont="1" applyFill="1" applyBorder="1" applyAlignment="1" applyProtection="1">
      <alignment horizontal="left" vertical="center" wrapText="1"/>
      <protection locked="0"/>
    </xf>
    <xf numFmtId="0" fontId="47" fillId="6" borderId="166" xfId="6" applyFont="1" applyFill="1" applyBorder="1" applyAlignment="1" applyProtection="1">
      <alignment horizontal="left" vertical="center" wrapText="1"/>
      <protection locked="0"/>
    </xf>
    <xf numFmtId="0" fontId="47" fillId="6" borderId="168" xfId="6" applyFont="1" applyFill="1" applyBorder="1" applyAlignment="1" applyProtection="1">
      <alignment horizontal="left" vertical="center" wrapText="1"/>
      <protection locked="0"/>
    </xf>
    <xf numFmtId="0" fontId="47" fillId="6" borderId="0" xfId="6" applyFont="1" applyFill="1" applyAlignment="1" applyProtection="1">
      <alignment horizontal="left" vertical="center" wrapText="1"/>
      <protection locked="0"/>
    </xf>
    <xf numFmtId="0" fontId="47" fillId="6" borderId="169" xfId="6" applyFont="1" applyFill="1" applyBorder="1" applyAlignment="1" applyProtection="1">
      <alignment horizontal="left" vertical="center" wrapText="1"/>
      <protection locked="0"/>
    </xf>
    <xf numFmtId="0" fontId="47" fillId="6" borderId="282" xfId="6" applyFont="1" applyFill="1" applyBorder="1" applyAlignment="1" applyProtection="1">
      <alignment horizontal="left" vertical="center" wrapText="1"/>
      <protection locked="0"/>
    </xf>
    <xf numFmtId="0" fontId="47" fillId="6" borderId="5" xfId="6" applyFont="1" applyFill="1" applyBorder="1" applyAlignment="1" applyProtection="1">
      <alignment horizontal="left" vertical="center" wrapText="1"/>
      <protection locked="0"/>
    </xf>
    <xf numFmtId="0" fontId="47" fillId="6" borderId="285" xfId="6" applyFont="1" applyFill="1" applyBorder="1" applyAlignment="1" applyProtection="1">
      <alignment horizontal="left" vertical="center" wrapText="1"/>
      <protection locked="0"/>
    </xf>
    <xf numFmtId="0" fontId="15" fillId="0" borderId="271" xfId="6" applyFont="1" applyBorder="1" applyAlignment="1">
      <alignment horizontal="center" vertical="center" wrapText="1"/>
    </xf>
    <xf numFmtId="0" fontId="15" fillId="0" borderId="54" xfId="6" applyFont="1" applyBorder="1" applyAlignment="1">
      <alignment horizontal="center" vertical="center" wrapText="1"/>
    </xf>
    <xf numFmtId="0" fontId="15" fillId="0" borderId="266" xfId="6" applyFont="1" applyBorder="1" applyAlignment="1">
      <alignment horizontal="center" vertical="center" wrapText="1"/>
    </xf>
    <xf numFmtId="178" fontId="47" fillId="2" borderId="271" xfId="6" applyNumberFormat="1" applyFont="1" applyFill="1" applyBorder="1" applyAlignment="1">
      <alignment horizontal="center" vertical="center" wrapText="1"/>
    </xf>
    <xf numFmtId="178" fontId="47" fillId="2" borderId="242" xfId="6" applyNumberFormat="1" applyFont="1" applyFill="1" applyBorder="1" applyAlignment="1">
      <alignment horizontal="center" vertical="center" wrapText="1"/>
    </xf>
    <xf numFmtId="178" fontId="47" fillId="2" borderId="265" xfId="6" applyNumberFormat="1" applyFont="1" applyFill="1" applyBorder="1" applyAlignment="1">
      <alignment horizontal="center" vertical="center" wrapText="1"/>
    </xf>
    <xf numFmtId="178" fontId="47" fillId="2" borderId="266" xfId="6" applyNumberFormat="1" applyFont="1" applyFill="1" applyBorder="1" applyAlignment="1">
      <alignment horizontal="center" vertical="center" wrapText="1"/>
    </xf>
    <xf numFmtId="0" fontId="65" fillId="0" borderId="284" xfId="6" applyFont="1" applyBorder="1" applyAlignment="1">
      <alignment horizontal="center" vertical="center" wrapText="1"/>
    </xf>
    <xf numFmtId="0" fontId="65" fillId="0" borderId="182" xfId="6" applyFont="1" applyBorder="1" applyAlignment="1">
      <alignment horizontal="center" vertical="center" wrapText="1"/>
    </xf>
    <xf numFmtId="0" fontId="65" fillId="0" borderId="281" xfId="6" applyFont="1" applyBorder="1" applyAlignment="1">
      <alignment horizontal="center" vertical="center" wrapText="1"/>
    </xf>
    <xf numFmtId="178" fontId="47" fillId="2" borderId="284" xfId="6" applyNumberFormat="1" applyFont="1" applyFill="1" applyBorder="1" applyAlignment="1">
      <alignment horizontal="center" vertical="center" wrapText="1"/>
    </xf>
    <xf numFmtId="178" fontId="47" fillId="2" borderId="183" xfId="6" applyNumberFormat="1" applyFont="1" applyFill="1" applyBorder="1" applyAlignment="1">
      <alignment horizontal="center" vertical="center" wrapText="1"/>
    </xf>
    <xf numFmtId="178" fontId="47" fillId="2" borderId="280" xfId="6" applyNumberFormat="1" applyFont="1" applyFill="1" applyBorder="1" applyAlignment="1">
      <alignment horizontal="center" vertical="center" wrapText="1"/>
    </xf>
    <xf numFmtId="178" fontId="47" fillId="2" borderId="281" xfId="6" applyNumberFormat="1" applyFont="1" applyFill="1" applyBorder="1" applyAlignment="1">
      <alignment horizontal="center" vertical="center" wrapText="1"/>
    </xf>
    <xf numFmtId="0" fontId="47" fillId="4" borderId="272" xfId="6" applyFont="1" applyFill="1" applyBorder="1" applyAlignment="1" applyProtection="1">
      <alignment horizontal="center" vertical="center" wrapText="1"/>
      <protection locked="0"/>
    </xf>
    <xf numFmtId="0" fontId="47" fillId="4" borderId="2" xfId="6" applyFont="1" applyFill="1" applyBorder="1" applyAlignment="1" applyProtection="1">
      <alignment horizontal="center" vertical="center" wrapText="1"/>
      <protection locked="0"/>
    </xf>
    <xf numFmtId="0" fontId="47" fillId="4" borderId="3" xfId="6" applyFont="1" applyFill="1" applyBorder="1" applyAlignment="1" applyProtection="1">
      <alignment horizontal="center" vertical="center" wrapText="1"/>
      <protection locked="0"/>
    </xf>
    <xf numFmtId="0" fontId="47" fillId="4" borderId="16" xfId="6" applyFont="1" applyFill="1" applyBorder="1" applyAlignment="1" applyProtection="1">
      <alignment horizontal="center" vertical="center" wrapText="1"/>
      <protection locked="0"/>
    </xf>
    <xf numFmtId="0" fontId="47" fillId="5" borderId="123" xfId="6" applyFont="1" applyFill="1" applyBorder="1" applyAlignment="1" applyProtection="1">
      <alignment horizontal="center" vertical="center" wrapText="1"/>
      <protection locked="0"/>
    </xf>
    <xf numFmtId="0" fontId="47" fillId="4" borderId="61" xfId="6" applyFont="1" applyFill="1" applyBorder="1" applyAlignment="1" applyProtection="1">
      <alignment horizontal="center" vertical="center" shrinkToFit="1"/>
      <protection locked="0"/>
    </xf>
    <xf numFmtId="0" fontId="47" fillId="6" borderId="1" xfId="6" applyFont="1" applyFill="1" applyBorder="1" applyAlignment="1" applyProtection="1">
      <alignment horizontal="center" vertical="center" wrapText="1"/>
      <protection locked="0"/>
    </xf>
    <xf numFmtId="0" fontId="47" fillId="6" borderId="2" xfId="6" applyFont="1" applyFill="1" applyBorder="1" applyAlignment="1" applyProtection="1">
      <alignment horizontal="center" vertical="center" wrapText="1"/>
      <protection locked="0"/>
    </xf>
    <xf numFmtId="0" fontId="47" fillId="6" borderId="273" xfId="6" applyFont="1" applyFill="1" applyBorder="1" applyAlignment="1" applyProtection="1">
      <alignment horizontal="center" vertical="center" wrapText="1"/>
      <protection locked="0"/>
    </xf>
    <xf numFmtId="0" fontId="47" fillId="6" borderId="4" xfId="6" applyFont="1" applyFill="1" applyBorder="1" applyAlignment="1" applyProtection="1">
      <alignment horizontal="center" vertical="center" wrapText="1"/>
      <protection locked="0"/>
    </xf>
    <xf numFmtId="0" fontId="47" fillId="6" borderId="5" xfId="6" applyFont="1" applyFill="1" applyBorder="1" applyAlignment="1" applyProtection="1">
      <alignment horizontal="center" vertical="center" wrapText="1"/>
      <protection locked="0"/>
    </xf>
    <xf numFmtId="0" fontId="47" fillId="6" borderId="285" xfId="6" applyFont="1" applyFill="1" applyBorder="1" applyAlignment="1" applyProtection="1">
      <alignment horizontal="center" vertical="center" wrapText="1"/>
      <protection locked="0"/>
    </xf>
    <xf numFmtId="0" fontId="15" fillId="0" borderId="309" xfId="6" applyFont="1" applyBorder="1" applyAlignment="1">
      <alignment horizontal="center" vertical="center" wrapText="1"/>
    </xf>
    <xf numFmtId="0" fontId="15" fillId="0" borderId="176" xfId="6" applyFont="1" applyBorder="1" applyAlignment="1">
      <alignment horizontal="center" vertical="center" wrapText="1"/>
    </xf>
    <xf numFmtId="0" fontId="15" fillId="0" borderId="287" xfId="6" applyFont="1" applyBorder="1" applyAlignment="1">
      <alignment horizontal="center" vertical="center" wrapText="1"/>
    </xf>
    <xf numFmtId="1" fontId="47" fillId="2" borderId="279" xfId="6" applyNumberFormat="1" applyFont="1" applyFill="1" applyBorder="1" applyAlignment="1">
      <alignment horizontal="center" vertical="center" wrapText="1"/>
    </xf>
    <xf numFmtId="1" fontId="47" fillId="2" borderId="310" xfId="6" applyNumberFormat="1" applyFont="1" applyFill="1" applyBorder="1" applyAlignment="1">
      <alignment horizontal="center" vertical="center" wrapText="1"/>
    </xf>
    <xf numFmtId="1" fontId="47" fillId="2" borderId="311" xfId="6" applyNumberFormat="1" applyFont="1" applyFill="1" applyBorder="1" applyAlignment="1">
      <alignment horizontal="center" vertical="center" wrapText="1"/>
    </xf>
    <xf numFmtId="1" fontId="47" fillId="2" borderId="278" xfId="6" applyNumberFormat="1" applyFont="1" applyFill="1" applyBorder="1" applyAlignment="1">
      <alignment horizontal="center" vertical="center" wrapText="1"/>
    </xf>
    <xf numFmtId="0" fontId="47" fillId="6" borderId="272" xfId="6" applyFont="1" applyFill="1" applyBorder="1" applyAlignment="1" applyProtection="1">
      <alignment horizontal="left" vertical="center" wrapText="1"/>
      <protection locked="0"/>
    </xf>
    <xf numFmtId="0" fontId="47" fillId="6" borderId="2" xfId="6" applyFont="1" applyFill="1" applyBorder="1" applyAlignment="1" applyProtection="1">
      <alignment horizontal="left" vertical="center" wrapText="1"/>
      <protection locked="0"/>
    </xf>
    <xf numFmtId="0" fontId="47" fillId="6" borderId="273" xfId="6" applyFont="1" applyFill="1" applyBorder="1" applyAlignment="1" applyProtection="1">
      <alignment horizontal="left" vertical="center" wrapText="1"/>
      <protection locked="0"/>
    </xf>
    <xf numFmtId="0" fontId="47" fillId="0" borderId="155" xfId="6" applyFont="1" applyBorder="1" applyAlignment="1">
      <alignment horizontal="center" vertical="center"/>
    </xf>
    <xf numFmtId="0" fontId="47" fillId="5" borderId="207" xfId="6" applyFont="1" applyFill="1" applyBorder="1" applyAlignment="1" applyProtection="1">
      <alignment horizontal="center" vertical="center" wrapText="1"/>
      <protection locked="0"/>
    </xf>
    <xf numFmtId="0" fontId="47" fillId="5" borderId="288" xfId="6" applyFont="1" applyFill="1" applyBorder="1" applyAlignment="1" applyProtection="1">
      <alignment horizontal="center" vertical="center" shrinkToFit="1"/>
      <protection locked="0"/>
    </xf>
    <xf numFmtId="0" fontId="47" fillId="5" borderId="289" xfId="6" applyFont="1" applyFill="1" applyBorder="1" applyAlignment="1" applyProtection="1">
      <alignment horizontal="center" vertical="center" shrinkToFit="1"/>
      <protection locked="0"/>
    </xf>
    <xf numFmtId="0" fontId="47" fillId="5" borderId="253" xfId="6" applyFont="1" applyFill="1" applyBorder="1" applyAlignment="1" applyProtection="1">
      <alignment horizontal="center" vertical="center" shrinkToFit="1"/>
      <protection locked="0"/>
    </xf>
    <xf numFmtId="0" fontId="47" fillId="6" borderId="252" xfId="6" applyFont="1" applyFill="1" applyBorder="1" applyAlignment="1" applyProtection="1">
      <alignment horizontal="center" vertical="center" wrapText="1"/>
      <protection locked="0"/>
    </xf>
    <xf numFmtId="0" fontId="47" fillId="6" borderId="171" xfId="6" applyFont="1" applyFill="1" applyBorder="1" applyAlignment="1" applyProtection="1">
      <alignment horizontal="center" vertical="center" wrapText="1"/>
      <protection locked="0"/>
    </xf>
    <xf numFmtId="0" fontId="47" fillId="6" borderId="172" xfId="6" applyFont="1" applyFill="1" applyBorder="1" applyAlignment="1" applyProtection="1">
      <alignment horizontal="center" vertical="center" wrapText="1"/>
      <protection locked="0"/>
    </xf>
    <xf numFmtId="0" fontId="47" fillId="6" borderId="272" xfId="6" applyFont="1" applyFill="1" applyBorder="1" applyAlignment="1" applyProtection="1">
      <alignment horizontal="center" vertical="center" wrapText="1"/>
      <protection locked="0"/>
    </xf>
    <xf numFmtId="0" fontId="47" fillId="6" borderId="168" xfId="6" applyFont="1" applyFill="1" applyBorder="1" applyAlignment="1" applyProtection="1">
      <alignment horizontal="center" vertical="center" wrapText="1"/>
      <protection locked="0"/>
    </xf>
    <xf numFmtId="0" fontId="47" fillId="6" borderId="282" xfId="6" applyFont="1" applyFill="1" applyBorder="1" applyAlignment="1" applyProtection="1">
      <alignment horizontal="center" vertical="center" wrapText="1"/>
      <protection locked="0"/>
    </xf>
    <xf numFmtId="0" fontId="50" fillId="0" borderId="319" xfId="6" applyFont="1" applyBorder="1" applyAlignment="1">
      <alignment horizontal="center" vertical="center" wrapText="1"/>
    </xf>
    <xf numFmtId="0" fontId="50" fillId="0" borderId="320" xfId="6" applyFont="1" applyBorder="1" applyAlignment="1">
      <alignment horizontal="center" vertical="center" wrapText="1"/>
    </xf>
    <xf numFmtId="0" fontId="50" fillId="0" borderId="321" xfId="6" applyFont="1" applyBorder="1" applyAlignment="1">
      <alignment horizontal="center" vertical="center" wrapText="1"/>
    </xf>
    <xf numFmtId="0" fontId="50" fillId="0" borderId="322" xfId="6" applyFont="1" applyBorder="1" applyAlignment="1">
      <alignment horizontal="center" vertical="center" wrapText="1"/>
    </xf>
    <xf numFmtId="0" fontId="50" fillId="0" borderId="323" xfId="6" applyFont="1" applyBorder="1" applyAlignment="1">
      <alignment horizontal="center" vertical="center" wrapText="1"/>
    </xf>
    <xf numFmtId="0" fontId="50" fillId="0" borderId="324" xfId="6" applyFont="1" applyBorder="1" applyAlignment="1">
      <alignment horizontal="center" vertical="center" wrapText="1"/>
    </xf>
    <xf numFmtId="0" fontId="50" fillId="0" borderId="328" xfId="6" applyFont="1" applyBorder="1" applyAlignment="1">
      <alignment horizontal="center" vertical="center" wrapText="1"/>
    </xf>
    <xf numFmtId="0" fontId="50" fillId="0" borderId="329" xfId="6" applyFont="1" applyBorder="1" applyAlignment="1">
      <alignment horizontal="center" vertical="center" wrapText="1"/>
    </xf>
    <xf numFmtId="0" fontId="50" fillId="0" borderId="330" xfId="6" applyFont="1" applyBorder="1" applyAlignment="1">
      <alignment horizontal="center" vertical="center" wrapText="1"/>
    </xf>
    <xf numFmtId="0" fontId="50" fillId="0" borderId="54" xfId="6" applyFont="1" applyBorder="1" applyAlignment="1">
      <alignment horizontal="left" vertical="center" shrinkToFit="1"/>
    </xf>
    <xf numFmtId="0" fontId="50" fillId="0" borderId="266" xfId="6" applyFont="1" applyBorder="1" applyAlignment="1">
      <alignment horizontal="left" vertical="center" shrinkToFit="1"/>
    </xf>
    <xf numFmtId="178" fontId="50" fillId="2" borderId="316" xfId="6" applyNumberFormat="1" applyFont="1" applyFill="1" applyBorder="1" applyAlignment="1">
      <alignment horizontal="center" vertical="center" wrapText="1"/>
    </xf>
    <xf numFmtId="178" fontId="50" fillId="2" borderId="84" xfId="6" applyNumberFormat="1" applyFont="1" applyFill="1" applyBorder="1" applyAlignment="1">
      <alignment horizontal="center" vertical="center" wrapText="1"/>
    </xf>
    <xf numFmtId="178" fontId="50" fillId="2" borderId="317" xfId="6" applyNumberFormat="1" applyFont="1" applyFill="1" applyBorder="1" applyAlignment="1">
      <alignment horizontal="center" vertical="center" wrapText="1"/>
    </xf>
    <xf numFmtId="178" fontId="50" fillId="2" borderId="318" xfId="6" applyNumberFormat="1" applyFont="1" applyFill="1" applyBorder="1" applyAlignment="1">
      <alignment horizontal="center" vertical="center" wrapText="1"/>
    </xf>
    <xf numFmtId="0" fontId="47" fillId="6" borderId="170" xfId="6" applyFont="1" applyFill="1" applyBorder="1" applyAlignment="1" applyProtection="1">
      <alignment horizontal="center" vertical="center" wrapText="1"/>
      <protection locked="0"/>
    </xf>
    <xf numFmtId="0" fontId="65" fillId="0" borderId="295" xfId="6" applyFont="1" applyBorder="1" applyAlignment="1">
      <alignment horizontal="center" vertical="center" wrapText="1"/>
    </xf>
    <xf numFmtId="0" fontId="65" fillId="0" borderId="291" xfId="6" applyFont="1" applyBorder="1" applyAlignment="1">
      <alignment horizontal="center" vertical="center" wrapText="1"/>
    </xf>
    <xf numFmtId="0" fontId="65" fillId="0" borderId="292" xfId="6" applyFont="1" applyBorder="1" applyAlignment="1">
      <alignment horizontal="center" vertical="center" wrapText="1"/>
    </xf>
    <xf numFmtId="0" fontId="50" fillId="0" borderId="289" xfId="6" applyFont="1" applyBorder="1" applyAlignment="1">
      <alignment horizontal="left" vertical="center" wrapText="1"/>
    </xf>
    <xf numFmtId="0" fontId="50" fillId="0" borderId="299" xfId="6" applyFont="1" applyBorder="1" applyAlignment="1">
      <alignment horizontal="left" vertical="center" wrapText="1"/>
    </xf>
    <xf numFmtId="178" fontId="50" fillId="2" borderId="325" xfId="6" applyNumberFormat="1" applyFont="1" applyFill="1" applyBorder="1" applyAlignment="1">
      <alignment horizontal="center" vertical="center" wrapText="1"/>
    </xf>
    <xf numFmtId="178" fontId="50" fillId="2" borderId="326" xfId="6" applyNumberFormat="1" applyFont="1" applyFill="1" applyBorder="1" applyAlignment="1">
      <alignment horizontal="center" vertical="center" wrapText="1"/>
    </xf>
    <xf numFmtId="178" fontId="50" fillId="2" borderId="327" xfId="6" applyNumberFormat="1" applyFont="1" applyFill="1" applyBorder="1" applyAlignment="1">
      <alignment horizontal="center" vertical="center" wrapText="1"/>
    </xf>
    <xf numFmtId="0" fontId="50" fillId="0" borderId="246" xfId="6" applyFont="1" applyBorder="1" applyAlignment="1">
      <alignment horizontal="center" vertical="center" wrapText="1"/>
    </xf>
    <xf numFmtId="0" fontId="50" fillId="0" borderId="8" xfId="6" applyFont="1" applyBorder="1" applyAlignment="1">
      <alignment horizontal="center" vertical="center" wrapText="1"/>
    </xf>
    <xf numFmtId="0" fontId="50" fillId="0" borderId="5" xfId="6" applyFont="1" applyBorder="1" applyAlignment="1">
      <alignment horizontal="center" vertical="center" wrapText="1"/>
    </xf>
    <xf numFmtId="0" fontId="50" fillId="0" borderId="6" xfId="6" applyFont="1" applyBorder="1" applyAlignment="1">
      <alignment horizontal="center" vertical="center" wrapText="1"/>
    </xf>
    <xf numFmtId="178" fontId="50" fillId="0" borderId="303" xfId="6" applyNumberFormat="1" applyFont="1" applyBorder="1" applyAlignment="1">
      <alignment horizontal="left" vertical="center" shrinkToFit="1"/>
    </xf>
    <xf numFmtId="0" fontId="50" fillId="0" borderId="303" xfId="6" applyFont="1" applyBorder="1" applyAlignment="1">
      <alignment horizontal="left" vertical="center" shrinkToFit="1"/>
    </xf>
    <xf numFmtId="0" fontId="50" fillId="0" borderId="304" xfId="6" applyFont="1" applyBorder="1" applyAlignment="1">
      <alignment horizontal="left" vertical="center" shrinkToFit="1"/>
    </xf>
    <xf numFmtId="0" fontId="50" fillId="0" borderId="182" xfId="6" applyFont="1" applyBorder="1" applyAlignment="1">
      <alignment horizontal="left" vertical="center" shrinkToFit="1"/>
    </xf>
    <xf numFmtId="0" fontId="50" fillId="0" borderId="281" xfId="6" applyFont="1" applyBorder="1" applyAlignment="1">
      <alignment horizontal="left" vertical="center" shrinkToFit="1"/>
    </xf>
    <xf numFmtId="0" fontId="53" fillId="2" borderId="46" xfId="6" applyFont="1" applyFill="1" applyBorder="1" applyAlignment="1">
      <alignment horizontal="center" vertical="center"/>
    </xf>
    <xf numFmtId="0" fontId="47" fillId="0" borderId="245" xfId="6" applyFont="1" applyBorder="1" applyAlignment="1">
      <alignment horizontal="center" vertical="center" shrinkToFit="1"/>
    </xf>
    <xf numFmtId="0" fontId="47" fillId="0" borderId="234" xfId="6" applyFont="1" applyBorder="1" applyAlignment="1">
      <alignment horizontal="center" vertical="center" shrinkToFit="1"/>
    </xf>
    <xf numFmtId="0" fontId="47" fillId="0" borderId="155" xfId="6" applyFont="1" applyBorder="1" applyAlignment="1">
      <alignment horizontal="center" vertical="center" shrinkToFit="1"/>
    </xf>
    <xf numFmtId="0" fontId="71" fillId="2" borderId="152" xfId="4" applyFont="1" applyFill="1" applyBorder="1" applyAlignment="1">
      <alignment horizontal="center" vertical="center"/>
    </xf>
    <xf numFmtId="0" fontId="71" fillId="2" borderId="153" xfId="4" applyFont="1" applyFill="1" applyBorder="1" applyAlignment="1">
      <alignment horizontal="center" vertical="center"/>
    </xf>
    <xf numFmtId="0" fontId="71" fillId="2" borderId="233" xfId="4" applyFont="1" applyFill="1" applyBorder="1" applyAlignment="1">
      <alignment horizontal="center" vertical="center"/>
    </xf>
    <xf numFmtId="0" fontId="68" fillId="0" borderId="46" xfId="1" applyFont="1" applyBorder="1" applyAlignment="1">
      <alignment horizontal="center" vertical="center"/>
    </xf>
    <xf numFmtId="0" fontId="3" fillId="0" borderId="162" xfId="1" applyBorder="1" applyAlignment="1">
      <alignment horizontal="center" vertical="center"/>
    </xf>
    <xf numFmtId="0" fontId="3" fillId="0" borderId="49" xfId="1" applyBorder="1" applyAlignment="1">
      <alignment horizontal="center" vertical="center"/>
    </xf>
    <xf numFmtId="0" fontId="23" fillId="0" borderId="0" xfId="1" applyFont="1" applyAlignment="1">
      <alignment horizontal="left"/>
    </xf>
    <xf numFmtId="0" fontId="3" fillId="0" borderId="5" xfId="1" applyBorder="1" applyAlignment="1">
      <alignment horizontal="left" vertical="center" wrapText="1"/>
    </xf>
    <xf numFmtId="0" fontId="3" fillId="0" borderId="149" xfId="1" applyBorder="1" applyAlignment="1">
      <alignment horizontal="center" vertical="top"/>
    </xf>
    <xf numFmtId="0" fontId="3" fillId="0" borderId="150" xfId="1" applyBorder="1" applyAlignment="1">
      <alignment horizontal="center" vertical="top"/>
    </xf>
    <xf numFmtId="0" fontId="3" fillId="0" borderId="151" xfId="1" applyBorder="1" applyAlignment="1">
      <alignment horizontal="center" vertical="top"/>
    </xf>
    <xf numFmtId="0" fontId="3" fillId="0" borderId="10" xfId="1" applyBorder="1" applyAlignment="1">
      <alignment horizontal="center" vertical="center"/>
    </xf>
    <xf numFmtId="0" fontId="3" fillId="0" borderId="9" xfId="1" applyBorder="1" applyAlignment="1">
      <alignment horizontal="center" vertical="center"/>
    </xf>
    <xf numFmtId="0" fontId="3" fillId="0" borderId="46" xfId="1" applyBorder="1" applyAlignment="1">
      <alignment horizontal="center" vertical="center"/>
    </xf>
    <xf numFmtId="0" fontId="3" fillId="0" borderId="16" xfId="1" applyBorder="1" applyAlignment="1">
      <alignment horizontal="center" vertical="center" wrapText="1"/>
    </xf>
    <xf numFmtId="0" fontId="3" fillId="0" borderId="123" xfId="1" applyBorder="1" applyAlignment="1">
      <alignment horizontal="center" vertical="center"/>
    </xf>
    <xf numFmtId="0" fontId="3" fillId="0" borderId="131" xfId="1" applyBorder="1" applyAlignment="1">
      <alignment horizontal="center" vertical="center"/>
    </xf>
    <xf numFmtId="0" fontId="3" fillId="0" borderId="136" xfId="1" applyBorder="1" applyAlignment="1">
      <alignment horizontal="center" vertical="center"/>
    </xf>
    <xf numFmtId="0" fontId="3" fillId="0" borderId="1" xfId="1" applyBorder="1" applyAlignment="1">
      <alignment horizontal="center" vertical="center" wrapText="1"/>
    </xf>
    <xf numFmtId="0" fontId="3" fillId="0" borderId="7" xfId="1" applyBorder="1" applyAlignment="1">
      <alignment horizontal="center" vertical="center" wrapText="1"/>
    </xf>
    <xf numFmtId="0" fontId="3" fillId="0" borderId="4" xfId="1" applyBorder="1" applyAlignment="1">
      <alignment horizontal="center" vertical="center" wrapText="1"/>
    </xf>
    <xf numFmtId="0" fontId="3" fillId="0" borderId="16" xfId="1" applyBorder="1" applyAlignment="1">
      <alignment horizontal="left" vertical="center" wrapText="1"/>
    </xf>
    <xf numFmtId="0" fontId="3" fillId="0" borderId="123" xfId="1" applyBorder="1" applyAlignment="1">
      <alignment horizontal="left" vertical="center" wrapText="1"/>
    </xf>
    <xf numFmtId="0" fontId="3" fillId="0" borderId="0" xfId="1" applyAlignment="1">
      <alignment horizontal="center" vertical="center"/>
    </xf>
    <xf numFmtId="0" fontId="3" fillId="0" borderId="0" xfId="1" applyAlignment="1">
      <alignment horizontal="left" vertical="center" wrapText="1"/>
    </xf>
    <xf numFmtId="0" fontId="3" fillId="0" borderId="156" xfId="1" applyBorder="1" applyAlignment="1">
      <alignment horizontal="center" vertical="center" wrapText="1"/>
    </xf>
    <xf numFmtId="0" fontId="3" fillId="0" borderId="157" xfId="1" applyBorder="1" applyAlignment="1">
      <alignment horizontal="center" vertical="center" wrapText="1"/>
    </xf>
    <xf numFmtId="0" fontId="3" fillId="0" borderId="158" xfId="1" applyBorder="1" applyAlignment="1">
      <alignment horizontal="center" vertical="center" wrapText="1"/>
    </xf>
    <xf numFmtId="0" fontId="3" fillId="0" borderId="159" xfId="1" applyBorder="1" applyAlignment="1">
      <alignment horizontal="center" vertical="center" wrapText="1"/>
    </xf>
    <xf numFmtId="0" fontId="3" fillId="0" borderId="160" xfId="1" applyBorder="1" applyAlignment="1">
      <alignment horizontal="center" vertical="center" wrapText="1"/>
    </xf>
    <xf numFmtId="0" fontId="3" fillId="0" borderId="161" xfId="1" applyBorder="1" applyAlignment="1">
      <alignment horizontal="center" vertical="center" wrapText="1"/>
    </xf>
    <xf numFmtId="0" fontId="3" fillId="0" borderId="163" xfId="1" applyBorder="1" applyAlignment="1">
      <alignment horizontal="center" vertical="center"/>
    </xf>
    <xf numFmtId="0" fontId="3" fillId="0" borderId="164" xfId="1" applyBorder="1" applyAlignment="1">
      <alignment horizontal="center" vertical="center"/>
    </xf>
    <xf numFmtId="0" fontId="26" fillId="0" borderId="47" xfId="1" applyFont="1" applyBorder="1" applyAlignment="1">
      <alignment horizontal="left" vertical="center"/>
    </xf>
    <xf numFmtId="0" fontId="26" fillId="0" borderId="49" xfId="1" applyFont="1" applyBorder="1" applyAlignment="1">
      <alignment horizontal="left" vertical="center"/>
    </xf>
    <xf numFmtId="0" fontId="26" fillId="0" borderId="48" xfId="1" applyFont="1" applyBorder="1" applyAlignment="1">
      <alignment horizontal="left" vertical="center"/>
    </xf>
    <xf numFmtId="0" fontId="18" fillId="0" borderId="168" xfId="1" applyFont="1" applyBorder="1" applyAlignment="1">
      <alignment horizontal="left" vertical="center" wrapText="1"/>
    </xf>
    <xf numFmtId="0" fontId="18" fillId="0" borderId="0" xfId="1" applyFont="1" applyAlignment="1">
      <alignment horizontal="left" vertical="center" wrapText="1"/>
    </xf>
    <xf numFmtId="0" fontId="18" fillId="0" borderId="169" xfId="1" applyFont="1" applyBorder="1" applyAlignment="1">
      <alignment horizontal="left" vertical="center" wrapText="1"/>
    </xf>
    <xf numFmtId="0" fontId="21" fillId="0" borderId="1" xfId="1" applyFont="1" applyBorder="1" applyAlignment="1">
      <alignment horizontal="center" vertical="center" wrapText="1"/>
    </xf>
    <xf numFmtId="0" fontId="21" fillId="0" borderId="7" xfId="1" applyFont="1" applyBorder="1" applyAlignment="1">
      <alignment horizontal="center" vertical="center" wrapText="1"/>
    </xf>
    <xf numFmtId="0" fontId="21" fillId="0" borderId="4" xfId="1" applyFont="1" applyBorder="1" applyAlignment="1">
      <alignment horizontal="center" vertical="center" wrapText="1"/>
    </xf>
    <xf numFmtId="0" fontId="21" fillId="0" borderId="152" xfId="1" applyFont="1" applyBorder="1" applyAlignment="1">
      <alignment horizontal="center" vertical="center" wrapText="1"/>
    </xf>
    <xf numFmtId="0" fontId="21" fillId="0" borderId="153" xfId="1" applyFont="1" applyBorder="1" applyAlignment="1">
      <alignment horizontal="center" vertical="center" wrapText="1"/>
    </xf>
    <xf numFmtId="0" fontId="21" fillId="0" borderId="154" xfId="1" applyFont="1" applyBorder="1" applyAlignment="1">
      <alignment horizontal="center" vertical="center" wrapText="1"/>
    </xf>
    <xf numFmtId="0" fontId="18" fillId="0" borderId="165" xfId="1" applyFont="1" applyBorder="1" applyAlignment="1">
      <alignment horizontal="left" vertical="center" wrapText="1"/>
    </xf>
    <xf numFmtId="0" fontId="18" fillId="0" borderId="167" xfId="1" applyFont="1" applyBorder="1" applyAlignment="1">
      <alignment horizontal="left" vertical="center" wrapText="1"/>
    </xf>
    <xf numFmtId="0" fontId="18" fillId="0" borderId="166" xfId="1" applyFont="1" applyBorder="1" applyAlignment="1">
      <alignment horizontal="left" vertical="center" wrapText="1"/>
    </xf>
    <xf numFmtId="0" fontId="29" fillId="3" borderId="46" xfId="1" applyFont="1" applyFill="1" applyBorder="1" applyAlignment="1">
      <alignment horizontal="center" vertical="center"/>
    </xf>
    <xf numFmtId="0" fontId="28" fillId="3" borderId="0" xfId="1" applyFont="1" applyFill="1" applyAlignment="1">
      <alignment horizontal="center" vertical="center" wrapText="1"/>
    </xf>
    <xf numFmtId="0" fontId="27" fillId="3" borderId="61" xfId="1" quotePrefix="1" applyFont="1" applyFill="1" applyBorder="1" applyAlignment="1">
      <alignment horizontal="center" vertical="center"/>
    </xf>
    <xf numFmtId="0" fontId="27" fillId="3" borderId="10" xfId="1" applyFont="1" applyFill="1" applyBorder="1" applyAlignment="1">
      <alignment horizontal="center" vertical="center"/>
    </xf>
    <xf numFmtId="0" fontId="27" fillId="3" borderId="10" xfId="1" applyFont="1" applyFill="1" applyBorder="1" applyAlignment="1">
      <alignment vertical="center"/>
    </xf>
    <xf numFmtId="0" fontId="27" fillId="3" borderId="9" xfId="1" applyFont="1" applyFill="1" applyBorder="1" applyAlignment="1">
      <alignment vertical="center"/>
    </xf>
    <xf numFmtId="0" fontId="31" fillId="0" borderId="182" xfId="1" applyFont="1" applyBorder="1" applyAlignment="1">
      <alignment horizontal="left" vertical="center"/>
    </xf>
    <xf numFmtId="0" fontId="31" fillId="0" borderId="183" xfId="1" applyFont="1" applyBorder="1" applyAlignment="1">
      <alignment horizontal="left" vertical="center"/>
    </xf>
    <xf numFmtId="0" fontId="27" fillId="3" borderId="1" xfId="1" quotePrefix="1" applyFont="1" applyFill="1" applyBorder="1" applyAlignment="1">
      <alignment horizontal="center" vertical="center"/>
    </xf>
    <xf numFmtId="0" fontId="27" fillId="3" borderId="2" xfId="1" applyFont="1" applyFill="1" applyBorder="1" applyAlignment="1">
      <alignment horizontal="center" vertical="center"/>
    </xf>
    <xf numFmtId="0" fontId="27" fillId="3" borderId="61" xfId="1" applyFont="1" applyFill="1" applyBorder="1" applyAlignment="1">
      <alignment horizontal="center" vertical="center" shrinkToFit="1"/>
    </xf>
    <xf numFmtId="0" fontId="27" fillId="3" borderId="9" xfId="1" applyFont="1" applyFill="1" applyBorder="1" applyAlignment="1">
      <alignment horizontal="center" vertical="center" shrinkToFit="1"/>
    </xf>
    <xf numFmtId="0" fontId="27" fillId="3" borderId="61" xfId="1" applyFont="1" applyFill="1" applyBorder="1" applyAlignment="1">
      <alignment horizontal="center" vertical="center"/>
    </xf>
    <xf numFmtId="0" fontId="27" fillId="3" borderId="9" xfId="1" applyFont="1" applyFill="1" applyBorder="1" applyAlignment="1">
      <alignment horizontal="center" vertical="center"/>
    </xf>
    <xf numFmtId="0" fontId="27" fillId="3" borderId="2" xfId="1" quotePrefix="1" applyFont="1" applyFill="1" applyBorder="1" applyAlignment="1">
      <alignment horizontal="center" vertical="center"/>
    </xf>
    <xf numFmtId="0" fontId="27" fillId="3" borderId="7" xfId="1" quotePrefix="1" applyFont="1" applyFill="1" applyBorder="1" applyAlignment="1">
      <alignment horizontal="center" vertical="center"/>
    </xf>
    <xf numFmtId="0" fontId="27" fillId="3" borderId="0" xfId="1" quotePrefix="1" applyFont="1" applyFill="1" applyAlignment="1">
      <alignment horizontal="center" vertical="center"/>
    </xf>
    <xf numFmtId="0" fontId="27" fillId="3" borderId="4" xfId="1" quotePrefix="1" applyFont="1" applyFill="1" applyBorder="1" applyAlignment="1">
      <alignment horizontal="center" vertical="center"/>
    </xf>
    <xf numFmtId="0" fontId="27" fillId="3" borderId="5" xfId="1" quotePrefix="1" applyFont="1" applyFill="1" applyBorder="1" applyAlignment="1">
      <alignment horizontal="center" vertical="center"/>
    </xf>
    <xf numFmtId="0" fontId="27" fillId="3" borderId="2" xfId="1" applyFont="1" applyFill="1" applyBorder="1" applyAlignment="1">
      <alignment vertical="center"/>
    </xf>
    <xf numFmtId="0" fontId="27" fillId="3" borderId="0" xfId="1" applyFont="1" applyFill="1" applyAlignment="1">
      <alignment vertical="center"/>
    </xf>
    <xf numFmtId="0" fontId="27" fillId="3" borderId="5" xfId="1" applyFont="1" applyFill="1" applyBorder="1" applyAlignment="1">
      <alignment vertical="center"/>
    </xf>
    <xf numFmtId="0" fontId="27" fillId="3" borderId="6" xfId="1" applyFont="1" applyFill="1" applyBorder="1" applyAlignment="1">
      <alignment vertical="center"/>
    </xf>
    <xf numFmtId="0" fontId="31" fillId="0" borderId="176" xfId="1" applyFont="1" applyBorder="1" applyAlignment="1">
      <alignment horizontal="left" vertical="center" wrapText="1"/>
    </xf>
    <xf numFmtId="0" fontId="31" fillId="0" borderId="176" xfId="1" applyFont="1" applyBorder="1" applyAlignment="1">
      <alignment horizontal="left" vertical="center"/>
    </xf>
    <xf numFmtId="0" fontId="31" fillId="0" borderId="178" xfId="1" applyFont="1" applyBorder="1" applyAlignment="1">
      <alignment horizontal="left" vertical="center"/>
    </xf>
    <xf numFmtId="0" fontId="31" fillId="0" borderId="54" xfId="1" applyFont="1" applyBorder="1" applyAlignment="1">
      <alignment horizontal="left" vertical="center" wrapText="1"/>
    </xf>
    <xf numFmtId="0" fontId="31" fillId="0" borderId="54" xfId="1" applyFont="1" applyBorder="1" applyAlignment="1">
      <alignment horizontal="left" vertical="center"/>
    </xf>
    <xf numFmtId="0" fontId="31" fillId="0" borderId="55" xfId="1" applyFont="1" applyBorder="1" applyAlignment="1">
      <alignment horizontal="left" vertical="center"/>
    </xf>
    <xf numFmtId="0" fontId="30" fillId="0" borderId="5" xfId="1" applyFont="1" applyBorder="1" applyAlignment="1">
      <alignment horizontal="left" vertical="center" wrapText="1"/>
    </xf>
    <xf numFmtId="0" fontId="30" fillId="0" borderId="5" xfId="1" applyFont="1" applyBorder="1" applyAlignment="1">
      <alignment horizontal="left" vertical="center"/>
    </xf>
    <xf numFmtId="0" fontId="30" fillId="0" borderId="181" xfId="1" applyFont="1" applyBorder="1" applyAlignment="1">
      <alignment horizontal="left" vertical="center"/>
    </xf>
    <xf numFmtId="0" fontId="27" fillId="3" borderId="7" xfId="1" applyFont="1" applyFill="1" applyBorder="1" applyAlignment="1">
      <alignment horizontal="center" vertical="center" wrapText="1"/>
    </xf>
    <xf numFmtId="0" fontId="27" fillId="3" borderId="0" xfId="1" applyFont="1" applyFill="1" applyAlignment="1">
      <alignment horizontal="center" vertical="center" wrapText="1"/>
    </xf>
    <xf numFmtId="0" fontId="27" fillId="3" borderId="8" xfId="1" applyFont="1" applyFill="1" applyBorder="1" applyAlignment="1">
      <alignment horizontal="center" vertical="center" wrapText="1"/>
    </xf>
    <xf numFmtId="0" fontId="27" fillId="3" borderId="7" xfId="1" applyFont="1" applyFill="1" applyBorder="1" applyAlignment="1">
      <alignment horizontal="center" vertical="center"/>
    </xf>
    <xf numFmtId="0" fontId="25" fillId="3" borderId="0" xfId="1" applyFont="1" applyFill="1" applyAlignment="1">
      <alignment horizontal="center" vertical="center"/>
    </xf>
    <xf numFmtId="0" fontId="25" fillId="3" borderId="8" xfId="1" applyFont="1" applyFill="1" applyBorder="1" applyAlignment="1">
      <alignment horizontal="center" vertical="center"/>
    </xf>
    <xf numFmtId="0" fontId="27" fillId="3" borderId="149" xfId="1" applyFont="1" applyFill="1" applyBorder="1" applyAlignment="1">
      <alignment horizontal="center" vertical="center"/>
    </xf>
    <xf numFmtId="0" fontId="27" fillId="3" borderId="184" xfId="1" applyFont="1" applyFill="1" applyBorder="1" applyAlignment="1">
      <alignment horizontal="center" vertical="center"/>
    </xf>
    <xf numFmtId="0" fontId="29" fillId="2" borderId="61" xfId="1" applyFont="1" applyFill="1" applyBorder="1" applyAlignment="1">
      <alignment vertical="center" wrapText="1"/>
    </xf>
    <xf numFmtId="0" fontId="29" fillId="2" borderId="10" xfId="1" applyFont="1" applyFill="1" applyBorder="1" applyAlignment="1">
      <alignment vertical="center" wrapText="1"/>
    </xf>
    <xf numFmtId="0" fontId="29" fillId="2" borderId="9" xfId="1" applyFont="1" applyFill="1" applyBorder="1" applyAlignment="1">
      <alignment vertical="center" wrapText="1"/>
    </xf>
    <xf numFmtId="0" fontId="15" fillId="3" borderId="61" xfId="1" applyFont="1" applyFill="1" applyBorder="1" applyAlignment="1">
      <alignment horizontal="left" vertical="center" wrapText="1"/>
    </xf>
    <xf numFmtId="0" fontId="15" fillId="3" borderId="10" xfId="1" applyFont="1" applyFill="1" applyBorder="1" applyAlignment="1">
      <alignment horizontal="left" vertical="center" wrapText="1"/>
    </xf>
    <xf numFmtId="0" fontId="15" fillId="3" borderId="9" xfId="1" applyFont="1" applyFill="1" applyBorder="1" applyAlignment="1">
      <alignment horizontal="left" vertical="center" wrapText="1"/>
    </xf>
    <xf numFmtId="0" fontId="15" fillId="3" borderId="61" xfId="1" applyFont="1" applyFill="1" applyBorder="1" applyAlignment="1">
      <alignment horizontal="center" vertical="center" wrapText="1"/>
    </xf>
    <xf numFmtId="0" fontId="15" fillId="3" borderId="9" xfId="1" applyFont="1" applyFill="1" applyBorder="1" applyAlignment="1">
      <alignment horizontal="center" vertical="center" wrapText="1"/>
    </xf>
    <xf numFmtId="0" fontId="27" fillId="0" borderId="61" xfId="1" applyFont="1" applyBorder="1" applyAlignment="1">
      <alignment horizontal="center" vertical="center"/>
    </xf>
    <xf numFmtId="0" fontId="27" fillId="0" borderId="10" xfId="1" applyFont="1" applyBorder="1" applyAlignment="1">
      <alignment horizontal="center" vertical="center"/>
    </xf>
    <xf numFmtId="0" fontId="27" fillId="0" borderId="9" xfId="1" applyFont="1" applyBorder="1" applyAlignment="1">
      <alignment horizontal="center" vertical="center"/>
    </xf>
    <xf numFmtId="0" fontId="15" fillId="3" borderId="1" xfId="1" applyFont="1" applyFill="1" applyBorder="1" applyAlignment="1">
      <alignment horizontal="left" vertical="center" wrapText="1"/>
    </xf>
    <xf numFmtId="0" fontId="15" fillId="3" borderId="2" xfId="1" applyFont="1" applyFill="1" applyBorder="1" applyAlignment="1">
      <alignment horizontal="left" vertical="center" wrapText="1"/>
    </xf>
    <xf numFmtId="0" fontId="32" fillId="3" borderId="16" xfId="1" applyFont="1" applyFill="1" applyBorder="1" applyAlignment="1">
      <alignment horizontal="center" vertical="center" wrapText="1"/>
    </xf>
    <xf numFmtId="0" fontId="32" fillId="3" borderId="123" xfId="1" applyFont="1" applyFill="1" applyBorder="1" applyAlignment="1">
      <alignment horizontal="center" vertical="center" wrapText="1"/>
    </xf>
    <xf numFmtId="0" fontId="16" fillId="3" borderId="1" xfId="1" applyFont="1" applyFill="1" applyBorder="1" applyAlignment="1">
      <alignment horizontal="center" vertical="center" wrapText="1"/>
    </xf>
    <xf numFmtId="0" fontId="16" fillId="3" borderId="3" xfId="1" applyFont="1" applyFill="1" applyBorder="1" applyAlignment="1">
      <alignment horizontal="center" vertical="center" wrapText="1"/>
    </xf>
    <xf numFmtId="0" fontId="16" fillId="3" borderId="4" xfId="1" applyFont="1" applyFill="1" applyBorder="1" applyAlignment="1">
      <alignment horizontal="center" vertical="center" wrapText="1"/>
    </xf>
    <xf numFmtId="0" fontId="16" fillId="3" borderId="6" xfId="1" applyFont="1" applyFill="1" applyBorder="1" applyAlignment="1">
      <alignment horizontal="center" vertical="center" wrapText="1"/>
    </xf>
    <xf numFmtId="0" fontId="32" fillId="3" borderId="1" xfId="1" applyFont="1" applyFill="1" applyBorder="1" applyAlignment="1">
      <alignment horizontal="center" vertical="center" wrapText="1"/>
    </xf>
    <xf numFmtId="0" fontId="32" fillId="3" borderId="4" xfId="1" applyFont="1" applyFill="1" applyBorder="1" applyAlignment="1">
      <alignment horizontal="center" vertical="center" wrapText="1"/>
    </xf>
    <xf numFmtId="0" fontId="27" fillId="0" borderId="1" xfId="1" applyFont="1" applyBorder="1" applyAlignment="1">
      <alignment horizontal="center" vertical="center"/>
    </xf>
    <xf numFmtId="0" fontId="27" fillId="0" borderId="2" xfId="1" applyFont="1" applyBorder="1" applyAlignment="1">
      <alignment horizontal="center" vertical="center"/>
    </xf>
    <xf numFmtId="0" fontId="27" fillId="0" borderId="3" xfId="1" applyFont="1" applyBorder="1" applyAlignment="1">
      <alignment horizontal="center" vertical="center"/>
    </xf>
    <xf numFmtId="0" fontId="27" fillId="0" borderId="4" xfId="1" applyFont="1" applyBorder="1" applyAlignment="1">
      <alignment horizontal="center" vertical="center"/>
    </xf>
    <xf numFmtId="0" fontId="27" fillId="0" borderId="5" xfId="1" applyFont="1" applyBorder="1" applyAlignment="1">
      <alignment horizontal="center" vertical="center"/>
    </xf>
    <xf numFmtId="0" fontId="27" fillId="0" borderId="6" xfId="1" applyFont="1" applyBorder="1" applyAlignment="1">
      <alignment horizontal="center" vertical="center"/>
    </xf>
    <xf numFmtId="0" fontId="15" fillId="3" borderId="4" xfId="1" applyFont="1" applyFill="1" applyBorder="1" applyAlignment="1">
      <alignment horizontal="left" vertical="center" wrapText="1"/>
    </xf>
    <xf numFmtId="0" fontId="15" fillId="3" borderId="5" xfId="1" applyFont="1" applyFill="1" applyBorder="1" applyAlignment="1">
      <alignment horizontal="left" vertical="center" wrapText="1"/>
    </xf>
    <xf numFmtId="0" fontId="15" fillId="3" borderId="4" xfId="1" applyFont="1" applyFill="1" applyBorder="1" applyAlignment="1">
      <alignment horizontal="center" vertical="center" wrapText="1"/>
    </xf>
    <xf numFmtId="0" fontId="15" fillId="3" borderId="6" xfId="1" applyFont="1" applyFill="1" applyBorder="1" applyAlignment="1">
      <alignment horizontal="center" vertical="center" wrapText="1"/>
    </xf>
    <xf numFmtId="0" fontId="27" fillId="0" borderId="7" xfId="1" applyFont="1" applyBorder="1" applyAlignment="1">
      <alignment horizontal="center" vertical="center"/>
    </xf>
    <xf numFmtId="0" fontId="27" fillId="0" borderId="0" xfId="1" applyFont="1" applyAlignment="1">
      <alignment horizontal="center" vertical="center"/>
    </xf>
    <xf numFmtId="0" fontId="27" fillId="0" borderId="8" xfId="1" applyFont="1" applyBorder="1" applyAlignment="1">
      <alignment horizontal="center" vertical="center"/>
    </xf>
    <xf numFmtId="0" fontId="15" fillId="0" borderId="61" xfId="1" applyFont="1" applyBorder="1" applyAlignment="1">
      <alignment horizontal="left" vertical="center" wrapText="1"/>
    </xf>
    <xf numFmtId="0" fontId="15" fillId="0" borderId="10" xfId="1" applyFont="1" applyBorder="1" applyAlignment="1">
      <alignment horizontal="left" vertical="center" wrapText="1"/>
    </xf>
    <xf numFmtId="0" fontId="15" fillId="0" borderId="9" xfId="1" applyFont="1" applyBorder="1" applyAlignment="1">
      <alignment horizontal="left" vertical="center" wrapText="1"/>
    </xf>
    <xf numFmtId="0" fontId="27" fillId="3" borderId="10" xfId="1" applyFont="1" applyFill="1" applyBorder="1" applyAlignment="1">
      <alignment vertical="center" wrapText="1"/>
    </xf>
    <xf numFmtId="0" fontId="27" fillId="3" borderId="9" xfId="1" applyFont="1" applyFill="1" applyBorder="1" applyAlignment="1">
      <alignment vertical="center" wrapText="1"/>
    </xf>
    <xf numFmtId="0" fontId="15" fillId="0" borderId="61" xfId="1" applyFont="1" applyBorder="1" applyAlignment="1">
      <alignment horizontal="left" vertical="top" wrapText="1"/>
    </xf>
    <xf numFmtId="0" fontId="15" fillId="0" borderId="10" xfId="1" applyFont="1" applyBorder="1" applyAlignment="1">
      <alignment horizontal="left" vertical="top" wrapText="1"/>
    </xf>
    <xf numFmtId="0" fontId="15" fillId="0" borderId="9" xfId="1" applyFont="1" applyBorder="1" applyAlignment="1">
      <alignment horizontal="left" vertical="top" wrapText="1"/>
    </xf>
    <xf numFmtId="0" fontId="15" fillId="3" borderId="2" xfId="1" applyFont="1" applyFill="1" applyBorder="1" applyAlignment="1">
      <alignment horizontal="center" vertical="center" wrapText="1"/>
    </xf>
    <xf numFmtId="0" fontId="15" fillId="3" borderId="3" xfId="1" applyFont="1" applyFill="1" applyBorder="1" applyAlignment="1">
      <alignment horizontal="center" vertical="center" wrapText="1"/>
    </xf>
    <xf numFmtId="0" fontId="15" fillId="3" borderId="5" xfId="1" applyFont="1" applyFill="1" applyBorder="1" applyAlignment="1">
      <alignment horizontal="center" vertical="center" wrapText="1"/>
    </xf>
    <xf numFmtId="0" fontId="16" fillId="3" borderId="61" xfId="1" applyFont="1" applyFill="1" applyBorder="1" applyAlignment="1">
      <alignment horizontal="center" vertical="center" wrapText="1"/>
    </xf>
    <xf numFmtId="0" fontId="16" fillId="3" borderId="9" xfId="1" applyFont="1" applyFill="1" applyBorder="1" applyAlignment="1">
      <alignment horizontal="center" vertical="center" wrapText="1"/>
    </xf>
    <xf numFmtId="0" fontId="27" fillId="3" borderId="61" xfId="1" applyFont="1" applyFill="1" applyBorder="1" applyAlignment="1">
      <alignment horizontal="left" vertical="center" wrapText="1"/>
    </xf>
    <xf numFmtId="0" fontId="27" fillId="3" borderId="10" xfId="1" applyFont="1" applyFill="1" applyBorder="1" applyAlignment="1">
      <alignment horizontal="left" vertical="center" wrapText="1"/>
    </xf>
    <xf numFmtId="0" fontId="27" fillId="3" borderId="9" xfId="1" applyFont="1" applyFill="1" applyBorder="1" applyAlignment="1">
      <alignment horizontal="left" vertical="center" wrapText="1"/>
    </xf>
    <xf numFmtId="0" fontId="27" fillId="0" borderId="61" xfId="1" applyFont="1" applyBorder="1" applyAlignment="1">
      <alignment horizontal="left" vertical="center"/>
    </xf>
    <xf numFmtId="0" fontId="27" fillId="0" borderId="10" xfId="1" applyFont="1" applyBorder="1" applyAlignment="1">
      <alignment horizontal="left" vertical="center"/>
    </xf>
    <xf numFmtId="0" fontId="27" fillId="0" borderId="9" xfId="1" applyFont="1" applyBorder="1" applyAlignment="1">
      <alignment horizontal="left" vertical="center"/>
    </xf>
    <xf numFmtId="0" fontId="32" fillId="0" borderId="61" xfId="1" applyFont="1" applyBorder="1" applyAlignment="1">
      <alignment horizontal="center" vertical="center" wrapText="1"/>
    </xf>
    <xf numFmtId="0" fontId="32" fillId="0" borderId="9" xfId="1" applyFont="1" applyBorder="1" applyAlignment="1">
      <alignment horizontal="center" vertical="center" wrapText="1"/>
    </xf>
    <xf numFmtId="0" fontId="27" fillId="3" borderId="61" xfId="1" applyFont="1" applyFill="1" applyBorder="1" applyAlignment="1">
      <alignment vertical="center" wrapText="1"/>
    </xf>
    <xf numFmtId="0" fontId="27" fillId="3" borderId="1" xfId="1" applyFont="1" applyFill="1" applyBorder="1" applyAlignment="1">
      <alignment horizontal="left" vertical="center" wrapText="1"/>
    </xf>
    <xf numFmtId="0" fontId="27" fillId="3" borderId="2" xfId="1" applyFont="1" applyFill="1" applyBorder="1" applyAlignment="1">
      <alignment horizontal="left" vertical="center" wrapText="1"/>
    </xf>
    <xf numFmtId="0" fontId="27" fillId="3" borderId="3" xfId="1" applyFont="1" applyFill="1" applyBorder="1" applyAlignment="1">
      <alignment horizontal="left" vertical="center" wrapText="1"/>
    </xf>
    <xf numFmtId="0" fontId="27" fillId="3" borderId="7" xfId="1" applyFont="1" applyFill="1" applyBorder="1" applyAlignment="1">
      <alignment horizontal="left" vertical="center" wrapText="1"/>
    </xf>
    <xf numFmtId="0" fontId="27" fillId="3" borderId="0" xfId="1" applyFont="1" applyFill="1" applyAlignment="1">
      <alignment horizontal="left" vertical="center" wrapText="1"/>
    </xf>
    <xf numFmtId="0" fontId="27" fillId="3" borderId="8" xfId="1" applyFont="1" applyFill="1" applyBorder="1" applyAlignment="1">
      <alignment horizontal="left" vertical="center" wrapText="1"/>
    </xf>
    <xf numFmtId="0" fontId="27" fillId="3" borderId="4" xfId="1" applyFont="1" applyFill="1" applyBorder="1" applyAlignment="1">
      <alignment horizontal="left" vertical="center" wrapText="1"/>
    </xf>
    <xf numFmtId="0" fontId="27" fillId="3" borderId="5" xfId="1" applyFont="1" applyFill="1" applyBorder="1" applyAlignment="1">
      <alignment horizontal="left" vertical="center" wrapText="1"/>
    </xf>
    <xf numFmtId="0" fontId="27" fillId="3" borderId="6" xfId="1" applyFont="1" applyFill="1" applyBorder="1" applyAlignment="1">
      <alignment horizontal="left" vertical="center" wrapText="1"/>
    </xf>
    <xf numFmtId="0" fontId="27" fillId="3" borderId="8" xfId="1" applyFont="1" applyFill="1" applyBorder="1" applyAlignment="1">
      <alignment vertical="center"/>
    </xf>
    <xf numFmtId="0" fontId="31" fillId="0" borderId="187" xfId="1" applyFont="1" applyBorder="1" applyAlignment="1">
      <alignment horizontal="left" vertical="center"/>
    </xf>
    <xf numFmtId="0" fontId="31" fillId="0" borderId="188" xfId="1" applyFont="1" applyBorder="1" applyAlignment="1">
      <alignment horizontal="left" vertical="center"/>
    </xf>
    <xf numFmtId="0" fontId="31" fillId="0" borderId="189" xfId="1" applyFont="1" applyBorder="1" applyAlignment="1">
      <alignment horizontal="left" vertical="center"/>
    </xf>
    <xf numFmtId="0" fontId="31" fillId="0" borderId="190" xfId="1" applyFont="1" applyBorder="1" applyAlignment="1">
      <alignment horizontal="left" vertical="center" wrapText="1"/>
    </xf>
    <xf numFmtId="0" fontId="31" fillId="0" borderId="188" xfId="1" applyFont="1" applyBorder="1" applyAlignment="1">
      <alignment horizontal="left" vertical="center" wrapText="1"/>
    </xf>
    <xf numFmtId="0" fontId="31" fillId="0" borderId="186" xfId="1" applyFont="1" applyBorder="1" applyAlignment="1">
      <alignment horizontal="left" vertical="center" wrapText="1"/>
    </xf>
    <xf numFmtId="0" fontId="31" fillId="0" borderId="192" xfId="1" applyFont="1" applyBorder="1" applyAlignment="1">
      <alignment horizontal="left" vertical="center"/>
    </xf>
    <xf numFmtId="0" fontId="31" fillId="0" borderId="193" xfId="1" applyFont="1" applyBorder="1" applyAlignment="1">
      <alignment horizontal="left" vertical="center"/>
    </xf>
    <xf numFmtId="0" fontId="31" fillId="0" borderId="194" xfId="1" applyFont="1" applyBorder="1" applyAlignment="1">
      <alignment horizontal="left" vertical="center"/>
    </xf>
    <xf numFmtId="0" fontId="31" fillId="0" borderId="195" xfId="1" applyFont="1" applyBorder="1" applyAlignment="1">
      <alignment horizontal="left" vertical="center" wrapText="1"/>
    </xf>
    <xf numFmtId="0" fontId="31" fillId="0" borderId="196" xfId="1" applyFont="1" applyBorder="1" applyAlignment="1">
      <alignment horizontal="left" vertical="center" wrapText="1"/>
    </xf>
    <xf numFmtId="0" fontId="31" fillId="0" borderId="197" xfId="1" applyFont="1" applyBorder="1" applyAlignment="1">
      <alignment horizontal="left" vertical="center" wrapText="1"/>
    </xf>
    <xf numFmtId="0" fontId="29" fillId="2" borderId="149" xfId="1" applyFont="1" applyFill="1" applyBorder="1" applyAlignment="1">
      <alignment horizontal="center" vertical="center"/>
    </xf>
    <xf numFmtId="0" fontId="29" fillId="2" borderId="184" xfId="1" applyFont="1" applyFill="1" applyBorder="1" applyAlignment="1">
      <alignment horizontal="center" vertical="center"/>
    </xf>
    <xf numFmtId="0" fontId="31" fillId="2" borderId="61" xfId="1" applyFont="1" applyFill="1" applyBorder="1" applyAlignment="1">
      <alignment horizontal="left" vertical="center" wrapText="1"/>
    </xf>
    <xf numFmtId="0" fontId="31" fillId="2" borderId="10" xfId="1" applyFont="1" applyFill="1" applyBorder="1" applyAlignment="1">
      <alignment horizontal="left" vertical="center" wrapText="1"/>
    </xf>
    <xf numFmtId="0" fontId="31" fillId="2" borderId="9" xfId="1" applyFont="1" applyFill="1" applyBorder="1" applyAlignment="1">
      <alignment horizontal="left" vertical="center" wrapText="1"/>
    </xf>
    <xf numFmtId="0" fontId="30" fillId="2" borderId="61" xfId="1" applyFont="1" applyFill="1" applyBorder="1" applyAlignment="1">
      <alignment horizontal="left" vertical="center" wrapText="1"/>
    </xf>
    <xf numFmtId="0" fontId="30" fillId="2" borderId="10" xfId="1" applyFont="1" applyFill="1" applyBorder="1" applyAlignment="1">
      <alignment horizontal="left" vertical="center" wrapText="1"/>
    </xf>
    <xf numFmtId="0" fontId="30" fillId="2" borderId="9" xfId="1" applyFont="1" applyFill="1" applyBorder="1" applyAlignment="1">
      <alignment horizontal="left" vertical="center" wrapText="1"/>
    </xf>
  </cellXfs>
  <cellStyles count="8">
    <cellStyle name="桁区切り 2" xfId="3" xr:uid="{00000000-0005-0000-0000-000000000000}"/>
    <cellStyle name="桁区切り 2 2" xfId="7" xr:uid="{00000000-0005-0000-0000-000001000000}"/>
    <cellStyle name="桁区切り 3" xfId="5" xr:uid="{00000000-0005-0000-0000-000002000000}"/>
    <cellStyle name="標準" xfId="0" builtinId="0"/>
    <cellStyle name="標準 2" xfId="1" xr:uid="{00000000-0005-0000-0000-000004000000}"/>
    <cellStyle name="標準 3" xfId="2" xr:uid="{00000000-0005-0000-0000-000005000000}"/>
    <cellStyle name="標準 3 2" xfId="6" xr:uid="{00000000-0005-0000-0000-000006000000}"/>
    <cellStyle name="標準 4" xfId="4" xr:uid="{00000000-0005-0000-0000-000007000000}"/>
  </cellStyles>
  <dxfs count="314">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s>
  <tableStyles count="0" defaultTableStyle="TableStyleMedium9" defaultPivotStyle="PivotStyleLight16"/>
  <colors>
    <mruColors>
      <color rgb="FFFFFFCC"/>
      <color rgb="FFFFFF99"/>
      <color rgb="FFCCFFCC"/>
      <color rgb="FF99FF99"/>
      <color rgb="FFFFFF66"/>
      <color rgb="FF66FF66"/>
      <color rgb="FFFFCCCC"/>
      <color rgb="FF4D4D4D"/>
      <color rgb="FFEAEAEA"/>
      <color rgb="FF1111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19</xdr:col>
      <xdr:colOff>41276</xdr:colOff>
      <xdr:row>62</xdr:row>
      <xdr:rowOff>26988</xdr:rowOff>
    </xdr:from>
    <xdr:to>
      <xdr:col>22</xdr:col>
      <xdr:colOff>107951</xdr:colOff>
      <xdr:row>62</xdr:row>
      <xdr:rowOff>201613</xdr:rowOff>
    </xdr:to>
    <xdr:sp macro="" textlink="">
      <xdr:nvSpPr>
        <xdr:cNvPr id="1025" name="AutoShape 1">
          <a:extLst>
            <a:ext uri="{FF2B5EF4-FFF2-40B4-BE49-F238E27FC236}">
              <a16:creationId xmlns:a16="http://schemas.microsoft.com/office/drawing/2014/main" id="{00000000-0008-0000-0000-000001040000}"/>
            </a:ext>
          </a:extLst>
        </xdr:cNvPr>
        <xdr:cNvSpPr>
          <a:spLocks noChangeArrowheads="1"/>
        </xdr:cNvSpPr>
      </xdr:nvSpPr>
      <xdr:spPr bwMode="auto">
        <a:xfrm>
          <a:off x="2755901" y="20053301"/>
          <a:ext cx="495300"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65</xdr:row>
      <xdr:rowOff>31433</xdr:rowOff>
    </xdr:from>
    <xdr:to>
      <xdr:col>22</xdr:col>
      <xdr:colOff>114300</xdr:colOff>
      <xdr:row>65</xdr:row>
      <xdr:rowOff>206058</xdr:rowOff>
    </xdr:to>
    <xdr:sp macro="" textlink="">
      <xdr:nvSpPr>
        <xdr:cNvPr id="7" name="AutoShape 1">
          <a:extLst>
            <a:ext uri="{FF2B5EF4-FFF2-40B4-BE49-F238E27FC236}">
              <a16:creationId xmlns:a16="http://schemas.microsoft.com/office/drawing/2014/main" id="{00000000-0008-0000-0000-000007000000}"/>
            </a:ext>
          </a:extLst>
        </xdr:cNvPr>
        <xdr:cNvSpPr>
          <a:spLocks noChangeArrowheads="1"/>
        </xdr:cNvSpPr>
      </xdr:nvSpPr>
      <xdr:spPr bwMode="auto">
        <a:xfrm>
          <a:off x="2943225" y="21436013"/>
          <a:ext cx="52387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47624</xdr:colOff>
      <xdr:row>98</xdr:row>
      <xdr:rowOff>23496</xdr:rowOff>
    </xdr:from>
    <xdr:to>
      <xdr:col>22</xdr:col>
      <xdr:colOff>114299</xdr:colOff>
      <xdr:row>98</xdr:row>
      <xdr:rowOff>199867</xdr:rowOff>
    </xdr:to>
    <xdr:sp macro="" textlink="">
      <xdr:nvSpPr>
        <xdr:cNvPr id="9" name="AutoShape 1">
          <a:extLst>
            <a:ext uri="{FF2B5EF4-FFF2-40B4-BE49-F238E27FC236}">
              <a16:creationId xmlns:a16="http://schemas.microsoft.com/office/drawing/2014/main" id="{00000000-0008-0000-0000-000009000000}"/>
            </a:ext>
          </a:extLst>
        </xdr:cNvPr>
        <xdr:cNvSpPr>
          <a:spLocks noChangeArrowheads="1"/>
        </xdr:cNvSpPr>
      </xdr:nvSpPr>
      <xdr:spPr bwMode="auto">
        <a:xfrm>
          <a:off x="2943224" y="29924376"/>
          <a:ext cx="52387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81</xdr:row>
      <xdr:rowOff>23813</xdr:rowOff>
    </xdr:from>
    <xdr:to>
      <xdr:col>22</xdr:col>
      <xdr:colOff>114300</xdr:colOff>
      <xdr:row>81</xdr:row>
      <xdr:rowOff>198438</xdr:rowOff>
    </xdr:to>
    <xdr:sp macro="" textlink="">
      <xdr:nvSpPr>
        <xdr:cNvPr id="10" name="AutoShape 1">
          <a:extLst>
            <a:ext uri="{FF2B5EF4-FFF2-40B4-BE49-F238E27FC236}">
              <a16:creationId xmlns:a16="http://schemas.microsoft.com/office/drawing/2014/main" id="{00000000-0008-0000-0000-00000A000000}"/>
            </a:ext>
          </a:extLst>
        </xdr:cNvPr>
        <xdr:cNvSpPr>
          <a:spLocks noChangeArrowheads="1"/>
        </xdr:cNvSpPr>
      </xdr:nvSpPr>
      <xdr:spPr bwMode="auto">
        <a:xfrm>
          <a:off x="2762250" y="25360313"/>
          <a:ext cx="495300"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7938</xdr:colOff>
      <xdr:row>84</xdr:row>
      <xdr:rowOff>7303</xdr:rowOff>
    </xdr:from>
    <xdr:to>
      <xdr:col>22</xdr:col>
      <xdr:colOff>74613</xdr:colOff>
      <xdr:row>84</xdr:row>
      <xdr:rowOff>166688</xdr:rowOff>
    </xdr:to>
    <xdr:sp macro="" textlink="">
      <xdr:nvSpPr>
        <xdr:cNvPr id="11" name="AutoShape 1">
          <a:extLst>
            <a:ext uri="{FF2B5EF4-FFF2-40B4-BE49-F238E27FC236}">
              <a16:creationId xmlns:a16="http://schemas.microsoft.com/office/drawing/2014/main" id="{00000000-0008-0000-0000-00000B000000}"/>
            </a:ext>
          </a:extLst>
        </xdr:cNvPr>
        <xdr:cNvSpPr>
          <a:spLocks noChangeArrowheads="1"/>
        </xdr:cNvSpPr>
      </xdr:nvSpPr>
      <xdr:spPr bwMode="auto">
        <a:xfrm>
          <a:off x="3246438" y="23978553"/>
          <a:ext cx="566738" cy="15938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101</xdr:row>
      <xdr:rowOff>23813</xdr:rowOff>
    </xdr:from>
    <xdr:to>
      <xdr:col>22</xdr:col>
      <xdr:colOff>114300</xdr:colOff>
      <xdr:row>101</xdr:row>
      <xdr:rowOff>198438</xdr:rowOff>
    </xdr:to>
    <xdr:sp macro="" textlink="">
      <xdr:nvSpPr>
        <xdr:cNvPr id="12" name="AutoShape 1">
          <a:extLst>
            <a:ext uri="{FF2B5EF4-FFF2-40B4-BE49-F238E27FC236}">
              <a16:creationId xmlns:a16="http://schemas.microsoft.com/office/drawing/2014/main" id="{00000000-0008-0000-0000-00000C000000}"/>
            </a:ext>
          </a:extLst>
        </xdr:cNvPr>
        <xdr:cNvSpPr>
          <a:spLocks noChangeArrowheads="1"/>
        </xdr:cNvSpPr>
      </xdr:nvSpPr>
      <xdr:spPr bwMode="auto">
        <a:xfrm>
          <a:off x="2762250" y="30162501"/>
          <a:ext cx="495300"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32384</xdr:colOff>
      <xdr:row>127</xdr:row>
      <xdr:rowOff>31116</xdr:rowOff>
    </xdr:from>
    <xdr:to>
      <xdr:col>22</xdr:col>
      <xdr:colOff>99059</xdr:colOff>
      <xdr:row>127</xdr:row>
      <xdr:rowOff>207487</xdr:rowOff>
    </xdr:to>
    <xdr:sp macro="" textlink="">
      <xdr:nvSpPr>
        <xdr:cNvPr id="21" name="AutoShape 1">
          <a:extLst>
            <a:ext uri="{FF2B5EF4-FFF2-40B4-BE49-F238E27FC236}">
              <a16:creationId xmlns:a16="http://schemas.microsoft.com/office/drawing/2014/main" id="{00000000-0008-0000-0000-000015000000}"/>
            </a:ext>
          </a:extLst>
        </xdr:cNvPr>
        <xdr:cNvSpPr>
          <a:spLocks noChangeArrowheads="1"/>
        </xdr:cNvSpPr>
      </xdr:nvSpPr>
      <xdr:spPr bwMode="auto">
        <a:xfrm>
          <a:off x="2783204" y="51656616"/>
          <a:ext cx="50101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47624</xdr:colOff>
      <xdr:row>150</xdr:row>
      <xdr:rowOff>31116</xdr:rowOff>
    </xdr:from>
    <xdr:to>
      <xdr:col>22</xdr:col>
      <xdr:colOff>114299</xdr:colOff>
      <xdr:row>150</xdr:row>
      <xdr:rowOff>207487</xdr:rowOff>
    </xdr:to>
    <xdr:sp macro="" textlink="">
      <xdr:nvSpPr>
        <xdr:cNvPr id="28" name="AutoShape 1">
          <a:extLst>
            <a:ext uri="{FF2B5EF4-FFF2-40B4-BE49-F238E27FC236}">
              <a16:creationId xmlns:a16="http://schemas.microsoft.com/office/drawing/2014/main" id="{00000000-0008-0000-0000-00001C000000}"/>
            </a:ext>
          </a:extLst>
        </xdr:cNvPr>
        <xdr:cNvSpPr>
          <a:spLocks noChangeArrowheads="1"/>
        </xdr:cNvSpPr>
      </xdr:nvSpPr>
      <xdr:spPr bwMode="auto">
        <a:xfrm>
          <a:off x="2943224" y="57379236"/>
          <a:ext cx="52387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136</xdr:row>
      <xdr:rowOff>16193</xdr:rowOff>
    </xdr:from>
    <xdr:to>
      <xdr:col>22</xdr:col>
      <xdr:colOff>114300</xdr:colOff>
      <xdr:row>136</xdr:row>
      <xdr:rowOff>190818</xdr:rowOff>
    </xdr:to>
    <xdr:sp macro="" textlink="">
      <xdr:nvSpPr>
        <xdr:cNvPr id="29" name="AutoShape 1">
          <a:extLst>
            <a:ext uri="{FF2B5EF4-FFF2-40B4-BE49-F238E27FC236}">
              <a16:creationId xmlns:a16="http://schemas.microsoft.com/office/drawing/2014/main" id="{00000000-0008-0000-0000-00001D000000}"/>
            </a:ext>
          </a:extLst>
        </xdr:cNvPr>
        <xdr:cNvSpPr>
          <a:spLocks noChangeArrowheads="1"/>
        </xdr:cNvSpPr>
      </xdr:nvSpPr>
      <xdr:spPr bwMode="auto">
        <a:xfrm>
          <a:off x="3301365" y="46124813"/>
          <a:ext cx="56959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150812</xdr:colOff>
      <xdr:row>170</xdr:row>
      <xdr:rowOff>15986</xdr:rowOff>
    </xdr:from>
    <xdr:to>
      <xdr:col>42</xdr:col>
      <xdr:colOff>-1</xdr:colOff>
      <xdr:row>170</xdr:row>
      <xdr:rowOff>196285</xdr:rowOff>
    </xdr:to>
    <xdr:sp macro="" textlink="">
      <xdr:nvSpPr>
        <xdr:cNvPr id="1027" name="AutoShape 3">
          <a:extLst>
            <a:ext uri="{FF2B5EF4-FFF2-40B4-BE49-F238E27FC236}">
              <a16:creationId xmlns:a16="http://schemas.microsoft.com/office/drawing/2014/main" id="{00000000-0008-0000-0000-000003040000}"/>
            </a:ext>
          </a:extLst>
        </xdr:cNvPr>
        <xdr:cNvSpPr>
          <a:spLocks noChangeArrowheads="1"/>
        </xdr:cNvSpPr>
      </xdr:nvSpPr>
      <xdr:spPr bwMode="auto">
        <a:xfrm>
          <a:off x="3802062" y="40179736"/>
          <a:ext cx="3429000" cy="180299"/>
        </a:xfrm>
        <a:prstGeom prst="roundRect">
          <a:avLst>
            <a:gd name="adj" fmla="val 16667"/>
          </a:avLst>
        </a:prstGeom>
        <a:solidFill>
          <a:srgbClr val="FFFFFF"/>
        </a:solidFill>
        <a:ln w="9525">
          <a:solidFill>
            <a:srgbClr val="000000"/>
          </a:solidFill>
          <a:round/>
          <a:headEnd/>
          <a:tailEnd/>
        </a:ln>
      </xdr:spPr>
      <xdr:txBody>
        <a:bodyPr vertOverflow="clip" wrap="square" lIns="36000" tIns="7200" rIns="18000" bIns="7200" anchor="ctr" anchorCtr="0" upright="1"/>
        <a:lstStyle/>
        <a:p>
          <a:pPr algn="l" rtl="0">
            <a:defRPr sz="1000"/>
          </a:pPr>
          <a:r>
            <a:rPr lang="ja-JP" altLang="en-US" sz="950" b="0" i="0" u="none" strike="noStrike" baseline="0">
              <a:solidFill>
                <a:srgbClr val="000000"/>
              </a:solidFill>
              <a:latin typeface="ＭＳ ゴシック"/>
              <a:ea typeface="ＭＳ ゴシック"/>
            </a:rPr>
            <a:t>できている場合は「○」、できていない場合は「</a:t>
          </a:r>
          <a:r>
            <a:rPr lang="en-US" altLang="ja-JP" sz="950" b="0" i="0" u="none" strike="noStrike" baseline="0">
              <a:solidFill>
                <a:srgbClr val="000000"/>
              </a:solidFill>
              <a:latin typeface="ＭＳ ゴシック"/>
              <a:ea typeface="ＭＳ ゴシック"/>
            </a:rPr>
            <a:t>×</a:t>
          </a:r>
          <a:r>
            <a:rPr lang="ja-JP" altLang="en-US" sz="950" b="0" i="0" u="none" strike="noStrike" baseline="0">
              <a:solidFill>
                <a:srgbClr val="000000"/>
              </a:solidFill>
              <a:latin typeface="ＭＳ ゴシック"/>
              <a:ea typeface="ＭＳ ゴシック"/>
            </a:rPr>
            <a:t>」を記入</a:t>
          </a:r>
        </a:p>
      </xdr:txBody>
    </xdr:sp>
    <xdr:clientData/>
  </xdr:twoCellAnchor>
  <xdr:twoCellAnchor>
    <xdr:from>
      <xdr:col>16</xdr:col>
      <xdr:colOff>1</xdr:colOff>
      <xdr:row>180</xdr:row>
      <xdr:rowOff>7938</xdr:rowOff>
    </xdr:from>
    <xdr:to>
      <xdr:col>42</xdr:col>
      <xdr:colOff>4763</xdr:colOff>
      <xdr:row>180</xdr:row>
      <xdr:rowOff>189602</xdr:rowOff>
    </xdr:to>
    <xdr:sp macro="" textlink="">
      <xdr:nvSpPr>
        <xdr:cNvPr id="30" name="AutoShape 3">
          <a:extLst>
            <a:ext uri="{FF2B5EF4-FFF2-40B4-BE49-F238E27FC236}">
              <a16:creationId xmlns:a16="http://schemas.microsoft.com/office/drawing/2014/main" id="{00000000-0008-0000-0000-00001E000000}"/>
            </a:ext>
          </a:extLst>
        </xdr:cNvPr>
        <xdr:cNvSpPr>
          <a:spLocks noChangeArrowheads="1"/>
        </xdr:cNvSpPr>
      </xdr:nvSpPr>
      <xdr:spPr bwMode="auto">
        <a:xfrm>
          <a:off x="2817814" y="42370376"/>
          <a:ext cx="4418012" cy="181664"/>
        </a:xfrm>
        <a:prstGeom prst="roundRect">
          <a:avLst>
            <a:gd name="adj" fmla="val 16667"/>
          </a:avLst>
        </a:prstGeom>
        <a:solidFill>
          <a:srgbClr val="FFFFFF"/>
        </a:solidFill>
        <a:ln w="9525">
          <a:solidFill>
            <a:srgbClr val="000000"/>
          </a:solidFill>
          <a:round/>
          <a:headEnd/>
          <a:tailEnd/>
        </a:ln>
      </xdr:spPr>
      <xdr:txBody>
        <a:bodyPr vertOverflow="clip" wrap="square" lIns="72000" tIns="7200" rIns="18000" bIns="7200" anchor="ctr" anchorCtr="0" upright="1"/>
        <a:lstStyle/>
        <a:p>
          <a:r>
            <a:rPr lang="ja-JP" altLang="ja-JP" sz="950" baseline="0">
              <a:latin typeface="ＭＳ ゴシック" pitchFamily="49" charset="-128"/>
              <a:ea typeface="ＭＳ ゴシック" pitchFamily="49" charset="-128"/>
              <a:cs typeface="+mn-cs"/>
            </a:rPr>
            <a:t>できている場合は「○」</a:t>
          </a:r>
          <a:r>
            <a:rPr lang="ja-JP" altLang="en-US" sz="950" baseline="0">
              <a:latin typeface="ＭＳ ゴシック" pitchFamily="49" charset="-128"/>
              <a:ea typeface="ＭＳ ゴシック" pitchFamily="49" charset="-128"/>
              <a:cs typeface="+mn-cs"/>
            </a:rPr>
            <a:t>、</a:t>
          </a:r>
          <a:r>
            <a:rPr lang="ja-JP" altLang="ja-JP" sz="950" baseline="0">
              <a:latin typeface="ＭＳ ゴシック" pitchFamily="49" charset="-128"/>
              <a:ea typeface="ＭＳ ゴシック" pitchFamily="49" charset="-128"/>
              <a:cs typeface="+mn-cs"/>
            </a:rPr>
            <a:t>できていない場合は「×」又は該当</a:t>
          </a:r>
          <a:r>
            <a:rPr lang="ja-JP" altLang="en-US" sz="950" baseline="0">
              <a:latin typeface="ＭＳ ゴシック" pitchFamily="49" charset="-128"/>
              <a:ea typeface="ＭＳ ゴシック" pitchFamily="49" charset="-128"/>
              <a:cs typeface="+mn-cs"/>
            </a:rPr>
            <a:t>する回答を記入</a:t>
          </a:r>
          <a:endParaRPr lang="ja-JP" altLang="ja-JP" sz="950" baseline="0">
            <a:latin typeface="+mn-lt"/>
            <a:ea typeface="+mn-ea"/>
            <a:cs typeface="+mn-cs"/>
          </a:endParaRPr>
        </a:p>
      </xdr:txBody>
    </xdr:sp>
    <xdr:clientData/>
  </xdr:twoCellAnchor>
  <xdr:twoCellAnchor>
    <xdr:from>
      <xdr:col>19</xdr:col>
      <xdr:colOff>47624</xdr:colOff>
      <xdr:row>117</xdr:row>
      <xdr:rowOff>23496</xdr:rowOff>
    </xdr:from>
    <xdr:to>
      <xdr:col>22</xdr:col>
      <xdr:colOff>114299</xdr:colOff>
      <xdr:row>117</xdr:row>
      <xdr:rowOff>199867</xdr:rowOff>
    </xdr:to>
    <xdr:sp macro="" textlink="">
      <xdr:nvSpPr>
        <xdr:cNvPr id="32" name="AutoShape 1">
          <a:extLst>
            <a:ext uri="{FF2B5EF4-FFF2-40B4-BE49-F238E27FC236}">
              <a16:creationId xmlns:a16="http://schemas.microsoft.com/office/drawing/2014/main" id="{00000000-0008-0000-0000-000020000000}"/>
            </a:ext>
          </a:extLst>
        </xdr:cNvPr>
        <xdr:cNvSpPr>
          <a:spLocks noChangeArrowheads="1"/>
        </xdr:cNvSpPr>
      </xdr:nvSpPr>
      <xdr:spPr bwMode="auto">
        <a:xfrm>
          <a:off x="3232784" y="34862136"/>
          <a:ext cx="56959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120</xdr:row>
      <xdr:rowOff>23813</xdr:rowOff>
    </xdr:from>
    <xdr:to>
      <xdr:col>22</xdr:col>
      <xdr:colOff>114300</xdr:colOff>
      <xdr:row>120</xdr:row>
      <xdr:rowOff>198438</xdr:rowOff>
    </xdr:to>
    <xdr:sp macro="" textlink="">
      <xdr:nvSpPr>
        <xdr:cNvPr id="34" name="AutoShape 1">
          <a:extLst>
            <a:ext uri="{FF2B5EF4-FFF2-40B4-BE49-F238E27FC236}">
              <a16:creationId xmlns:a16="http://schemas.microsoft.com/office/drawing/2014/main" id="{00000000-0008-0000-0000-000022000000}"/>
            </a:ext>
          </a:extLst>
        </xdr:cNvPr>
        <xdr:cNvSpPr>
          <a:spLocks noChangeArrowheads="1"/>
        </xdr:cNvSpPr>
      </xdr:nvSpPr>
      <xdr:spPr bwMode="auto">
        <a:xfrm>
          <a:off x="3232785" y="35540633"/>
          <a:ext cx="56959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40004</xdr:colOff>
      <xdr:row>134</xdr:row>
      <xdr:rowOff>40323</xdr:rowOff>
    </xdr:from>
    <xdr:to>
      <xdr:col>22</xdr:col>
      <xdr:colOff>106679</xdr:colOff>
      <xdr:row>134</xdr:row>
      <xdr:rowOff>193834</xdr:rowOff>
    </xdr:to>
    <xdr:sp macro="" textlink="">
      <xdr:nvSpPr>
        <xdr:cNvPr id="22" name="AutoShape 1">
          <a:extLst>
            <a:ext uri="{FF2B5EF4-FFF2-40B4-BE49-F238E27FC236}">
              <a16:creationId xmlns:a16="http://schemas.microsoft.com/office/drawing/2014/main" id="{00000000-0008-0000-0000-000016000000}"/>
            </a:ext>
          </a:extLst>
        </xdr:cNvPr>
        <xdr:cNvSpPr>
          <a:spLocks noChangeArrowheads="1"/>
        </xdr:cNvSpPr>
      </xdr:nvSpPr>
      <xdr:spPr bwMode="auto">
        <a:xfrm>
          <a:off x="3357879" y="31409323"/>
          <a:ext cx="566738" cy="15351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153</xdr:row>
      <xdr:rowOff>39053</xdr:rowOff>
    </xdr:from>
    <xdr:to>
      <xdr:col>22</xdr:col>
      <xdr:colOff>114300</xdr:colOff>
      <xdr:row>153</xdr:row>
      <xdr:rowOff>213678</xdr:rowOff>
    </xdr:to>
    <xdr:sp macro="" textlink="">
      <xdr:nvSpPr>
        <xdr:cNvPr id="23" name="AutoShape 1">
          <a:extLst>
            <a:ext uri="{FF2B5EF4-FFF2-40B4-BE49-F238E27FC236}">
              <a16:creationId xmlns:a16="http://schemas.microsoft.com/office/drawing/2014/main" id="{00000000-0008-0000-0000-000017000000}"/>
            </a:ext>
          </a:extLst>
        </xdr:cNvPr>
        <xdr:cNvSpPr>
          <a:spLocks noChangeArrowheads="1"/>
        </xdr:cNvSpPr>
      </xdr:nvSpPr>
      <xdr:spPr bwMode="auto">
        <a:xfrm>
          <a:off x="3301365" y="48563213"/>
          <a:ext cx="56959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32384</xdr:colOff>
      <xdr:row>160</xdr:row>
      <xdr:rowOff>31116</xdr:rowOff>
    </xdr:from>
    <xdr:to>
      <xdr:col>22</xdr:col>
      <xdr:colOff>99059</xdr:colOff>
      <xdr:row>160</xdr:row>
      <xdr:rowOff>207487</xdr:rowOff>
    </xdr:to>
    <xdr:sp macro="" textlink="">
      <xdr:nvSpPr>
        <xdr:cNvPr id="24" name="AutoShape 1">
          <a:extLst>
            <a:ext uri="{FF2B5EF4-FFF2-40B4-BE49-F238E27FC236}">
              <a16:creationId xmlns:a16="http://schemas.microsoft.com/office/drawing/2014/main" id="{00000000-0008-0000-0000-000018000000}"/>
            </a:ext>
          </a:extLst>
        </xdr:cNvPr>
        <xdr:cNvSpPr>
          <a:spLocks noChangeArrowheads="1"/>
        </xdr:cNvSpPr>
      </xdr:nvSpPr>
      <xdr:spPr bwMode="auto">
        <a:xfrm>
          <a:off x="3286124" y="45766356"/>
          <a:ext cx="56959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32384</xdr:colOff>
      <xdr:row>167</xdr:row>
      <xdr:rowOff>31116</xdr:rowOff>
    </xdr:from>
    <xdr:to>
      <xdr:col>22</xdr:col>
      <xdr:colOff>99059</xdr:colOff>
      <xdr:row>167</xdr:row>
      <xdr:rowOff>207487</xdr:rowOff>
    </xdr:to>
    <xdr:sp macro="" textlink="">
      <xdr:nvSpPr>
        <xdr:cNvPr id="26" name="AutoShape 1">
          <a:extLst>
            <a:ext uri="{FF2B5EF4-FFF2-40B4-BE49-F238E27FC236}">
              <a16:creationId xmlns:a16="http://schemas.microsoft.com/office/drawing/2014/main" id="{00000000-0008-0000-0000-00001A000000}"/>
            </a:ext>
          </a:extLst>
        </xdr:cNvPr>
        <xdr:cNvSpPr>
          <a:spLocks noChangeArrowheads="1"/>
        </xdr:cNvSpPr>
      </xdr:nvSpPr>
      <xdr:spPr bwMode="auto">
        <a:xfrm>
          <a:off x="3286124" y="55756176"/>
          <a:ext cx="56959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150813</xdr:colOff>
      <xdr:row>521</xdr:row>
      <xdr:rowOff>7938</xdr:rowOff>
    </xdr:from>
    <xdr:to>
      <xdr:col>42</xdr:col>
      <xdr:colOff>0</xdr:colOff>
      <xdr:row>521</xdr:row>
      <xdr:rowOff>188237</xdr:rowOff>
    </xdr:to>
    <xdr:sp macro="" textlink="">
      <xdr:nvSpPr>
        <xdr:cNvPr id="27" name="AutoShape 3">
          <a:extLst>
            <a:ext uri="{FF2B5EF4-FFF2-40B4-BE49-F238E27FC236}">
              <a16:creationId xmlns:a16="http://schemas.microsoft.com/office/drawing/2014/main" id="{00000000-0008-0000-0000-00001B000000}"/>
            </a:ext>
          </a:extLst>
        </xdr:cNvPr>
        <xdr:cNvSpPr>
          <a:spLocks noChangeArrowheads="1"/>
        </xdr:cNvSpPr>
      </xdr:nvSpPr>
      <xdr:spPr bwMode="auto">
        <a:xfrm>
          <a:off x="3802063" y="153781126"/>
          <a:ext cx="3429000" cy="180299"/>
        </a:xfrm>
        <a:prstGeom prst="roundRect">
          <a:avLst>
            <a:gd name="adj" fmla="val 16667"/>
          </a:avLst>
        </a:prstGeom>
        <a:solidFill>
          <a:srgbClr val="FFFFFF"/>
        </a:solidFill>
        <a:ln w="9525">
          <a:solidFill>
            <a:srgbClr val="000000"/>
          </a:solidFill>
          <a:round/>
          <a:headEnd/>
          <a:tailEnd/>
        </a:ln>
      </xdr:spPr>
      <xdr:txBody>
        <a:bodyPr vertOverflow="clip" wrap="square" lIns="36000" tIns="7200" rIns="18000" bIns="7200" anchor="ctr" anchorCtr="0" upright="1"/>
        <a:lstStyle/>
        <a:p>
          <a:pPr algn="l" rtl="0">
            <a:defRPr sz="1000"/>
          </a:pPr>
          <a:r>
            <a:rPr lang="ja-JP" altLang="en-US" sz="950" b="0" i="0" u="none" strike="noStrike" baseline="0">
              <a:solidFill>
                <a:srgbClr val="000000"/>
              </a:solidFill>
              <a:latin typeface="ＭＳ ゴシック"/>
              <a:ea typeface="ＭＳ ゴシック"/>
            </a:rPr>
            <a:t>できている場合は「○」、できていない場合は「</a:t>
          </a:r>
          <a:r>
            <a:rPr lang="en-US" altLang="ja-JP" sz="950" b="0" i="0" u="none" strike="noStrike" baseline="0">
              <a:solidFill>
                <a:srgbClr val="000000"/>
              </a:solidFill>
              <a:latin typeface="ＭＳ ゴシック"/>
              <a:ea typeface="ＭＳ ゴシック"/>
            </a:rPr>
            <a:t>×</a:t>
          </a:r>
          <a:r>
            <a:rPr lang="ja-JP" altLang="en-US" sz="950" b="0" i="0" u="none" strike="noStrike" baseline="0">
              <a:solidFill>
                <a:srgbClr val="000000"/>
              </a:solidFill>
              <a:latin typeface="ＭＳ ゴシック"/>
              <a:ea typeface="ＭＳ ゴシック"/>
            </a:rPr>
            <a:t>」を記入</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0" y="482781"/>
          <a:ext cx="1241879" cy="328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541020" y="10485120"/>
          <a:ext cx="17571720" cy="34137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195943</xdr:colOff>
      <xdr:row>2</xdr:row>
      <xdr:rowOff>108858</xdr:rowOff>
    </xdr:from>
    <xdr:to>
      <xdr:col>10</xdr:col>
      <xdr:colOff>36285</xdr:colOff>
      <xdr:row>4</xdr:row>
      <xdr:rowOff>86361</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752203" y="611778"/>
          <a:ext cx="2850242" cy="47280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別紙１</a:t>
          </a:r>
          <a:r>
            <a:rPr kumimoji="1" lang="en-US" altLang="ja-JP" sz="1600"/>
            <a:t>-</a:t>
          </a:r>
          <a:r>
            <a:rPr kumimoji="1" lang="ja-JP" altLang="en-US" sz="1600"/>
            <a:t>３（勤務形態一覧表）</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541020" y="10485120"/>
          <a:ext cx="17571720" cy="34137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twoCellAnchor>
    <xdr:from>
      <xdr:col>22</xdr:col>
      <xdr:colOff>873760</xdr:colOff>
      <xdr:row>0</xdr:row>
      <xdr:rowOff>81280</xdr:rowOff>
    </xdr:from>
    <xdr:to>
      <xdr:col>22</xdr:col>
      <xdr:colOff>3718560</xdr:colOff>
      <xdr:row>2</xdr:row>
      <xdr:rowOff>60960</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5519400" y="81280"/>
          <a:ext cx="2844800" cy="4673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別紙１</a:t>
          </a:r>
          <a:r>
            <a:rPr kumimoji="1" lang="en-US" altLang="ja-JP" sz="1600"/>
            <a:t>-</a:t>
          </a:r>
          <a:r>
            <a:rPr kumimoji="1" lang="ja-JP" altLang="en-US" sz="1600"/>
            <a:t>３（シフト記号表）</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16</xdr:row>
      <xdr:rowOff>0</xdr:rowOff>
    </xdr:from>
    <xdr:to>
      <xdr:col>1</xdr:col>
      <xdr:colOff>9525</xdr:colOff>
      <xdr:row>16</xdr:row>
      <xdr:rowOff>0</xdr:rowOff>
    </xdr:to>
    <xdr:sp macro="" textlink="">
      <xdr:nvSpPr>
        <xdr:cNvPr id="2" name="Text Box 1">
          <a:extLst>
            <a:ext uri="{FF2B5EF4-FFF2-40B4-BE49-F238E27FC236}">
              <a16:creationId xmlns:a16="http://schemas.microsoft.com/office/drawing/2014/main" id="{00000000-0008-0000-0F00-000002000000}"/>
            </a:ext>
          </a:extLst>
        </xdr:cNvPr>
        <xdr:cNvSpPr txBox="1">
          <a:spLocks noChangeArrowheads="1"/>
        </xdr:cNvSpPr>
      </xdr:nvSpPr>
      <xdr:spPr bwMode="auto">
        <a:xfrm>
          <a:off x="0" y="1310640"/>
          <a:ext cx="222885"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38100</xdr:colOff>
      <xdr:row>77</xdr:row>
      <xdr:rowOff>161925</xdr:rowOff>
    </xdr:from>
    <xdr:to>
      <xdr:col>15</xdr:col>
      <xdr:colOff>609600</xdr:colOff>
      <xdr:row>86</xdr:row>
      <xdr:rowOff>200025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44780" y="17413605"/>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28575</xdr:colOff>
      <xdr:row>87</xdr:row>
      <xdr:rowOff>57150</xdr:rowOff>
    </xdr:from>
    <xdr:to>
      <xdr:col>15</xdr:col>
      <xdr:colOff>600075</xdr:colOff>
      <xdr:row>96</xdr:row>
      <xdr:rowOff>95250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35255" y="1978533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101600</xdr:rowOff>
    </xdr:from>
    <xdr:to>
      <xdr:col>3</xdr:col>
      <xdr:colOff>114300</xdr:colOff>
      <xdr:row>2</xdr:row>
      <xdr:rowOff>190500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0" y="353060"/>
          <a:ext cx="1234440" cy="340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81280</xdr:colOff>
      <xdr:row>1</xdr:row>
      <xdr:rowOff>243840</xdr:rowOff>
    </xdr:from>
    <xdr:to>
      <xdr:col>12</xdr:col>
      <xdr:colOff>325120</xdr:colOff>
      <xdr:row>3</xdr:row>
      <xdr:rowOff>203200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589280" y="497840"/>
          <a:ext cx="2844800" cy="4673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別紙１</a:t>
          </a:r>
          <a:r>
            <a:rPr kumimoji="1" lang="en-US" altLang="ja-JP" sz="1600"/>
            <a:t>-</a:t>
          </a:r>
          <a:r>
            <a:rPr kumimoji="1" lang="ja-JP" altLang="en-US" sz="1600"/>
            <a:t>１（勤務形態一覧表）</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2</xdr:row>
      <xdr:rowOff>0</xdr:rowOff>
    </xdr:from>
    <xdr:to>
      <xdr:col>7</xdr:col>
      <xdr:colOff>477520</xdr:colOff>
      <xdr:row>3</xdr:row>
      <xdr:rowOff>213360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508000" y="508000"/>
          <a:ext cx="2844800" cy="4673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別紙１</a:t>
          </a:r>
          <a:r>
            <a:rPr kumimoji="1" lang="en-US" altLang="ja-JP" sz="1600"/>
            <a:t>-</a:t>
          </a:r>
          <a:r>
            <a:rPr kumimoji="1" lang="ja-JP" altLang="en-US" sz="1600"/>
            <a:t>１（勤務形態一覧表）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934720</xdr:colOff>
      <xdr:row>0</xdr:row>
      <xdr:rowOff>111760</xdr:rowOff>
    </xdr:from>
    <xdr:to>
      <xdr:col>13</xdr:col>
      <xdr:colOff>3779520</xdr:colOff>
      <xdr:row>2</xdr:row>
      <xdr:rowOff>91440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8371840" y="111760"/>
          <a:ext cx="2844800" cy="4673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別紙１</a:t>
          </a:r>
          <a:r>
            <a:rPr kumimoji="1" lang="en-US" altLang="ja-JP" sz="1600"/>
            <a:t>-</a:t>
          </a:r>
          <a:r>
            <a:rPr kumimoji="1" lang="ja-JP" altLang="en-US" sz="1600"/>
            <a:t>１（シフト記号表）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228600</xdr:colOff>
      <xdr:row>64</xdr:row>
      <xdr:rowOff>0</xdr:rowOff>
    </xdr:from>
    <xdr:to>
      <xdr:col>3</xdr:col>
      <xdr:colOff>466725</xdr:colOff>
      <xdr:row>65</xdr:row>
      <xdr:rowOff>190500</xdr:rowOff>
    </xdr:to>
    <xdr:sp macro="" textlink="">
      <xdr:nvSpPr>
        <xdr:cNvPr id="2" name="Rectangle 1">
          <a:extLst>
            <a:ext uri="{FF2B5EF4-FFF2-40B4-BE49-F238E27FC236}">
              <a16:creationId xmlns:a16="http://schemas.microsoft.com/office/drawing/2014/main" id="{00000000-0008-0000-0800-000002000000}"/>
            </a:ext>
          </a:extLst>
        </xdr:cNvPr>
        <xdr:cNvSpPr>
          <a:spLocks noChangeArrowheads="1"/>
        </xdr:cNvSpPr>
      </xdr:nvSpPr>
      <xdr:spPr bwMode="auto">
        <a:xfrm>
          <a:off x="1188720" y="18348960"/>
          <a:ext cx="1647825" cy="42672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0" anchor="t" upright="1"/>
        <a:lstStyle/>
        <a:p>
          <a:pPr algn="ctr" rtl="0">
            <a:defRPr sz="1000"/>
          </a:pPr>
          <a:r>
            <a:rPr lang="ja-JP" altLang="en-US" sz="2400" b="1" i="0" u="none" strike="noStrike" baseline="0">
              <a:solidFill>
                <a:srgbClr val="FF0000"/>
              </a:solidFill>
              <a:latin typeface="ＭＳ ゴシック"/>
              <a:ea typeface="ＭＳ ゴシック"/>
            </a:rPr>
            <a:t>記載例</a:t>
          </a:r>
        </a:p>
      </xdr:txBody>
    </xdr:sp>
    <xdr:clientData/>
  </xdr:twoCellAnchor>
  <xdr:twoCellAnchor>
    <xdr:from>
      <xdr:col>24</xdr:col>
      <xdr:colOff>0</xdr:colOff>
      <xdr:row>61</xdr:row>
      <xdr:rowOff>200025</xdr:rowOff>
    </xdr:from>
    <xdr:to>
      <xdr:col>28</xdr:col>
      <xdr:colOff>142875</xdr:colOff>
      <xdr:row>63</xdr:row>
      <xdr:rowOff>9525</xdr:rowOff>
    </xdr:to>
    <xdr:sp macro="" textlink="">
      <xdr:nvSpPr>
        <xdr:cNvPr id="3" name="Oval 3">
          <a:extLst>
            <a:ext uri="{FF2B5EF4-FFF2-40B4-BE49-F238E27FC236}">
              <a16:creationId xmlns:a16="http://schemas.microsoft.com/office/drawing/2014/main" id="{00000000-0008-0000-0800-000003000000}"/>
            </a:ext>
          </a:extLst>
        </xdr:cNvPr>
        <xdr:cNvSpPr>
          <a:spLocks noChangeArrowheads="1"/>
        </xdr:cNvSpPr>
      </xdr:nvSpPr>
      <xdr:spPr bwMode="auto">
        <a:xfrm>
          <a:off x="9044940" y="17832705"/>
          <a:ext cx="1270635" cy="28956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73025</xdr:colOff>
      <xdr:row>61</xdr:row>
      <xdr:rowOff>230188</xdr:rowOff>
    </xdr:from>
    <xdr:to>
      <xdr:col>33</xdr:col>
      <xdr:colOff>225425</xdr:colOff>
      <xdr:row>63</xdr:row>
      <xdr:rowOff>30163</xdr:rowOff>
    </xdr:to>
    <xdr:sp macro="" textlink="">
      <xdr:nvSpPr>
        <xdr:cNvPr id="4" name="Oval 4">
          <a:extLst>
            <a:ext uri="{FF2B5EF4-FFF2-40B4-BE49-F238E27FC236}">
              <a16:creationId xmlns:a16="http://schemas.microsoft.com/office/drawing/2014/main" id="{00000000-0008-0000-0800-000004000000}"/>
            </a:ext>
          </a:extLst>
        </xdr:cNvPr>
        <xdr:cNvSpPr>
          <a:spLocks noChangeArrowheads="1"/>
        </xdr:cNvSpPr>
      </xdr:nvSpPr>
      <xdr:spPr bwMode="auto">
        <a:xfrm>
          <a:off x="10336213" y="17843501"/>
          <a:ext cx="1581150" cy="284162"/>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333375</xdr:colOff>
      <xdr:row>91</xdr:row>
      <xdr:rowOff>0</xdr:rowOff>
    </xdr:from>
    <xdr:to>
      <xdr:col>2</xdr:col>
      <xdr:colOff>552450</xdr:colOff>
      <xdr:row>91</xdr:row>
      <xdr:rowOff>0</xdr:rowOff>
    </xdr:to>
    <xdr:sp macro="" textlink="">
      <xdr:nvSpPr>
        <xdr:cNvPr id="5" name="Rectangle 5">
          <a:extLst>
            <a:ext uri="{FF2B5EF4-FFF2-40B4-BE49-F238E27FC236}">
              <a16:creationId xmlns:a16="http://schemas.microsoft.com/office/drawing/2014/main" id="{00000000-0008-0000-0800-000005000000}"/>
            </a:ext>
          </a:extLst>
        </xdr:cNvPr>
        <xdr:cNvSpPr>
          <a:spLocks noChangeArrowheads="1"/>
        </xdr:cNvSpPr>
      </xdr:nvSpPr>
      <xdr:spPr bwMode="auto">
        <a:xfrm>
          <a:off x="333375" y="26578560"/>
          <a:ext cx="1453515"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0" anchor="t" upright="1"/>
        <a:lstStyle/>
        <a:p>
          <a:pPr algn="ctr" rtl="0">
            <a:defRPr sz="1000"/>
          </a:pPr>
          <a:r>
            <a:rPr lang="ja-JP" altLang="en-US" sz="2400" b="1" i="0" u="none" strike="noStrike" baseline="0">
              <a:solidFill>
                <a:srgbClr val="FF0000"/>
              </a:solidFill>
              <a:latin typeface="ＭＳ ゴシック"/>
              <a:ea typeface="ＭＳ ゴシック"/>
            </a:rPr>
            <a:t>記載例②</a:t>
          </a:r>
        </a:p>
      </xdr:txBody>
    </xdr:sp>
    <xdr:clientData/>
  </xdr:twoCellAnchor>
  <xdr:twoCellAnchor>
    <xdr:from>
      <xdr:col>27</xdr:col>
      <xdr:colOff>47625</xdr:colOff>
      <xdr:row>91</xdr:row>
      <xdr:rowOff>0</xdr:rowOff>
    </xdr:from>
    <xdr:to>
      <xdr:col>29</xdr:col>
      <xdr:colOff>266700</xdr:colOff>
      <xdr:row>91</xdr:row>
      <xdr:rowOff>0</xdr:rowOff>
    </xdr:to>
    <xdr:sp macro="" textlink="">
      <xdr:nvSpPr>
        <xdr:cNvPr id="6" name="Oval 6">
          <a:extLst>
            <a:ext uri="{FF2B5EF4-FFF2-40B4-BE49-F238E27FC236}">
              <a16:creationId xmlns:a16="http://schemas.microsoft.com/office/drawing/2014/main" id="{00000000-0008-0000-0800-000006000000}"/>
            </a:ext>
          </a:extLst>
        </xdr:cNvPr>
        <xdr:cNvSpPr>
          <a:spLocks noChangeArrowheads="1"/>
        </xdr:cNvSpPr>
      </xdr:nvSpPr>
      <xdr:spPr bwMode="auto">
        <a:xfrm>
          <a:off x="9938385" y="26578560"/>
          <a:ext cx="782955" cy="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0</xdr:colOff>
      <xdr:row>91</xdr:row>
      <xdr:rowOff>0</xdr:rowOff>
    </xdr:from>
    <xdr:to>
      <xdr:col>28</xdr:col>
      <xdr:colOff>142875</xdr:colOff>
      <xdr:row>91</xdr:row>
      <xdr:rowOff>0</xdr:rowOff>
    </xdr:to>
    <xdr:sp macro="" textlink="">
      <xdr:nvSpPr>
        <xdr:cNvPr id="7" name="Oval 7">
          <a:extLst>
            <a:ext uri="{FF2B5EF4-FFF2-40B4-BE49-F238E27FC236}">
              <a16:creationId xmlns:a16="http://schemas.microsoft.com/office/drawing/2014/main" id="{00000000-0008-0000-0800-000007000000}"/>
            </a:ext>
          </a:extLst>
        </xdr:cNvPr>
        <xdr:cNvSpPr>
          <a:spLocks noChangeArrowheads="1"/>
        </xdr:cNvSpPr>
      </xdr:nvSpPr>
      <xdr:spPr bwMode="auto">
        <a:xfrm>
          <a:off x="9044940" y="26578560"/>
          <a:ext cx="1270635" cy="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200025</xdr:colOff>
      <xdr:row>91</xdr:row>
      <xdr:rowOff>0</xdr:rowOff>
    </xdr:from>
    <xdr:to>
      <xdr:col>34</xdr:col>
      <xdr:colOff>66675</xdr:colOff>
      <xdr:row>91</xdr:row>
      <xdr:rowOff>0</xdr:rowOff>
    </xdr:to>
    <xdr:sp macro="" textlink="">
      <xdr:nvSpPr>
        <xdr:cNvPr id="8" name="Oval 8">
          <a:extLst>
            <a:ext uri="{FF2B5EF4-FFF2-40B4-BE49-F238E27FC236}">
              <a16:creationId xmlns:a16="http://schemas.microsoft.com/office/drawing/2014/main" id="{00000000-0008-0000-0800-000008000000}"/>
            </a:ext>
          </a:extLst>
        </xdr:cNvPr>
        <xdr:cNvSpPr>
          <a:spLocks noChangeArrowheads="1"/>
        </xdr:cNvSpPr>
      </xdr:nvSpPr>
      <xdr:spPr bwMode="auto">
        <a:xfrm>
          <a:off x="10372725" y="26578560"/>
          <a:ext cx="1558290" cy="0"/>
        </a:xfrm>
        <a:prstGeom prst="ellipse">
          <a:avLst/>
        </a:prstGeom>
        <a:noFill/>
        <a:ln w="1587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333375</xdr:colOff>
      <xdr:row>91</xdr:row>
      <xdr:rowOff>0</xdr:rowOff>
    </xdr:from>
    <xdr:to>
      <xdr:col>4</xdr:col>
      <xdr:colOff>133350</xdr:colOff>
      <xdr:row>91</xdr:row>
      <xdr:rowOff>0</xdr:rowOff>
    </xdr:to>
    <xdr:sp macro="" textlink="">
      <xdr:nvSpPr>
        <xdr:cNvPr id="9" name="Rectangle 9">
          <a:extLst>
            <a:ext uri="{FF2B5EF4-FFF2-40B4-BE49-F238E27FC236}">
              <a16:creationId xmlns:a16="http://schemas.microsoft.com/office/drawing/2014/main" id="{00000000-0008-0000-0800-000009000000}"/>
            </a:ext>
          </a:extLst>
        </xdr:cNvPr>
        <xdr:cNvSpPr>
          <a:spLocks noChangeArrowheads="1"/>
        </xdr:cNvSpPr>
      </xdr:nvSpPr>
      <xdr:spPr bwMode="auto">
        <a:xfrm>
          <a:off x="1567815" y="26578560"/>
          <a:ext cx="1895475"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0" anchor="t" upright="1"/>
        <a:lstStyle/>
        <a:p>
          <a:pPr algn="ctr" rtl="0">
            <a:defRPr sz="1000"/>
          </a:pPr>
          <a:r>
            <a:rPr lang="ja-JP" altLang="en-US" sz="2400" b="1" i="0" u="none" strike="noStrike" baseline="0">
              <a:solidFill>
                <a:srgbClr val="FF0000"/>
              </a:solidFill>
              <a:latin typeface="ＭＳ ゴシック"/>
              <a:ea typeface="ＭＳ ゴシック"/>
            </a:rPr>
            <a:t>ﾕﾆｯﾄの例</a:t>
          </a:r>
        </a:p>
      </xdr:txBody>
    </xdr:sp>
    <xdr:clientData/>
  </xdr:twoCellAnchor>
  <xdr:twoCellAnchor>
    <xdr:from>
      <xdr:col>0</xdr:col>
      <xdr:colOff>333375</xdr:colOff>
      <xdr:row>93</xdr:row>
      <xdr:rowOff>66675</xdr:rowOff>
    </xdr:from>
    <xdr:to>
      <xdr:col>4</xdr:col>
      <xdr:colOff>142875</xdr:colOff>
      <xdr:row>94</xdr:row>
      <xdr:rowOff>171450</xdr:rowOff>
    </xdr:to>
    <xdr:sp macro="" textlink="">
      <xdr:nvSpPr>
        <xdr:cNvPr id="10" name="Rectangle 10">
          <a:extLst>
            <a:ext uri="{FF2B5EF4-FFF2-40B4-BE49-F238E27FC236}">
              <a16:creationId xmlns:a16="http://schemas.microsoft.com/office/drawing/2014/main" id="{00000000-0008-0000-0800-00000A000000}"/>
            </a:ext>
          </a:extLst>
        </xdr:cNvPr>
        <xdr:cNvSpPr>
          <a:spLocks noChangeArrowheads="1"/>
        </xdr:cNvSpPr>
      </xdr:nvSpPr>
      <xdr:spPr bwMode="auto">
        <a:xfrm>
          <a:off x="333375" y="27125295"/>
          <a:ext cx="3139440" cy="34099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0" anchor="t" upright="1"/>
        <a:lstStyle/>
        <a:p>
          <a:pPr algn="ctr" rtl="0">
            <a:defRPr sz="1000"/>
          </a:pPr>
          <a:r>
            <a:rPr lang="ja-JP" altLang="en-US" sz="1800" b="1" i="0" u="none" strike="noStrike" baseline="0">
              <a:solidFill>
                <a:srgbClr val="FF0000"/>
              </a:solidFill>
              <a:latin typeface="ＭＳ ゴシック"/>
              <a:ea typeface="ＭＳ ゴシック"/>
            </a:rPr>
            <a:t>夜勤勤務時間帯の考え方</a:t>
          </a:r>
        </a:p>
      </xdr:txBody>
    </xdr:sp>
    <xdr:clientData/>
  </xdr:twoCellAnchor>
  <xdr:twoCellAnchor>
    <xdr:from>
      <xdr:col>5</xdr:col>
      <xdr:colOff>9525</xdr:colOff>
      <xdr:row>98</xdr:row>
      <xdr:rowOff>104775</xdr:rowOff>
    </xdr:from>
    <xdr:to>
      <xdr:col>22</xdr:col>
      <xdr:colOff>85725</xdr:colOff>
      <xdr:row>101</xdr:row>
      <xdr:rowOff>85725</xdr:rowOff>
    </xdr:to>
    <xdr:sp macro="" textlink="">
      <xdr:nvSpPr>
        <xdr:cNvPr id="11" name="AutoShape 11">
          <a:extLst>
            <a:ext uri="{FF2B5EF4-FFF2-40B4-BE49-F238E27FC236}">
              <a16:creationId xmlns:a16="http://schemas.microsoft.com/office/drawing/2014/main" id="{00000000-0008-0000-0800-00000B000000}"/>
            </a:ext>
          </a:extLst>
        </xdr:cNvPr>
        <xdr:cNvSpPr>
          <a:spLocks noChangeArrowheads="1"/>
        </xdr:cNvSpPr>
      </xdr:nvSpPr>
      <xdr:spPr bwMode="auto">
        <a:xfrm>
          <a:off x="3697605" y="28428315"/>
          <a:ext cx="4869180" cy="834390"/>
        </a:xfrm>
        <a:prstGeom prst="wedgeRoundRectCallout">
          <a:avLst>
            <a:gd name="adj1" fmla="val 67634"/>
            <a:gd name="adj2" fmla="val -114181"/>
            <a:gd name="adj3" fmla="val 16667"/>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明朝"/>
            <a:ea typeface="ＭＳ 明朝"/>
          </a:endParaRPr>
        </a:p>
        <a:p>
          <a:pPr algn="l" rtl="0">
            <a:defRPr sz="1000"/>
          </a:pPr>
          <a:r>
            <a:rPr lang="ja-JP" altLang="en-US" sz="1100" b="0" i="0" u="none" strike="noStrike" baseline="0">
              <a:solidFill>
                <a:srgbClr val="000000"/>
              </a:solidFill>
              <a:latin typeface="ＭＳ 明朝"/>
              <a:ea typeface="ＭＳ 明朝"/>
            </a:rPr>
            <a:t>施設において、午後１０時から翌日の午前５時までの時間を含めた連続する１６時間を設定します。</a:t>
          </a:r>
        </a:p>
        <a:p>
          <a:pPr algn="l" rtl="0">
            <a:lnSpc>
              <a:spcPts val="1100"/>
            </a:lnSpc>
            <a:defRPr sz="1000"/>
          </a:pPr>
          <a:r>
            <a:rPr lang="ja-JP" altLang="en-US" sz="1100" b="0" i="0" u="none" strike="noStrike" baseline="0">
              <a:solidFill>
                <a:srgbClr val="000000"/>
              </a:solidFill>
              <a:latin typeface="ＭＳ 明朝"/>
              <a:ea typeface="ＭＳ 明朝"/>
            </a:rPr>
            <a:t>実際の夜勤職員の勤務時間と一致させる必要はありません。</a:t>
          </a:r>
        </a:p>
      </xdr:txBody>
    </xdr:sp>
    <xdr:clientData/>
  </xdr:twoCellAnchor>
  <xdr:twoCellAnchor>
    <xdr:from>
      <xdr:col>23</xdr:col>
      <xdr:colOff>85725</xdr:colOff>
      <xdr:row>98</xdr:row>
      <xdr:rowOff>66675</xdr:rowOff>
    </xdr:from>
    <xdr:to>
      <xdr:col>36</xdr:col>
      <xdr:colOff>447675</xdr:colOff>
      <xdr:row>101</xdr:row>
      <xdr:rowOff>28575</xdr:rowOff>
    </xdr:to>
    <xdr:sp macro="" textlink="">
      <xdr:nvSpPr>
        <xdr:cNvPr id="12" name="AutoShape 12">
          <a:extLst>
            <a:ext uri="{FF2B5EF4-FFF2-40B4-BE49-F238E27FC236}">
              <a16:creationId xmlns:a16="http://schemas.microsoft.com/office/drawing/2014/main" id="{00000000-0008-0000-0800-00000C000000}"/>
            </a:ext>
          </a:extLst>
        </xdr:cNvPr>
        <xdr:cNvSpPr>
          <a:spLocks noChangeArrowheads="1"/>
        </xdr:cNvSpPr>
      </xdr:nvSpPr>
      <xdr:spPr bwMode="auto">
        <a:xfrm>
          <a:off x="8848725" y="28390215"/>
          <a:ext cx="4027170" cy="815340"/>
        </a:xfrm>
        <a:prstGeom prst="roundRect">
          <a:avLst>
            <a:gd name="adj" fmla="val 30769"/>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明朝"/>
              <a:ea typeface="ＭＳ 明朝"/>
            </a:rPr>
            <a:t>　夜勤勤務時間帯の設定にあたっては、朝食介助や夕食介助の両方の時間帯を含む設定を基本とし、勤務実態等からみて合理的と考えられるものとしてください。</a:t>
          </a:r>
        </a:p>
      </xdr:txBody>
    </xdr:sp>
    <xdr:clientData/>
  </xdr:twoCellAnchor>
  <xdr:twoCellAnchor>
    <xdr:from>
      <xdr:col>0</xdr:col>
      <xdr:colOff>123825</xdr:colOff>
      <xdr:row>103</xdr:row>
      <xdr:rowOff>190500</xdr:rowOff>
    </xdr:from>
    <xdr:to>
      <xdr:col>5</xdr:col>
      <xdr:colOff>76200</xdr:colOff>
      <xdr:row>108</xdr:row>
      <xdr:rowOff>95250</xdr:rowOff>
    </xdr:to>
    <xdr:sp macro="" textlink="">
      <xdr:nvSpPr>
        <xdr:cNvPr id="13" name="Rectangle 14">
          <a:extLst>
            <a:ext uri="{FF2B5EF4-FFF2-40B4-BE49-F238E27FC236}">
              <a16:creationId xmlns:a16="http://schemas.microsoft.com/office/drawing/2014/main" id="{00000000-0008-0000-0800-00000D000000}"/>
            </a:ext>
          </a:extLst>
        </xdr:cNvPr>
        <xdr:cNvSpPr>
          <a:spLocks noChangeArrowheads="1"/>
        </xdr:cNvSpPr>
      </xdr:nvSpPr>
      <xdr:spPr bwMode="auto">
        <a:xfrm>
          <a:off x="123825" y="30022800"/>
          <a:ext cx="3640455" cy="15430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FF0000"/>
              </a:solidFill>
              <a:latin typeface="ＭＳ 明朝"/>
              <a:ea typeface="ＭＳ 明朝"/>
            </a:rPr>
            <a:t>シフト時間割は以下の施設であって</a:t>
          </a:r>
        </a:p>
        <a:p>
          <a:pPr algn="l" rtl="0">
            <a:lnSpc>
              <a:spcPts val="1400"/>
            </a:lnSpc>
            <a:defRPr sz="1000"/>
          </a:pPr>
          <a:r>
            <a:rPr lang="ja-JP" altLang="en-US" sz="1200" b="0" i="0" u="none" strike="noStrike" baseline="0">
              <a:solidFill>
                <a:srgbClr val="FF0000"/>
              </a:solidFill>
              <a:latin typeface="ＭＳ 明朝"/>
              <a:ea typeface="ＭＳ 明朝"/>
            </a:rPr>
            <a:t>夜勤時間帯を17:00～翌9:00と設定した場合</a:t>
          </a:r>
          <a:endParaRPr lang="ja-JP" altLang="en-US" sz="1200" b="0" i="0" u="none" strike="noStrike" baseline="0">
            <a:solidFill>
              <a:srgbClr val="000000"/>
            </a:solidFill>
            <a:latin typeface="ＭＳ 明朝"/>
            <a:ea typeface="ＭＳ 明朝"/>
          </a:endParaRPr>
        </a:p>
        <a:p>
          <a:pPr algn="l" rtl="0">
            <a:lnSpc>
              <a:spcPts val="1400"/>
            </a:lnSpc>
            <a:defRPr sz="1000"/>
          </a:pPr>
          <a:r>
            <a:rPr lang="ja-JP" altLang="en-US" sz="1200" b="0" i="0" u="none" strike="noStrike" baseline="0">
              <a:solidFill>
                <a:srgbClr val="000000"/>
              </a:solidFill>
              <a:latin typeface="ＭＳ 明朝"/>
              <a:ea typeface="ＭＳ 明朝"/>
            </a:rPr>
            <a:t>　</a:t>
          </a:r>
        </a:p>
        <a:p>
          <a:pPr algn="l" rtl="0">
            <a:lnSpc>
              <a:spcPts val="1400"/>
            </a:lnSpc>
            <a:defRPr sz="1000"/>
          </a:pPr>
          <a:r>
            <a:rPr lang="ja-JP" altLang="en-US" sz="1200" b="0" i="0" u="none" strike="noStrike" baseline="0">
              <a:solidFill>
                <a:srgbClr val="000000"/>
              </a:solidFill>
              <a:latin typeface="ＭＳ 明朝"/>
              <a:ea typeface="ＭＳ 明朝"/>
            </a:rPr>
            <a:t>　</a:t>
          </a:r>
          <a:r>
            <a:rPr lang="ja-JP" altLang="en-US" sz="1200" b="0" i="0" u="none" strike="noStrike" baseline="0">
              <a:solidFill>
                <a:srgbClr val="FF0000"/>
              </a:solidFill>
              <a:latin typeface="ＭＳ 明朝"/>
              <a:ea typeface="ＭＳ 明朝"/>
            </a:rPr>
            <a:t>日： 9:00  ～ 18:00　 ８時間勤務</a:t>
          </a:r>
        </a:p>
        <a:p>
          <a:pPr algn="l" rtl="0">
            <a:lnSpc>
              <a:spcPts val="1400"/>
            </a:lnSpc>
            <a:defRPr sz="1000"/>
          </a:pPr>
          <a:r>
            <a:rPr lang="ja-JP" altLang="en-US" sz="1200" b="0" i="0" u="none" strike="noStrike" baseline="0">
              <a:solidFill>
                <a:srgbClr val="FF0000"/>
              </a:solidFill>
              <a:latin typeface="ＭＳ 明朝"/>
              <a:ea typeface="ＭＳ 明朝"/>
            </a:rPr>
            <a:t>　早： 7:00  ～ 16:00　 ８時間勤務　</a:t>
          </a:r>
        </a:p>
        <a:p>
          <a:pPr algn="l" rtl="0">
            <a:lnSpc>
              <a:spcPts val="1400"/>
            </a:lnSpc>
            <a:defRPr sz="1000"/>
          </a:pPr>
          <a:r>
            <a:rPr lang="ja-JP" altLang="en-US" sz="1200" b="0" i="0" u="none" strike="noStrike" baseline="0">
              <a:solidFill>
                <a:srgbClr val="FF0000"/>
              </a:solidFill>
              <a:latin typeface="ＭＳ 明朝"/>
              <a:ea typeface="ＭＳ 明朝"/>
            </a:rPr>
            <a:t>　遅： 11:00 ～ 20:00　 ８時間勤務</a:t>
          </a:r>
        </a:p>
        <a:p>
          <a:pPr algn="l" rtl="0">
            <a:lnSpc>
              <a:spcPts val="1400"/>
            </a:lnSpc>
            <a:defRPr sz="1000"/>
          </a:pPr>
          <a:r>
            <a:rPr lang="ja-JP" altLang="en-US" sz="1200" b="0" i="0" u="none" strike="noStrike" baseline="0">
              <a:solidFill>
                <a:srgbClr val="FF0000"/>
              </a:solidFill>
              <a:latin typeface="ＭＳ 明朝"/>
              <a:ea typeface="ＭＳ 明朝"/>
            </a:rPr>
            <a:t>  夜： 16:00 ～ 24:00　 ７時間勤務</a:t>
          </a:r>
        </a:p>
        <a:p>
          <a:pPr algn="l" rtl="0">
            <a:lnSpc>
              <a:spcPts val="1300"/>
            </a:lnSpc>
            <a:defRPr sz="1000"/>
          </a:pPr>
          <a:r>
            <a:rPr lang="ja-JP" altLang="en-US" sz="1200" b="0" i="0" u="none" strike="noStrike" baseline="0">
              <a:solidFill>
                <a:srgbClr val="FF0000"/>
              </a:solidFill>
              <a:latin typeface="ＭＳ 明朝"/>
              <a:ea typeface="ＭＳ 明朝"/>
            </a:rPr>
            <a:t>　明： 0:00　～  9:30　 ９時間勤務</a:t>
          </a:r>
        </a:p>
      </xdr:txBody>
    </xdr:sp>
    <xdr:clientData/>
  </xdr:twoCellAnchor>
  <xdr:twoCellAnchor>
    <xdr:from>
      <xdr:col>7</xdr:col>
      <xdr:colOff>66675</xdr:colOff>
      <xdr:row>103</xdr:row>
      <xdr:rowOff>200025</xdr:rowOff>
    </xdr:from>
    <xdr:to>
      <xdr:col>20</xdr:col>
      <xdr:colOff>152400</xdr:colOff>
      <xdr:row>108</xdr:row>
      <xdr:rowOff>104775</xdr:rowOff>
    </xdr:to>
    <xdr:sp macro="" textlink="">
      <xdr:nvSpPr>
        <xdr:cNvPr id="14" name="AutoShape 16">
          <a:extLst>
            <a:ext uri="{FF2B5EF4-FFF2-40B4-BE49-F238E27FC236}">
              <a16:creationId xmlns:a16="http://schemas.microsoft.com/office/drawing/2014/main" id="{00000000-0008-0000-0800-00000E000000}"/>
            </a:ext>
          </a:extLst>
        </xdr:cNvPr>
        <xdr:cNvSpPr>
          <a:spLocks noChangeArrowheads="1"/>
        </xdr:cNvSpPr>
      </xdr:nvSpPr>
      <xdr:spPr bwMode="auto">
        <a:xfrm>
          <a:off x="4318635" y="30032325"/>
          <a:ext cx="3750945" cy="1543050"/>
        </a:xfrm>
        <a:prstGeom prst="roundRect">
          <a:avLst>
            <a:gd name="adj" fmla="val 16667"/>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142875</xdr:colOff>
      <xdr:row>104</xdr:row>
      <xdr:rowOff>123825</xdr:rowOff>
    </xdr:from>
    <xdr:to>
      <xdr:col>20</xdr:col>
      <xdr:colOff>28575</xdr:colOff>
      <xdr:row>107</xdr:row>
      <xdr:rowOff>257175</xdr:rowOff>
    </xdr:to>
    <xdr:sp macro="" textlink="">
      <xdr:nvSpPr>
        <xdr:cNvPr id="15" name="Rectangle 17">
          <a:extLst>
            <a:ext uri="{FF2B5EF4-FFF2-40B4-BE49-F238E27FC236}">
              <a16:creationId xmlns:a16="http://schemas.microsoft.com/office/drawing/2014/main" id="{00000000-0008-0000-0800-00000F000000}"/>
            </a:ext>
          </a:extLst>
        </xdr:cNvPr>
        <xdr:cNvSpPr>
          <a:spLocks noChangeArrowheads="1"/>
        </xdr:cNvSpPr>
      </xdr:nvSpPr>
      <xdr:spPr bwMode="auto">
        <a:xfrm>
          <a:off x="5522595" y="30283785"/>
          <a:ext cx="2423160" cy="111633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sysDot"/>
              <a:miter lim="800000"/>
              <a:headEnd/>
              <a:tailEnd/>
            </a14:hiddenLine>
          </a:ext>
        </a:extLst>
      </xdr:spPr>
      <xdr:txBody>
        <a:bodyPr vertOverflow="clip" wrap="square" lIns="27432" tIns="18288" rIns="0" bIns="0" anchor="t" upright="1"/>
        <a:lstStyle/>
        <a:p>
          <a:pPr algn="l" rtl="0">
            <a:lnSpc>
              <a:spcPts val="1100"/>
            </a:lnSpc>
            <a:defRPr sz="1000"/>
          </a:pPr>
          <a:r>
            <a:rPr lang="ja-JP" altLang="en-US" sz="1000" b="0" i="0" u="none" strike="noStrike" baseline="0">
              <a:solidFill>
                <a:srgbClr val="FF0000"/>
              </a:solidFill>
              <a:latin typeface="ＭＳ 明朝"/>
              <a:ea typeface="ＭＳ 明朝"/>
            </a:rPr>
            <a:t>「夜」「明」と勤務した夜勤職員は、当該加算のために設定した「夜勤勤務時間帯17:00～翌9:00」の範囲の中で16時間勤務したことになります。ここでは「夜勤入り」を「７」、「夜勤明け」を「９」と記入。通常の休憩時間であれば算入することが可能です。</a:t>
          </a:r>
        </a:p>
      </xdr:txBody>
    </xdr:sp>
    <xdr:clientData/>
  </xdr:twoCellAnchor>
  <xdr:twoCellAnchor>
    <xdr:from>
      <xdr:col>21</xdr:col>
      <xdr:colOff>76200</xdr:colOff>
      <xdr:row>103</xdr:row>
      <xdr:rowOff>190500</xdr:rowOff>
    </xdr:from>
    <xdr:to>
      <xdr:col>36</xdr:col>
      <xdr:colOff>419100</xdr:colOff>
      <xdr:row>108</xdr:row>
      <xdr:rowOff>95250</xdr:rowOff>
    </xdr:to>
    <xdr:sp macro="" textlink="">
      <xdr:nvSpPr>
        <xdr:cNvPr id="16" name="AutoShape 18">
          <a:extLst>
            <a:ext uri="{FF2B5EF4-FFF2-40B4-BE49-F238E27FC236}">
              <a16:creationId xmlns:a16="http://schemas.microsoft.com/office/drawing/2014/main" id="{00000000-0008-0000-0800-000010000000}"/>
            </a:ext>
          </a:extLst>
        </xdr:cNvPr>
        <xdr:cNvSpPr>
          <a:spLocks noChangeArrowheads="1"/>
        </xdr:cNvSpPr>
      </xdr:nvSpPr>
      <xdr:spPr bwMode="auto">
        <a:xfrm>
          <a:off x="8275320" y="30022800"/>
          <a:ext cx="4572000" cy="1543050"/>
        </a:xfrm>
        <a:prstGeom prst="roundRect">
          <a:avLst>
            <a:gd name="adj" fmla="val 16667"/>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25</xdr:col>
      <xdr:colOff>104775</xdr:colOff>
      <xdr:row>104</xdr:row>
      <xdr:rowOff>76200</xdr:rowOff>
    </xdr:from>
    <xdr:to>
      <xdr:col>36</xdr:col>
      <xdr:colOff>123825</xdr:colOff>
      <xdr:row>107</xdr:row>
      <xdr:rowOff>123825</xdr:rowOff>
    </xdr:to>
    <xdr:sp macro="" textlink="">
      <xdr:nvSpPr>
        <xdr:cNvPr id="17" name="Rectangle 19">
          <a:extLst>
            <a:ext uri="{FF2B5EF4-FFF2-40B4-BE49-F238E27FC236}">
              <a16:creationId xmlns:a16="http://schemas.microsoft.com/office/drawing/2014/main" id="{00000000-0008-0000-0800-000011000000}"/>
            </a:ext>
          </a:extLst>
        </xdr:cNvPr>
        <xdr:cNvSpPr>
          <a:spLocks noChangeArrowheads="1"/>
        </xdr:cNvSpPr>
      </xdr:nvSpPr>
      <xdr:spPr bwMode="auto">
        <a:xfrm>
          <a:off x="9431655" y="30236160"/>
          <a:ext cx="3120390" cy="103060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prstDash val="sysDot"/>
              <a:miter lim="800000"/>
              <a:headEnd/>
              <a:tailEnd/>
            </a14:hiddenLine>
          </a:ext>
        </a:extLst>
      </xdr:spPr>
      <xdr:txBody>
        <a:bodyPr vertOverflow="clip" wrap="square" lIns="27432" tIns="18288" rIns="0" bIns="0" anchor="t" upright="1"/>
        <a:lstStyle/>
        <a:p>
          <a:pPr algn="l" rtl="0">
            <a:lnSpc>
              <a:spcPts val="1200"/>
            </a:lnSpc>
            <a:defRPr sz="1000"/>
          </a:pPr>
          <a:r>
            <a:rPr lang="ja-JP" altLang="en-US" sz="1000" b="0" i="0" u="none" strike="noStrike" baseline="0">
              <a:solidFill>
                <a:srgbClr val="FF0000"/>
              </a:solidFill>
              <a:latin typeface="ＭＳ 明朝"/>
              <a:ea typeface="ＭＳ 明朝"/>
            </a:rPr>
            <a:t>「日」「早」「遅」と勤務した職員は、夜勤職員ではありませんが、当該加算のために設定した「夜勤勤務時間帯17:00～翌9:00」の範囲の中で勤務した時間を算入することができます。</a:t>
          </a:r>
        </a:p>
        <a:p>
          <a:pPr algn="l" rtl="0">
            <a:lnSpc>
              <a:spcPts val="1100"/>
            </a:lnSpc>
            <a:defRPr sz="1000"/>
          </a:pPr>
          <a:r>
            <a:rPr lang="ja-JP" altLang="en-US" sz="1000" b="0" i="0" u="none" strike="noStrike" baseline="0">
              <a:solidFill>
                <a:srgbClr val="FF0000"/>
              </a:solidFill>
              <a:latin typeface="ＭＳ 明朝"/>
              <a:ea typeface="ＭＳ 明朝"/>
            </a:rPr>
            <a:t>ここでは、「日」は１時間、「早」は２時間、「遅」は３時間と記入します。</a:t>
          </a:r>
        </a:p>
      </xdr:txBody>
    </xdr:sp>
    <xdr:clientData/>
  </xdr:twoCellAnchor>
  <xdr:twoCellAnchor>
    <xdr:from>
      <xdr:col>21</xdr:col>
      <xdr:colOff>38100</xdr:colOff>
      <xdr:row>118</xdr:row>
      <xdr:rowOff>66675</xdr:rowOff>
    </xdr:from>
    <xdr:to>
      <xdr:col>36</xdr:col>
      <xdr:colOff>447675</xdr:colOff>
      <xdr:row>123</xdr:row>
      <xdr:rowOff>132080</xdr:rowOff>
    </xdr:to>
    <xdr:sp macro="" textlink="">
      <xdr:nvSpPr>
        <xdr:cNvPr id="18" name="AutoShape 22">
          <a:extLst>
            <a:ext uri="{FF2B5EF4-FFF2-40B4-BE49-F238E27FC236}">
              <a16:creationId xmlns:a16="http://schemas.microsoft.com/office/drawing/2014/main" id="{00000000-0008-0000-0800-000012000000}"/>
            </a:ext>
          </a:extLst>
        </xdr:cNvPr>
        <xdr:cNvSpPr>
          <a:spLocks noChangeArrowheads="1"/>
        </xdr:cNvSpPr>
      </xdr:nvSpPr>
      <xdr:spPr bwMode="auto">
        <a:xfrm>
          <a:off x="8288020" y="33747075"/>
          <a:ext cx="4676775" cy="1508125"/>
        </a:xfrm>
        <a:prstGeom prst="roundRect">
          <a:avLst>
            <a:gd name="adj" fmla="val 15889"/>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36576" tIns="22860" rIns="0" bIns="0" anchor="t" upright="1"/>
        <a:lstStyle/>
        <a:p>
          <a:pPr algn="l" rtl="0">
            <a:lnSpc>
              <a:spcPts val="1600"/>
            </a:lnSpc>
            <a:defRPr sz="1000"/>
          </a:pPr>
          <a:r>
            <a:rPr lang="ja-JP" altLang="en-US" sz="1400" b="1" i="0" u="none" strike="noStrike" baseline="0">
              <a:solidFill>
                <a:srgbClr val="FF0000"/>
              </a:solidFill>
              <a:latin typeface="ＭＳ ゴシック"/>
              <a:ea typeface="ＭＳ ゴシック"/>
            </a:rPr>
            <a:t>《 誤った例 》</a:t>
          </a:r>
        </a:p>
        <a:p>
          <a:pPr algn="l" rtl="0">
            <a:defRPr sz="1000"/>
          </a:pPr>
          <a:r>
            <a:rPr lang="ja-JP" altLang="en-US" sz="1400" b="1" i="0" u="none" strike="noStrike" baseline="0">
              <a:solidFill>
                <a:srgbClr val="FF0000"/>
              </a:solidFill>
              <a:latin typeface="ＭＳ ゴシック"/>
              <a:ea typeface="ＭＳ ゴシック"/>
            </a:rPr>
            <a:t>　</a:t>
          </a:r>
          <a:r>
            <a:rPr lang="ja-JP" altLang="en-US" sz="1200" b="1" i="0" u="none" strike="noStrike" baseline="0">
              <a:solidFill>
                <a:srgbClr val="000000"/>
              </a:solidFill>
              <a:latin typeface="ＭＳ ゴシック"/>
              <a:ea typeface="ＭＳ ゴシック"/>
            </a:rPr>
            <a:t>夜勤勤務時間帯を、当該施設のシフト上の夜勤時間帯で設定したことにより、１６時間を超えてしまった。</a:t>
          </a:r>
        </a:p>
        <a:p>
          <a:pPr algn="l" rtl="0">
            <a:lnSpc>
              <a:spcPts val="1400"/>
            </a:lnSpc>
            <a:defRPr sz="1000"/>
          </a:pPr>
          <a:r>
            <a:rPr lang="ja-JP" altLang="en-US" sz="1200" b="1" i="0" u="none" strike="noStrike" baseline="0">
              <a:solidFill>
                <a:srgbClr val="000000"/>
              </a:solidFill>
              <a:latin typeface="ＭＳ ゴシック"/>
              <a:ea typeface="ＭＳ ゴシック"/>
            </a:rPr>
            <a:t>　１６時間の設定は、貴施設の「夜勤シフト時間割」そのものを否定するものではありません。それとは別に当該加算用に夜勤勤務時間帯を設定してください。</a:t>
          </a:r>
          <a:endParaRPr lang="ja-JP" altLang="en-US" sz="1100" b="0" i="0" u="none" strike="noStrike" baseline="0">
            <a:solidFill>
              <a:srgbClr val="000000"/>
            </a:solidFill>
            <a:latin typeface="ＭＳ 明朝"/>
            <a:ea typeface="ＭＳ 明朝"/>
          </a:endParaRPr>
        </a:p>
        <a:p>
          <a:pPr algn="l" rtl="0">
            <a:lnSpc>
              <a:spcPts val="1200"/>
            </a:lnSpc>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4</xdr:col>
      <xdr:colOff>266700</xdr:colOff>
      <xdr:row>105</xdr:row>
      <xdr:rowOff>190500</xdr:rowOff>
    </xdr:from>
    <xdr:to>
      <xdr:col>6</xdr:col>
      <xdr:colOff>228600</xdr:colOff>
      <xdr:row>107</xdr:row>
      <xdr:rowOff>38100</xdr:rowOff>
    </xdr:to>
    <xdr:sp macro="" textlink="">
      <xdr:nvSpPr>
        <xdr:cNvPr id="19" name="AutoShape 30">
          <a:extLst>
            <a:ext uri="{FF2B5EF4-FFF2-40B4-BE49-F238E27FC236}">
              <a16:creationId xmlns:a16="http://schemas.microsoft.com/office/drawing/2014/main" id="{00000000-0008-0000-0800-000013000000}"/>
            </a:ext>
          </a:extLst>
        </xdr:cNvPr>
        <xdr:cNvSpPr>
          <a:spLocks noChangeArrowheads="1"/>
        </xdr:cNvSpPr>
      </xdr:nvSpPr>
      <xdr:spPr bwMode="auto">
        <a:xfrm>
          <a:off x="3596640" y="30678120"/>
          <a:ext cx="601980" cy="502920"/>
        </a:xfrm>
        <a:prstGeom prst="rightArrow">
          <a:avLst>
            <a:gd name="adj1" fmla="val 50000"/>
            <a:gd name="adj2" fmla="val 2963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23</xdr:col>
      <xdr:colOff>9525</xdr:colOff>
      <xdr:row>113</xdr:row>
      <xdr:rowOff>76200</xdr:rowOff>
    </xdr:from>
    <xdr:to>
      <xdr:col>36</xdr:col>
      <xdr:colOff>676275</xdr:colOff>
      <xdr:row>117</xdr:row>
      <xdr:rowOff>123825</xdr:rowOff>
    </xdr:to>
    <xdr:sp macro="" textlink="">
      <xdr:nvSpPr>
        <xdr:cNvPr id="20" name="Oval 31">
          <a:extLst>
            <a:ext uri="{FF2B5EF4-FFF2-40B4-BE49-F238E27FC236}">
              <a16:creationId xmlns:a16="http://schemas.microsoft.com/office/drawing/2014/main" id="{00000000-0008-0000-0800-000014000000}"/>
            </a:ext>
          </a:extLst>
        </xdr:cNvPr>
        <xdr:cNvSpPr>
          <a:spLocks noChangeArrowheads="1"/>
        </xdr:cNvSpPr>
      </xdr:nvSpPr>
      <xdr:spPr bwMode="auto">
        <a:xfrm>
          <a:off x="8772525" y="32674560"/>
          <a:ext cx="4331970" cy="1114425"/>
        </a:xfrm>
        <a:prstGeom prst="ellipse">
          <a:avLst/>
        </a:prstGeom>
        <a:noFill/>
        <a:ln w="38100">
          <a:solidFill>
            <a:srgbClr xmlns:mc="http://schemas.openxmlformats.org/markup-compatibility/2006" xmlns:a14="http://schemas.microsoft.com/office/drawing/2010/main" val="FF0000" mc:Ignorable="a14" a14:legacySpreadsheetColorIndex="10"/>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900-000002000000}"/>
            </a:ext>
          </a:extLst>
        </xdr:cNvPr>
        <xdr:cNvSpPr/>
      </xdr:nvSpPr>
      <xdr:spPr>
        <a:xfrm>
          <a:off x="5372100" y="77152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71</xdr:row>
      <xdr:rowOff>38100</xdr:rowOff>
    </xdr:from>
    <xdr:to>
      <xdr:col>15</xdr:col>
      <xdr:colOff>276225</xdr:colOff>
      <xdr:row>80</xdr:row>
      <xdr:rowOff>95250</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230505" y="15841980"/>
          <a:ext cx="12580620" cy="161163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rakuraku.or.jp/kaigo2/work/lib/CT480ID2804N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HP&#35201;&#38936;&#27096;&#24335;1215&#22793;&#26356;&#2362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６（ｷｬﾘｱﾊﾟｽ等届）"/>
      <sheetName val="あて先"/>
      <sheetName val="受領書"/>
      <sheetName val="サービス種類一覧"/>
    </sheetNames>
    <sheetDataSet>
      <sheetData sheetId="0" refreshError="1"/>
      <sheetData sheetId="1" refreshError="1"/>
      <sheetData sheetId="2" refreshError="1"/>
      <sheetData sheetId="3">
        <row r="4">
          <cell r="B4" t="str">
            <v>（介護予防）訪問介護</v>
          </cell>
        </row>
        <row r="5">
          <cell r="B5" t="str">
            <v>夜間対応型訪問介護</v>
          </cell>
        </row>
        <row r="6">
          <cell r="B6" t="str">
            <v>（介護予防）訪問入浴介護</v>
          </cell>
        </row>
        <row r="7">
          <cell r="B7" t="str">
            <v>（介護予防）通所介護</v>
          </cell>
        </row>
        <row r="8">
          <cell r="B8" t="str">
            <v>（介護予防）認知症対応型通所介護</v>
          </cell>
        </row>
        <row r="9">
          <cell r="B9" t="str">
            <v>（介護予防）通所リハビリテーション</v>
          </cell>
        </row>
        <row r="10">
          <cell r="B10" t="str">
            <v>（介護予防）短期入所生活介護</v>
          </cell>
        </row>
        <row r="11">
          <cell r="B11" t="str">
            <v>（介護予防）短期入所療養介護（老健）</v>
          </cell>
        </row>
        <row r="12">
          <cell r="B12" t="str">
            <v>（介護予防）短期入所療養介護（老健以外）</v>
          </cell>
        </row>
        <row r="13">
          <cell r="B13" t="str">
            <v>（介護予防）特定施設入居者生活介護</v>
          </cell>
        </row>
        <row r="14">
          <cell r="B14" t="str">
            <v>地域密着型特定施設入居者生活介護</v>
          </cell>
        </row>
        <row r="15">
          <cell r="B15" t="str">
            <v>（介護予防）認知症対応型共同生活介護</v>
          </cell>
        </row>
        <row r="16">
          <cell r="B16" t="str">
            <v>（介護予防）小規模多機能型居宅介護</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1（申請書）"/>
      <sheetName val="様式2（計画書）"/>
      <sheetName val="様式2添付1（都内所別内訳）"/>
      <sheetName val="交付率一覧"/>
      <sheetName val="様式2添付2（他道府県等見込）"/>
      <sheetName val="様式2添付3（周知方法）"/>
      <sheetName val="様式3"/>
      <sheetName val="様式４"/>
      <sheetName val="様式4添付１"/>
      <sheetName val="様式5の1（実績報告書）"/>
      <sheetName val="様式5添付1（都内所別内訳）"/>
      <sheetName val="様式5添付2（他道府県等実績額）"/>
      <sheetName val="参考（派遣委託誓約書）"/>
    </sheetNames>
    <sheetDataSet>
      <sheetData sheetId="0" refreshError="1"/>
      <sheetData sheetId="1" refreshError="1"/>
      <sheetData sheetId="2" refreshError="1"/>
      <sheetData sheetId="3" refreshError="1"/>
      <sheetData sheetId="4">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H1308"/>
  <sheetViews>
    <sheetView showGridLines="0" tabSelected="1" view="pageBreakPreview" zoomScaleNormal="120" zoomScaleSheetLayoutView="100" zoomScalePageLayoutView="120" workbookViewId="0">
      <selection activeCell="A2" sqref="A2:AP2"/>
    </sheetView>
  </sheetViews>
  <sheetFormatPr defaultColWidth="2.125" defaultRowHeight="14.25" x14ac:dyDescent="0.15"/>
  <cols>
    <col min="1" max="1" width="2.125" style="237"/>
    <col min="2" max="2" width="3.125" style="237" bestFit="1" customWidth="1"/>
    <col min="3" max="3" width="3.125" style="237" customWidth="1"/>
    <col min="4" max="8" width="2.125" style="237"/>
    <col min="9" max="9" width="2.125" style="237" customWidth="1"/>
    <col min="10" max="34" width="2.125" style="237"/>
    <col min="35" max="35" width="2" style="237" customWidth="1"/>
    <col min="36" max="36" width="3.5" style="237" customWidth="1"/>
    <col min="37" max="37" width="2.625" style="237" customWidth="1"/>
    <col min="38" max="38" width="2.125" style="237" customWidth="1"/>
    <col min="39" max="40" width="2.125" style="237"/>
    <col min="41" max="41" width="2.125" style="237" customWidth="1"/>
    <col min="42" max="42" width="1.875" style="237" customWidth="1"/>
    <col min="43" max="43" width="2" style="236" customWidth="1"/>
    <col min="44" max="44" width="2.125" style="236"/>
    <col min="45" max="16384" width="2.125" style="237"/>
  </cols>
  <sheetData>
    <row r="1" spans="1:44" ht="24" customHeight="1" x14ac:dyDescent="0.15">
      <c r="A1" s="1267" t="s">
        <v>1569</v>
      </c>
      <c r="B1" s="1267"/>
      <c r="C1" s="1267"/>
      <c r="D1" s="1267"/>
      <c r="E1" s="1267"/>
      <c r="F1" s="1267"/>
      <c r="G1" s="1267"/>
      <c r="H1" s="1267"/>
      <c r="I1" s="1267"/>
      <c r="J1" s="1267"/>
      <c r="K1" s="1267"/>
      <c r="L1" s="1267"/>
      <c r="M1" s="1267"/>
      <c r="N1" s="1267"/>
      <c r="O1" s="1267"/>
      <c r="P1" s="1267"/>
      <c r="Q1" s="1267"/>
      <c r="R1" s="1267"/>
      <c r="S1" s="1267"/>
      <c r="T1" s="1267"/>
      <c r="U1" s="1267"/>
      <c r="V1" s="1267"/>
      <c r="W1" s="1267"/>
      <c r="X1" s="1267"/>
      <c r="Y1" s="1267"/>
      <c r="Z1" s="1267"/>
      <c r="AA1" s="1267"/>
      <c r="AB1" s="1267"/>
      <c r="AC1" s="1267"/>
      <c r="AD1" s="1267"/>
      <c r="AE1" s="1267"/>
      <c r="AF1" s="1267"/>
      <c r="AG1" s="1267"/>
      <c r="AH1" s="1267"/>
      <c r="AI1" s="1267"/>
      <c r="AJ1" s="1267"/>
      <c r="AK1" s="1267"/>
      <c r="AL1" s="1267"/>
      <c r="AM1" s="1267"/>
      <c r="AN1" s="1267"/>
      <c r="AO1" s="1267"/>
      <c r="AP1" s="1267"/>
    </row>
    <row r="2" spans="1:44" ht="18.600000000000001" customHeight="1" x14ac:dyDescent="0.15">
      <c r="A2" s="1268" t="s">
        <v>263</v>
      </c>
      <c r="B2" s="1268"/>
      <c r="C2" s="1268"/>
      <c r="D2" s="1268"/>
      <c r="E2" s="1268"/>
      <c r="F2" s="1268"/>
      <c r="G2" s="1268"/>
      <c r="H2" s="1268"/>
      <c r="I2" s="1268"/>
      <c r="J2" s="1268"/>
      <c r="K2" s="1268"/>
      <c r="L2" s="1268"/>
      <c r="M2" s="1268"/>
      <c r="N2" s="1268"/>
      <c r="O2" s="1268"/>
      <c r="P2" s="1268"/>
      <c r="Q2" s="1268"/>
      <c r="R2" s="1268"/>
      <c r="S2" s="1268"/>
      <c r="T2" s="1268"/>
      <c r="U2" s="1268"/>
      <c r="V2" s="1268"/>
      <c r="W2" s="1268"/>
      <c r="X2" s="1268"/>
      <c r="Y2" s="1268"/>
      <c r="Z2" s="1268"/>
      <c r="AA2" s="1268"/>
      <c r="AB2" s="1268"/>
      <c r="AC2" s="1268"/>
      <c r="AD2" s="1268"/>
      <c r="AE2" s="1268"/>
      <c r="AF2" s="1268"/>
      <c r="AG2" s="1268"/>
      <c r="AH2" s="1268"/>
      <c r="AI2" s="1268"/>
      <c r="AJ2" s="1268"/>
      <c r="AK2" s="1268"/>
      <c r="AL2" s="1268"/>
      <c r="AM2" s="1268"/>
      <c r="AN2" s="1268"/>
      <c r="AO2" s="1268"/>
      <c r="AP2" s="1268"/>
    </row>
    <row r="3" spans="1:44" s="238" customFormat="1" ht="12" customHeight="1" x14ac:dyDescent="0.15">
      <c r="B3" s="243"/>
      <c r="C3" s="1300" t="s">
        <v>223</v>
      </c>
      <c r="D3" s="1300"/>
      <c r="E3" s="1300"/>
      <c r="F3" s="1300"/>
      <c r="G3" s="1300"/>
      <c r="H3" s="1300"/>
      <c r="I3" s="1300"/>
      <c r="J3" s="1300"/>
      <c r="K3" s="1300"/>
      <c r="L3" s="1300"/>
      <c r="M3" s="1300"/>
      <c r="N3" s="1300"/>
      <c r="O3" s="1300"/>
      <c r="P3" s="1300"/>
      <c r="Q3" s="1300"/>
      <c r="R3" s="1300"/>
      <c r="S3" s="1300"/>
      <c r="T3" s="1300"/>
      <c r="U3" s="1300"/>
      <c r="V3" s="1300"/>
      <c r="W3" s="1300"/>
      <c r="X3" s="1300"/>
      <c r="Y3" s="1300"/>
      <c r="Z3" s="1300"/>
      <c r="AA3" s="1300"/>
      <c r="AB3" s="1300"/>
      <c r="AC3" s="1300"/>
      <c r="AD3" s="1300"/>
      <c r="AE3" s="1300"/>
      <c r="AF3" s="1300"/>
      <c r="AG3" s="1300"/>
      <c r="AH3" s="1300"/>
      <c r="AI3" s="1300"/>
      <c r="AJ3" s="1300"/>
      <c r="AK3" s="1300"/>
      <c r="AL3" s="1300"/>
      <c r="AM3" s="1300"/>
      <c r="AN3" s="1300"/>
      <c r="AO3" s="1300"/>
      <c r="AP3" s="1300"/>
      <c r="AQ3" s="236"/>
      <c r="AR3" s="236"/>
    </row>
    <row r="4" spans="1:44" s="238" customFormat="1" ht="24" customHeight="1" x14ac:dyDescent="0.15">
      <c r="B4" s="243"/>
      <c r="C4" s="921" t="s">
        <v>1803</v>
      </c>
      <c r="D4" s="921"/>
      <c r="E4" s="921"/>
      <c r="F4" s="921"/>
      <c r="G4" s="921"/>
      <c r="H4" s="921"/>
      <c r="I4" s="921"/>
      <c r="J4" s="921"/>
      <c r="K4" s="921"/>
      <c r="L4" s="921"/>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236"/>
      <c r="AR4" s="236"/>
    </row>
    <row r="5" spans="1:44" ht="18" customHeight="1" x14ac:dyDescent="0.15">
      <c r="A5" s="1269" t="s">
        <v>6</v>
      </c>
      <c r="B5" s="1270"/>
      <c r="C5" s="1270"/>
      <c r="D5" s="1270"/>
      <c r="E5" s="1270"/>
      <c r="F5" s="1270"/>
      <c r="G5" s="1270"/>
      <c r="H5" s="1270"/>
      <c r="I5" s="1270"/>
      <c r="J5" s="1270"/>
      <c r="K5" s="1270"/>
      <c r="L5" s="1270"/>
      <c r="M5" s="1270"/>
      <c r="N5" s="1270"/>
      <c r="O5" s="1270"/>
      <c r="P5" s="1270"/>
      <c r="Q5" s="1270"/>
      <c r="R5" s="1271"/>
      <c r="S5" s="1272" t="s">
        <v>63</v>
      </c>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4"/>
    </row>
    <row r="6" spans="1:44" ht="19.7" customHeight="1" x14ac:dyDescent="0.15">
      <c r="A6" s="666" t="s">
        <v>872</v>
      </c>
      <c r="B6" s="667"/>
      <c r="C6" s="1100" t="s">
        <v>1802</v>
      </c>
      <c r="D6" s="1100"/>
      <c r="E6" s="1100"/>
      <c r="F6" s="1100"/>
      <c r="G6" s="1100"/>
      <c r="H6" s="1100"/>
      <c r="I6" s="1100"/>
      <c r="J6" s="1100"/>
      <c r="K6" s="896"/>
      <c r="L6" s="896"/>
      <c r="M6" s="667" t="s">
        <v>5</v>
      </c>
      <c r="N6" s="667"/>
      <c r="O6" s="667"/>
      <c r="P6" s="667"/>
      <c r="Q6" s="667"/>
      <c r="R6" s="668"/>
      <c r="S6" s="1275"/>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7"/>
    </row>
    <row r="7" spans="1:44" ht="28.35" customHeight="1" x14ac:dyDescent="0.15">
      <c r="A7" s="1283" t="s">
        <v>57</v>
      </c>
      <c r="B7" s="1284"/>
      <c r="C7" s="669"/>
      <c r="D7" s="669"/>
      <c r="E7" s="669"/>
      <c r="F7" s="1258" t="s">
        <v>58</v>
      </c>
      <c r="G7" s="1258"/>
      <c r="H7" s="1258"/>
      <c r="I7" s="1258"/>
      <c r="J7" s="1258"/>
      <c r="K7" s="1258"/>
      <c r="L7" s="1258"/>
      <c r="M7" s="1258"/>
      <c r="N7" s="1258"/>
      <c r="O7" s="1258"/>
      <c r="P7" s="1258"/>
      <c r="Q7" s="669"/>
      <c r="R7" s="669"/>
      <c r="S7" s="670"/>
      <c r="T7" s="833">
        <v>1</v>
      </c>
      <c r="U7" s="833"/>
      <c r="V7" s="833">
        <v>4</v>
      </c>
      <c r="W7" s="833"/>
      <c r="X7" s="1255"/>
      <c r="Y7" s="1255"/>
      <c r="Z7" s="1255"/>
      <c r="AA7" s="1255"/>
      <c r="AB7" s="1255"/>
      <c r="AC7" s="1255"/>
      <c r="AD7" s="1255"/>
      <c r="AE7" s="1255"/>
      <c r="AF7" s="1255"/>
      <c r="AG7" s="1255"/>
      <c r="AH7" s="1255"/>
      <c r="AI7" s="1255"/>
      <c r="AJ7" s="1255"/>
      <c r="AK7" s="1255"/>
      <c r="AL7" s="1255"/>
      <c r="AM7" s="1255"/>
      <c r="AN7" s="1282"/>
      <c r="AO7" s="1282"/>
      <c r="AP7" s="1282"/>
    </row>
    <row r="8" spans="1:44" ht="24.6" customHeight="1" x14ac:dyDescent="0.15">
      <c r="A8" s="1285"/>
      <c r="B8" s="1286"/>
      <c r="C8" s="671"/>
      <c r="D8" s="1259" t="s">
        <v>50</v>
      </c>
      <c r="E8" s="1259"/>
      <c r="F8" s="1259"/>
      <c r="G8" s="1259"/>
      <c r="H8" s="671"/>
      <c r="I8" s="1256"/>
      <c r="J8" s="1256"/>
      <c r="K8" s="1256"/>
      <c r="L8" s="1256"/>
      <c r="M8" s="1256"/>
      <c r="N8" s="1256"/>
      <c r="O8" s="1256"/>
      <c r="P8" s="1256"/>
      <c r="Q8" s="1256"/>
      <c r="R8" s="1256"/>
      <c r="S8" s="1256"/>
      <c r="T8" s="1256"/>
      <c r="U8" s="1256"/>
      <c r="V8" s="1256"/>
      <c r="W8" s="1256"/>
      <c r="X8" s="1256"/>
      <c r="Y8" s="1256"/>
      <c r="Z8" s="1256"/>
      <c r="AA8" s="1256"/>
      <c r="AB8" s="1256"/>
      <c r="AC8" s="1256"/>
      <c r="AD8" s="1256"/>
      <c r="AE8" s="1256"/>
      <c r="AF8" s="1256"/>
      <c r="AG8" s="1256"/>
      <c r="AH8" s="1256"/>
      <c r="AI8" s="1256"/>
      <c r="AJ8" s="1256"/>
      <c r="AK8" s="1256"/>
      <c r="AL8" s="1256"/>
      <c r="AM8" s="1256"/>
      <c r="AN8" s="1256"/>
      <c r="AO8" s="1256"/>
      <c r="AP8" s="1256"/>
    </row>
    <row r="9" spans="1:44" ht="30.6" customHeight="1" x14ac:dyDescent="0.15">
      <c r="A9" s="1285"/>
      <c r="B9" s="1286"/>
      <c r="C9" s="552"/>
      <c r="D9" s="1294" t="s">
        <v>51</v>
      </c>
      <c r="E9" s="1294"/>
      <c r="F9" s="1294"/>
      <c r="G9" s="1294"/>
      <c r="H9" s="552"/>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278"/>
      <c r="AK9" s="1278"/>
      <c r="AL9" s="1278"/>
      <c r="AM9" s="1278"/>
      <c r="AN9" s="1278"/>
      <c r="AO9" s="1278"/>
      <c r="AP9" s="1278"/>
    </row>
    <row r="10" spans="1:44" ht="16.350000000000001" customHeight="1" x14ac:dyDescent="0.15">
      <c r="A10" s="1285"/>
      <c r="B10" s="1286"/>
      <c r="C10" s="672"/>
      <c r="D10" s="1295" t="s">
        <v>52</v>
      </c>
      <c r="E10" s="1295"/>
      <c r="F10" s="1295"/>
      <c r="G10" s="1295"/>
      <c r="H10" s="540"/>
      <c r="I10" s="1278" t="s">
        <v>4</v>
      </c>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278"/>
      <c r="AK10" s="1278"/>
      <c r="AL10" s="1278"/>
      <c r="AM10" s="1278"/>
      <c r="AN10" s="1278"/>
      <c r="AO10" s="1278"/>
      <c r="AP10" s="1278"/>
    </row>
    <row r="11" spans="1:44" ht="28.7" customHeight="1" x14ac:dyDescent="0.15">
      <c r="A11" s="1285"/>
      <c r="B11" s="1286"/>
      <c r="C11" s="673"/>
      <c r="D11" s="1296"/>
      <c r="E11" s="1296"/>
      <c r="F11" s="1296"/>
      <c r="G11" s="1296"/>
      <c r="H11" s="542"/>
      <c r="I11" s="1278"/>
      <c r="J11" s="1278"/>
      <c r="K11" s="1278"/>
      <c r="L11" s="1278"/>
      <c r="M11" s="1278"/>
      <c r="N11" s="1278"/>
      <c r="O11" s="1278"/>
      <c r="P11" s="1278"/>
      <c r="Q11" s="1278"/>
      <c r="R11" s="1278"/>
      <c r="S11" s="1278"/>
      <c r="T11" s="1278"/>
      <c r="U11" s="1278"/>
      <c r="V11" s="1278"/>
      <c r="W11" s="1278"/>
      <c r="X11" s="1278"/>
      <c r="Y11" s="1278"/>
      <c r="Z11" s="1278"/>
      <c r="AA11" s="1278"/>
      <c r="AB11" s="1278"/>
      <c r="AC11" s="1278"/>
      <c r="AD11" s="1278"/>
      <c r="AE11" s="1278"/>
      <c r="AF11" s="1278"/>
      <c r="AG11" s="1278"/>
      <c r="AH11" s="1278"/>
      <c r="AI11" s="1278"/>
      <c r="AJ11" s="1278"/>
      <c r="AK11" s="1278"/>
      <c r="AL11" s="1278"/>
      <c r="AM11" s="1278"/>
      <c r="AN11" s="1278"/>
      <c r="AO11" s="1278"/>
      <c r="AP11" s="1278"/>
    </row>
    <row r="12" spans="1:44" ht="30" customHeight="1" x14ac:dyDescent="0.15">
      <c r="A12" s="1285"/>
      <c r="B12" s="1286"/>
      <c r="C12" s="674"/>
      <c r="D12" s="1294" t="s">
        <v>53</v>
      </c>
      <c r="E12" s="1294"/>
      <c r="F12" s="1294"/>
      <c r="G12" s="1294"/>
      <c r="H12" s="552"/>
      <c r="I12" s="675"/>
      <c r="J12" s="1257" t="s">
        <v>55</v>
      </c>
      <c r="K12" s="1257"/>
      <c r="L12" s="1257"/>
      <c r="M12" s="1257"/>
      <c r="N12" s="1257"/>
      <c r="O12" s="1257"/>
      <c r="P12" s="676"/>
      <c r="Q12" s="1279"/>
      <c r="R12" s="1280"/>
      <c r="S12" s="1280"/>
      <c r="T12" s="1280"/>
      <c r="U12" s="1280"/>
      <c r="V12" s="1280"/>
      <c r="W12" s="1280"/>
      <c r="X12" s="1280"/>
      <c r="Y12" s="1281"/>
      <c r="Z12" s="675"/>
      <c r="AA12" s="1257" t="s">
        <v>56</v>
      </c>
      <c r="AB12" s="1257"/>
      <c r="AC12" s="1257"/>
      <c r="AD12" s="1257"/>
      <c r="AE12" s="1257"/>
      <c r="AF12" s="1257"/>
      <c r="AG12" s="676"/>
      <c r="AH12" s="1279"/>
      <c r="AI12" s="1280"/>
      <c r="AJ12" s="1280"/>
      <c r="AK12" s="1280"/>
      <c r="AL12" s="1280"/>
      <c r="AM12" s="1280"/>
      <c r="AN12" s="1280"/>
      <c r="AO12" s="1280"/>
      <c r="AP12" s="1281"/>
    </row>
    <row r="13" spans="1:44" ht="24" customHeight="1" x14ac:dyDescent="0.15">
      <c r="A13" s="1285"/>
      <c r="B13" s="1286"/>
      <c r="C13" s="672"/>
      <c r="D13" s="1297" t="s">
        <v>54</v>
      </c>
      <c r="E13" s="1297"/>
      <c r="F13" s="1297"/>
      <c r="G13" s="1297"/>
      <c r="H13" s="540"/>
      <c r="I13" s="675"/>
      <c r="J13" s="1257" t="s">
        <v>62</v>
      </c>
      <c r="K13" s="1257"/>
      <c r="L13" s="1257"/>
      <c r="M13" s="1257"/>
      <c r="N13" s="1257"/>
      <c r="O13" s="1257"/>
      <c r="P13" s="676"/>
      <c r="Q13" s="1278"/>
      <c r="R13" s="1278"/>
      <c r="S13" s="1278"/>
      <c r="T13" s="1278"/>
      <c r="U13" s="1278"/>
      <c r="V13" s="1278"/>
      <c r="W13" s="1278"/>
      <c r="X13" s="1278"/>
      <c r="Y13" s="1278"/>
      <c r="Z13" s="1278"/>
      <c r="AA13" s="1278"/>
      <c r="AB13" s="1278"/>
      <c r="AC13" s="1278"/>
      <c r="AD13" s="1278"/>
      <c r="AE13" s="1278"/>
      <c r="AF13" s="1278"/>
      <c r="AG13" s="1278"/>
      <c r="AH13" s="1278"/>
      <c r="AI13" s="1278"/>
      <c r="AJ13" s="1278"/>
      <c r="AK13" s="1278"/>
      <c r="AL13" s="1278"/>
      <c r="AM13" s="1278"/>
      <c r="AN13" s="1278"/>
      <c r="AO13" s="1278"/>
      <c r="AP13" s="1278"/>
    </row>
    <row r="14" spans="1:44" ht="17.45" customHeight="1" x14ac:dyDescent="0.15">
      <c r="A14" s="1285"/>
      <c r="B14" s="1286"/>
      <c r="C14" s="677"/>
      <c r="D14" s="1298"/>
      <c r="E14" s="1298"/>
      <c r="F14" s="1298"/>
      <c r="G14" s="1298"/>
      <c r="I14" s="988" t="s">
        <v>0</v>
      </c>
      <c r="J14" s="989"/>
      <c r="K14" s="989"/>
      <c r="L14" s="989"/>
      <c r="M14" s="989"/>
      <c r="N14" s="989"/>
      <c r="O14" s="989"/>
      <c r="P14" s="990"/>
      <c r="Q14" s="988" t="s">
        <v>1</v>
      </c>
      <c r="R14" s="989"/>
      <c r="S14" s="989"/>
      <c r="T14" s="989"/>
      <c r="U14" s="989"/>
      <c r="V14" s="989"/>
      <c r="W14" s="989"/>
      <c r="X14" s="989"/>
      <c r="Y14" s="990"/>
      <c r="Z14" s="1290"/>
      <c r="AA14" s="1219"/>
      <c r="AB14" s="1219"/>
      <c r="AC14" s="1219"/>
      <c r="AD14" s="1219"/>
      <c r="AE14" s="1219"/>
      <c r="AF14" s="1219"/>
      <c r="AG14" s="1219"/>
      <c r="AH14" s="1219"/>
      <c r="AI14" s="1219"/>
      <c r="AJ14" s="1219"/>
      <c r="AK14" s="1219"/>
      <c r="AL14" s="1219"/>
      <c r="AM14" s="1219"/>
      <c r="AN14" s="1219"/>
      <c r="AO14" s="1219"/>
      <c r="AP14" s="1220"/>
    </row>
    <row r="15" spans="1:44" ht="14.45" customHeight="1" x14ac:dyDescent="0.15">
      <c r="A15" s="1285"/>
      <c r="B15" s="1286"/>
      <c r="C15" s="677"/>
      <c r="D15" s="1298"/>
      <c r="E15" s="1298"/>
      <c r="F15" s="1298"/>
      <c r="G15" s="1298"/>
      <c r="I15" s="1074"/>
      <c r="J15" s="1101"/>
      <c r="K15" s="1101"/>
      <c r="L15" s="1101"/>
      <c r="M15" s="1101"/>
      <c r="N15" s="1101"/>
      <c r="O15" s="1101"/>
      <c r="P15" s="1075"/>
      <c r="Q15" s="1074"/>
      <c r="R15" s="1101"/>
      <c r="S15" s="1101"/>
      <c r="T15" s="1101"/>
      <c r="U15" s="1101"/>
      <c r="V15" s="1101"/>
      <c r="W15" s="1101"/>
      <c r="X15" s="1101"/>
      <c r="Y15" s="1075"/>
      <c r="Z15" s="1291"/>
      <c r="AA15" s="1292"/>
      <c r="AB15" s="1292"/>
      <c r="AC15" s="1292"/>
      <c r="AD15" s="1292"/>
      <c r="AE15" s="1292"/>
      <c r="AF15" s="1292"/>
      <c r="AG15" s="1292"/>
      <c r="AH15" s="1292"/>
      <c r="AI15" s="1292"/>
      <c r="AJ15" s="1292"/>
      <c r="AK15" s="1292"/>
      <c r="AL15" s="1292"/>
      <c r="AM15" s="1292"/>
      <c r="AN15" s="1292"/>
      <c r="AO15" s="1292"/>
      <c r="AP15" s="1293"/>
    </row>
    <row r="16" spans="1:44" ht="17.45" customHeight="1" x14ac:dyDescent="0.15">
      <c r="A16" s="1285"/>
      <c r="B16" s="1286"/>
      <c r="C16" s="677"/>
      <c r="D16" s="1298"/>
      <c r="E16" s="1298"/>
      <c r="F16" s="1298"/>
      <c r="G16" s="1298"/>
      <c r="I16" s="1074"/>
      <c r="J16" s="1101"/>
      <c r="K16" s="1101"/>
      <c r="L16" s="1101"/>
      <c r="M16" s="1101"/>
      <c r="N16" s="1101"/>
      <c r="O16" s="1101"/>
      <c r="P16" s="1075"/>
      <c r="Q16" s="1249" t="s">
        <v>1570</v>
      </c>
      <c r="R16" s="1250"/>
      <c r="S16" s="1250"/>
      <c r="T16" s="1250"/>
      <c r="U16" s="1250"/>
      <c r="V16" s="1250"/>
      <c r="W16" s="1250"/>
      <c r="X16" s="1250"/>
      <c r="Y16" s="1251"/>
      <c r="Z16" s="678"/>
      <c r="AA16" s="679"/>
      <c r="AB16" s="679"/>
      <c r="AC16" s="679"/>
      <c r="AD16" s="679"/>
      <c r="AE16" s="679"/>
      <c r="AF16" s="679"/>
      <c r="AG16" s="679"/>
      <c r="AH16" s="679"/>
      <c r="AI16" s="680"/>
      <c r="AJ16" s="1219"/>
      <c r="AK16" s="1219"/>
      <c r="AL16" s="1219"/>
      <c r="AM16" s="679"/>
      <c r="AN16" s="679"/>
      <c r="AO16" s="679"/>
      <c r="AP16" s="681"/>
    </row>
    <row r="17" spans="1:44" ht="17.45" customHeight="1" x14ac:dyDescent="0.15">
      <c r="A17" s="1287"/>
      <c r="B17" s="1288"/>
      <c r="C17" s="682"/>
      <c r="D17" s="1299"/>
      <c r="E17" s="1299"/>
      <c r="F17" s="1299"/>
      <c r="G17" s="1299"/>
      <c r="H17" s="600"/>
      <c r="I17" s="1076"/>
      <c r="J17" s="1102"/>
      <c r="K17" s="1102"/>
      <c r="L17" s="1102"/>
      <c r="M17" s="1102"/>
      <c r="N17" s="1102"/>
      <c r="O17" s="1102"/>
      <c r="P17" s="1077"/>
      <c r="Q17" s="1252"/>
      <c r="R17" s="1253"/>
      <c r="S17" s="1253"/>
      <c r="T17" s="1253"/>
      <c r="U17" s="1253"/>
      <c r="V17" s="1253"/>
      <c r="W17" s="1253"/>
      <c r="X17" s="1253"/>
      <c r="Y17" s="1254"/>
      <c r="Z17" s="683" t="s">
        <v>61</v>
      </c>
      <c r="AA17" s="600"/>
      <c r="AB17" s="600"/>
      <c r="AC17" s="600"/>
      <c r="AD17" s="600"/>
      <c r="AE17" s="600"/>
      <c r="AF17" s="600"/>
      <c r="AG17" s="600"/>
      <c r="AH17" s="600"/>
      <c r="AI17" s="684" t="s">
        <v>2</v>
      </c>
      <c r="AJ17" s="1245"/>
      <c r="AK17" s="1245"/>
      <c r="AL17" s="1245"/>
      <c r="AM17" s="600" t="s">
        <v>3</v>
      </c>
      <c r="AN17" s="600"/>
      <c r="AO17" s="600"/>
      <c r="AP17" s="685"/>
    </row>
    <row r="18" spans="1:44" s="241" customFormat="1" ht="12" x14ac:dyDescent="0.15">
      <c r="B18" s="241" t="s">
        <v>7</v>
      </c>
      <c r="D18" s="1300" t="s">
        <v>1571</v>
      </c>
      <c r="E18" s="1300"/>
      <c r="F18" s="1300"/>
      <c r="G18" s="1300"/>
      <c r="H18" s="1300"/>
      <c r="I18" s="1300"/>
      <c r="J18" s="1300"/>
      <c r="K18" s="1300"/>
      <c r="L18" s="1300"/>
      <c r="M18" s="1300"/>
      <c r="N18" s="1300"/>
      <c r="O18" s="1300"/>
      <c r="P18" s="1300"/>
      <c r="Q18" s="1300"/>
      <c r="R18" s="1300"/>
      <c r="S18" s="1300"/>
      <c r="T18" s="1300"/>
      <c r="U18" s="1300"/>
      <c r="V18" s="1300"/>
      <c r="W18" s="1300"/>
      <c r="X18" s="1300"/>
      <c r="Y18" s="1300"/>
      <c r="Z18" s="1300"/>
      <c r="AA18" s="1300"/>
      <c r="AB18" s="1300"/>
      <c r="AC18" s="1300"/>
      <c r="AD18" s="1300"/>
      <c r="AE18" s="1300"/>
      <c r="AF18" s="1300"/>
      <c r="AG18" s="1300"/>
      <c r="AH18" s="1300"/>
      <c r="AI18" s="1300"/>
      <c r="AJ18" s="1300"/>
      <c r="AK18" s="1300"/>
      <c r="AL18" s="1300"/>
      <c r="AM18" s="1300"/>
      <c r="AN18" s="1300"/>
      <c r="AO18" s="1300"/>
      <c r="AP18" s="1300"/>
    </row>
    <row r="19" spans="1:44" s="241" customFormat="1" ht="12" customHeight="1" x14ac:dyDescent="0.15">
      <c r="D19" s="1300" t="s">
        <v>1572</v>
      </c>
      <c r="E19" s="1300"/>
      <c r="F19" s="1300"/>
      <c r="G19" s="1300"/>
      <c r="H19" s="1300"/>
      <c r="I19" s="1300"/>
      <c r="J19" s="1300"/>
      <c r="K19" s="1300"/>
      <c r="L19" s="1300"/>
      <c r="M19" s="1300"/>
      <c r="N19" s="1300"/>
      <c r="O19" s="1300"/>
      <c r="P19" s="1300"/>
      <c r="Q19" s="1300"/>
      <c r="R19" s="1300"/>
      <c r="S19" s="1300"/>
      <c r="T19" s="1300"/>
      <c r="U19" s="1300"/>
      <c r="V19" s="1300"/>
      <c r="W19" s="1300"/>
      <c r="X19" s="1300"/>
      <c r="Y19" s="1300"/>
      <c r="Z19" s="1300"/>
      <c r="AA19" s="1300"/>
      <c r="AB19" s="1300"/>
      <c r="AC19" s="1300"/>
      <c r="AD19" s="1300"/>
      <c r="AE19" s="1300"/>
      <c r="AF19" s="1300"/>
      <c r="AG19" s="1300"/>
      <c r="AH19" s="1300"/>
      <c r="AI19" s="1300"/>
      <c r="AJ19" s="1300"/>
      <c r="AK19" s="1300"/>
      <c r="AL19" s="1300"/>
      <c r="AM19" s="1300"/>
      <c r="AN19" s="1300"/>
      <c r="AO19" s="1300"/>
      <c r="AP19" s="1300"/>
    </row>
    <row r="20" spans="1:44" ht="21.6" customHeight="1" x14ac:dyDescent="0.15">
      <c r="A20" s="675"/>
      <c r="B20" s="686"/>
      <c r="C20" s="1257" t="s">
        <v>59</v>
      </c>
      <c r="D20" s="1257"/>
      <c r="E20" s="1257"/>
      <c r="F20" s="1257"/>
      <c r="G20" s="686"/>
      <c r="H20" s="676"/>
      <c r="I20" s="1279"/>
      <c r="J20" s="1280"/>
      <c r="K20" s="1280"/>
      <c r="L20" s="1280"/>
      <c r="M20" s="1280"/>
      <c r="N20" s="1280"/>
      <c r="O20" s="1280"/>
      <c r="P20" s="1280"/>
      <c r="Q20" s="1280"/>
      <c r="R20" s="1280"/>
      <c r="S20" s="1305" t="s">
        <v>8</v>
      </c>
      <c r="T20" s="1305"/>
      <c r="U20" s="1306"/>
      <c r="W20" s="1101"/>
      <c r="X20" s="1101"/>
      <c r="Y20" s="1101"/>
      <c r="Z20" s="1101"/>
      <c r="AA20" s="1101"/>
      <c r="AB20" s="1101"/>
      <c r="AD20" s="1260"/>
      <c r="AE20" s="1260"/>
      <c r="AF20" s="1260"/>
      <c r="AG20" s="1260"/>
      <c r="AH20" s="1260"/>
      <c r="AI20" s="1260"/>
      <c r="AJ20" s="1260"/>
      <c r="AK20" s="1260"/>
      <c r="AL20" s="1260"/>
      <c r="AM20" s="1260"/>
      <c r="AN20" s="1261"/>
      <c r="AO20" s="1261"/>
      <c r="AP20" s="1261"/>
    </row>
    <row r="21" spans="1:44" s="239" customFormat="1" ht="6" customHeight="1" thickBot="1" x14ac:dyDescent="0.2">
      <c r="C21" s="1304"/>
      <c r="D21" s="1304"/>
      <c r="E21" s="1304"/>
      <c r="F21" s="1304"/>
      <c r="G21" s="1304"/>
      <c r="H21" s="1304"/>
      <c r="I21" s="1304"/>
      <c r="J21" s="1304"/>
      <c r="K21" s="1304"/>
      <c r="L21" s="1304"/>
      <c r="M21" s="1304"/>
      <c r="N21" s="1304"/>
      <c r="O21" s="1304"/>
      <c r="P21" s="1304"/>
      <c r="Q21" s="1304"/>
      <c r="R21" s="1304"/>
      <c r="S21" s="1304"/>
      <c r="T21" s="1304"/>
      <c r="U21" s="1304"/>
      <c r="V21" s="1304"/>
      <c r="W21" s="1304"/>
      <c r="X21" s="1304"/>
      <c r="Y21" s="1304"/>
      <c r="Z21" s="1304"/>
      <c r="AA21" s="1304"/>
      <c r="AB21" s="1304"/>
      <c r="AC21" s="1304"/>
      <c r="AD21" s="1304"/>
      <c r="AE21" s="1304"/>
      <c r="AF21" s="1304"/>
      <c r="AG21" s="1304"/>
      <c r="AH21" s="1304"/>
      <c r="AI21" s="1304"/>
      <c r="AJ21" s="1304"/>
      <c r="AK21" s="1304"/>
      <c r="AL21" s="1304"/>
      <c r="AM21" s="1304"/>
      <c r="AN21" s="1304"/>
      <c r="AO21" s="1304"/>
      <c r="AP21" s="236"/>
      <c r="AQ21" s="236"/>
      <c r="AR21" s="236"/>
    </row>
    <row r="22" spans="1:44" s="238" customFormat="1" ht="24.6" customHeight="1" thickTop="1" thickBot="1" x14ac:dyDescent="0.2">
      <c r="A22" s="1237" t="s">
        <v>20</v>
      </c>
      <c r="B22" s="1238"/>
      <c r="C22" s="1238"/>
      <c r="D22" s="1238"/>
      <c r="E22" s="1238"/>
      <c r="F22" s="1238"/>
      <c r="G22" s="1238"/>
      <c r="H22" s="1238"/>
      <c r="I22" s="1238"/>
      <c r="J22" s="1239"/>
      <c r="AP22" s="236"/>
      <c r="AQ22" s="236"/>
      <c r="AR22" s="236"/>
    </row>
    <row r="23" spans="1:44" ht="18" customHeight="1" thickTop="1" x14ac:dyDescent="0.15">
      <c r="A23" s="1061" t="s">
        <v>107</v>
      </c>
      <c r="B23" s="1061"/>
      <c r="C23" s="1061"/>
      <c r="D23" s="1061"/>
      <c r="E23" s="1061"/>
      <c r="F23" s="1061"/>
      <c r="G23" s="1061"/>
      <c r="H23" s="1061"/>
      <c r="I23" s="1061"/>
      <c r="J23" s="1061"/>
      <c r="K23" s="1061"/>
      <c r="L23" s="1061"/>
      <c r="M23" s="1061"/>
      <c r="N23" s="1061"/>
      <c r="O23" s="1061"/>
      <c r="P23" s="1061"/>
      <c r="Q23" s="1061"/>
      <c r="R23" s="1061"/>
      <c r="S23" s="1061"/>
      <c r="T23" s="1061"/>
      <c r="U23" s="1061"/>
      <c r="V23" s="1061"/>
      <c r="W23" s="1061"/>
      <c r="X23" s="1061"/>
      <c r="Y23" s="1061"/>
      <c r="Z23" s="1061"/>
      <c r="AA23" s="1061"/>
      <c r="AB23" s="1061"/>
      <c r="AC23" s="1061"/>
      <c r="AD23" s="1061"/>
      <c r="AE23" s="1061"/>
      <c r="AF23" s="1061"/>
      <c r="AG23" s="1061"/>
      <c r="AH23" s="1061"/>
      <c r="AI23" s="1061"/>
      <c r="AJ23" s="1061"/>
      <c r="AK23" s="1061"/>
      <c r="AL23" s="1061"/>
      <c r="AM23" s="1061"/>
      <c r="AN23" s="1061"/>
      <c r="AO23" s="1061"/>
      <c r="AP23" s="1061"/>
    </row>
    <row r="24" spans="1:44" ht="12" customHeight="1" x14ac:dyDescent="0.15">
      <c r="A24" s="687"/>
      <c r="C24" s="241" t="s">
        <v>1429</v>
      </c>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row>
    <row r="25" spans="1:44" s="241" customFormat="1" ht="12" x14ac:dyDescent="0.15">
      <c r="A25" s="688"/>
      <c r="B25" s="544"/>
      <c r="C25" s="242" t="s">
        <v>9</v>
      </c>
      <c r="D25" s="545" t="s">
        <v>10</v>
      </c>
      <c r="E25" s="545"/>
      <c r="F25" s="545"/>
      <c r="G25" s="545"/>
      <c r="H25" s="545"/>
      <c r="I25" s="545"/>
      <c r="J25" s="545"/>
      <c r="K25" s="545"/>
      <c r="L25" s="545"/>
      <c r="M25" s="545"/>
      <c r="N25" s="545"/>
      <c r="O25" s="545"/>
      <c r="P25" s="545"/>
      <c r="Q25" s="545"/>
      <c r="R25" s="545"/>
      <c r="S25" s="545"/>
      <c r="T25" s="545"/>
      <c r="U25" s="545"/>
      <c r="V25" s="545"/>
      <c r="W25" s="545"/>
      <c r="X25" s="545"/>
      <c r="Y25" s="545"/>
      <c r="Z25" s="545"/>
      <c r="AA25" s="545"/>
      <c r="AB25" s="545"/>
      <c r="AC25" s="545"/>
      <c r="AD25" s="545"/>
      <c r="AE25" s="545"/>
      <c r="AF25" s="545"/>
      <c r="AG25" s="545"/>
      <c r="AH25" s="545"/>
      <c r="AI25" s="545"/>
      <c r="AJ25" s="545"/>
      <c r="AK25" s="545"/>
      <c r="AL25" s="545"/>
      <c r="AM25" s="545"/>
      <c r="AN25" s="545"/>
      <c r="AO25" s="545"/>
    </row>
    <row r="26" spans="1:44" s="241" customFormat="1" ht="12" x14ac:dyDescent="0.15">
      <c r="A26" s="688"/>
      <c r="B26" s="544"/>
      <c r="C26" s="242" t="s">
        <v>12</v>
      </c>
      <c r="D26" s="545" t="s">
        <v>11</v>
      </c>
      <c r="E26" s="545"/>
      <c r="F26" s="545"/>
      <c r="G26" s="545"/>
      <c r="H26" s="545"/>
      <c r="I26" s="545"/>
      <c r="J26" s="545"/>
      <c r="K26" s="545"/>
      <c r="L26" s="545"/>
      <c r="M26" s="545"/>
      <c r="N26" s="545"/>
      <c r="O26" s="545"/>
      <c r="P26" s="545"/>
      <c r="Q26" s="545"/>
      <c r="R26" s="545"/>
      <c r="S26" s="545"/>
      <c r="T26" s="545"/>
      <c r="U26" s="545"/>
      <c r="V26" s="545"/>
      <c r="W26" s="545"/>
      <c r="X26" s="545"/>
      <c r="Y26" s="545"/>
      <c r="Z26" s="545"/>
      <c r="AA26" s="545"/>
      <c r="AB26" s="545"/>
      <c r="AC26" s="545"/>
      <c r="AD26" s="545"/>
      <c r="AE26" s="545"/>
      <c r="AF26" s="545"/>
      <c r="AG26" s="545"/>
      <c r="AH26" s="545"/>
      <c r="AI26" s="545"/>
      <c r="AJ26" s="545"/>
      <c r="AK26" s="545"/>
      <c r="AL26" s="545"/>
      <c r="AM26" s="545"/>
      <c r="AN26" s="545"/>
      <c r="AO26" s="545"/>
    </row>
    <row r="27" spans="1:44" s="241" customFormat="1" ht="12" x14ac:dyDescent="0.15">
      <c r="A27" s="688"/>
      <c r="B27" s="544"/>
      <c r="C27" s="242" t="s">
        <v>14</v>
      </c>
      <c r="D27" s="545" t="s">
        <v>13</v>
      </c>
      <c r="E27" s="545"/>
      <c r="F27" s="545"/>
      <c r="G27" s="545"/>
      <c r="H27" s="545"/>
      <c r="I27" s="545"/>
      <c r="J27" s="545"/>
      <c r="K27" s="545"/>
      <c r="L27" s="545"/>
      <c r="M27" s="545"/>
      <c r="N27" s="545"/>
      <c r="O27" s="545"/>
      <c r="P27" s="545"/>
      <c r="Q27" s="545"/>
      <c r="R27" s="545"/>
      <c r="S27" s="545"/>
      <c r="T27" s="545"/>
      <c r="U27" s="545"/>
      <c r="V27" s="545"/>
      <c r="W27" s="545"/>
      <c r="X27" s="545"/>
      <c r="Y27" s="545"/>
      <c r="Z27" s="545"/>
      <c r="AA27" s="545"/>
      <c r="AB27" s="545"/>
      <c r="AC27" s="545"/>
      <c r="AD27" s="545"/>
      <c r="AE27" s="545"/>
      <c r="AF27" s="545"/>
      <c r="AG27" s="545"/>
      <c r="AH27" s="545"/>
      <c r="AI27" s="545"/>
      <c r="AJ27" s="545"/>
      <c r="AK27" s="545"/>
      <c r="AL27" s="545"/>
      <c r="AM27" s="545"/>
      <c r="AN27" s="545"/>
      <c r="AO27" s="545"/>
    </row>
    <row r="28" spans="1:44" s="241" customFormat="1" ht="12" x14ac:dyDescent="0.15">
      <c r="A28" s="688"/>
      <c r="B28" s="544"/>
      <c r="C28" s="241" t="s">
        <v>1257</v>
      </c>
      <c r="D28" s="545" t="s">
        <v>106</v>
      </c>
      <c r="E28" s="545"/>
      <c r="F28" s="545"/>
      <c r="G28" s="545"/>
      <c r="H28" s="545"/>
      <c r="I28" s="545"/>
      <c r="J28" s="545"/>
      <c r="K28" s="545"/>
      <c r="L28" s="545"/>
      <c r="M28" s="545"/>
      <c r="N28" s="545"/>
      <c r="O28" s="545"/>
      <c r="P28" s="545"/>
      <c r="Q28" s="545"/>
      <c r="R28" s="545"/>
      <c r="S28" s="545"/>
      <c r="T28" s="545"/>
      <c r="U28" s="545"/>
      <c r="V28" s="545"/>
      <c r="W28" s="545"/>
      <c r="X28" s="545"/>
      <c r="Y28" s="545"/>
      <c r="Z28" s="545"/>
      <c r="AA28" s="545"/>
      <c r="AB28" s="545"/>
      <c r="AC28" s="545"/>
      <c r="AD28" s="545"/>
      <c r="AE28" s="545"/>
      <c r="AF28" s="545"/>
      <c r="AG28" s="545"/>
      <c r="AH28" s="545"/>
      <c r="AI28" s="545"/>
      <c r="AJ28" s="545"/>
      <c r="AK28" s="545"/>
      <c r="AL28" s="545"/>
      <c r="AM28" s="545"/>
      <c r="AN28" s="545"/>
      <c r="AO28" s="545"/>
    </row>
    <row r="29" spans="1:44" s="241" customFormat="1" ht="12" x14ac:dyDescent="0.15">
      <c r="A29" s="688"/>
      <c r="B29" s="544"/>
      <c r="C29" s="241" t="s">
        <v>1258</v>
      </c>
      <c r="D29" s="545" t="s">
        <v>15</v>
      </c>
      <c r="E29" s="545"/>
      <c r="F29" s="545"/>
      <c r="G29" s="545"/>
      <c r="H29" s="545"/>
      <c r="I29" s="545"/>
      <c r="J29" s="545"/>
      <c r="K29" s="545"/>
      <c r="L29" s="545"/>
      <c r="M29" s="545"/>
      <c r="N29" s="545"/>
      <c r="O29" s="545"/>
      <c r="P29" s="545"/>
      <c r="Q29" s="545"/>
      <c r="R29" s="545"/>
      <c r="S29" s="545"/>
      <c r="T29" s="545"/>
      <c r="U29" s="545"/>
      <c r="V29" s="545"/>
      <c r="W29" s="545"/>
      <c r="X29" s="545"/>
      <c r="Y29" s="545"/>
      <c r="Z29" s="545"/>
      <c r="AA29" s="545"/>
      <c r="AB29" s="545"/>
      <c r="AC29" s="545"/>
      <c r="AD29" s="545"/>
      <c r="AE29" s="545"/>
      <c r="AF29" s="545"/>
      <c r="AG29" s="545"/>
      <c r="AH29" s="545"/>
      <c r="AI29" s="545"/>
      <c r="AJ29" s="545"/>
      <c r="AK29" s="545"/>
      <c r="AL29" s="545"/>
      <c r="AM29" s="545"/>
      <c r="AN29" s="545"/>
      <c r="AO29" s="545"/>
    </row>
    <row r="30" spans="1:44" s="241" customFormat="1" ht="12" x14ac:dyDescent="0.15">
      <c r="A30" s="688"/>
      <c r="B30" s="544"/>
      <c r="C30" s="241" t="s">
        <v>1254</v>
      </c>
      <c r="D30" s="545" t="s">
        <v>16</v>
      </c>
      <c r="E30" s="545"/>
      <c r="F30" s="545"/>
      <c r="G30" s="545"/>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45"/>
      <c r="AN30" s="545"/>
      <c r="AO30" s="545"/>
    </row>
    <row r="31" spans="1:44" s="241" customFormat="1" ht="12" x14ac:dyDescent="0.15">
      <c r="A31" s="688"/>
      <c r="B31" s="544"/>
      <c r="C31" s="241" t="s">
        <v>30</v>
      </c>
      <c r="D31" s="545" t="s">
        <v>84</v>
      </c>
      <c r="E31" s="545"/>
      <c r="F31" s="545"/>
      <c r="G31" s="545"/>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5"/>
      <c r="AG31" s="545"/>
      <c r="AH31" s="545"/>
      <c r="AI31" s="545"/>
      <c r="AJ31" s="545"/>
      <c r="AK31" s="545"/>
      <c r="AL31" s="545"/>
      <c r="AM31" s="545"/>
      <c r="AN31" s="545"/>
      <c r="AO31" s="545"/>
    </row>
    <row r="32" spans="1:44" s="241" customFormat="1" ht="12" x14ac:dyDescent="0.15">
      <c r="A32" s="688"/>
      <c r="B32" s="544"/>
      <c r="C32" s="241" t="s">
        <v>31</v>
      </c>
      <c r="D32" s="545" t="s">
        <v>224</v>
      </c>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row>
    <row r="33" spans="1:42" s="241" customFormat="1" ht="12" x14ac:dyDescent="0.15">
      <c r="A33" s="688"/>
      <c r="B33" s="544"/>
      <c r="C33" s="241" t="s">
        <v>32</v>
      </c>
      <c r="D33" s="545" t="s">
        <v>1255</v>
      </c>
      <c r="F33" s="545"/>
      <c r="G33" s="545"/>
      <c r="H33" s="545"/>
      <c r="I33" s="545"/>
      <c r="J33" s="545"/>
      <c r="K33" s="545"/>
      <c r="L33" s="545"/>
      <c r="M33" s="545"/>
      <c r="N33" s="545"/>
      <c r="O33" s="545"/>
      <c r="P33" s="545"/>
      <c r="Q33" s="545"/>
      <c r="R33" s="545"/>
      <c r="S33" s="545"/>
      <c r="T33" s="545"/>
      <c r="U33" s="545"/>
      <c r="V33" s="545"/>
      <c r="W33" s="545"/>
      <c r="X33" s="545"/>
      <c r="Y33" s="545"/>
      <c r="Z33" s="545"/>
      <c r="AA33" s="545"/>
      <c r="AB33" s="545"/>
      <c r="AC33" s="545"/>
      <c r="AD33" s="545"/>
      <c r="AE33" s="545"/>
      <c r="AF33" s="545"/>
      <c r="AG33" s="545"/>
      <c r="AH33" s="545"/>
      <c r="AI33" s="545"/>
      <c r="AJ33" s="545"/>
      <c r="AK33" s="545"/>
      <c r="AL33" s="545"/>
      <c r="AM33" s="545"/>
      <c r="AN33" s="545"/>
      <c r="AO33" s="545"/>
      <c r="AP33" s="545"/>
    </row>
    <row r="34" spans="1:42" s="241" customFormat="1" ht="24" customHeight="1" x14ac:dyDescent="0.15">
      <c r="A34" s="688"/>
      <c r="B34" s="544"/>
      <c r="C34" s="546" t="s">
        <v>33</v>
      </c>
      <c r="D34" s="921" t="s">
        <v>1256</v>
      </c>
      <c r="E34" s="921"/>
      <c r="F34" s="921"/>
      <c r="G34" s="921"/>
      <c r="H34" s="921"/>
      <c r="I34" s="921"/>
      <c r="J34" s="921"/>
      <c r="K34" s="921"/>
      <c r="L34" s="921"/>
      <c r="M34" s="921"/>
      <c r="N34" s="921"/>
      <c r="O34" s="921"/>
      <c r="P34" s="921"/>
      <c r="Q34" s="921"/>
      <c r="R34" s="921"/>
      <c r="S34" s="921"/>
      <c r="T34" s="921"/>
      <c r="U34" s="921"/>
      <c r="V34" s="921"/>
      <c r="W34" s="921"/>
      <c r="X34" s="921"/>
      <c r="Y34" s="921"/>
      <c r="Z34" s="921"/>
      <c r="AA34" s="921"/>
      <c r="AB34" s="921"/>
      <c r="AC34" s="921"/>
      <c r="AD34" s="921"/>
      <c r="AE34" s="921"/>
      <c r="AF34" s="921"/>
      <c r="AG34" s="921"/>
      <c r="AH34" s="921"/>
      <c r="AI34" s="921"/>
      <c r="AJ34" s="921"/>
      <c r="AK34" s="921"/>
      <c r="AL34" s="921"/>
      <c r="AM34" s="921"/>
      <c r="AN34" s="921"/>
      <c r="AO34" s="921"/>
      <c r="AP34" s="921"/>
    </row>
    <row r="35" spans="1:42" ht="6" customHeight="1" x14ac:dyDescent="0.15">
      <c r="E35" s="689"/>
      <c r="F35" s="689"/>
      <c r="G35" s="689"/>
      <c r="H35" s="689"/>
      <c r="I35" s="689"/>
      <c r="J35" s="689"/>
      <c r="K35" s="689"/>
      <c r="L35" s="689"/>
      <c r="M35" s="689"/>
      <c r="N35" s="689"/>
      <c r="O35" s="689"/>
      <c r="P35" s="689"/>
      <c r="Q35" s="689"/>
      <c r="R35" s="689"/>
      <c r="S35" s="689"/>
      <c r="T35" s="689"/>
      <c r="U35" s="689"/>
      <c r="V35" s="689"/>
      <c r="W35" s="689"/>
      <c r="X35" s="689"/>
      <c r="Y35" s="689"/>
      <c r="Z35" s="689"/>
      <c r="AA35" s="689"/>
      <c r="AB35" s="689"/>
      <c r="AC35" s="689"/>
      <c r="AD35" s="689"/>
      <c r="AE35" s="689"/>
      <c r="AF35" s="689"/>
      <c r="AG35" s="689"/>
      <c r="AH35" s="689"/>
      <c r="AI35" s="689"/>
      <c r="AJ35" s="689"/>
      <c r="AK35" s="689"/>
      <c r="AL35" s="689"/>
      <c r="AM35" s="689"/>
      <c r="AN35" s="689"/>
      <c r="AO35" s="689"/>
      <c r="AP35" s="689"/>
    </row>
    <row r="36" spans="1:42" ht="18" customHeight="1" x14ac:dyDescent="0.15">
      <c r="A36" s="1061" t="s">
        <v>480</v>
      </c>
      <c r="B36" s="1061"/>
      <c r="C36" s="1061"/>
      <c r="D36" s="1061"/>
      <c r="E36" s="1061"/>
      <c r="F36" s="1061"/>
      <c r="G36" s="1061"/>
      <c r="H36" s="1061"/>
      <c r="I36" s="1061"/>
      <c r="J36" s="1061"/>
      <c r="K36" s="1061"/>
      <c r="L36" s="1061"/>
      <c r="M36" s="1061"/>
      <c r="N36" s="1061"/>
      <c r="O36" s="1061"/>
      <c r="P36" s="1061"/>
      <c r="Q36" s="1061"/>
      <c r="R36" s="1061"/>
      <c r="S36" s="1061"/>
      <c r="T36" s="1061"/>
      <c r="U36" s="1061"/>
      <c r="V36" s="1061"/>
      <c r="W36" s="1061"/>
      <c r="X36" s="1061"/>
      <c r="Y36" s="1061"/>
      <c r="Z36" s="1061"/>
      <c r="AA36" s="1061"/>
      <c r="AB36" s="1061"/>
      <c r="AC36" s="1061"/>
      <c r="AD36" s="1061"/>
      <c r="AE36" s="1061"/>
      <c r="AF36" s="1061"/>
      <c r="AG36" s="1061"/>
      <c r="AH36" s="1061"/>
      <c r="AI36" s="1061"/>
      <c r="AJ36" s="1061"/>
      <c r="AK36" s="1061"/>
      <c r="AL36" s="1061"/>
      <c r="AM36" s="1061"/>
      <c r="AN36" s="1061"/>
      <c r="AO36" s="1061"/>
      <c r="AP36" s="1061"/>
    </row>
    <row r="37" spans="1:42" ht="12" customHeight="1" x14ac:dyDescent="0.15">
      <c r="C37" s="1211" t="s">
        <v>1573</v>
      </c>
      <c r="D37" s="1211"/>
      <c r="E37" s="1211"/>
      <c r="F37" s="1211"/>
      <c r="G37" s="1211"/>
      <c r="H37" s="1211"/>
      <c r="I37" s="1211"/>
      <c r="J37" s="1211"/>
      <c r="K37" s="1211"/>
      <c r="L37" s="1211"/>
      <c r="M37" s="1211"/>
      <c r="N37" s="1211"/>
      <c r="O37" s="1211"/>
      <c r="P37" s="1211"/>
      <c r="Q37" s="1211"/>
      <c r="R37" s="1211"/>
      <c r="S37" s="1211"/>
      <c r="T37" s="1211"/>
      <c r="U37" s="1211"/>
      <c r="V37" s="1211"/>
      <c r="W37" s="1211"/>
      <c r="X37" s="1211"/>
      <c r="Y37" s="1211"/>
      <c r="Z37" s="1211"/>
      <c r="AA37" s="1211"/>
      <c r="AB37" s="1211"/>
      <c r="AC37" s="1211"/>
      <c r="AD37" s="1211"/>
      <c r="AE37" s="1211"/>
      <c r="AF37" s="1211"/>
      <c r="AG37" s="1211"/>
      <c r="AH37" s="1211"/>
      <c r="AI37" s="1211"/>
      <c r="AJ37" s="1211"/>
      <c r="AK37" s="1211"/>
      <c r="AL37" s="1211"/>
      <c r="AM37" s="1211"/>
      <c r="AN37" s="1211"/>
      <c r="AO37" s="1211"/>
      <c r="AP37" s="1211"/>
    </row>
    <row r="38" spans="1:42" ht="6" customHeight="1" x14ac:dyDescent="0.15">
      <c r="C38" s="689"/>
      <c r="D38" s="689"/>
      <c r="E38" s="689"/>
      <c r="F38" s="689"/>
      <c r="G38" s="689"/>
      <c r="H38" s="689"/>
      <c r="I38" s="689"/>
      <c r="J38" s="689"/>
      <c r="K38" s="689"/>
      <c r="L38" s="689"/>
      <c r="M38" s="689"/>
      <c r="N38" s="689"/>
      <c r="O38" s="689"/>
      <c r="P38" s="689"/>
      <c r="Q38" s="689"/>
      <c r="R38" s="689"/>
      <c r="S38" s="689"/>
      <c r="T38" s="689"/>
      <c r="U38" s="689"/>
      <c r="V38" s="689"/>
      <c r="W38" s="689"/>
      <c r="X38" s="689"/>
      <c r="Y38" s="689"/>
      <c r="Z38" s="689"/>
      <c r="AA38" s="689"/>
      <c r="AB38" s="689"/>
      <c r="AC38" s="689"/>
      <c r="AD38" s="689"/>
      <c r="AE38" s="689"/>
      <c r="AF38" s="689"/>
      <c r="AG38" s="689"/>
      <c r="AH38" s="689"/>
      <c r="AI38" s="689"/>
      <c r="AJ38" s="689"/>
      <c r="AK38" s="689"/>
      <c r="AL38" s="689"/>
      <c r="AM38" s="689"/>
      <c r="AN38" s="689"/>
      <c r="AO38" s="689"/>
      <c r="AP38" s="689"/>
    </row>
    <row r="39" spans="1:42" ht="23.45" customHeight="1" x14ac:dyDescent="0.15">
      <c r="D39" s="1266" t="s">
        <v>492</v>
      </c>
      <c r="E39" s="1264"/>
      <c r="F39" s="1264"/>
      <c r="G39" s="1264"/>
      <c r="H39" s="1264"/>
      <c r="I39" s="1264"/>
      <c r="J39" s="1264"/>
      <c r="K39" s="1264"/>
      <c r="L39" s="1264"/>
      <c r="M39" s="1088"/>
      <c r="N39" s="1266"/>
      <c r="O39" s="1264"/>
      <c r="P39" s="1264"/>
      <c r="Q39" s="1088"/>
      <c r="R39" s="689"/>
      <c r="S39" s="689"/>
      <c r="T39" s="1266" t="s">
        <v>493</v>
      </c>
      <c r="U39" s="1264"/>
      <c r="V39" s="1264"/>
      <c r="W39" s="1264"/>
      <c r="X39" s="1264"/>
      <c r="Y39" s="1264"/>
      <c r="Z39" s="1264"/>
      <c r="AA39" s="1264"/>
      <c r="AB39" s="1264"/>
      <c r="AC39" s="1088"/>
      <c r="AD39" s="1266"/>
      <c r="AE39" s="1264"/>
      <c r="AF39" s="1264"/>
      <c r="AG39" s="1088"/>
      <c r="AH39" s="689"/>
      <c r="AI39" s="689"/>
      <c r="AJ39" s="689"/>
      <c r="AK39" s="689"/>
      <c r="AL39" s="689"/>
      <c r="AM39" s="689"/>
      <c r="AN39" s="689"/>
      <c r="AO39" s="689"/>
      <c r="AP39" s="689"/>
    </row>
    <row r="40" spans="1:42" ht="6.6" customHeight="1" x14ac:dyDescent="0.15">
      <c r="E40" s="689"/>
      <c r="F40" s="689"/>
      <c r="G40" s="689"/>
      <c r="H40" s="689"/>
      <c r="I40" s="689"/>
      <c r="J40" s="689"/>
      <c r="K40" s="689"/>
      <c r="L40" s="689"/>
      <c r="M40" s="689"/>
      <c r="N40" s="689"/>
      <c r="O40" s="689"/>
      <c r="P40" s="689"/>
      <c r="Q40" s="689"/>
      <c r="R40" s="689"/>
      <c r="S40" s="689"/>
      <c r="T40" s="689"/>
      <c r="U40" s="689"/>
      <c r="V40" s="689"/>
      <c r="W40" s="689"/>
      <c r="X40" s="689"/>
      <c r="Y40" s="689"/>
      <c r="Z40" s="689"/>
      <c r="AA40" s="689"/>
      <c r="AB40" s="689"/>
      <c r="AC40" s="689"/>
      <c r="AD40" s="689"/>
      <c r="AE40" s="689"/>
      <c r="AF40" s="689"/>
      <c r="AG40" s="689"/>
      <c r="AH40" s="689"/>
      <c r="AI40" s="689"/>
      <c r="AJ40" s="689"/>
      <c r="AK40" s="689"/>
      <c r="AL40" s="689"/>
      <c r="AM40" s="689"/>
      <c r="AN40" s="689"/>
      <c r="AO40" s="689"/>
      <c r="AP40" s="689"/>
    </row>
    <row r="41" spans="1:42" ht="18" customHeight="1" x14ac:dyDescent="0.15">
      <c r="A41" s="1061" t="s">
        <v>479</v>
      </c>
      <c r="B41" s="1061"/>
      <c r="C41" s="1061"/>
      <c r="D41" s="1061"/>
      <c r="E41" s="1061"/>
      <c r="F41" s="1061"/>
      <c r="G41" s="1061"/>
      <c r="H41" s="1061"/>
      <c r="I41" s="1061"/>
      <c r="J41" s="1061"/>
      <c r="K41" s="1061"/>
      <c r="L41" s="1061"/>
      <c r="M41" s="1061"/>
      <c r="N41" s="1061"/>
      <c r="O41" s="1061"/>
      <c r="P41" s="1061"/>
      <c r="Q41" s="1061"/>
      <c r="R41" s="1061"/>
      <c r="S41" s="1061"/>
      <c r="T41" s="1061"/>
      <c r="U41" s="1061"/>
      <c r="V41" s="1061"/>
      <c r="W41" s="1061"/>
      <c r="X41" s="1061"/>
      <c r="Y41" s="1061"/>
      <c r="Z41" s="1061"/>
      <c r="AA41" s="1061"/>
      <c r="AB41" s="1061"/>
      <c r="AC41" s="1061"/>
      <c r="AD41" s="1061"/>
      <c r="AE41" s="1061"/>
      <c r="AF41" s="1061"/>
      <c r="AG41" s="1061"/>
      <c r="AH41" s="1061"/>
      <c r="AI41" s="1061"/>
      <c r="AJ41" s="1061"/>
      <c r="AK41" s="1061"/>
      <c r="AL41" s="1061"/>
      <c r="AM41" s="1061"/>
      <c r="AN41" s="1061"/>
      <c r="AO41" s="1061"/>
      <c r="AP41" s="1061"/>
    </row>
    <row r="42" spans="1:42" ht="13.35" customHeight="1" x14ac:dyDescent="0.15">
      <c r="B42" s="1307" t="s">
        <v>1259</v>
      </c>
      <c r="C42" s="1307"/>
      <c r="D42" s="1307"/>
      <c r="E42" s="1307"/>
      <c r="F42" s="1307"/>
      <c r="G42" s="1307"/>
      <c r="H42" s="1307"/>
      <c r="I42" s="1307"/>
      <c r="J42" s="1307"/>
      <c r="K42" s="1307"/>
      <c r="L42" s="1307"/>
      <c r="M42" s="1307"/>
      <c r="N42" s="1307"/>
      <c r="O42" s="1307"/>
      <c r="P42" s="1307"/>
      <c r="Q42" s="1307"/>
      <c r="R42" s="1307"/>
      <c r="S42" s="1307"/>
      <c r="T42" s="1307"/>
      <c r="U42" s="1307"/>
      <c r="V42" s="1307"/>
      <c r="W42" s="1307"/>
      <c r="X42" s="1307"/>
      <c r="Y42" s="1307"/>
      <c r="Z42" s="1307"/>
      <c r="AA42" s="1307"/>
      <c r="AB42" s="1307"/>
      <c r="AC42" s="1307"/>
      <c r="AD42" s="1307"/>
      <c r="AE42" s="1307"/>
      <c r="AF42" s="1307"/>
      <c r="AG42" s="1307"/>
      <c r="AH42" s="1307"/>
      <c r="AI42" s="1307"/>
      <c r="AJ42" s="1307"/>
      <c r="AK42" s="1307"/>
      <c r="AL42" s="1307"/>
      <c r="AM42" s="1307"/>
      <c r="AN42" s="1307"/>
      <c r="AO42" s="1307"/>
      <c r="AP42" s="1307"/>
    </row>
    <row r="43" spans="1:42" ht="24" customHeight="1" x14ac:dyDescent="0.15">
      <c r="C43" s="690" t="s">
        <v>108</v>
      </c>
      <c r="D43" s="999" t="s">
        <v>1260</v>
      </c>
      <c r="E43" s="999"/>
      <c r="F43" s="999"/>
      <c r="G43" s="999"/>
      <c r="H43" s="999"/>
      <c r="I43" s="999"/>
      <c r="J43" s="999"/>
      <c r="K43" s="999"/>
      <c r="L43" s="999"/>
      <c r="M43" s="999"/>
      <c r="N43" s="999"/>
      <c r="O43" s="999"/>
      <c r="P43" s="999"/>
      <c r="Q43" s="999"/>
      <c r="R43" s="999"/>
      <c r="S43" s="999"/>
      <c r="T43" s="999"/>
      <c r="U43" s="999"/>
      <c r="V43" s="999"/>
      <c r="W43" s="999"/>
      <c r="X43" s="999"/>
      <c r="Y43" s="999"/>
      <c r="Z43" s="999"/>
      <c r="AA43" s="999"/>
      <c r="AB43" s="999"/>
      <c r="AC43" s="999"/>
      <c r="AD43" s="999"/>
      <c r="AE43" s="999"/>
      <c r="AF43" s="999"/>
      <c r="AG43" s="999"/>
      <c r="AH43" s="999"/>
      <c r="AI43" s="999"/>
      <c r="AJ43" s="999"/>
      <c r="AK43" s="999"/>
      <c r="AL43" s="999"/>
      <c r="AM43" s="999"/>
      <c r="AN43" s="999"/>
      <c r="AO43" s="999"/>
      <c r="AP43" s="999"/>
    </row>
    <row r="44" spans="1:42" ht="6.6" customHeight="1" x14ac:dyDescent="0.15"/>
    <row r="45" spans="1:42" ht="18" customHeight="1" x14ac:dyDescent="0.15">
      <c r="A45" s="1061" t="s">
        <v>320</v>
      </c>
      <c r="B45" s="1061"/>
      <c r="C45" s="1061"/>
      <c r="D45" s="1061"/>
      <c r="E45" s="1061"/>
      <c r="F45" s="1061"/>
      <c r="G45" s="1061"/>
      <c r="H45" s="1061"/>
      <c r="I45" s="1061"/>
      <c r="J45" s="1061"/>
      <c r="K45" s="1061"/>
      <c r="L45" s="1061"/>
      <c r="M45" s="1061"/>
      <c r="N45" s="1061"/>
      <c r="O45" s="1061"/>
      <c r="P45" s="1061"/>
      <c r="Q45" s="1061"/>
      <c r="R45" s="1061"/>
      <c r="S45" s="1061"/>
      <c r="T45" s="1061"/>
      <c r="U45" s="1061"/>
      <c r="V45" s="1061"/>
      <c r="W45" s="1061"/>
      <c r="X45" s="1061"/>
      <c r="Y45" s="1061"/>
      <c r="Z45" s="1061"/>
      <c r="AA45" s="1061"/>
      <c r="AB45" s="1061"/>
      <c r="AC45" s="1061"/>
      <c r="AD45" s="1061"/>
      <c r="AE45" s="1061"/>
      <c r="AF45" s="1061"/>
      <c r="AG45" s="1061"/>
      <c r="AH45" s="1061"/>
      <c r="AI45" s="1061"/>
      <c r="AJ45" s="1061"/>
      <c r="AK45" s="1061"/>
      <c r="AL45" s="1061"/>
      <c r="AM45" s="1061"/>
      <c r="AN45" s="1061"/>
      <c r="AO45" s="1061"/>
      <c r="AP45" s="1061"/>
    </row>
    <row r="46" spans="1:42" ht="39" customHeight="1" x14ac:dyDescent="0.15">
      <c r="B46" s="1227" t="s">
        <v>21</v>
      </c>
      <c r="C46" s="1228"/>
      <c r="D46" s="1228"/>
      <c r="E46" s="1301"/>
      <c r="F46" s="1232" t="s">
        <v>1574</v>
      </c>
      <c r="G46" s="1233"/>
      <c r="H46" s="1233"/>
      <c r="I46" s="1233"/>
      <c r="J46" s="1233"/>
      <c r="K46" s="1233"/>
      <c r="L46" s="1233"/>
      <c r="M46" s="1233"/>
      <c r="N46" s="1233"/>
      <c r="O46" s="1233"/>
      <c r="P46" s="1233"/>
      <c r="Q46" s="1233"/>
      <c r="R46" s="1233"/>
      <c r="S46" s="1233"/>
      <c r="T46" s="1233"/>
      <c r="U46" s="1233"/>
      <c r="V46" s="1233"/>
      <c r="W46" s="1233"/>
      <c r="X46" s="1233"/>
      <c r="Y46" s="1233"/>
      <c r="Z46" s="1233"/>
      <c r="AA46" s="1233"/>
      <c r="AB46" s="1233"/>
      <c r="AC46" s="1233"/>
      <c r="AD46" s="1233"/>
      <c r="AE46" s="1233"/>
      <c r="AF46" s="1233"/>
      <c r="AG46" s="1233"/>
      <c r="AH46" s="1233"/>
      <c r="AI46" s="1233"/>
      <c r="AJ46" s="1233"/>
      <c r="AK46" s="1233"/>
      <c r="AL46" s="1233"/>
      <c r="AM46" s="1233"/>
      <c r="AN46" s="1233"/>
      <c r="AO46" s="1233"/>
      <c r="AP46" s="1234"/>
    </row>
    <row r="47" spans="1:42" ht="18" customHeight="1" x14ac:dyDescent="0.15">
      <c r="B47" s="691" t="s">
        <v>9</v>
      </c>
      <c r="C47" s="237" t="s">
        <v>227</v>
      </c>
      <c r="T47" s="692" t="s">
        <v>23</v>
      </c>
      <c r="W47" s="693"/>
      <c r="X47" s="693"/>
      <c r="Y47" s="693"/>
      <c r="Z47" s="693"/>
      <c r="AA47" s="693"/>
      <c r="AP47" s="694"/>
    </row>
    <row r="48" spans="1:42" ht="18" customHeight="1" x14ac:dyDescent="0.15">
      <c r="B48" s="695" t="s">
        <v>226</v>
      </c>
      <c r="C48" s="237" t="s">
        <v>228</v>
      </c>
      <c r="T48" s="692" t="s">
        <v>23</v>
      </c>
      <c r="W48" s="693"/>
      <c r="X48" s="693"/>
      <c r="Y48" s="693"/>
      <c r="Z48" s="693"/>
      <c r="AA48" s="693"/>
      <c r="AP48" s="539"/>
    </row>
    <row r="49" spans="2:43" ht="18" customHeight="1" x14ac:dyDescent="0.15">
      <c r="B49" s="695" t="s">
        <v>14</v>
      </c>
      <c r="C49" s="237" t="s">
        <v>235</v>
      </c>
      <c r="T49" s="692" t="s">
        <v>225</v>
      </c>
      <c r="W49" s="1289"/>
      <c r="X49" s="1289"/>
      <c r="Y49" s="1289"/>
      <c r="Z49" s="1289"/>
      <c r="AA49" s="1289"/>
      <c r="AC49" s="696" t="s">
        <v>230</v>
      </c>
      <c r="AG49" s="1289">
        <v>3</v>
      </c>
      <c r="AH49" s="1289"/>
      <c r="AI49" s="1289"/>
      <c r="AJ49" s="1289"/>
      <c r="AK49" s="1289"/>
      <c r="AP49" s="539"/>
    </row>
    <row r="50" spans="2:43" ht="12" customHeight="1" x14ac:dyDescent="0.15">
      <c r="B50" s="691"/>
      <c r="T50" s="692"/>
      <c r="W50" s="697" t="s">
        <v>229</v>
      </c>
      <c r="X50" s="698"/>
      <c r="Y50" s="698"/>
      <c r="Z50" s="698"/>
      <c r="AA50" s="698"/>
      <c r="AP50" s="694"/>
    </row>
    <row r="51" spans="2:43" ht="12" customHeight="1" x14ac:dyDescent="0.15">
      <c r="B51" s="699"/>
      <c r="C51" s="700"/>
      <c r="D51" s="700"/>
      <c r="E51" s="700"/>
      <c r="F51" s="700"/>
      <c r="G51" s="700"/>
      <c r="H51" s="700"/>
      <c r="I51" s="700"/>
      <c r="J51" s="700"/>
      <c r="K51" s="700"/>
      <c r="L51" s="700"/>
      <c r="M51" s="700"/>
      <c r="N51" s="700"/>
      <c r="O51" s="700"/>
      <c r="P51" s="700"/>
      <c r="Q51" s="700"/>
      <c r="R51" s="700"/>
      <c r="S51" s="700"/>
      <c r="T51" s="701"/>
      <c r="U51" s="700"/>
      <c r="V51" s="700"/>
      <c r="W51" s="702" t="s">
        <v>264</v>
      </c>
      <c r="X51" s="703"/>
      <c r="Y51" s="703"/>
      <c r="Z51" s="703"/>
      <c r="AA51" s="703"/>
      <c r="AB51" s="700"/>
      <c r="AC51" s="700"/>
      <c r="AD51" s="700"/>
      <c r="AE51" s="700"/>
      <c r="AF51" s="700"/>
      <c r="AG51" s="700"/>
      <c r="AH51" s="700"/>
      <c r="AI51" s="700"/>
      <c r="AJ51" s="700"/>
      <c r="AK51" s="700"/>
      <c r="AL51" s="700"/>
      <c r="AM51" s="700"/>
      <c r="AN51" s="700"/>
      <c r="AO51" s="700"/>
      <c r="AP51" s="704"/>
    </row>
    <row r="52" spans="2:43" ht="12" customHeight="1" x14ac:dyDescent="0.15">
      <c r="B52" s="705" t="s">
        <v>265</v>
      </c>
      <c r="T52" s="692"/>
      <c r="W52" s="697"/>
      <c r="X52" s="698"/>
      <c r="Y52" s="698"/>
      <c r="Z52" s="698"/>
      <c r="AA52" s="698"/>
      <c r="AP52" s="694"/>
    </row>
    <row r="53" spans="2:43" ht="18" customHeight="1" x14ac:dyDescent="0.15">
      <c r="B53" s="691" t="s">
        <v>1575</v>
      </c>
      <c r="C53" s="237" t="s">
        <v>1262</v>
      </c>
      <c r="I53" s="542"/>
      <c r="J53" s="542"/>
      <c r="K53" s="542"/>
      <c r="L53" s="542"/>
      <c r="T53" s="706"/>
      <c r="U53" s="542"/>
      <c r="V53" s="542"/>
      <c r="W53" s="707"/>
      <c r="X53" s="708"/>
      <c r="Y53" s="698"/>
      <c r="Z53" s="698"/>
      <c r="AA53" s="698"/>
      <c r="AC53" s="542"/>
      <c r="AD53" s="542"/>
      <c r="AE53" s="542"/>
      <c r="AF53" s="542"/>
      <c r="AP53" s="694"/>
    </row>
    <row r="54" spans="2:43" ht="12" customHeight="1" x14ac:dyDescent="0.15">
      <c r="B54" s="691" t="s">
        <v>266</v>
      </c>
      <c r="T54" s="696" t="s">
        <v>1261</v>
      </c>
      <c r="W54" s="697"/>
      <c r="X54" s="698"/>
      <c r="Y54" s="698"/>
      <c r="Z54" s="698"/>
      <c r="AA54" s="698"/>
      <c r="AP54" s="694"/>
    </row>
    <row r="55" spans="2:43" ht="18" customHeight="1" x14ac:dyDescent="0.15">
      <c r="B55" s="691" t="s">
        <v>17</v>
      </c>
      <c r="C55" s="689" t="s">
        <v>1263</v>
      </c>
      <c r="D55" s="689"/>
      <c r="E55" s="689"/>
      <c r="F55" s="689"/>
      <c r="G55" s="689"/>
      <c r="H55" s="689"/>
      <c r="I55" s="689"/>
      <c r="J55" s="689"/>
      <c r="K55" s="689"/>
      <c r="L55" s="689"/>
      <c r="M55" s="689"/>
      <c r="N55" s="689"/>
      <c r="O55" s="689"/>
      <c r="P55" s="689"/>
      <c r="Q55" s="689"/>
      <c r="R55" s="689"/>
      <c r="S55" s="689"/>
      <c r="T55" s="689"/>
      <c r="U55" s="689"/>
      <c r="V55" s="689"/>
      <c r="W55" s="689"/>
      <c r="X55" s="689"/>
      <c r="Y55" s="689"/>
      <c r="Z55" s="689"/>
      <c r="AA55" s="689"/>
      <c r="AB55" s="689"/>
      <c r="AC55" s="689"/>
      <c r="AD55" s="689"/>
      <c r="AE55" s="689"/>
      <c r="AF55" s="689"/>
      <c r="AG55" s="689"/>
      <c r="AH55" s="689"/>
      <c r="AI55" s="689"/>
      <c r="AJ55" s="689"/>
      <c r="AK55" s="689"/>
      <c r="AL55" s="689"/>
      <c r="AM55" s="689"/>
      <c r="AN55" s="689"/>
      <c r="AO55" s="689"/>
      <c r="AQ55" s="240"/>
    </row>
    <row r="56" spans="2:43" ht="18" customHeight="1" x14ac:dyDescent="0.15">
      <c r="B56" s="691"/>
      <c r="AD56" s="692" t="s">
        <v>23</v>
      </c>
      <c r="AG56" s="693"/>
      <c r="AH56" s="693"/>
      <c r="AI56" s="693"/>
      <c r="AJ56" s="693"/>
      <c r="AK56" s="693"/>
      <c r="AP56" s="694"/>
    </row>
    <row r="57" spans="2:43" ht="18.600000000000001" customHeight="1" x14ac:dyDescent="0.15">
      <c r="B57" s="691" t="s">
        <v>231</v>
      </c>
      <c r="C57" s="237" t="s">
        <v>22</v>
      </c>
      <c r="AD57" s="692" t="s">
        <v>23</v>
      </c>
      <c r="AG57" s="693"/>
      <c r="AH57" s="693"/>
      <c r="AI57" s="693"/>
      <c r="AJ57" s="693"/>
      <c r="AK57" s="693"/>
      <c r="AP57" s="694"/>
    </row>
    <row r="58" spans="2:43" ht="18" customHeight="1" x14ac:dyDescent="0.15">
      <c r="B58" s="691" t="s">
        <v>232</v>
      </c>
      <c r="C58" s="237" t="s">
        <v>1576</v>
      </c>
      <c r="AD58" s="692" t="s">
        <v>111</v>
      </c>
      <c r="AG58" s="1263"/>
      <c r="AH58" s="1263"/>
      <c r="AI58" s="1263"/>
      <c r="AJ58" s="1263"/>
      <c r="AK58" s="1263"/>
      <c r="AP58" s="694"/>
    </row>
    <row r="59" spans="2:43" ht="18" customHeight="1" x14ac:dyDescent="0.15">
      <c r="B59" s="691" t="s">
        <v>233</v>
      </c>
      <c r="C59" s="689" t="s">
        <v>110</v>
      </c>
      <c r="D59" s="689"/>
      <c r="E59" s="689"/>
      <c r="F59" s="689"/>
      <c r="G59" s="689"/>
      <c r="H59" s="689"/>
      <c r="I59" s="689"/>
      <c r="J59" s="689"/>
      <c r="K59" s="689"/>
      <c r="L59" s="689"/>
      <c r="M59" s="689"/>
      <c r="N59" s="689"/>
      <c r="O59" s="689"/>
      <c r="P59" s="689"/>
      <c r="Q59" s="689"/>
      <c r="R59" s="689"/>
      <c r="S59" s="689"/>
      <c r="T59" s="689"/>
      <c r="U59" s="689"/>
      <c r="V59" s="689"/>
      <c r="W59" s="689"/>
      <c r="X59" s="689"/>
      <c r="Y59" s="689"/>
      <c r="Z59" s="689"/>
      <c r="AA59" s="689"/>
      <c r="AB59" s="689"/>
      <c r="AC59" s="689"/>
      <c r="AD59" s="692" t="s">
        <v>23</v>
      </c>
      <c r="AG59" s="693"/>
      <c r="AH59" s="693"/>
      <c r="AI59" s="693"/>
      <c r="AJ59" s="693"/>
      <c r="AK59" s="693"/>
      <c r="AL59" s="689"/>
      <c r="AM59" s="689"/>
      <c r="AN59" s="689"/>
      <c r="AO59" s="689"/>
      <c r="AP59" s="539"/>
    </row>
    <row r="60" spans="2:43" ht="5.45" customHeight="1" thickBot="1" x14ac:dyDescent="0.2">
      <c r="B60" s="691"/>
      <c r="C60" s="689"/>
      <c r="D60" s="689"/>
      <c r="E60" s="689"/>
      <c r="F60" s="689"/>
      <c r="G60" s="689"/>
      <c r="H60" s="689"/>
      <c r="I60" s="689"/>
      <c r="J60" s="689"/>
      <c r="K60" s="689"/>
      <c r="L60" s="689"/>
      <c r="M60" s="689"/>
      <c r="N60" s="689"/>
      <c r="O60" s="689"/>
      <c r="P60" s="689"/>
      <c r="Q60" s="689"/>
      <c r="R60" s="689"/>
      <c r="S60" s="689"/>
      <c r="T60" s="689"/>
      <c r="U60" s="689"/>
      <c r="V60" s="689"/>
      <c r="W60" s="689"/>
      <c r="X60" s="689"/>
      <c r="Y60" s="689"/>
      <c r="Z60" s="689"/>
      <c r="AA60" s="689"/>
      <c r="AB60" s="689"/>
      <c r="AC60" s="689"/>
      <c r="AD60" s="692"/>
      <c r="AG60" s="709"/>
      <c r="AH60" s="709"/>
      <c r="AI60" s="709"/>
      <c r="AJ60" s="709"/>
      <c r="AK60" s="709"/>
      <c r="AL60" s="689"/>
      <c r="AM60" s="689"/>
      <c r="AN60" s="689"/>
      <c r="AO60" s="689"/>
      <c r="AP60" s="539"/>
    </row>
    <row r="61" spans="2:43" ht="18" customHeight="1" thickBot="1" x14ac:dyDescent="0.2">
      <c r="B61" s="691" t="s">
        <v>234</v>
      </c>
      <c r="C61" s="689" t="s">
        <v>220</v>
      </c>
      <c r="D61" s="689"/>
      <c r="E61" s="689"/>
      <c r="F61" s="689"/>
      <c r="G61" s="689"/>
      <c r="H61" s="689"/>
      <c r="I61" s="689"/>
      <c r="J61" s="689"/>
      <c r="K61" s="689"/>
      <c r="L61" s="689"/>
      <c r="M61" s="689"/>
      <c r="N61" s="689"/>
      <c r="O61" s="689"/>
      <c r="P61" s="689"/>
      <c r="Q61" s="689"/>
      <c r="R61" s="689"/>
      <c r="S61" s="689"/>
      <c r="T61" s="689"/>
      <c r="U61" s="689"/>
      <c r="V61" s="689"/>
      <c r="W61" s="689"/>
      <c r="X61" s="689"/>
      <c r="Y61" s="689"/>
      <c r="Z61" s="689"/>
      <c r="AA61" s="689"/>
      <c r="AB61" s="689"/>
      <c r="AC61" s="689"/>
      <c r="AD61" s="692" t="s">
        <v>23</v>
      </c>
      <c r="AG61" s="710"/>
      <c r="AH61" s="711"/>
      <c r="AI61" s="711"/>
      <c r="AJ61" s="711"/>
      <c r="AK61" s="712"/>
      <c r="AL61" s="689"/>
      <c r="AM61" s="689"/>
      <c r="AN61" s="689"/>
      <c r="AO61" s="689"/>
      <c r="AP61" s="539"/>
    </row>
    <row r="62" spans="2:43" s="236" customFormat="1" ht="6" customHeight="1" x14ac:dyDescent="0.15">
      <c r="B62" s="713"/>
      <c r="C62" s="714"/>
      <c r="D62" s="714"/>
      <c r="E62" s="714"/>
      <c r="F62" s="714"/>
      <c r="G62" s="714"/>
      <c r="H62" s="714"/>
      <c r="I62" s="714"/>
      <c r="J62" s="714"/>
      <c r="K62" s="714"/>
      <c r="L62" s="714"/>
      <c r="M62" s="714"/>
      <c r="N62" s="714"/>
      <c r="O62" s="714"/>
      <c r="P62" s="714"/>
      <c r="Q62" s="714"/>
      <c r="R62" s="714"/>
      <c r="S62" s="714"/>
      <c r="T62" s="714"/>
      <c r="U62" s="714"/>
      <c r="V62" s="714"/>
      <c r="W62" s="714"/>
      <c r="X62" s="714"/>
      <c r="Y62" s="714"/>
      <c r="Z62" s="714"/>
      <c r="AA62" s="714"/>
      <c r="AB62" s="714"/>
      <c r="AC62" s="714"/>
      <c r="AD62" s="714"/>
      <c r="AE62" s="714"/>
      <c r="AF62" s="714"/>
      <c r="AG62" s="714"/>
      <c r="AH62" s="714"/>
      <c r="AI62" s="714"/>
      <c r="AJ62" s="714"/>
      <c r="AK62" s="714"/>
      <c r="AL62" s="714"/>
      <c r="AM62" s="714"/>
      <c r="AN62" s="714"/>
      <c r="AO62" s="714"/>
      <c r="AP62" s="715"/>
    </row>
    <row r="63" spans="2:43" ht="18" customHeight="1" x14ac:dyDescent="0.15"/>
    <row r="64" spans="2:43" ht="18" customHeight="1" x14ac:dyDescent="0.15">
      <c r="B64" s="1224" t="s">
        <v>82</v>
      </c>
      <c r="C64" s="1225"/>
      <c r="D64" s="1225"/>
      <c r="E64" s="1225"/>
      <c r="F64" s="1225"/>
      <c r="G64" s="1225"/>
      <c r="H64" s="1225"/>
      <c r="I64" s="1225"/>
      <c r="J64" s="1225"/>
      <c r="K64" s="1225"/>
      <c r="L64" s="1225"/>
      <c r="M64" s="1225"/>
      <c r="N64" s="1225"/>
      <c r="O64" s="1225"/>
      <c r="P64" s="1225"/>
      <c r="Q64" s="1225"/>
      <c r="R64" s="1225"/>
      <c r="S64" s="1225"/>
      <c r="T64" s="1225"/>
      <c r="U64" s="1225"/>
      <c r="V64" s="1225"/>
      <c r="W64" s="1225"/>
      <c r="X64" s="1225"/>
      <c r="Y64" s="1225"/>
      <c r="Z64" s="1225"/>
      <c r="AA64" s="1225"/>
      <c r="AB64" s="1225"/>
      <c r="AC64" s="1225"/>
      <c r="AD64" s="1225"/>
      <c r="AE64" s="1225"/>
      <c r="AF64" s="1225"/>
      <c r="AG64" s="1225"/>
      <c r="AH64" s="1225"/>
      <c r="AI64" s="1225"/>
      <c r="AJ64" s="1225"/>
      <c r="AK64" s="1225"/>
      <c r="AL64" s="1225"/>
      <c r="AM64" s="1225"/>
      <c r="AN64" s="1225"/>
      <c r="AO64" s="1225"/>
      <c r="AP64" s="1226"/>
    </row>
    <row r="65" spans="1:42" ht="18" customHeight="1" x14ac:dyDescent="0.15">
      <c r="B65" s="1221" t="s">
        <v>1266</v>
      </c>
      <c r="C65" s="1222"/>
      <c r="D65" s="1222"/>
      <c r="E65" s="1222"/>
      <c r="F65" s="1222"/>
      <c r="G65" s="1222"/>
      <c r="H65" s="1222"/>
      <c r="I65" s="1222"/>
      <c r="J65" s="1222"/>
      <c r="K65" s="1222"/>
      <c r="L65" s="1222"/>
      <c r="M65" s="1222"/>
      <c r="N65" s="1222"/>
      <c r="O65" s="1222"/>
      <c r="P65" s="1222"/>
      <c r="Q65" s="1222"/>
      <c r="R65" s="1222"/>
      <c r="S65" s="1222"/>
      <c r="T65" s="1222"/>
      <c r="U65" s="1222"/>
      <c r="V65" s="1222"/>
      <c r="W65" s="1222"/>
      <c r="X65" s="1222"/>
      <c r="Y65" s="1222"/>
      <c r="Z65" s="1222"/>
      <c r="AA65" s="1222"/>
      <c r="AB65" s="1222"/>
      <c r="AC65" s="1222"/>
      <c r="AD65" s="1222"/>
      <c r="AE65" s="1222"/>
      <c r="AF65" s="1222"/>
      <c r="AG65" s="1222"/>
      <c r="AH65" s="1222"/>
      <c r="AI65" s="1222"/>
      <c r="AJ65" s="1222"/>
      <c r="AK65" s="1222"/>
      <c r="AL65" s="1222"/>
      <c r="AM65" s="1222"/>
      <c r="AN65" s="1222"/>
      <c r="AO65" s="1222"/>
      <c r="AP65" s="1223"/>
    </row>
    <row r="66" spans="1:42" ht="18" customHeight="1" x14ac:dyDescent="0.15"/>
    <row r="67" spans="1:42" ht="36.6" customHeight="1" x14ac:dyDescent="0.15">
      <c r="B67" s="1447" t="s">
        <v>343</v>
      </c>
      <c r="C67" s="1447"/>
      <c r="D67" s="1447"/>
      <c r="E67" s="1447"/>
      <c r="F67" s="1447"/>
      <c r="G67" s="1447"/>
      <c r="H67" s="1447"/>
      <c r="I67" s="1447"/>
      <c r="J67" s="1447"/>
      <c r="K67" s="1447"/>
      <c r="L67" s="1447"/>
      <c r="M67" s="1447"/>
      <c r="N67" s="1447"/>
      <c r="O67" s="1447"/>
      <c r="P67" s="1447"/>
      <c r="Q67" s="1447"/>
      <c r="R67" s="1447"/>
      <c r="S67" s="1447"/>
      <c r="T67" s="1447"/>
      <c r="U67" s="1447"/>
      <c r="V67" s="1447"/>
      <c r="W67" s="1447"/>
      <c r="X67" s="1447"/>
      <c r="Y67" s="1447"/>
      <c r="Z67" s="1447"/>
      <c r="AA67" s="1447"/>
      <c r="AB67" s="1447"/>
      <c r="AC67" s="1447"/>
      <c r="AD67" s="1447"/>
      <c r="AE67" s="1447"/>
      <c r="AF67" s="1447"/>
      <c r="AG67" s="1447"/>
      <c r="AH67" s="1447"/>
      <c r="AI67" s="1447"/>
      <c r="AJ67" s="1447"/>
      <c r="AK67" s="1447"/>
      <c r="AL67" s="1447"/>
      <c r="AM67" s="1447"/>
      <c r="AN67" s="1447"/>
      <c r="AO67" s="1447"/>
      <c r="AP67" s="1447"/>
    </row>
    <row r="68" spans="1:42" ht="6" customHeight="1" x14ac:dyDescent="0.15"/>
    <row r="69" spans="1:42" ht="18" customHeight="1" x14ac:dyDescent="0.15">
      <c r="A69" s="1061" t="s">
        <v>322</v>
      </c>
      <c r="B69" s="1061"/>
      <c r="C69" s="1061"/>
      <c r="D69" s="1061"/>
      <c r="E69" s="1061"/>
      <c r="F69" s="1061"/>
      <c r="G69" s="1061"/>
      <c r="H69" s="1061"/>
      <c r="I69" s="1061"/>
      <c r="J69" s="1061"/>
      <c r="K69" s="1061"/>
      <c r="L69" s="1061"/>
      <c r="M69" s="1061"/>
      <c r="N69" s="1061"/>
      <c r="O69" s="1061"/>
      <c r="P69" s="1061"/>
      <c r="Q69" s="1061"/>
      <c r="R69" s="1061"/>
      <c r="S69" s="1061"/>
      <c r="T69" s="1061"/>
      <c r="U69" s="1061"/>
      <c r="V69" s="1061"/>
      <c r="W69" s="1061"/>
      <c r="X69" s="1061"/>
      <c r="Y69" s="1061"/>
      <c r="Z69" s="1061"/>
      <c r="AA69" s="1061"/>
      <c r="AB69" s="1061"/>
      <c r="AC69" s="1061"/>
      <c r="AD69" s="1061"/>
      <c r="AE69" s="1061"/>
      <c r="AF69" s="1061"/>
      <c r="AG69" s="1061"/>
      <c r="AH69" s="1061"/>
      <c r="AI69" s="1061"/>
      <c r="AJ69" s="1061"/>
      <c r="AK69" s="1061"/>
      <c r="AL69" s="1061"/>
      <c r="AM69" s="1061"/>
      <c r="AN69" s="1061"/>
      <c r="AO69" s="1061"/>
      <c r="AP69" s="1061"/>
    </row>
    <row r="70" spans="1:42" ht="39" customHeight="1" x14ac:dyDescent="0.15">
      <c r="B70" s="1227" t="s">
        <v>21</v>
      </c>
      <c r="C70" s="1228"/>
      <c r="D70" s="1228"/>
      <c r="E70" s="1301"/>
      <c r="F70" s="1232" t="s">
        <v>1577</v>
      </c>
      <c r="G70" s="1233"/>
      <c r="H70" s="1233"/>
      <c r="I70" s="1233"/>
      <c r="J70" s="1233"/>
      <c r="K70" s="1233"/>
      <c r="L70" s="1233"/>
      <c r="M70" s="1233"/>
      <c r="N70" s="1233"/>
      <c r="O70" s="1233"/>
      <c r="P70" s="1233"/>
      <c r="Q70" s="1233"/>
      <c r="R70" s="1233"/>
      <c r="S70" s="1233"/>
      <c r="T70" s="1233"/>
      <c r="U70" s="1233"/>
      <c r="V70" s="1233"/>
      <c r="W70" s="1233"/>
      <c r="X70" s="1233"/>
      <c r="Y70" s="1233"/>
      <c r="Z70" s="1233"/>
      <c r="AA70" s="1233"/>
      <c r="AB70" s="1233"/>
      <c r="AC70" s="1233"/>
      <c r="AD70" s="1233"/>
      <c r="AE70" s="1233"/>
      <c r="AF70" s="1233"/>
      <c r="AG70" s="1233"/>
      <c r="AH70" s="1233"/>
      <c r="AI70" s="1233"/>
      <c r="AJ70" s="1233"/>
      <c r="AK70" s="1233"/>
      <c r="AL70" s="1233"/>
      <c r="AM70" s="1233"/>
      <c r="AN70" s="1233"/>
      <c r="AO70" s="1233"/>
      <c r="AP70" s="1234"/>
    </row>
    <row r="71" spans="1:42" ht="18" customHeight="1" x14ac:dyDescent="0.15">
      <c r="B71" s="691" t="s">
        <v>9</v>
      </c>
      <c r="C71" s="237" t="s">
        <v>236</v>
      </c>
      <c r="T71" s="692" t="s">
        <v>23</v>
      </c>
      <c r="W71" s="693"/>
      <c r="X71" s="693"/>
      <c r="Y71" s="693"/>
      <c r="Z71" s="693"/>
      <c r="AA71" s="693"/>
      <c r="AP71" s="694"/>
    </row>
    <row r="72" spans="1:42" ht="18" customHeight="1" x14ac:dyDescent="0.15">
      <c r="B72" s="695" t="s">
        <v>226</v>
      </c>
      <c r="C72" s="237" t="s">
        <v>237</v>
      </c>
      <c r="T72" s="692" t="s">
        <v>23</v>
      </c>
      <c r="W72" s="693"/>
      <c r="X72" s="693"/>
      <c r="Y72" s="693"/>
      <c r="Z72" s="693"/>
      <c r="AA72" s="693"/>
      <c r="AP72" s="539"/>
    </row>
    <row r="73" spans="1:42" ht="18" customHeight="1" x14ac:dyDescent="0.15">
      <c r="B73" s="695" t="s">
        <v>14</v>
      </c>
      <c r="C73" s="237" t="s">
        <v>235</v>
      </c>
      <c r="T73" s="692" t="s">
        <v>225</v>
      </c>
      <c r="W73" s="1289"/>
      <c r="X73" s="1289"/>
      <c r="Y73" s="1289"/>
      <c r="Z73" s="1289"/>
      <c r="AA73" s="1289"/>
      <c r="AC73" s="696"/>
      <c r="AG73" s="1101"/>
      <c r="AH73" s="1101"/>
      <c r="AI73" s="1101"/>
      <c r="AJ73" s="1101"/>
      <c r="AK73" s="1101"/>
      <c r="AP73" s="539"/>
    </row>
    <row r="74" spans="1:42" ht="18" customHeight="1" x14ac:dyDescent="0.15">
      <c r="B74" s="691" t="s">
        <v>238</v>
      </c>
      <c r="C74" s="237" t="s">
        <v>1264</v>
      </c>
      <c r="AP74" s="694"/>
    </row>
    <row r="75" spans="1:42" ht="18" customHeight="1" x14ac:dyDescent="0.15">
      <c r="B75" s="691"/>
      <c r="AD75" s="692" t="s">
        <v>23</v>
      </c>
      <c r="AG75" s="1263"/>
      <c r="AH75" s="1263"/>
      <c r="AI75" s="1263"/>
      <c r="AJ75" s="1263"/>
      <c r="AK75" s="1263"/>
      <c r="AP75" s="694"/>
    </row>
    <row r="76" spans="1:42" ht="18" customHeight="1" x14ac:dyDescent="0.15">
      <c r="B76" s="691" t="s">
        <v>239</v>
      </c>
      <c r="C76" s="237" t="s">
        <v>24</v>
      </c>
      <c r="Z76" s="698"/>
      <c r="AD76" s="692" t="s">
        <v>23</v>
      </c>
      <c r="AG76" s="1263"/>
      <c r="AH76" s="1263"/>
      <c r="AI76" s="1263"/>
      <c r="AJ76" s="1263"/>
      <c r="AK76" s="1263"/>
      <c r="AP76" s="694"/>
    </row>
    <row r="77" spans="1:42" ht="18" customHeight="1" x14ac:dyDescent="0.15">
      <c r="B77" s="691" t="s">
        <v>232</v>
      </c>
      <c r="C77" s="237" t="s">
        <v>1576</v>
      </c>
      <c r="AD77" s="692" t="s">
        <v>23</v>
      </c>
      <c r="AG77" s="1263"/>
      <c r="AH77" s="1263"/>
      <c r="AI77" s="1263"/>
      <c r="AJ77" s="1263"/>
      <c r="AK77" s="1263"/>
      <c r="AP77" s="694"/>
    </row>
    <row r="78" spans="1:42" ht="18" customHeight="1" x14ac:dyDescent="0.15">
      <c r="B78" s="691" t="s">
        <v>240</v>
      </c>
      <c r="C78" s="689" t="s">
        <v>113</v>
      </c>
      <c r="D78" s="689"/>
      <c r="E78" s="689"/>
      <c r="F78" s="689"/>
      <c r="G78" s="689"/>
      <c r="H78" s="689"/>
      <c r="I78" s="689"/>
      <c r="J78" s="689"/>
      <c r="K78" s="689"/>
      <c r="L78" s="689"/>
      <c r="M78" s="689"/>
      <c r="N78" s="689"/>
      <c r="O78" s="689"/>
      <c r="P78" s="689"/>
      <c r="Q78" s="689"/>
      <c r="R78" s="689"/>
      <c r="S78" s="689"/>
      <c r="T78" s="689"/>
      <c r="U78" s="689"/>
      <c r="V78" s="689"/>
      <c r="W78" s="689"/>
      <c r="X78" s="689"/>
      <c r="Y78" s="689"/>
      <c r="Z78" s="689"/>
      <c r="AA78" s="689"/>
      <c r="AB78" s="689"/>
      <c r="AC78" s="689"/>
      <c r="AD78" s="692" t="s">
        <v>23</v>
      </c>
      <c r="AG78" s="693"/>
      <c r="AH78" s="693"/>
      <c r="AI78" s="693"/>
      <c r="AJ78" s="693"/>
      <c r="AK78" s="693"/>
      <c r="AL78" s="689"/>
      <c r="AM78" s="689"/>
      <c r="AN78" s="689"/>
      <c r="AO78" s="689"/>
      <c r="AP78" s="539"/>
    </row>
    <row r="79" spans="1:42" ht="6" customHeight="1" thickBot="1" x14ac:dyDescent="0.2">
      <c r="B79" s="691"/>
      <c r="AP79" s="539"/>
    </row>
    <row r="80" spans="1:42" ht="18" customHeight="1" thickBot="1" x14ac:dyDescent="0.2">
      <c r="B80" s="691" t="s">
        <v>241</v>
      </c>
      <c r="C80" s="689" t="s">
        <v>220</v>
      </c>
      <c r="D80" s="689"/>
      <c r="E80" s="689"/>
      <c r="F80" s="689"/>
      <c r="G80" s="689"/>
      <c r="H80" s="689"/>
      <c r="I80" s="689"/>
      <c r="J80" s="689"/>
      <c r="K80" s="689"/>
      <c r="L80" s="689"/>
      <c r="M80" s="689"/>
      <c r="N80" s="689"/>
      <c r="O80" s="689"/>
      <c r="P80" s="689"/>
      <c r="Q80" s="689"/>
      <c r="R80" s="689"/>
      <c r="S80" s="689"/>
      <c r="T80" s="689"/>
      <c r="U80" s="689"/>
      <c r="V80" s="689"/>
      <c r="W80" s="689"/>
      <c r="X80" s="689"/>
      <c r="Y80" s="689"/>
      <c r="Z80" s="689"/>
      <c r="AA80" s="689"/>
      <c r="AB80" s="689"/>
      <c r="AC80" s="689"/>
      <c r="AD80" s="692" t="s">
        <v>23</v>
      </c>
      <c r="AG80" s="710"/>
      <c r="AH80" s="711"/>
      <c r="AI80" s="711"/>
      <c r="AJ80" s="711"/>
      <c r="AK80" s="712"/>
      <c r="AL80" s="689"/>
      <c r="AM80" s="689"/>
      <c r="AN80" s="689"/>
      <c r="AO80" s="689"/>
      <c r="AP80" s="539"/>
    </row>
    <row r="81" spans="1:42" s="236" customFormat="1" ht="6" customHeight="1" x14ac:dyDescent="0.15">
      <c r="B81" s="713"/>
      <c r="C81" s="714"/>
      <c r="D81" s="714"/>
      <c r="E81" s="714"/>
      <c r="F81" s="714"/>
      <c r="G81" s="714"/>
      <c r="H81" s="714"/>
      <c r="I81" s="714"/>
      <c r="J81" s="714"/>
      <c r="K81" s="714"/>
      <c r="L81" s="714"/>
      <c r="M81" s="714"/>
      <c r="N81" s="714"/>
      <c r="O81" s="714"/>
      <c r="P81" s="714"/>
      <c r="Q81" s="714"/>
      <c r="R81" s="714"/>
      <c r="S81" s="714"/>
      <c r="T81" s="714"/>
      <c r="U81" s="714"/>
      <c r="V81" s="714"/>
      <c r="W81" s="714"/>
      <c r="X81" s="714"/>
      <c r="Y81" s="714"/>
      <c r="Z81" s="714"/>
      <c r="AA81" s="714"/>
      <c r="AB81" s="714"/>
      <c r="AC81" s="714"/>
      <c r="AD81" s="714"/>
      <c r="AE81" s="714"/>
      <c r="AF81" s="714"/>
      <c r="AG81" s="714"/>
      <c r="AH81" s="714"/>
      <c r="AI81" s="714"/>
      <c r="AJ81" s="714"/>
      <c r="AK81" s="714"/>
      <c r="AL81" s="714"/>
      <c r="AM81" s="714"/>
      <c r="AN81" s="714"/>
      <c r="AO81" s="714"/>
      <c r="AP81" s="715"/>
    </row>
    <row r="82" spans="1:42" ht="18" customHeight="1" x14ac:dyDescent="0.15"/>
    <row r="83" spans="1:42" ht="18" customHeight="1" x14ac:dyDescent="0.15">
      <c r="B83" s="1224" t="s">
        <v>267</v>
      </c>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6"/>
    </row>
    <row r="84" spans="1:42" ht="18" customHeight="1" x14ac:dyDescent="0.15">
      <c r="B84" s="1262" t="s">
        <v>1265</v>
      </c>
      <c r="C84" s="1302"/>
      <c r="D84" s="1302"/>
      <c r="E84" s="1302"/>
      <c r="F84" s="1302"/>
      <c r="G84" s="1302"/>
      <c r="H84" s="1302"/>
      <c r="I84" s="1302"/>
      <c r="J84" s="1302"/>
      <c r="K84" s="1302"/>
      <c r="L84" s="1302"/>
      <c r="M84" s="1302"/>
      <c r="N84" s="1302"/>
      <c r="O84" s="1302"/>
      <c r="P84" s="1302"/>
      <c r="Q84" s="1302"/>
      <c r="R84" s="1302"/>
      <c r="S84" s="1302"/>
      <c r="T84" s="1302"/>
      <c r="U84" s="1302"/>
      <c r="V84" s="1302"/>
      <c r="W84" s="1302"/>
      <c r="X84" s="1302"/>
      <c r="Y84" s="1302"/>
      <c r="Z84" s="1302"/>
      <c r="AA84" s="1302"/>
      <c r="AB84" s="1302"/>
      <c r="AC84" s="1302"/>
      <c r="AD84" s="1302"/>
      <c r="AE84" s="1302"/>
      <c r="AF84" s="1302"/>
      <c r="AG84" s="1302"/>
      <c r="AH84" s="1302"/>
      <c r="AI84" s="1302"/>
      <c r="AJ84" s="1302"/>
      <c r="AK84" s="1302"/>
      <c r="AL84" s="1302"/>
      <c r="AM84" s="1302"/>
      <c r="AN84" s="1302"/>
      <c r="AO84" s="1302"/>
      <c r="AP84" s="1303"/>
    </row>
    <row r="85" spans="1:42" ht="18" customHeight="1" x14ac:dyDescent="0.15"/>
    <row r="86" spans="1:42" ht="36" customHeight="1" x14ac:dyDescent="0.15">
      <c r="B86" s="1448" t="s">
        <v>1267</v>
      </c>
      <c r="C86" s="1448"/>
      <c r="D86" s="1448"/>
      <c r="E86" s="1448"/>
      <c r="F86" s="1448"/>
      <c r="G86" s="1448"/>
      <c r="H86" s="1448"/>
      <c r="I86" s="1448"/>
      <c r="J86" s="1448"/>
      <c r="K86" s="1448"/>
      <c r="L86" s="1448"/>
      <c r="M86" s="1448"/>
      <c r="N86" s="1448"/>
      <c r="O86" s="1448"/>
      <c r="P86" s="1448"/>
      <c r="Q86" s="1448"/>
      <c r="R86" s="1448"/>
      <c r="S86" s="1448"/>
      <c r="T86" s="1448"/>
      <c r="U86" s="1448"/>
      <c r="V86" s="1448"/>
      <c r="W86" s="1448"/>
      <c r="X86" s="1448"/>
      <c r="Y86" s="1448"/>
      <c r="Z86" s="1448"/>
      <c r="AA86" s="1448"/>
      <c r="AB86" s="1448"/>
      <c r="AC86" s="1448"/>
      <c r="AD86" s="1448"/>
      <c r="AE86" s="1448"/>
      <c r="AF86" s="1448"/>
      <c r="AG86" s="1448"/>
      <c r="AH86" s="1448"/>
      <c r="AI86" s="1448"/>
      <c r="AJ86" s="1448"/>
      <c r="AK86" s="1448"/>
      <c r="AL86" s="1448"/>
      <c r="AM86" s="1448"/>
      <c r="AN86" s="1448"/>
      <c r="AO86" s="1448"/>
      <c r="AP86" s="1448"/>
    </row>
    <row r="87" spans="1:42" ht="6.6" customHeight="1" x14ac:dyDescent="0.15"/>
    <row r="88" spans="1:42" ht="18" customHeight="1" x14ac:dyDescent="0.15">
      <c r="A88" s="1061" t="s">
        <v>321</v>
      </c>
      <c r="B88" s="1061"/>
      <c r="C88" s="1061"/>
      <c r="D88" s="1061"/>
      <c r="E88" s="1061"/>
      <c r="F88" s="1061"/>
      <c r="G88" s="1061"/>
      <c r="H88" s="1061"/>
      <c r="I88" s="1061"/>
      <c r="J88" s="1061"/>
      <c r="K88" s="1061"/>
      <c r="L88" s="1061"/>
      <c r="M88" s="1061"/>
      <c r="N88" s="1061"/>
      <c r="O88" s="1061"/>
      <c r="P88" s="1061"/>
      <c r="Q88" s="1061"/>
      <c r="R88" s="1061"/>
      <c r="S88" s="1061"/>
      <c r="T88" s="1061"/>
      <c r="U88" s="1061"/>
      <c r="V88" s="1061"/>
      <c r="W88" s="1061"/>
      <c r="X88" s="1061"/>
      <c r="Y88" s="1061"/>
      <c r="Z88" s="1061"/>
      <c r="AA88" s="1061"/>
      <c r="AB88" s="1061"/>
      <c r="AC88" s="1061"/>
      <c r="AD88" s="1061"/>
      <c r="AE88" s="1061"/>
      <c r="AF88" s="1061"/>
      <c r="AG88" s="1061"/>
      <c r="AH88" s="1061"/>
      <c r="AI88" s="1061"/>
      <c r="AJ88" s="1061"/>
      <c r="AK88" s="1061"/>
      <c r="AL88" s="1061"/>
      <c r="AM88" s="1061"/>
      <c r="AN88" s="1061"/>
      <c r="AO88" s="1061"/>
      <c r="AP88" s="1061"/>
    </row>
    <row r="89" spans="1:42" ht="39" customHeight="1" x14ac:dyDescent="0.15">
      <c r="B89" s="1266" t="s">
        <v>21</v>
      </c>
      <c r="C89" s="1264"/>
      <c r="D89" s="1264"/>
      <c r="E89" s="1088"/>
      <c r="F89" s="716" t="s">
        <v>242</v>
      </c>
      <c r="G89" s="552"/>
      <c r="H89" s="552"/>
      <c r="I89" s="552"/>
      <c r="J89" s="552"/>
      <c r="K89" s="552"/>
      <c r="L89" s="552"/>
      <c r="M89" s="552"/>
      <c r="N89" s="552"/>
      <c r="O89" s="552"/>
      <c r="P89" s="552"/>
      <c r="Q89" s="552"/>
      <c r="R89" s="552"/>
      <c r="S89" s="552"/>
      <c r="T89" s="552"/>
      <c r="U89" s="552"/>
      <c r="V89" s="552"/>
      <c r="W89" s="552"/>
      <c r="X89" s="552"/>
      <c r="Y89" s="552"/>
      <c r="Z89" s="552"/>
      <c r="AA89" s="552"/>
      <c r="AB89" s="552"/>
      <c r="AC89" s="552"/>
      <c r="AD89" s="552"/>
      <c r="AE89" s="552"/>
      <c r="AF89" s="552"/>
      <c r="AG89" s="552"/>
      <c r="AH89" s="552"/>
      <c r="AI89" s="552"/>
      <c r="AJ89" s="552"/>
      <c r="AK89" s="552"/>
      <c r="AL89" s="552"/>
      <c r="AM89" s="552"/>
      <c r="AN89" s="552"/>
      <c r="AO89" s="552"/>
      <c r="AP89" s="553"/>
    </row>
    <row r="90" spans="1:42" ht="18" customHeight="1" x14ac:dyDescent="0.15">
      <c r="B90" s="695" t="s">
        <v>9</v>
      </c>
      <c r="C90" s="237" t="s">
        <v>1578</v>
      </c>
      <c r="F90" s="540"/>
      <c r="G90" s="540"/>
      <c r="H90" s="540"/>
      <c r="I90" s="540"/>
      <c r="J90" s="540"/>
      <c r="K90" s="540"/>
      <c r="L90" s="540"/>
      <c r="M90" s="540"/>
      <c r="N90" s="540"/>
      <c r="O90" s="540"/>
      <c r="P90" s="540"/>
      <c r="Q90" s="540"/>
      <c r="R90" s="540"/>
      <c r="S90" s="540"/>
      <c r="T90" s="540"/>
      <c r="U90" s="540"/>
      <c r="V90" s="540"/>
      <c r="W90" s="540"/>
      <c r="X90" s="540"/>
      <c r="Y90" s="540"/>
      <c r="Z90" s="540"/>
      <c r="AA90" s="540"/>
      <c r="AB90" s="540"/>
      <c r="AC90" s="540"/>
      <c r="AD90" s="692" t="s">
        <v>23</v>
      </c>
      <c r="AG90" s="1263"/>
      <c r="AH90" s="1263"/>
      <c r="AI90" s="1263"/>
      <c r="AJ90" s="1263"/>
      <c r="AK90" s="1263"/>
      <c r="AL90" s="540"/>
      <c r="AM90" s="540"/>
      <c r="AN90" s="540"/>
      <c r="AO90" s="540"/>
      <c r="AP90" s="717"/>
    </row>
    <row r="91" spans="1:42" ht="18" customHeight="1" x14ac:dyDescent="0.15">
      <c r="B91" s="695" t="s">
        <v>243</v>
      </c>
      <c r="C91" s="1449" t="s">
        <v>1268</v>
      </c>
      <c r="D91" s="1449"/>
      <c r="E91" s="1449"/>
      <c r="F91" s="1449"/>
      <c r="G91" s="1449"/>
      <c r="H91" s="1449"/>
      <c r="I91" s="1449"/>
      <c r="J91" s="1449"/>
      <c r="K91" s="1449"/>
      <c r="L91" s="1449"/>
      <c r="M91" s="1449"/>
      <c r="N91" s="1449"/>
      <c r="O91" s="1449"/>
      <c r="P91" s="1449"/>
      <c r="Q91" s="1449"/>
      <c r="R91" s="1449"/>
      <c r="S91" s="1449"/>
      <c r="T91" s="1449"/>
      <c r="U91" s="1449"/>
      <c r="V91" s="1449"/>
      <c r="W91" s="1449"/>
      <c r="X91" s="1449"/>
      <c r="Y91" s="1449"/>
      <c r="Z91" s="1449"/>
      <c r="AA91" s="1449"/>
      <c r="AB91" s="1449"/>
      <c r="AC91" s="1449"/>
      <c r="AD91" s="1449"/>
      <c r="AE91" s="1449"/>
      <c r="AF91" s="1449"/>
      <c r="AG91" s="1449"/>
      <c r="AH91" s="1449"/>
      <c r="AI91" s="1449"/>
      <c r="AJ91" s="1449"/>
      <c r="AK91" s="1449"/>
      <c r="AL91" s="1449"/>
      <c r="AM91" s="1449"/>
      <c r="AN91" s="1449"/>
      <c r="AO91" s="1449"/>
      <c r="AP91" s="1450"/>
    </row>
    <row r="92" spans="1:42" ht="18" customHeight="1" x14ac:dyDescent="0.15">
      <c r="B92" s="695"/>
      <c r="AD92" s="692" t="s">
        <v>23</v>
      </c>
      <c r="AG92" s="1263"/>
      <c r="AH92" s="1263"/>
      <c r="AI92" s="1263"/>
      <c r="AJ92" s="1263"/>
      <c r="AK92" s="1263"/>
      <c r="AP92" s="539"/>
    </row>
    <row r="93" spans="1:42" ht="18" customHeight="1" x14ac:dyDescent="0.15">
      <c r="B93" s="695" t="s">
        <v>14</v>
      </c>
      <c r="C93" s="237" t="s">
        <v>25</v>
      </c>
      <c r="AD93" s="692" t="s">
        <v>23</v>
      </c>
      <c r="AG93" s="1263"/>
      <c r="AH93" s="1263"/>
      <c r="AI93" s="1263"/>
      <c r="AJ93" s="1263"/>
      <c r="AK93" s="1263"/>
      <c r="AP93" s="539"/>
    </row>
    <row r="94" spans="1:42" ht="18" customHeight="1" x14ac:dyDescent="0.15">
      <c r="B94" s="695" t="s">
        <v>244</v>
      </c>
      <c r="C94" s="237" t="s">
        <v>1579</v>
      </c>
      <c r="AD94" s="692" t="s">
        <v>23</v>
      </c>
      <c r="AG94" s="1263"/>
      <c r="AH94" s="1263"/>
      <c r="AI94" s="1263"/>
      <c r="AJ94" s="1263"/>
      <c r="AK94" s="1263"/>
      <c r="AP94" s="539"/>
    </row>
    <row r="95" spans="1:42" ht="18" customHeight="1" x14ac:dyDescent="0.15">
      <c r="B95" s="695" t="s">
        <v>245</v>
      </c>
      <c r="C95" s="689" t="s">
        <v>114</v>
      </c>
      <c r="D95" s="689"/>
      <c r="E95" s="689"/>
      <c r="F95" s="689"/>
      <c r="G95" s="689"/>
      <c r="H95" s="689"/>
      <c r="I95" s="689"/>
      <c r="J95" s="689"/>
      <c r="K95" s="689"/>
      <c r="L95" s="689"/>
      <c r="M95" s="689"/>
      <c r="N95" s="689"/>
      <c r="O95" s="689"/>
      <c r="P95" s="689"/>
      <c r="Q95" s="689"/>
      <c r="R95" s="689"/>
      <c r="S95" s="689"/>
      <c r="T95" s="689"/>
      <c r="U95" s="689"/>
      <c r="V95" s="689"/>
      <c r="W95" s="689"/>
      <c r="X95" s="689"/>
      <c r="Y95" s="689"/>
      <c r="Z95" s="689"/>
      <c r="AA95" s="689"/>
      <c r="AB95" s="689"/>
      <c r="AC95" s="689"/>
      <c r="AD95" s="692" t="s">
        <v>23</v>
      </c>
      <c r="AG95" s="693"/>
      <c r="AH95" s="693"/>
      <c r="AI95" s="693"/>
      <c r="AJ95" s="693"/>
      <c r="AK95" s="693"/>
      <c r="AL95" s="689"/>
      <c r="AM95" s="689"/>
      <c r="AN95" s="689"/>
      <c r="AO95" s="689"/>
      <c r="AP95" s="539"/>
    </row>
    <row r="96" spans="1:42" ht="6" customHeight="1" thickBot="1" x14ac:dyDescent="0.2">
      <c r="B96" s="695"/>
      <c r="AP96" s="539"/>
    </row>
    <row r="97" spans="1:42" ht="18" customHeight="1" thickBot="1" x14ac:dyDescent="0.2">
      <c r="B97" s="695" t="s">
        <v>19</v>
      </c>
      <c r="C97" s="689" t="s">
        <v>112</v>
      </c>
      <c r="D97" s="689"/>
      <c r="E97" s="689"/>
      <c r="F97" s="689"/>
      <c r="G97" s="689"/>
      <c r="H97" s="689"/>
      <c r="I97" s="689"/>
      <c r="J97" s="689"/>
      <c r="K97" s="689"/>
      <c r="L97" s="689"/>
      <c r="M97" s="689"/>
      <c r="N97" s="689"/>
      <c r="O97" s="689"/>
      <c r="P97" s="689"/>
      <c r="Q97" s="689"/>
      <c r="R97" s="689"/>
      <c r="S97" s="689"/>
      <c r="T97" s="689"/>
      <c r="U97" s="689"/>
      <c r="V97" s="689"/>
      <c r="W97" s="689"/>
      <c r="X97" s="689"/>
      <c r="Y97" s="689"/>
      <c r="Z97" s="689"/>
      <c r="AA97" s="689"/>
      <c r="AB97" s="689"/>
      <c r="AC97" s="689"/>
      <c r="AD97" s="692" t="s">
        <v>23</v>
      </c>
      <c r="AG97" s="710"/>
      <c r="AH97" s="711"/>
      <c r="AI97" s="711"/>
      <c r="AJ97" s="711"/>
      <c r="AK97" s="712"/>
      <c r="AL97" s="689"/>
      <c r="AM97" s="689"/>
      <c r="AN97" s="689"/>
      <c r="AO97" s="689"/>
      <c r="AP97" s="539"/>
    </row>
    <row r="98" spans="1:42" s="236" customFormat="1" ht="6" customHeight="1" x14ac:dyDescent="0.15">
      <c r="B98" s="718"/>
      <c r="C98" s="541"/>
      <c r="D98" s="541"/>
      <c r="E98" s="541"/>
      <c r="F98" s="541"/>
      <c r="G98" s="541"/>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541"/>
      <c r="AM98" s="541"/>
      <c r="AN98" s="541"/>
      <c r="AO98" s="541"/>
      <c r="AP98" s="719"/>
    </row>
    <row r="99" spans="1:42" ht="18" customHeight="1" x14ac:dyDescent="0.15"/>
    <row r="100" spans="1:42" ht="18" customHeight="1" x14ac:dyDescent="0.15">
      <c r="B100" s="1224" t="s">
        <v>82</v>
      </c>
      <c r="C100" s="1225"/>
      <c r="D100" s="1225"/>
      <c r="E100" s="1225"/>
      <c r="F100" s="1225"/>
      <c r="G100" s="1225"/>
      <c r="H100" s="1225"/>
      <c r="I100" s="1225"/>
      <c r="J100" s="1225"/>
      <c r="K100" s="1225"/>
      <c r="L100" s="1225"/>
      <c r="M100" s="1225"/>
      <c r="N100" s="1225"/>
      <c r="O100" s="1225"/>
      <c r="P100" s="1225"/>
      <c r="Q100" s="1225"/>
      <c r="R100" s="1225"/>
      <c r="S100" s="1225"/>
      <c r="T100" s="1225"/>
      <c r="U100" s="1225"/>
      <c r="V100" s="1225"/>
      <c r="W100" s="1225"/>
      <c r="X100" s="1225"/>
      <c r="Y100" s="1225"/>
      <c r="Z100" s="1225"/>
      <c r="AA100" s="1225"/>
      <c r="AB100" s="1225"/>
      <c r="AC100" s="1225"/>
      <c r="AD100" s="1225"/>
      <c r="AE100" s="1225"/>
      <c r="AF100" s="1225"/>
      <c r="AG100" s="1225"/>
      <c r="AH100" s="1225"/>
      <c r="AI100" s="1225"/>
      <c r="AJ100" s="1225"/>
      <c r="AK100" s="1225"/>
      <c r="AL100" s="1225"/>
      <c r="AM100" s="1225"/>
      <c r="AN100" s="1225"/>
      <c r="AO100" s="1225"/>
      <c r="AP100" s="1226"/>
    </row>
    <row r="101" spans="1:42" ht="18" customHeight="1" x14ac:dyDescent="0.15">
      <c r="B101" s="1221" t="s">
        <v>1269</v>
      </c>
      <c r="C101" s="1222"/>
      <c r="D101" s="1222"/>
      <c r="E101" s="1222"/>
      <c r="F101" s="1222"/>
      <c r="G101" s="1222"/>
      <c r="H101" s="1222"/>
      <c r="I101" s="1222"/>
      <c r="J101" s="1222"/>
      <c r="K101" s="1222"/>
      <c r="L101" s="1222"/>
      <c r="M101" s="1222"/>
      <c r="N101" s="1222"/>
      <c r="O101" s="1222"/>
      <c r="P101" s="1222"/>
      <c r="Q101" s="1222"/>
      <c r="R101" s="1222"/>
      <c r="S101" s="1222"/>
      <c r="T101" s="1222"/>
      <c r="U101" s="1222"/>
      <c r="V101" s="1222"/>
      <c r="W101" s="1222"/>
      <c r="X101" s="1222"/>
      <c r="Y101" s="1222"/>
      <c r="Z101" s="1222"/>
      <c r="AA101" s="1222"/>
      <c r="AB101" s="1222"/>
      <c r="AC101" s="1222"/>
      <c r="AD101" s="1222"/>
      <c r="AE101" s="1222"/>
      <c r="AF101" s="1222"/>
      <c r="AG101" s="1222"/>
      <c r="AH101" s="1222"/>
      <c r="AI101" s="1222"/>
      <c r="AJ101" s="1222"/>
      <c r="AK101" s="1222"/>
      <c r="AL101" s="1222"/>
      <c r="AM101" s="1222"/>
      <c r="AN101" s="1222"/>
      <c r="AO101" s="1222"/>
      <c r="AP101" s="1223"/>
    </row>
    <row r="102" spans="1:42" ht="17.45" customHeight="1" x14ac:dyDescent="0.15"/>
    <row r="103" spans="1:42" ht="53.45" customHeight="1" x14ac:dyDescent="0.15">
      <c r="B103" s="1448" t="s">
        <v>1270</v>
      </c>
      <c r="C103" s="1448"/>
      <c r="D103" s="1448"/>
      <c r="E103" s="1448"/>
      <c r="F103" s="1448"/>
      <c r="G103" s="1448"/>
      <c r="H103" s="1448"/>
      <c r="I103" s="1448"/>
      <c r="J103" s="1448"/>
      <c r="K103" s="1448"/>
      <c r="L103" s="1448"/>
      <c r="M103" s="1448"/>
      <c r="N103" s="1448"/>
      <c r="O103" s="1448"/>
      <c r="P103" s="1448"/>
      <c r="Q103" s="1448"/>
      <c r="R103" s="1448"/>
      <c r="S103" s="1448"/>
      <c r="T103" s="1448"/>
      <c r="U103" s="1448"/>
      <c r="V103" s="1448"/>
      <c r="W103" s="1448"/>
      <c r="X103" s="1448"/>
      <c r="Y103" s="1448"/>
      <c r="Z103" s="1448"/>
      <c r="AA103" s="1448"/>
      <c r="AB103" s="1448"/>
      <c r="AC103" s="1448"/>
      <c r="AD103" s="1448"/>
      <c r="AE103" s="1448"/>
      <c r="AF103" s="1448"/>
      <c r="AG103" s="1448"/>
      <c r="AH103" s="1448"/>
      <c r="AI103" s="1448"/>
      <c r="AJ103" s="1448"/>
      <c r="AK103" s="1448"/>
      <c r="AL103" s="1448"/>
      <c r="AM103" s="1448"/>
      <c r="AN103" s="1448"/>
      <c r="AO103" s="1448"/>
      <c r="AP103" s="1448"/>
    </row>
    <row r="104" spans="1:42" ht="6.6" customHeight="1" x14ac:dyDescent="0.15"/>
    <row r="105" spans="1:42" ht="18" customHeight="1" x14ac:dyDescent="0.15">
      <c r="A105" s="1061" t="s">
        <v>325</v>
      </c>
      <c r="B105" s="1061"/>
      <c r="C105" s="1061"/>
      <c r="D105" s="1061"/>
      <c r="E105" s="1061"/>
      <c r="F105" s="1061"/>
      <c r="G105" s="1061"/>
      <c r="H105" s="1061"/>
      <c r="I105" s="1061"/>
      <c r="J105" s="1061"/>
      <c r="K105" s="1061"/>
      <c r="L105" s="1061"/>
      <c r="M105" s="1061"/>
      <c r="N105" s="1061"/>
      <c r="O105" s="1061"/>
      <c r="P105" s="1061"/>
      <c r="Q105" s="1061"/>
      <c r="R105" s="1061"/>
      <c r="S105" s="1061"/>
      <c r="T105" s="1061"/>
      <c r="U105" s="1061"/>
      <c r="V105" s="1061"/>
      <c r="W105" s="1061"/>
      <c r="X105" s="1061"/>
      <c r="Y105" s="1061"/>
      <c r="Z105" s="1061"/>
      <c r="AA105" s="1061"/>
      <c r="AB105" s="1061"/>
      <c r="AC105" s="1061"/>
      <c r="AD105" s="1061"/>
      <c r="AE105" s="1061"/>
      <c r="AF105" s="1061"/>
      <c r="AG105" s="1061"/>
      <c r="AH105" s="1061"/>
      <c r="AI105" s="1061"/>
      <c r="AJ105" s="1061"/>
      <c r="AK105" s="1061"/>
      <c r="AL105" s="1061"/>
      <c r="AM105" s="1061"/>
      <c r="AN105" s="1061"/>
      <c r="AO105" s="1061"/>
      <c r="AP105" s="1061"/>
    </row>
    <row r="106" spans="1:42" ht="38.450000000000003" customHeight="1" x14ac:dyDescent="0.15">
      <c r="B106" s="1089" t="s">
        <v>21</v>
      </c>
      <c r="C106" s="1089"/>
      <c r="D106" s="1089"/>
      <c r="E106" s="1089"/>
      <c r="F106" s="1439" t="s">
        <v>246</v>
      </c>
      <c r="G106" s="1439"/>
      <c r="H106" s="1439"/>
      <c r="I106" s="1439"/>
      <c r="J106" s="1439"/>
      <c r="K106" s="1439"/>
      <c r="L106" s="1439"/>
      <c r="M106" s="1439"/>
      <c r="N106" s="1439"/>
      <c r="O106" s="1439"/>
      <c r="P106" s="1439"/>
      <c r="Q106" s="1439"/>
      <c r="R106" s="1439"/>
      <c r="S106" s="1439"/>
      <c r="T106" s="1439"/>
      <c r="U106" s="1439"/>
      <c r="V106" s="1439"/>
      <c r="W106" s="1439"/>
      <c r="X106" s="1439"/>
      <c r="Y106" s="1439"/>
      <c r="Z106" s="1439"/>
      <c r="AA106" s="1439"/>
      <c r="AB106" s="1439"/>
      <c r="AC106" s="1439"/>
      <c r="AD106" s="1439"/>
      <c r="AE106" s="1439"/>
      <c r="AF106" s="1439"/>
      <c r="AG106" s="1439"/>
      <c r="AH106" s="1439"/>
      <c r="AI106" s="1439"/>
      <c r="AJ106" s="1439"/>
      <c r="AK106" s="1439"/>
      <c r="AL106" s="1439"/>
      <c r="AM106" s="1439"/>
      <c r="AN106" s="1439"/>
      <c r="AO106" s="1439"/>
      <c r="AP106" s="1439"/>
    </row>
    <row r="107" spans="1:42" ht="18" customHeight="1" x14ac:dyDescent="0.15">
      <c r="B107" s="695" t="s">
        <v>9</v>
      </c>
      <c r="C107" s="237" t="s">
        <v>247</v>
      </c>
      <c r="AD107" s="692" t="s">
        <v>23</v>
      </c>
      <c r="AG107" s="1263"/>
      <c r="AH107" s="1263"/>
      <c r="AI107" s="1263"/>
      <c r="AJ107" s="1263"/>
      <c r="AK107" s="1263"/>
      <c r="AP107" s="539"/>
    </row>
    <row r="108" spans="1:42" ht="18" customHeight="1" x14ac:dyDescent="0.15">
      <c r="B108" s="695" t="s">
        <v>12</v>
      </c>
      <c r="C108" s="237" t="s">
        <v>248</v>
      </c>
      <c r="AD108" s="692" t="s">
        <v>23</v>
      </c>
      <c r="AG108" s="1263"/>
      <c r="AH108" s="1263"/>
      <c r="AI108" s="1263"/>
      <c r="AJ108" s="1263"/>
      <c r="AK108" s="1263"/>
      <c r="AP108" s="539"/>
    </row>
    <row r="109" spans="1:42" ht="18" customHeight="1" x14ac:dyDescent="0.15">
      <c r="B109" s="695" t="s">
        <v>14</v>
      </c>
      <c r="C109" s="237" t="s">
        <v>235</v>
      </c>
      <c r="T109" s="692"/>
      <c r="W109" s="1101"/>
      <c r="X109" s="1101"/>
      <c r="Y109" s="1101"/>
      <c r="Z109" s="1101"/>
      <c r="AA109" s="1101"/>
      <c r="AC109" s="696"/>
      <c r="AD109" s="692" t="s">
        <v>225</v>
      </c>
      <c r="AG109" s="1264"/>
      <c r="AH109" s="1264"/>
      <c r="AI109" s="1264"/>
      <c r="AJ109" s="1264"/>
      <c r="AK109" s="1264"/>
      <c r="AP109" s="539"/>
    </row>
    <row r="110" spans="1:42" ht="18" customHeight="1" x14ac:dyDescent="0.15">
      <c r="B110" s="695" t="s">
        <v>17</v>
      </c>
      <c r="C110" s="689" t="s">
        <v>275</v>
      </c>
      <c r="D110" s="689"/>
      <c r="E110" s="689"/>
      <c r="F110" s="689"/>
      <c r="G110" s="689"/>
      <c r="H110" s="689"/>
      <c r="I110" s="689"/>
      <c r="J110" s="689"/>
      <c r="K110" s="689"/>
      <c r="L110" s="689"/>
      <c r="M110" s="689"/>
      <c r="N110" s="689"/>
      <c r="O110" s="689"/>
      <c r="P110" s="689"/>
      <c r="Q110" s="689"/>
      <c r="R110" s="689"/>
      <c r="S110" s="689"/>
      <c r="T110" s="689"/>
      <c r="U110" s="689"/>
      <c r="V110" s="689"/>
      <c r="W110" s="689"/>
      <c r="X110" s="689"/>
      <c r="Y110" s="689"/>
      <c r="Z110" s="689"/>
      <c r="AA110" s="689"/>
      <c r="AB110" s="689"/>
      <c r="AC110" s="689"/>
      <c r="AD110" s="689"/>
      <c r="AE110" s="689"/>
      <c r="AF110" s="689"/>
      <c r="AG110" s="689"/>
      <c r="AH110" s="689"/>
      <c r="AI110" s="689"/>
      <c r="AJ110" s="689"/>
      <c r="AK110" s="689"/>
      <c r="AL110" s="689"/>
      <c r="AM110" s="689"/>
      <c r="AN110" s="689"/>
      <c r="AO110" s="689"/>
      <c r="AP110" s="539"/>
    </row>
    <row r="111" spans="1:42" ht="18" customHeight="1" x14ac:dyDescent="0.15">
      <c r="B111" s="695"/>
      <c r="AD111" s="692" t="s">
        <v>23</v>
      </c>
      <c r="AG111" s="1263"/>
      <c r="AH111" s="1263"/>
      <c r="AI111" s="1263"/>
      <c r="AJ111" s="1263"/>
      <c r="AK111" s="1263"/>
      <c r="AP111" s="539"/>
    </row>
    <row r="112" spans="1:42" ht="18" customHeight="1" x14ac:dyDescent="0.15">
      <c r="B112" s="695" t="s">
        <v>18</v>
      </c>
      <c r="C112" s="237" t="s">
        <v>26</v>
      </c>
      <c r="AD112" s="692" t="s">
        <v>23</v>
      </c>
      <c r="AG112" s="1263"/>
      <c r="AH112" s="1263"/>
      <c r="AI112" s="1263"/>
      <c r="AJ112" s="1263"/>
      <c r="AK112" s="1263"/>
      <c r="AP112" s="539"/>
    </row>
    <row r="113" spans="1:42" ht="18" customHeight="1" x14ac:dyDescent="0.15">
      <c r="B113" s="695" t="s">
        <v>19</v>
      </c>
      <c r="C113" s="237" t="s">
        <v>1576</v>
      </c>
      <c r="AD113" s="692" t="s">
        <v>23</v>
      </c>
      <c r="AG113" s="1263"/>
      <c r="AH113" s="1263"/>
      <c r="AI113" s="1263"/>
      <c r="AJ113" s="1263"/>
      <c r="AK113" s="1263"/>
      <c r="AP113" s="539"/>
    </row>
    <row r="114" spans="1:42" ht="18" customHeight="1" x14ac:dyDescent="0.15">
      <c r="B114" s="695" t="s">
        <v>233</v>
      </c>
      <c r="C114" s="689" t="s">
        <v>115</v>
      </c>
      <c r="D114" s="689"/>
      <c r="E114" s="689"/>
      <c r="F114" s="689"/>
      <c r="G114" s="689"/>
      <c r="H114" s="689"/>
      <c r="I114" s="689"/>
      <c r="J114" s="689"/>
      <c r="K114" s="689"/>
      <c r="L114" s="689"/>
      <c r="M114" s="689"/>
      <c r="N114" s="689"/>
      <c r="O114" s="689"/>
      <c r="P114" s="689"/>
      <c r="Q114" s="689"/>
      <c r="R114" s="689"/>
      <c r="S114" s="689"/>
      <c r="T114" s="689"/>
      <c r="U114" s="689"/>
      <c r="V114" s="689"/>
      <c r="W114" s="689"/>
      <c r="X114" s="689"/>
      <c r="Y114" s="689"/>
      <c r="Z114" s="689"/>
      <c r="AA114" s="689"/>
      <c r="AB114" s="689"/>
      <c r="AC114" s="689"/>
      <c r="AD114" s="692" t="s">
        <v>23</v>
      </c>
      <c r="AG114" s="693"/>
      <c r="AH114" s="693"/>
      <c r="AI114" s="693"/>
      <c r="AJ114" s="693"/>
      <c r="AK114" s="693"/>
      <c r="AL114" s="689"/>
      <c r="AM114" s="689"/>
      <c r="AN114" s="689"/>
      <c r="AO114" s="689"/>
      <c r="AP114" s="539"/>
    </row>
    <row r="115" spans="1:42" ht="6" customHeight="1" thickBot="1" x14ac:dyDescent="0.2">
      <c r="B115" s="695"/>
      <c r="C115" s="689"/>
      <c r="D115" s="689"/>
      <c r="E115" s="689"/>
      <c r="F115" s="689"/>
      <c r="G115" s="689"/>
      <c r="H115" s="689"/>
      <c r="I115" s="689"/>
      <c r="J115" s="689"/>
      <c r="K115" s="689"/>
      <c r="L115" s="689"/>
      <c r="M115" s="689"/>
      <c r="N115" s="689"/>
      <c r="O115" s="689"/>
      <c r="P115" s="689"/>
      <c r="Q115" s="689"/>
      <c r="R115" s="689"/>
      <c r="S115" s="689"/>
      <c r="T115" s="689"/>
      <c r="U115" s="689"/>
      <c r="V115" s="689"/>
      <c r="W115" s="689"/>
      <c r="X115" s="689"/>
      <c r="Y115" s="689"/>
      <c r="Z115" s="689"/>
      <c r="AA115" s="689"/>
      <c r="AB115" s="689"/>
      <c r="AC115" s="689"/>
      <c r="AD115" s="692"/>
      <c r="AG115" s="709"/>
      <c r="AH115" s="709"/>
      <c r="AI115" s="709"/>
      <c r="AJ115" s="709"/>
      <c r="AK115" s="709"/>
      <c r="AL115" s="689"/>
      <c r="AM115" s="689"/>
      <c r="AN115" s="689"/>
      <c r="AO115" s="689"/>
      <c r="AP115" s="539"/>
    </row>
    <row r="116" spans="1:42" ht="18" customHeight="1" thickBot="1" x14ac:dyDescent="0.2">
      <c r="B116" s="695" t="s">
        <v>31</v>
      </c>
      <c r="C116" s="689" t="s">
        <v>220</v>
      </c>
      <c r="D116" s="689"/>
      <c r="E116" s="689"/>
      <c r="F116" s="689"/>
      <c r="G116" s="689"/>
      <c r="H116" s="689"/>
      <c r="I116" s="689"/>
      <c r="J116" s="689"/>
      <c r="K116" s="689"/>
      <c r="L116" s="689"/>
      <c r="M116" s="689"/>
      <c r="N116" s="689"/>
      <c r="O116" s="689"/>
      <c r="P116" s="689"/>
      <c r="Q116" s="689"/>
      <c r="R116" s="689"/>
      <c r="S116" s="689"/>
      <c r="T116" s="689"/>
      <c r="U116" s="689"/>
      <c r="V116" s="689"/>
      <c r="W116" s="689"/>
      <c r="X116" s="689"/>
      <c r="Y116" s="689"/>
      <c r="Z116" s="689"/>
      <c r="AA116" s="689"/>
      <c r="AB116" s="689"/>
      <c r="AC116" s="689"/>
      <c r="AD116" s="692" t="s">
        <v>23</v>
      </c>
      <c r="AG116" s="710"/>
      <c r="AH116" s="711"/>
      <c r="AI116" s="711"/>
      <c r="AJ116" s="711"/>
      <c r="AK116" s="712"/>
      <c r="AL116" s="689"/>
      <c r="AM116" s="689"/>
      <c r="AN116" s="689"/>
      <c r="AO116" s="689"/>
      <c r="AP116" s="539"/>
    </row>
    <row r="117" spans="1:42" s="236" customFormat="1" ht="6" customHeight="1" x14ac:dyDescent="0.15">
      <c r="B117" s="718"/>
      <c r="C117" s="541"/>
      <c r="D117" s="541"/>
      <c r="E117" s="541"/>
      <c r="F117" s="541"/>
      <c r="G117" s="541"/>
      <c r="H117" s="541"/>
      <c r="I117" s="541"/>
      <c r="J117" s="541"/>
      <c r="K117" s="541"/>
      <c r="L117" s="541"/>
      <c r="M117" s="541"/>
      <c r="N117" s="541"/>
      <c r="O117" s="541"/>
      <c r="P117" s="541"/>
      <c r="Q117" s="541"/>
      <c r="R117" s="541"/>
      <c r="S117" s="541"/>
      <c r="T117" s="541"/>
      <c r="U117" s="541"/>
      <c r="V117" s="541"/>
      <c r="W117" s="541"/>
      <c r="X117" s="541"/>
      <c r="Y117" s="541"/>
      <c r="Z117" s="541"/>
      <c r="AA117" s="541"/>
      <c r="AB117" s="541"/>
      <c r="AC117" s="541"/>
      <c r="AD117" s="541"/>
      <c r="AE117" s="541"/>
      <c r="AF117" s="541"/>
      <c r="AG117" s="541"/>
      <c r="AH117" s="541"/>
      <c r="AI117" s="541"/>
      <c r="AJ117" s="541"/>
      <c r="AK117" s="541"/>
      <c r="AL117" s="541"/>
      <c r="AM117" s="541"/>
      <c r="AN117" s="541"/>
      <c r="AO117" s="541"/>
      <c r="AP117" s="719"/>
    </row>
    <row r="118" spans="1:42" ht="18" customHeight="1" x14ac:dyDescent="0.15"/>
    <row r="119" spans="1:42" ht="18" customHeight="1" x14ac:dyDescent="0.15">
      <c r="B119" s="1224" t="s">
        <v>82</v>
      </c>
      <c r="C119" s="1225"/>
      <c r="D119" s="1225"/>
      <c r="E119" s="1225"/>
      <c r="F119" s="1225"/>
      <c r="G119" s="1225"/>
      <c r="H119" s="1225"/>
      <c r="I119" s="1225"/>
      <c r="J119" s="1225"/>
      <c r="K119" s="1225"/>
      <c r="L119" s="1225"/>
      <c r="M119" s="1225"/>
      <c r="N119" s="1225"/>
      <c r="O119" s="1225"/>
      <c r="P119" s="1225"/>
      <c r="Q119" s="1225"/>
      <c r="R119" s="1225"/>
      <c r="S119" s="1225"/>
      <c r="T119" s="1225"/>
      <c r="U119" s="1225"/>
      <c r="V119" s="1225"/>
      <c r="W119" s="1225"/>
      <c r="X119" s="1225"/>
      <c r="Y119" s="1225"/>
      <c r="Z119" s="1225"/>
      <c r="AA119" s="1225"/>
      <c r="AB119" s="1225"/>
      <c r="AC119" s="1225"/>
      <c r="AD119" s="1225"/>
      <c r="AE119" s="1225"/>
      <c r="AF119" s="1225"/>
      <c r="AG119" s="1225"/>
      <c r="AH119" s="1225"/>
      <c r="AI119" s="1225"/>
      <c r="AJ119" s="1225"/>
      <c r="AK119" s="1225"/>
      <c r="AL119" s="1225"/>
      <c r="AM119" s="1225"/>
      <c r="AN119" s="1225"/>
      <c r="AO119" s="1225"/>
      <c r="AP119" s="1226"/>
    </row>
    <row r="120" spans="1:42" ht="18" customHeight="1" x14ac:dyDescent="0.15">
      <c r="B120" s="1221" t="s">
        <v>1271</v>
      </c>
      <c r="C120" s="1222"/>
      <c r="D120" s="1222"/>
      <c r="E120" s="1222"/>
      <c r="F120" s="1222"/>
      <c r="G120" s="1222"/>
      <c r="H120" s="1222"/>
      <c r="I120" s="1222"/>
      <c r="J120" s="1222"/>
      <c r="K120" s="1222"/>
      <c r="L120" s="1222"/>
      <c r="M120" s="1222"/>
      <c r="N120" s="1222"/>
      <c r="O120" s="1222"/>
      <c r="P120" s="1222"/>
      <c r="Q120" s="1222"/>
      <c r="R120" s="1222"/>
      <c r="S120" s="1222"/>
      <c r="T120" s="1222"/>
      <c r="U120" s="1222"/>
      <c r="V120" s="1222"/>
      <c r="W120" s="1222"/>
      <c r="X120" s="1222"/>
      <c r="Y120" s="1222"/>
      <c r="Z120" s="1222"/>
      <c r="AA120" s="1222"/>
      <c r="AB120" s="1222"/>
      <c r="AC120" s="1222"/>
      <c r="AD120" s="1222"/>
      <c r="AE120" s="1222"/>
      <c r="AF120" s="1222"/>
      <c r="AG120" s="1222"/>
      <c r="AH120" s="1222"/>
      <c r="AI120" s="1222"/>
      <c r="AJ120" s="1222"/>
      <c r="AK120" s="1222"/>
      <c r="AL120" s="1222"/>
      <c r="AM120" s="1222"/>
      <c r="AN120" s="1222"/>
      <c r="AO120" s="1222"/>
      <c r="AP120" s="1223"/>
    </row>
    <row r="121" spans="1:42" ht="18" customHeight="1" x14ac:dyDescent="0.15"/>
    <row r="122" spans="1:42" ht="53.45" customHeight="1" x14ac:dyDescent="0.15">
      <c r="B122" s="1448" t="s">
        <v>1272</v>
      </c>
      <c r="C122" s="1448"/>
      <c r="D122" s="1448"/>
      <c r="E122" s="1448"/>
      <c r="F122" s="1448"/>
      <c r="G122" s="1448"/>
      <c r="H122" s="1448"/>
      <c r="I122" s="1448"/>
      <c r="J122" s="1448"/>
      <c r="K122" s="1448"/>
      <c r="L122" s="1448"/>
      <c r="M122" s="1448"/>
      <c r="N122" s="1448"/>
      <c r="O122" s="1448"/>
      <c r="P122" s="1448"/>
      <c r="Q122" s="1448"/>
      <c r="R122" s="1448"/>
      <c r="S122" s="1448"/>
      <c r="T122" s="1448"/>
      <c r="U122" s="1448"/>
      <c r="V122" s="1448"/>
      <c r="W122" s="1448"/>
      <c r="X122" s="1448"/>
      <c r="Y122" s="1448"/>
      <c r="Z122" s="1448"/>
      <c r="AA122" s="1448"/>
      <c r="AB122" s="1448"/>
      <c r="AC122" s="1448"/>
      <c r="AD122" s="1448"/>
      <c r="AE122" s="1448"/>
      <c r="AF122" s="1448"/>
      <c r="AG122" s="1448"/>
      <c r="AH122" s="1448"/>
      <c r="AI122" s="1448"/>
      <c r="AJ122" s="1448"/>
      <c r="AK122" s="1448"/>
      <c r="AL122" s="1448"/>
      <c r="AM122" s="1448"/>
      <c r="AN122" s="1448"/>
      <c r="AO122" s="1448"/>
      <c r="AP122" s="1448"/>
    </row>
    <row r="123" spans="1:42" ht="6" customHeight="1" x14ac:dyDescent="0.15"/>
    <row r="124" spans="1:42" ht="18" customHeight="1" x14ac:dyDescent="0.15">
      <c r="A124" s="1061" t="s">
        <v>857</v>
      </c>
      <c r="B124" s="1061"/>
      <c r="C124" s="1061"/>
      <c r="D124" s="1061"/>
      <c r="E124" s="1061"/>
      <c r="F124" s="1061"/>
      <c r="G124" s="1061"/>
      <c r="H124" s="1061"/>
      <c r="I124" s="1061"/>
      <c r="J124" s="1061"/>
      <c r="K124" s="1061"/>
      <c r="L124" s="1061"/>
      <c r="M124" s="1061"/>
      <c r="N124" s="1061"/>
      <c r="O124" s="1061"/>
      <c r="P124" s="1061"/>
      <c r="Q124" s="1061"/>
      <c r="R124" s="1061"/>
      <c r="S124" s="1061"/>
      <c r="T124" s="1061"/>
      <c r="U124" s="1061"/>
      <c r="V124" s="1061"/>
      <c r="W124" s="1061"/>
      <c r="X124" s="1061"/>
      <c r="Y124" s="1061"/>
      <c r="Z124" s="1061"/>
      <c r="AA124" s="1061"/>
      <c r="AB124" s="1061"/>
      <c r="AC124" s="1061"/>
      <c r="AD124" s="1061"/>
      <c r="AE124" s="1061"/>
      <c r="AF124" s="1061"/>
      <c r="AG124" s="1061"/>
      <c r="AH124" s="1061"/>
      <c r="AI124" s="1061"/>
      <c r="AJ124" s="1061"/>
      <c r="AK124" s="1061"/>
      <c r="AL124" s="1061"/>
      <c r="AM124" s="1061"/>
      <c r="AN124" s="1061"/>
      <c r="AO124" s="1061"/>
      <c r="AP124" s="1061"/>
    </row>
    <row r="125" spans="1:42" ht="38.450000000000003" customHeight="1" x14ac:dyDescent="0.15">
      <c r="B125" s="1227" t="s">
        <v>21</v>
      </c>
      <c r="C125" s="1228"/>
      <c r="D125" s="1228"/>
      <c r="E125" s="1228"/>
      <c r="F125" s="1232" t="s">
        <v>1580</v>
      </c>
      <c r="G125" s="1233"/>
      <c r="H125" s="1233"/>
      <c r="I125" s="1233"/>
      <c r="J125" s="1233"/>
      <c r="K125" s="1233"/>
      <c r="L125" s="1233"/>
      <c r="M125" s="1233"/>
      <c r="N125" s="1233"/>
      <c r="O125" s="1233"/>
      <c r="P125" s="1233"/>
      <c r="Q125" s="1233"/>
      <c r="R125" s="1233"/>
      <c r="S125" s="1233"/>
      <c r="T125" s="1233"/>
      <c r="U125" s="1233"/>
      <c r="V125" s="1233"/>
      <c r="W125" s="1233"/>
      <c r="X125" s="1233"/>
      <c r="Y125" s="1233"/>
      <c r="Z125" s="1233"/>
      <c r="AA125" s="1233"/>
      <c r="AB125" s="1233"/>
      <c r="AC125" s="1233"/>
      <c r="AD125" s="1233"/>
      <c r="AE125" s="1233"/>
      <c r="AF125" s="1233"/>
      <c r="AG125" s="1233"/>
      <c r="AH125" s="1233"/>
      <c r="AI125" s="1233"/>
      <c r="AJ125" s="1233"/>
      <c r="AK125" s="1233"/>
      <c r="AL125" s="1233"/>
      <c r="AM125" s="1233"/>
      <c r="AN125" s="1233"/>
      <c r="AO125" s="1233"/>
      <c r="AP125" s="1234"/>
    </row>
    <row r="126" spans="1:42" ht="18" customHeight="1" x14ac:dyDescent="0.15">
      <c r="B126" s="1229" t="s">
        <v>83</v>
      </c>
      <c r="C126" s="1230"/>
      <c r="D126" s="1230"/>
      <c r="E126" s="1230"/>
      <c r="F126" s="1317"/>
      <c r="G126" s="1317"/>
      <c r="H126" s="1317"/>
      <c r="I126" s="1317"/>
      <c r="J126" s="1317"/>
      <c r="K126" s="1317"/>
      <c r="L126" s="1317"/>
      <c r="M126" s="1317"/>
      <c r="N126" s="1317"/>
      <c r="O126" s="1317"/>
      <c r="P126" s="1317"/>
      <c r="Q126" s="1317"/>
      <c r="R126" s="1317"/>
      <c r="S126" s="1317"/>
      <c r="T126" s="1317"/>
      <c r="U126" s="1317"/>
      <c r="V126" s="1317"/>
      <c r="W126" s="1317"/>
      <c r="X126" s="1317"/>
      <c r="Y126" s="1317"/>
      <c r="Z126" s="1317"/>
      <c r="AA126" s="1317"/>
      <c r="AB126" s="1317"/>
      <c r="AC126" s="1317"/>
      <c r="AD126" s="1317"/>
      <c r="AE126" s="1317"/>
      <c r="AF126" s="1317"/>
      <c r="AG126" s="1317"/>
      <c r="AH126" s="1317"/>
      <c r="AI126" s="1317"/>
      <c r="AJ126" s="1317"/>
      <c r="AK126" s="1317"/>
      <c r="AL126" s="1317"/>
      <c r="AM126" s="1317"/>
      <c r="AN126" s="1317"/>
      <c r="AO126" s="1317"/>
      <c r="AP126" s="1318"/>
    </row>
    <row r="127" spans="1:42" ht="18" customHeight="1" x14ac:dyDescent="0.15">
      <c r="B127" s="1221" t="s">
        <v>1273</v>
      </c>
      <c r="C127" s="1222"/>
      <c r="D127" s="1222"/>
      <c r="E127" s="1222"/>
      <c r="F127" s="1222"/>
      <c r="G127" s="1222"/>
      <c r="H127" s="1222"/>
      <c r="I127" s="1222"/>
      <c r="J127" s="1222"/>
      <c r="K127" s="1222"/>
      <c r="L127" s="1222"/>
      <c r="M127" s="1222"/>
      <c r="N127" s="1222"/>
      <c r="O127" s="1222"/>
      <c r="P127" s="1222"/>
      <c r="Q127" s="1222"/>
      <c r="R127" s="1222"/>
      <c r="S127" s="1222"/>
      <c r="T127" s="1222"/>
      <c r="U127" s="1222"/>
      <c r="V127" s="1222"/>
      <c r="W127" s="1222"/>
      <c r="X127" s="1222"/>
      <c r="Y127" s="1222"/>
      <c r="Z127" s="1222"/>
      <c r="AA127" s="1222"/>
      <c r="AB127" s="1222"/>
      <c r="AC127" s="1222"/>
      <c r="AD127" s="1222"/>
      <c r="AE127" s="1222"/>
      <c r="AF127" s="1222"/>
      <c r="AG127" s="1222"/>
      <c r="AH127" s="1222"/>
      <c r="AI127" s="1222"/>
      <c r="AJ127" s="1222"/>
      <c r="AK127" s="1222"/>
      <c r="AL127" s="1222"/>
      <c r="AM127" s="1222"/>
      <c r="AN127" s="1222"/>
      <c r="AO127" s="1222"/>
      <c r="AP127" s="1223"/>
    </row>
    <row r="128" spans="1:42" ht="18" customHeight="1" x14ac:dyDescent="0.15">
      <c r="B128" s="236"/>
      <c r="C128" s="236"/>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c r="AA128" s="236"/>
      <c r="AB128" s="236"/>
      <c r="AC128" s="236"/>
      <c r="AD128" s="236"/>
      <c r="AE128" s="236"/>
      <c r="AF128" s="236"/>
      <c r="AG128" s="236"/>
      <c r="AH128" s="236"/>
      <c r="AI128" s="236"/>
      <c r="AJ128" s="236"/>
      <c r="AK128" s="236"/>
      <c r="AL128" s="236"/>
      <c r="AM128" s="236"/>
      <c r="AN128" s="236"/>
      <c r="AO128" s="236"/>
      <c r="AP128" s="236"/>
    </row>
    <row r="129" spans="1:44" ht="53.45" customHeight="1" x14ac:dyDescent="0.15">
      <c r="B129" s="1451" t="s">
        <v>1274</v>
      </c>
      <c r="C129" s="1451"/>
      <c r="D129" s="1451"/>
      <c r="E129" s="1451"/>
      <c r="F129" s="1451"/>
      <c r="G129" s="1451"/>
      <c r="H129" s="1451"/>
      <c r="I129" s="1451"/>
      <c r="J129" s="1451"/>
      <c r="K129" s="1451"/>
      <c r="L129" s="1451"/>
      <c r="M129" s="1451"/>
      <c r="N129" s="1451"/>
      <c r="O129" s="1451"/>
      <c r="P129" s="1451"/>
      <c r="Q129" s="1451"/>
      <c r="R129" s="1451"/>
      <c r="S129" s="1451"/>
      <c r="T129" s="1451"/>
      <c r="U129" s="1451"/>
      <c r="V129" s="1451"/>
      <c r="W129" s="1451"/>
      <c r="X129" s="1451"/>
      <c r="Y129" s="1451"/>
      <c r="Z129" s="1451"/>
      <c r="AA129" s="1451"/>
      <c r="AB129" s="1451"/>
      <c r="AC129" s="1451"/>
      <c r="AD129" s="1451"/>
      <c r="AE129" s="1451"/>
      <c r="AF129" s="1451"/>
      <c r="AG129" s="1451"/>
      <c r="AH129" s="1451"/>
      <c r="AI129" s="1451"/>
      <c r="AJ129" s="1451"/>
      <c r="AK129" s="1451"/>
      <c r="AL129" s="1451"/>
      <c r="AM129" s="1451"/>
      <c r="AN129" s="1451"/>
      <c r="AO129" s="1451"/>
      <c r="AP129" s="1451"/>
    </row>
    <row r="130" spans="1:44" ht="9.6" customHeight="1" x14ac:dyDescent="0.15"/>
    <row r="131" spans="1:44" ht="17.45" customHeight="1" x14ac:dyDescent="0.15">
      <c r="A131" s="1061" t="s">
        <v>326</v>
      </c>
      <c r="B131" s="1061"/>
      <c r="C131" s="1061"/>
      <c r="D131" s="1061"/>
      <c r="E131" s="1061"/>
      <c r="F131" s="1061"/>
      <c r="G131" s="1061"/>
      <c r="H131" s="1061"/>
      <c r="I131" s="1061"/>
      <c r="J131" s="1061"/>
      <c r="K131" s="1061"/>
      <c r="L131" s="1061"/>
      <c r="M131" s="1061"/>
      <c r="N131" s="1061"/>
      <c r="O131" s="1061"/>
      <c r="P131" s="1061"/>
      <c r="Q131" s="1061"/>
      <c r="R131" s="1061"/>
      <c r="S131" s="1061"/>
      <c r="T131" s="1061"/>
      <c r="U131" s="1061"/>
      <c r="V131" s="1061"/>
      <c r="W131" s="1061"/>
      <c r="X131" s="1061"/>
      <c r="Y131" s="1061"/>
      <c r="Z131" s="1061"/>
      <c r="AA131" s="1061"/>
      <c r="AB131" s="1061"/>
      <c r="AC131" s="1061"/>
      <c r="AD131" s="1061"/>
      <c r="AE131" s="1061"/>
      <c r="AF131" s="1061"/>
      <c r="AG131" s="1061"/>
      <c r="AH131" s="1061"/>
      <c r="AI131" s="1061"/>
      <c r="AJ131" s="1061"/>
      <c r="AK131" s="1061"/>
      <c r="AL131" s="1061"/>
      <c r="AM131" s="1061"/>
      <c r="AN131" s="1061"/>
      <c r="AO131" s="1061"/>
      <c r="AP131" s="1061"/>
    </row>
    <row r="132" spans="1:44" ht="60" customHeight="1" x14ac:dyDescent="0.15">
      <c r="B132" s="988" t="s">
        <v>21</v>
      </c>
      <c r="C132" s="989"/>
      <c r="D132" s="989"/>
      <c r="E132" s="989"/>
      <c r="F132" s="1232" t="s">
        <v>1581</v>
      </c>
      <c r="G132" s="1233"/>
      <c r="H132" s="1233"/>
      <c r="I132" s="1233"/>
      <c r="J132" s="1233"/>
      <c r="K132" s="1233"/>
      <c r="L132" s="1233"/>
      <c r="M132" s="1233"/>
      <c r="N132" s="1233"/>
      <c r="O132" s="1233"/>
      <c r="P132" s="1233"/>
      <c r="Q132" s="1233"/>
      <c r="R132" s="1233"/>
      <c r="S132" s="1233"/>
      <c r="T132" s="1233"/>
      <c r="U132" s="1233"/>
      <c r="V132" s="1233"/>
      <c r="W132" s="1233"/>
      <c r="X132" s="1233"/>
      <c r="Y132" s="1233"/>
      <c r="Z132" s="1233"/>
      <c r="AA132" s="1233"/>
      <c r="AB132" s="1233"/>
      <c r="AC132" s="1233"/>
      <c r="AD132" s="1233"/>
      <c r="AE132" s="1233"/>
      <c r="AF132" s="1233"/>
      <c r="AG132" s="1233"/>
      <c r="AH132" s="1233"/>
      <c r="AI132" s="1233"/>
      <c r="AJ132" s="1233"/>
      <c r="AK132" s="1233"/>
      <c r="AL132" s="1233"/>
      <c r="AM132" s="1233"/>
      <c r="AN132" s="1233"/>
      <c r="AO132" s="1233"/>
      <c r="AP132" s="1234"/>
    </row>
    <row r="133" spans="1:44" ht="18" customHeight="1" x14ac:dyDescent="0.15">
      <c r="B133" s="720" t="s">
        <v>9</v>
      </c>
      <c r="C133" s="540" t="s">
        <v>269</v>
      </c>
      <c r="D133" s="540"/>
      <c r="E133" s="540"/>
      <c r="F133" s="540"/>
      <c r="G133" s="540"/>
      <c r="H133" s="540"/>
      <c r="I133" s="540"/>
      <c r="J133" s="540"/>
      <c r="K133" s="540"/>
      <c r="L133" s="540"/>
      <c r="M133" s="540"/>
      <c r="N133" s="540"/>
      <c r="O133" s="540"/>
      <c r="P133" s="540"/>
      <c r="Q133" s="540"/>
      <c r="R133" s="540"/>
      <c r="S133" s="540"/>
      <c r="T133" s="540"/>
      <c r="U133" s="540"/>
      <c r="V133" s="540"/>
      <c r="W133" s="540"/>
      <c r="X133" s="540"/>
      <c r="Y133" s="540"/>
      <c r="Z133" s="540"/>
      <c r="AA133" s="540"/>
      <c r="AB133" s="540"/>
      <c r="AC133" s="540"/>
      <c r="AD133" s="540"/>
      <c r="AF133" s="721" t="s">
        <v>23</v>
      </c>
      <c r="AG133" s="540"/>
      <c r="AI133" s="552"/>
      <c r="AJ133" s="552"/>
      <c r="AK133" s="552"/>
      <c r="AL133" s="552"/>
      <c r="AM133" s="552"/>
      <c r="AN133" s="540"/>
      <c r="AO133" s="540"/>
      <c r="AP133" s="717"/>
    </row>
    <row r="134" spans="1:44" ht="11.45" customHeight="1" x14ac:dyDescent="0.15">
      <c r="B134" s="722" t="s">
        <v>841</v>
      </c>
      <c r="C134" s="542"/>
      <c r="D134" s="542"/>
      <c r="E134" s="542"/>
      <c r="F134" s="542"/>
      <c r="G134" s="542"/>
      <c r="H134" s="542"/>
      <c r="I134" s="542"/>
      <c r="J134" s="542"/>
      <c r="K134" s="542"/>
      <c r="L134" s="542"/>
      <c r="M134" s="542"/>
      <c r="N134" s="542"/>
      <c r="O134" s="542"/>
      <c r="P134" s="542"/>
      <c r="Q134" s="542"/>
      <c r="R134" s="723" t="s">
        <v>1275</v>
      </c>
      <c r="S134" s="542"/>
      <c r="T134" s="723"/>
      <c r="U134" s="542"/>
      <c r="V134" s="542"/>
      <c r="W134" s="542"/>
      <c r="X134" s="542"/>
      <c r="Y134" s="542"/>
      <c r="Z134" s="542"/>
      <c r="AA134" s="542"/>
      <c r="AB134" s="706"/>
      <c r="AC134" s="542"/>
      <c r="AD134" s="542"/>
      <c r="AE134" s="542"/>
      <c r="AF134" s="542"/>
      <c r="AG134" s="542"/>
      <c r="AH134" s="542"/>
      <c r="AI134" s="542"/>
      <c r="AJ134" s="542"/>
      <c r="AK134" s="542"/>
      <c r="AL134" s="543"/>
      <c r="AM134" s="541"/>
      <c r="AN134" s="541"/>
      <c r="AO134" s="542"/>
      <c r="AP134" s="543"/>
      <c r="AQ134" s="237"/>
      <c r="AR134" s="237"/>
    </row>
    <row r="135" spans="1:44" ht="15.95" customHeight="1" x14ac:dyDescent="0.15"/>
    <row r="136" spans="1:44" ht="18.600000000000001" customHeight="1" x14ac:dyDescent="0.15">
      <c r="B136" s="1308" t="s">
        <v>1276</v>
      </c>
      <c r="C136" s="1309"/>
      <c r="D136" s="1309"/>
      <c r="E136" s="1309"/>
      <c r="F136" s="1309"/>
      <c r="G136" s="1309"/>
      <c r="H136" s="1309"/>
      <c r="I136" s="1309"/>
      <c r="J136" s="1309"/>
      <c r="K136" s="1309"/>
      <c r="L136" s="1309"/>
      <c r="M136" s="1309"/>
      <c r="N136" s="1309"/>
      <c r="O136" s="1309"/>
      <c r="P136" s="1309"/>
      <c r="Q136" s="1309"/>
      <c r="R136" s="1309"/>
      <c r="S136" s="1309"/>
      <c r="T136" s="1309"/>
      <c r="U136" s="1309"/>
      <c r="V136" s="1309"/>
      <c r="W136" s="1309"/>
      <c r="X136" s="1309"/>
      <c r="Y136" s="1309"/>
      <c r="Z136" s="1309"/>
      <c r="AA136" s="1309"/>
      <c r="AB136" s="1309"/>
      <c r="AC136" s="1309"/>
      <c r="AD136" s="1309"/>
      <c r="AE136" s="1309"/>
      <c r="AF136" s="1309"/>
      <c r="AG136" s="1309"/>
      <c r="AH136" s="1309"/>
      <c r="AI136" s="1309"/>
      <c r="AJ136" s="1309"/>
      <c r="AK136" s="1309"/>
      <c r="AL136" s="1309"/>
      <c r="AM136" s="1309"/>
      <c r="AN136" s="1309"/>
      <c r="AO136" s="1309"/>
      <c r="AP136" s="1310"/>
    </row>
    <row r="137" spans="1:44" ht="15.95" customHeight="1" x14ac:dyDescent="0.15"/>
    <row r="138" spans="1:44" ht="36" customHeight="1" x14ac:dyDescent="0.15">
      <c r="B138" s="1452" t="s">
        <v>1277</v>
      </c>
      <c r="C138" s="1453"/>
      <c r="D138" s="1453"/>
      <c r="E138" s="1453"/>
      <c r="F138" s="1453"/>
      <c r="G138" s="1453"/>
      <c r="H138" s="1453"/>
      <c r="I138" s="1453"/>
      <c r="J138" s="1453"/>
      <c r="K138" s="1453"/>
      <c r="L138" s="1453"/>
      <c r="M138" s="1453"/>
      <c r="N138" s="1453"/>
      <c r="O138" s="1453"/>
      <c r="P138" s="1453"/>
      <c r="Q138" s="1453"/>
      <c r="R138" s="1453"/>
      <c r="S138" s="1453"/>
      <c r="T138" s="1453"/>
      <c r="U138" s="1453"/>
      <c r="V138" s="1453"/>
      <c r="W138" s="1453"/>
      <c r="X138" s="1453"/>
      <c r="Y138" s="1453"/>
      <c r="Z138" s="1453"/>
      <c r="AA138" s="1453"/>
      <c r="AB138" s="1453"/>
      <c r="AC138" s="1453"/>
      <c r="AD138" s="1453"/>
      <c r="AE138" s="1453"/>
      <c r="AF138" s="1453"/>
      <c r="AG138" s="1453"/>
      <c r="AH138" s="1453"/>
      <c r="AI138" s="1453"/>
      <c r="AJ138" s="1453"/>
      <c r="AK138" s="1453"/>
      <c r="AL138" s="1453"/>
      <c r="AM138" s="1453"/>
      <c r="AN138" s="1453"/>
      <c r="AO138" s="1453"/>
      <c r="AP138" s="1454"/>
    </row>
    <row r="139" spans="1:44" ht="18" customHeight="1" x14ac:dyDescent="0.15">
      <c r="B139" s="1265" t="s">
        <v>270</v>
      </c>
      <c r="C139" s="1265"/>
      <c r="D139" s="1265"/>
      <c r="E139" s="1265"/>
      <c r="F139" s="1265"/>
      <c r="G139" s="1265"/>
      <c r="H139" s="1265"/>
      <c r="I139" s="1265"/>
      <c r="J139" s="1265"/>
      <c r="K139" s="1265"/>
      <c r="L139" s="1265"/>
      <c r="M139" s="1265"/>
      <c r="N139" s="1265"/>
      <c r="O139" s="1265"/>
      <c r="P139" s="1265"/>
      <c r="Q139" s="1265"/>
      <c r="R139" s="724"/>
      <c r="S139" s="724"/>
      <c r="T139" s="724"/>
      <c r="U139" s="724"/>
      <c r="V139" s="724"/>
      <c r="W139" s="724"/>
      <c r="X139" s="724"/>
      <c r="Y139" s="724"/>
      <c r="Z139" s="724"/>
      <c r="AA139" s="724"/>
      <c r="AB139" s="724"/>
      <c r="AC139" s="724"/>
      <c r="AD139" s="724"/>
      <c r="AE139" s="724"/>
      <c r="AF139" s="724"/>
      <c r="AG139" s="724"/>
      <c r="AH139" s="724"/>
      <c r="AI139" s="724"/>
      <c r="AJ139" s="724"/>
      <c r="AK139" s="724"/>
      <c r="AL139" s="724"/>
      <c r="AM139" s="724"/>
      <c r="AN139" s="724"/>
      <c r="AO139" s="724"/>
      <c r="AP139" s="724"/>
    </row>
    <row r="140" spans="1:44" ht="24" customHeight="1" thickBot="1" x14ac:dyDescent="0.2">
      <c r="B140" s="1266" t="s">
        <v>21</v>
      </c>
      <c r="C140" s="1264"/>
      <c r="D140" s="1264"/>
      <c r="E140" s="1088"/>
      <c r="F140" s="552" t="s">
        <v>271</v>
      </c>
      <c r="G140" s="552"/>
      <c r="H140" s="552"/>
      <c r="I140" s="552"/>
      <c r="J140" s="552"/>
      <c r="K140" s="552"/>
      <c r="L140" s="552"/>
      <c r="M140" s="552"/>
      <c r="N140" s="552"/>
      <c r="O140" s="552"/>
      <c r="P140" s="552"/>
      <c r="Q140" s="552"/>
      <c r="R140" s="552"/>
      <c r="S140" s="552"/>
      <c r="T140" s="552"/>
      <c r="U140" s="552"/>
      <c r="V140" s="552"/>
      <c r="W140" s="552"/>
      <c r="X140" s="552"/>
      <c r="Y140" s="552"/>
      <c r="Z140" s="552"/>
      <c r="AA140" s="552"/>
      <c r="AB140" s="552"/>
      <c r="AC140" s="552"/>
      <c r="AD140" s="552"/>
      <c r="AE140" s="552"/>
      <c r="AF140" s="552"/>
      <c r="AG140" s="552"/>
      <c r="AH140" s="552"/>
      <c r="AI140" s="552"/>
      <c r="AJ140" s="552"/>
      <c r="AK140" s="552"/>
      <c r="AL140" s="552"/>
      <c r="AM140" s="552"/>
      <c r="AN140" s="552"/>
      <c r="AO140" s="552"/>
      <c r="AP140" s="553"/>
    </row>
    <row r="141" spans="1:44" ht="6" customHeight="1" thickBot="1" x14ac:dyDescent="0.2">
      <c r="B141" s="725"/>
      <c r="C141" s="547"/>
      <c r="D141" s="547"/>
      <c r="E141" s="547"/>
      <c r="AP141" s="717"/>
    </row>
    <row r="142" spans="1:44" ht="22.35" customHeight="1" thickBot="1" x14ac:dyDescent="0.2">
      <c r="B142" s="695" t="s">
        <v>67</v>
      </c>
      <c r="C142" s="237" t="s">
        <v>268</v>
      </c>
      <c r="AF142" s="692" t="s">
        <v>23</v>
      </c>
      <c r="AI142" s="1240"/>
      <c r="AJ142" s="1241"/>
      <c r="AK142" s="1241"/>
      <c r="AL142" s="1241"/>
      <c r="AM142" s="1242"/>
      <c r="AP142" s="539"/>
    </row>
    <row r="143" spans="1:44" ht="18" customHeight="1" x14ac:dyDescent="0.15">
      <c r="B143" s="695" t="s">
        <v>272</v>
      </c>
      <c r="C143" s="237" t="s">
        <v>280</v>
      </c>
      <c r="AJ143" s="709"/>
      <c r="AK143" s="709"/>
      <c r="AL143" s="709"/>
      <c r="AM143" s="709"/>
      <c r="AP143" s="539"/>
    </row>
    <row r="144" spans="1:44" ht="18" customHeight="1" x14ac:dyDescent="0.15">
      <c r="B144" s="695"/>
      <c r="C144" s="237" t="s">
        <v>281</v>
      </c>
      <c r="AF144" s="692" t="s">
        <v>225</v>
      </c>
      <c r="AI144" s="542"/>
      <c r="AJ144" s="542"/>
      <c r="AK144" s="542"/>
      <c r="AL144" s="542"/>
      <c r="AM144" s="542"/>
      <c r="AP144" s="539"/>
    </row>
    <row r="145" spans="1:42" ht="22.7" customHeight="1" x14ac:dyDescent="0.15">
      <c r="B145" s="695" t="s">
        <v>277</v>
      </c>
      <c r="C145" s="237" t="s">
        <v>24</v>
      </c>
      <c r="AF145" s="692" t="s">
        <v>23</v>
      </c>
      <c r="AI145" s="693"/>
      <c r="AJ145" s="693"/>
      <c r="AK145" s="693"/>
      <c r="AL145" s="693"/>
      <c r="AM145" s="693"/>
      <c r="AP145" s="539"/>
    </row>
    <row r="146" spans="1:42" ht="18" customHeight="1" x14ac:dyDescent="0.15">
      <c r="B146" s="695" t="s">
        <v>70</v>
      </c>
      <c r="C146" s="237" t="s">
        <v>1582</v>
      </c>
      <c r="AF146" s="692" t="s">
        <v>23</v>
      </c>
      <c r="AI146" s="1263"/>
      <c r="AJ146" s="1263"/>
      <c r="AK146" s="1263"/>
      <c r="AL146" s="1263"/>
      <c r="AM146" s="1263"/>
      <c r="AP146" s="539"/>
    </row>
    <row r="147" spans="1:42" ht="18" customHeight="1" x14ac:dyDescent="0.15">
      <c r="B147" s="695" t="s">
        <v>71</v>
      </c>
      <c r="C147" s="237" t="s">
        <v>276</v>
      </c>
      <c r="AF147" s="692" t="s">
        <v>23</v>
      </c>
      <c r="AI147" s="693"/>
      <c r="AJ147" s="693"/>
      <c r="AK147" s="693"/>
      <c r="AL147" s="693"/>
      <c r="AM147" s="693"/>
      <c r="AP147" s="539"/>
    </row>
    <row r="148" spans="1:42" ht="6" customHeight="1" thickBot="1" x14ac:dyDescent="0.2">
      <c r="B148" s="695"/>
      <c r="AF148" s="692"/>
      <c r="AI148" s="709"/>
      <c r="AJ148" s="709"/>
      <c r="AK148" s="709"/>
      <c r="AL148" s="709"/>
      <c r="AM148" s="709"/>
      <c r="AP148" s="539"/>
    </row>
    <row r="149" spans="1:42" ht="15.6" customHeight="1" thickBot="1" x14ac:dyDescent="0.2">
      <c r="B149" s="695" t="s">
        <v>278</v>
      </c>
      <c r="C149" s="237" t="s">
        <v>279</v>
      </c>
      <c r="AF149" s="692" t="s">
        <v>23</v>
      </c>
      <c r="AI149" s="710"/>
      <c r="AJ149" s="711"/>
      <c r="AK149" s="711"/>
      <c r="AL149" s="711"/>
      <c r="AM149" s="712"/>
      <c r="AP149" s="539"/>
    </row>
    <row r="150" spans="1:42" ht="6.6" customHeight="1" x14ac:dyDescent="0.15">
      <c r="B150" s="726"/>
      <c r="C150" s="542"/>
      <c r="D150" s="542"/>
      <c r="E150" s="542"/>
      <c r="F150" s="542"/>
      <c r="G150" s="542"/>
      <c r="H150" s="542"/>
      <c r="I150" s="542"/>
      <c r="J150" s="542"/>
      <c r="K150" s="542"/>
      <c r="L150" s="542"/>
      <c r="M150" s="542"/>
      <c r="N150" s="542"/>
      <c r="O150" s="542"/>
      <c r="P150" s="542"/>
      <c r="Q150" s="542"/>
      <c r="R150" s="542"/>
      <c r="S150" s="542"/>
      <c r="T150" s="542"/>
      <c r="U150" s="542"/>
      <c r="V150" s="542"/>
      <c r="W150" s="542"/>
      <c r="X150" s="542"/>
      <c r="Y150" s="542"/>
      <c r="Z150" s="542"/>
      <c r="AA150" s="542"/>
      <c r="AB150" s="542"/>
      <c r="AC150" s="542"/>
      <c r="AD150" s="542"/>
      <c r="AE150" s="542"/>
      <c r="AF150" s="542"/>
      <c r="AG150" s="542"/>
      <c r="AH150" s="542"/>
      <c r="AI150" s="542"/>
      <c r="AJ150" s="542"/>
      <c r="AK150" s="542"/>
      <c r="AL150" s="542"/>
      <c r="AM150" s="542"/>
      <c r="AN150" s="542"/>
      <c r="AO150" s="542"/>
      <c r="AP150" s="543"/>
    </row>
    <row r="151" spans="1:42" ht="18" customHeight="1" x14ac:dyDescent="0.15"/>
    <row r="152" spans="1:42" ht="18" customHeight="1" x14ac:dyDescent="0.15">
      <c r="B152" s="1224" t="s">
        <v>82</v>
      </c>
      <c r="C152" s="1225"/>
      <c r="D152" s="1225"/>
      <c r="E152" s="1225"/>
      <c r="F152" s="1225"/>
      <c r="G152" s="1225"/>
      <c r="H152" s="1225"/>
      <c r="I152" s="1225"/>
      <c r="J152" s="1225"/>
      <c r="K152" s="1225"/>
      <c r="L152" s="1225"/>
      <c r="M152" s="1225"/>
      <c r="N152" s="1225"/>
      <c r="O152" s="1225"/>
      <c r="P152" s="1225"/>
      <c r="Q152" s="1225"/>
      <c r="R152" s="1225"/>
      <c r="S152" s="1225"/>
      <c r="T152" s="1225"/>
      <c r="U152" s="1225"/>
      <c r="V152" s="1225"/>
      <c r="W152" s="1225"/>
      <c r="X152" s="1225"/>
      <c r="Y152" s="1225"/>
      <c r="Z152" s="1225"/>
      <c r="AA152" s="1225"/>
      <c r="AB152" s="1225"/>
      <c r="AC152" s="1225"/>
      <c r="AD152" s="1225"/>
      <c r="AE152" s="1225"/>
      <c r="AF152" s="1225"/>
      <c r="AG152" s="1225"/>
      <c r="AH152" s="1225"/>
      <c r="AI152" s="1225"/>
      <c r="AJ152" s="1225"/>
      <c r="AK152" s="1225"/>
      <c r="AL152" s="1225"/>
      <c r="AM152" s="1225"/>
      <c r="AN152" s="1225"/>
      <c r="AO152" s="1225"/>
      <c r="AP152" s="1226"/>
    </row>
    <row r="153" spans="1:42" ht="18" customHeight="1" x14ac:dyDescent="0.15">
      <c r="B153" s="1221" t="s">
        <v>1278</v>
      </c>
      <c r="C153" s="1222"/>
      <c r="D153" s="1222"/>
      <c r="E153" s="1222"/>
      <c r="F153" s="1222"/>
      <c r="G153" s="1222"/>
      <c r="H153" s="1222"/>
      <c r="I153" s="1222"/>
      <c r="J153" s="1222"/>
      <c r="K153" s="1222"/>
      <c r="L153" s="1222"/>
      <c r="M153" s="1222"/>
      <c r="N153" s="1222"/>
      <c r="O153" s="1222"/>
      <c r="P153" s="1222"/>
      <c r="Q153" s="1222"/>
      <c r="R153" s="1222"/>
      <c r="S153" s="1222"/>
      <c r="T153" s="1222"/>
      <c r="U153" s="1222"/>
      <c r="V153" s="1222"/>
      <c r="W153" s="1222"/>
      <c r="X153" s="1222"/>
      <c r="Y153" s="1222"/>
      <c r="Z153" s="1222"/>
      <c r="AA153" s="1222"/>
      <c r="AB153" s="1222"/>
      <c r="AC153" s="1222"/>
      <c r="AD153" s="1222"/>
      <c r="AE153" s="1222"/>
      <c r="AF153" s="1222"/>
      <c r="AG153" s="1222"/>
      <c r="AH153" s="1222"/>
      <c r="AI153" s="1222"/>
      <c r="AJ153" s="1222"/>
      <c r="AK153" s="1222"/>
      <c r="AL153" s="1222"/>
      <c r="AM153" s="1222"/>
      <c r="AN153" s="1222"/>
      <c r="AO153" s="1222"/>
      <c r="AP153" s="1223"/>
    </row>
    <row r="154" spans="1:42" ht="18" customHeight="1" x14ac:dyDescent="0.15"/>
    <row r="155" spans="1:42" ht="36" customHeight="1" x14ac:dyDescent="0.15">
      <c r="B155" s="1452" t="s">
        <v>1279</v>
      </c>
      <c r="C155" s="1453"/>
      <c r="D155" s="1453"/>
      <c r="E155" s="1453"/>
      <c r="F155" s="1453"/>
      <c r="G155" s="1453"/>
      <c r="H155" s="1453"/>
      <c r="I155" s="1453"/>
      <c r="J155" s="1453"/>
      <c r="K155" s="1453"/>
      <c r="L155" s="1453"/>
      <c r="M155" s="1453"/>
      <c r="N155" s="1453"/>
      <c r="O155" s="1453"/>
      <c r="P155" s="1453"/>
      <c r="Q155" s="1453"/>
      <c r="R155" s="1453"/>
      <c r="S155" s="1453"/>
      <c r="T155" s="1453"/>
      <c r="U155" s="1453"/>
      <c r="V155" s="1453"/>
      <c r="W155" s="1453"/>
      <c r="X155" s="1453"/>
      <c r="Y155" s="1453"/>
      <c r="Z155" s="1453"/>
      <c r="AA155" s="1453"/>
      <c r="AB155" s="1453"/>
      <c r="AC155" s="1453"/>
      <c r="AD155" s="1453"/>
      <c r="AE155" s="1453"/>
      <c r="AF155" s="1453"/>
      <c r="AG155" s="1453"/>
      <c r="AH155" s="1453"/>
      <c r="AI155" s="1453"/>
      <c r="AJ155" s="1453"/>
      <c r="AK155" s="1453"/>
      <c r="AL155" s="1453"/>
      <c r="AM155" s="1453"/>
      <c r="AN155" s="1453"/>
      <c r="AO155" s="1453"/>
      <c r="AP155" s="1454"/>
    </row>
    <row r="156" spans="1:42" ht="6.6" customHeight="1" x14ac:dyDescent="0.15">
      <c r="B156" s="727"/>
      <c r="C156" s="727"/>
      <c r="D156" s="727"/>
      <c r="E156" s="727"/>
      <c r="F156" s="727"/>
      <c r="G156" s="727"/>
      <c r="H156" s="727"/>
      <c r="I156" s="727"/>
      <c r="J156" s="727"/>
      <c r="K156" s="727"/>
      <c r="L156" s="727"/>
      <c r="M156" s="727"/>
      <c r="N156" s="727"/>
      <c r="O156" s="727"/>
      <c r="P156" s="727"/>
      <c r="Q156" s="727"/>
      <c r="R156" s="727"/>
      <c r="S156" s="727"/>
      <c r="T156" s="727"/>
      <c r="U156" s="727"/>
      <c r="V156" s="727"/>
      <c r="W156" s="727"/>
      <c r="X156" s="727"/>
      <c r="Y156" s="727"/>
      <c r="Z156" s="727"/>
      <c r="AA156" s="727"/>
      <c r="AB156" s="727"/>
      <c r="AC156" s="727"/>
      <c r="AD156" s="727"/>
      <c r="AE156" s="727"/>
      <c r="AF156" s="727"/>
      <c r="AG156" s="727"/>
      <c r="AH156" s="727"/>
      <c r="AI156" s="727"/>
      <c r="AJ156" s="727"/>
      <c r="AK156" s="727"/>
      <c r="AL156" s="727"/>
      <c r="AM156" s="727"/>
      <c r="AN156" s="727"/>
      <c r="AO156" s="727"/>
      <c r="AP156" s="727"/>
    </row>
    <row r="157" spans="1:42" ht="18" customHeight="1" x14ac:dyDescent="0.15">
      <c r="A157" s="1061" t="s">
        <v>327</v>
      </c>
      <c r="B157" s="1061"/>
      <c r="C157" s="1061"/>
      <c r="D157" s="1061"/>
      <c r="E157" s="1061"/>
      <c r="F157" s="1061"/>
      <c r="G157" s="1061"/>
      <c r="H157" s="1061"/>
      <c r="I157" s="1061"/>
      <c r="J157" s="1061"/>
      <c r="K157" s="1061"/>
      <c r="L157" s="1061"/>
      <c r="M157" s="1061"/>
      <c r="N157" s="1061"/>
      <c r="O157" s="1061"/>
      <c r="P157" s="1061"/>
      <c r="Q157" s="1061"/>
      <c r="R157" s="1061"/>
      <c r="S157" s="1061"/>
      <c r="T157" s="1061"/>
      <c r="U157" s="1061"/>
      <c r="V157" s="1061"/>
      <c r="W157" s="1061"/>
      <c r="X157" s="1061"/>
      <c r="Y157" s="1061"/>
      <c r="Z157" s="1061"/>
      <c r="AA157" s="1061"/>
      <c r="AB157" s="1061"/>
      <c r="AC157" s="1061"/>
      <c r="AD157" s="1061"/>
      <c r="AE157" s="1061"/>
      <c r="AF157" s="1061"/>
      <c r="AG157" s="1061"/>
      <c r="AH157" s="1061"/>
      <c r="AI157" s="1061"/>
      <c r="AJ157" s="1061"/>
      <c r="AK157" s="1061"/>
      <c r="AL157" s="1061"/>
      <c r="AM157" s="1061"/>
      <c r="AN157" s="1061"/>
      <c r="AO157" s="1061"/>
      <c r="AP157" s="1061"/>
    </row>
    <row r="158" spans="1:42" ht="39" customHeight="1" x14ac:dyDescent="0.15">
      <c r="B158" s="1227" t="s">
        <v>21</v>
      </c>
      <c r="C158" s="1228"/>
      <c r="D158" s="1228"/>
      <c r="E158" s="1228"/>
      <c r="F158" s="1232" t="s">
        <v>1583</v>
      </c>
      <c r="G158" s="1233"/>
      <c r="H158" s="1233"/>
      <c r="I158" s="1233"/>
      <c r="J158" s="1233"/>
      <c r="K158" s="1233"/>
      <c r="L158" s="1233"/>
      <c r="M158" s="1233"/>
      <c r="N158" s="1233"/>
      <c r="O158" s="1233"/>
      <c r="P158" s="1233"/>
      <c r="Q158" s="1233"/>
      <c r="R158" s="1233"/>
      <c r="S158" s="1233"/>
      <c r="T158" s="1233"/>
      <c r="U158" s="1233"/>
      <c r="V158" s="1233"/>
      <c r="W158" s="1233"/>
      <c r="X158" s="1233"/>
      <c r="Y158" s="1233"/>
      <c r="Z158" s="1233"/>
      <c r="AA158" s="1233"/>
      <c r="AB158" s="1233"/>
      <c r="AC158" s="1233"/>
      <c r="AD158" s="1233"/>
      <c r="AE158" s="1233"/>
      <c r="AF158" s="1233"/>
      <c r="AG158" s="1233"/>
      <c r="AH158" s="1233"/>
      <c r="AI158" s="1233"/>
      <c r="AJ158" s="1233"/>
      <c r="AK158" s="1233"/>
      <c r="AL158" s="1233"/>
      <c r="AM158" s="1233"/>
      <c r="AN158" s="1233"/>
      <c r="AO158" s="1233"/>
      <c r="AP158" s="1234"/>
    </row>
    <row r="159" spans="1:42" ht="13.7" customHeight="1" x14ac:dyDescent="0.15">
      <c r="B159" s="1229" t="s">
        <v>273</v>
      </c>
      <c r="C159" s="1230"/>
      <c r="D159" s="1230"/>
      <c r="E159" s="1230"/>
      <c r="F159" s="1230"/>
      <c r="G159" s="1230"/>
      <c r="H159" s="1230"/>
      <c r="I159" s="1230"/>
      <c r="J159" s="1230"/>
      <c r="K159" s="1230"/>
      <c r="L159" s="1230"/>
      <c r="M159" s="1230"/>
      <c r="N159" s="1230"/>
      <c r="O159" s="1230"/>
      <c r="P159" s="1230"/>
      <c r="Q159" s="1230"/>
      <c r="R159" s="1230"/>
      <c r="S159" s="1230"/>
      <c r="T159" s="1230"/>
      <c r="U159" s="1230"/>
      <c r="V159" s="1230"/>
      <c r="W159" s="1230"/>
      <c r="X159" s="1230"/>
      <c r="Y159" s="1230"/>
      <c r="Z159" s="1230"/>
      <c r="AA159" s="1230"/>
      <c r="AB159" s="1230"/>
      <c r="AC159" s="1230"/>
      <c r="AD159" s="1230"/>
      <c r="AE159" s="1230"/>
      <c r="AF159" s="1230"/>
      <c r="AG159" s="1230"/>
      <c r="AH159" s="1230"/>
      <c r="AI159" s="1230"/>
      <c r="AJ159" s="1230"/>
      <c r="AK159" s="1230"/>
      <c r="AL159" s="1230"/>
      <c r="AM159" s="1230"/>
      <c r="AN159" s="1230"/>
      <c r="AO159" s="1230"/>
      <c r="AP159" s="1231"/>
    </row>
    <row r="160" spans="1:42" ht="22.7" customHeight="1" x14ac:dyDescent="0.15">
      <c r="B160" s="1262" t="s">
        <v>1280</v>
      </c>
      <c r="C160" s="1222"/>
      <c r="D160" s="1222"/>
      <c r="E160" s="1222"/>
      <c r="F160" s="1222"/>
      <c r="G160" s="1222"/>
      <c r="H160" s="1222"/>
      <c r="I160" s="1222"/>
      <c r="J160" s="1222"/>
      <c r="K160" s="1222"/>
      <c r="L160" s="1222"/>
      <c r="M160" s="1222"/>
      <c r="N160" s="1222"/>
      <c r="O160" s="1222"/>
      <c r="P160" s="1222"/>
      <c r="Q160" s="1222"/>
      <c r="R160" s="1222"/>
      <c r="S160" s="1222"/>
      <c r="T160" s="1222"/>
      <c r="U160" s="1222"/>
      <c r="V160" s="1222"/>
      <c r="W160" s="1222"/>
      <c r="X160" s="1222"/>
      <c r="Y160" s="1222"/>
      <c r="Z160" s="1222"/>
      <c r="AA160" s="1222"/>
      <c r="AB160" s="1222"/>
      <c r="AC160" s="1222"/>
      <c r="AD160" s="1222"/>
      <c r="AE160" s="1222"/>
      <c r="AF160" s="1222"/>
      <c r="AG160" s="1222"/>
      <c r="AH160" s="1222"/>
      <c r="AI160" s="1222"/>
      <c r="AJ160" s="1222"/>
      <c r="AK160" s="1222"/>
      <c r="AL160" s="1222"/>
      <c r="AM160" s="1222"/>
      <c r="AN160" s="1222"/>
      <c r="AO160" s="1222"/>
      <c r="AP160" s="1223"/>
    </row>
    <row r="161" spans="1:44" ht="18" customHeight="1" x14ac:dyDescent="0.15">
      <c r="B161" s="236"/>
      <c r="C161" s="236"/>
      <c r="D161" s="236"/>
      <c r="E161" s="236"/>
      <c r="F161" s="236"/>
      <c r="G161" s="236"/>
      <c r="H161" s="236"/>
      <c r="I161" s="236"/>
      <c r="J161" s="236"/>
      <c r="K161" s="236"/>
      <c r="L161" s="236"/>
      <c r="M161" s="236"/>
      <c r="N161" s="236"/>
      <c r="O161" s="236"/>
      <c r="P161" s="236"/>
      <c r="Q161" s="236"/>
      <c r="R161" s="236"/>
      <c r="S161" s="236"/>
      <c r="T161" s="236"/>
      <c r="U161" s="236"/>
      <c r="V161" s="236"/>
      <c r="W161" s="236"/>
      <c r="X161" s="236"/>
      <c r="Y161" s="236"/>
      <c r="Z161" s="236"/>
      <c r="AA161" s="236"/>
      <c r="AB161" s="236"/>
      <c r="AC161" s="236"/>
      <c r="AD161" s="236"/>
      <c r="AE161" s="236"/>
      <c r="AF161" s="236"/>
      <c r="AG161" s="236"/>
      <c r="AH161" s="236"/>
      <c r="AI161" s="236"/>
      <c r="AJ161" s="236"/>
      <c r="AK161" s="236"/>
      <c r="AL161" s="236"/>
      <c r="AM161" s="236"/>
      <c r="AN161" s="236"/>
      <c r="AO161" s="236"/>
      <c r="AP161" s="236"/>
    </row>
    <row r="162" spans="1:44" ht="36" customHeight="1" x14ac:dyDescent="0.15">
      <c r="B162" s="1448" t="s">
        <v>1281</v>
      </c>
      <c r="C162" s="1448"/>
      <c r="D162" s="1448"/>
      <c r="E162" s="1448"/>
      <c r="F162" s="1448"/>
      <c r="G162" s="1448"/>
      <c r="H162" s="1448"/>
      <c r="I162" s="1448"/>
      <c r="J162" s="1448"/>
      <c r="K162" s="1448"/>
      <c r="L162" s="1448"/>
      <c r="M162" s="1448"/>
      <c r="N162" s="1448"/>
      <c r="O162" s="1448"/>
      <c r="P162" s="1448"/>
      <c r="Q162" s="1448"/>
      <c r="R162" s="1448"/>
      <c r="S162" s="1448"/>
      <c r="T162" s="1448"/>
      <c r="U162" s="1448"/>
      <c r="V162" s="1448"/>
      <c r="W162" s="1448"/>
      <c r="X162" s="1448"/>
      <c r="Y162" s="1448"/>
      <c r="Z162" s="1448"/>
      <c r="AA162" s="1448"/>
      <c r="AB162" s="1448"/>
      <c r="AC162" s="1448"/>
      <c r="AD162" s="1448"/>
      <c r="AE162" s="1448"/>
      <c r="AF162" s="1448"/>
      <c r="AG162" s="1448"/>
      <c r="AH162" s="1448"/>
      <c r="AI162" s="1448"/>
      <c r="AJ162" s="1448"/>
      <c r="AK162" s="1448"/>
      <c r="AL162" s="1448"/>
      <c r="AM162" s="1448"/>
      <c r="AN162" s="1448"/>
      <c r="AO162" s="1448"/>
      <c r="AP162" s="1448"/>
    </row>
    <row r="163" spans="1:44" ht="3" customHeight="1" x14ac:dyDescent="0.15">
      <c r="B163" s="727"/>
      <c r="C163" s="727"/>
      <c r="D163" s="727"/>
      <c r="E163" s="727"/>
      <c r="F163" s="727"/>
      <c r="G163" s="727"/>
      <c r="H163" s="727"/>
      <c r="I163" s="727"/>
      <c r="J163" s="727"/>
      <c r="K163" s="727"/>
      <c r="L163" s="727"/>
      <c r="M163" s="727"/>
      <c r="N163" s="727"/>
      <c r="O163" s="727"/>
      <c r="P163" s="727"/>
      <c r="Q163" s="727"/>
      <c r="R163" s="727"/>
      <c r="S163" s="727"/>
      <c r="T163" s="727"/>
      <c r="U163" s="727"/>
      <c r="V163" s="727"/>
      <c r="W163" s="727"/>
      <c r="X163" s="727"/>
      <c r="Y163" s="727"/>
      <c r="Z163" s="727"/>
      <c r="AA163" s="727"/>
      <c r="AB163" s="727"/>
      <c r="AC163" s="727"/>
      <c r="AD163" s="727"/>
      <c r="AE163" s="727"/>
      <c r="AF163" s="727"/>
      <c r="AG163" s="727"/>
      <c r="AH163" s="727"/>
      <c r="AI163" s="727"/>
      <c r="AJ163" s="727"/>
      <c r="AK163" s="727"/>
      <c r="AL163" s="727"/>
      <c r="AM163" s="727"/>
      <c r="AN163" s="727"/>
      <c r="AO163" s="727"/>
      <c r="AP163" s="727"/>
    </row>
    <row r="164" spans="1:44" ht="18" customHeight="1" x14ac:dyDescent="0.15">
      <c r="A164" s="1061" t="s">
        <v>328</v>
      </c>
      <c r="B164" s="1061"/>
      <c r="C164" s="1061"/>
      <c r="D164" s="1061"/>
      <c r="E164" s="1061"/>
      <c r="F164" s="1061"/>
      <c r="G164" s="1061"/>
      <c r="H164" s="1061"/>
      <c r="I164" s="1061"/>
      <c r="J164" s="1061"/>
      <c r="K164" s="1061"/>
      <c r="L164" s="1061"/>
      <c r="M164" s="1061"/>
      <c r="N164" s="1061"/>
      <c r="O164" s="1061"/>
      <c r="P164" s="1061"/>
      <c r="Q164" s="1061"/>
      <c r="R164" s="1061"/>
      <c r="S164" s="1061"/>
      <c r="T164" s="1061"/>
      <c r="U164" s="1061"/>
      <c r="V164" s="1061"/>
      <c r="W164" s="1061"/>
      <c r="X164" s="1061"/>
      <c r="Y164" s="1061"/>
      <c r="Z164" s="1061"/>
      <c r="AA164" s="1061"/>
      <c r="AB164" s="1061"/>
      <c r="AC164" s="1061"/>
      <c r="AD164" s="1061"/>
      <c r="AE164" s="1061"/>
      <c r="AF164" s="1061"/>
      <c r="AG164" s="1061"/>
      <c r="AH164" s="1061"/>
      <c r="AI164" s="1061"/>
      <c r="AJ164" s="1061"/>
      <c r="AK164" s="1061"/>
      <c r="AL164" s="1061"/>
      <c r="AM164" s="1061"/>
      <c r="AN164" s="1061"/>
      <c r="AO164" s="1061"/>
      <c r="AP164" s="1061"/>
    </row>
    <row r="165" spans="1:44" ht="38.450000000000003" customHeight="1" x14ac:dyDescent="0.15">
      <c r="B165" s="1227" t="s">
        <v>21</v>
      </c>
      <c r="C165" s="1228"/>
      <c r="D165" s="1228"/>
      <c r="E165" s="1228"/>
      <c r="F165" s="1232" t="s">
        <v>1584</v>
      </c>
      <c r="G165" s="1233"/>
      <c r="H165" s="1233"/>
      <c r="I165" s="1233"/>
      <c r="J165" s="1233"/>
      <c r="K165" s="1233"/>
      <c r="L165" s="1233"/>
      <c r="M165" s="1233"/>
      <c r="N165" s="1233"/>
      <c r="O165" s="1233"/>
      <c r="P165" s="1233"/>
      <c r="Q165" s="1233"/>
      <c r="R165" s="1233"/>
      <c r="S165" s="1233"/>
      <c r="T165" s="1233"/>
      <c r="U165" s="1233"/>
      <c r="V165" s="1233"/>
      <c r="W165" s="1233"/>
      <c r="X165" s="1233"/>
      <c r="Y165" s="1233"/>
      <c r="Z165" s="1233"/>
      <c r="AA165" s="1233"/>
      <c r="AB165" s="1233"/>
      <c r="AC165" s="1233"/>
      <c r="AD165" s="1233"/>
      <c r="AE165" s="1233"/>
      <c r="AF165" s="1233"/>
      <c r="AG165" s="1233"/>
      <c r="AH165" s="1233"/>
      <c r="AI165" s="1233"/>
      <c r="AJ165" s="1233"/>
      <c r="AK165" s="1233"/>
      <c r="AL165" s="1233"/>
      <c r="AM165" s="1233"/>
      <c r="AN165" s="1233"/>
      <c r="AO165" s="1233"/>
      <c r="AP165" s="1234"/>
    </row>
    <row r="166" spans="1:44" ht="16.7" customHeight="1" x14ac:dyDescent="0.15">
      <c r="B166" s="1229" t="s">
        <v>273</v>
      </c>
      <c r="C166" s="1230"/>
      <c r="D166" s="1230"/>
      <c r="E166" s="1230"/>
      <c r="F166" s="1230"/>
      <c r="G166" s="1230"/>
      <c r="H166" s="1230"/>
      <c r="I166" s="1230"/>
      <c r="J166" s="1230"/>
      <c r="K166" s="1230"/>
      <c r="L166" s="1230"/>
      <c r="M166" s="1230"/>
      <c r="N166" s="1230"/>
      <c r="O166" s="1230"/>
      <c r="P166" s="1230"/>
      <c r="Q166" s="1230"/>
      <c r="R166" s="1230"/>
      <c r="S166" s="1230"/>
      <c r="T166" s="1230"/>
      <c r="U166" s="1230"/>
      <c r="V166" s="1230"/>
      <c r="W166" s="1230"/>
      <c r="X166" s="1230"/>
      <c r="Y166" s="1230"/>
      <c r="Z166" s="1230"/>
      <c r="AA166" s="1230"/>
      <c r="AB166" s="1230"/>
      <c r="AC166" s="1230"/>
      <c r="AD166" s="1230"/>
      <c r="AE166" s="1230"/>
      <c r="AF166" s="1230"/>
      <c r="AG166" s="1230"/>
      <c r="AH166" s="1230"/>
      <c r="AI166" s="1230"/>
      <c r="AJ166" s="1230"/>
      <c r="AK166" s="1230"/>
      <c r="AL166" s="1230"/>
      <c r="AM166" s="1230"/>
      <c r="AN166" s="1230"/>
      <c r="AO166" s="1230"/>
      <c r="AP166" s="1231"/>
    </row>
    <row r="167" spans="1:44" ht="21" customHeight="1" x14ac:dyDescent="0.15">
      <c r="B167" s="1262" t="s">
        <v>1282</v>
      </c>
      <c r="C167" s="1222"/>
      <c r="D167" s="1222"/>
      <c r="E167" s="1222"/>
      <c r="F167" s="1222"/>
      <c r="G167" s="1222"/>
      <c r="H167" s="1222"/>
      <c r="I167" s="1222"/>
      <c r="J167" s="1222"/>
      <c r="K167" s="1222"/>
      <c r="L167" s="1222"/>
      <c r="M167" s="1222"/>
      <c r="N167" s="1222"/>
      <c r="O167" s="1222"/>
      <c r="P167" s="1222"/>
      <c r="Q167" s="1222"/>
      <c r="R167" s="1222"/>
      <c r="S167" s="1222"/>
      <c r="T167" s="1222"/>
      <c r="U167" s="1222"/>
      <c r="V167" s="1222"/>
      <c r="W167" s="1222"/>
      <c r="X167" s="1222"/>
      <c r="Y167" s="1222"/>
      <c r="Z167" s="1222"/>
      <c r="AA167" s="1222"/>
      <c r="AB167" s="1222"/>
      <c r="AC167" s="1222"/>
      <c r="AD167" s="1222"/>
      <c r="AE167" s="1222"/>
      <c r="AF167" s="1222"/>
      <c r="AG167" s="1222"/>
      <c r="AH167" s="1222"/>
      <c r="AI167" s="1222"/>
      <c r="AJ167" s="1222"/>
      <c r="AK167" s="1222"/>
      <c r="AL167" s="1222"/>
      <c r="AM167" s="1222"/>
      <c r="AN167" s="1222"/>
      <c r="AO167" s="1222"/>
      <c r="AP167" s="1223"/>
    </row>
    <row r="168" spans="1:44" ht="18" customHeight="1" x14ac:dyDescent="0.15">
      <c r="B168" s="728"/>
      <c r="C168" s="728"/>
      <c r="D168" s="728"/>
      <c r="E168" s="728"/>
      <c r="F168" s="728"/>
      <c r="G168" s="728"/>
      <c r="H168" s="728"/>
      <c r="I168" s="728"/>
      <c r="J168" s="728"/>
      <c r="K168" s="728"/>
      <c r="L168" s="728"/>
      <c r="M168" s="728"/>
      <c r="N168" s="728"/>
      <c r="O168" s="728"/>
      <c r="P168" s="728"/>
      <c r="Q168" s="728"/>
      <c r="R168" s="728"/>
      <c r="S168" s="728"/>
      <c r="T168" s="728"/>
      <c r="U168" s="728"/>
      <c r="V168" s="728"/>
      <c r="W168" s="728"/>
      <c r="X168" s="728"/>
      <c r="Y168" s="728"/>
      <c r="Z168" s="728"/>
      <c r="AA168" s="728"/>
      <c r="AB168" s="728"/>
      <c r="AC168" s="728"/>
      <c r="AD168" s="728"/>
      <c r="AE168" s="728"/>
      <c r="AF168" s="728"/>
      <c r="AG168" s="728"/>
      <c r="AH168" s="728"/>
      <c r="AI168" s="728"/>
      <c r="AJ168" s="728"/>
      <c r="AK168" s="728"/>
      <c r="AL168" s="728"/>
      <c r="AM168" s="728"/>
      <c r="AN168" s="728"/>
      <c r="AO168" s="728"/>
      <c r="AP168" s="728"/>
    </row>
    <row r="169" spans="1:44" ht="18.600000000000001" customHeight="1" x14ac:dyDescent="0.15">
      <c r="B169" s="1235" t="s">
        <v>363</v>
      </c>
      <c r="C169" s="1236"/>
      <c r="D169" s="1236"/>
      <c r="E169" s="1236"/>
      <c r="F169" s="1236"/>
      <c r="G169" s="1236"/>
      <c r="H169" s="1236"/>
      <c r="I169" s="1236"/>
      <c r="J169" s="1236"/>
      <c r="K169" s="1236"/>
      <c r="L169" s="1236"/>
      <c r="M169" s="1236"/>
      <c r="N169" s="1236"/>
      <c r="O169" s="1236"/>
      <c r="P169" s="1236"/>
      <c r="Q169" s="1236"/>
      <c r="R169" s="1236"/>
      <c r="S169" s="1236"/>
      <c r="T169" s="1236"/>
      <c r="U169" s="1236"/>
      <c r="V169" s="1236"/>
      <c r="W169" s="1236"/>
      <c r="X169" s="1236"/>
      <c r="Y169" s="1236"/>
      <c r="Z169" s="1236"/>
      <c r="AA169" s="1236"/>
      <c r="AB169" s="1236"/>
      <c r="AC169" s="1236"/>
      <c r="AD169" s="1236"/>
      <c r="AE169" s="1236"/>
      <c r="AF169" s="1236"/>
      <c r="AG169" s="1236"/>
      <c r="AH169" s="1236"/>
      <c r="AI169" s="1236"/>
      <c r="AJ169" s="1236"/>
      <c r="AK169" s="1236"/>
      <c r="AL169" s="1236"/>
      <c r="AM169" s="1236"/>
      <c r="AN169" s="1236"/>
      <c r="AO169" s="729"/>
      <c r="AP169" s="730"/>
    </row>
    <row r="170" spans="1:44" ht="2.4500000000000002" customHeight="1" x14ac:dyDescent="0.15"/>
    <row r="171" spans="1:44" ht="17.100000000000001" customHeight="1" x14ac:dyDescent="0.15">
      <c r="A171" s="238" t="s">
        <v>274</v>
      </c>
    </row>
    <row r="172" spans="1:44" s="241" customFormat="1" ht="18" customHeight="1" x14ac:dyDescent="0.15">
      <c r="A172" s="242"/>
      <c r="B172" s="1319"/>
      <c r="C172" s="1319"/>
      <c r="D172" s="833" t="s">
        <v>27</v>
      </c>
      <c r="E172" s="835"/>
      <c r="F172" s="835"/>
      <c r="G172" s="835"/>
      <c r="H172" s="835"/>
      <c r="I172" s="835"/>
      <c r="J172" s="835"/>
      <c r="K172" s="835"/>
      <c r="L172" s="835"/>
      <c r="M172" s="835"/>
      <c r="N172" s="835"/>
      <c r="O172" s="835"/>
      <c r="P172" s="835"/>
      <c r="Q172" s="835"/>
      <c r="R172" s="835"/>
      <c r="S172" s="835"/>
      <c r="T172" s="835"/>
      <c r="U172" s="835"/>
      <c r="V172" s="835"/>
      <c r="W172" s="835"/>
      <c r="X172" s="835"/>
      <c r="Y172" s="835"/>
      <c r="Z172" s="835"/>
      <c r="AA172" s="835"/>
      <c r="AB172" s="835"/>
      <c r="AC172" s="835"/>
      <c r="AD172" s="835"/>
      <c r="AE172" s="835"/>
      <c r="AF172" s="835"/>
      <c r="AG172" s="835"/>
      <c r="AH172" s="835"/>
      <c r="AI172" s="835"/>
      <c r="AJ172" s="835"/>
      <c r="AK172" s="835"/>
      <c r="AL172" s="835"/>
      <c r="AM172" s="981" t="s">
        <v>60</v>
      </c>
      <c r="AN172" s="982"/>
      <c r="AO172" s="982"/>
      <c r="AP172" s="983"/>
      <c r="AQ172" s="236"/>
      <c r="AR172" s="236"/>
    </row>
    <row r="173" spans="1:44" ht="21" customHeight="1" x14ac:dyDescent="0.15">
      <c r="B173" s="833" t="s">
        <v>9</v>
      </c>
      <c r="C173" s="833"/>
      <c r="D173" s="1244" t="s">
        <v>249</v>
      </c>
      <c r="E173" s="832"/>
      <c r="F173" s="832"/>
      <c r="G173" s="832"/>
      <c r="H173" s="832"/>
      <c r="I173" s="832"/>
      <c r="J173" s="832"/>
      <c r="K173" s="832"/>
      <c r="L173" s="832"/>
      <c r="M173" s="832"/>
      <c r="N173" s="832"/>
      <c r="O173" s="832"/>
      <c r="P173" s="832"/>
      <c r="Q173" s="832"/>
      <c r="R173" s="832"/>
      <c r="S173" s="832"/>
      <c r="T173" s="832"/>
      <c r="U173" s="832"/>
      <c r="V173" s="832"/>
      <c r="W173" s="832"/>
      <c r="X173" s="832"/>
      <c r="Y173" s="832"/>
      <c r="Z173" s="832"/>
      <c r="AA173" s="832"/>
      <c r="AB173" s="832"/>
      <c r="AC173" s="832"/>
      <c r="AD173" s="832"/>
      <c r="AE173" s="832"/>
      <c r="AF173" s="832"/>
      <c r="AG173" s="832"/>
      <c r="AH173" s="832"/>
      <c r="AI173" s="832"/>
      <c r="AJ173" s="832"/>
      <c r="AK173" s="832"/>
      <c r="AL173" s="832"/>
      <c r="AM173" s="1356"/>
      <c r="AN173" s="1357"/>
      <c r="AO173" s="1357"/>
      <c r="AP173" s="1358"/>
    </row>
    <row r="174" spans="1:44" ht="30" customHeight="1" x14ac:dyDescent="0.15">
      <c r="B174" s="833" t="s">
        <v>12</v>
      </c>
      <c r="C174" s="833"/>
      <c r="D174" s="1244" t="s">
        <v>116</v>
      </c>
      <c r="E174" s="1244"/>
      <c r="F174" s="1244"/>
      <c r="G174" s="1244"/>
      <c r="H174" s="1244"/>
      <c r="I174" s="1244"/>
      <c r="J174" s="1244"/>
      <c r="K174" s="1244"/>
      <c r="L174" s="1244"/>
      <c r="M174" s="1244"/>
      <c r="N174" s="1244"/>
      <c r="O174" s="1244"/>
      <c r="P174" s="1244"/>
      <c r="Q174" s="1244"/>
      <c r="R174" s="1244"/>
      <c r="S174" s="1244"/>
      <c r="T174" s="1244"/>
      <c r="U174" s="1244"/>
      <c r="V174" s="1244"/>
      <c r="W174" s="1244"/>
      <c r="X174" s="1244"/>
      <c r="Y174" s="1244"/>
      <c r="Z174" s="1244"/>
      <c r="AA174" s="1244"/>
      <c r="AB174" s="1244"/>
      <c r="AC174" s="1244"/>
      <c r="AD174" s="1244"/>
      <c r="AE174" s="1244"/>
      <c r="AF174" s="1244"/>
      <c r="AG174" s="1244"/>
      <c r="AH174" s="1244"/>
      <c r="AI174" s="1244"/>
      <c r="AJ174" s="1244"/>
      <c r="AK174" s="1244"/>
      <c r="AL174" s="1244"/>
      <c r="AM174" s="1356"/>
      <c r="AN174" s="1357"/>
      <c r="AO174" s="1357"/>
      <c r="AP174" s="1358"/>
    </row>
    <row r="175" spans="1:44" ht="6.6" customHeight="1" x14ac:dyDescent="0.15"/>
    <row r="176" spans="1:44" ht="18" customHeight="1" x14ac:dyDescent="0.15">
      <c r="B176" s="1311" t="s">
        <v>344</v>
      </c>
      <c r="C176" s="1312"/>
      <c r="D176" s="1312"/>
      <c r="E176" s="1312"/>
      <c r="F176" s="1312"/>
      <c r="G176" s="1312"/>
      <c r="H176" s="1312"/>
      <c r="I176" s="1312"/>
      <c r="J176" s="1312"/>
      <c r="K176" s="1312"/>
      <c r="L176" s="1312"/>
      <c r="M176" s="1312"/>
      <c r="N176" s="1312"/>
      <c r="O176" s="1312"/>
      <c r="P176" s="1312"/>
      <c r="Q176" s="1312"/>
      <c r="R176" s="1312"/>
      <c r="S176" s="1312"/>
      <c r="T176" s="1312"/>
      <c r="U176" s="1312"/>
      <c r="V176" s="1312"/>
      <c r="W176" s="1312"/>
      <c r="X176" s="1312"/>
      <c r="Y176" s="1312"/>
      <c r="Z176" s="1312"/>
      <c r="AA176" s="1312"/>
      <c r="AB176" s="1312"/>
      <c r="AC176" s="1312"/>
      <c r="AD176" s="1312"/>
      <c r="AE176" s="1312"/>
      <c r="AF176" s="1312"/>
      <c r="AG176" s="1312"/>
      <c r="AH176" s="1312"/>
      <c r="AI176" s="1312"/>
      <c r="AJ176" s="1312"/>
      <c r="AK176" s="1312"/>
      <c r="AL176" s="1312"/>
      <c r="AM176" s="1312"/>
      <c r="AN176" s="1312"/>
      <c r="AO176" s="1312"/>
      <c r="AP176" s="1313"/>
    </row>
    <row r="177" spans="1:44" ht="18" customHeight="1" x14ac:dyDescent="0.15">
      <c r="B177" s="1314" t="s">
        <v>345</v>
      </c>
      <c r="C177" s="1315"/>
      <c r="D177" s="1315"/>
      <c r="E177" s="1315"/>
      <c r="F177" s="1315"/>
      <c r="G177" s="1315"/>
      <c r="H177" s="1315"/>
      <c r="I177" s="1315"/>
      <c r="J177" s="1315"/>
      <c r="K177" s="1315"/>
      <c r="L177" s="1315"/>
      <c r="M177" s="1315"/>
      <c r="N177" s="1315"/>
      <c r="O177" s="1315"/>
      <c r="P177" s="1315"/>
      <c r="Q177" s="1315"/>
      <c r="R177" s="1315"/>
      <c r="S177" s="1315"/>
      <c r="T177" s="1315"/>
      <c r="U177" s="1315"/>
      <c r="V177" s="1315"/>
      <c r="W177" s="1315"/>
      <c r="X177" s="1315"/>
      <c r="Y177" s="1315"/>
      <c r="Z177" s="1315"/>
      <c r="AA177" s="1315"/>
      <c r="AB177" s="1315"/>
      <c r="AC177" s="1315"/>
      <c r="AD177" s="1315"/>
      <c r="AE177" s="1315"/>
      <c r="AF177" s="1315"/>
      <c r="AG177" s="1315"/>
      <c r="AH177" s="1315"/>
      <c r="AI177" s="1315"/>
      <c r="AJ177" s="1315"/>
      <c r="AK177" s="1315"/>
      <c r="AL177" s="1315"/>
      <c r="AM177" s="1315"/>
      <c r="AN177" s="1315"/>
      <c r="AO177" s="1315"/>
      <c r="AP177" s="1316"/>
    </row>
    <row r="178" spans="1:44" ht="6.6" customHeight="1" thickBot="1" x14ac:dyDescent="0.2"/>
    <row r="179" spans="1:44" s="238" customFormat="1" ht="28.35" customHeight="1" thickTop="1" thickBot="1" x14ac:dyDescent="0.2">
      <c r="A179" s="1237" t="s">
        <v>29</v>
      </c>
      <c r="B179" s="1238"/>
      <c r="C179" s="1238"/>
      <c r="D179" s="1238"/>
      <c r="E179" s="1238"/>
      <c r="F179" s="1238"/>
      <c r="G179" s="1238"/>
      <c r="H179" s="1238"/>
      <c r="I179" s="1238"/>
      <c r="J179" s="1239"/>
      <c r="AQ179" s="236"/>
      <c r="AR179" s="236"/>
    </row>
    <row r="180" spans="1:44" s="242" customFormat="1" ht="7.35" customHeight="1" thickTop="1" x14ac:dyDescent="0.15">
      <c r="AQ180" s="236"/>
      <c r="AR180" s="236"/>
    </row>
    <row r="181" spans="1:44" ht="18.600000000000001" customHeight="1" x14ac:dyDescent="0.15">
      <c r="A181" s="1061" t="s">
        <v>334</v>
      </c>
      <c r="B181" s="1061"/>
      <c r="C181" s="1061"/>
      <c r="D181" s="1061"/>
      <c r="E181" s="1061"/>
      <c r="F181" s="1061"/>
      <c r="G181" s="1061"/>
      <c r="H181" s="1061"/>
      <c r="I181" s="1061"/>
      <c r="J181" s="1061"/>
      <c r="K181" s="1061"/>
      <c r="L181" s="1061"/>
      <c r="M181" s="1061"/>
      <c r="N181" s="1061"/>
      <c r="O181" s="1061"/>
      <c r="P181" s="1061"/>
      <c r="Q181" s="1061"/>
      <c r="R181" s="1061"/>
      <c r="S181" s="1061"/>
      <c r="T181" s="1061"/>
      <c r="U181" s="1061"/>
      <c r="V181" s="1061"/>
      <c r="W181" s="1061"/>
      <c r="X181" s="1061"/>
      <c r="Y181" s="1061"/>
      <c r="Z181" s="1061"/>
      <c r="AA181" s="1061"/>
      <c r="AB181" s="1061"/>
      <c r="AC181" s="1061"/>
      <c r="AD181" s="1061"/>
      <c r="AE181" s="1061"/>
      <c r="AF181" s="1061"/>
      <c r="AG181" s="1061"/>
      <c r="AH181" s="1061"/>
      <c r="AI181" s="1061"/>
      <c r="AJ181" s="1061"/>
      <c r="AK181" s="1061"/>
      <c r="AL181" s="1061"/>
      <c r="AM181" s="1061"/>
      <c r="AN181" s="1061"/>
      <c r="AO181" s="1061"/>
      <c r="AP181" s="1061"/>
      <c r="AQ181" s="237"/>
      <c r="AR181" s="237"/>
    </row>
    <row r="182" spans="1:44" s="243" customFormat="1" ht="18" customHeight="1" x14ac:dyDescent="0.15">
      <c r="A182" s="237"/>
      <c r="B182" s="833"/>
      <c r="C182" s="833"/>
      <c r="D182" s="990" t="s">
        <v>27</v>
      </c>
      <c r="E182" s="844"/>
      <c r="F182" s="844"/>
      <c r="G182" s="844"/>
      <c r="H182" s="844"/>
      <c r="I182" s="844"/>
      <c r="J182" s="844"/>
      <c r="K182" s="844"/>
      <c r="L182" s="844"/>
      <c r="M182" s="844"/>
      <c r="N182" s="844"/>
      <c r="O182" s="844"/>
      <c r="P182" s="844"/>
      <c r="Q182" s="844"/>
      <c r="R182" s="844"/>
      <c r="S182" s="844"/>
      <c r="T182" s="844"/>
      <c r="U182" s="844"/>
      <c r="V182" s="844"/>
      <c r="W182" s="844"/>
      <c r="X182" s="844"/>
      <c r="Y182" s="844"/>
      <c r="Z182" s="844"/>
      <c r="AA182" s="844"/>
      <c r="AB182" s="844"/>
      <c r="AC182" s="844"/>
      <c r="AD182" s="844"/>
      <c r="AE182" s="844"/>
      <c r="AF182" s="844"/>
      <c r="AG182" s="844"/>
      <c r="AH182" s="844"/>
      <c r="AI182" s="844"/>
      <c r="AJ182" s="844"/>
      <c r="AK182" s="844"/>
      <c r="AL182" s="988"/>
      <c r="AM182" s="981" t="s">
        <v>60</v>
      </c>
      <c r="AN182" s="982"/>
      <c r="AO182" s="982"/>
      <c r="AP182" s="983"/>
      <c r="AQ182" s="237"/>
      <c r="AR182" s="237"/>
    </row>
    <row r="183" spans="1:44" s="243" customFormat="1" ht="38.450000000000003" customHeight="1" x14ac:dyDescent="0.15">
      <c r="A183" s="237"/>
      <c r="B183" s="833" t="s">
        <v>9</v>
      </c>
      <c r="C183" s="1004"/>
      <c r="D183" s="1243" t="s">
        <v>1585</v>
      </c>
      <c r="E183" s="1243"/>
      <c r="F183" s="1243"/>
      <c r="G183" s="1243"/>
      <c r="H183" s="1243"/>
      <c r="I183" s="1243"/>
      <c r="J183" s="1243"/>
      <c r="K183" s="1243"/>
      <c r="L183" s="1243"/>
      <c r="M183" s="1243"/>
      <c r="N183" s="1243"/>
      <c r="O183" s="1243"/>
      <c r="P183" s="1243"/>
      <c r="Q183" s="1243"/>
      <c r="R183" s="1243"/>
      <c r="S183" s="1243"/>
      <c r="T183" s="1243"/>
      <c r="U183" s="1243"/>
      <c r="V183" s="1243"/>
      <c r="W183" s="1243"/>
      <c r="X183" s="1243"/>
      <c r="Y183" s="1243"/>
      <c r="Z183" s="1243"/>
      <c r="AA183" s="1243"/>
      <c r="AB183" s="1243"/>
      <c r="AC183" s="1243"/>
      <c r="AD183" s="1243"/>
      <c r="AE183" s="1243"/>
      <c r="AF183" s="1243"/>
      <c r="AG183" s="1243"/>
      <c r="AH183" s="1243"/>
      <c r="AI183" s="1243"/>
      <c r="AJ183" s="1243"/>
      <c r="AK183" s="1243"/>
      <c r="AL183" s="1243"/>
      <c r="AM183" s="1219"/>
      <c r="AN183" s="1219"/>
      <c r="AO183" s="1219"/>
      <c r="AP183" s="1220"/>
      <c r="AQ183" s="237"/>
      <c r="AR183" s="237"/>
    </row>
    <row r="184" spans="1:44" s="243" customFormat="1" ht="18" customHeight="1" x14ac:dyDescent="0.15">
      <c r="A184" s="237"/>
      <c r="B184" s="835" t="s">
        <v>12</v>
      </c>
      <c r="C184" s="835"/>
      <c r="D184" s="1246" t="s">
        <v>1586</v>
      </c>
      <c r="E184" s="1246"/>
      <c r="F184" s="1246"/>
      <c r="G184" s="1246"/>
      <c r="H184" s="1246"/>
      <c r="I184" s="1246"/>
      <c r="J184" s="1246"/>
      <c r="K184" s="1246"/>
      <c r="L184" s="1246"/>
      <c r="M184" s="1246"/>
      <c r="N184" s="1246"/>
      <c r="O184" s="1246"/>
      <c r="P184" s="1246"/>
      <c r="Q184" s="1246"/>
      <c r="R184" s="1246"/>
      <c r="S184" s="1246"/>
      <c r="T184" s="1246"/>
      <c r="U184" s="1246"/>
      <c r="V184" s="1246"/>
      <c r="W184" s="1246"/>
      <c r="X184" s="1246"/>
      <c r="Y184" s="1246"/>
      <c r="Z184" s="1246"/>
      <c r="AA184" s="1246"/>
      <c r="AB184" s="1246"/>
      <c r="AC184" s="1246"/>
      <c r="AD184" s="1246"/>
      <c r="AE184" s="1246"/>
      <c r="AF184" s="1246"/>
      <c r="AG184" s="1246"/>
      <c r="AH184" s="1246"/>
      <c r="AI184" s="1246"/>
      <c r="AJ184" s="1246"/>
      <c r="AK184" s="1246"/>
      <c r="AL184" s="1246"/>
      <c r="AM184" s="985"/>
      <c r="AN184" s="986"/>
      <c r="AO184" s="986"/>
      <c r="AP184" s="987"/>
      <c r="AQ184" s="237"/>
      <c r="AR184" s="237"/>
    </row>
    <row r="185" spans="1:44" s="243" customFormat="1" ht="144" customHeight="1" x14ac:dyDescent="0.15">
      <c r="A185" s="237"/>
      <c r="B185" s="835"/>
      <c r="C185" s="835"/>
      <c r="D185" s="244"/>
      <c r="E185" s="855" t="s">
        <v>1283</v>
      </c>
      <c r="F185" s="1455"/>
      <c r="G185" s="1455"/>
      <c r="H185" s="1455"/>
      <c r="I185" s="1455"/>
      <c r="J185" s="1455"/>
      <c r="K185" s="1455"/>
      <c r="L185" s="1455"/>
      <c r="M185" s="1455"/>
      <c r="N185" s="1455"/>
      <c r="O185" s="1455"/>
      <c r="P185" s="1455"/>
      <c r="Q185" s="1455"/>
      <c r="R185" s="1455"/>
      <c r="S185" s="1455"/>
      <c r="T185" s="1455"/>
      <c r="U185" s="1455"/>
      <c r="V185" s="1455"/>
      <c r="W185" s="1455"/>
      <c r="X185" s="1455"/>
      <c r="Y185" s="1455"/>
      <c r="Z185" s="1455"/>
      <c r="AA185" s="1455"/>
      <c r="AB185" s="1455"/>
      <c r="AC185" s="1455"/>
      <c r="AD185" s="1455"/>
      <c r="AE185" s="1455"/>
      <c r="AF185" s="1455"/>
      <c r="AG185" s="1455"/>
      <c r="AH185" s="1455"/>
      <c r="AI185" s="1455"/>
      <c r="AJ185" s="1455"/>
      <c r="AK185" s="1456"/>
      <c r="AL185" s="244"/>
      <c r="AM185" s="1015"/>
      <c r="AN185" s="863"/>
      <c r="AO185" s="863"/>
      <c r="AP185" s="1016"/>
    </row>
    <row r="186" spans="1:44" s="243" customFormat="1" ht="6.6" customHeight="1" x14ac:dyDescent="0.15">
      <c r="A186" s="237"/>
      <c r="B186" s="835"/>
      <c r="C186" s="835"/>
      <c r="D186" s="549"/>
      <c r="E186" s="549"/>
      <c r="F186" s="549"/>
      <c r="G186" s="549"/>
      <c r="H186" s="549"/>
      <c r="I186" s="549"/>
      <c r="J186" s="549"/>
      <c r="K186" s="549"/>
      <c r="L186" s="549"/>
      <c r="M186" s="549"/>
      <c r="N186" s="549"/>
      <c r="O186" s="549"/>
      <c r="P186" s="549"/>
      <c r="Q186" s="549"/>
      <c r="R186" s="549"/>
      <c r="S186" s="549"/>
      <c r="T186" s="549"/>
      <c r="U186" s="549"/>
      <c r="V186" s="549"/>
      <c r="W186" s="549"/>
      <c r="X186" s="549"/>
      <c r="Y186" s="549"/>
      <c r="Z186" s="549"/>
      <c r="AA186" s="549"/>
      <c r="AB186" s="549"/>
      <c r="AC186" s="549"/>
      <c r="AD186" s="549"/>
      <c r="AE186" s="549"/>
      <c r="AF186" s="549"/>
      <c r="AG186" s="549"/>
      <c r="AH186" s="549"/>
      <c r="AI186" s="549"/>
      <c r="AJ186" s="549"/>
      <c r="AK186" s="549"/>
      <c r="AL186" s="549"/>
      <c r="AM186" s="895"/>
      <c r="AN186" s="896"/>
      <c r="AO186" s="896"/>
      <c r="AP186" s="897"/>
      <c r="AQ186" s="237"/>
      <c r="AR186" s="237"/>
    </row>
    <row r="187" spans="1:44" s="243" customFormat="1" ht="30" customHeight="1" x14ac:dyDescent="0.15">
      <c r="A187" s="237"/>
      <c r="B187" s="835" t="s">
        <v>14</v>
      </c>
      <c r="C187" s="835"/>
      <c r="D187" s="1184" t="s">
        <v>1587</v>
      </c>
      <c r="E187" s="1247"/>
      <c r="F187" s="1247"/>
      <c r="G187" s="1247"/>
      <c r="H187" s="1247"/>
      <c r="I187" s="1247"/>
      <c r="J187" s="1247"/>
      <c r="K187" s="1247"/>
      <c r="L187" s="1247"/>
      <c r="M187" s="1247"/>
      <c r="N187" s="1247"/>
      <c r="O187" s="1247"/>
      <c r="P187" s="1247"/>
      <c r="Q187" s="1247"/>
      <c r="R187" s="1247"/>
      <c r="S187" s="1247"/>
      <c r="T187" s="1247"/>
      <c r="U187" s="1247"/>
      <c r="V187" s="1247"/>
      <c r="W187" s="1247"/>
      <c r="X187" s="1247"/>
      <c r="Y187" s="1247"/>
      <c r="Z187" s="1247"/>
      <c r="AA187" s="1247"/>
      <c r="AB187" s="1247"/>
      <c r="AC187" s="1247"/>
      <c r="AD187" s="1247"/>
      <c r="AE187" s="1247"/>
      <c r="AF187" s="1247"/>
      <c r="AG187" s="1247"/>
      <c r="AH187" s="1247"/>
      <c r="AI187" s="1247"/>
      <c r="AJ187" s="1247"/>
      <c r="AK187" s="1247"/>
      <c r="AL187" s="1248"/>
      <c r="AM187" s="838"/>
      <c r="AN187" s="839"/>
      <c r="AO187" s="839"/>
      <c r="AP187" s="840"/>
      <c r="AQ187" s="237"/>
      <c r="AR187" s="237"/>
    </row>
    <row r="188" spans="1:44" ht="6.6" customHeight="1" x14ac:dyDescent="0.15">
      <c r="AQ188" s="237"/>
      <c r="AR188" s="237"/>
    </row>
    <row r="189" spans="1:44" ht="18" customHeight="1" x14ac:dyDescent="0.15">
      <c r="A189" s="1061" t="s">
        <v>329</v>
      </c>
      <c r="B189" s="1061"/>
      <c r="C189" s="1061"/>
      <c r="D189" s="1061"/>
      <c r="E189" s="1061"/>
      <c r="F189" s="1061"/>
      <c r="G189" s="1061"/>
      <c r="H189" s="1061"/>
      <c r="I189" s="1061"/>
      <c r="J189" s="1061"/>
      <c r="K189" s="1061"/>
      <c r="L189" s="1061"/>
      <c r="M189" s="1061"/>
      <c r="N189" s="1061"/>
      <c r="O189" s="1061"/>
      <c r="P189" s="1061"/>
      <c r="Q189" s="1061"/>
      <c r="R189" s="1061"/>
      <c r="S189" s="1061"/>
      <c r="T189" s="1061"/>
      <c r="U189" s="1061"/>
      <c r="V189" s="1061"/>
      <c r="W189" s="1061"/>
      <c r="X189" s="1061"/>
      <c r="Y189" s="1061"/>
      <c r="Z189" s="1061"/>
      <c r="AA189" s="1061"/>
      <c r="AB189" s="1061"/>
      <c r="AC189" s="1061"/>
      <c r="AD189" s="1061"/>
      <c r="AE189" s="1061"/>
      <c r="AF189" s="1061"/>
      <c r="AG189" s="1061"/>
      <c r="AH189" s="1061"/>
      <c r="AI189" s="1061"/>
      <c r="AJ189" s="1061"/>
      <c r="AK189" s="1061"/>
      <c r="AL189" s="1061"/>
      <c r="AM189" s="1061"/>
      <c r="AN189" s="1061"/>
      <c r="AO189" s="1061"/>
      <c r="AP189" s="1061"/>
      <c r="AQ189" s="237"/>
      <c r="AR189" s="237"/>
    </row>
    <row r="190" spans="1:44" s="243" customFormat="1" ht="18" customHeight="1" x14ac:dyDescent="0.15">
      <c r="A190" s="237"/>
      <c r="B190" s="833"/>
      <c r="C190" s="833"/>
      <c r="D190" s="833" t="s">
        <v>27</v>
      </c>
      <c r="E190" s="833"/>
      <c r="F190" s="833"/>
      <c r="G190" s="833"/>
      <c r="H190" s="833"/>
      <c r="I190" s="833"/>
      <c r="J190" s="833"/>
      <c r="K190" s="833"/>
      <c r="L190" s="833"/>
      <c r="M190" s="833"/>
      <c r="N190" s="833"/>
      <c r="O190" s="833"/>
      <c r="P190" s="833"/>
      <c r="Q190" s="833"/>
      <c r="R190" s="833"/>
      <c r="S190" s="833"/>
      <c r="T190" s="833"/>
      <c r="U190" s="833"/>
      <c r="V190" s="833"/>
      <c r="W190" s="833"/>
      <c r="X190" s="833"/>
      <c r="Y190" s="833"/>
      <c r="Z190" s="833"/>
      <c r="AA190" s="833"/>
      <c r="AB190" s="833"/>
      <c r="AC190" s="833"/>
      <c r="AD190" s="833"/>
      <c r="AE190" s="833"/>
      <c r="AF190" s="833"/>
      <c r="AG190" s="833"/>
      <c r="AH190" s="833"/>
      <c r="AI190" s="833"/>
      <c r="AJ190" s="833"/>
      <c r="AK190" s="833"/>
      <c r="AL190" s="833"/>
      <c r="AM190" s="981" t="s">
        <v>65</v>
      </c>
      <c r="AN190" s="982"/>
      <c r="AO190" s="982"/>
      <c r="AP190" s="983"/>
      <c r="AQ190" s="237"/>
      <c r="AR190" s="237"/>
    </row>
    <row r="191" spans="1:44" s="243" customFormat="1" ht="30" customHeight="1" x14ac:dyDescent="0.15">
      <c r="A191" s="237"/>
      <c r="B191" s="833" t="s">
        <v>66</v>
      </c>
      <c r="C191" s="835"/>
      <c r="D191" s="832" t="s">
        <v>1588</v>
      </c>
      <c r="E191" s="832"/>
      <c r="F191" s="832"/>
      <c r="G191" s="832"/>
      <c r="H191" s="832"/>
      <c r="I191" s="832"/>
      <c r="J191" s="832"/>
      <c r="K191" s="832"/>
      <c r="L191" s="832"/>
      <c r="M191" s="832"/>
      <c r="N191" s="832"/>
      <c r="O191" s="832"/>
      <c r="P191" s="832"/>
      <c r="Q191" s="832"/>
      <c r="R191" s="832"/>
      <c r="S191" s="832"/>
      <c r="T191" s="832"/>
      <c r="U191" s="832"/>
      <c r="V191" s="832"/>
      <c r="W191" s="832"/>
      <c r="X191" s="832"/>
      <c r="Y191" s="832"/>
      <c r="Z191" s="832"/>
      <c r="AA191" s="832"/>
      <c r="AB191" s="832"/>
      <c r="AC191" s="832"/>
      <c r="AD191" s="832"/>
      <c r="AE191" s="832"/>
      <c r="AF191" s="832"/>
      <c r="AG191" s="832"/>
      <c r="AH191" s="832"/>
      <c r="AI191" s="832"/>
      <c r="AJ191" s="832"/>
      <c r="AK191" s="832"/>
      <c r="AL191" s="832"/>
      <c r="AM191" s="838"/>
      <c r="AN191" s="839"/>
      <c r="AO191" s="839"/>
      <c r="AP191" s="840"/>
      <c r="AQ191" s="237"/>
      <c r="AR191" s="237"/>
    </row>
    <row r="192" spans="1:44" s="243" customFormat="1" ht="30" customHeight="1" x14ac:dyDescent="0.15">
      <c r="A192" s="237"/>
      <c r="B192" s="835" t="s">
        <v>67</v>
      </c>
      <c r="C192" s="835"/>
      <c r="D192" s="832" t="s">
        <v>117</v>
      </c>
      <c r="E192" s="832"/>
      <c r="F192" s="832"/>
      <c r="G192" s="832"/>
      <c r="H192" s="832"/>
      <c r="I192" s="832"/>
      <c r="J192" s="832"/>
      <c r="K192" s="832"/>
      <c r="L192" s="832"/>
      <c r="M192" s="832"/>
      <c r="N192" s="832"/>
      <c r="O192" s="832"/>
      <c r="P192" s="832"/>
      <c r="Q192" s="832"/>
      <c r="R192" s="832"/>
      <c r="S192" s="832"/>
      <c r="T192" s="832"/>
      <c r="U192" s="832"/>
      <c r="V192" s="832"/>
      <c r="W192" s="832"/>
      <c r="X192" s="832"/>
      <c r="Y192" s="832"/>
      <c r="Z192" s="832"/>
      <c r="AA192" s="832"/>
      <c r="AB192" s="832"/>
      <c r="AC192" s="832"/>
      <c r="AD192" s="832"/>
      <c r="AE192" s="832"/>
      <c r="AF192" s="832"/>
      <c r="AG192" s="832"/>
      <c r="AH192" s="832"/>
      <c r="AI192" s="832"/>
      <c r="AJ192" s="832"/>
      <c r="AK192" s="832"/>
      <c r="AL192" s="832"/>
      <c r="AM192" s="838"/>
      <c r="AN192" s="839"/>
      <c r="AO192" s="839"/>
      <c r="AP192" s="840"/>
      <c r="AQ192" s="237"/>
      <c r="AR192" s="237"/>
    </row>
    <row r="193" spans="1:44" s="243" customFormat="1" ht="45" customHeight="1" x14ac:dyDescent="0.15">
      <c r="A193" s="237"/>
      <c r="B193" s="1022" t="s">
        <v>272</v>
      </c>
      <c r="C193" s="961"/>
      <c r="D193" s="829" t="s">
        <v>285</v>
      </c>
      <c r="E193" s="830"/>
      <c r="F193" s="830"/>
      <c r="G193" s="830"/>
      <c r="H193" s="830"/>
      <c r="I193" s="830"/>
      <c r="J193" s="830"/>
      <c r="K193" s="830"/>
      <c r="L193" s="830"/>
      <c r="M193" s="830"/>
      <c r="N193" s="830"/>
      <c r="O193" s="830"/>
      <c r="P193" s="830"/>
      <c r="Q193" s="830"/>
      <c r="R193" s="830"/>
      <c r="S193" s="830"/>
      <c r="T193" s="830"/>
      <c r="U193" s="830"/>
      <c r="V193" s="830"/>
      <c r="W193" s="830"/>
      <c r="X193" s="830"/>
      <c r="Y193" s="830"/>
      <c r="Z193" s="830"/>
      <c r="AA193" s="830"/>
      <c r="AB193" s="830"/>
      <c r="AC193" s="830"/>
      <c r="AD193" s="830"/>
      <c r="AE193" s="830"/>
      <c r="AF193" s="830"/>
      <c r="AG193" s="830"/>
      <c r="AH193" s="830"/>
      <c r="AI193" s="830"/>
      <c r="AJ193" s="830"/>
      <c r="AK193" s="830"/>
      <c r="AL193" s="831"/>
      <c r="AM193" s="614"/>
      <c r="AN193" s="615"/>
      <c r="AO193" s="615"/>
      <c r="AP193" s="616"/>
      <c r="AQ193" s="237"/>
      <c r="AR193" s="237"/>
    </row>
    <row r="194" spans="1:44" s="243" customFormat="1" ht="45" customHeight="1" x14ac:dyDescent="0.15">
      <c r="A194" s="237"/>
      <c r="B194" s="833" t="s">
        <v>282</v>
      </c>
      <c r="C194" s="835"/>
      <c r="D194" s="832" t="s">
        <v>1796</v>
      </c>
      <c r="E194" s="832"/>
      <c r="F194" s="832"/>
      <c r="G194" s="832"/>
      <c r="H194" s="832"/>
      <c r="I194" s="832"/>
      <c r="J194" s="832"/>
      <c r="K194" s="832"/>
      <c r="L194" s="832"/>
      <c r="M194" s="832"/>
      <c r="N194" s="832"/>
      <c r="O194" s="832"/>
      <c r="P194" s="832"/>
      <c r="Q194" s="832"/>
      <c r="R194" s="832"/>
      <c r="S194" s="832"/>
      <c r="T194" s="832"/>
      <c r="U194" s="832"/>
      <c r="V194" s="832"/>
      <c r="W194" s="832"/>
      <c r="X194" s="832"/>
      <c r="Y194" s="832"/>
      <c r="Z194" s="832"/>
      <c r="AA194" s="832"/>
      <c r="AB194" s="832"/>
      <c r="AC194" s="832"/>
      <c r="AD194" s="832"/>
      <c r="AE194" s="832"/>
      <c r="AF194" s="832"/>
      <c r="AG194" s="832"/>
      <c r="AH194" s="832"/>
      <c r="AI194" s="832"/>
      <c r="AJ194" s="832"/>
      <c r="AK194" s="832"/>
      <c r="AL194" s="832"/>
      <c r="AM194" s="838"/>
      <c r="AN194" s="839"/>
      <c r="AO194" s="839"/>
      <c r="AP194" s="840"/>
      <c r="AQ194" s="237"/>
      <c r="AR194" s="237"/>
    </row>
    <row r="195" spans="1:44" s="243" customFormat="1" ht="30" customHeight="1" x14ac:dyDescent="0.15">
      <c r="A195" s="237"/>
      <c r="B195" s="835" t="s">
        <v>283</v>
      </c>
      <c r="C195" s="835"/>
      <c r="D195" s="832" t="s">
        <v>284</v>
      </c>
      <c r="E195" s="832"/>
      <c r="F195" s="832"/>
      <c r="G195" s="832"/>
      <c r="H195" s="832"/>
      <c r="I195" s="832"/>
      <c r="J195" s="832"/>
      <c r="K195" s="832"/>
      <c r="L195" s="832"/>
      <c r="M195" s="832"/>
      <c r="N195" s="832"/>
      <c r="O195" s="832"/>
      <c r="P195" s="832"/>
      <c r="Q195" s="832"/>
      <c r="R195" s="832"/>
      <c r="S195" s="832"/>
      <c r="T195" s="832"/>
      <c r="U195" s="832"/>
      <c r="V195" s="832"/>
      <c r="W195" s="832"/>
      <c r="X195" s="832"/>
      <c r="Y195" s="832"/>
      <c r="Z195" s="832"/>
      <c r="AA195" s="832"/>
      <c r="AB195" s="832"/>
      <c r="AC195" s="832"/>
      <c r="AD195" s="832"/>
      <c r="AE195" s="832"/>
      <c r="AF195" s="832"/>
      <c r="AG195" s="832"/>
      <c r="AH195" s="832"/>
      <c r="AI195" s="832"/>
      <c r="AJ195" s="832"/>
      <c r="AK195" s="832"/>
      <c r="AL195" s="832"/>
      <c r="AM195" s="838"/>
      <c r="AN195" s="839"/>
      <c r="AO195" s="839"/>
      <c r="AP195" s="840"/>
      <c r="AQ195" s="237"/>
      <c r="AR195" s="237"/>
    </row>
    <row r="196" spans="1:44" ht="6" customHeight="1" x14ac:dyDescent="0.15">
      <c r="AQ196" s="237"/>
      <c r="AR196" s="237"/>
    </row>
    <row r="197" spans="1:44" ht="18" customHeight="1" x14ac:dyDescent="0.15">
      <c r="A197" s="1061" t="s">
        <v>330</v>
      </c>
      <c r="B197" s="1061"/>
      <c r="C197" s="1061"/>
      <c r="D197" s="1061"/>
      <c r="E197" s="1061"/>
      <c r="F197" s="1061"/>
      <c r="G197" s="1061"/>
      <c r="H197" s="1061"/>
      <c r="I197" s="1061"/>
      <c r="J197" s="1061"/>
      <c r="K197" s="1061"/>
      <c r="L197" s="1061"/>
      <c r="M197" s="1061"/>
      <c r="N197" s="1061"/>
      <c r="O197" s="1061"/>
      <c r="P197" s="1061"/>
      <c r="Q197" s="1061"/>
      <c r="R197" s="1061"/>
      <c r="S197" s="1061"/>
      <c r="T197" s="1061"/>
      <c r="U197" s="1061"/>
      <c r="V197" s="1061"/>
      <c r="W197" s="1061"/>
      <c r="X197" s="1061"/>
      <c r="Y197" s="1061"/>
      <c r="Z197" s="1061"/>
      <c r="AA197" s="1061"/>
      <c r="AB197" s="1061"/>
      <c r="AC197" s="1061"/>
      <c r="AD197" s="1061"/>
      <c r="AE197" s="1061"/>
      <c r="AF197" s="1061"/>
      <c r="AG197" s="1061"/>
      <c r="AH197" s="1061"/>
      <c r="AI197" s="1061"/>
      <c r="AJ197" s="1061"/>
      <c r="AK197" s="1061"/>
      <c r="AL197" s="1061"/>
      <c r="AM197" s="1061"/>
      <c r="AN197" s="1061"/>
      <c r="AO197" s="1061"/>
      <c r="AP197" s="1061"/>
      <c r="AQ197" s="237"/>
      <c r="AR197" s="237"/>
    </row>
    <row r="198" spans="1:44" s="243" customFormat="1" ht="18" customHeight="1" x14ac:dyDescent="0.15">
      <c r="A198" s="237"/>
      <c r="B198" s="833"/>
      <c r="C198" s="833"/>
      <c r="D198" s="833" t="s">
        <v>27</v>
      </c>
      <c r="E198" s="833"/>
      <c r="F198" s="833"/>
      <c r="G198" s="833"/>
      <c r="H198" s="833"/>
      <c r="I198" s="833"/>
      <c r="J198" s="833"/>
      <c r="K198" s="833"/>
      <c r="L198" s="833"/>
      <c r="M198" s="833"/>
      <c r="N198" s="833"/>
      <c r="O198" s="833"/>
      <c r="P198" s="833"/>
      <c r="Q198" s="833"/>
      <c r="R198" s="833"/>
      <c r="S198" s="833"/>
      <c r="T198" s="833"/>
      <c r="U198" s="833"/>
      <c r="V198" s="833"/>
      <c r="W198" s="833"/>
      <c r="X198" s="833"/>
      <c r="Y198" s="833"/>
      <c r="Z198" s="833"/>
      <c r="AA198" s="833"/>
      <c r="AB198" s="833"/>
      <c r="AC198" s="833"/>
      <c r="AD198" s="833"/>
      <c r="AE198" s="833"/>
      <c r="AF198" s="833"/>
      <c r="AG198" s="833"/>
      <c r="AH198" s="833"/>
      <c r="AI198" s="833"/>
      <c r="AJ198" s="833"/>
      <c r="AK198" s="833"/>
      <c r="AL198" s="833"/>
      <c r="AM198" s="981" t="s">
        <v>65</v>
      </c>
      <c r="AN198" s="982"/>
      <c r="AO198" s="982"/>
      <c r="AP198" s="983"/>
      <c r="AQ198" s="237"/>
      <c r="AR198" s="237"/>
    </row>
    <row r="199" spans="1:44" s="243" customFormat="1" ht="45" customHeight="1" x14ac:dyDescent="0.15">
      <c r="A199" s="237"/>
      <c r="B199" s="833" t="s">
        <v>66</v>
      </c>
      <c r="C199" s="835"/>
      <c r="D199" s="832" t="s">
        <v>250</v>
      </c>
      <c r="E199" s="832"/>
      <c r="F199" s="832"/>
      <c r="G199" s="832"/>
      <c r="H199" s="832"/>
      <c r="I199" s="832"/>
      <c r="J199" s="832"/>
      <c r="K199" s="832"/>
      <c r="L199" s="832"/>
      <c r="M199" s="832"/>
      <c r="N199" s="832"/>
      <c r="O199" s="832"/>
      <c r="P199" s="832"/>
      <c r="Q199" s="832"/>
      <c r="R199" s="832"/>
      <c r="S199" s="832"/>
      <c r="T199" s="832"/>
      <c r="U199" s="832"/>
      <c r="V199" s="832"/>
      <c r="W199" s="832"/>
      <c r="X199" s="832"/>
      <c r="Y199" s="832"/>
      <c r="Z199" s="832"/>
      <c r="AA199" s="832"/>
      <c r="AB199" s="832"/>
      <c r="AC199" s="832"/>
      <c r="AD199" s="832"/>
      <c r="AE199" s="832"/>
      <c r="AF199" s="832"/>
      <c r="AG199" s="832"/>
      <c r="AH199" s="832"/>
      <c r="AI199" s="832"/>
      <c r="AJ199" s="832"/>
      <c r="AK199" s="832"/>
      <c r="AL199" s="832"/>
      <c r="AM199" s="838"/>
      <c r="AN199" s="839"/>
      <c r="AO199" s="839"/>
      <c r="AP199" s="840"/>
      <c r="AQ199" s="237"/>
      <c r="AR199" s="237"/>
    </row>
    <row r="200" spans="1:44" s="243" customFormat="1" ht="45" customHeight="1" x14ac:dyDescent="0.15">
      <c r="A200" s="237"/>
      <c r="B200" s="835" t="s">
        <v>67</v>
      </c>
      <c r="C200" s="835"/>
      <c r="D200" s="832" t="s">
        <v>118</v>
      </c>
      <c r="E200" s="832"/>
      <c r="F200" s="832"/>
      <c r="G200" s="832"/>
      <c r="H200" s="832"/>
      <c r="I200" s="832"/>
      <c r="J200" s="832"/>
      <c r="K200" s="832"/>
      <c r="L200" s="832"/>
      <c r="M200" s="832"/>
      <c r="N200" s="832"/>
      <c r="O200" s="832"/>
      <c r="P200" s="832"/>
      <c r="Q200" s="832"/>
      <c r="R200" s="832"/>
      <c r="S200" s="832"/>
      <c r="T200" s="832"/>
      <c r="U200" s="832"/>
      <c r="V200" s="832"/>
      <c r="W200" s="832"/>
      <c r="X200" s="832"/>
      <c r="Y200" s="832"/>
      <c r="Z200" s="832"/>
      <c r="AA200" s="832"/>
      <c r="AB200" s="832"/>
      <c r="AC200" s="832"/>
      <c r="AD200" s="832"/>
      <c r="AE200" s="832"/>
      <c r="AF200" s="832"/>
      <c r="AG200" s="832"/>
      <c r="AH200" s="832"/>
      <c r="AI200" s="832"/>
      <c r="AJ200" s="832"/>
      <c r="AK200" s="832"/>
      <c r="AL200" s="832"/>
      <c r="AM200" s="838"/>
      <c r="AN200" s="839"/>
      <c r="AO200" s="839"/>
      <c r="AP200" s="840"/>
      <c r="AQ200" s="237"/>
      <c r="AR200" s="237"/>
    </row>
    <row r="201" spans="1:44" s="243" customFormat="1" ht="30" customHeight="1" x14ac:dyDescent="0.15">
      <c r="A201" s="237"/>
      <c r="B201" s="833" t="s">
        <v>68</v>
      </c>
      <c r="C201" s="835"/>
      <c r="D201" s="832" t="s">
        <v>119</v>
      </c>
      <c r="E201" s="832"/>
      <c r="F201" s="832"/>
      <c r="G201" s="832"/>
      <c r="H201" s="832"/>
      <c r="I201" s="832"/>
      <c r="J201" s="832"/>
      <c r="K201" s="832"/>
      <c r="L201" s="832"/>
      <c r="M201" s="832"/>
      <c r="N201" s="832"/>
      <c r="O201" s="832"/>
      <c r="P201" s="832"/>
      <c r="Q201" s="832"/>
      <c r="R201" s="832"/>
      <c r="S201" s="832"/>
      <c r="T201" s="832"/>
      <c r="U201" s="832"/>
      <c r="V201" s="832"/>
      <c r="W201" s="832"/>
      <c r="X201" s="832"/>
      <c r="Y201" s="832"/>
      <c r="Z201" s="832"/>
      <c r="AA201" s="832"/>
      <c r="AB201" s="832"/>
      <c r="AC201" s="832"/>
      <c r="AD201" s="832"/>
      <c r="AE201" s="832"/>
      <c r="AF201" s="832"/>
      <c r="AG201" s="832"/>
      <c r="AH201" s="832"/>
      <c r="AI201" s="832"/>
      <c r="AJ201" s="832"/>
      <c r="AK201" s="832"/>
      <c r="AL201" s="832"/>
      <c r="AM201" s="838"/>
      <c r="AN201" s="839"/>
      <c r="AO201" s="839"/>
      <c r="AP201" s="840"/>
      <c r="AQ201" s="237"/>
      <c r="AR201" s="237"/>
    </row>
    <row r="202" spans="1:44" ht="6.6" customHeight="1" x14ac:dyDescent="0.15">
      <c r="AQ202" s="237"/>
      <c r="AR202" s="237"/>
    </row>
    <row r="203" spans="1:44" ht="18" customHeight="1" x14ac:dyDescent="0.15">
      <c r="A203" s="1061" t="s">
        <v>337</v>
      </c>
      <c r="B203" s="1061"/>
      <c r="C203" s="1061"/>
      <c r="D203" s="1061"/>
      <c r="E203" s="1061"/>
      <c r="F203" s="1061"/>
      <c r="G203" s="1061"/>
      <c r="H203" s="1061"/>
      <c r="I203" s="1061"/>
      <c r="J203" s="1061"/>
      <c r="K203" s="1061"/>
      <c r="L203" s="1061"/>
      <c r="M203" s="1061"/>
      <c r="N203" s="1061"/>
      <c r="O203" s="1061"/>
      <c r="P203" s="1061"/>
      <c r="Q203" s="1061"/>
      <c r="R203" s="1061"/>
      <c r="S203" s="1061"/>
      <c r="T203" s="1061"/>
      <c r="U203" s="1061"/>
      <c r="V203" s="1061"/>
      <c r="W203" s="1061"/>
      <c r="X203" s="1061"/>
      <c r="Y203" s="1061"/>
      <c r="Z203" s="1061"/>
      <c r="AA203" s="1061"/>
      <c r="AB203" s="1061"/>
      <c r="AC203" s="1061"/>
      <c r="AD203" s="1061"/>
      <c r="AE203" s="1061"/>
      <c r="AF203" s="1061"/>
      <c r="AG203" s="1061"/>
      <c r="AH203" s="1061"/>
      <c r="AI203" s="1061"/>
      <c r="AJ203" s="1061"/>
      <c r="AK203" s="1061"/>
      <c r="AL203" s="1061"/>
      <c r="AM203" s="1061"/>
      <c r="AN203" s="1061"/>
      <c r="AO203" s="1061"/>
      <c r="AP203" s="1061"/>
      <c r="AQ203" s="237"/>
      <c r="AR203" s="237"/>
    </row>
    <row r="204" spans="1:44" s="243" customFormat="1" ht="18" customHeight="1" x14ac:dyDescent="0.15">
      <c r="A204" s="237"/>
      <c r="B204" s="833"/>
      <c r="C204" s="833"/>
      <c r="D204" s="833" t="s">
        <v>27</v>
      </c>
      <c r="E204" s="833"/>
      <c r="F204" s="833"/>
      <c r="G204" s="833"/>
      <c r="H204" s="833"/>
      <c r="I204" s="833"/>
      <c r="J204" s="833"/>
      <c r="K204" s="833"/>
      <c r="L204" s="833"/>
      <c r="M204" s="833"/>
      <c r="N204" s="833"/>
      <c r="O204" s="833"/>
      <c r="P204" s="833"/>
      <c r="Q204" s="833"/>
      <c r="R204" s="833"/>
      <c r="S204" s="833"/>
      <c r="T204" s="833"/>
      <c r="U204" s="833"/>
      <c r="V204" s="833"/>
      <c r="W204" s="833"/>
      <c r="X204" s="833"/>
      <c r="Y204" s="833"/>
      <c r="Z204" s="833"/>
      <c r="AA204" s="833"/>
      <c r="AB204" s="833"/>
      <c r="AC204" s="833"/>
      <c r="AD204" s="833"/>
      <c r="AE204" s="833"/>
      <c r="AF204" s="833"/>
      <c r="AG204" s="833"/>
      <c r="AH204" s="833"/>
      <c r="AI204" s="833"/>
      <c r="AJ204" s="833"/>
      <c r="AK204" s="833"/>
      <c r="AL204" s="833"/>
      <c r="AM204" s="981" t="s">
        <v>65</v>
      </c>
      <c r="AN204" s="982"/>
      <c r="AO204" s="982"/>
      <c r="AP204" s="983"/>
      <c r="AQ204" s="237"/>
      <c r="AR204" s="237"/>
    </row>
    <row r="205" spans="1:44" s="243" customFormat="1" ht="21" customHeight="1" x14ac:dyDescent="0.15">
      <c r="A205" s="237"/>
      <c r="B205" s="833" t="s">
        <v>66</v>
      </c>
      <c r="C205" s="835"/>
      <c r="D205" s="832" t="s">
        <v>120</v>
      </c>
      <c r="E205" s="832"/>
      <c r="F205" s="832"/>
      <c r="G205" s="832"/>
      <c r="H205" s="832"/>
      <c r="I205" s="832"/>
      <c r="J205" s="832"/>
      <c r="K205" s="832"/>
      <c r="L205" s="832"/>
      <c r="M205" s="832"/>
      <c r="N205" s="832"/>
      <c r="O205" s="832"/>
      <c r="P205" s="832"/>
      <c r="Q205" s="832"/>
      <c r="R205" s="832"/>
      <c r="S205" s="832"/>
      <c r="T205" s="832"/>
      <c r="U205" s="832"/>
      <c r="V205" s="832"/>
      <c r="W205" s="832"/>
      <c r="X205" s="832"/>
      <c r="Y205" s="832"/>
      <c r="Z205" s="832"/>
      <c r="AA205" s="832"/>
      <c r="AB205" s="832"/>
      <c r="AC205" s="832"/>
      <c r="AD205" s="832"/>
      <c r="AE205" s="832"/>
      <c r="AF205" s="832"/>
      <c r="AG205" s="832"/>
      <c r="AH205" s="832"/>
      <c r="AI205" s="832"/>
      <c r="AJ205" s="832"/>
      <c r="AK205" s="832"/>
      <c r="AL205" s="832"/>
      <c r="AM205" s="838" t="s">
        <v>28</v>
      </c>
      <c r="AN205" s="839"/>
      <c r="AO205" s="839"/>
      <c r="AP205" s="840"/>
      <c r="AQ205" s="237"/>
      <c r="AR205" s="237"/>
    </row>
    <row r="206" spans="1:44" s="243" customFormat="1" ht="21" customHeight="1" x14ac:dyDescent="0.15">
      <c r="A206" s="237"/>
      <c r="B206" s="835" t="s">
        <v>67</v>
      </c>
      <c r="C206" s="835"/>
      <c r="D206" s="832" t="s">
        <v>251</v>
      </c>
      <c r="E206" s="832"/>
      <c r="F206" s="832"/>
      <c r="G206" s="832"/>
      <c r="H206" s="832"/>
      <c r="I206" s="832"/>
      <c r="J206" s="832"/>
      <c r="K206" s="832"/>
      <c r="L206" s="832"/>
      <c r="M206" s="832"/>
      <c r="N206" s="832"/>
      <c r="O206" s="832"/>
      <c r="P206" s="832"/>
      <c r="Q206" s="832"/>
      <c r="R206" s="832"/>
      <c r="S206" s="832"/>
      <c r="T206" s="832"/>
      <c r="U206" s="832"/>
      <c r="V206" s="832"/>
      <c r="W206" s="832"/>
      <c r="X206" s="832"/>
      <c r="Y206" s="832"/>
      <c r="Z206" s="832"/>
      <c r="AA206" s="832"/>
      <c r="AB206" s="832"/>
      <c r="AC206" s="832"/>
      <c r="AD206" s="832"/>
      <c r="AE206" s="832"/>
      <c r="AF206" s="832"/>
      <c r="AG206" s="832"/>
      <c r="AH206" s="832"/>
      <c r="AI206" s="832"/>
      <c r="AJ206" s="832"/>
      <c r="AK206" s="832"/>
      <c r="AL206" s="832"/>
      <c r="AM206" s="838"/>
      <c r="AN206" s="839"/>
      <c r="AO206" s="839"/>
      <c r="AP206" s="840"/>
      <c r="AQ206" s="237"/>
      <c r="AR206" s="237"/>
    </row>
    <row r="207" spans="1:44" s="243" customFormat="1" ht="6" customHeight="1" x14ac:dyDescent="0.15">
      <c r="A207" s="237"/>
      <c r="B207" s="548"/>
      <c r="C207" s="548"/>
      <c r="D207" s="549"/>
      <c r="AL207" s="548"/>
      <c r="AM207" s="548"/>
      <c r="AN207" s="548"/>
      <c r="AO207" s="548"/>
      <c r="AP207" s="548"/>
      <c r="AQ207" s="237"/>
      <c r="AR207" s="237"/>
    </row>
    <row r="208" spans="1:44" ht="18" customHeight="1" x14ac:dyDescent="0.15">
      <c r="A208" s="1061" t="s">
        <v>331</v>
      </c>
      <c r="B208" s="1061"/>
      <c r="C208" s="1061"/>
      <c r="D208" s="1061"/>
      <c r="E208" s="1061"/>
      <c r="F208" s="1061"/>
      <c r="G208" s="1061"/>
      <c r="H208" s="1061"/>
      <c r="I208" s="1061"/>
      <c r="J208" s="1061"/>
      <c r="K208" s="1061"/>
      <c r="L208" s="1061"/>
      <c r="M208" s="1061"/>
      <c r="N208" s="1061"/>
      <c r="O208" s="1061"/>
      <c r="P208" s="1061"/>
      <c r="Q208" s="1061"/>
      <c r="R208" s="1061"/>
      <c r="S208" s="1061"/>
      <c r="T208" s="1061"/>
      <c r="U208" s="1061"/>
      <c r="V208" s="1061"/>
      <c r="W208" s="1061"/>
      <c r="X208" s="1061"/>
      <c r="Y208" s="1061"/>
      <c r="Z208" s="1061"/>
      <c r="AA208" s="1061"/>
      <c r="AB208" s="1061"/>
      <c r="AC208" s="1061"/>
      <c r="AD208" s="1061"/>
      <c r="AE208" s="1061"/>
      <c r="AF208" s="1061"/>
      <c r="AG208" s="1061"/>
      <c r="AH208" s="1061"/>
      <c r="AI208" s="1061"/>
      <c r="AJ208" s="1061"/>
      <c r="AK208" s="1061"/>
      <c r="AL208" s="1061"/>
      <c r="AM208" s="1061"/>
      <c r="AN208" s="1061"/>
      <c r="AO208" s="1061"/>
      <c r="AP208" s="1061"/>
      <c r="AQ208" s="237"/>
      <c r="AR208" s="237"/>
    </row>
    <row r="209" spans="1:44" s="243" customFormat="1" ht="18" customHeight="1" x14ac:dyDescent="0.15">
      <c r="A209" s="237"/>
      <c r="B209" s="833"/>
      <c r="C209" s="833"/>
      <c r="D209" s="833" t="s">
        <v>27</v>
      </c>
      <c r="E209" s="833"/>
      <c r="F209" s="833"/>
      <c r="G209" s="833"/>
      <c r="H209" s="833"/>
      <c r="I209" s="833"/>
      <c r="J209" s="833"/>
      <c r="K209" s="833"/>
      <c r="L209" s="833"/>
      <c r="M209" s="833"/>
      <c r="N209" s="833"/>
      <c r="O209" s="833"/>
      <c r="P209" s="833"/>
      <c r="Q209" s="833"/>
      <c r="R209" s="833"/>
      <c r="S209" s="833"/>
      <c r="T209" s="833"/>
      <c r="U209" s="833"/>
      <c r="V209" s="833"/>
      <c r="W209" s="833"/>
      <c r="X209" s="833"/>
      <c r="Y209" s="833"/>
      <c r="Z209" s="833"/>
      <c r="AA209" s="833"/>
      <c r="AB209" s="833"/>
      <c r="AC209" s="833"/>
      <c r="AD209" s="833"/>
      <c r="AE209" s="833"/>
      <c r="AF209" s="833"/>
      <c r="AG209" s="833"/>
      <c r="AH209" s="833"/>
      <c r="AI209" s="833"/>
      <c r="AJ209" s="833"/>
      <c r="AK209" s="833"/>
      <c r="AL209" s="833"/>
      <c r="AM209" s="981" t="s">
        <v>65</v>
      </c>
      <c r="AN209" s="982"/>
      <c r="AO209" s="982"/>
      <c r="AP209" s="983"/>
      <c r="AQ209" s="237"/>
      <c r="AR209" s="237"/>
    </row>
    <row r="210" spans="1:44" s="243" customFormat="1" ht="30" customHeight="1" x14ac:dyDescent="0.15">
      <c r="A210" s="237"/>
      <c r="B210" s="833" t="s">
        <v>66</v>
      </c>
      <c r="C210" s="835"/>
      <c r="D210" s="832" t="s">
        <v>252</v>
      </c>
      <c r="E210" s="832"/>
      <c r="F210" s="832"/>
      <c r="G210" s="832"/>
      <c r="H210" s="832"/>
      <c r="I210" s="832"/>
      <c r="J210" s="832"/>
      <c r="K210" s="832"/>
      <c r="L210" s="832"/>
      <c r="M210" s="832"/>
      <c r="N210" s="832"/>
      <c r="O210" s="832"/>
      <c r="P210" s="832"/>
      <c r="Q210" s="832"/>
      <c r="R210" s="832"/>
      <c r="S210" s="832"/>
      <c r="T210" s="832"/>
      <c r="U210" s="832"/>
      <c r="V210" s="832"/>
      <c r="W210" s="832"/>
      <c r="X210" s="832"/>
      <c r="Y210" s="832"/>
      <c r="Z210" s="832"/>
      <c r="AA210" s="832"/>
      <c r="AB210" s="832"/>
      <c r="AC210" s="832"/>
      <c r="AD210" s="832"/>
      <c r="AE210" s="832"/>
      <c r="AF210" s="832"/>
      <c r="AG210" s="832"/>
      <c r="AH210" s="832"/>
      <c r="AI210" s="832"/>
      <c r="AJ210" s="832"/>
      <c r="AK210" s="832"/>
      <c r="AL210" s="832"/>
      <c r="AM210" s="838"/>
      <c r="AN210" s="839"/>
      <c r="AO210" s="839"/>
      <c r="AP210" s="840"/>
      <c r="AQ210" s="237"/>
      <c r="AR210" s="237"/>
    </row>
    <row r="211" spans="1:44" s="243" customFormat="1" ht="30" customHeight="1" x14ac:dyDescent="0.15">
      <c r="A211" s="237"/>
      <c r="B211" s="835" t="s">
        <v>67</v>
      </c>
      <c r="C211" s="835"/>
      <c r="D211" s="832" t="s">
        <v>121</v>
      </c>
      <c r="E211" s="832"/>
      <c r="F211" s="832"/>
      <c r="G211" s="832"/>
      <c r="H211" s="832"/>
      <c r="I211" s="832"/>
      <c r="J211" s="832"/>
      <c r="K211" s="832"/>
      <c r="L211" s="832"/>
      <c r="M211" s="832"/>
      <c r="N211" s="832"/>
      <c r="O211" s="832"/>
      <c r="P211" s="832"/>
      <c r="Q211" s="832"/>
      <c r="R211" s="832"/>
      <c r="S211" s="832"/>
      <c r="T211" s="832"/>
      <c r="U211" s="832"/>
      <c r="V211" s="832"/>
      <c r="W211" s="832"/>
      <c r="X211" s="832"/>
      <c r="Y211" s="832"/>
      <c r="Z211" s="832"/>
      <c r="AA211" s="832"/>
      <c r="AB211" s="832"/>
      <c r="AC211" s="832"/>
      <c r="AD211" s="832"/>
      <c r="AE211" s="832"/>
      <c r="AF211" s="832"/>
      <c r="AG211" s="832"/>
      <c r="AH211" s="832"/>
      <c r="AI211" s="832"/>
      <c r="AJ211" s="832"/>
      <c r="AK211" s="832"/>
      <c r="AL211" s="832"/>
      <c r="AM211" s="838"/>
      <c r="AN211" s="839"/>
      <c r="AO211" s="839"/>
      <c r="AP211" s="840"/>
      <c r="AQ211" s="237"/>
      <c r="AR211" s="237"/>
    </row>
    <row r="212" spans="1:44" s="243" customFormat="1" ht="30" customHeight="1" x14ac:dyDescent="0.15">
      <c r="A212" s="237"/>
      <c r="B212" s="833" t="s">
        <v>68</v>
      </c>
      <c r="C212" s="835"/>
      <c r="D212" s="832" t="s">
        <v>1589</v>
      </c>
      <c r="E212" s="832"/>
      <c r="F212" s="832"/>
      <c r="G212" s="832"/>
      <c r="H212" s="832"/>
      <c r="I212" s="832"/>
      <c r="J212" s="832"/>
      <c r="K212" s="832"/>
      <c r="L212" s="832"/>
      <c r="M212" s="832"/>
      <c r="N212" s="832"/>
      <c r="O212" s="832"/>
      <c r="P212" s="832"/>
      <c r="Q212" s="832"/>
      <c r="R212" s="832"/>
      <c r="S212" s="832"/>
      <c r="T212" s="832"/>
      <c r="U212" s="832"/>
      <c r="V212" s="832"/>
      <c r="W212" s="832"/>
      <c r="X212" s="832"/>
      <c r="Y212" s="832"/>
      <c r="Z212" s="832"/>
      <c r="AA212" s="832"/>
      <c r="AB212" s="832"/>
      <c r="AC212" s="832"/>
      <c r="AD212" s="832"/>
      <c r="AE212" s="832"/>
      <c r="AF212" s="832"/>
      <c r="AG212" s="832"/>
      <c r="AH212" s="832"/>
      <c r="AI212" s="832"/>
      <c r="AJ212" s="832"/>
      <c r="AK212" s="832"/>
      <c r="AL212" s="832"/>
      <c r="AM212" s="838"/>
      <c r="AN212" s="839"/>
      <c r="AO212" s="839"/>
      <c r="AP212" s="840"/>
      <c r="AQ212" s="237"/>
      <c r="AR212" s="237"/>
    </row>
    <row r="213" spans="1:44" s="243" customFormat="1" ht="30" customHeight="1" x14ac:dyDescent="0.15">
      <c r="A213" s="237"/>
      <c r="B213" s="833" t="s">
        <v>69</v>
      </c>
      <c r="C213" s="835"/>
      <c r="D213" s="832" t="s">
        <v>122</v>
      </c>
      <c r="E213" s="832"/>
      <c r="F213" s="832"/>
      <c r="G213" s="832"/>
      <c r="H213" s="832"/>
      <c r="I213" s="832"/>
      <c r="J213" s="832"/>
      <c r="K213" s="832"/>
      <c r="L213" s="832"/>
      <c r="M213" s="832"/>
      <c r="N213" s="832"/>
      <c r="O213" s="832"/>
      <c r="P213" s="832"/>
      <c r="Q213" s="832"/>
      <c r="R213" s="832"/>
      <c r="S213" s="832"/>
      <c r="T213" s="832"/>
      <c r="U213" s="832"/>
      <c r="V213" s="832"/>
      <c r="W213" s="832"/>
      <c r="X213" s="832"/>
      <c r="Y213" s="832"/>
      <c r="Z213" s="832"/>
      <c r="AA213" s="832"/>
      <c r="AB213" s="832"/>
      <c r="AC213" s="832"/>
      <c r="AD213" s="832"/>
      <c r="AE213" s="832"/>
      <c r="AF213" s="832"/>
      <c r="AG213" s="832"/>
      <c r="AH213" s="832"/>
      <c r="AI213" s="832"/>
      <c r="AJ213" s="832"/>
      <c r="AK213" s="832"/>
      <c r="AL213" s="832"/>
      <c r="AM213" s="838"/>
      <c r="AN213" s="839"/>
      <c r="AO213" s="839"/>
      <c r="AP213" s="840"/>
      <c r="AQ213" s="237"/>
      <c r="AR213" s="237"/>
    </row>
    <row r="214" spans="1:44" s="243" customFormat="1" ht="30" customHeight="1" x14ac:dyDescent="0.15">
      <c r="A214" s="237"/>
      <c r="B214" s="833" t="s">
        <v>70</v>
      </c>
      <c r="C214" s="835"/>
      <c r="D214" s="832" t="s">
        <v>1590</v>
      </c>
      <c r="E214" s="832"/>
      <c r="F214" s="832"/>
      <c r="G214" s="832"/>
      <c r="H214" s="832"/>
      <c r="I214" s="832"/>
      <c r="J214" s="832"/>
      <c r="K214" s="832"/>
      <c r="L214" s="832"/>
      <c r="M214" s="832"/>
      <c r="N214" s="832"/>
      <c r="O214" s="832"/>
      <c r="P214" s="832"/>
      <c r="Q214" s="832"/>
      <c r="R214" s="832"/>
      <c r="S214" s="832"/>
      <c r="T214" s="832"/>
      <c r="U214" s="832"/>
      <c r="V214" s="832"/>
      <c r="W214" s="832"/>
      <c r="X214" s="832"/>
      <c r="Y214" s="832"/>
      <c r="Z214" s="832"/>
      <c r="AA214" s="832"/>
      <c r="AB214" s="832"/>
      <c r="AC214" s="832"/>
      <c r="AD214" s="832"/>
      <c r="AE214" s="832"/>
      <c r="AF214" s="832"/>
      <c r="AG214" s="832"/>
      <c r="AH214" s="832"/>
      <c r="AI214" s="832"/>
      <c r="AJ214" s="832"/>
      <c r="AK214" s="832"/>
      <c r="AL214" s="832"/>
      <c r="AM214" s="838"/>
      <c r="AN214" s="839"/>
      <c r="AO214" s="839"/>
      <c r="AP214" s="840"/>
      <c r="AQ214" s="237"/>
      <c r="AR214" s="237"/>
    </row>
    <row r="215" spans="1:44" s="243" customFormat="1" ht="21" customHeight="1" x14ac:dyDescent="0.15">
      <c r="A215" s="237"/>
      <c r="B215" s="833" t="s">
        <v>71</v>
      </c>
      <c r="C215" s="835"/>
      <c r="D215" s="832" t="s">
        <v>858</v>
      </c>
      <c r="E215" s="832"/>
      <c r="F215" s="832"/>
      <c r="G215" s="832"/>
      <c r="H215" s="832"/>
      <c r="I215" s="832"/>
      <c r="J215" s="832"/>
      <c r="K215" s="832"/>
      <c r="L215" s="832"/>
      <c r="M215" s="832"/>
      <c r="N215" s="832"/>
      <c r="O215" s="832"/>
      <c r="P215" s="832"/>
      <c r="Q215" s="832"/>
      <c r="R215" s="832"/>
      <c r="S215" s="832"/>
      <c r="T215" s="832"/>
      <c r="U215" s="832"/>
      <c r="V215" s="832"/>
      <c r="W215" s="832"/>
      <c r="X215" s="832"/>
      <c r="Y215" s="832"/>
      <c r="Z215" s="832"/>
      <c r="AA215" s="832"/>
      <c r="AB215" s="832"/>
      <c r="AC215" s="832"/>
      <c r="AD215" s="832"/>
      <c r="AE215" s="832"/>
      <c r="AF215" s="832"/>
      <c r="AG215" s="832"/>
      <c r="AH215" s="832"/>
      <c r="AI215" s="832"/>
      <c r="AJ215" s="832"/>
      <c r="AK215" s="832"/>
      <c r="AL215" s="832"/>
      <c r="AM215" s="838"/>
      <c r="AN215" s="839"/>
      <c r="AO215" s="839"/>
      <c r="AP215" s="840"/>
      <c r="AQ215" s="237"/>
      <c r="AR215" s="237"/>
    </row>
    <row r="216" spans="1:44" ht="6" customHeight="1" x14ac:dyDescent="0.15">
      <c r="AQ216" s="237"/>
      <c r="AR216" s="237"/>
    </row>
    <row r="217" spans="1:44" ht="18.600000000000001" customHeight="1" x14ac:dyDescent="0.15">
      <c r="A217" s="1061" t="s">
        <v>332</v>
      </c>
      <c r="B217" s="1061"/>
      <c r="C217" s="1061"/>
      <c r="D217" s="1061"/>
      <c r="E217" s="1061"/>
      <c r="F217" s="1061"/>
      <c r="G217" s="1061"/>
      <c r="H217" s="1061"/>
      <c r="I217" s="1061"/>
      <c r="J217" s="1061"/>
      <c r="K217" s="1061"/>
      <c r="L217" s="1061"/>
      <c r="M217" s="1061"/>
      <c r="N217" s="1061"/>
      <c r="O217" s="1061"/>
      <c r="P217" s="1061"/>
      <c r="Q217" s="1061"/>
      <c r="R217" s="1061"/>
      <c r="S217" s="1061"/>
      <c r="T217" s="1061"/>
      <c r="U217" s="1061"/>
      <c r="V217" s="1061"/>
      <c r="W217" s="1061"/>
      <c r="X217" s="1061"/>
      <c r="Y217" s="1061"/>
      <c r="Z217" s="1061"/>
      <c r="AA217" s="1061"/>
      <c r="AB217" s="1061"/>
      <c r="AC217" s="1061"/>
      <c r="AD217" s="1061"/>
      <c r="AE217" s="1061"/>
      <c r="AF217" s="1061"/>
      <c r="AG217" s="1061"/>
      <c r="AH217" s="1061"/>
      <c r="AI217" s="1061"/>
      <c r="AJ217" s="1061"/>
      <c r="AK217" s="1061"/>
      <c r="AL217" s="1061"/>
      <c r="AM217" s="1061"/>
      <c r="AN217" s="1061"/>
      <c r="AO217" s="1061"/>
      <c r="AP217" s="1061"/>
      <c r="AQ217" s="237"/>
      <c r="AR217" s="237"/>
    </row>
    <row r="218" spans="1:44" s="243" customFormat="1" ht="18" customHeight="1" x14ac:dyDescent="0.15">
      <c r="A218" s="237"/>
      <c r="B218" s="833"/>
      <c r="C218" s="833"/>
      <c r="D218" s="833" t="s">
        <v>27</v>
      </c>
      <c r="E218" s="833"/>
      <c r="F218" s="833"/>
      <c r="G218" s="833"/>
      <c r="H218" s="833"/>
      <c r="I218" s="833"/>
      <c r="J218" s="833"/>
      <c r="K218" s="833"/>
      <c r="L218" s="833"/>
      <c r="M218" s="833"/>
      <c r="N218" s="833"/>
      <c r="O218" s="833"/>
      <c r="P218" s="833"/>
      <c r="Q218" s="833"/>
      <c r="R218" s="833"/>
      <c r="S218" s="833"/>
      <c r="T218" s="833"/>
      <c r="U218" s="833"/>
      <c r="V218" s="833"/>
      <c r="W218" s="833"/>
      <c r="X218" s="833"/>
      <c r="Y218" s="833"/>
      <c r="Z218" s="833"/>
      <c r="AA218" s="833"/>
      <c r="AB218" s="833"/>
      <c r="AC218" s="833"/>
      <c r="AD218" s="833"/>
      <c r="AE218" s="833"/>
      <c r="AF218" s="833"/>
      <c r="AG218" s="833"/>
      <c r="AH218" s="833"/>
      <c r="AI218" s="833"/>
      <c r="AJ218" s="833"/>
      <c r="AK218" s="833"/>
      <c r="AL218" s="833"/>
      <c r="AM218" s="981" t="s">
        <v>72</v>
      </c>
      <c r="AN218" s="982"/>
      <c r="AO218" s="982"/>
      <c r="AP218" s="983"/>
      <c r="AQ218" s="237"/>
      <c r="AR218" s="237"/>
    </row>
    <row r="219" spans="1:44" s="243" customFormat="1" ht="30" customHeight="1" x14ac:dyDescent="0.15">
      <c r="A219" s="237"/>
      <c r="B219" s="833" t="s">
        <v>73</v>
      </c>
      <c r="C219" s="835"/>
      <c r="D219" s="832" t="s">
        <v>253</v>
      </c>
      <c r="E219" s="832"/>
      <c r="F219" s="832"/>
      <c r="G219" s="832"/>
      <c r="H219" s="832"/>
      <c r="I219" s="832"/>
      <c r="J219" s="832"/>
      <c r="K219" s="832"/>
      <c r="L219" s="832"/>
      <c r="M219" s="832"/>
      <c r="N219" s="832"/>
      <c r="O219" s="832"/>
      <c r="P219" s="832"/>
      <c r="Q219" s="832"/>
      <c r="R219" s="832"/>
      <c r="S219" s="832"/>
      <c r="T219" s="832"/>
      <c r="U219" s="832"/>
      <c r="V219" s="832"/>
      <c r="W219" s="832"/>
      <c r="X219" s="832"/>
      <c r="Y219" s="832"/>
      <c r="Z219" s="832"/>
      <c r="AA219" s="832"/>
      <c r="AB219" s="832"/>
      <c r="AC219" s="832"/>
      <c r="AD219" s="832"/>
      <c r="AE219" s="832"/>
      <c r="AF219" s="832"/>
      <c r="AG219" s="832"/>
      <c r="AH219" s="832"/>
      <c r="AI219" s="832"/>
      <c r="AJ219" s="832"/>
      <c r="AK219" s="832"/>
      <c r="AL219" s="832"/>
      <c r="AM219" s="838"/>
      <c r="AN219" s="839"/>
      <c r="AO219" s="839"/>
      <c r="AP219" s="840"/>
      <c r="AQ219" s="237"/>
      <c r="AR219" s="237"/>
    </row>
    <row r="220" spans="1:44" s="243" customFormat="1" ht="30.6" customHeight="1" x14ac:dyDescent="0.15">
      <c r="A220" s="237"/>
      <c r="B220" s="835" t="s">
        <v>74</v>
      </c>
      <c r="C220" s="835"/>
      <c r="D220" s="845" t="s">
        <v>254</v>
      </c>
      <c r="E220" s="1008"/>
      <c r="F220" s="1008"/>
      <c r="G220" s="1008"/>
      <c r="H220" s="1008"/>
      <c r="I220" s="1008"/>
      <c r="J220" s="1008"/>
      <c r="K220" s="1008"/>
      <c r="L220" s="1008"/>
      <c r="M220" s="1008"/>
      <c r="N220" s="1008"/>
      <c r="O220" s="1008"/>
      <c r="P220" s="1008"/>
      <c r="Q220" s="1008"/>
      <c r="R220" s="1008"/>
      <c r="S220" s="1008"/>
      <c r="T220" s="1008"/>
      <c r="U220" s="1008"/>
      <c r="V220" s="1008"/>
      <c r="W220" s="1008"/>
      <c r="X220" s="1008"/>
      <c r="Y220" s="1008"/>
      <c r="Z220" s="1008"/>
      <c r="AA220" s="1008"/>
      <c r="AB220" s="1008"/>
      <c r="AC220" s="1008"/>
      <c r="AD220" s="1008"/>
      <c r="AE220" s="1008"/>
      <c r="AF220" s="1008"/>
      <c r="AG220" s="1008"/>
      <c r="AH220" s="1008"/>
      <c r="AI220" s="1008"/>
      <c r="AJ220" s="1008"/>
      <c r="AK220" s="1008"/>
      <c r="AL220" s="1009"/>
      <c r="AM220" s="838"/>
      <c r="AN220" s="839"/>
      <c r="AO220" s="839"/>
      <c r="AP220" s="840"/>
      <c r="AQ220" s="237"/>
      <c r="AR220" s="237"/>
    </row>
    <row r="221" spans="1:44" s="243" customFormat="1" ht="21" customHeight="1" x14ac:dyDescent="0.15">
      <c r="A221" s="237"/>
      <c r="B221" s="833" t="s">
        <v>75</v>
      </c>
      <c r="C221" s="835"/>
      <c r="D221" s="832" t="s">
        <v>255</v>
      </c>
      <c r="E221" s="832"/>
      <c r="F221" s="832"/>
      <c r="G221" s="832"/>
      <c r="H221" s="832"/>
      <c r="I221" s="832"/>
      <c r="J221" s="832"/>
      <c r="K221" s="832"/>
      <c r="L221" s="832"/>
      <c r="M221" s="832"/>
      <c r="N221" s="832"/>
      <c r="O221" s="832"/>
      <c r="P221" s="832"/>
      <c r="Q221" s="832"/>
      <c r="R221" s="832"/>
      <c r="S221" s="832"/>
      <c r="T221" s="832"/>
      <c r="U221" s="832"/>
      <c r="V221" s="832"/>
      <c r="W221" s="832"/>
      <c r="X221" s="832"/>
      <c r="Y221" s="832"/>
      <c r="Z221" s="832"/>
      <c r="AA221" s="832"/>
      <c r="AB221" s="832"/>
      <c r="AC221" s="832"/>
      <c r="AD221" s="832"/>
      <c r="AE221" s="832"/>
      <c r="AF221" s="832"/>
      <c r="AG221" s="832"/>
      <c r="AH221" s="832"/>
      <c r="AI221" s="832"/>
      <c r="AJ221" s="832"/>
      <c r="AK221" s="832"/>
      <c r="AL221" s="832"/>
      <c r="AM221" s="838"/>
      <c r="AN221" s="839"/>
      <c r="AO221" s="839"/>
      <c r="AP221" s="840"/>
      <c r="AQ221" s="237"/>
      <c r="AR221" s="237"/>
    </row>
    <row r="222" spans="1:44" ht="18" customHeight="1" x14ac:dyDescent="0.15">
      <c r="B222" s="1185" t="s">
        <v>256</v>
      </c>
      <c r="C222" s="1186"/>
      <c r="D222" s="1186"/>
      <c r="E222" s="1186"/>
      <c r="F222" s="1186"/>
      <c r="G222" s="1186"/>
      <c r="H222" s="1186"/>
      <c r="I222" s="1186"/>
      <c r="J222" s="1186"/>
      <c r="K222" s="1186"/>
      <c r="L222" s="1186"/>
      <c r="M222" s="1186"/>
      <c r="N222" s="1186"/>
      <c r="O222" s="1186"/>
      <c r="P222" s="1186"/>
      <c r="Q222" s="1186"/>
      <c r="R222" s="1186"/>
      <c r="S222" s="1186"/>
      <c r="T222" s="1186"/>
      <c r="U222" s="1186"/>
      <c r="V222" s="1186"/>
      <c r="W222" s="1186"/>
      <c r="X222" s="1186"/>
      <c r="Y222" s="1186"/>
      <c r="Z222" s="1186"/>
      <c r="AA222" s="1186"/>
      <c r="AB222" s="1186"/>
      <c r="AC222" s="1186"/>
      <c r="AD222" s="1186"/>
      <c r="AE222" s="1186"/>
      <c r="AF222" s="1186"/>
      <c r="AG222" s="1186"/>
      <c r="AH222" s="1186"/>
      <c r="AI222" s="1186"/>
      <c r="AJ222" s="1186"/>
      <c r="AK222" s="1186"/>
      <c r="AL222" s="1186"/>
      <c r="AM222" s="1186"/>
      <c r="AN222" s="1186"/>
      <c r="AO222" s="1186"/>
      <c r="AP222" s="1187"/>
      <c r="AQ222" s="237"/>
      <c r="AR222" s="237"/>
    </row>
    <row r="223" spans="1:44" s="243" customFormat="1" ht="45" customHeight="1" x14ac:dyDescent="0.15">
      <c r="A223" s="237"/>
      <c r="B223" s="835" t="s">
        <v>76</v>
      </c>
      <c r="C223" s="835"/>
      <c r="D223" s="832" t="s">
        <v>257</v>
      </c>
      <c r="E223" s="832"/>
      <c r="F223" s="832"/>
      <c r="G223" s="832"/>
      <c r="H223" s="832"/>
      <c r="I223" s="832"/>
      <c r="J223" s="832"/>
      <c r="K223" s="832"/>
      <c r="L223" s="832"/>
      <c r="M223" s="832"/>
      <c r="N223" s="832"/>
      <c r="O223" s="832"/>
      <c r="P223" s="832"/>
      <c r="Q223" s="832"/>
      <c r="R223" s="832"/>
      <c r="S223" s="832"/>
      <c r="T223" s="832"/>
      <c r="U223" s="832"/>
      <c r="V223" s="832"/>
      <c r="W223" s="832"/>
      <c r="X223" s="832"/>
      <c r="Y223" s="832"/>
      <c r="Z223" s="832"/>
      <c r="AA223" s="832"/>
      <c r="AB223" s="832"/>
      <c r="AC223" s="832"/>
      <c r="AD223" s="832"/>
      <c r="AE223" s="832"/>
      <c r="AF223" s="832"/>
      <c r="AG223" s="832"/>
      <c r="AH223" s="832"/>
      <c r="AI223" s="832"/>
      <c r="AJ223" s="832"/>
      <c r="AK223" s="832"/>
      <c r="AL223" s="832"/>
      <c r="AM223" s="838"/>
      <c r="AN223" s="839"/>
      <c r="AO223" s="839"/>
      <c r="AP223" s="840"/>
      <c r="AQ223" s="237"/>
      <c r="AR223" s="237"/>
    </row>
    <row r="224" spans="1:44" s="243" customFormat="1" ht="30" customHeight="1" x14ac:dyDescent="0.15">
      <c r="A224" s="237"/>
      <c r="B224" s="835" t="s">
        <v>77</v>
      </c>
      <c r="C224" s="835"/>
      <c r="D224" s="832" t="s">
        <v>1591</v>
      </c>
      <c r="E224" s="832"/>
      <c r="F224" s="832"/>
      <c r="G224" s="832"/>
      <c r="H224" s="832"/>
      <c r="I224" s="832"/>
      <c r="J224" s="832"/>
      <c r="K224" s="832"/>
      <c r="L224" s="832"/>
      <c r="M224" s="832"/>
      <c r="N224" s="832"/>
      <c r="O224" s="832"/>
      <c r="P224" s="832"/>
      <c r="Q224" s="832"/>
      <c r="R224" s="832"/>
      <c r="S224" s="832"/>
      <c r="T224" s="832"/>
      <c r="U224" s="832"/>
      <c r="V224" s="832"/>
      <c r="W224" s="832"/>
      <c r="X224" s="832"/>
      <c r="Y224" s="832"/>
      <c r="Z224" s="832"/>
      <c r="AA224" s="832"/>
      <c r="AB224" s="832"/>
      <c r="AC224" s="832"/>
      <c r="AD224" s="832"/>
      <c r="AE224" s="832"/>
      <c r="AF224" s="832"/>
      <c r="AG224" s="832"/>
      <c r="AH224" s="832"/>
      <c r="AI224" s="832"/>
      <c r="AJ224" s="832"/>
      <c r="AK224" s="832"/>
      <c r="AL224" s="832"/>
      <c r="AM224" s="838"/>
      <c r="AN224" s="839"/>
      <c r="AO224" s="839"/>
      <c r="AP224" s="840"/>
      <c r="AQ224" s="237"/>
      <c r="AR224" s="237"/>
    </row>
    <row r="225" spans="1:44" s="243" customFormat="1" ht="30" customHeight="1" x14ac:dyDescent="0.15">
      <c r="A225" s="237"/>
      <c r="B225" s="835" t="s">
        <v>78</v>
      </c>
      <c r="C225" s="835"/>
      <c r="D225" s="832" t="s">
        <v>364</v>
      </c>
      <c r="E225" s="832"/>
      <c r="F225" s="832"/>
      <c r="G225" s="832"/>
      <c r="H225" s="832"/>
      <c r="I225" s="832"/>
      <c r="J225" s="832"/>
      <c r="K225" s="832"/>
      <c r="L225" s="832"/>
      <c r="M225" s="832"/>
      <c r="N225" s="832"/>
      <c r="O225" s="832"/>
      <c r="P225" s="832"/>
      <c r="Q225" s="832"/>
      <c r="R225" s="832"/>
      <c r="S225" s="832"/>
      <c r="T225" s="832"/>
      <c r="U225" s="832"/>
      <c r="V225" s="832"/>
      <c r="W225" s="832"/>
      <c r="X225" s="832"/>
      <c r="Y225" s="832"/>
      <c r="Z225" s="832"/>
      <c r="AA225" s="832"/>
      <c r="AB225" s="832"/>
      <c r="AC225" s="832"/>
      <c r="AD225" s="832"/>
      <c r="AE225" s="832"/>
      <c r="AF225" s="832"/>
      <c r="AG225" s="832"/>
      <c r="AH225" s="832"/>
      <c r="AI225" s="832"/>
      <c r="AJ225" s="832"/>
      <c r="AK225" s="832"/>
      <c r="AL225" s="832"/>
      <c r="AM225" s="838"/>
      <c r="AN225" s="839"/>
      <c r="AO225" s="839"/>
      <c r="AP225" s="840"/>
      <c r="AQ225" s="237"/>
      <c r="AR225" s="237"/>
    </row>
    <row r="226" spans="1:44" ht="6.6" customHeight="1" x14ac:dyDescent="0.15">
      <c r="AQ226" s="237"/>
      <c r="AR226" s="237"/>
    </row>
    <row r="227" spans="1:44" ht="18" customHeight="1" x14ac:dyDescent="0.15">
      <c r="A227" s="1061" t="s">
        <v>333</v>
      </c>
      <c r="B227" s="1061"/>
      <c r="C227" s="1061"/>
      <c r="D227" s="1061"/>
      <c r="E227" s="1061"/>
      <c r="F227" s="1061"/>
      <c r="G227" s="1061"/>
      <c r="H227" s="1061"/>
      <c r="I227" s="1061"/>
      <c r="J227" s="1061"/>
      <c r="K227" s="1061"/>
      <c r="L227" s="1061"/>
      <c r="M227" s="1061"/>
      <c r="N227" s="1061"/>
      <c r="O227" s="1061"/>
      <c r="P227" s="1061"/>
      <c r="Q227" s="1061"/>
      <c r="R227" s="1061"/>
      <c r="S227" s="1061"/>
      <c r="T227" s="1061"/>
      <c r="U227" s="1061"/>
      <c r="V227" s="1061"/>
      <c r="W227" s="1061"/>
      <c r="X227" s="1061"/>
      <c r="Y227" s="1061"/>
      <c r="Z227" s="1061"/>
      <c r="AA227" s="1061"/>
      <c r="AB227" s="1061"/>
      <c r="AC227" s="1061"/>
      <c r="AD227" s="1061"/>
      <c r="AE227" s="1061"/>
      <c r="AF227" s="1061"/>
      <c r="AG227" s="1061"/>
      <c r="AH227" s="1061"/>
      <c r="AI227" s="1061"/>
      <c r="AJ227" s="1061"/>
      <c r="AK227" s="1061"/>
      <c r="AL227" s="1061"/>
      <c r="AM227" s="1061"/>
      <c r="AN227" s="1061"/>
      <c r="AO227" s="1061"/>
      <c r="AP227" s="1061"/>
      <c r="AQ227" s="237"/>
      <c r="AR227" s="237"/>
    </row>
    <row r="228" spans="1:44" s="243" customFormat="1" ht="18" customHeight="1" x14ac:dyDescent="0.15">
      <c r="A228" s="237"/>
      <c r="B228" s="833"/>
      <c r="C228" s="833"/>
      <c r="D228" s="833" t="s">
        <v>27</v>
      </c>
      <c r="E228" s="833"/>
      <c r="F228" s="833"/>
      <c r="G228" s="833"/>
      <c r="H228" s="833"/>
      <c r="I228" s="833"/>
      <c r="J228" s="833"/>
      <c r="K228" s="833"/>
      <c r="L228" s="833"/>
      <c r="M228" s="833"/>
      <c r="N228" s="833"/>
      <c r="O228" s="833"/>
      <c r="P228" s="833"/>
      <c r="Q228" s="833"/>
      <c r="R228" s="833"/>
      <c r="S228" s="833"/>
      <c r="T228" s="833"/>
      <c r="U228" s="833"/>
      <c r="V228" s="833"/>
      <c r="W228" s="833"/>
      <c r="X228" s="833"/>
      <c r="Y228" s="833"/>
      <c r="Z228" s="833"/>
      <c r="AA228" s="833"/>
      <c r="AB228" s="833"/>
      <c r="AC228" s="833"/>
      <c r="AD228" s="833"/>
      <c r="AE228" s="833"/>
      <c r="AF228" s="833"/>
      <c r="AG228" s="833"/>
      <c r="AH228" s="833"/>
      <c r="AI228" s="833"/>
      <c r="AJ228" s="833"/>
      <c r="AK228" s="833"/>
      <c r="AL228" s="833"/>
      <c r="AM228" s="981" t="s">
        <v>72</v>
      </c>
      <c r="AN228" s="982"/>
      <c r="AO228" s="982"/>
      <c r="AP228" s="983"/>
      <c r="AQ228" s="237"/>
      <c r="AR228" s="237"/>
    </row>
    <row r="229" spans="1:44" s="243" customFormat="1" ht="45" customHeight="1" x14ac:dyDescent="0.15">
      <c r="A229" s="237"/>
      <c r="B229" s="833" t="s">
        <v>73</v>
      </c>
      <c r="C229" s="835"/>
      <c r="D229" s="832" t="s">
        <v>1592</v>
      </c>
      <c r="E229" s="832"/>
      <c r="F229" s="832"/>
      <c r="G229" s="832"/>
      <c r="H229" s="832"/>
      <c r="I229" s="832"/>
      <c r="J229" s="832"/>
      <c r="K229" s="832"/>
      <c r="L229" s="832"/>
      <c r="M229" s="832"/>
      <c r="N229" s="832"/>
      <c r="O229" s="832"/>
      <c r="P229" s="832"/>
      <c r="Q229" s="832"/>
      <c r="R229" s="832"/>
      <c r="S229" s="832"/>
      <c r="T229" s="832"/>
      <c r="U229" s="832"/>
      <c r="V229" s="832"/>
      <c r="W229" s="832"/>
      <c r="X229" s="832"/>
      <c r="Y229" s="832"/>
      <c r="Z229" s="832"/>
      <c r="AA229" s="832"/>
      <c r="AB229" s="832"/>
      <c r="AC229" s="832"/>
      <c r="AD229" s="832"/>
      <c r="AE229" s="832"/>
      <c r="AF229" s="832"/>
      <c r="AG229" s="832"/>
      <c r="AH229" s="832"/>
      <c r="AI229" s="832"/>
      <c r="AJ229" s="832"/>
      <c r="AK229" s="832"/>
      <c r="AL229" s="832"/>
      <c r="AM229" s="838"/>
      <c r="AN229" s="839"/>
      <c r="AO229" s="839"/>
      <c r="AP229" s="840"/>
      <c r="AQ229" s="237"/>
      <c r="AR229" s="237"/>
    </row>
    <row r="230" spans="1:44" s="243" customFormat="1" ht="30" customHeight="1" x14ac:dyDescent="0.15">
      <c r="A230" s="237"/>
      <c r="B230" s="835" t="s">
        <v>12</v>
      </c>
      <c r="C230" s="835"/>
      <c r="D230" s="832" t="s">
        <v>624</v>
      </c>
      <c r="E230" s="832"/>
      <c r="F230" s="832"/>
      <c r="G230" s="832"/>
      <c r="H230" s="832"/>
      <c r="I230" s="832"/>
      <c r="J230" s="832"/>
      <c r="K230" s="832"/>
      <c r="L230" s="832"/>
      <c r="M230" s="832"/>
      <c r="N230" s="832"/>
      <c r="O230" s="832"/>
      <c r="P230" s="832"/>
      <c r="Q230" s="832"/>
      <c r="R230" s="832"/>
      <c r="S230" s="832"/>
      <c r="T230" s="832"/>
      <c r="U230" s="832"/>
      <c r="V230" s="832"/>
      <c r="W230" s="832"/>
      <c r="X230" s="832"/>
      <c r="Y230" s="832"/>
      <c r="Z230" s="832"/>
      <c r="AA230" s="832"/>
      <c r="AB230" s="832"/>
      <c r="AC230" s="832"/>
      <c r="AD230" s="832"/>
      <c r="AE230" s="832"/>
      <c r="AF230" s="832"/>
      <c r="AG230" s="832"/>
      <c r="AH230" s="832"/>
      <c r="AI230" s="832"/>
      <c r="AJ230" s="832"/>
      <c r="AK230" s="832"/>
      <c r="AL230" s="832"/>
      <c r="AM230" s="838"/>
      <c r="AN230" s="839"/>
      <c r="AO230" s="839"/>
      <c r="AP230" s="840"/>
      <c r="AQ230" s="237"/>
      <c r="AR230" s="237"/>
    </row>
    <row r="231" spans="1:44" s="243" customFormat="1" ht="45" customHeight="1" x14ac:dyDescent="0.15">
      <c r="A231" s="237"/>
      <c r="B231" s="833" t="s">
        <v>14</v>
      </c>
      <c r="C231" s="835"/>
      <c r="D231" s="832" t="s">
        <v>1593</v>
      </c>
      <c r="E231" s="832"/>
      <c r="F231" s="832"/>
      <c r="G231" s="832"/>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8"/>
      <c r="AN231" s="839"/>
      <c r="AO231" s="839"/>
      <c r="AP231" s="840"/>
      <c r="AQ231" s="237"/>
      <c r="AR231" s="237"/>
    </row>
    <row r="232" spans="1:44" s="243" customFormat="1" ht="21" customHeight="1" x14ac:dyDescent="0.15">
      <c r="A232" s="237"/>
      <c r="B232" s="1004" t="s">
        <v>102</v>
      </c>
      <c r="C232" s="1006"/>
      <c r="D232" s="829" t="s">
        <v>123</v>
      </c>
      <c r="E232" s="830"/>
      <c r="F232" s="830"/>
      <c r="G232" s="830"/>
      <c r="H232" s="830"/>
      <c r="I232" s="830"/>
      <c r="J232" s="830"/>
      <c r="K232" s="830"/>
      <c r="L232" s="830"/>
      <c r="M232" s="830"/>
      <c r="N232" s="830"/>
      <c r="O232" s="830"/>
      <c r="P232" s="830"/>
      <c r="Q232" s="830"/>
      <c r="R232" s="830"/>
      <c r="S232" s="830"/>
      <c r="T232" s="830"/>
      <c r="U232" s="830"/>
      <c r="V232" s="830"/>
      <c r="W232" s="830"/>
      <c r="X232" s="830"/>
      <c r="Y232" s="830"/>
      <c r="Z232" s="830"/>
      <c r="AA232" s="830"/>
      <c r="AB232" s="830"/>
      <c r="AC232" s="830"/>
      <c r="AD232" s="830"/>
      <c r="AE232" s="830"/>
      <c r="AF232" s="830"/>
      <c r="AG232" s="830"/>
      <c r="AH232" s="830"/>
      <c r="AI232" s="830"/>
      <c r="AJ232" s="830"/>
      <c r="AK232" s="830"/>
      <c r="AL232" s="831"/>
      <c r="AM232" s="838"/>
      <c r="AN232" s="839"/>
      <c r="AO232" s="839"/>
      <c r="AP232" s="840"/>
      <c r="AQ232" s="237"/>
      <c r="AR232" s="237"/>
    </row>
    <row r="233" spans="1:44" s="243" customFormat="1" ht="21" customHeight="1" x14ac:dyDescent="0.15">
      <c r="A233" s="237"/>
      <c r="B233" s="1022" t="s">
        <v>18</v>
      </c>
      <c r="C233" s="961"/>
      <c r="D233" s="829" t="s">
        <v>1248</v>
      </c>
      <c r="E233" s="830"/>
      <c r="F233" s="830"/>
      <c r="G233" s="830"/>
      <c r="H233" s="830"/>
      <c r="I233" s="830"/>
      <c r="J233" s="830"/>
      <c r="K233" s="830"/>
      <c r="L233" s="830"/>
      <c r="M233" s="830"/>
      <c r="N233" s="830"/>
      <c r="O233" s="830"/>
      <c r="P233" s="830"/>
      <c r="Q233" s="830"/>
      <c r="R233" s="830"/>
      <c r="S233" s="830"/>
      <c r="T233" s="830"/>
      <c r="U233" s="830"/>
      <c r="V233" s="830"/>
      <c r="W233" s="830"/>
      <c r="X233" s="830"/>
      <c r="Y233" s="830"/>
      <c r="Z233" s="830"/>
      <c r="AA233" s="830"/>
      <c r="AB233" s="830"/>
      <c r="AC233" s="830"/>
      <c r="AD233" s="830"/>
      <c r="AE233" s="830"/>
      <c r="AF233" s="830"/>
      <c r="AG233" s="830"/>
      <c r="AH233" s="830"/>
      <c r="AI233" s="830"/>
      <c r="AJ233" s="830"/>
      <c r="AK233" s="830"/>
      <c r="AL233" s="831"/>
      <c r="AM233" s="614"/>
      <c r="AN233" s="615"/>
      <c r="AO233" s="615"/>
      <c r="AP233" s="616"/>
      <c r="AQ233" s="237"/>
      <c r="AR233" s="237"/>
    </row>
    <row r="234" spans="1:44" s="243" customFormat="1" ht="30" customHeight="1" x14ac:dyDescent="0.15">
      <c r="A234" s="237"/>
      <c r="B234" s="1004" t="s">
        <v>19</v>
      </c>
      <c r="C234" s="961"/>
      <c r="D234" s="832" t="s">
        <v>124</v>
      </c>
      <c r="E234" s="832"/>
      <c r="F234" s="832"/>
      <c r="G234" s="832"/>
      <c r="H234" s="832"/>
      <c r="I234" s="832"/>
      <c r="J234" s="832"/>
      <c r="K234" s="832"/>
      <c r="L234" s="832"/>
      <c r="M234" s="832"/>
      <c r="N234" s="832"/>
      <c r="O234" s="832"/>
      <c r="P234" s="832"/>
      <c r="Q234" s="832"/>
      <c r="R234" s="832"/>
      <c r="S234" s="832"/>
      <c r="T234" s="832"/>
      <c r="U234" s="832"/>
      <c r="V234" s="832"/>
      <c r="W234" s="832"/>
      <c r="X234" s="832"/>
      <c r="Y234" s="832"/>
      <c r="Z234" s="832"/>
      <c r="AA234" s="832"/>
      <c r="AB234" s="832"/>
      <c r="AC234" s="832"/>
      <c r="AD234" s="832"/>
      <c r="AE234" s="832"/>
      <c r="AF234" s="832"/>
      <c r="AG234" s="832"/>
      <c r="AH234" s="832"/>
      <c r="AI234" s="832"/>
      <c r="AJ234" s="832"/>
      <c r="AK234" s="832"/>
      <c r="AL234" s="832"/>
      <c r="AM234" s="838"/>
      <c r="AN234" s="839"/>
      <c r="AO234" s="839"/>
      <c r="AP234" s="840"/>
      <c r="AQ234" s="237"/>
      <c r="AR234" s="237"/>
    </row>
    <row r="235" spans="1:44" s="243" customFormat="1" ht="30" customHeight="1" x14ac:dyDescent="0.15">
      <c r="A235" s="237"/>
      <c r="B235" s="1022" t="s">
        <v>30</v>
      </c>
      <c r="C235" s="961"/>
      <c r="D235" s="832" t="s">
        <v>125</v>
      </c>
      <c r="E235" s="832"/>
      <c r="F235" s="832"/>
      <c r="G235" s="832"/>
      <c r="H235" s="832"/>
      <c r="I235" s="832"/>
      <c r="J235" s="832"/>
      <c r="K235" s="832"/>
      <c r="L235" s="832"/>
      <c r="M235" s="832"/>
      <c r="N235" s="832"/>
      <c r="O235" s="832"/>
      <c r="P235" s="832"/>
      <c r="Q235" s="832"/>
      <c r="R235" s="832"/>
      <c r="S235" s="832"/>
      <c r="T235" s="832"/>
      <c r="U235" s="832"/>
      <c r="V235" s="832"/>
      <c r="W235" s="832"/>
      <c r="X235" s="832"/>
      <c r="Y235" s="832"/>
      <c r="Z235" s="832"/>
      <c r="AA235" s="832"/>
      <c r="AB235" s="832"/>
      <c r="AC235" s="832"/>
      <c r="AD235" s="832"/>
      <c r="AE235" s="832"/>
      <c r="AF235" s="832"/>
      <c r="AG235" s="832"/>
      <c r="AH235" s="832"/>
      <c r="AI235" s="832"/>
      <c r="AJ235" s="832"/>
      <c r="AK235" s="832"/>
      <c r="AL235" s="832"/>
      <c r="AM235" s="838"/>
      <c r="AN235" s="839"/>
      <c r="AO235" s="839"/>
      <c r="AP235" s="840"/>
      <c r="AQ235" s="237"/>
      <c r="AR235" s="237"/>
    </row>
    <row r="236" spans="1:44" s="243" customFormat="1" ht="30" customHeight="1" x14ac:dyDescent="0.15">
      <c r="A236" s="237"/>
      <c r="B236" s="835" t="s">
        <v>31</v>
      </c>
      <c r="C236" s="835"/>
      <c r="D236" s="832" t="s">
        <v>1430</v>
      </c>
      <c r="E236" s="832"/>
      <c r="F236" s="832"/>
      <c r="G236" s="832"/>
      <c r="H236" s="832"/>
      <c r="I236" s="832"/>
      <c r="J236" s="832"/>
      <c r="K236" s="832"/>
      <c r="L236" s="832"/>
      <c r="M236" s="832"/>
      <c r="N236" s="832"/>
      <c r="O236" s="832"/>
      <c r="P236" s="832"/>
      <c r="Q236" s="832"/>
      <c r="R236" s="832"/>
      <c r="S236" s="832"/>
      <c r="T236" s="832"/>
      <c r="U236" s="832"/>
      <c r="V236" s="832"/>
      <c r="W236" s="832"/>
      <c r="X236" s="832"/>
      <c r="Y236" s="832"/>
      <c r="Z236" s="832"/>
      <c r="AA236" s="832"/>
      <c r="AB236" s="832"/>
      <c r="AC236" s="832"/>
      <c r="AD236" s="832"/>
      <c r="AE236" s="832"/>
      <c r="AF236" s="832"/>
      <c r="AG236" s="832"/>
      <c r="AH236" s="832"/>
      <c r="AI236" s="832"/>
      <c r="AJ236" s="832"/>
      <c r="AK236" s="832"/>
      <c r="AL236" s="832"/>
      <c r="AM236" s="838"/>
      <c r="AN236" s="839"/>
      <c r="AO236" s="839"/>
      <c r="AP236" s="840"/>
      <c r="AQ236" s="237"/>
      <c r="AR236" s="237"/>
    </row>
    <row r="237" spans="1:44" s="243" customFormat="1" ht="21" customHeight="1" x14ac:dyDescent="0.15">
      <c r="A237" s="237"/>
      <c r="B237" s="835" t="s">
        <v>32</v>
      </c>
      <c r="C237" s="835"/>
      <c r="D237" s="832" t="s">
        <v>126</v>
      </c>
      <c r="E237" s="832"/>
      <c r="F237" s="832"/>
      <c r="G237" s="832"/>
      <c r="H237" s="832"/>
      <c r="I237" s="832"/>
      <c r="J237" s="832"/>
      <c r="K237" s="832"/>
      <c r="L237" s="832"/>
      <c r="M237" s="832"/>
      <c r="N237" s="832"/>
      <c r="O237" s="832"/>
      <c r="P237" s="832"/>
      <c r="Q237" s="832"/>
      <c r="R237" s="832"/>
      <c r="S237" s="832"/>
      <c r="T237" s="832"/>
      <c r="U237" s="832"/>
      <c r="V237" s="832"/>
      <c r="W237" s="832"/>
      <c r="X237" s="832"/>
      <c r="Y237" s="832"/>
      <c r="Z237" s="832"/>
      <c r="AA237" s="832"/>
      <c r="AB237" s="832"/>
      <c r="AC237" s="832"/>
      <c r="AD237" s="832"/>
      <c r="AE237" s="832"/>
      <c r="AF237" s="832"/>
      <c r="AG237" s="832"/>
      <c r="AH237" s="832"/>
      <c r="AI237" s="832"/>
      <c r="AJ237" s="832"/>
      <c r="AK237" s="832"/>
      <c r="AL237" s="832"/>
      <c r="AM237" s="1441"/>
      <c r="AN237" s="1442"/>
      <c r="AO237" s="1442"/>
      <c r="AP237" s="1443"/>
      <c r="AQ237" s="237"/>
      <c r="AR237" s="237"/>
    </row>
    <row r="238" spans="1:44" ht="18" customHeight="1" x14ac:dyDescent="0.15">
      <c r="B238" s="1185" t="s">
        <v>1431</v>
      </c>
      <c r="C238" s="1186"/>
      <c r="D238" s="1186"/>
      <c r="E238" s="1186"/>
      <c r="F238" s="1186"/>
      <c r="G238" s="1186"/>
      <c r="H238" s="1186"/>
      <c r="I238" s="1186"/>
      <c r="J238" s="1186"/>
      <c r="K238" s="1186"/>
      <c r="L238" s="1186"/>
      <c r="M238" s="1186"/>
      <c r="N238" s="1186"/>
      <c r="O238" s="1186"/>
      <c r="P238" s="1186"/>
      <c r="Q238" s="1186"/>
      <c r="R238" s="1186"/>
      <c r="S238" s="1186"/>
      <c r="T238" s="1186"/>
      <c r="U238" s="1186"/>
      <c r="V238" s="1186"/>
      <c r="W238" s="1186"/>
      <c r="X238" s="1186"/>
      <c r="Y238" s="1186"/>
      <c r="Z238" s="1186"/>
      <c r="AA238" s="1186"/>
      <c r="AB238" s="1186"/>
      <c r="AC238" s="1186"/>
      <c r="AD238" s="1186"/>
      <c r="AE238" s="1186"/>
      <c r="AF238" s="1186"/>
      <c r="AG238" s="1186"/>
      <c r="AH238" s="1186"/>
      <c r="AI238" s="1186"/>
      <c r="AJ238" s="1186"/>
      <c r="AK238" s="1186"/>
      <c r="AL238" s="1186"/>
      <c r="AM238" s="1186"/>
      <c r="AN238" s="1186"/>
      <c r="AO238" s="1186"/>
      <c r="AP238" s="1187"/>
      <c r="AQ238" s="237"/>
      <c r="AR238" s="237"/>
    </row>
    <row r="239" spans="1:44" s="243" customFormat="1" ht="45" customHeight="1" x14ac:dyDescent="0.15">
      <c r="A239" s="237"/>
      <c r="B239" s="835" t="s">
        <v>33</v>
      </c>
      <c r="C239" s="835"/>
      <c r="D239" s="829" t="s">
        <v>1432</v>
      </c>
      <c r="E239" s="830"/>
      <c r="F239" s="830"/>
      <c r="G239" s="830"/>
      <c r="H239" s="830"/>
      <c r="I239" s="830"/>
      <c r="J239" s="830"/>
      <c r="K239" s="830"/>
      <c r="L239" s="830"/>
      <c r="M239" s="830"/>
      <c r="N239" s="830"/>
      <c r="O239" s="830"/>
      <c r="P239" s="830"/>
      <c r="Q239" s="830"/>
      <c r="R239" s="830"/>
      <c r="S239" s="830"/>
      <c r="T239" s="830"/>
      <c r="U239" s="830"/>
      <c r="V239" s="830"/>
      <c r="W239" s="830"/>
      <c r="X239" s="830"/>
      <c r="Y239" s="830"/>
      <c r="Z239" s="830"/>
      <c r="AA239" s="830"/>
      <c r="AB239" s="830"/>
      <c r="AC239" s="830"/>
      <c r="AD239" s="830"/>
      <c r="AE239" s="830"/>
      <c r="AF239" s="830"/>
      <c r="AG239" s="830"/>
      <c r="AH239" s="830"/>
      <c r="AI239" s="830"/>
      <c r="AJ239" s="830"/>
      <c r="AK239" s="830"/>
      <c r="AL239" s="831"/>
      <c r="AM239" s="838"/>
      <c r="AN239" s="839"/>
      <c r="AO239" s="839"/>
      <c r="AP239" s="840"/>
      <c r="AQ239" s="237"/>
      <c r="AR239" s="237"/>
    </row>
    <row r="240" spans="1:44" s="243" customFormat="1" ht="21" customHeight="1" x14ac:dyDescent="0.15">
      <c r="A240" s="237"/>
      <c r="B240" s="835" t="s">
        <v>34</v>
      </c>
      <c r="C240" s="835"/>
      <c r="D240" s="832" t="s">
        <v>1433</v>
      </c>
      <c r="E240" s="832"/>
      <c r="F240" s="832"/>
      <c r="G240" s="832"/>
      <c r="H240" s="832"/>
      <c r="I240" s="832"/>
      <c r="J240" s="832"/>
      <c r="K240" s="832"/>
      <c r="L240" s="832"/>
      <c r="M240" s="832"/>
      <c r="N240" s="832"/>
      <c r="O240" s="832"/>
      <c r="P240" s="832"/>
      <c r="Q240" s="832"/>
      <c r="R240" s="832"/>
      <c r="S240" s="832"/>
      <c r="T240" s="832"/>
      <c r="U240" s="832"/>
      <c r="V240" s="832"/>
      <c r="W240" s="832"/>
      <c r="X240" s="832"/>
      <c r="Y240" s="832"/>
      <c r="Z240" s="832"/>
      <c r="AA240" s="832"/>
      <c r="AB240" s="832"/>
      <c r="AC240" s="832"/>
      <c r="AD240" s="832"/>
      <c r="AE240" s="832"/>
      <c r="AF240" s="832"/>
      <c r="AG240" s="832"/>
      <c r="AH240" s="832"/>
      <c r="AI240" s="832"/>
      <c r="AJ240" s="832"/>
      <c r="AK240" s="832"/>
      <c r="AL240" s="832"/>
      <c r="AM240" s="838"/>
      <c r="AN240" s="839"/>
      <c r="AO240" s="839"/>
      <c r="AP240" s="840"/>
      <c r="AQ240" s="237"/>
      <c r="AR240" s="237"/>
    </row>
    <row r="241" spans="1:86" s="243" customFormat="1" ht="29.45" customHeight="1" x14ac:dyDescent="0.15">
      <c r="A241" s="237"/>
      <c r="B241" s="835" t="s">
        <v>35</v>
      </c>
      <c r="C241" s="835"/>
      <c r="D241" s="832" t="s">
        <v>127</v>
      </c>
      <c r="E241" s="832"/>
      <c r="F241" s="832"/>
      <c r="G241" s="832"/>
      <c r="H241" s="832"/>
      <c r="I241" s="832"/>
      <c r="J241" s="832"/>
      <c r="K241" s="832"/>
      <c r="L241" s="832"/>
      <c r="M241" s="832"/>
      <c r="N241" s="832"/>
      <c r="O241" s="832"/>
      <c r="P241" s="832"/>
      <c r="Q241" s="832"/>
      <c r="R241" s="832"/>
      <c r="S241" s="832"/>
      <c r="T241" s="832"/>
      <c r="U241" s="832"/>
      <c r="V241" s="832"/>
      <c r="W241" s="832"/>
      <c r="X241" s="832"/>
      <c r="Y241" s="832"/>
      <c r="Z241" s="832"/>
      <c r="AA241" s="832"/>
      <c r="AB241" s="832"/>
      <c r="AC241" s="832"/>
      <c r="AD241" s="832"/>
      <c r="AE241" s="832"/>
      <c r="AF241" s="832"/>
      <c r="AG241" s="832"/>
      <c r="AH241" s="832"/>
      <c r="AI241" s="832"/>
      <c r="AJ241" s="832"/>
      <c r="AK241" s="832"/>
      <c r="AL241" s="832"/>
      <c r="AM241" s="838"/>
      <c r="AN241" s="839"/>
      <c r="AO241" s="839"/>
      <c r="AP241" s="840"/>
      <c r="AQ241" s="237"/>
      <c r="AR241" s="237"/>
    </row>
    <row r="242" spans="1:86" s="243" customFormat="1" ht="30" customHeight="1" x14ac:dyDescent="0.15">
      <c r="A242" s="237"/>
      <c r="B242" s="835" t="s">
        <v>103</v>
      </c>
      <c r="C242" s="835"/>
      <c r="D242" s="832" t="s">
        <v>128</v>
      </c>
      <c r="E242" s="832"/>
      <c r="F242" s="832"/>
      <c r="G242" s="832"/>
      <c r="H242" s="832"/>
      <c r="I242" s="832"/>
      <c r="J242" s="832"/>
      <c r="K242" s="832"/>
      <c r="L242" s="832"/>
      <c r="M242" s="832"/>
      <c r="N242" s="832"/>
      <c r="O242" s="832"/>
      <c r="P242" s="832"/>
      <c r="Q242" s="832"/>
      <c r="R242" s="832"/>
      <c r="S242" s="832"/>
      <c r="T242" s="832"/>
      <c r="U242" s="832"/>
      <c r="V242" s="832"/>
      <c r="W242" s="832"/>
      <c r="X242" s="832"/>
      <c r="Y242" s="832"/>
      <c r="Z242" s="832"/>
      <c r="AA242" s="832"/>
      <c r="AB242" s="832"/>
      <c r="AC242" s="832"/>
      <c r="AD242" s="832"/>
      <c r="AE242" s="832"/>
      <c r="AF242" s="832"/>
      <c r="AG242" s="832"/>
      <c r="AH242" s="832"/>
      <c r="AI242" s="832"/>
      <c r="AJ242" s="832"/>
      <c r="AK242" s="832"/>
      <c r="AL242" s="832"/>
      <c r="AM242" s="838"/>
      <c r="AN242" s="839"/>
      <c r="AO242" s="839"/>
      <c r="AP242" s="840"/>
      <c r="AQ242" s="237"/>
      <c r="AR242" s="237"/>
    </row>
    <row r="243" spans="1:86" s="243" customFormat="1" ht="30" customHeight="1" x14ac:dyDescent="0.15">
      <c r="A243" s="237"/>
      <c r="B243" s="835" t="s">
        <v>104</v>
      </c>
      <c r="C243" s="835"/>
      <c r="D243" s="832" t="s">
        <v>129</v>
      </c>
      <c r="E243" s="832"/>
      <c r="F243" s="832"/>
      <c r="G243" s="832"/>
      <c r="H243" s="832"/>
      <c r="I243" s="832"/>
      <c r="J243" s="832"/>
      <c r="K243" s="832"/>
      <c r="L243" s="832"/>
      <c r="M243" s="832"/>
      <c r="N243" s="832"/>
      <c r="O243" s="832"/>
      <c r="P243" s="832"/>
      <c r="Q243" s="832"/>
      <c r="R243" s="832"/>
      <c r="S243" s="832"/>
      <c r="T243" s="832"/>
      <c r="U243" s="832"/>
      <c r="V243" s="832"/>
      <c r="W243" s="832"/>
      <c r="X243" s="832"/>
      <c r="Y243" s="832"/>
      <c r="Z243" s="832"/>
      <c r="AA243" s="832"/>
      <c r="AB243" s="832"/>
      <c r="AC243" s="832"/>
      <c r="AD243" s="832"/>
      <c r="AE243" s="832"/>
      <c r="AF243" s="832"/>
      <c r="AG243" s="832"/>
      <c r="AH243" s="832"/>
      <c r="AI243" s="832"/>
      <c r="AJ243" s="832"/>
      <c r="AK243" s="832"/>
      <c r="AL243" s="832"/>
      <c r="AM243" s="838"/>
      <c r="AN243" s="839"/>
      <c r="AO243" s="839"/>
      <c r="AP243" s="840"/>
      <c r="AQ243" s="237"/>
      <c r="AR243" s="237"/>
    </row>
    <row r="244" spans="1:86" s="243" customFormat="1" ht="21.6" customHeight="1" x14ac:dyDescent="0.15">
      <c r="A244" s="237"/>
      <c r="B244" s="835" t="s">
        <v>105</v>
      </c>
      <c r="C244" s="835"/>
      <c r="D244" s="832" t="s">
        <v>130</v>
      </c>
      <c r="E244" s="832"/>
      <c r="F244" s="832"/>
      <c r="G244" s="832"/>
      <c r="H244" s="832"/>
      <c r="I244" s="832"/>
      <c r="J244" s="832"/>
      <c r="K244" s="832"/>
      <c r="L244" s="832"/>
      <c r="M244" s="832"/>
      <c r="N244" s="832"/>
      <c r="O244" s="832"/>
      <c r="P244" s="832"/>
      <c r="Q244" s="832"/>
      <c r="R244" s="832"/>
      <c r="S244" s="832"/>
      <c r="T244" s="832"/>
      <c r="U244" s="832"/>
      <c r="V244" s="832"/>
      <c r="W244" s="832"/>
      <c r="X244" s="832"/>
      <c r="Y244" s="832"/>
      <c r="Z244" s="832"/>
      <c r="AA244" s="832"/>
      <c r="AB244" s="832"/>
      <c r="AC244" s="832"/>
      <c r="AD244" s="832"/>
      <c r="AE244" s="832"/>
      <c r="AF244" s="832"/>
      <c r="AG244" s="832"/>
      <c r="AH244" s="832"/>
      <c r="AI244" s="832"/>
      <c r="AJ244" s="832"/>
      <c r="AK244" s="832"/>
      <c r="AL244" s="832"/>
      <c r="AM244" s="838"/>
      <c r="AN244" s="839"/>
      <c r="AO244" s="839"/>
      <c r="AP244" s="840"/>
      <c r="AQ244" s="237"/>
      <c r="AR244" s="237"/>
    </row>
    <row r="245" spans="1:86" s="243" customFormat="1" ht="30" customHeight="1" x14ac:dyDescent="0.15">
      <c r="A245" s="237"/>
      <c r="B245" s="835" t="s">
        <v>1249</v>
      </c>
      <c r="C245" s="835"/>
      <c r="D245" s="832" t="s">
        <v>131</v>
      </c>
      <c r="E245" s="832"/>
      <c r="F245" s="832"/>
      <c r="G245" s="832"/>
      <c r="H245" s="832"/>
      <c r="I245" s="832"/>
      <c r="J245" s="832"/>
      <c r="K245" s="832"/>
      <c r="L245" s="832"/>
      <c r="M245" s="832"/>
      <c r="N245" s="832"/>
      <c r="O245" s="832"/>
      <c r="P245" s="832"/>
      <c r="Q245" s="832"/>
      <c r="R245" s="832"/>
      <c r="S245" s="832"/>
      <c r="T245" s="832"/>
      <c r="U245" s="832"/>
      <c r="V245" s="832"/>
      <c r="W245" s="832"/>
      <c r="X245" s="832"/>
      <c r="Y245" s="832"/>
      <c r="Z245" s="832"/>
      <c r="AA245" s="832"/>
      <c r="AB245" s="832"/>
      <c r="AC245" s="832"/>
      <c r="AD245" s="832"/>
      <c r="AE245" s="832"/>
      <c r="AF245" s="832"/>
      <c r="AG245" s="832"/>
      <c r="AH245" s="832"/>
      <c r="AI245" s="832"/>
      <c r="AJ245" s="832"/>
      <c r="AK245" s="832"/>
      <c r="AL245" s="832"/>
      <c r="AM245" s="838"/>
      <c r="AN245" s="839"/>
      <c r="AO245" s="839"/>
      <c r="AP245" s="840"/>
      <c r="AQ245" s="237"/>
      <c r="AR245" s="237"/>
    </row>
    <row r="246" spans="1:86" s="243" customFormat="1" ht="6.6" customHeight="1" x14ac:dyDescent="0.15">
      <c r="A246" s="237"/>
      <c r="B246" s="548"/>
      <c r="C246" s="548"/>
      <c r="D246" s="549"/>
      <c r="E246" s="549"/>
      <c r="F246" s="549"/>
      <c r="G246" s="549"/>
      <c r="H246" s="549"/>
      <c r="I246" s="549"/>
      <c r="J246" s="549"/>
      <c r="K246" s="549"/>
      <c r="L246" s="549"/>
      <c r="M246" s="549"/>
      <c r="N246" s="549"/>
      <c r="O246" s="549"/>
      <c r="P246" s="549"/>
      <c r="Q246" s="549"/>
      <c r="R246" s="549"/>
      <c r="S246" s="549"/>
      <c r="T246" s="549"/>
      <c r="U246" s="549"/>
      <c r="V246" s="549"/>
      <c r="W246" s="549"/>
      <c r="X246" s="549"/>
      <c r="Y246" s="549"/>
      <c r="Z246" s="549"/>
      <c r="AA246" s="549"/>
      <c r="AB246" s="549"/>
      <c r="AC246" s="549"/>
      <c r="AD246" s="549"/>
      <c r="AE246" s="549"/>
      <c r="AF246" s="549"/>
      <c r="AG246" s="549"/>
      <c r="AH246" s="549"/>
      <c r="AI246" s="549"/>
      <c r="AJ246" s="549"/>
      <c r="AK246" s="549"/>
      <c r="AL246" s="549"/>
      <c r="AM246" s="612"/>
      <c r="AN246" s="612"/>
      <c r="AO246" s="612"/>
      <c r="AP246" s="612"/>
      <c r="AQ246" s="237"/>
      <c r="AR246" s="237"/>
    </row>
    <row r="247" spans="1:86" ht="18" customHeight="1" x14ac:dyDescent="0.15">
      <c r="A247" s="1061" t="s">
        <v>770</v>
      </c>
      <c r="B247" s="1061"/>
      <c r="C247" s="1061"/>
      <c r="D247" s="1061"/>
      <c r="E247" s="1061"/>
      <c r="F247" s="1061"/>
      <c r="G247" s="1061"/>
      <c r="H247" s="1061"/>
      <c r="I247" s="1061"/>
      <c r="J247" s="1061"/>
      <c r="K247" s="1061"/>
      <c r="L247" s="1061"/>
      <c r="M247" s="1061"/>
      <c r="N247" s="1061"/>
      <c r="O247" s="1061"/>
      <c r="P247" s="1061"/>
      <c r="Q247" s="1061"/>
      <c r="R247" s="1061"/>
      <c r="S247" s="1061"/>
      <c r="T247" s="1061"/>
      <c r="U247" s="1061"/>
      <c r="V247" s="1061"/>
      <c r="W247" s="1061"/>
      <c r="X247" s="1061"/>
      <c r="Y247" s="1061"/>
      <c r="Z247" s="1061"/>
      <c r="AA247" s="1061"/>
      <c r="AB247" s="1061"/>
      <c r="AC247" s="1061"/>
      <c r="AD247" s="1061"/>
      <c r="AE247" s="1061"/>
      <c r="AF247" s="1061"/>
      <c r="AG247" s="1061"/>
      <c r="AH247" s="1061"/>
      <c r="AI247" s="1061"/>
      <c r="AJ247" s="1061"/>
      <c r="AK247" s="1061"/>
      <c r="AL247" s="1061"/>
      <c r="AM247" s="1061"/>
      <c r="AN247" s="1061"/>
      <c r="AO247" s="1061"/>
      <c r="AP247" s="1061"/>
      <c r="AQ247" s="237"/>
      <c r="AR247" s="237"/>
    </row>
    <row r="248" spans="1:86" s="243" customFormat="1" ht="18" customHeight="1" x14ac:dyDescent="0.15">
      <c r="A248" s="237"/>
      <c r="B248" s="833"/>
      <c r="C248" s="833"/>
      <c r="D248" s="833" t="s">
        <v>27</v>
      </c>
      <c r="E248" s="833"/>
      <c r="F248" s="833"/>
      <c r="G248" s="833"/>
      <c r="H248" s="833"/>
      <c r="I248" s="833"/>
      <c r="J248" s="833"/>
      <c r="K248" s="833"/>
      <c r="L248" s="833"/>
      <c r="M248" s="833"/>
      <c r="N248" s="833"/>
      <c r="O248" s="833"/>
      <c r="P248" s="833"/>
      <c r="Q248" s="833"/>
      <c r="R248" s="833"/>
      <c r="S248" s="833"/>
      <c r="T248" s="833"/>
      <c r="U248" s="833"/>
      <c r="V248" s="833"/>
      <c r="W248" s="833"/>
      <c r="X248" s="833"/>
      <c r="Y248" s="833"/>
      <c r="Z248" s="833"/>
      <c r="AA248" s="833"/>
      <c r="AB248" s="833"/>
      <c r="AC248" s="833"/>
      <c r="AD248" s="833"/>
      <c r="AE248" s="833"/>
      <c r="AF248" s="833"/>
      <c r="AG248" s="833"/>
      <c r="AH248" s="833"/>
      <c r="AI248" s="833"/>
      <c r="AJ248" s="833"/>
      <c r="AK248" s="833"/>
      <c r="AL248" s="833"/>
      <c r="AM248" s="981" t="s">
        <v>65</v>
      </c>
      <c r="AN248" s="982"/>
      <c r="AO248" s="982"/>
      <c r="AP248" s="983"/>
      <c r="AQ248" s="237"/>
      <c r="AR248" s="237"/>
    </row>
    <row r="249" spans="1:86" s="243" customFormat="1" ht="30" customHeight="1" x14ac:dyDescent="0.15">
      <c r="A249" s="237"/>
      <c r="B249" s="833" t="s">
        <v>66</v>
      </c>
      <c r="C249" s="835"/>
      <c r="D249" s="832" t="s">
        <v>1594</v>
      </c>
      <c r="E249" s="832"/>
      <c r="F249" s="832"/>
      <c r="G249" s="832"/>
      <c r="H249" s="832"/>
      <c r="I249" s="832"/>
      <c r="J249" s="832"/>
      <c r="K249" s="832"/>
      <c r="L249" s="832"/>
      <c r="M249" s="832"/>
      <c r="N249" s="832"/>
      <c r="O249" s="832"/>
      <c r="P249" s="832"/>
      <c r="Q249" s="832"/>
      <c r="R249" s="832"/>
      <c r="S249" s="832"/>
      <c r="T249" s="832"/>
      <c r="U249" s="832"/>
      <c r="V249" s="832"/>
      <c r="W249" s="832"/>
      <c r="X249" s="832"/>
      <c r="Y249" s="832"/>
      <c r="Z249" s="832"/>
      <c r="AA249" s="832"/>
      <c r="AB249" s="832"/>
      <c r="AC249" s="832"/>
      <c r="AD249" s="832"/>
      <c r="AE249" s="832"/>
      <c r="AF249" s="832"/>
      <c r="AG249" s="832"/>
      <c r="AH249" s="832"/>
      <c r="AI249" s="832"/>
      <c r="AJ249" s="832"/>
      <c r="AK249" s="832"/>
      <c r="AL249" s="832"/>
      <c r="AM249" s="838"/>
      <c r="AN249" s="839"/>
      <c r="AO249" s="839"/>
      <c r="AP249" s="840"/>
      <c r="AQ249" s="237"/>
      <c r="AR249" s="237"/>
    </row>
    <row r="250" spans="1:86" s="243" customFormat="1" ht="30" customHeight="1" x14ac:dyDescent="0.15">
      <c r="A250" s="237"/>
      <c r="B250" s="835" t="s">
        <v>67</v>
      </c>
      <c r="C250" s="835"/>
      <c r="D250" s="832" t="s">
        <v>1595</v>
      </c>
      <c r="E250" s="832"/>
      <c r="F250" s="832"/>
      <c r="G250" s="832"/>
      <c r="H250" s="832"/>
      <c r="I250" s="832"/>
      <c r="J250" s="832"/>
      <c r="K250" s="832"/>
      <c r="L250" s="832"/>
      <c r="M250" s="832"/>
      <c r="N250" s="832"/>
      <c r="O250" s="832"/>
      <c r="P250" s="832"/>
      <c r="Q250" s="832"/>
      <c r="R250" s="832"/>
      <c r="S250" s="832"/>
      <c r="T250" s="832"/>
      <c r="U250" s="832"/>
      <c r="V250" s="832"/>
      <c r="W250" s="832"/>
      <c r="X250" s="832"/>
      <c r="Y250" s="832"/>
      <c r="Z250" s="832"/>
      <c r="AA250" s="832"/>
      <c r="AB250" s="832"/>
      <c r="AC250" s="832"/>
      <c r="AD250" s="832"/>
      <c r="AE250" s="832"/>
      <c r="AF250" s="832"/>
      <c r="AG250" s="832"/>
      <c r="AH250" s="832"/>
      <c r="AI250" s="832"/>
      <c r="AJ250" s="832"/>
      <c r="AK250" s="832"/>
      <c r="AL250" s="832"/>
      <c r="AM250" s="838"/>
      <c r="AN250" s="839"/>
      <c r="AO250" s="839"/>
      <c r="AP250" s="840"/>
      <c r="AQ250" s="237"/>
      <c r="AR250" s="237"/>
      <c r="CH250" s="243" t="s">
        <v>841</v>
      </c>
    </row>
    <row r="251" spans="1:86" s="243" customFormat="1" ht="60" customHeight="1" x14ac:dyDescent="0.15">
      <c r="A251" s="237"/>
      <c r="B251" s="833" t="s">
        <v>68</v>
      </c>
      <c r="C251" s="835"/>
      <c r="D251" s="832" t="s">
        <v>1596</v>
      </c>
      <c r="E251" s="832"/>
      <c r="F251" s="832"/>
      <c r="G251" s="832"/>
      <c r="H251" s="832"/>
      <c r="I251" s="832"/>
      <c r="J251" s="832"/>
      <c r="K251" s="832"/>
      <c r="L251" s="832"/>
      <c r="M251" s="832"/>
      <c r="N251" s="832"/>
      <c r="O251" s="832"/>
      <c r="P251" s="832"/>
      <c r="Q251" s="832"/>
      <c r="R251" s="832"/>
      <c r="S251" s="832"/>
      <c r="T251" s="832"/>
      <c r="U251" s="832"/>
      <c r="V251" s="832"/>
      <c r="W251" s="832"/>
      <c r="X251" s="832"/>
      <c r="Y251" s="832"/>
      <c r="Z251" s="832"/>
      <c r="AA251" s="832"/>
      <c r="AB251" s="832"/>
      <c r="AC251" s="832"/>
      <c r="AD251" s="832"/>
      <c r="AE251" s="832"/>
      <c r="AF251" s="832"/>
      <c r="AG251" s="832"/>
      <c r="AH251" s="832"/>
      <c r="AI251" s="832"/>
      <c r="AJ251" s="832"/>
      <c r="AK251" s="832"/>
      <c r="AL251" s="832" t="s">
        <v>28</v>
      </c>
      <c r="AM251" s="838"/>
      <c r="AN251" s="839"/>
      <c r="AO251" s="839"/>
      <c r="AP251" s="840"/>
      <c r="AQ251" s="237"/>
      <c r="AR251" s="237"/>
    </row>
    <row r="252" spans="1:86" s="243" customFormat="1" ht="30" customHeight="1" x14ac:dyDescent="0.15">
      <c r="A252" s="237"/>
      <c r="B252" s="835" t="s">
        <v>69</v>
      </c>
      <c r="C252" s="835"/>
      <c r="D252" s="832" t="s">
        <v>138</v>
      </c>
      <c r="E252" s="832"/>
      <c r="F252" s="832"/>
      <c r="G252" s="832"/>
      <c r="H252" s="832"/>
      <c r="I252" s="832"/>
      <c r="J252" s="832"/>
      <c r="K252" s="832"/>
      <c r="L252" s="832"/>
      <c r="M252" s="832"/>
      <c r="N252" s="832"/>
      <c r="O252" s="832"/>
      <c r="P252" s="832"/>
      <c r="Q252" s="832"/>
      <c r="R252" s="832"/>
      <c r="S252" s="832"/>
      <c r="T252" s="832"/>
      <c r="U252" s="832"/>
      <c r="V252" s="832"/>
      <c r="W252" s="832"/>
      <c r="X252" s="832"/>
      <c r="Y252" s="832"/>
      <c r="Z252" s="832"/>
      <c r="AA252" s="832"/>
      <c r="AB252" s="832"/>
      <c r="AC252" s="832"/>
      <c r="AD252" s="832"/>
      <c r="AE252" s="832"/>
      <c r="AF252" s="832"/>
      <c r="AG252" s="832"/>
      <c r="AH252" s="832"/>
      <c r="AI252" s="832"/>
      <c r="AJ252" s="832"/>
      <c r="AK252" s="832"/>
      <c r="AL252" s="832"/>
      <c r="AM252" s="838"/>
      <c r="AN252" s="839"/>
      <c r="AO252" s="839"/>
      <c r="AP252" s="840"/>
      <c r="AQ252" s="237"/>
      <c r="AR252" s="237"/>
    </row>
    <row r="253" spans="1:86" s="243" customFormat="1" ht="21" customHeight="1" x14ac:dyDescent="0.15">
      <c r="A253" s="237"/>
      <c r="B253" s="835" t="s">
        <v>70</v>
      </c>
      <c r="C253" s="835"/>
      <c r="D253" s="832" t="s">
        <v>139</v>
      </c>
      <c r="E253" s="832"/>
      <c r="F253" s="832"/>
      <c r="G253" s="832"/>
      <c r="H253" s="832"/>
      <c r="I253" s="832"/>
      <c r="J253" s="832"/>
      <c r="K253" s="832"/>
      <c r="L253" s="832"/>
      <c r="M253" s="832"/>
      <c r="N253" s="832"/>
      <c r="O253" s="832"/>
      <c r="P253" s="832"/>
      <c r="Q253" s="832"/>
      <c r="R253" s="832"/>
      <c r="S253" s="832"/>
      <c r="T253" s="832"/>
      <c r="U253" s="832"/>
      <c r="V253" s="832"/>
      <c r="W253" s="832"/>
      <c r="X253" s="832"/>
      <c r="Y253" s="832"/>
      <c r="Z253" s="832"/>
      <c r="AA253" s="832"/>
      <c r="AB253" s="832"/>
      <c r="AC253" s="832"/>
      <c r="AD253" s="832"/>
      <c r="AE253" s="832"/>
      <c r="AF253" s="832"/>
      <c r="AG253" s="832"/>
      <c r="AH253" s="832"/>
      <c r="AI253" s="832"/>
      <c r="AJ253" s="832"/>
      <c r="AK253" s="832"/>
      <c r="AL253" s="832"/>
      <c r="AM253" s="838"/>
      <c r="AN253" s="839"/>
      <c r="AO253" s="839"/>
      <c r="AP253" s="840"/>
      <c r="AQ253" s="237"/>
      <c r="AR253" s="237"/>
    </row>
    <row r="254" spans="1:86" s="243" customFormat="1" ht="30" customHeight="1" x14ac:dyDescent="0.15">
      <c r="A254" s="237"/>
      <c r="B254" s="835" t="s">
        <v>71</v>
      </c>
      <c r="C254" s="835"/>
      <c r="D254" s="832" t="s">
        <v>1597</v>
      </c>
      <c r="E254" s="832"/>
      <c r="F254" s="832"/>
      <c r="G254" s="832"/>
      <c r="H254" s="832"/>
      <c r="I254" s="832"/>
      <c r="J254" s="832"/>
      <c r="K254" s="832"/>
      <c r="L254" s="832"/>
      <c r="M254" s="832"/>
      <c r="N254" s="832"/>
      <c r="O254" s="832"/>
      <c r="P254" s="832"/>
      <c r="Q254" s="832"/>
      <c r="R254" s="832"/>
      <c r="S254" s="832"/>
      <c r="T254" s="832"/>
      <c r="U254" s="832"/>
      <c r="V254" s="832"/>
      <c r="W254" s="832"/>
      <c r="X254" s="832"/>
      <c r="Y254" s="832"/>
      <c r="Z254" s="832"/>
      <c r="AA254" s="832"/>
      <c r="AB254" s="832"/>
      <c r="AC254" s="832"/>
      <c r="AD254" s="832"/>
      <c r="AE254" s="832"/>
      <c r="AF254" s="832"/>
      <c r="AG254" s="832"/>
      <c r="AH254" s="832"/>
      <c r="AI254" s="832"/>
      <c r="AJ254" s="832"/>
      <c r="AK254" s="832"/>
      <c r="AL254" s="832"/>
      <c r="AM254" s="838"/>
      <c r="AN254" s="839"/>
      <c r="AO254" s="839"/>
      <c r="AP254" s="840"/>
      <c r="AQ254" s="237"/>
      <c r="AR254" s="237"/>
    </row>
    <row r="255" spans="1:86" s="243" customFormat="1" ht="30" customHeight="1" x14ac:dyDescent="0.15">
      <c r="A255" s="237"/>
      <c r="B255" s="835" t="s">
        <v>79</v>
      </c>
      <c r="C255" s="835"/>
      <c r="D255" s="832" t="s">
        <v>1598</v>
      </c>
      <c r="E255" s="832"/>
      <c r="F255" s="832"/>
      <c r="G255" s="832"/>
      <c r="H255" s="832"/>
      <c r="I255" s="832"/>
      <c r="J255" s="832"/>
      <c r="K255" s="832"/>
      <c r="L255" s="832"/>
      <c r="M255" s="832"/>
      <c r="N255" s="832"/>
      <c r="O255" s="832"/>
      <c r="P255" s="832"/>
      <c r="Q255" s="832"/>
      <c r="R255" s="832"/>
      <c r="S255" s="832"/>
      <c r="T255" s="832"/>
      <c r="U255" s="832"/>
      <c r="V255" s="832"/>
      <c r="W255" s="832"/>
      <c r="X255" s="832"/>
      <c r="Y255" s="832"/>
      <c r="Z255" s="832"/>
      <c r="AA255" s="832"/>
      <c r="AB255" s="832"/>
      <c r="AC255" s="832"/>
      <c r="AD255" s="832"/>
      <c r="AE255" s="832"/>
      <c r="AF255" s="832"/>
      <c r="AG255" s="832"/>
      <c r="AH255" s="832"/>
      <c r="AI255" s="832"/>
      <c r="AJ255" s="832"/>
      <c r="AK255" s="832"/>
      <c r="AL255" s="832"/>
      <c r="AM255" s="838"/>
      <c r="AN255" s="839"/>
      <c r="AO255" s="839"/>
      <c r="AP255" s="840"/>
      <c r="AQ255" s="237"/>
      <c r="AR255" s="237"/>
    </row>
    <row r="256" spans="1:86" s="243" customFormat="1" ht="45" customHeight="1" x14ac:dyDescent="0.15">
      <c r="A256" s="237"/>
      <c r="B256" s="835" t="s">
        <v>80</v>
      </c>
      <c r="C256" s="835"/>
      <c r="D256" s="832" t="s">
        <v>140</v>
      </c>
      <c r="E256" s="832"/>
      <c r="F256" s="832"/>
      <c r="G256" s="832"/>
      <c r="H256" s="832"/>
      <c r="I256" s="832"/>
      <c r="J256" s="832"/>
      <c r="K256" s="832"/>
      <c r="L256" s="832"/>
      <c r="M256" s="832"/>
      <c r="N256" s="832"/>
      <c r="O256" s="832"/>
      <c r="P256" s="832"/>
      <c r="Q256" s="832"/>
      <c r="R256" s="832"/>
      <c r="S256" s="832"/>
      <c r="T256" s="832"/>
      <c r="U256" s="832"/>
      <c r="V256" s="832"/>
      <c r="W256" s="832"/>
      <c r="X256" s="832"/>
      <c r="Y256" s="832"/>
      <c r="Z256" s="832"/>
      <c r="AA256" s="832"/>
      <c r="AB256" s="832"/>
      <c r="AC256" s="832"/>
      <c r="AD256" s="832"/>
      <c r="AE256" s="832"/>
      <c r="AF256" s="832"/>
      <c r="AG256" s="832"/>
      <c r="AH256" s="832"/>
      <c r="AI256" s="832"/>
      <c r="AJ256" s="832"/>
      <c r="AK256" s="832"/>
      <c r="AL256" s="832"/>
      <c r="AM256" s="838"/>
      <c r="AN256" s="839"/>
      <c r="AO256" s="839"/>
      <c r="AP256" s="840"/>
      <c r="AQ256" s="237"/>
      <c r="AR256" s="237"/>
    </row>
    <row r="257" spans="1:44" ht="6" customHeight="1" x14ac:dyDescent="0.15">
      <c r="AQ257" s="237"/>
      <c r="AR257" s="237"/>
    </row>
    <row r="258" spans="1:44" ht="18" customHeight="1" x14ac:dyDescent="0.15">
      <c r="A258" s="1061" t="s">
        <v>771</v>
      </c>
      <c r="B258" s="1061"/>
      <c r="C258" s="1061"/>
      <c r="D258" s="1061"/>
      <c r="E258" s="1061"/>
      <c r="F258" s="1061"/>
      <c r="G258" s="1061"/>
      <c r="H258" s="1061"/>
      <c r="I258" s="1061"/>
      <c r="J258" s="1061"/>
      <c r="K258" s="1061"/>
      <c r="L258" s="1061"/>
      <c r="M258" s="1061"/>
      <c r="N258" s="1061"/>
      <c r="O258" s="1061"/>
      <c r="P258" s="1061"/>
      <c r="Q258" s="1061"/>
      <c r="R258" s="1061"/>
      <c r="S258" s="1061"/>
      <c r="T258" s="1061"/>
      <c r="U258" s="1061"/>
      <c r="V258" s="1061"/>
      <c r="W258" s="1061"/>
      <c r="X258" s="1061"/>
      <c r="Y258" s="1061"/>
      <c r="Z258" s="1061"/>
      <c r="AA258" s="1061"/>
      <c r="AB258" s="1061"/>
      <c r="AC258" s="1061"/>
      <c r="AD258" s="1061"/>
      <c r="AE258" s="1061"/>
      <c r="AF258" s="1061"/>
      <c r="AG258" s="1061"/>
      <c r="AH258" s="1061"/>
      <c r="AI258" s="1061"/>
      <c r="AJ258" s="1061"/>
      <c r="AK258" s="1061"/>
      <c r="AL258" s="1061"/>
      <c r="AM258" s="1061"/>
      <c r="AN258" s="1061"/>
      <c r="AO258" s="1061"/>
      <c r="AP258" s="1061"/>
      <c r="AQ258" s="237"/>
      <c r="AR258" s="237"/>
    </row>
    <row r="259" spans="1:44" s="243" customFormat="1" ht="18" customHeight="1" x14ac:dyDescent="0.15">
      <c r="A259" s="237"/>
      <c r="B259" s="833"/>
      <c r="C259" s="833"/>
      <c r="D259" s="833" t="s">
        <v>27</v>
      </c>
      <c r="E259" s="833"/>
      <c r="F259" s="833"/>
      <c r="G259" s="833"/>
      <c r="H259" s="833"/>
      <c r="I259" s="833"/>
      <c r="J259" s="833"/>
      <c r="K259" s="833"/>
      <c r="L259" s="833"/>
      <c r="M259" s="833"/>
      <c r="N259" s="833"/>
      <c r="O259" s="833"/>
      <c r="P259" s="833"/>
      <c r="Q259" s="833"/>
      <c r="R259" s="833"/>
      <c r="S259" s="833"/>
      <c r="T259" s="833"/>
      <c r="U259" s="833"/>
      <c r="V259" s="833"/>
      <c r="W259" s="833"/>
      <c r="X259" s="833"/>
      <c r="Y259" s="833"/>
      <c r="Z259" s="833"/>
      <c r="AA259" s="833"/>
      <c r="AB259" s="833"/>
      <c r="AC259" s="833"/>
      <c r="AD259" s="833"/>
      <c r="AE259" s="833"/>
      <c r="AF259" s="833"/>
      <c r="AG259" s="833"/>
      <c r="AH259" s="833"/>
      <c r="AI259" s="833"/>
      <c r="AJ259" s="833"/>
      <c r="AK259" s="833"/>
      <c r="AL259" s="833"/>
      <c r="AM259" s="981" t="s">
        <v>65</v>
      </c>
      <c r="AN259" s="982"/>
      <c r="AO259" s="982"/>
      <c r="AP259" s="983"/>
      <c r="AQ259" s="237"/>
      <c r="AR259" s="237"/>
    </row>
    <row r="260" spans="1:44" s="243" customFormat="1" ht="30" customHeight="1" x14ac:dyDescent="0.15">
      <c r="A260" s="237"/>
      <c r="B260" s="833" t="s">
        <v>66</v>
      </c>
      <c r="C260" s="835"/>
      <c r="D260" s="832" t="s">
        <v>1599</v>
      </c>
      <c r="E260" s="832"/>
      <c r="F260" s="832"/>
      <c r="G260" s="832"/>
      <c r="H260" s="832"/>
      <c r="I260" s="832"/>
      <c r="J260" s="832"/>
      <c r="K260" s="832"/>
      <c r="L260" s="832"/>
      <c r="M260" s="832"/>
      <c r="N260" s="832"/>
      <c r="O260" s="832"/>
      <c r="P260" s="832"/>
      <c r="Q260" s="832"/>
      <c r="R260" s="832"/>
      <c r="S260" s="832"/>
      <c r="T260" s="832"/>
      <c r="U260" s="832"/>
      <c r="V260" s="832"/>
      <c r="W260" s="832"/>
      <c r="X260" s="832"/>
      <c r="Y260" s="832"/>
      <c r="Z260" s="832"/>
      <c r="AA260" s="832"/>
      <c r="AB260" s="832"/>
      <c r="AC260" s="832"/>
      <c r="AD260" s="832"/>
      <c r="AE260" s="832"/>
      <c r="AF260" s="832"/>
      <c r="AG260" s="832"/>
      <c r="AH260" s="832"/>
      <c r="AI260" s="832"/>
      <c r="AJ260" s="832"/>
      <c r="AK260" s="832"/>
      <c r="AL260" s="832" t="s">
        <v>28</v>
      </c>
      <c r="AM260" s="838"/>
      <c r="AN260" s="839"/>
      <c r="AO260" s="839"/>
      <c r="AP260" s="840"/>
      <c r="AQ260" s="237"/>
      <c r="AR260" s="237"/>
    </row>
    <row r="261" spans="1:44" ht="6.6" customHeight="1" x14ac:dyDescent="0.15">
      <c r="AQ261" s="237"/>
      <c r="AR261" s="237"/>
    </row>
    <row r="262" spans="1:44" ht="18" customHeight="1" x14ac:dyDescent="0.15">
      <c r="A262" s="1061" t="s">
        <v>772</v>
      </c>
      <c r="B262" s="1061"/>
      <c r="C262" s="1061"/>
      <c r="D262" s="1061"/>
      <c r="E262" s="1061"/>
      <c r="F262" s="1061"/>
      <c r="G262" s="1061"/>
      <c r="H262" s="1061"/>
      <c r="I262" s="1061"/>
      <c r="J262" s="1061"/>
      <c r="K262" s="1061"/>
      <c r="L262" s="1061"/>
      <c r="M262" s="1061"/>
      <c r="N262" s="1061"/>
      <c r="O262" s="1061"/>
      <c r="P262" s="1061"/>
      <c r="Q262" s="1061"/>
      <c r="R262" s="1061"/>
      <c r="S262" s="1061"/>
      <c r="T262" s="1061"/>
      <c r="U262" s="1061"/>
      <c r="V262" s="1061"/>
      <c r="W262" s="1061"/>
      <c r="X262" s="1061"/>
      <c r="Y262" s="1061"/>
      <c r="Z262" s="1061"/>
      <c r="AA262" s="1061"/>
      <c r="AB262" s="1061"/>
      <c r="AC262" s="1061"/>
      <c r="AD262" s="1061"/>
      <c r="AE262" s="1061"/>
      <c r="AF262" s="1061"/>
      <c r="AG262" s="1061"/>
      <c r="AH262" s="1061"/>
      <c r="AI262" s="1061"/>
      <c r="AJ262" s="1061"/>
      <c r="AK262" s="1061"/>
      <c r="AL262" s="1061"/>
      <c r="AM262" s="1061"/>
      <c r="AN262" s="1061"/>
      <c r="AO262" s="1061"/>
      <c r="AP262" s="1061"/>
      <c r="AQ262" s="237"/>
      <c r="AR262" s="237"/>
    </row>
    <row r="263" spans="1:44" s="243" customFormat="1" ht="18" customHeight="1" x14ac:dyDescent="0.15">
      <c r="A263" s="237"/>
      <c r="B263" s="833"/>
      <c r="C263" s="833"/>
      <c r="D263" s="1006" t="s">
        <v>27</v>
      </c>
      <c r="E263" s="833"/>
      <c r="F263" s="833"/>
      <c r="G263" s="833"/>
      <c r="H263" s="833"/>
      <c r="I263" s="833"/>
      <c r="J263" s="833"/>
      <c r="K263" s="833"/>
      <c r="L263" s="833"/>
      <c r="M263" s="833"/>
      <c r="N263" s="833"/>
      <c r="O263" s="833"/>
      <c r="P263" s="833"/>
      <c r="Q263" s="833"/>
      <c r="R263" s="833"/>
      <c r="S263" s="833"/>
      <c r="T263" s="833"/>
      <c r="U263" s="833"/>
      <c r="V263" s="833"/>
      <c r="W263" s="833"/>
      <c r="X263" s="833"/>
      <c r="Y263" s="833"/>
      <c r="Z263" s="833"/>
      <c r="AA263" s="833"/>
      <c r="AB263" s="833"/>
      <c r="AC263" s="833"/>
      <c r="AD263" s="833"/>
      <c r="AE263" s="833"/>
      <c r="AF263" s="833"/>
      <c r="AG263" s="833"/>
      <c r="AH263" s="833"/>
      <c r="AI263" s="833"/>
      <c r="AJ263" s="833"/>
      <c r="AK263" s="833"/>
      <c r="AL263" s="1004"/>
      <c r="AM263" s="981" t="s">
        <v>65</v>
      </c>
      <c r="AN263" s="982"/>
      <c r="AO263" s="982"/>
      <c r="AP263" s="983"/>
      <c r="AQ263" s="237"/>
      <c r="AR263" s="237"/>
    </row>
    <row r="264" spans="1:44" s="243" customFormat="1" ht="30" customHeight="1" x14ac:dyDescent="0.15">
      <c r="A264" s="237"/>
      <c r="B264" s="833" t="s">
        <v>66</v>
      </c>
      <c r="C264" s="833"/>
      <c r="D264" s="1001" t="s">
        <v>1600</v>
      </c>
      <c r="E264" s="1002"/>
      <c r="F264" s="1002"/>
      <c r="G264" s="1002"/>
      <c r="H264" s="1002"/>
      <c r="I264" s="1002"/>
      <c r="J264" s="1002"/>
      <c r="K264" s="1002"/>
      <c r="L264" s="1002"/>
      <c r="M264" s="1002"/>
      <c r="N264" s="1002"/>
      <c r="O264" s="1002"/>
      <c r="P264" s="1002"/>
      <c r="Q264" s="1002"/>
      <c r="R264" s="1002"/>
      <c r="S264" s="1002"/>
      <c r="T264" s="1002"/>
      <c r="U264" s="1002"/>
      <c r="V264" s="1002"/>
      <c r="W264" s="1002"/>
      <c r="X264" s="1002"/>
      <c r="Y264" s="1002"/>
      <c r="Z264" s="1002"/>
      <c r="AA264" s="1002"/>
      <c r="AB264" s="1002"/>
      <c r="AC264" s="1002"/>
      <c r="AD264" s="1002"/>
      <c r="AE264" s="1002"/>
      <c r="AF264" s="1002"/>
      <c r="AG264" s="1002"/>
      <c r="AH264" s="1002"/>
      <c r="AI264" s="1002"/>
      <c r="AJ264" s="1002"/>
      <c r="AK264" s="1002"/>
      <c r="AL264" s="1003" t="s">
        <v>28</v>
      </c>
      <c r="AM264" s="985"/>
      <c r="AN264" s="986"/>
      <c r="AO264" s="986"/>
      <c r="AP264" s="987"/>
      <c r="AQ264" s="237"/>
      <c r="AR264" s="237"/>
    </row>
    <row r="265" spans="1:44" s="243" customFormat="1" ht="30" customHeight="1" x14ac:dyDescent="0.15">
      <c r="A265" s="237"/>
      <c r="B265" s="833"/>
      <c r="C265" s="833"/>
      <c r="D265" s="644"/>
      <c r="E265" s="1359" t="s">
        <v>258</v>
      </c>
      <c r="F265" s="1360"/>
      <c r="G265" s="1360"/>
      <c r="H265" s="1360"/>
      <c r="I265" s="1360"/>
      <c r="J265" s="1360"/>
      <c r="K265" s="1360"/>
      <c r="L265" s="1360"/>
      <c r="M265" s="1360"/>
      <c r="N265" s="1360"/>
      <c r="O265" s="1360"/>
      <c r="P265" s="1360"/>
      <c r="Q265" s="1360"/>
      <c r="R265" s="1360"/>
      <c r="S265" s="1360"/>
      <c r="T265" s="1360"/>
      <c r="U265" s="1360"/>
      <c r="V265" s="1360"/>
      <c r="W265" s="1360"/>
      <c r="X265" s="1360"/>
      <c r="Y265" s="1360"/>
      <c r="Z265" s="1360"/>
      <c r="AA265" s="1360"/>
      <c r="AB265" s="1360"/>
      <c r="AC265" s="1360"/>
      <c r="AD265" s="1360"/>
      <c r="AE265" s="1360"/>
      <c r="AF265" s="1360"/>
      <c r="AG265" s="1360"/>
      <c r="AH265" s="1360"/>
      <c r="AI265" s="1360"/>
      <c r="AJ265" s="1360"/>
      <c r="AK265" s="1361"/>
      <c r="AL265" s="656"/>
      <c r="AM265" s="1015"/>
      <c r="AN265" s="863"/>
      <c r="AO265" s="863"/>
      <c r="AP265" s="1016"/>
      <c r="AQ265" s="237"/>
      <c r="AR265" s="237"/>
    </row>
    <row r="266" spans="1:44" s="243" customFormat="1" ht="6" customHeight="1" x14ac:dyDescent="0.15">
      <c r="A266" s="237"/>
      <c r="B266" s="833"/>
      <c r="C266" s="833"/>
      <c r="D266" s="651"/>
      <c r="E266" s="731"/>
      <c r="F266" s="731"/>
      <c r="G266" s="731"/>
      <c r="H266" s="731"/>
      <c r="I266" s="731"/>
      <c r="J266" s="731"/>
      <c r="K266" s="731"/>
      <c r="L266" s="731"/>
      <c r="M266" s="731"/>
      <c r="N266" s="731"/>
      <c r="O266" s="731"/>
      <c r="P266" s="731"/>
      <c r="Q266" s="731"/>
      <c r="R266" s="731"/>
      <c r="S266" s="731"/>
      <c r="T266" s="731"/>
      <c r="U266" s="731"/>
      <c r="V266" s="731"/>
      <c r="W266" s="731"/>
      <c r="X266" s="731"/>
      <c r="Y266" s="731"/>
      <c r="Z266" s="731"/>
      <c r="AA266" s="731"/>
      <c r="AB266" s="731"/>
      <c r="AC266" s="731"/>
      <c r="AD266" s="731"/>
      <c r="AE266" s="731"/>
      <c r="AF266" s="731"/>
      <c r="AG266" s="731"/>
      <c r="AH266" s="731"/>
      <c r="AI266" s="731"/>
      <c r="AJ266" s="731"/>
      <c r="AK266" s="731"/>
      <c r="AL266" s="732"/>
      <c r="AM266" s="895"/>
      <c r="AN266" s="896"/>
      <c r="AO266" s="896"/>
      <c r="AP266" s="897"/>
      <c r="AQ266" s="237"/>
      <c r="AR266" s="237"/>
    </row>
    <row r="267" spans="1:44" s="243" customFormat="1" ht="45" customHeight="1" x14ac:dyDescent="0.15">
      <c r="A267" s="237"/>
      <c r="B267" s="833" t="s">
        <v>67</v>
      </c>
      <c r="C267" s="835"/>
      <c r="D267" s="845" t="s">
        <v>1601</v>
      </c>
      <c r="E267" s="1008"/>
      <c r="F267" s="1008"/>
      <c r="G267" s="1008"/>
      <c r="H267" s="1008"/>
      <c r="I267" s="1008"/>
      <c r="J267" s="1008"/>
      <c r="K267" s="1008"/>
      <c r="L267" s="1008"/>
      <c r="M267" s="1008"/>
      <c r="N267" s="1008"/>
      <c r="O267" s="1008"/>
      <c r="P267" s="1008"/>
      <c r="Q267" s="1008"/>
      <c r="R267" s="1008"/>
      <c r="S267" s="1008"/>
      <c r="T267" s="1008"/>
      <c r="U267" s="1008"/>
      <c r="V267" s="1008"/>
      <c r="W267" s="1008"/>
      <c r="X267" s="1008"/>
      <c r="Y267" s="1008"/>
      <c r="Z267" s="1008"/>
      <c r="AA267" s="1008"/>
      <c r="AB267" s="1008"/>
      <c r="AC267" s="1008"/>
      <c r="AD267" s="1008"/>
      <c r="AE267" s="1008"/>
      <c r="AF267" s="1008"/>
      <c r="AG267" s="1008"/>
      <c r="AH267" s="1008"/>
      <c r="AI267" s="1008"/>
      <c r="AJ267" s="1008"/>
      <c r="AK267" s="1008"/>
      <c r="AL267" s="1009" t="s">
        <v>28</v>
      </c>
      <c r="AM267" s="838"/>
      <c r="AN267" s="839"/>
      <c r="AO267" s="839"/>
      <c r="AP267" s="840"/>
      <c r="AQ267" s="237"/>
      <c r="AR267" s="237"/>
    </row>
    <row r="268" spans="1:44" ht="6" customHeight="1" x14ac:dyDescent="0.15">
      <c r="AQ268" s="237"/>
      <c r="AR268" s="237"/>
    </row>
    <row r="269" spans="1:44" ht="18" customHeight="1" x14ac:dyDescent="0.15">
      <c r="A269" s="1061" t="s">
        <v>773</v>
      </c>
      <c r="B269" s="1061"/>
      <c r="C269" s="1061"/>
      <c r="D269" s="1061"/>
      <c r="E269" s="1061"/>
      <c r="F269" s="1061"/>
      <c r="G269" s="1061"/>
      <c r="H269" s="1061"/>
      <c r="I269" s="1061"/>
      <c r="J269" s="1061"/>
      <c r="K269" s="1061"/>
      <c r="L269" s="1061"/>
      <c r="M269" s="1061"/>
      <c r="N269" s="1061"/>
      <c r="O269" s="1061"/>
      <c r="P269" s="1061"/>
      <c r="Q269" s="1061"/>
      <c r="R269" s="1061"/>
      <c r="S269" s="1061"/>
      <c r="T269" s="1061"/>
      <c r="U269" s="1061"/>
      <c r="V269" s="1061"/>
      <c r="W269" s="1061"/>
      <c r="X269" s="1061"/>
      <c r="Y269" s="1061"/>
      <c r="Z269" s="1061"/>
      <c r="AA269" s="1061"/>
      <c r="AB269" s="1061"/>
      <c r="AC269" s="1061"/>
      <c r="AD269" s="1061"/>
      <c r="AE269" s="1061"/>
      <c r="AF269" s="1061"/>
      <c r="AG269" s="1061"/>
      <c r="AH269" s="1061"/>
      <c r="AI269" s="1061"/>
      <c r="AJ269" s="1061"/>
      <c r="AK269" s="1061"/>
      <c r="AL269" s="1061"/>
      <c r="AM269" s="1061"/>
      <c r="AN269" s="1061"/>
      <c r="AO269" s="1061"/>
      <c r="AP269" s="1061"/>
      <c r="AQ269" s="237"/>
      <c r="AR269" s="237"/>
    </row>
    <row r="270" spans="1:44" s="243" customFormat="1" ht="18" customHeight="1" x14ac:dyDescent="0.15">
      <c r="A270" s="237"/>
      <c r="B270" s="833"/>
      <c r="C270" s="833"/>
      <c r="D270" s="833" t="s">
        <v>27</v>
      </c>
      <c r="E270" s="833"/>
      <c r="F270" s="833"/>
      <c r="G270" s="833"/>
      <c r="H270" s="833"/>
      <c r="I270" s="833"/>
      <c r="J270" s="833"/>
      <c r="K270" s="833"/>
      <c r="L270" s="833"/>
      <c r="M270" s="833"/>
      <c r="N270" s="833"/>
      <c r="O270" s="833"/>
      <c r="P270" s="833"/>
      <c r="Q270" s="833"/>
      <c r="R270" s="833"/>
      <c r="S270" s="833"/>
      <c r="T270" s="833"/>
      <c r="U270" s="833"/>
      <c r="V270" s="833"/>
      <c r="W270" s="833"/>
      <c r="X270" s="833"/>
      <c r="Y270" s="833"/>
      <c r="Z270" s="833"/>
      <c r="AA270" s="833"/>
      <c r="AB270" s="833"/>
      <c r="AC270" s="833"/>
      <c r="AD270" s="833"/>
      <c r="AE270" s="833"/>
      <c r="AF270" s="833"/>
      <c r="AG270" s="833"/>
      <c r="AH270" s="833"/>
      <c r="AI270" s="833"/>
      <c r="AJ270" s="833"/>
      <c r="AK270" s="833"/>
      <c r="AL270" s="833"/>
      <c r="AM270" s="981" t="s">
        <v>65</v>
      </c>
      <c r="AN270" s="982"/>
      <c r="AO270" s="982"/>
      <c r="AP270" s="983"/>
      <c r="AQ270" s="237"/>
      <c r="AR270" s="237"/>
    </row>
    <row r="271" spans="1:44" s="243" customFormat="1" ht="30" customHeight="1" x14ac:dyDescent="0.15">
      <c r="A271" s="237"/>
      <c r="B271" s="833" t="s">
        <v>66</v>
      </c>
      <c r="C271" s="835"/>
      <c r="D271" s="832" t="s">
        <v>259</v>
      </c>
      <c r="E271" s="832"/>
      <c r="F271" s="832"/>
      <c r="G271" s="832"/>
      <c r="H271" s="832"/>
      <c r="I271" s="832"/>
      <c r="J271" s="832"/>
      <c r="K271" s="832"/>
      <c r="L271" s="832"/>
      <c r="M271" s="832"/>
      <c r="N271" s="832"/>
      <c r="O271" s="832"/>
      <c r="P271" s="832"/>
      <c r="Q271" s="832"/>
      <c r="R271" s="832"/>
      <c r="S271" s="832"/>
      <c r="T271" s="832"/>
      <c r="U271" s="832"/>
      <c r="V271" s="832"/>
      <c r="W271" s="832"/>
      <c r="X271" s="832"/>
      <c r="Y271" s="832"/>
      <c r="Z271" s="832"/>
      <c r="AA271" s="832"/>
      <c r="AB271" s="832"/>
      <c r="AC271" s="832"/>
      <c r="AD271" s="832"/>
      <c r="AE271" s="832"/>
      <c r="AF271" s="832"/>
      <c r="AG271" s="832"/>
      <c r="AH271" s="832"/>
      <c r="AI271" s="832"/>
      <c r="AJ271" s="832"/>
      <c r="AK271" s="832"/>
      <c r="AL271" s="832" t="s">
        <v>28</v>
      </c>
      <c r="AM271" s="838"/>
      <c r="AN271" s="839"/>
      <c r="AO271" s="839"/>
      <c r="AP271" s="840"/>
      <c r="AQ271" s="237"/>
      <c r="AR271" s="237"/>
    </row>
    <row r="272" spans="1:44" s="243" customFormat="1" ht="6" customHeight="1" x14ac:dyDescent="0.15">
      <c r="A272" s="237"/>
      <c r="B272" s="547"/>
      <c r="C272" s="548"/>
      <c r="D272" s="549"/>
      <c r="E272" s="549"/>
      <c r="F272" s="549"/>
      <c r="G272" s="549"/>
      <c r="H272" s="549"/>
      <c r="I272" s="549"/>
      <c r="J272" s="549"/>
      <c r="K272" s="549"/>
      <c r="L272" s="549"/>
      <c r="M272" s="549"/>
      <c r="N272" s="549"/>
      <c r="O272" s="549"/>
      <c r="P272" s="549"/>
      <c r="Q272" s="549"/>
      <c r="R272" s="549"/>
      <c r="S272" s="549"/>
      <c r="T272" s="549"/>
      <c r="U272" s="549"/>
      <c r="V272" s="549"/>
      <c r="W272" s="549"/>
      <c r="X272" s="549"/>
      <c r="Y272" s="549"/>
      <c r="Z272" s="549"/>
      <c r="AA272" s="549"/>
      <c r="AB272" s="549"/>
      <c r="AC272" s="549"/>
      <c r="AD272" s="549"/>
      <c r="AE272" s="549"/>
      <c r="AF272" s="549"/>
      <c r="AG272" s="549"/>
      <c r="AH272" s="549"/>
      <c r="AI272" s="549"/>
      <c r="AJ272" s="549"/>
      <c r="AK272" s="549"/>
      <c r="AL272" s="549"/>
      <c r="AM272" s="612"/>
      <c r="AN272" s="612"/>
      <c r="AO272" s="612"/>
      <c r="AP272" s="612"/>
      <c r="AQ272" s="237"/>
      <c r="AR272" s="237"/>
    </row>
    <row r="273" spans="1:44" s="243" customFormat="1" ht="18.600000000000001" customHeight="1" x14ac:dyDescent="0.15">
      <c r="A273" s="1061" t="s">
        <v>1602</v>
      </c>
      <c r="B273" s="1061"/>
      <c r="C273" s="1061"/>
      <c r="D273" s="1061"/>
      <c r="E273" s="1061"/>
      <c r="F273" s="1061"/>
      <c r="G273" s="1061"/>
      <c r="H273" s="1061"/>
      <c r="I273" s="1061"/>
      <c r="J273" s="1061"/>
      <c r="K273" s="1061"/>
      <c r="L273" s="1061"/>
      <c r="M273" s="1061"/>
      <c r="N273" s="1061"/>
      <c r="O273" s="1061"/>
      <c r="P273" s="1061"/>
      <c r="Q273" s="1061"/>
      <c r="R273" s="1061"/>
      <c r="S273" s="1061"/>
      <c r="T273" s="1061"/>
      <c r="U273" s="1061"/>
      <c r="V273" s="1061"/>
      <c r="W273" s="1061"/>
      <c r="X273" s="1061"/>
      <c r="Y273" s="1061"/>
      <c r="Z273" s="1061"/>
      <c r="AA273" s="1061"/>
      <c r="AB273" s="1061"/>
      <c r="AC273" s="1061"/>
      <c r="AD273" s="1061"/>
      <c r="AE273" s="1061"/>
      <c r="AF273" s="1061"/>
      <c r="AG273" s="1061"/>
      <c r="AH273" s="1061"/>
      <c r="AI273" s="1061"/>
      <c r="AJ273" s="1061"/>
      <c r="AK273" s="1061"/>
      <c r="AL273" s="1061"/>
      <c r="AM273" s="1061"/>
      <c r="AN273" s="1061"/>
      <c r="AO273" s="1061"/>
      <c r="AP273" s="1061"/>
      <c r="AQ273" s="237"/>
      <c r="AR273" s="237"/>
    </row>
    <row r="274" spans="1:44" s="243" customFormat="1" ht="17.45" customHeight="1" x14ac:dyDescent="0.15">
      <c r="A274" s="237"/>
      <c r="B274" s="833"/>
      <c r="C274" s="833"/>
      <c r="D274" s="990" t="s">
        <v>27</v>
      </c>
      <c r="E274" s="844"/>
      <c r="F274" s="844"/>
      <c r="G274" s="844"/>
      <c r="H274" s="844"/>
      <c r="I274" s="844"/>
      <c r="J274" s="844"/>
      <c r="K274" s="844"/>
      <c r="L274" s="844"/>
      <c r="M274" s="844"/>
      <c r="N274" s="844"/>
      <c r="O274" s="844"/>
      <c r="P274" s="844"/>
      <c r="Q274" s="844"/>
      <c r="R274" s="844"/>
      <c r="S274" s="844"/>
      <c r="T274" s="844"/>
      <c r="U274" s="844"/>
      <c r="V274" s="844"/>
      <c r="W274" s="844"/>
      <c r="X274" s="844"/>
      <c r="Y274" s="844"/>
      <c r="Z274" s="844"/>
      <c r="AA274" s="844"/>
      <c r="AB274" s="844"/>
      <c r="AC274" s="844"/>
      <c r="AD274" s="844"/>
      <c r="AE274" s="844"/>
      <c r="AF274" s="844"/>
      <c r="AG274" s="844"/>
      <c r="AH274" s="844"/>
      <c r="AI274" s="844"/>
      <c r="AJ274" s="844"/>
      <c r="AK274" s="844"/>
      <c r="AL274" s="988"/>
      <c r="AM274" s="841" t="s">
        <v>65</v>
      </c>
      <c r="AN274" s="842"/>
      <c r="AO274" s="842"/>
      <c r="AP274" s="843"/>
      <c r="AQ274" s="237"/>
      <c r="AR274" s="237"/>
    </row>
    <row r="275" spans="1:44" s="243" customFormat="1" ht="60.6" customHeight="1" x14ac:dyDescent="0.15">
      <c r="A275" s="237"/>
      <c r="B275" s="1004" t="s">
        <v>66</v>
      </c>
      <c r="C275" s="1327"/>
      <c r="D275" s="903" t="s">
        <v>1603</v>
      </c>
      <c r="E275" s="904"/>
      <c r="F275" s="904"/>
      <c r="G275" s="904"/>
      <c r="H275" s="904"/>
      <c r="I275" s="904"/>
      <c r="J275" s="904"/>
      <c r="K275" s="904"/>
      <c r="L275" s="904"/>
      <c r="M275" s="904"/>
      <c r="N275" s="904"/>
      <c r="O275" s="904"/>
      <c r="P275" s="904"/>
      <c r="Q275" s="904"/>
      <c r="R275" s="904"/>
      <c r="S275" s="904"/>
      <c r="T275" s="904"/>
      <c r="U275" s="904"/>
      <c r="V275" s="904"/>
      <c r="W275" s="904"/>
      <c r="X275" s="904"/>
      <c r="Y275" s="904"/>
      <c r="Z275" s="904"/>
      <c r="AA275" s="904"/>
      <c r="AB275" s="904"/>
      <c r="AC275" s="904"/>
      <c r="AD275" s="904"/>
      <c r="AE275" s="904"/>
      <c r="AF275" s="904"/>
      <c r="AG275" s="904"/>
      <c r="AH275" s="904"/>
      <c r="AI275" s="904"/>
      <c r="AJ275" s="904"/>
      <c r="AK275" s="904"/>
      <c r="AL275" s="904" t="s">
        <v>28</v>
      </c>
      <c r="AM275" s="1328"/>
      <c r="AN275" s="1034"/>
      <c r="AO275" s="1034"/>
      <c r="AP275" s="1096"/>
      <c r="AQ275" s="237"/>
      <c r="AR275" s="237"/>
    </row>
    <row r="276" spans="1:44" s="243" customFormat="1" ht="30" customHeight="1" x14ac:dyDescent="0.15">
      <c r="A276" s="237"/>
      <c r="B276" s="1227" t="s">
        <v>736</v>
      </c>
      <c r="C276" s="1419"/>
      <c r="D276" s="1320" t="s">
        <v>737</v>
      </c>
      <c r="E276" s="904"/>
      <c r="F276" s="904"/>
      <c r="G276" s="904"/>
      <c r="H276" s="904"/>
      <c r="I276" s="904"/>
      <c r="J276" s="904"/>
      <c r="K276" s="904"/>
      <c r="L276" s="904"/>
      <c r="M276" s="904"/>
      <c r="N276" s="904"/>
      <c r="O276" s="904"/>
      <c r="P276" s="904"/>
      <c r="Q276" s="904"/>
      <c r="R276" s="904"/>
      <c r="S276" s="904"/>
      <c r="T276" s="904"/>
      <c r="U276" s="904"/>
      <c r="V276" s="904"/>
      <c r="W276" s="904"/>
      <c r="X276" s="904"/>
      <c r="Y276" s="904"/>
      <c r="Z276" s="904"/>
      <c r="AA276" s="904"/>
      <c r="AB276" s="904"/>
      <c r="AC276" s="904"/>
      <c r="AD276" s="904"/>
      <c r="AE276" s="904"/>
      <c r="AF276" s="904"/>
      <c r="AG276" s="904"/>
      <c r="AH276" s="904"/>
      <c r="AI276" s="904"/>
      <c r="AJ276" s="904"/>
      <c r="AK276" s="904"/>
      <c r="AL276" s="1321"/>
      <c r="AM276" s="733"/>
      <c r="AN276" s="734"/>
      <c r="AO276" s="734"/>
      <c r="AP276" s="735"/>
      <c r="AQ276" s="237"/>
      <c r="AR276" s="237"/>
    </row>
    <row r="277" spans="1:44" s="243" customFormat="1" ht="30" customHeight="1" x14ac:dyDescent="0.15">
      <c r="A277" s="237"/>
      <c r="B277" s="1325" t="s">
        <v>738</v>
      </c>
      <c r="C277" s="1326"/>
      <c r="D277" s="1320" t="s">
        <v>766</v>
      </c>
      <c r="E277" s="904"/>
      <c r="F277" s="904"/>
      <c r="G277" s="904"/>
      <c r="H277" s="904"/>
      <c r="I277" s="904"/>
      <c r="J277" s="904"/>
      <c r="K277" s="904"/>
      <c r="L277" s="904"/>
      <c r="M277" s="904"/>
      <c r="N277" s="904"/>
      <c r="O277" s="904"/>
      <c r="P277" s="904"/>
      <c r="Q277" s="904"/>
      <c r="R277" s="904"/>
      <c r="S277" s="904"/>
      <c r="T277" s="904"/>
      <c r="U277" s="904"/>
      <c r="V277" s="904"/>
      <c r="W277" s="904"/>
      <c r="X277" s="904"/>
      <c r="Y277" s="904"/>
      <c r="Z277" s="904"/>
      <c r="AA277" s="904"/>
      <c r="AB277" s="904"/>
      <c r="AC277" s="904"/>
      <c r="AD277" s="904"/>
      <c r="AE277" s="904"/>
      <c r="AF277" s="904"/>
      <c r="AG277" s="904"/>
      <c r="AH277" s="904"/>
      <c r="AI277" s="904"/>
      <c r="AJ277" s="904"/>
      <c r="AK277" s="904"/>
      <c r="AL277" s="1321"/>
      <c r="AM277" s="733"/>
      <c r="AN277" s="734"/>
      <c r="AO277" s="734"/>
      <c r="AP277" s="735"/>
      <c r="AQ277" s="237"/>
      <c r="AR277" s="237"/>
    </row>
    <row r="278" spans="1:44" s="243" customFormat="1" ht="6" customHeight="1" x14ac:dyDescent="0.15">
      <c r="A278" s="237"/>
      <c r="B278" s="547"/>
      <c r="C278" s="548"/>
      <c r="D278" s="549"/>
      <c r="E278" s="549"/>
      <c r="F278" s="549"/>
      <c r="G278" s="549"/>
      <c r="H278" s="549"/>
      <c r="I278" s="549"/>
      <c r="J278" s="549"/>
      <c r="K278" s="549"/>
      <c r="L278" s="549"/>
      <c r="M278" s="549"/>
      <c r="N278" s="549"/>
      <c r="O278" s="549"/>
      <c r="P278" s="549"/>
      <c r="Q278" s="549"/>
      <c r="R278" s="549"/>
      <c r="S278" s="549"/>
      <c r="T278" s="549"/>
      <c r="U278" s="549"/>
      <c r="V278" s="549"/>
      <c r="W278" s="549"/>
      <c r="X278" s="549"/>
      <c r="Y278" s="549"/>
      <c r="Z278" s="549"/>
      <c r="AA278" s="549"/>
      <c r="AB278" s="549"/>
      <c r="AC278" s="549"/>
      <c r="AD278" s="549"/>
      <c r="AE278" s="549"/>
      <c r="AF278" s="549"/>
      <c r="AG278" s="549"/>
      <c r="AH278" s="549"/>
      <c r="AI278" s="549"/>
      <c r="AJ278" s="549"/>
      <c r="AK278" s="549"/>
      <c r="AL278" s="549"/>
      <c r="AM278" s="612"/>
      <c r="AN278" s="612"/>
      <c r="AO278" s="612"/>
      <c r="AP278" s="612"/>
      <c r="AQ278" s="237"/>
      <c r="AR278" s="237"/>
    </row>
    <row r="279" spans="1:44" s="243" customFormat="1" ht="18.600000000000001" customHeight="1" x14ac:dyDescent="0.15">
      <c r="A279" s="1061" t="s">
        <v>1250</v>
      </c>
      <c r="B279" s="1061"/>
      <c r="C279" s="1061"/>
      <c r="D279" s="1061"/>
      <c r="E279" s="1061"/>
      <c r="F279" s="1061"/>
      <c r="G279" s="1061"/>
      <c r="H279" s="1061"/>
      <c r="I279" s="1061"/>
      <c r="J279" s="1061"/>
      <c r="K279" s="1061"/>
      <c r="L279" s="1061"/>
      <c r="M279" s="1061"/>
      <c r="N279" s="1061"/>
      <c r="O279" s="1061"/>
      <c r="P279" s="1061"/>
      <c r="Q279" s="1061"/>
      <c r="R279" s="1061"/>
      <c r="S279" s="1061"/>
      <c r="T279" s="1061"/>
      <c r="U279" s="1061"/>
      <c r="V279" s="1061"/>
      <c r="W279" s="1061"/>
      <c r="X279" s="1061"/>
      <c r="Y279" s="1061"/>
      <c r="Z279" s="1061"/>
      <c r="AA279" s="1061"/>
      <c r="AB279" s="1061"/>
      <c r="AC279" s="1061"/>
      <c r="AD279" s="1061"/>
      <c r="AE279" s="1061"/>
      <c r="AF279" s="1061"/>
      <c r="AG279" s="1061"/>
      <c r="AH279" s="1061"/>
      <c r="AI279" s="1061"/>
      <c r="AJ279" s="1061"/>
      <c r="AK279" s="1061"/>
      <c r="AL279" s="1061"/>
      <c r="AM279" s="1061"/>
      <c r="AN279" s="1061"/>
      <c r="AO279" s="1061"/>
      <c r="AP279" s="1061"/>
      <c r="AQ279" s="237"/>
      <c r="AR279" s="237"/>
    </row>
    <row r="280" spans="1:44" s="243" customFormat="1" ht="18" customHeight="1" x14ac:dyDescent="0.15">
      <c r="A280" s="237"/>
      <c r="B280" s="833"/>
      <c r="C280" s="833"/>
      <c r="D280" s="990" t="s">
        <v>27</v>
      </c>
      <c r="E280" s="844"/>
      <c r="F280" s="844"/>
      <c r="G280" s="844"/>
      <c r="H280" s="844"/>
      <c r="I280" s="844"/>
      <c r="J280" s="844"/>
      <c r="K280" s="844"/>
      <c r="L280" s="844"/>
      <c r="M280" s="844"/>
      <c r="N280" s="844"/>
      <c r="O280" s="844"/>
      <c r="P280" s="844"/>
      <c r="Q280" s="844"/>
      <c r="R280" s="844"/>
      <c r="S280" s="844"/>
      <c r="T280" s="844"/>
      <c r="U280" s="844"/>
      <c r="V280" s="844"/>
      <c r="W280" s="844"/>
      <c r="X280" s="844"/>
      <c r="Y280" s="844"/>
      <c r="Z280" s="844"/>
      <c r="AA280" s="844"/>
      <c r="AB280" s="844"/>
      <c r="AC280" s="844"/>
      <c r="AD280" s="844"/>
      <c r="AE280" s="844"/>
      <c r="AF280" s="844"/>
      <c r="AG280" s="844"/>
      <c r="AH280" s="844"/>
      <c r="AI280" s="844"/>
      <c r="AJ280" s="844"/>
      <c r="AK280" s="844"/>
      <c r="AL280" s="988"/>
      <c r="AM280" s="841" t="s">
        <v>65</v>
      </c>
      <c r="AN280" s="842"/>
      <c r="AO280" s="842"/>
      <c r="AP280" s="843"/>
      <c r="AQ280" s="237"/>
      <c r="AR280" s="237"/>
    </row>
    <row r="281" spans="1:44" s="243" customFormat="1" ht="30" customHeight="1" x14ac:dyDescent="0.15">
      <c r="A281" s="237"/>
      <c r="B281" s="1004" t="s">
        <v>66</v>
      </c>
      <c r="C281" s="1327"/>
      <c r="D281" s="903" t="s">
        <v>767</v>
      </c>
      <c r="E281" s="904"/>
      <c r="F281" s="904"/>
      <c r="G281" s="904"/>
      <c r="H281" s="904"/>
      <c r="I281" s="904"/>
      <c r="J281" s="904"/>
      <c r="K281" s="904"/>
      <c r="L281" s="904"/>
      <c r="M281" s="904"/>
      <c r="N281" s="904"/>
      <c r="O281" s="904"/>
      <c r="P281" s="904"/>
      <c r="Q281" s="904"/>
      <c r="R281" s="904"/>
      <c r="S281" s="904"/>
      <c r="T281" s="904"/>
      <c r="U281" s="904"/>
      <c r="V281" s="904"/>
      <c r="W281" s="904"/>
      <c r="X281" s="904"/>
      <c r="Y281" s="904"/>
      <c r="Z281" s="904"/>
      <c r="AA281" s="904"/>
      <c r="AB281" s="904"/>
      <c r="AC281" s="904"/>
      <c r="AD281" s="904"/>
      <c r="AE281" s="904"/>
      <c r="AF281" s="904"/>
      <c r="AG281" s="904"/>
      <c r="AH281" s="904"/>
      <c r="AI281" s="904"/>
      <c r="AJ281" s="904"/>
      <c r="AK281" s="904"/>
      <c r="AL281" s="904"/>
      <c r="AM281" s="1328"/>
      <c r="AN281" s="1034"/>
      <c r="AO281" s="1034"/>
      <c r="AP281" s="1096"/>
      <c r="AQ281" s="237"/>
      <c r="AR281" s="237"/>
    </row>
    <row r="282" spans="1:44" s="243" customFormat="1" ht="60.6" customHeight="1" x14ac:dyDescent="0.15">
      <c r="A282" s="237"/>
      <c r="B282" s="988" t="s">
        <v>736</v>
      </c>
      <c r="C282" s="990"/>
      <c r="D282" s="1323" t="s">
        <v>1604</v>
      </c>
      <c r="E282" s="1031"/>
      <c r="F282" s="1031"/>
      <c r="G282" s="1031"/>
      <c r="H282" s="1031"/>
      <c r="I282" s="1031"/>
      <c r="J282" s="1031"/>
      <c r="K282" s="1031"/>
      <c r="L282" s="1031"/>
      <c r="M282" s="1031"/>
      <c r="N282" s="1031"/>
      <c r="O282" s="1031"/>
      <c r="P282" s="1031"/>
      <c r="Q282" s="1031"/>
      <c r="R282" s="1031"/>
      <c r="S282" s="1031"/>
      <c r="T282" s="1031"/>
      <c r="U282" s="1031"/>
      <c r="V282" s="1031"/>
      <c r="W282" s="1031"/>
      <c r="X282" s="1031"/>
      <c r="Y282" s="1031"/>
      <c r="Z282" s="1031"/>
      <c r="AA282" s="1031"/>
      <c r="AB282" s="1031"/>
      <c r="AC282" s="1031"/>
      <c r="AD282" s="1031"/>
      <c r="AE282" s="1031"/>
      <c r="AF282" s="1031"/>
      <c r="AG282" s="1031"/>
      <c r="AH282" s="1031"/>
      <c r="AI282" s="1031"/>
      <c r="AJ282" s="1031"/>
      <c r="AK282" s="1031"/>
      <c r="AL282" s="1324"/>
      <c r="AM282" s="860"/>
      <c r="AN282" s="860"/>
      <c r="AO282" s="860"/>
      <c r="AP282" s="1014"/>
      <c r="AQ282" s="237"/>
      <c r="AR282" s="237"/>
    </row>
    <row r="283" spans="1:44" s="243" customFormat="1" ht="27" customHeight="1" x14ac:dyDescent="0.15">
      <c r="A283" s="237"/>
      <c r="B283" s="1074"/>
      <c r="C283" s="1075"/>
      <c r="D283" s="635"/>
      <c r="E283" s="869" t="s">
        <v>1284</v>
      </c>
      <c r="F283" s="869"/>
      <c r="G283" s="869"/>
      <c r="H283" s="869"/>
      <c r="I283" s="869"/>
      <c r="J283" s="869"/>
      <c r="K283" s="869"/>
      <c r="L283" s="869"/>
      <c r="M283" s="869"/>
      <c r="N283" s="869"/>
      <c r="O283" s="869"/>
      <c r="P283" s="869"/>
      <c r="Q283" s="869"/>
      <c r="R283" s="869"/>
      <c r="S283" s="869"/>
      <c r="T283" s="869"/>
      <c r="U283" s="869"/>
      <c r="V283" s="869"/>
      <c r="W283" s="869"/>
      <c r="X283" s="869"/>
      <c r="Y283" s="869"/>
      <c r="Z283" s="869"/>
      <c r="AA283" s="869"/>
      <c r="AB283" s="869"/>
      <c r="AC283" s="869"/>
      <c r="AD283" s="869"/>
      <c r="AE283" s="869"/>
      <c r="AF283" s="869"/>
      <c r="AG283" s="869"/>
      <c r="AH283" s="869"/>
      <c r="AI283" s="869"/>
      <c r="AJ283" s="869"/>
      <c r="AK283" s="869"/>
      <c r="AL283" s="736"/>
      <c r="AM283" s="863"/>
      <c r="AN283" s="863"/>
      <c r="AO283" s="863"/>
      <c r="AP283" s="1016"/>
      <c r="AQ283" s="237"/>
      <c r="AR283" s="237"/>
    </row>
    <row r="284" spans="1:44" s="243" customFormat="1" ht="6.6" customHeight="1" x14ac:dyDescent="0.15">
      <c r="A284" s="237"/>
      <c r="B284" s="737"/>
      <c r="C284" s="738"/>
      <c r="D284" s="739"/>
      <c r="E284" s="740"/>
      <c r="F284" s="657"/>
      <c r="G284" s="657"/>
      <c r="H284" s="657"/>
      <c r="I284" s="657"/>
      <c r="J284" s="657"/>
      <c r="K284" s="657"/>
      <c r="L284" s="657"/>
      <c r="M284" s="657"/>
      <c r="N284" s="657"/>
      <c r="O284" s="657"/>
      <c r="P284" s="657"/>
      <c r="Q284" s="657"/>
      <c r="R284" s="657"/>
      <c r="S284" s="657"/>
      <c r="T284" s="657"/>
      <c r="U284" s="657"/>
      <c r="V284" s="657"/>
      <c r="W284" s="657"/>
      <c r="X284" s="657"/>
      <c r="Y284" s="657"/>
      <c r="Z284" s="657"/>
      <c r="AA284" s="657"/>
      <c r="AB284" s="657"/>
      <c r="AC284" s="657"/>
      <c r="AD284" s="657"/>
      <c r="AE284" s="657"/>
      <c r="AF284" s="657"/>
      <c r="AG284" s="657"/>
      <c r="AH284" s="657"/>
      <c r="AI284" s="657"/>
      <c r="AJ284" s="657"/>
      <c r="AK284" s="657"/>
      <c r="AL284" s="741"/>
      <c r="AM284" s="866"/>
      <c r="AN284" s="866"/>
      <c r="AO284" s="866"/>
      <c r="AP284" s="1322"/>
      <c r="AQ284" s="237"/>
      <c r="AR284" s="237"/>
    </row>
    <row r="285" spans="1:44" s="243" customFormat="1" ht="45" customHeight="1" x14ac:dyDescent="0.15">
      <c r="A285" s="237"/>
      <c r="B285" s="1325" t="s">
        <v>738</v>
      </c>
      <c r="C285" s="1326"/>
      <c r="D285" s="1320" t="s">
        <v>739</v>
      </c>
      <c r="E285" s="904"/>
      <c r="F285" s="904"/>
      <c r="G285" s="904"/>
      <c r="H285" s="904"/>
      <c r="I285" s="904"/>
      <c r="J285" s="904"/>
      <c r="K285" s="904"/>
      <c r="L285" s="904"/>
      <c r="M285" s="904"/>
      <c r="N285" s="904"/>
      <c r="O285" s="904"/>
      <c r="P285" s="904"/>
      <c r="Q285" s="904"/>
      <c r="R285" s="904"/>
      <c r="S285" s="904"/>
      <c r="T285" s="904"/>
      <c r="U285" s="904"/>
      <c r="V285" s="904"/>
      <c r="W285" s="904"/>
      <c r="X285" s="904"/>
      <c r="Y285" s="904"/>
      <c r="Z285" s="904"/>
      <c r="AA285" s="904"/>
      <c r="AB285" s="904"/>
      <c r="AC285" s="904"/>
      <c r="AD285" s="904"/>
      <c r="AE285" s="904"/>
      <c r="AF285" s="904"/>
      <c r="AG285" s="904"/>
      <c r="AH285" s="904"/>
      <c r="AI285" s="904"/>
      <c r="AJ285" s="904"/>
      <c r="AK285" s="904"/>
      <c r="AL285" s="1321"/>
      <c r="AM285" s="1033"/>
      <c r="AN285" s="1034"/>
      <c r="AO285" s="1034"/>
      <c r="AP285" s="1035"/>
      <c r="AQ285" s="237"/>
      <c r="AR285" s="237"/>
    </row>
    <row r="286" spans="1:44" s="243" customFormat="1" ht="6" customHeight="1" x14ac:dyDescent="0.15">
      <c r="A286" s="237"/>
      <c r="B286" s="547"/>
      <c r="C286" s="548"/>
      <c r="D286" s="549"/>
      <c r="E286" s="549"/>
      <c r="F286" s="549"/>
      <c r="G286" s="549"/>
      <c r="H286" s="549"/>
      <c r="I286" s="549"/>
      <c r="J286" s="549"/>
      <c r="K286" s="549"/>
      <c r="L286" s="549"/>
      <c r="M286" s="549"/>
      <c r="N286" s="549"/>
      <c r="O286" s="549"/>
      <c r="P286" s="549"/>
      <c r="Q286" s="549"/>
      <c r="R286" s="549"/>
      <c r="S286" s="549"/>
      <c r="T286" s="549"/>
      <c r="U286" s="549"/>
      <c r="V286" s="549"/>
      <c r="W286" s="549"/>
      <c r="X286" s="549"/>
      <c r="Y286" s="549"/>
      <c r="Z286" s="549"/>
      <c r="AA286" s="549"/>
      <c r="AB286" s="549"/>
      <c r="AC286" s="549"/>
      <c r="AD286" s="549"/>
      <c r="AE286" s="549"/>
      <c r="AF286" s="549"/>
      <c r="AG286" s="549"/>
      <c r="AH286" s="549"/>
      <c r="AI286" s="549"/>
      <c r="AJ286" s="549"/>
      <c r="AK286" s="549"/>
      <c r="AL286" s="549"/>
      <c r="AM286" s="612"/>
      <c r="AN286" s="612"/>
      <c r="AO286" s="612"/>
      <c r="AP286" s="612"/>
      <c r="AQ286" s="237"/>
      <c r="AR286" s="237"/>
    </row>
    <row r="287" spans="1:44" ht="18" customHeight="1" x14ac:dyDescent="0.15">
      <c r="A287" s="1061" t="s">
        <v>740</v>
      </c>
      <c r="B287" s="1061"/>
      <c r="C287" s="1061"/>
      <c r="D287" s="1061"/>
      <c r="E287" s="1061"/>
      <c r="F287" s="1061"/>
      <c r="G287" s="1061"/>
      <c r="H287" s="1061"/>
      <c r="I287" s="1061"/>
      <c r="J287" s="1061"/>
      <c r="K287" s="1061"/>
      <c r="L287" s="1061"/>
      <c r="M287" s="1061"/>
      <c r="N287" s="1061"/>
      <c r="O287" s="1061"/>
      <c r="P287" s="1061"/>
      <c r="Q287" s="1061"/>
      <c r="R287" s="1061"/>
      <c r="S287" s="1061"/>
      <c r="T287" s="1061"/>
      <c r="U287" s="1061"/>
      <c r="V287" s="1061"/>
      <c r="W287" s="1061"/>
      <c r="X287" s="1061"/>
      <c r="Y287" s="1061"/>
      <c r="Z287" s="1061"/>
      <c r="AA287" s="1061"/>
      <c r="AB287" s="1061"/>
      <c r="AC287" s="1061"/>
      <c r="AD287" s="1061"/>
      <c r="AE287" s="1061"/>
      <c r="AF287" s="1061"/>
      <c r="AG287" s="1061"/>
      <c r="AH287" s="1061"/>
      <c r="AI287" s="1061"/>
      <c r="AJ287" s="1061"/>
      <c r="AK287" s="1061"/>
      <c r="AL287" s="1061"/>
      <c r="AM287" s="1061"/>
      <c r="AN287" s="1061"/>
      <c r="AO287" s="1061"/>
      <c r="AP287" s="1061"/>
      <c r="AQ287" s="237"/>
      <c r="AR287" s="237"/>
    </row>
    <row r="288" spans="1:44" s="243" customFormat="1" ht="18" customHeight="1" x14ac:dyDescent="0.15">
      <c r="A288" s="237"/>
      <c r="B288" s="833"/>
      <c r="C288" s="833"/>
      <c r="D288" s="833" t="s">
        <v>27</v>
      </c>
      <c r="E288" s="833"/>
      <c r="F288" s="833"/>
      <c r="G288" s="833"/>
      <c r="H288" s="833"/>
      <c r="I288" s="833"/>
      <c r="J288" s="833"/>
      <c r="K288" s="833"/>
      <c r="L288" s="833"/>
      <c r="M288" s="833"/>
      <c r="N288" s="833"/>
      <c r="O288" s="833"/>
      <c r="P288" s="833"/>
      <c r="Q288" s="833"/>
      <c r="R288" s="833"/>
      <c r="S288" s="833"/>
      <c r="T288" s="833"/>
      <c r="U288" s="833"/>
      <c r="V288" s="833"/>
      <c r="W288" s="833"/>
      <c r="X288" s="833"/>
      <c r="Y288" s="833"/>
      <c r="Z288" s="833"/>
      <c r="AA288" s="833"/>
      <c r="AB288" s="833"/>
      <c r="AC288" s="833"/>
      <c r="AD288" s="833"/>
      <c r="AE288" s="833"/>
      <c r="AF288" s="833"/>
      <c r="AG288" s="833"/>
      <c r="AH288" s="833"/>
      <c r="AI288" s="833"/>
      <c r="AJ288" s="833"/>
      <c r="AK288" s="833"/>
      <c r="AL288" s="833"/>
      <c r="AM288" s="981" t="s">
        <v>65</v>
      </c>
      <c r="AN288" s="982"/>
      <c r="AO288" s="982"/>
      <c r="AP288" s="983"/>
      <c r="AQ288" s="237"/>
      <c r="AR288" s="237"/>
    </row>
    <row r="289" spans="1:44" s="243" customFormat="1" ht="45" customHeight="1" x14ac:dyDescent="0.15">
      <c r="A289" s="237"/>
      <c r="B289" s="833" t="s">
        <v>66</v>
      </c>
      <c r="C289" s="835"/>
      <c r="D289" s="832" t="s">
        <v>141</v>
      </c>
      <c r="E289" s="832"/>
      <c r="F289" s="832"/>
      <c r="G289" s="832"/>
      <c r="H289" s="832"/>
      <c r="I289" s="832"/>
      <c r="J289" s="832"/>
      <c r="K289" s="832"/>
      <c r="L289" s="832"/>
      <c r="M289" s="832"/>
      <c r="N289" s="832"/>
      <c r="O289" s="832"/>
      <c r="P289" s="832"/>
      <c r="Q289" s="832"/>
      <c r="R289" s="832"/>
      <c r="S289" s="832"/>
      <c r="T289" s="832"/>
      <c r="U289" s="832"/>
      <c r="V289" s="832"/>
      <c r="W289" s="832"/>
      <c r="X289" s="832"/>
      <c r="Y289" s="832"/>
      <c r="Z289" s="832"/>
      <c r="AA289" s="832"/>
      <c r="AB289" s="832"/>
      <c r="AC289" s="832"/>
      <c r="AD289" s="832"/>
      <c r="AE289" s="832"/>
      <c r="AF289" s="832"/>
      <c r="AG289" s="832"/>
      <c r="AH289" s="832"/>
      <c r="AI289" s="832"/>
      <c r="AJ289" s="832"/>
      <c r="AK289" s="832"/>
      <c r="AL289" s="832" t="s">
        <v>28</v>
      </c>
      <c r="AM289" s="838"/>
      <c r="AN289" s="839"/>
      <c r="AO289" s="839"/>
      <c r="AP289" s="840"/>
      <c r="AQ289" s="237"/>
      <c r="AR289" s="237"/>
    </row>
    <row r="290" spans="1:44" s="243" customFormat="1" ht="60" customHeight="1" x14ac:dyDescent="0.15">
      <c r="A290" s="237"/>
      <c r="B290" s="835" t="s">
        <v>67</v>
      </c>
      <c r="C290" s="835"/>
      <c r="D290" s="832" t="s">
        <v>142</v>
      </c>
      <c r="E290" s="832"/>
      <c r="F290" s="832"/>
      <c r="G290" s="832"/>
      <c r="H290" s="832"/>
      <c r="I290" s="832"/>
      <c r="J290" s="832"/>
      <c r="K290" s="832"/>
      <c r="L290" s="832"/>
      <c r="M290" s="832"/>
      <c r="N290" s="832"/>
      <c r="O290" s="832"/>
      <c r="P290" s="832"/>
      <c r="Q290" s="832"/>
      <c r="R290" s="832"/>
      <c r="S290" s="832"/>
      <c r="T290" s="832"/>
      <c r="U290" s="832"/>
      <c r="V290" s="832"/>
      <c r="W290" s="832"/>
      <c r="X290" s="832"/>
      <c r="Y290" s="832"/>
      <c r="Z290" s="832"/>
      <c r="AA290" s="832"/>
      <c r="AB290" s="832"/>
      <c r="AC290" s="832"/>
      <c r="AD290" s="832"/>
      <c r="AE290" s="832"/>
      <c r="AF290" s="832"/>
      <c r="AG290" s="832"/>
      <c r="AH290" s="832"/>
      <c r="AI290" s="832"/>
      <c r="AJ290" s="832"/>
      <c r="AK290" s="832"/>
      <c r="AL290" s="832"/>
      <c r="AM290" s="838"/>
      <c r="AN290" s="839"/>
      <c r="AO290" s="839"/>
      <c r="AP290" s="840"/>
      <c r="AQ290" s="237"/>
      <c r="AR290" s="237"/>
    </row>
    <row r="291" spans="1:44" s="243" customFormat="1" ht="30" customHeight="1" x14ac:dyDescent="0.15">
      <c r="A291" s="237"/>
      <c r="B291" s="833" t="s">
        <v>68</v>
      </c>
      <c r="C291" s="835"/>
      <c r="D291" s="832" t="s">
        <v>143</v>
      </c>
      <c r="E291" s="832"/>
      <c r="F291" s="832"/>
      <c r="G291" s="832"/>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t="s">
        <v>28</v>
      </c>
      <c r="AM291" s="838"/>
      <c r="AN291" s="839"/>
      <c r="AO291" s="839"/>
      <c r="AP291" s="840"/>
      <c r="AQ291" s="237"/>
      <c r="AR291" s="237"/>
    </row>
    <row r="292" spans="1:44" s="243" customFormat="1" ht="30" customHeight="1" x14ac:dyDescent="0.15">
      <c r="A292" s="237"/>
      <c r="B292" s="833" t="s">
        <v>69</v>
      </c>
      <c r="C292" s="833"/>
      <c r="D292" s="1001" t="s">
        <v>144</v>
      </c>
      <c r="E292" s="1002"/>
      <c r="F292" s="1002"/>
      <c r="G292" s="1002"/>
      <c r="H292" s="1002"/>
      <c r="I292" s="1002"/>
      <c r="J292" s="1002"/>
      <c r="K292" s="1002"/>
      <c r="L292" s="1002"/>
      <c r="M292" s="1002"/>
      <c r="N292" s="1002"/>
      <c r="O292" s="1002"/>
      <c r="P292" s="1002"/>
      <c r="Q292" s="1002"/>
      <c r="R292" s="1002"/>
      <c r="S292" s="1002"/>
      <c r="T292" s="1002"/>
      <c r="U292" s="1002"/>
      <c r="V292" s="1002"/>
      <c r="W292" s="1002"/>
      <c r="X292" s="1002"/>
      <c r="Y292" s="1002"/>
      <c r="Z292" s="1002"/>
      <c r="AA292" s="1002"/>
      <c r="AB292" s="1002"/>
      <c r="AC292" s="1002"/>
      <c r="AD292" s="1002"/>
      <c r="AE292" s="1002"/>
      <c r="AF292" s="1002"/>
      <c r="AG292" s="1002"/>
      <c r="AH292" s="1002"/>
      <c r="AI292" s="1002"/>
      <c r="AJ292" s="1002"/>
      <c r="AK292" s="1002"/>
      <c r="AL292" s="1003"/>
      <c r="AM292" s="985"/>
      <c r="AN292" s="986"/>
      <c r="AO292" s="986"/>
      <c r="AP292" s="1420"/>
      <c r="AQ292" s="237"/>
      <c r="AR292" s="237"/>
    </row>
    <row r="293" spans="1:44" s="243" customFormat="1" ht="66.599999999999994" customHeight="1" x14ac:dyDescent="0.15">
      <c r="A293" s="237"/>
      <c r="B293" s="833"/>
      <c r="C293" s="833"/>
      <c r="D293" s="644"/>
      <c r="E293" s="855" t="s">
        <v>1285</v>
      </c>
      <c r="F293" s="856"/>
      <c r="G293" s="856"/>
      <c r="H293" s="856"/>
      <c r="I293" s="856"/>
      <c r="J293" s="856"/>
      <c r="K293" s="856"/>
      <c r="L293" s="856"/>
      <c r="M293" s="856"/>
      <c r="N293" s="856"/>
      <c r="O293" s="856"/>
      <c r="P293" s="856"/>
      <c r="Q293" s="856"/>
      <c r="R293" s="856"/>
      <c r="S293" s="856"/>
      <c r="T293" s="856"/>
      <c r="U293" s="856"/>
      <c r="V293" s="856"/>
      <c r="W293" s="856"/>
      <c r="X293" s="856"/>
      <c r="Y293" s="856"/>
      <c r="Z293" s="856"/>
      <c r="AA293" s="856"/>
      <c r="AB293" s="856"/>
      <c r="AC293" s="856"/>
      <c r="AD293" s="856"/>
      <c r="AE293" s="856"/>
      <c r="AF293" s="856"/>
      <c r="AG293" s="856"/>
      <c r="AH293" s="856"/>
      <c r="AI293" s="856"/>
      <c r="AJ293" s="856"/>
      <c r="AK293" s="857"/>
      <c r="AL293" s="656"/>
      <c r="AM293" s="1015"/>
      <c r="AN293" s="863"/>
      <c r="AO293" s="863"/>
      <c r="AP293" s="864"/>
      <c r="AQ293" s="237"/>
      <c r="AR293" s="237"/>
    </row>
    <row r="294" spans="1:44" s="243" customFormat="1" ht="6" customHeight="1" x14ac:dyDescent="0.15">
      <c r="A294" s="237"/>
      <c r="B294" s="844"/>
      <c r="C294" s="844"/>
      <c r="D294" s="644"/>
      <c r="E294" s="241"/>
      <c r="F294" s="241"/>
      <c r="G294" s="241"/>
      <c r="H294" s="241"/>
      <c r="I294" s="241"/>
      <c r="J294" s="241"/>
      <c r="K294" s="241"/>
      <c r="L294" s="241"/>
      <c r="M294" s="241"/>
      <c r="N294" s="241"/>
      <c r="O294" s="241"/>
      <c r="P294" s="241"/>
      <c r="Q294" s="241"/>
      <c r="R294" s="241"/>
      <c r="S294" s="241"/>
      <c r="T294" s="241"/>
      <c r="U294" s="241"/>
      <c r="V294" s="241"/>
      <c r="W294" s="241"/>
      <c r="X294" s="241"/>
      <c r="Y294" s="241"/>
      <c r="Z294" s="241"/>
      <c r="AA294" s="241"/>
      <c r="AB294" s="241"/>
      <c r="AC294" s="241"/>
      <c r="AD294" s="241"/>
      <c r="AE294" s="241"/>
      <c r="AF294" s="241"/>
      <c r="AG294" s="241"/>
      <c r="AH294" s="241"/>
      <c r="AI294" s="241"/>
      <c r="AJ294" s="241"/>
      <c r="AK294" s="241"/>
      <c r="AL294" s="742"/>
      <c r="AM294" s="895"/>
      <c r="AN294" s="896"/>
      <c r="AO294" s="896"/>
      <c r="AP294" s="965"/>
      <c r="AQ294" s="237"/>
      <c r="AR294" s="237"/>
    </row>
    <row r="295" spans="1:44" ht="18" customHeight="1" x14ac:dyDescent="0.15">
      <c r="B295" s="1185" t="s">
        <v>256</v>
      </c>
      <c r="C295" s="1186"/>
      <c r="D295" s="1186"/>
      <c r="E295" s="1186"/>
      <c r="F295" s="1186"/>
      <c r="G295" s="1186"/>
      <c r="H295" s="1186"/>
      <c r="I295" s="1186"/>
      <c r="J295" s="1186"/>
      <c r="K295" s="1186"/>
      <c r="L295" s="1186"/>
      <c r="M295" s="1186"/>
      <c r="N295" s="1186"/>
      <c r="O295" s="1186"/>
      <c r="P295" s="1186"/>
      <c r="Q295" s="1186"/>
      <c r="R295" s="1186"/>
      <c r="S295" s="1186"/>
      <c r="T295" s="1186"/>
      <c r="U295" s="1186"/>
      <c r="V295" s="1186"/>
      <c r="W295" s="1186"/>
      <c r="X295" s="1186"/>
      <c r="Y295" s="1186"/>
      <c r="Z295" s="1186"/>
      <c r="AA295" s="1186"/>
      <c r="AB295" s="1186"/>
      <c r="AC295" s="1186"/>
      <c r="AD295" s="1186"/>
      <c r="AE295" s="1186"/>
      <c r="AF295" s="1186"/>
      <c r="AG295" s="1186"/>
      <c r="AH295" s="1186"/>
      <c r="AI295" s="1186"/>
      <c r="AJ295" s="1186"/>
      <c r="AK295" s="1186"/>
      <c r="AL295" s="1186"/>
      <c r="AM295" s="1186"/>
      <c r="AN295" s="1186"/>
      <c r="AO295" s="1186"/>
      <c r="AP295" s="1187"/>
      <c r="AQ295" s="237"/>
      <c r="AR295" s="237"/>
    </row>
    <row r="296" spans="1:44" s="243" customFormat="1" ht="29.45" customHeight="1" x14ac:dyDescent="0.15">
      <c r="A296" s="237"/>
      <c r="B296" s="835" t="s">
        <v>18</v>
      </c>
      <c r="C296" s="835"/>
      <c r="D296" s="1008" t="s">
        <v>145</v>
      </c>
      <c r="E296" s="1008"/>
      <c r="F296" s="1008"/>
      <c r="G296" s="1008"/>
      <c r="H296" s="1008"/>
      <c r="I296" s="1008"/>
      <c r="J296" s="1008"/>
      <c r="K296" s="1008"/>
      <c r="L296" s="1008"/>
      <c r="M296" s="1008"/>
      <c r="N296" s="1008"/>
      <c r="O296" s="1008"/>
      <c r="P296" s="1008"/>
      <c r="Q296" s="1008"/>
      <c r="R296" s="1008"/>
      <c r="S296" s="1008"/>
      <c r="T296" s="1008"/>
      <c r="U296" s="1008"/>
      <c r="V296" s="1008"/>
      <c r="W296" s="1008"/>
      <c r="X296" s="1008"/>
      <c r="Y296" s="1008"/>
      <c r="Z296" s="1008"/>
      <c r="AA296" s="1008"/>
      <c r="AB296" s="1008"/>
      <c r="AC296" s="1008"/>
      <c r="AD296" s="1008"/>
      <c r="AE296" s="1008"/>
      <c r="AF296" s="1008"/>
      <c r="AG296" s="1008"/>
      <c r="AH296" s="1008"/>
      <c r="AI296" s="1008"/>
      <c r="AJ296" s="1008"/>
      <c r="AK296" s="1008"/>
      <c r="AL296" s="1008"/>
      <c r="AM296" s="838"/>
      <c r="AN296" s="839"/>
      <c r="AO296" s="839"/>
      <c r="AP296" s="840"/>
      <c r="AQ296" s="237"/>
      <c r="AR296" s="237"/>
    </row>
    <row r="297" spans="1:44" s="243" customFormat="1" ht="54" customHeight="1" x14ac:dyDescent="0.15">
      <c r="A297" s="237"/>
      <c r="B297" s="835" t="s">
        <v>71</v>
      </c>
      <c r="C297" s="835"/>
      <c r="D297" s="1001" t="s">
        <v>1605</v>
      </c>
      <c r="E297" s="1002"/>
      <c r="F297" s="1002"/>
      <c r="G297" s="1002"/>
      <c r="H297" s="1002"/>
      <c r="I297" s="1002"/>
      <c r="J297" s="1002"/>
      <c r="K297" s="1002"/>
      <c r="L297" s="1002"/>
      <c r="M297" s="1002"/>
      <c r="N297" s="1002"/>
      <c r="O297" s="1002"/>
      <c r="P297" s="1002"/>
      <c r="Q297" s="1002"/>
      <c r="R297" s="1002"/>
      <c r="S297" s="1002"/>
      <c r="T297" s="1002"/>
      <c r="U297" s="1002"/>
      <c r="V297" s="1002"/>
      <c r="W297" s="1002"/>
      <c r="X297" s="1002"/>
      <c r="Y297" s="1002"/>
      <c r="Z297" s="1002"/>
      <c r="AA297" s="1002"/>
      <c r="AB297" s="1002"/>
      <c r="AC297" s="1002"/>
      <c r="AD297" s="1002"/>
      <c r="AE297" s="1002"/>
      <c r="AF297" s="1002"/>
      <c r="AG297" s="1002"/>
      <c r="AH297" s="1002"/>
      <c r="AI297" s="1002"/>
      <c r="AJ297" s="1002"/>
      <c r="AK297" s="1002"/>
      <c r="AL297" s="1003"/>
      <c r="AM297" s="985"/>
      <c r="AN297" s="986"/>
      <c r="AO297" s="986"/>
      <c r="AP297" s="987"/>
      <c r="AQ297" s="237"/>
      <c r="AR297" s="237"/>
    </row>
    <row r="298" spans="1:44" s="243" customFormat="1" ht="21.6" customHeight="1" x14ac:dyDescent="0.15">
      <c r="A298" s="237"/>
      <c r="B298" s="835" t="s">
        <v>79</v>
      </c>
      <c r="C298" s="835"/>
      <c r="D298" s="832" t="s">
        <v>146</v>
      </c>
      <c r="E298" s="832"/>
      <c r="F298" s="832"/>
      <c r="G298" s="832"/>
      <c r="H298" s="832"/>
      <c r="I298" s="832"/>
      <c r="J298" s="832"/>
      <c r="K298" s="832"/>
      <c r="L298" s="832"/>
      <c r="M298" s="832"/>
      <c r="N298" s="832"/>
      <c r="O298" s="832"/>
      <c r="P298" s="832"/>
      <c r="Q298" s="832"/>
      <c r="R298" s="832"/>
      <c r="S298" s="832"/>
      <c r="T298" s="832"/>
      <c r="U298" s="832"/>
      <c r="V298" s="832"/>
      <c r="W298" s="832"/>
      <c r="X298" s="832"/>
      <c r="Y298" s="832"/>
      <c r="Z298" s="832"/>
      <c r="AA298" s="832"/>
      <c r="AB298" s="832"/>
      <c r="AC298" s="832"/>
      <c r="AD298" s="832"/>
      <c r="AE298" s="832"/>
      <c r="AF298" s="832"/>
      <c r="AG298" s="832"/>
      <c r="AH298" s="832"/>
      <c r="AI298" s="832"/>
      <c r="AJ298" s="832"/>
      <c r="AK298" s="832"/>
      <c r="AL298" s="832"/>
      <c r="AM298" s="838"/>
      <c r="AN298" s="839"/>
      <c r="AO298" s="839"/>
      <c r="AP298" s="840"/>
      <c r="AQ298" s="237"/>
      <c r="AR298" s="237"/>
    </row>
    <row r="299" spans="1:44" ht="6.6" customHeight="1" x14ac:dyDescent="0.15">
      <c r="AQ299" s="237"/>
      <c r="AR299" s="237"/>
    </row>
    <row r="300" spans="1:44" ht="18" customHeight="1" x14ac:dyDescent="0.15">
      <c r="A300" s="1061" t="s">
        <v>743</v>
      </c>
      <c r="B300" s="1061"/>
      <c r="C300" s="1061"/>
      <c r="D300" s="1061"/>
      <c r="E300" s="1061"/>
      <c r="F300" s="1061"/>
      <c r="G300" s="1061"/>
      <c r="H300" s="1061"/>
      <c r="I300" s="1061"/>
      <c r="J300" s="1061"/>
      <c r="K300" s="1061"/>
      <c r="L300" s="1061"/>
      <c r="M300" s="1061"/>
      <c r="N300" s="1061"/>
      <c r="O300" s="1061"/>
      <c r="P300" s="1061"/>
      <c r="Q300" s="1061"/>
      <c r="R300" s="1061"/>
      <c r="S300" s="1061"/>
      <c r="T300" s="1061"/>
      <c r="U300" s="1061"/>
      <c r="V300" s="1061"/>
      <c r="W300" s="1061"/>
      <c r="X300" s="1061"/>
      <c r="Y300" s="1061"/>
      <c r="Z300" s="1061"/>
      <c r="AA300" s="1061"/>
      <c r="AB300" s="1061"/>
      <c r="AC300" s="1061"/>
      <c r="AD300" s="1061"/>
      <c r="AE300" s="1061"/>
      <c r="AF300" s="1061"/>
      <c r="AG300" s="1061"/>
      <c r="AH300" s="1061"/>
      <c r="AI300" s="1061"/>
      <c r="AJ300" s="1061"/>
      <c r="AK300" s="1061"/>
      <c r="AL300" s="1061"/>
      <c r="AM300" s="1061"/>
      <c r="AN300" s="1061"/>
      <c r="AO300" s="1061"/>
      <c r="AP300" s="1061"/>
      <c r="AQ300" s="237"/>
      <c r="AR300" s="237"/>
    </row>
    <row r="301" spans="1:44" s="243" customFormat="1" ht="18" customHeight="1" x14ac:dyDescent="0.15">
      <c r="A301" s="237"/>
      <c r="B301" s="833"/>
      <c r="C301" s="833"/>
      <c r="D301" s="833" t="s">
        <v>27</v>
      </c>
      <c r="E301" s="833"/>
      <c r="F301" s="833"/>
      <c r="G301" s="833"/>
      <c r="H301" s="833"/>
      <c r="I301" s="833"/>
      <c r="J301" s="833"/>
      <c r="K301" s="833"/>
      <c r="L301" s="833"/>
      <c r="M301" s="833"/>
      <c r="N301" s="833"/>
      <c r="O301" s="833"/>
      <c r="P301" s="833"/>
      <c r="Q301" s="833"/>
      <c r="R301" s="833"/>
      <c r="S301" s="833"/>
      <c r="T301" s="833"/>
      <c r="U301" s="833"/>
      <c r="V301" s="833"/>
      <c r="W301" s="833"/>
      <c r="X301" s="833"/>
      <c r="Y301" s="833"/>
      <c r="Z301" s="833"/>
      <c r="AA301" s="833"/>
      <c r="AB301" s="833"/>
      <c r="AC301" s="833"/>
      <c r="AD301" s="833"/>
      <c r="AE301" s="833"/>
      <c r="AF301" s="833"/>
      <c r="AG301" s="833"/>
      <c r="AH301" s="833"/>
      <c r="AI301" s="833"/>
      <c r="AJ301" s="833"/>
      <c r="AK301" s="833"/>
      <c r="AL301" s="833"/>
      <c r="AM301" s="981" t="s">
        <v>65</v>
      </c>
      <c r="AN301" s="982"/>
      <c r="AO301" s="982"/>
      <c r="AP301" s="983"/>
      <c r="AQ301" s="237"/>
      <c r="AR301" s="237"/>
    </row>
    <row r="302" spans="1:44" s="243" customFormat="1" ht="30" customHeight="1" x14ac:dyDescent="0.15">
      <c r="A302" s="237"/>
      <c r="B302" s="833" t="s">
        <v>66</v>
      </c>
      <c r="C302" s="835"/>
      <c r="D302" s="832" t="s">
        <v>147</v>
      </c>
      <c r="E302" s="832"/>
      <c r="F302" s="832"/>
      <c r="G302" s="832"/>
      <c r="H302" s="832"/>
      <c r="I302" s="832"/>
      <c r="J302" s="832"/>
      <c r="K302" s="832"/>
      <c r="L302" s="832"/>
      <c r="M302" s="832"/>
      <c r="N302" s="832"/>
      <c r="O302" s="832"/>
      <c r="P302" s="832"/>
      <c r="Q302" s="832"/>
      <c r="R302" s="832"/>
      <c r="S302" s="832"/>
      <c r="T302" s="832"/>
      <c r="U302" s="832"/>
      <c r="V302" s="832"/>
      <c r="W302" s="832"/>
      <c r="X302" s="832"/>
      <c r="Y302" s="832"/>
      <c r="Z302" s="832"/>
      <c r="AA302" s="832"/>
      <c r="AB302" s="832"/>
      <c r="AC302" s="832"/>
      <c r="AD302" s="832"/>
      <c r="AE302" s="832"/>
      <c r="AF302" s="832"/>
      <c r="AG302" s="832"/>
      <c r="AH302" s="832"/>
      <c r="AI302" s="832"/>
      <c r="AJ302" s="832"/>
      <c r="AK302" s="832"/>
      <c r="AL302" s="832" t="s">
        <v>28</v>
      </c>
      <c r="AM302" s="838"/>
      <c r="AN302" s="839"/>
      <c r="AO302" s="839"/>
      <c r="AP302" s="840"/>
      <c r="AQ302" s="237"/>
      <c r="AR302" s="237"/>
    </row>
    <row r="303" spans="1:44" s="243" customFormat="1" ht="30" customHeight="1" x14ac:dyDescent="0.15">
      <c r="A303" s="237"/>
      <c r="B303" s="835" t="s">
        <v>67</v>
      </c>
      <c r="C303" s="835"/>
      <c r="D303" s="832" t="s">
        <v>148</v>
      </c>
      <c r="E303" s="832"/>
      <c r="F303" s="832"/>
      <c r="G303" s="832"/>
      <c r="H303" s="832"/>
      <c r="I303" s="832"/>
      <c r="J303" s="832"/>
      <c r="K303" s="832"/>
      <c r="L303" s="832"/>
      <c r="M303" s="832"/>
      <c r="N303" s="832"/>
      <c r="O303" s="832"/>
      <c r="P303" s="832"/>
      <c r="Q303" s="832"/>
      <c r="R303" s="832"/>
      <c r="S303" s="832"/>
      <c r="T303" s="832"/>
      <c r="U303" s="832"/>
      <c r="V303" s="832"/>
      <c r="W303" s="832"/>
      <c r="X303" s="832"/>
      <c r="Y303" s="832"/>
      <c r="Z303" s="832"/>
      <c r="AA303" s="832"/>
      <c r="AB303" s="832"/>
      <c r="AC303" s="832"/>
      <c r="AD303" s="832"/>
      <c r="AE303" s="832"/>
      <c r="AF303" s="832"/>
      <c r="AG303" s="832"/>
      <c r="AH303" s="832"/>
      <c r="AI303" s="832"/>
      <c r="AJ303" s="832"/>
      <c r="AK303" s="832"/>
      <c r="AL303" s="832"/>
      <c r="AM303" s="838"/>
      <c r="AN303" s="839"/>
      <c r="AO303" s="839"/>
      <c r="AP303" s="840"/>
      <c r="AQ303" s="237"/>
      <c r="AR303" s="237"/>
    </row>
    <row r="304" spans="1:44" s="243" customFormat="1" ht="30" customHeight="1" x14ac:dyDescent="0.15">
      <c r="A304" s="237"/>
      <c r="B304" s="833" t="s">
        <v>68</v>
      </c>
      <c r="C304" s="835"/>
      <c r="D304" s="832" t="s">
        <v>149</v>
      </c>
      <c r="E304" s="832"/>
      <c r="F304" s="832"/>
      <c r="G304" s="832"/>
      <c r="H304" s="832"/>
      <c r="I304" s="832"/>
      <c r="J304" s="832"/>
      <c r="K304" s="832"/>
      <c r="L304" s="832"/>
      <c r="M304" s="832"/>
      <c r="N304" s="832"/>
      <c r="O304" s="832"/>
      <c r="P304" s="832"/>
      <c r="Q304" s="832"/>
      <c r="R304" s="832"/>
      <c r="S304" s="832"/>
      <c r="T304" s="832"/>
      <c r="U304" s="832"/>
      <c r="V304" s="832"/>
      <c r="W304" s="832"/>
      <c r="X304" s="832"/>
      <c r="Y304" s="832"/>
      <c r="Z304" s="832"/>
      <c r="AA304" s="832"/>
      <c r="AB304" s="832"/>
      <c r="AC304" s="832"/>
      <c r="AD304" s="832"/>
      <c r="AE304" s="832"/>
      <c r="AF304" s="832"/>
      <c r="AG304" s="832"/>
      <c r="AH304" s="832"/>
      <c r="AI304" s="832"/>
      <c r="AJ304" s="832"/>
      <c r="AK304" s="832"/>
      <c r="AL304" s="832" t="s">
        <v>28</v>
      </c>
      <c r="AM304" s="838"/>
      <c r="AN304" s="839"/>
      <c r="AO304" s="839"/>
      <c r="AP304" s="840"/>
      <c r="AQ304" s="237"/>
      <c r="AR304" s="237"/>
    </row>
    <row r="305" spans="1:44" s="243" customFormat="1" ht="21" customHeight="1" x14ac:dyDescent="0.15">
      <c r="A305" s="237"/>
      <c r="B305" s="835" t="s">
        <v>69</v>
      </c>
      <c r="C305" s="835"/>
      <c r="D305" s="832" t="s">
        <v>150</v>
      </c>
      <c r="E305" s="832"/>
      <c r="F305" s="832"/>
      <c r="G305" s="832"/>
      <c r="H305" s="832"/>
      <c r="I305" s="832"/>
      <c r="J305" s="832"/>
      <c r="K305" s="832"/>
      <c r="L305" s="832"/>
      <c r="M305" s="832"/>
      <c r="N305" s="832"/>
      <c r="O305" s="832"/>
      <c r="P305" s="832"/>
      <c r="Q305" s="832"/>
      <c r="R305" s="832"/>
      <c r="S305" s="832"/>
      <c r="T305" s="832"/>
      <c r="U305" s="832"/>
      <c r="V305" s="832"/>
      <c r="W305" s="832"/>
      <c r="X305" s="832"/>
      <c r="Y305" s="832"/>
      <c r="Z305" s="832"/>
      <c r="AA305" s="832"/>
      <c r="AB305" s="832"/>
      <c r="AC305" s="832"/>
      <c r="AD305" s="832"/>
      <c r="AE305" s="832"/>
      <c r="AF305" s="832"/>
      <c r="AG305" s="832"/>
      <c r="AH305" s="832"/>
      <c r="AI305" s="832"/>
      <c r="AJ305" s="832"/>
      <c r="AK305" s="832"/>
      <c r="AL305" s="832" t="s">
        <v>28</v>
      </c>
      <c r="AM305" s="838"/>
      <c r="AN305" s="839"/>
      <c r="AO305" s="839"/>
      <c r="AP305" s="840"/>
      <c r="AQ305" s="237"/>
      <c r="AR305" s="237"/>
    </row>
    <row r="306" spans="1:44" s="243" customFormat="1" ht="30" customHeight="1" x14ac:dyDescent="0.15">
      <c r="A306" s="237"/>
      <c r="B306" s="833" t="s">
        <v>70</v>
      </c>
      <c r="C306" s="835"/>
      <c r="D306" s="832" t="s">
        <v>151</v>
      </c>
      <c r="E306" s="832"/>
      <c r="F306" s="832"/>
      <c r="G306" s="832"/>
      <c r="H306" s="832"/>
      <c r="I306" s="832"/>
      <c r="J306" s="832"/>
      <c r="K306" s="832"/>
      <c r="L306" s="832"/>
      <c r="M306" s="832"/>
      <c r="N306" s="832"/>
      <c r="O306" s="832"/>
      <c r="P306" s="832"/>
      <c r="Q306" s="832"/>
      <c r="R306" s="832"/>
      <c r="S306" s="832"/>
      <c r="T306" s="832"/>
      <c r="U306" s="832"/>
      <c r="V306" s="832"/>
      <c r="W306" s="832"/>
      <c r="X306" s="832"/>
      <c r="Y306" s="832"/>
      <c r="Z306" s="832"/>
      <c r="AA306" s="832"/>
      <c r="AB306" s="832"/>
      <c r="AC306" s="832"/>
      <c r="AD306" s="832"/>
      <c r="AE306" s="832"/>
      <c r="AF306" s="832"/>
      <c r="AG306" s="832"/>
      <c r="AH306" s="832"/>
      <c r="AI306" s="832"/>
      <c r="AJ306" s="832"/>
      <c r="AK306" s="832"/>
      <c r="AL306" s="832" t="s">
        <v>28</v>
      </c>
      <c r="AM306" s="838"/>
      <c r="AN306" s="839"/>
      <c r="AO306" s="839"/>
      <c r="AP306" s="840"/>
      <c r="AQ306" s="237"/>
      <c r="AR306" s="237"/>
    </row>
    <row r="307" spans="1:44" s="243" customFormat="1" ht="30" customHeight="1" x14ac:dyDescent="0.15">
      <c r="A307" s="237"/>
      <c r="B307" s="835" t="s">
        <v>71</v>
      </c>
      <c r="C307" s="835"/>
      <c r="D307" s="832" t="s">
        <v>152</v>
      </c>
      <c r="E307" s="832"/>
      <c r="F307" s="832"/>
      <c r="G307" s="832"/>
      <c r="H307" s="832"/>
      <c r="I307" s="832"/>
      <c r="J307" s="832"/>
      <c r="K307" s="832"/>
      <c r="L307" s="832"/>
      <c r="M307" s="832"/>
      <c r="N307" s="832"/>
      <c r="O307" s="832"/>
      <c r="P307" s="832"/>
      <c r="Q307" s="832"/>
      <c r="R307" s="832"/>
      <c r="S307" s="832"/>
      <c r="T307" s="832"/>
      <c r="U307" s="832"/>
      <c r="V307" s="832"/>
      <c r="W307" s="832"/>
      <c r="X307" s="832"/>
      <c r="Y307" s="832"/>
      <c r="Z307" s="832"/>
      <c r="AA307" s="832"/>
      <c r="AB307" s="832"/>
      <c r="AC307" s="832"/>
      <c r="AD307" s="832"/>
      <c r="AE307" s="832"/>
      <c r="AF307" s="832"/>
      <c r="AG307" s="832"/>
      <c r="AH307" s="832"/>
      <c r="AI307" s="832"/>
      <c r="AJ307" s="832"/>
      <c r="AK307" s="832"/>
      <c r="AL307" s="832" t="s">
        <v>28</v>
      </c>
      <c r="AM307" s="838"/>
      <c r="AN307" s="839"/>
      <c r="AO307" s="839"/>
      <c r="AP307" s="840"/>
      <c r="AQ307" s="237"/>
      <c r="AR307" s="237"/>
    </row>
    <row r="308" spans="1:44" s="243" customFormat="1" ht="30" customHeight="1" x14ac:dyDescent="0.15">
      <c r="A308" s="237"/>
      <c r="B308" s="835" t="s">
        <v>79</v>
      </c>
      <c r="C308" s="835"/>
      <c r="D308" s="832" t="s">
        <v>859</v>
      </c>
      <c r="E308" s="832"/>
      <c r="F308" s="832"/>
      <c r="G308" s="832"/>
      <c r="H308" s="832"/>
      <c r="I308" s="832"/>
      <c r="J308" s="832"/>
      <c r="K308" s="832"/>
      <c r="L308" s="832"/>
      <c r="M308" s="832"/>
      <c r="N308" s="832"/>
      <c r="O308" s="832"/>
      <c r="P308" s="832"/>
      <c r="Q308" s="832"/>
      <c r="R308" s="832"/>
      <c r="S308" s="832"/>
      <c r="T308" s="832"/>
      <c r="U308" s="832"/>
      <c r="V308" s="832"/>
      <c r="W308" s="832"/>
      <c r="X308" s="832"/>
      <c r="Y308" s="832"/>
      <c r="Z308" s="832"/>
      <c r="AA308" s="832"/>
      <c r="AB308" s="832"/>
      <c r="AC308" s="832"/>
      <c r="AD308" s="832"/>
      <c r="AE308" s="832"/>
      <c r="AF308" s="832"/>
      <c r="AG308" s="832"/>
      <c r="AH308" s="832"/>
      <c r="AI308" s="832"/>
      <c r="AJ308" s="832"/>
      <c r="AK308" s="832"/>
      <c r="AL308" s="832" t="s">
        <v>28</v>
      </c>
      <c r="AM308" s="838"/>
      <c r="AN308" s="839"/>
      <c r="AO308" s="839"/>
      <c r="AP308" s="840"/>
      <c r="AQ308" s="237"/>
      <c r="AR308" s="237"/>
    </row>
    <row r="309" spans="1:44" ht="18.600000000000001" customHeight="1" x14ac:dyDescent="0.15">
      <c r="B309" s="1185" t="s">
        <v>256</v>
      </c>
      <c r="C309" s="1186"/>
      <c r="D309" s="1186"/>
      <c r="E309" s="1186"/>
      <c r="F309" s="1186"/>
      <c r="G309" s="1186"/>
      <c r="H309" s="1186"/>
      <c r="I309" s="1186"/>
      <c r="J309" s="1186"/>
      <c r="K309" s="1186"/>
      <c r="L309" s="1186"/>
      <c r="M309" s="1186"/>
      <c r="N309" s="1186"/>
      <c r="O309" s="1186"/>
      <c r="P309" s="1186"/>
      <c r="Q309" s="1186"/>
      <c r="R309" s="1186"/>
      <c r="S309" s="1186"/>
      <c r="T309" s="1186"/>
      <c r="U309" s="1186"/>
      <c r="V309" s="1186"/>
      <c r="W309" s="1186"/>
      <c r="X309" s="1186"/>
      <c r="Y309" s="1186"/>
      <c r="Z309" s="1186"/>
      <c r="AA309" s="1186"/>
      <c r="AB309" s="1186"/>
      <c r="AC309" s="1186"/>
      <c r="AD309" s="1186"/>
      <c r="AE309" s="1186"/>
      <c r="AF309" s="1186"/>
      <c r="AG309" s="1186"/>
      <c r="AH309" s="1186"/>
      <c r="AI309" s="1186"/>
      <c r="AJ309" s="1186"/>
      <c r="AK309" s="1186"/>
      <c r="AL309" s="1186"/>
      <c r="AM309" s="1186"/>
      <c r="AN309" s="1186"/>
      <c r="AO309" s="1186"/>
      <c r="AP309" s="1187"/>
      <c r="AQ309" s="237"/>
      <c r="AR309" s="237"/>
    </row>
    <row r="310" spans="1:44" s="243" customFormat="1" ht="30" customHeight="1" x14ac:dyDescent="0.15">
      <c r="A310" s="237"/>
      <c r="B310" s="835" t="s">
        <v>31</v>
      </c>
      <c r="C310" s="835"/>
      <c r="D310" s="832" t="s">
        <v>153</v>
      </c>
      <c r="E310" s="832"/>
      <c r="F310" s="832"/>
      <c r="G310" s="832"/>
      <c r="H310" s="832"/>
      <c r="I310" s="832"/>
      <c r="J310" s="832"/>
      <c r="K310" s="832"/>
      <c r="L310" s="832"/>
      <c r="M310" s="832"/>
      <c r="N310" s="832"/>
      <c r="O310" s="832"/>
      <c r="P310" s="832"/>
      <c r="Q310" s="832"/>
      <c r="R310" s="832"/>
      <c r="S310" s="832"/>
      <c r="T310" s="832"/>
      <c r="U310" s="832"/>
      <c r="V310" s="832"/>
      <c r="W310" s="832"/>
      <c r="X310" s="832"/>
      <c r="Y310" s="832"/>
      <c r="Z310" s="832"/>
      <c r="AA310" s="832"/>
      <c r="AB310" s="832"/>
      <c r="AC310" s="832"/>
      <c r="AD310" s="832"/>
      <c r="AE310" s="832"/>
      <c r="AF310" s="832"/>
      <c r="AG310" s="832"/>
      <c r="AH310" s="832"/>
      <c r="AI310" s="832"/>
      <c r="AJ310" s="832"/>
      <c r="AK310" s="832"/>
      <c r="AL310" s="832"/>
      <c r="AM310" s="838"/>
      <c r="AN310" s="839"/>
      <c r="AO310" s="839"/>
      <c r="AP310" s="840"/>
      <c r="AQ310" s="237"/>
      <c r="AR310" s="237"/>
    </row>
    <row r="311" spans="1:44" s="243" customFormat="1" ht="45" customHeight="1" x14ac:dyDescent="0.15">
      <c r="A311" s="237"/>
      <c r="B311" s="835" t="s">
        <v>32</v>
      </c>
      <c r="C311" s="835"/>
      <c r="D311" s="832" t="s">
        <v>1606</v>
      </c>
      <c r="E311" s="832"/>
      <c r="F311" s="832"/>
      <c r="G311" s="832"/>
      <c r="H311" s="832"/>
      <c r="I311" s="832"/>
      <c r="J311" s="832"/>
      <c r="K311" s="832"/>
      <c r="L311" s="832"/>
      <c r="M311" s="832"/>
      <c r="N311" s="832"/>
      <c r="O311" s="832"/>
      <c r="P311" s="832"/>
      <c r="Q311" s="832"/>
      <c r="R311" s="832"/>
      <c r="S311" s="832"/>
      <c r="T311" s="832"/>
      <c r="U311" s="832"/>
      <c r="V311" s="832"/>
      <c r="W311" s="832"/>
      <c r="X311" s="832"/>
      <c r="Y311" s="832"/>
      <c r="Z311" s="832"/>
      <c r="AA311" s="832"/>
      <c r="AB311" s="832"/>
      <c r="AC311" s="832"/>
      <c r="AD311" s="832"/>
      <c r="AE311" s="832"/>
      <c r="AF311" s="832"/>
      <c r="AG311" s="832"/>
      <c r="AH311" s="832"/>
      <c r="AI311" s="832"/>
      <c r="AJ311" s="832"/>
      <c r="AK311" s="832"/>
      <c r="AL311" s="832"/>
      <c r="AM311" s="838"/>
      <c r="AN311" s="839"/>
      <c r="AO311" s="839"/>
      <c r="AP311" s="840"/>
      <c r="AQ311" s="237"/>
      <c r="AR311" s="237"/>
    </row>
    <row r="312" spans="1:44" ht="6.6" customHeight="1" x14ac:dyDescent="0.15">
      <c r="AQ312" s="237"/>
      <c r="AR312" s="237"/>
    </row>
    <row r="313" spans="1:44" ht="18" customHeight="1" x14ac:dyDescent="0.15">
      <c r="A313" s="1061" t="s">
        <v>744</v>
      </c>
      <c r="B313" s="1061"/>
      <c r="C313" s="1061"/>
      <c r="D313" s="1061"/>
      <c r="E313" s="1061"/>
      <c r="F313" s="1061"/>
      <c r="G313" s="1061"/>
      <c r="H313" s="1061"/>
      <c r="I313" s="1061"/>
      <c r="J313" s="1061"/>
      <c r="K313" s="1061"/>
      <c r="L313" s="1061"/>
      <c r="M313" s="1061"/>
      <c r="N313" s="1061"/>
      <c r="O313" s="1061"/>
      <c r="P313" s="1061"/>
      <c r="Q313" s="1061"/>
      <c r="R313" s="1061"/>
      <c r="S313" s="1061"/>
      <c r="T313" s="1061"/>
      <c r="U313" s="1061"/>
      <c r="V313" s="1061"/>
      <c r="W313" s="1061"/>
      <c r="X313" s="1061"/>
      <c r="Y313" s="1061"/>
      <c r="Z313" s="1061"/>
      <c r="AA313" s="1061"/>
      <c r="AB313" s="1061"/>
      <c r="AC313" s="1061"/>
      <c r="AD313" s="1061"/>
      <c r="AE313" s="1061"/>
      <c r="AF313" s="1061"/>
      <c r="AG313" s="1061"/>
      <c r="AH313" s="1061"/>
      <c r="AI313" s="1061"/>
      <c r="AJ313" s="1061"/>
      <c r="AK313" s="1061"/>
      <c r="AL313" s="1061"/>
      <c r="AM313" s="1061"/>
      <c r="AN313" s="1061"/>
      <c r="AO313" s="1061"/>
      <c r="AP313" s="1061"/>
      <c r="AQ313" s="237"/>
      <c r="AR313" s="237"/>
    </row>
    <row r="314" spans="1:44" s="243" customFormat="1" ht="18" customHeight="1" x14ac:dyDescent="0.15">
      <c r="A314" s="237"/>
      <c r="B314" s="833"/>
      <c r="C314" s="833"/>
      <c r="D314" s="833" t="s">
        <v>27</v>
      </c>
      <c r="E314" s="833"/>
      <c r="F314" s="833"/>
      <c r="G314" s="833"/>
      <c r="H314" s="833"/>
      <c r="I314" s="833"/>
      <c r="J314" s="833"/>
      <c r="K314" s="833"/>
      <c r="L314" s="833"/>
      <c r="M314" s="833"/>
      <c r="N314" s="833"/>
      <c r="O314" s="833"/>
      <c r="P314" s="833"/>
      <c r="Q314" s="833"/>
      <c r="R314" s="833"/>
      <c r="S314" s="833"/>
      <c r="T314" s="833"/>
      <c r="U314" s="833"/>
      <c r="V314" s="833"/>
      <c r="W314" s="833"/>
      <c r="X314" s="833"/>
      <c r="Y314" s="833"/>
      <c r="Z314" s="833"/>
      <c r="AA314" s="833"/>
      <c r="AB314" s="833"/>
      <c r="AC314" s="833"/>
      <c r="AD314" s="833"/>
      <c r="AE314" s="833"/>
      <c r="AF314" s="833"/>
      <c r="AG314" s="833"/>
      <c r="AH314" s="833"/>
      <c r="AI314" s="833"/>
      <c r="AJ314" s="833"/>
      <c r="AK314" s="833"/>
      <c r="AL314" s="833"/>
      <c r="AM314" s="981" t="s">
        <v>60</v>
      </c>
      <c r="AN314" s="982"/>
      <c r="AO314" s="982"/>
      <c r="AP314" s="983"/>
      <c r="AQ314" s="237"/>
      <c r="AR314" s="237"/>
    </row>
    <row r="315" spans="1:44" s="243" customFormat="1" ht="30" customHeight="1" x14ac:dyDescent="0.15">
      <c r="A315" s="237"/>
      <c r="B315" s="833" t="s">
        <v>9</v>
      </c>
      <c r="C315" s="835"/>
      <c r="D315" s="832" t="s">
        <v>154</v>
      </c>
      <c r="E315" s="832"/>
      <c r="F315" s="832"/>
      <c r="G315" s="832"/>
      <c r="H315" s="832"/>
      <c r="I315" s="832"/>
      <c r="J315" s="832"/>
      <c r="K315" s="832"/>
      <c r="L315" s="832"/>
      <c r="M315" s="832"/>
      <c r="N315" s="832"/>
      <c r="O315" s="832"/>
      <c r="P315" s="832"/>
      <c r="Q315" s="832"/>
      <c r="R315" s="832"/>
      <c r="S315" s="832"/>
      <c r="T315" s="832"/>
      <c r="U315" s="832"/>
      <c r="V315" s="832"/>
      <c r="W315" s="832"/>
      <c r="X315" s="832"/>
      <c r="Y315" s="832"/>
      <c r="Z315" s="832"/>
      <c r="AA315" s="832"/>
      <c r="AB315" s="832"/>
      <c r="AC315" s="832"/>
      <c r="AD315" s="832"/>
      <c r="AE315" s="832"/>
      <c r="AF315" s="832"/>
      <c r="AG315" s="832"/>
      <c r="AH315" s="832"/>
      <c r="AI315" s="832"/>
      <c r="AJ315" s="832"/>
      <c r="AK315" s="832"/>
      <c r="AL315" s="832" t="s">
        <v>28</v>
      </c>
      <c r="AM315" s="838"/>
      <c r="AN315" s="839"/>
      <c r="AO315" s="839"/>
      <c r="AP315" s="840"/>
      <c r="AQ315" s="237"/>
      <c r="AR315" s="237"/>
    </row>
    <row r="316" spans="1:44" s="243" customFormat="1" ht="21" customHeight="1" x14ac:dyDescent="0.15">
      <c r="A316" s="237"/>
      <c r="B316" s="835" t="s">
        <v>12</v>
      </c>
      <c r="C316" s="835"/>
      <c r="D316" s="832" t="s">
        <v>155</v>
      </c>
      <c r="E316" s="832"/>
      <c r="F316" s="832"/>
      <c r="G316" s="832"/>
      <c r="H316" s="832"/>
      <c r="I316" s="832"/>
      <c r="J316" s="832"/>
      <c r="K316" s="832"/>
      <c r="L316" s="832"/>
      <c r="M316" s="832"/>
      <c r="N316" s="832"/>
      <c r="O316" s="832"/>
      <c r="P316" s="832"/>
      <c r="Q316" s="832"/>
      <c r="R316" s="832"/>
      <c r="S316" s="832"/>
      <c r="T316" s="832"/>
      <c r="U316" s="832"/>
      <c r="V316" s="832"/>
      <c r="W316" s="832"/>
      <c r="X316" s="832"/>
      <c r="Y316" s="832"/>
      <c r="Z316" s="832"/>
      <c r="AA316" s="832"/>
      <c r="AB316" s="832"/>
      <c r="AC316" s="832"/>
      <c r="AD316" s="832"/>
      <c r="AE316" s="832"/>
      <c r="AF316" s="832"/>
      <c r="AG316" s="832"/>
      <c r="AH316" s="832"/>
      <c r="AI316" s="832"/>
      <c r="AJ316" s="832"/>
      <c r="AK316" s="832"/>
      <c r="AL316" s="832"/>
      <c r="AM316" s="838"/>
      <c r="AN316" s="839"/>
      <c r="AO316" s="839"/>
      <c r="AP316" s="840"/>
      <c r="AQ316" s="237"/>
      <c r="AR316" s="237"/>
    </row>
    <row r="317" spans="1:44" s="243" customFormat="1" ht="30" customHeight="1" x14ac:dyDescent="0.15">
      <c r="A317" s="237"/>
      <c r="B317" s="833" t="s">
        <v>14</v>
      </c>
      <c r="C317" s="835"/>
      <c r="D317" s="832" t="s">
        <v>156</v>
      </c>
      <c r="E317" s="832"/>
      <c r="F317" s="832"/>
      <c r="G317" s="832"/>
      <c r="H317" s="832"/>
      <c r="I317" s="832"/>
      <c r="J317" s="832"/>
      <c r="K317" s="832"/>
      <c r="L317" s="832"/>
      <c r="M317" s="832"/>
      <c r="N317" s="832"/>
      <c r="O317" s="832"/>
      <c r="P317" s="832"/>
      <c r="Q317" s="832"/>
      <c r="R317" s="832"/>
      <c r="S317" s="832"/>
      <c r="T317" s="832"/>
      <c r="U317" s="832"/>
      <c r="V317" s="832"/>
      <c r="W317" s="832"/>
      <c r="X317" s="832"/>
      <c r="Y317" s="832"/>
      <c r="Z317" s="832"/>
      <c r="AA317" s="832"/>
      <c r="AB317" s="832"/>
      <c r="AC317" s="832"/>
      <c r="AD317" s="832"/>
      <c r="AE317" s="832"/>
      <c r="AF317" s="832"/>
      <c r="AG317" s="832"/>
      <c r="AH317" s="832"/>
      <c r="AI317" s="832"/>
      <c r="AJ317" s="832"/>
      <c r="AK317" s="832"/>
      <c r="AL317" s="832" t="s">
        <v>28</v>
      </c>
      <c r="AM317" s="838"/>
      <c r="AN317" s="839"/>
      <c r="AO317" s="839"/>
      <c r="AP317" s="840"/>
      <c r="AQ317" s="237"/>
      <c r="AR317" s="237"/>
    </row>
    <row r="318" spans="1:44" ht="18" customHeight="1" x14ac:dyDescent="0.15">
      <c r="B318" s="1185" t="s">
        <v>260</v>
      </c>
      <c r="C318" s="1186"/>
      <c r="D318" s="1186"/>
      <c r="E318" s="1186"/>
      <c r="F318" s="1186"/>
      <c r="G318" s="1186"/>
      <c r="H318" s="1186"/>
      <c r="I318" s="1186"/>
      <c r="J318" s="1186"/>
      <c r="K318" s="1186"/>
      <c r="L318" s="1186"/>
      <c r="M318" s="1186"/>
      <c r="N318" s="1186"/>
      <c r="O318" s="1186"/>
      <c r="P318" s="1186"/>
      <c r="Q318" s="1186"/>
      <c r="R318" s="1186"/>
      <c r="S318" s="1186"/>
      <c r="T318" s="1186"/>
      <c r="U318" s="1186"/>
      <c r="V318" s="1186"/>
      <c r="W318" s="1186"/>
      <c r="X318" s="1186"/>
      <c r="Y318" s="1186"/>
      <c r="Z318" s="1186"/>
      <c r="AA318" s="1186"/>
      <c r="AB318" s="1186"/>
      <c r="AC318" s="1186"/>
      <c r="AD318" s="1186"/>
      <c r="AE318" s="1186"/>
      <c r="AF318" s="1186"/>
      <c r="AG318" s="1186"/>
      <c r="AH318" s="1186"/>
      <c r="AI318" s="1186"/>
      <c r="AJ318" s="1186"/>
      <c r="AK318" s="1186"/>
      <c r="AL318" s="1186"/>
      <c r="AM318" s="1186"/>
      <c r="AN318" s="1186"/>
      <c r="AO318" s="1186"/>
      <c r="AP318" s="1187"/>
      <c r="AQ318" s="237"/>
      <c r="AR318" s="237"/>
    </row>
    <row r="319" spans="1:44" s="243" customFormat="1" ht="45.6" customHeight="1" x14ac:dyDescent="0.15">
      <c r="A319" s="237"/>
      <c r="B319" s="835" t="s">
        <v>261</v>
      </c>
      <c r="C319" s="835"/>
      <c r="D319" s="832" t="s">
        <v>157</v>
      </c>
      <c r="E319" s="832"/>
      <c r="F319" s="832"/>
      <c r="G319" s="832"/>
      <c r="H319" s="832"/>
      <c r="I319" s="832"/>
      <c r="J319" s="832"/>
      <c r="K319" s="832"/>
      <c r="L319" s="832"/>
      <c r="M319" s="832"/>
      <c r="N319" s="832"/>
      <c r="O319" s="832"/>
      <c r="P319" s="832"/>
      <c r="Q319" s="832"/>
      <c r="R319" s="832"/>
      <c r="S319" s="832"/>
      <c r="T319" s="832"/>
      <c r="U319" s="832"/>
      <c r="V319" s="832"/>
      <c r="W319" s="832"/>
      <c r="X319" s="832"/>
      <c r="Y319" s="832"/>
      <c r="Z319" s="832"/>
      <c r="AA319" s="832"/>
      <c r="AB319" s="832"/>
      <c r="AC319" s="832"/>
      <c r="AD319" s="832"/>
      <c r="AE319" s="832"/>
      <c r="AF319" s="832"/>
      <c r="AG319" s="832"/>
      <c r="AH319" s="832"/>
      <c r="AI319" s="832"/>
      <c r="AJ319" s="832"/>
      <c r="AK319" s="832"/>
      <c r="AL319" s="832"/>
      <c r="AM319" s="838"/>
      <c r="AN319" s="839"/>
      <c r="AO319" s="839"/>
      <c r="AP319" s="840"/>
      <c r="AQ319" s="237"/>
      <c r="AR319" s="237"/>
    </row>
    <row r="320" spans="1:44" ht="6" customHeight="1" x14ac:dyDescent="0.15">
      <c r="AQ320" s="237"/>
      <c r="AR320" s="237"/>
    </row>
    <row r="321" spans="1:44" ht="18" customHeight="1" x14ac:dyDescent="0.15">
      <c r="A321" s="1061" t="s">
        <v>745</v>
      </c>
      <c r="B321" s="1061"/>
      <c r="C321" s="1061"/>
      <c r="D321" s="1061"/>
      <c r="E321" s="1061"/>
      <c r="F321" s="1061"/>
      <c r="G321" s="1061"/>
      <c r="H321" s="1061"/>
      <c r="I321" s="1061"/>
      <c r="J321" s="1061"/>
      <c r="K321" s="1061"/>
      <c r="L321" s="1061"/>
      <c r="M321" s="1061"/>
      <c r="N321" s="1061"/>
      <c r="O321" s="1061"/>
      <c r="P321" s="1061"/>
      <c r="Q321" s="1061"/>
      <c r="R321" s="1061"/>
      <c r="S321" s="1061"/>
      <c r="T321" s="1061"/>
      <c r="U321" s="1061"/>
      <c r="V321" s="1061"/>
      <c r="W321" s="1061"/>
      <c r="X321" s="1061"/>
      <c r="Y321" s="1061"/>
      <c r="Z321" s="1061"/>
      <c r="AA321" s="1061"/>
      <c r="AB321" s="1061"/>
      <c r="AC321" s="1061"/>
      <c r="AD321" s="1061"/>
      <c r="AE321" s="1061"/>
      <c r="AF321" s="1061"/>
      <c r="AG321" s="1061"/>
      <c r="AH321" s="1061"/>
      <c r="AI321" s="1061"/>
      <c r="AJ321" s="1061"/>
      <c r="AK321" s="1061"/>
      <c r="AL321" s="1061"/>
      <c r="AM321" s="1061"/>
      <c r="AN321" s="1061"/>
      <c r="AO321" s="1061"/>
      <c r="AP321" s="1061"/>
      <c r="AQ321" s="237"/>
      <c r="AR321" s="237"/>
    </row>
    <row r="322" spans="1:44" s="243" customFormat="1" ht="18" customHeight="1" x14ac:dyDescent="0.15">
      <c r="A322" s="237"/>
      <c r="B322" s="833"/>
      <c r="C322" s="833"/>
      <c r="D322" s="1006" t="s">
        <v>27</v>
      </c>
      <c r="E322" s="833"/>
      <c r="F322" s="833"/>
      <c r="G322" s="833"/>
      <c r="H322" s="833"/>
      <c r="I322" s="833"/>
      <c r="J322" s="833"/>
      <c r="K322" s="833"/>
      <c r="L322" s="833"/>
      <c r="M322" s="833"/>
      <c r="N322" s="833"/>
      <c r="O322" s="833"/>
      <c r="P322" s="833"/>
      <c r="Q322" s="833"/>
      <c r="R322" s="833"/>
      <c r="S322" s="833"/>
      <c r="T322" s="833"/>
      <c r="U322" s="833"/>
      <c r="V322" s="833"/>
      <c r="W322" s="833"/>
      <c r="X322" s="833"/>
      <c r="Y322" s="833"/>
      <c r="Z322" s="833"/>
      <c r="AA322" s="833"/>
      <c r="AB322" s="833"/>
      <c r="AC322" s="833"/>
      <c r="AD322" s="833"/>
      <c r="AE322" s="833"/>
      <c r="AF322" s="833"/>
      <c r="AG322" s="833"/>
      <c r="AH322" s="833"/>
      <c r="AI322" s="833"/>
      <c r="AJ322" s="833"/>
      <c r="AK322" s="833"/>
      <c r="AL322" s="1004"/>
      <c r="AM322" s="981" t="s">
        <v>60</v>
      </c>
      <c r="AN322" s="982"/>
      <c r="AO322" s="982"/>
      <c r="AP322" s="983"/>
      <c r="AQ322" s="237"/>
      <c r="AR322" s="237"/>
    </row>
    <row r="323" spans="1:44" s="243" customFormat="1" ht="30" customHeight="1" x14ac:dyDescent="0.15">
      <c r="A323" s="237"/>
      <c r="B323" s="833" t="s">
        <v>9</v>
      </c>
      <c r="C323" s="833"/>
      <c r="D323" s="1001" t="s">
        <v>1434</v>
      </c>
      <c r="E323" s="1002"/>
      <c r="F323" s="1002"/>
      <c r="G323" s="1002"/>
      <c r="H323" s="1002"/>
      <c r="I323" s="1002"/>
      <c r="J323" s="1002"/>
      <c r="K323" s="1002"/>
      <c r="L323" s="1002"/>
      <c r="M323" s="1002"/>
      <c r="N323" s="1002"/>
      <c r="O323" s="1002"/>
      <c r="P323" s="1002"/>
      <c r="Q323" s="1002"/>
      <c r="R323" s="1002"/>
      <c r="S323" s="1002"/>
      <c r="T323" s="1002"/>
      <c r="U323" s="1002"/>
      <c r="V323" s="1002"/>
      <c r="W323" s="1002"/>
      <c r="X323" s="1002"/>
      <c r="Y323" s="1002"/>
      <c r="Z323" s="1002"/>
      <c r="AA323" s="1002"/>
      <c r="AB323" s="1002"/>
      <c r="AC323" s="1002"/>
      <c r="AD323" s="1002"/>
      <c r="AE323" s="1002"/>
      <c r="AF323" s="1002"/>
      <c r="AG323" s="1002"/>
      <c r="AH323" s="1002"/>
      <c r="AI323" s="1002"/>
      <c r="AJ323" s="1002"/>
      <c r="AK323" s="1002"/>
      <c r="AL323" s="1003"/>
      <c r="AM323" s="838"/>
      <c r="AN323" s="839"/>
      <c r="AO323" s="839"/>
      <c r="AP323" s="840"/>
      <c r="AQ323" s="237"/>
      <c r="AR323" s="237"/>
    </row>
    <row r="324" spans="1:44" s="243" customFormat="1" ht="21.6" customHeight="1" x14ac:dyDescent="0.15">
      <c r="A324" s="237"/>
      <c r="B324" s="835" t="s">
        <v>12</v>
      </c>
      <c r="C324" s="835"/>
      <c r="D324" s="832" t="s">
        <v>158</v>
      </c>
      <c r="E324" s="832"/>
      <c r="F324" s="832"/>
      <c r="G324" s="832"/>
      <c r="H324" s="832"/>
      <c r="I324" s="832"/>
      <c r="J324" s="832"/>
      <c r="K324" s="832"/>
      <c r="L324" s="832"/>
      <c r="M324" s="832"/>
      <c r="N324" s="832"/>
      <c r="O324" s="832"/>
      <c r="P324" s="832"/>
      <c r="Q324" s="832"/>
      <c r="R324" s="832"/>
      <c r="S324" s="832"/>
      <c r="T324" s="832"/>
      <c r="U324" s="832"/>
      <c r="V324" s="832"/>
      <c r="W324" s="832"/>
      <c r="X324" s="832"/>
      <c r="Y324" s="832"/>
      <c r="Z324" s="832"/>
      <c r="AA324" s="832"/>
      <c r="AB324" s="832"/>
      <c r="AC324" s="832"/>
      <c r="AD324" s="832"/>
      <c r="AE324" s="832"/>
      <c r="AF324" s="832"/>
      <c r="AG324" s="832"/>
      <c r="AH324" s="832"/>
      <c r="AI324" s="832"/>
      <c r="AJ324" s="832"/>
      <c r="AK324" s="832"/>
      <c r="AL324" s="832"/>
      <c r="AM324" s="838"/>
      <c r="AN324" s="839"/>
      <c r="AO324" s="839"/>
      <c r="AP324" s="840"/>
      <c r="AQ324" s="237"/>
      <c r="AR324" s="237"/>
    </row>
    <row r="325" spans="1:44" s="243" customFormat="1" ht="45" customHeight="1" x14ac:dyDescent="0.15">
      <c r="A325" s="237"/>
      <c r="B325" s="1022" t="s">
        <v>1251</v>
      </c>
      <c r="C325" s="961"/>
      <c r="D325" s="829" t="s">
        <v>1252</v>
      </c>
      <c r="E325" s="830"/>
      <c r="F325" s="830"/>
      <c r="G325" s="830"/>
      <c r="H325" s="830"/>
      <c r="I325" s="830"/>
      <c r="J325" s="830"/>
      <c r="K325" s="830"/>
      <c r="L325" s="830"/>
      <c r="M325" s="830"/>
      <c r="N325" s="830"/>
      <c r="O325" s="830"/>
      <c r="P325" s="830"/>
      <c r="Q325" s="830"/>
      <c r="R325" s="830"/>
      <c r="S325" s="830"/>
      <c r="T325" s="830"/>
      <c r="U325" s="830"/>
      <c r="V325" s="830"/>
      <c r="W325" s="830"/>
      <c r="X325" s="830"/>
      <c r="Y325" s="830"/>
      <c r="Z325" s="830"/>
      <c r="AA325" s="830"/>
      <c r="AB325" s="830"/>
      <c r="AC325" s="830"/>
      <c r="AD325" s="830"/>
      <c r="AE325" s="830"/>
      <c r="AF325" s="830"/>
      <c r="AG325" s="830"/>
      <c r="AH325" s="830"/>
      <c r="AI325" s="830"/>
      <c r="AJ325" s="830"/>
      <c r="AK325" s="830"/>
      <c r="AL325" s="831"/>
      <c r="AM325" s="641"/>
      <c r="AN325" s="642"/>
      <c r="AO325" s="642"/>
      <c r="AP325" s="643"/>
      <c r="AQ325" s="237"/>
      <c r="AR325" s="237"/>
    </row>
    <row r="326" spans="1:44" s="243" customFormat="1" ht="45.6" customHeight="1" x14ac:dyDescent="0.15">
      <c r="A326" s="237"/>
      <c r="B326" s="844" t="s">
        <v>17</v>
      </c>
      <c r="C326" s="876"/>
      <c r="D326" s="837" t="s">
        <v>1607</v>
      </c>
      <c r="E326" s="837"/>
      <c r="F326" s="837"/>
      <c r="G326" s="837"/>
      <c r="H326" s="837"/>
      <c r="I326" s="837"/>
      <c r="J326" s="837"/>
      <c r="K326" s="837"/>
      <c r="L326" s="837"/>
      <c r="M326" s="837"/>
      <c r="N326" s="837"/>
      <c r="O326" s="837"/>
      <c r="P326" s="837"/>
      <c r="Q326" s="837"/>
      <c r="R326" s="837"/>
      <c r="S326" s="837"/>
      <c r="T326" s="837"/>
      <c r="U326" s="837"/>
      <c r="V326" s="837"/>
      <c r="W326" s="837"/>
      <c r="X326" s="837"/>
      <c r="Y326" s="837"/>
      <c r="Z326" s="837"/>
      <c r="AA326" s="837"/>
      <c r="AB326" s="837"/>
      <c r="AC326" s="837"/>
      <c r="AD326" s="837"/>
      <c r="AE326" s="837"/>
      <c r="AF326" s="837"/>
      <c r="AG326" s="837"/>
      <c r="AH326" s="837"/>
      <c r="AI326" s="837"/>
      <c r="AJ326" s="837"/>
      <c r="AK326" s="837"/>
      <c r="AL326" s="837" t="s">
        <v>28</v>
      </c>
      <c r="AM326" s="985"/>
      <c r="AN326" s="986"/>
      <c r="AO326" s="986"/>
      <c r="AP326" s="987"/>
      <c r="AQ326" s="237"/>
      <c r="AR326" s="237"/>
    </row>
    <row r="327" spans="1:44" s="243" customFormat="1" ht="30" customHeight="1" x14ac:dyDescent="0.15">
      <c r="A327" s="237"/>
      <c r="B327" s="826" t="s">
        <v>18</v>
      </c>
      <c r="C327" s="828"/>
      <c r="D327" s="903" t="s">
        <v>1608</v>
      </c>
      <c r="E327" s="904"/>
      <c r="F327" s="904"/>
      <c r="G327" s="904"/>
      <c r="H327" s="904"/>
      <c r="I327" s="904"/>
      <c r="J327" s="904"/>
      <c r="K327" s="904"/>
      <c r="L327" s="904"/>
      <c r="M327" s="904"/>
      <c r="N327" s="904"/>
      <c r="O327" s="904"/>
      <c r="P327" s="904"/>
      <c r="Q327" s="904"/>
      <c r="R327" s="904"/>
      <c r="S327" s="904"/>
      <c r="T327" s="904"/>
      <c r="U327" s="904"/>
      <c r="V327" s="904"/>
      <c r="W327" s="904"/>
      <c r="X327" s="904"/>
      <c r="Y327" s="904"/>
      <c r="Z327" s="904"/>
      <c r="AA327" s="904"/>
      <c r="AB327" s="904"/>
      <c r="AC327" s="904"/>
      <c r="AD327" s="904"/>
      <c r="AE327" s="904"/>
      <c r="AF327" s="904"/>
      <c r="AG327" s="904"/>
      <c r="AH327" s="904"/>
      <c r="AI327" s="904"/>
      <c r="AJ327" s="904"/>
      <c r="AK327" s="904"/>
      <c r="AL327" s="905"/>
      <c r="AM327" s="743"/>
      <c r="AN327" s="646"/>
      <c r="AO327" s="646"/>
      <c r="AP327" s="650"/>
      <c r="AQ327" s="237"/>
      <c r="AR327" s="237"/>
    </row>
    <row r="328" spans="1:44" ht="6" customHeight="1" x14ac:dyDescent="0.15">
      <c r="AQ328" s="237"/>
      <c r="AR328" s="237"/>
    </row>
    <row r="329" spans="1:44" ht="20.45" customHeight="1" x14ac:dyDescent="0.15">
      <c r="A329" s="1061" t="s">
        <v>746</v>
      </c>
      <c r="B329" s="1061"/>
      <c r="C329" s="1061"/>
      <c r="D329" s="1061"/>
      <c r="E329" s="1061"/>
      <c r="F329" s="1061"/>
      <c r="G329" s="1061"/>
      <c r="H329" s="1061"/>
      <c r="I329" s="1061"/>
      <c r="J329" s="1061"/>
      <c r="K329" s="1061"/>
      <c r="L329" s="1061"/>
      <c r="M329" s="1061"/>
      <c r="N329" s="1061"/>
      <c r="O329" s="1061"/>
      <c r="P329" s="1061"/>
      <c r="Q329" s="1061"/>
      <c r="R329" s="1061"/>
      <c r="S329" s="1061"/>
      <c r="T329" s="1061"/>
      <c r="U329" s="1061"/>
      <c r="V329" s="1061"/>
      <c r="W329" s="1061"/>
      <c r="X329" s="1061"/>
      <c r="Y329" s="1061"/>
      <c r="Z329" s="1061"/>
      <c r="AA329" s="1061"/>
      <c r="AB329" s="1061"/>
      <c r="AC329" s="1061"/>
      <c r="AD329" s="1061"/>
      <c r="AE329" s="1061"/>
      <c r="AF329" s="1061"/>
      <c r="AG329" s="1061"/>
      <c r="AH329" s="1061"/>
      <c r="AI329" s="1061"/>
      <c r="AJ329" s="1061"/>
      <c r="AK329" s="1061"/>
      <c r="AL329" s="1061"/>
      <c r="AM329" s="1061"/>
      <c r="AN329" s="1061"/>
      <c r="AO329" s="1061"/>
      <c r="AP329" s="1061"/>
      <c r="AQ329" s="237"/>
      <c r="AR329" s="237"/>
    </row>
    <row r="330" spans="1:44" s="243" customFormat="1" ht="18" customHeight="1" x14ac:dyDescent="0.15">
      <c r="A330" s="237"/>
      <c r="B330" s="833"/>
      <c r="C330" s="833"/>
      <c r="D330" s="833" t="s">
        <v>27</v>
      </c>
      <c r="E330" s="833"/>
      <c r="F330" s="833"/>
      <c r="G330" s="833"/>
      <c r="H330" s="833"/>
      <c r="I330" s="833"/>
      <c r="J330" s="833"/>
      <c r="K330" s="833"/>
      <c r="L330" s="833"/>
      <c r="M330" s="833"/>
      <c r="N330" s="833"/>
      <c r="O330" s="833"/>
      <c r="P330" s="833"/>
      <c r="Q330" s="833"/>
      <c r="R330" s="833"/>
      <c r="S330" s="833"/>
      <c r="T330" s="833"/>
      <c r="U330" s="833"/>
      <c r="V330" s="833"/>
      <c r="W330" s="833"/>
      <c r="X330" s="833"/>
      <c r="Y330" s="833"/>
      <c r="Z330" s="833"/>
      <c r="AA330" s="833"/>
      <c r="AB330" s="833"/>
      <c r="AC330" s="833"/>
      <c r="AD330" s="833"/>
      <c r="AE330" s="833"/>
      <c r="AF330" s="833"/>
      <c r="AG330" s="833"/>
      <c r="AH330" s="833"/>
      <c r="AI330" s="833"/>
      <c r="AJ330" s="833"/>
      <c r="AK330" s="833"/>
      <c r="AL330" s="833"/>
      <c r="AM330" s="981" t="s">
        <v>60</v>
      </c>
      <c r="AN330" s="982"/>
      <c r="AO330" s="982"/>
      <c r="AP330" s="983"/>
      <c r="AQ330" s="237"/>
      <c r="AR330" s="237"/>
    </row>
    <row r="331" spans="1:44" ht="18" customHeight="1" x14ac:dyDescent="0.15">
      <c r="B331" s="1185" t="s">
        <v>1286</v>
      </c>
      <c r="C331" s="1186"/>
      <c r="D331" s="1186"/>
      <c r="E331" s="1186"/>
      <c r="F331" s="1186"/>
      <c r="G331" s="1186"/>
      <c r="H331" s="1186"/>
      <c r="I331" s="1186"/>
      <c r="J331" s="1186"/>
      <c r="K331" s="1186"/>
      <c r="L331" s="1186"/>
      <c r="M331" s="1186"/>
      <c r="N331" s="1186"/>
      <c r="O331" s="1186"/>
      <c r="P331" s="1186"/>
      <c r="Q331" s="1186"/>
      <c r="R331" s="1186"/>
      <c r="S331" s="1186"/>
      <c r="T331" s="1186"/>
      <c r="U331" s="1186"/>
      <c r="V331" s="1186"/>
      <c r="W331" s="1186"/>
      <c r="X331" s="1186"/>
      <c r="Y331" s="1186"/>
      <c r="Z331" s="1186"/>
      <c r="AA331" s="1186"/>
      <c r="AB331" s="1186"/>
      <c r="AC331" s="1186"/>
      <c r="AD331" s="1186"/>
      <c r="AE331" s="1186"/>
      <c r="AF331" s="1186"/>
      <c r="AG331" s="1186"/>
      <c r="AH331" s="1186"/>
      <c r="AI331" s="1186"/>
      <c r="AJ331" s="1186"/>
      <c r="AK331" s="1186"/>
      <c r="AL331" s="1186"/>
      <c r="AM331" s="1186"/>
      <c r="AN331" s="1186"/>
      <c r="AO331" s="1186"/>
      <c r="AP331" s="1187"/>
      <c r="AQ331" s="237"/>
      <c r="AR331" s="237"/>
    </row>
    <row r="332" spans="1:44" s="243" customFormat="1" ht="30" customHeight="1" x14ac:dyDescent="0.15">
      <c r="A332" s="237"/>
      <c r="B332" s="833" t="s">
        <v>9</v>
      </c>
      <c r="C332" s="835"/>
      <c r="D332" s="832" t="s">
        <v>335</v>
      </c>
      <c r="E332" s="832"/>
      <c r="F332" s="832"/>
      <c r="G332" s="832"/>
      <c r="H332" s="832"/>
      <c r="I332" s="832"/>
      <c r="J332" s="832"/>
      <c r="K332" s="832"/>
      <c r="L332" s="832"/>
      <c r="M332" s="832"/>
      <c r="N332" s="832"/>
      <c r="O332" s="832"/>
      <c r="P332" s="832"/>
      <c r="Q332" s="832"/>
      <c r="R332" s="832"/>
      <c r="S332" s="832"/>
      <c r="T332" s="832"/>
      <c r="U332" s="832"/>
      <c r="V332" s="832"/>
      <c r="W332" s="832"/>
      <c r="X332" s="832"/>
      <c r="Y332" s="832"/>
      <c r="Z332" s="832"/>
      <c r="AA332" s="832"/>
      <c r="AB332" s="832"/>
      <c r="AC332" s="832"/>
      <c r="AD332" s="832"/>
      <c r="AE332" s="832"/>
      <c r="AF332" s="832"/>
      <c r="AG332" s="832"/>
      <c r="AH332" s="832"/>
      <c r="AI332" s="832"/>
      <c r="AJ332" s="832"/>
      <c r="AK332" s="832"/>
      <c r="AL332" s="832" t="s">
        <v>28</v>
      </c>
      <c r="AM332" s="838"/>
      <c r="AN332" s="839"/>
      <c r="AO332" s="839"/>
      <c r="AP332" s="840"/>
      <c r="AQ332" s="237"/>
      <c r="AR332" s="237"/>
    </row>
    <row r="333" spans="1:44" s="243" customFormat="1" ht="30" customHeight="1" x14ac:dyDescent="0.15">
      <c r="A333" s="237"/>
      <c r="B333" s="835" t="s">
        <v>12</v>
      </c>
      <c r="C333" s="835"/>
      <c r="D333" s="832" t="s">
        <v>159</v>
      </c>
      <c r="E333" s="832"/>
      <c r="F333" s="832"/>
      <c r="G333" s="832"/>
      <c r="H333" s="832"/>
      <c r="I333" s="832"/>
      <c r="J333" s="832"/>
      <c r="K333" s="832"/>
      <c r="L333" s="832"/>
      <c r="M333" s="832"/>
      <c r="N333" s="832"/>
      <c r="O333" s="832"/>
      <c r="P333" s="832"/>
      <c r="Q333" s="832"/>
      <c r="R333" s="832"/>
      <c r="S333" s="832"/>
      <c r="T333" s="832"/>
      <c r="U333" s="832"/>
      <c r="V333" s="832"/>
      <c r="W333" s="832"/>
      <c r="X333" s="832"/>
      <c r="Y333" s="832"/>
      <c r="Z333" s="832"/>
      <c r="AA333" s="832"/>
      <c r="AB333" s="832"/>
      <c r="AC333" s="832"/>
      <c r="AD333" s="832"/>
      <c r="AE333" s="832"/>
      <c r="AF333" s="832"/>
      <c r="AG333" s="832"/>
      <c r="AH333" s="832"/>
      <c r="AI333" s="832"/>
      <c r="AJ333" s="832"/>
      <c r="AK333" s="832"/>
      <c r="AL333" s="832"/>
      <c r="AM333" s="838"/>
      <c r="AN333" s="839"/>
      <c r="AO333" s="839"/>
      <c r="AP333" s="840"/>
      <c r="AQ333" s="237"/>
      <c r="AR333" s="237"/>
    </row>
    <row r="334" spans="1:44" s="243" customFormat="1" ht="45" customHeight="1" x14ac:dyDescent="0.15">
      <c r="A334" s="237"/>
      <c r="B334" s="833" t="s">
        <v>14</v>
      </c>
      <c r="C334" s="835"/>
      <c r="D334" s="832" t="s">
        <v>625</v>
      </c>
      <c r="E334" s="832"/>
      <c r="F334" s="832"/>
      <c r="G334" s="832"/>
      <c r="H334" s="832"/>
      <c r="I334" s="832"/>
      <c r="J334" s="832"/>
      <c r="K334" s="832"/>
      <c r="L334" s="832"/>
      <c r="M334" s="832"/>
      <c r="N334" s="832"/>
      <c r="O334" s="832"/>
      <c r="P334" s="832"/>
      <c r="Q334" s="832"/>
      <c r="R334" s="832"/>
      <c r="S334" s="832"/>
      <c r="T334" s="832"/>
      <c r="U334" s="832"/>
      <c r="V334" s="832"/>
      <c r="W334" s="832"/>
      <c r="X334" s="832"/>
      <c r="Y334" s="832"/>
      <c r="Z334" s="832"/>
      <c r="AA334" s="832"/>
      <c r="AB334" s="832"/>
      <c r="AC334" s="832"/>
      <c r="AD334" s="832"/>
      <c r="AE334" s="832"/>
      <c r="AF334" s="832"/>
      <c r="AG334" s="832"/>
      <c r="AH334" s="832"/>
      <c r="AI334" s="832"/>
      <c r="AJ334" s="832"/>
      <c r="AK334" s="832"/>
      <c r="AL334" s="832" t="s">
        <v>28</v>
      </c>
      <c r="AM334" s="838"/>
      <c r="AN334" s="839"/>
      <c r="AO334" s="839"/>
      <c r="AP334" s="840"/>
      <c r="AQ334" s="237"/>
      <c r="AR334" s="237"/>
    </row>
    <row r="335" spans="1:44" s="243" customFormat="1" ht="21.6" customHeight="1" x14ac:dyDescent="0.15">
      <c r="A335" s="237"/>
      <c r="B335" s="835" t="s">
        <v>17</v>
      </c>
      <c r="C335" s="835"/>
      <c r="D335" s="832" t="s">
        <v>160</v>
      </c>
      <c r="E335" s="832"/>
      <c r="F335" s="832"/>
      <c r="G335" s="832"/>
      <c r="H335" s="832"/>
      <c r="I335" s="832"/>
      <c r="J335" s="832"/>
      <c r="K335" s="832"/>
      <c r="L335" s="832"/>
      <c r="M335" s="832"/>
      <c r="N335" s="832"/>
      <c r="O335" s="832"/>
      <c r="P335" s="832"/>
      <c r="Q335" s="832"/>
      <c r="R335" s="832"/>
      <c r="S335" s="832"/>
      <c r="T335" s="832"/>
      <c r="U335" s="832"/>
      <c r="V335" s="832"/>
      <c r="W335" s="832"/>
      <c r="X335" s="832"/>
      <c r="Y335" s="832"/>
      <c r="Z335" s="832"/>
      <c r="AA335" s="832"/>
      <c r="AB335" s="832"/>
      <c r="AC335" s="832"/>
      <c r="AD335" s="832"/>
      <c r="AE335" s="832"/>
      <c r="AF335" s="832"/>
      <c r="AG335" s="832"/>
      <c r="AH335" s="832"/>
      <c r="AI335" s="832"/>
      <c r="AJ335" s="832"/>
      <c r="AK335" s="832"/>
      <c r="AL335" s="832" t="s">
        <v>28</v>
      </c>
      <c r="AM335" s="838"/>
      <c r="AN335" s="839"/>
      <c r="AO335" s="839"/>
      <c r="AP335" s="840"/>
      <c r="AQ335" s="237"/>
      <c r="AR335" s="237"/>
    </row>
    <row r="336" spans="1:44" s="243" customFormat="1" ht="30" customHeight="1" x14ac:dyDescent="0.15">
      <c r="A336" s="237"/>
      <c r="B336" s="833" t="s">
        <v>18</v>
      </c>
      <c r="C336" s="835"/>
      <c r="D336" s="832" t="s">
        <v>870</v>
      </c>
      <c r="E336" s="832"/>
      <c r="F336" s="832"/>
      <c r="G336" s="832"/>
      <c r="H336" s="832"/>
      <c r="I336" s="832"/>
      <c r="J336" s="832"/>
      <c r="K336" s="832"/>
      <c r="L336" s="832"/>
      <c r="M336" s="832"/>
      <c r="N336" s="832"/>
      <c r="O336" s="832"/>
      <c r="P336" s="832"/>
      <c r="Q336" s="832"/>
      <c r="R336" s="832"/>
      <c r="S336" s="832"/>
      <c r="T336" s="832"/>
      <c r="U336" s="832"/>
      <c r="V336" s="832"/>
      <c r="W336" s="832"/>
      <c r="X336" s="832"/>
      <c r="Y336" s="832"/>
      <c r="Z336" s="832"/>
      <c r="AA336" s="832"/>
      <c r="AB336" s="832"/>
      <c r="AC336" s="832"/>
      <c r="AD336" s="832"/>
      <c r="AE336" s="832"/>
      <c r="AF336" s="832"/>
      <c r="AG336" s="832"/>
      <c r="AH336" s="832"/>
      <c r="AI336" s="832"/>
      <c r="AJ336" s="832"/>
      <c r="AK336" s="832"/>
      <c r="AL336" s="832" t="s">
        <v>28</v>
      </c>
      <c r="AM336" s="838"/>
      <c r="AN336" s="839"/>
      <c r="AO336" s="839"/>
      <c r="AP336" s="840"/>
      <c r="AQ336" s="237"/>
      <c r="AR336" s="237"/>
    </row>
    <row r="337" spans="1:44" s="243" customFormat="1" ht="6" customHeight="1" x14ac:dyDescent="0.15">
      <c r="A337" s="237"/>
      <c r="B337" s="547"/>
      <c r="C337" s="548"/>
      <c r="D337" s="549"/>
      <c r="AL337" s="548"/>
      <c r="AM337" s="548"/>
      <c r="AN337" s="548"/>
      <c r="AO337" s="548"/>
      <c r="AP337" s="548"/>
      <c r="AQ337" s="237"/>
      <c r="AR337" s="237"/>
    </row>
    <row r="338" spans="1:44" ht="18" customHeight="1" x14ac:dyDescent="0.15">
      <c r="A338" s="1061" t="s">
        <v>747</v>
      </c>
      <c r="B338" s="1061"/>
      <c r="C338" s="1061"/>
      <c r="D338" s="1061"/>
      <c r="E338" s="1061"/>
      <c r="F338" s="1061"/>
      <c r="G338" s="1061"/>
      <c r="H338" s="1061"/>
      <c r="I338" s="1061"/>
      <c r="J338" s="1061"/>
      <c r="K338" s="1061"/>
      <c r="L338" s="1061"/>
      <c r="M338" s="1061"/>
      <c r="N338" s="1061"/>
      <c r="O338" s="1061"/>
      <c r="P338" s="1061"/>
      <c r="Q338" s="1061"/>
      <c r="R338" s="1061"/>
      <c r="S338" s="1061"/>
      <c r="T338" s="1061"/>
      <c r="U338" s="1061"/>
      <c r="V338" s="1061"/>
      <c r="W338" s="1061"/>
      <c r="X338" s="1061"/>
      <c r="Y338" s="1061"/>
      <c r="Z338" s="1061"/>
      <c r="AA338" s="1061"/>
      <c r="AB338" s="1061"/>
      <c r="AC338" s="1061"/>
      <c r="AD338" s="1061"/>
      <c r="AE338" s="1061"/>
      <c r="AF338" s="1061"/>
      <c r="AG338" s="1061"/>
      <c r="AH338" s="1061"/>
      <c r="AI338" s="1061"/>
      <c r="AJ338" s="1061"/>
      <c r="AK338" s="1061"/>
      <c r="AL338" s="1061"/>
      <c r="AM338" s="1061"/>
      <c r="AN338" s="1061"/>
      <c r="AO338" s="1061"/>
      <c r="AP338" s="1061"/>
      <c r="AQ338" s="237"/>
      <c r="AR338" s="237"/>
    </row>
    <row r="339" spans="1:44" s="243" customFormat="1" ht="18" customHeight="1" x14ac:dyDescent="0.15">
      <c r="A339" s="237"/>
      <c r="B339" s="833"/>
      <c r="C339" s="833"/>
      <c r="D339" s="833" t="s">
        <v>27</v>
      </c>
      <c r="E339" s="833"/>
      <c r="F339" s="833"/>
      <c r="G339" s="833"/>
      <c r="H339" s="833"/>
      <c r="I339" s="833"/>
      <c r="J339" s="833"/>
      <c r="K339" s="833"/>
      <c r="L339" s="833"/>
      <c r="M339" s="833"/>
      <c r="N339" s="833"/>
      <c r="O339" s="833"/>
      <c r="P339" s="833"/>
      <c r="Q339" s="833"/>
      <c r="R339" s="833"/>
      <c r="S339" s="833"/>
      <c r="T339" s="833"/>
      <c r="U339" s="833"/>
      <c r="V339" s="833"/>
      <c r="W339" s="833"/>
      <c r="X339" s="833"/>
      <c r="Y339" s="833"/>
      <c r="Z339" s="833"/>
      <c r="AA339" s="833"/>
      <c r="AB339" s="833"/>
      <c r="AC339" s="833"/>
      <c r="AD339" s="833"/>
      <c r="AE339" s="833"/>
      <c r="AF339" s="833"/>
      <c r="AG339" s="833"/>
      <c r="AH339" s="833"/>
      <c r="AI339" s="833"/>
      <c r="AJ339" s="833"/>
      <c r="AK339" s="833"/>
      <c r="AL339" s="833"/>
      <c r="AM339" s="981" t="s">
        <v>60</v>
      </c>
      <c r="AN339" s="982"/>
      <c r="AO339" s="982"/>
      <c r="AP339" s="983"/>
      <c r="AQ339" s="237"/>
      <c r="AR339" s="237"/>
    </row>
    <row r="340" spans="1:44" s="243" customFormat="1" ht="33" customHeight="1" x14ac:dyDescent="0.15">
      <c r="A340" s="237"/>
      <c r="B340" s="833" t="s">
        <v>9</v>
      </c>
      <c r="C340" s="833"/>
      <c r="D340" s="1001" t="s">
        <v>336</v>
      </c>
      <c r="E340" s="1002"/>
      <c r="F340" s="1002"/>
      <c r="G340" s="1002"/>
      <c r="H340" s="1002"/>
      <c r="I340" s="1002"/>
      <c r="J340" s="1002"/>
      <c r="K340" s="1002"/>
      <c r="L340" s="1002"/>
      <c r="M340" s="1002"/>
      <c r="N340" s="1002"/>
      <c r="O340" s="1002"/>
      <c r="P340" s="1002"/>
      <c r="Q340" s="1002"/>
      <c r="R340" s="1002"/>
      <c r="S340" s="1002"/>
      <c r="T340" s="1002"/>
      <c r="U340" s="1002"/>
      <c r="V340" s="1002"/>
      <c r="W340" s="1002"/>
      <c r="X340" s="1002"/>
      <c r="Y340" s="1002"/>
      <c r="Z340" s="1002"/>
      <c r="AA340" s="1002"/>
      <c r="AB340" s="1002"/>
      <c r="AC340" s="1002"/>
      <c r="AD340" s="1002"/>
      <c r="AE340" s="1002"/>
      <c r="AF340" s="1002"/>
      <c r="AG340" s="1002"/>
      <c r="AH340" s="1002"/>
      <c r="AI340" s="1002"/>
      <c r="AJ340" s="1002"/>
      <c r="AK340" s="1002"/>
      <c r="AL340" s="1003"/>
      <c r="AM340" s="985"/>
      <c r="AN340" s="986"/>
      <c r="AO340" s="986"/>
      <c r="AP340" s="987"/>
      <c r="AQ340" s="237"/>
      <c r="AR340" s="237"/>
    </row>
    <row r="341" spans="1:44" ht="180" customHeight="1" x14ac:dyDescent="0.15">
      <c r="B341" s="833"/>
      <c r="C341" s="833"/>
      <c r="D341" s="636"/>
      <c r="E341" s="1216" t="s">
        <v>1609</v>
      </c>
      <c r="F341" s="1217"/>
      <c r="G341" s="1217"/>
      <c r="H341" s="1217"/>
      <c r="I341" s="1217"/>
      <c r="J341" s="1217"/>
      <c r="K341" s="1217"/>
      <c r="L341" s="1217"/>
      <c r="M341" s="1217"/>
      <c r="N341" s="1217"/>
      <c r="O341" s="1217"/>
      <c r="P341" s="1217"/>
      <c r="Q341" s="1217"/>
      <c r="R341" s="1217"/>
      <c r="S341" s="1217"/>
      <c r="T341" s="1217"/>
      <c r="U341" s="1217"/>
      <c r="V341" s="1217"/>
      <c r="W341" s="1217"/>
      <c r="X341" s="1217"/>
      <c r="Y341" s="1217"/>
      <c r="Z341" s="1217"/>
      <c r="AA341" s="1217"/>
      <c r="AB341" s="1217"/>
      <c r="AC341" s="1217"/>
      <c r="AD341" s="1217"/>
      <c r="AE341" s="1217"/>
      <c r="AF341" s="1217"/>
      <c r="AG341" s="1217"/>
      <c r="AH341" s="1217"/>
      <c r="AI341" s="1217"/>
      <c r="AJ341" s="1217"/>
      <c r="AK341" s="1218"/>
      <c r="AL341" s="656"/>
      <c r="AM341" s="1015"/>
      <c r="AN341" s="863"/>
      <c r="AO341" s="863"/>
      <c r="AP341" s="1016"/>
      <c r="AQ341" s="237"/>
      <c r="AR341" s="237"/>
    </row>
    <row r="342" spans="1:44" ht="6.6" customHeight="1" x14ac:dyDescent="0.15">
      <c r="B342" s="833"/>
      <c r="C342" s="833"/>
      <c r="D342" s="659"/>
      <c r="E342" s="660"/>
      <c r="F342" s="660"/>
      <c r="G342" s="660"/>
      <c r="H342" s="660"/>
      <c r="I342" s="660"/>
      <c r="J342" s="660"/>
      <c r="K342" s="660"/>
      <c r="L342" s="660"/>
      <c r="M342" s="660"/>
      <c r="N342" s="660"/>
      <c r="O342" s="660"/>
      <c r="P342" s="660"/>
      <c r="Q342" s="660"/>
      <c r="R342" s="660"/>
      <c r="S342" s="660"/>
      <c r="T342" s="660"/>
      <c r="U342" s="660"/>
      <c r="V342" s="660"/>
      <c r="W342" s="660"/>
      <c r="X342" s="660"/>
      <c r="Y342" s="660"/>
      <c r="Z342" s="660"/>
      <c r="AA342" s="660"/>
      <c r="AB342" s="660"/>
      <c r="AC342" s="660"/>
      <c r="AD342" s="660"/>
      <c r="AE342" s="660"/>
      <c r="AF342" s="660"/>
      <c r="AG342" s="660"/>
      <c r="AH342" s="660"/>
      <c r="AI342" s="660"/>
      <c r="AJ342" s="660"/>
      <c r="AK342" s="660"/>
      <c r="AL342" s="610"/>
      <c r="AM342" s="895"/>
      <c r="AN342" s="896"/>
      <c r="AO342" s="896"/>
      <c r="AP342" s="897"/>
      <c r="AQ342" s="237"/>
      <c r="AR342" s="237"/>
    </row>
    <row r="343" spans="1:44" ht="6.6" customHeight="1" x14ac:dyDescent="0.15">
      <c r="AQ343" s="237"/>
      <c r="AR343" s="237"/>
    </row>
    <row r="344" spans="1:44" ht="18" customHeight="1" x14ac:dyDescent="0.15">
      <c r="A344" s="1061" t="s">
        <v>748</v>
      </c>
      <c r="B344" s="1061"/>
      <c r="C344" s="1061"/>
      <c r="D344" s="1061"/>
      <c r="E344" s="1061"/>
      <c r="F344" s="1061"/>
      <c r="G344" s="1061"/>
      <c r="H344" s="1061"/>
      <c r="I344" s="1061"/>
      <c r="J344" s="1061"/>
      <c r="K344" s="1061"/>
      <c r="L344" s="1061"/>
      <c r="M344" s="1061"/>
      <c r="N344" s="1061"/>
      <c r="O344" s="1061"/>
      <c r="P344" s="1061"/>
      <c r="Q344" s="1061"/>
      <c r="R344" s="1061"/>
      <c r="S344" s="1061"/>
      <c r="T344" s="1061"/>
      <c r="U344" s="1061"/>
      <c r="V344" s="1061"/>
      <c r="W344" s="1061"/>
      <c r="X344" s="1061"/>
      <c r="Y344" s="1061"/>
      <c r="Z344" s="1061"/>
      <c r="AA344" s="1061"/>
      <c r="AB344" s="1061"/>
      <c r="AC344" s="1061"/>
      <c r="AD344" s="1061"/>
      <c r="AE344" s="1061"/>
      <c r="AF344" s="1061"/>
      <c r="AG344" s="1061"/>
      <c r="AH344" s="1061"/>
      <c r="AI344" s="1061"/>
      <c r="AJ344" s="1061"/>
      <c r="AK344" s="1061"/>
      <c r="AL344" s="1061"/>
      <c r="AM344" s="1061"/>
      <c r="AN344" s="1061"/>
      <c r="AO344" s="1061"/>
      <c r="AP344" s="1061"/>
      <c r="AQ344" s="237"/>
      <c r="AR344" s="237"/>
    </row>
    <row r="345" spans="1:44" s="243" customFormat="1" ht="18" customHeight="1" x14ac:dyDescent="0.15">
      <c r="A345" s="237"/>
      <c r="B345" s="833"/>
      <c r="C345" s="833"/>
      <c r="D345" s="833" t="s">
        <v>27</v>
      </c>
      <c r="E345" s="833"/>
      <c r="F345" s="833"/>
      <c r="G345" s="833"/>
      <c r="H345" s="833"/>
      <c r="I345" s="833"/>
      <c r="J345" s="833"/>
      <c r="K345" s="833"/>
      <c r="L345" s="833"/>
      <c r="M345" s="833"/>
      <c r="N345" s="833"/>
      <c r="O345" s="833"/>
      <c r="P345" s="833"/>
      <c r="Q345" s="833"/>
      <c r="R345" s="833"/>
      <c r="S345" s="833"/>
      <c r="T345" s="833"/>
      <c r="U345" s="833"/>
      <c r="V345" s="833"/>
      <c r="W345" s="833"/>
      <c r="X345" s="833"/>
      <c r="Y345" s="833"/>
      <c r="Z345" s="833"/>
      <c r="AA345" s="833"/>
      <c r="AB345" s="833"/>
      <c r="AC345" s="833"/>
      <c r="AD345" s="833"/>
      <c r="AE345" s="833"/>
      <c r="AF345" s="833"/>
      <c r="AG345" s="833"/>
      <c r="AH345" s="833"/>
      <c r="AI345" s="833"/>
      <c r="AJ345" s="833"/>
      <c r="AK345" s="833"/>
      <c r="AL345" s="833"/>
      <c r="AM345" s="981" t="s">
        <v>60</v>
      </c>
      <c r="AN345" s="982"/>
      <c r="AO345" s="982"/>
      <c r="AP345" s="983"/>
      <c r="AQ345" s="237"/>
      <c r="AR345" s="237"/>
    </row>
    <row r="346" spans="1:44" s="243" customFormat="1" ht="30" customHeight="1" x14ac:dyDescent="0.15">
      <c r="A346" s="237"/>
      <c r="B346" s="833" t="s">
        <v>9</v>
      </c>
      <c r="C346" s="835"/>
      <c r="D346" s="832" t="s">
        <v>626</v>
      </c>
      <c r="E346" s="832"/>
      <c r="F346" s="832"/>
      <c r="G346" s="832"/>
      <c r="H346" s="832"/>
      <c r="I346" s="832"/>
      <c r="J346" s="832"/>
      <c r="K346" s="832"/>
      <c r="L346" s="832"/>
      <c r="M346" s="832"/>
      <c r="N346" s="832"/>
      <c r="O346" s="832"/>
      <c r="P346" s="832"/>
      <c r="Q346" s="832"/>
      <c r="R346" s="832"/>
      <c r="S346" s="832"/>
      <c r="T346" s="832"/>
      <c r="U346" s="832"/>
      <c r="V346" s="832"/>
      <c r="W346" s="832"/>
      <c r="X346" s="832"/>
      <c r="Y346" s="832"/>
      <c r="Z346" s="832"/>
      <c r="AA346" s="832"/>
      <c r="AB346" s="832"/>
      <c r="AC346" s="832"/>
      <c r="AD346" s="832"/>
      <c r="AE346" s="832"/>
      <c r="AF346" s="832"/>
      <c r="AG346" s="832"/>
      <c r="AH346" s="832"/>
      <c r="AI346" s="832"/>
      <c r="AJ346" s="832"/>
      <c r="AK346" s="832"/>
      <c r="AL346" s="832" t="s">
        <v>28</v>
      </c>
      <c r="AM346" s="838"/>
      <c r="AN346" s="839"/>
      <c r="AO346" s="839"/>
      <c r="AP346" s="840"/>
      <c r="AQ346" s="237"/>
      <c r="AR346" s="237"/>
    </row>
    <row r="347" spans="1:44" s="243" customFormat="1" ht="30" customHeight="1" x14ac:dyDescent="0.15">
      <c r="A347" s="237"/>
      <c r="B347" s="835" t="s">
        <v>12</v>
      </c>
      <c r="C347" s="835"/>
      <c r="D347" s="832" t="s">
        <v>161</v>
      </c>
      <c r="E347" s="832"/>
      <c r="F347" s="832"/>
      <c r="G347" s="832"/>
      <c r="H347" s="832"/>
      <c r="I347" s="832"/>
      <c r="J347" s="832"/>
      <c r="K347" s="832"/>
      <c r="L347" s="832"/>
      <c r="M347" s="832"/>
      <c r="N347" s="832"/>
      <c r="O347" s="832"/>
      <c r="P347" s="832"/>
      <c r="Q347" s="832"/>
      <c r="R347" s="832"/>
      <c r="S347" s="832"/>
      <c r="T347" s="832"/>
      <c r="U347" s="832"/>
      <c r="V347" s="832"/>
      <c r="W347" s="832"/>
      <c r="X347" s="832"/>
      <c r="Y347" s="832"/>
      <c r="Z347" s="832"/>
      <c r="AA347" s="832"/>
      <c r="AB347" s="832"/>
      <c r="AC347" s="832"/>
      <c r="AD347" s="832"/>
      <c r="AE347" s="832"/>
      <c r="AF347" s="832"/>
      <c r="AG347" s="832"/>
      <c r="AH347" s="832"/>
      <c r="AI347" s="832"/>
      <c r="AJ347" s="832"/>
      <c r="AK347" s="832"/>
      <c r="AL347" s="832"/>
      <c r="AM347" s="838"/>
      <c r="AN347" s="839"/>
      <c r="AO347" s="839"/>
      <c r="AP347" s="840"/>
      <c r="AQ347" s="237"/>
      <c r="AR347" s="237"/>
    </row>
    <row r="348" spans="1:44" s="243" customFormat="1" ht="21" customHeight="1" x14ac:dyDescent="0.15">
      <c r="A348" s="237"/>
      <c r="B348" s="833" t="s">
        <v>14</v>
      </c>
      <c r="C348" s="835"/>
      <c r="D348" s="832" t="s">
        <v>162</v>
      </c>
      <c r="E348" s="832"/>
      <c r="F348" s="832"/>
      <c r="G348" s="832"/>
      <c r="H348" s="832"/>
      <c r="I348" s="832"/>
      <c r="J348" s="832"/>
      <c r="K348" s="832"/>
      <c r="L348" s="832"/>
      <c r="M348" s="832"/>
      <c r="N348" s="832"/>
      <c r="O348" s="832"/>
      <c r="P348" s="832"/>
      <c r="Q348" s="832"/>
      <c r="R348" s="832"/>
      <c r="S348" s="832"/>
      <c r="T348" s="832"/>
      <c r="U348" s="832"/>
      <c r="V348" s="832"/>
      <c r="W348" s="832"/>
      <c r="X348" s="832"/>
      <c r="Y348" s="832"/>
      <c r="Z348" s="832"/>
      <c r="AA348" s="832"/>
      <c r="AB348" s="832"/>
      <c r="AC348" s="832"/>
      <c r="AD348" s="832"/>
      <c r="AE348" s="832"/>
      <c r="AF348" s="832"/>
      <c r="AG348" s="832"/>
      <c r="AH348" s="832"/>
      <c r="AI348" s="832"/>
      <c r="AJ348" s="832"/>
      <c r="AK348" s="832"/>
      <c r="AL348" s="832" t="s">
        <v>28</v>
      </c>
      <c r="AM348" s="838"/>
      <c r="AN348" s="839"/>
      <c r="AO348" s="839"/>
      <c r="AP348" s="840"/>
      <c r="AQ348" s="237"/>
      <c r="AR348" s="237"/>
    </row>
    <row r="349" spans="1:44" s="243" customFormat="1" ht="21" customHeight="1" x14ac:dyDescent="0.15">
      <c r="A349" s="237"/>
      <c r="B349" s="835" t="s">
        <v>17</v>
      </c>
      <c r="C349" s="835"/>
      <c r="D349" s="832" t="s">
        <v>163</v>
      </c>
      <c r="E349" s="832"/>
      <c r="F349" s="832"/>
      <c r="G349" s="832"/>
      <c r="H349" s="832"/>
      <c r="I349" s="832"/>
      <c r="J349" s="832"/>
      <c r="K349" s="832"/>
      <c r="L349" s="832"/>
      <c r="M349" s="832"/>
      <c r="N349" s="832"/>
      <c r="O349" s="832"/>
      <c r="P349" s="832"/>
      <c r="Q349" s="832"/>
      <c r="R349" s="832"/>
      <c r="S349" s="832"/>
      <c r="T349" s="832"/>
      <c r="U349" s="832"/>
      <c r="V349" s="832"/>
      <c r="W349" s="832"/>
      <c r="X349" s="832"/>
      <c r="Y349" s="832"/>
      <c r="Z349" s="832"/>
      <c r="AA349" s="832"/>
      <c r="AB349" s="832"/>
      <c r="AC349" s="832"/>
      <c r="AD349" s="832"/>
      <c r="AE349" s="832"/>
      <c r="AF349" s="832"/>
      <c r="AG349" s="832"/>
      <c r="AH349" s="832"/>
      <c r="AI349" s="832"/>
      <c r="AJ349" s="832"/>
      <c r="AK349" s="832"/>
      <c r="AL349" s="832" t="s">
        <v>28</v>
      </c>
      <c r="AM349" s="838"/>
      <c r="AN349" s="839"/>
      <c r="AO349" s="839"/>
      <c r="AP349" s="840"/>
      <c r="AQ349" s="237"/>
      <c r="AR349" s="237"/>
    </row>
    <row r="350" spans="1:44" s="243" customFormat="1" ht="30" customHeight="1" x14ac:dyDescent="0.15">
      <c r="A350" s="237"/>
      <c r="B350" s="844" t="s">
        <v>18</v>
      </c>
      <c r="C350" s="876"/>
      <c r="D350" s="1366" t="s">
        <v>1435</v>
      </c>
      <c r="E350" s="888"/>
      <c r="F350" s="888"/>
      <c r="G350" s="888"/>
      <c r="H350" s="888"/>
      <c r="I350" s="888"/>
      <c r="J350" s="888"/>
      <c r="K350" s="888"/>
      <c r="L350" s="888"/>
      <c r="M350" s="888"/>
      <c r="N350" s="888"/>
      <c r="O350" s="888"/>
      <c r="P350" s="888"/>
      <c r="Q350" s="888"/>
      <c r="R350" s="888"/>
      <c r="S350" s="888"/>
      <c r="T350" s="888"/>
      <c r="U350" s="888"/>
      <c r="V350" s="888"/>
      <c r="W350" s="888"/>
      <c r="X350" s="888"/>
      <c r="Y350" s="888"/>
      <c r="Z350" s="888"/>
      <c r="AA350" s="888"/>
      <c r="AB350" s="888"/>
      <c r="AC350" s="888"/>
      <c r="AD350" s="888"/>
      <c r="AE350" s="888"/>
      <c r="AF350" s="888"/>
      <c r="AG350" s="888"/>
      <c r="AH350" s="888"/>
      <c r="AI350" s="888"/>
      <c r="AJ350" s="888"/>
      <c r="AK350" s="888"/>
      <c r="AL350" s="1329"/>
      <c r="AM350" s="641"/>
      <c r="AN350" s="642"/>
      <c r="AO350" s="642"/>
      <c r="AP350" s="643"/>
      <c r="AQ350" s="237"/>
      <c r="AR350" s="237"/>
    </row>
    <row r="351" spans="1:44" s="243" customFormat="1" ht="30" customHeight="1" x14ac:dyDescent="0.15">
      <c r="A351" s="237"/>
      <c r="B351" s="1352" t="s">
        <v>19</v>
      </c>
      <c r="C351" s="1444"/>
      <c r="D351" s="1414" t="s">
        <v>1610</v>
      </c>
      <c r="E351" s="1414"/>
      <c r="F351" s="1414"/>
      <c r="G351" s="1414"/>
      <c r="H351" s="1414"/>
      <c r="I351" s="1414"/>
      <c r="J351" s="1414"/>
      <c r="K351" s="1414"/>
      <c r="L351" s="1414"/>
      <c r="M351" s="1414"/>
      <c r="N351" s="1414"/>
      <c r="O351" s="1414"/>
      <c r="P351" s="1414"/>
      <c r="Q351" s="1414"/>
      <c r="R351" s="1414"/>
      <c r="S351" s="1414"/>
      <c r="T351" s="1414"/>
      <c r="U351" s="1414"/>
      <c r="V351" s="1414"/>
      <c r="W351" s="1414"/>
      <c r="X351" s="1414"/>
      <c r="Y351" s="1414"/>
      <c r="Z351" s="1414"/>
      <c r="AA351" s="1414"/>
      <c r="AB351" s="1414"/>
      <c r="AC351" s="1414"/>
      <c r="AD351" s="1414"/>
      <c r="AE351" s="1414"/>
      <c r="AF351" s="1414"/>
      <c r="AG351" s="1414"/>
      <c r="AH351" s="1414"/>
      <c r="AI351" s="1414"/>
      <c r="AJ351" s="1414"/>
      <c r="AK351" s="1414"/>
      <c r="AL351" s="1414" t="s">
        <v>28</v>
      </c>
      <c r="AM351" s="1033"/>
      <c r="AN351" s="1034"/>
      <c r="AO351" s="1034"/>
      <c r="AP351" s="1096"/>
      <c r="AQ351" s="237"/>
      <c r="AR351" s="237"/>
    </row>
    <row r="352" spans="1:44" s="243" customFormat="1" ht="45.6" customHeight="1" x14ac:dyDescent="0.15">
      <c r="A352" s="237"/>
      <c r="B352" s="1097" t="s">
        <v>741</v>
      </c>
      <c r="C352" s="1098"/>
      <c r="D352" s="1092" t="s">
        <v>1611</v>
      </c>
      <c r="E352" s="1093"/>
      <c r="F352" s="1093"/>
      <c r="G352" s="1093"/>
      <c r="H352" s="1093"/>
      <c r="I352" s="1093"/>
      <c r="J352" s="1093"/>
      <c r="K352" s="1093"/>
      <c r="L352" s="1093"/>
      <c r="M352" s="1093"/>
      <c r="N352" s="1093"/>
      <c r="O352" s="1093"/>
      <c r="P352" s="1093"/>
      <c r="Q352" s="1093"/>
      <c r="R352" s="1093"/>
      <c r="S352" s="1093"/>
      <c r="T352" s="1093"/>
      <c r="U352" s="1093"/>
      <c r="V352" s="1093"/>
      <c r="W352" s="1093"/>
      <c r="X352" s="1093"/>
      <c r="Y352" s="1093"/>
      <c r="Z352" s="1093"/>
      <c r="AA352" s="1093"/>
      <c r="AB352" s="1093"/>
      <c r="AC352" s="1093"/>
      <c r="AD352" s="1093"/>
      <c r="AE352" s="1093"/>
      <c r="AF352" s="1093"/>
      <c r="AG352" s="1093"/>
      <c r="AH352" s="1093"/>
      <c r="AI352" s="1093"/>
      <c r="AJ352" s="1093"/>
      <c r="AK352" s="1093"/>
      <c r="AL352" s="1094"/>
      <c r="AM352" s="859"/>
      <c r="AN352" s="860"/>
      <c r="AO352" s="860"/>
      <c r="AP352" s="861"/>
      <c r="AQ352" s="237"/>
      <c r="AR352" s="237"/>
    </row>
    <row r="353" spans="1:44" s="243" customFormat="1" ht="42" customHeight="1" x14ac:dyDescent="0.15">
      <c r="A353" s="237"/>
      <c r="B353" s="1074"/>
      <c r="C353" s="1099"/>
      <c r="D353" s="744"/>
      <c r="E353" s="869" t="s">
        <v>1408</v>
      </c>
      <c r="F353" s="869"/>
      <c r="G353" s="869"/>
      <c r="H353" s="869"/>
      <c r="I353" s="869"/>
      <c r="J353" s="869"/>
      <c r="K353" s="869"/>
      <c r="L353" s="869"/>
      <c r="M353" s="869"/>
      <c r="N353" s="869"/>
      <c r="O353" s="869"/>
      <c r="P353" s="869"/>
      <c r="Q353" s="869"/>
      <c r="R353" s="869"/>
      <c r="S353" s="869"/>
      <c r="T353" s="869"/>
      <c r="U353" s="869"/>
      <c r="V353" s="869"/>
      <c r="W353" s="869"/>
      <c r="X353" s="869"/>
      <c r="Y353" s="869"/>
      <c r="Z353" s="869"/>
      <c r="AA353" s="869"/>
      <c r="AB353" s="869"/>
      <c r="AC353" s="869"/>
      <c r="AD353" s="869"/>
      <c r="AE353" s="869"/>
      <c r="AF353" s="869"/>
      <c r="AG353" s="869"/>
      <c r="AH353" s="869"/>
      <c r="AI353" s="869"/>
      <c r="AJ353" s="869"/>
      <c r="AK353" s="869"/>
      <c r="AL353" s="588"/>
      <c r="AM353" s="862"/>
      <c r="AN353" s="863"/>
      <c r="AO353" s="863"/>
      <c r="AP353" s="864"/>
      <c r="AQ353" s="237"/>
      <c r="AR353" s="237"/>
    </row>
    <row r="354" spans="1:44" s="243" customFormat="1" ht="6" customHeight="1" x14ac:dyDescent="0.15">
      <c r="A354" s="237"/>
      <c r="B354" s="853"/>
      <c r="C354" s="1100"/>
      <c r="D354" s="745"/>
      <c r="E354" s="1091"/>
      <c r="F354" s="1091"/>
      <c r="G354" s="1091"/>
      <c r="H354" s="1091"/>
      <c r="I354" s="1091"/>
      <c r="J354" s="1091"/>
      <c r="K354" s="1091"/>
      <c r="L354" s="1091"/>
      <c r="M354" s="1091"/>
      <c r="N354" s="1091"/>
      <c r="O354" s="1091"/>
      <c r="P354" s="1091"/>
      <c r="Q354" s="1091"/>
      <c r="R354" s="1091"/>
      <c r="S354" s="1091"/>
      <c r="T354" s="1091"/>
      <c r="U354" s="1091"/>
      <c r="V354" s="1091"/>
      <c r="W354" s="1091"/>
      <c r="X354" s="1091"/>
      <c r="Y354" s="1091"/>
      <c r="Z354" s="1091"/>
      <c r="AA354" s="1091"/>
      <c r="AB354" s="1091"/>
      <c r="AC354" s="1091"/>
      <c r="AD354" s="1091"/>
      <c r="AE354" s="1091"/>
      <c r="AF354" s="1091"/>
      <c r="AG354" s="1091"/>
      <c r="AH354" s="1091"/>
      <c r="AI354" s="1091"/>
      <c r="AJ354" s="1091"/>
      <c r="AK354" s="1091"/>
      <c r="AL354" s="1091"/>
      <c r="AM354" s="865"/>
      <c r="AN354" s="866"/>
      <c r="AO354" s="866"/>
      <c r="AP354" s="867"/>
      <c r="AQ354" s="237"/>
      <c r="AR354" s="237"/>
    </row>
    <row r="355" spans="1:44" ht="18.600000000000001" customHeight="1" x14ac:dyDescent="0.15">
      <c r="B355" s="1185" t="s">
        <v>260</v>
      </c>
      <c r="C355" s="1186"/>
      <c r="D355" s="1445"/>
      <c r="E355" s="1445"/>
      <c r="F355" s="1445"/>
      <c r="G355" s="1445"/>
      <c r="H355" s="1445"/>
      <c r="I355" s="1445"/>
      <c r="J355" s="1445"/>
      <c r="K355" s="1445"/>
      <c r="L355" s="1445"/>
      <c r="M355" s="1445"/>
      <c r="N355" s="1445"/>
      <c r="O355" s="1445"/>
      <c r="P355" s="1445"/>
      <c r="Q355" s="1445"/>
      <c r="R355" s="1445"/>
      <c r="S355" s="1445"/>
      <c r="T355" s="1445"/>
      <c r="U355" s="1445"/>
      <c r="V355" s="1445"/>
      <c r="W355" s="1445"/>
      <c r="X355" s="1445"/>
      <c r="Y355" s="1445"/>
      <c r="Z355" s="1445"/>
      <c r="AA355" s="1445"/>
      <c r="AB355" s="1445"/>
      <c r="AC355" s="1445"/>
      <c r="AD355" s="1445"/>
      <c r="AE355" s="1445"/>
      <c r="AF355" s="1445"/>
      <c r="AG355" s="1445"/>
      <c r="AH355" s="1445"/>
      <c r="AI355" s="1445"/>
      <c r="AJ355" s="1445"/>
      <c r="AK355" s="1445"/>
      <c r="AL355" s="1445"/>
      <c r="AM355" s="1445"/>
      <c r="AN355" s="1445"/>
      <c r="AO355" s="1445"/>
      <c r="AP355" s="1446"/>
      <c r="AQ355" s="237"/>
      <c r="AR355" s="237"/>
    </row>
    <row r="356" spans="1:44" s="243" customFormat="1" ht="21.6" customHeight="1" x14ac:dyDescent="0.15">
      <c r="A356" s="237"/>
      <c r="B356" s="835" t="s">
        <v>31</v>
      </c>
      <c r="C356" s="835"/>
      <c r="D356" s="832" t="s">
        <v>164</v>
      </c>
      <c r="E356" s="832"/>
      <c r="F356" s="832"/>
      <c r="G356" s="832"/>
      <c r="H356" s="832"/>
      <c r="I356" s="832"/>
      <c r="J356" s="832"/>
      <c r="K356" s="832"/>
      <c r="L356" s="832"/>
      <c r="M356" s="832"/>
      <c r="N356" s="832"/>
      <c r="O356" s="832"/>
      <c r="P356" s="832"/>
      <c r="Q356" s="832"/>
      <c r="R356" s="832"/>
      <c r="S356" s="832"/>
      <c r="T356" s="832"/>
      <c r="U356" s="832"/>
      <c r="V356" s="832"/>
      <c r="W356" s="832"/>
      <c r="X356" s="832"/>
      <c r="Y356" s="832"/>
      <c r="Z356" s="832"/>
      <c r="AA356" s="832"/>
      <c r="AB356" s="832"/>
      <c r="AC356" s="832"/>
      <c r="AD356" s="832"/>
      <c r="AE356" s="832"/>
      <c r="AF356" s="832"/>
      <c r="AG356" s="832"/>
      <c r="AH356" s="832"/>
      <c r="AI356" s="832"/>
      <c r="AJ356" s="832"/>
      <c r="AK356" s="832"/>
      <c r="AL356" s="832" t="s">
        <v>28</v>
      </c>
      <c r="AM356" s="838"/>
      <c r="AN356" s="839"/>
      <c r="AO356" s="839"/>
      <c r="AP356" s="840"/>
      <c r="AQ356" s="237"/>
      <c r="AR356" s="237"/>
    </row>
    <row r="357" spans="1:44" s="243" customFormat="1" ht="30" customHeight="1" x14ac:dyDescent="0.15">
      <c r="A357" s="237"/>
      <c r="B357" s="835" t="s">
        <v>32</v>
      </c>
      <c r="C357" s="835"/>
      <c r="D357" s="832" t="s">
        <v>165</v>
      </c>
      <c r="E357" s="832"/>
      <c r="F357" s="832"/>
      <c r="G357" s="832"/>
      <c r="H357" s="832"/>
      <c r="I357" s="832"/>
      <c r="J357" s="832"/>
      <c r="K357" s="832"/>
      <c r="L357" s="832"/>
      <c r="M357" s="832"/>
      <c r="N357" s="832"/>
      <c r="O357" s="832"/>
      <c r="P357" s="832"/>
      <c r="Q357" s="832"/>
      <c r="R357" s="832"/>
      <c r="S357" s="832"/>
      <c r="T357" s="832"/>
      <c r="U357" s="832"/>
      <c r="V357" s="832"/>
      <c r="W357" s="832"/>
      <c r="X357" s="832"/>
      <c r="Y357" s="832"/>
      <c r="Z357" s="832"/>
      <c r="AA357" s="832"/>
      <c r="AB357" s="832"/>
      <c r="AC357" s="832"/>
      <c r="AD357" s="832"/>
      <c r="AE357" s="832"/>
      <c r="AF357" s="832"/>
      <c r="AG357" s="832"/>
      <c r="AH357" s="832"/>
      <c r="AI357" s="832"/>
      <c r="AJ357" s="832"/>
      <c r="AK357" s="832"/>
      <c r="AL357" s="832" t="s">
        <v>28</v>
      </c>
      <c r="AM357" s="838"/>
      <c r="AN357" s="839"/>
      <c r="AO357" s="839"/>
      <c r="AP357" s="840"/>
      <c r="AQ357" s="237"/>
      <c r="AR357" s="237"/>
    </row>
    <row r="358" spans="1:44" s="243" customFormat="1" ht="21.6" customHeight="1" x14ac:dyDescent="0.15">
      <c r="A358" s="237"/>
      <c r="B358" s="835" t="s">
        <v>734</v>
      </c>
      <c r="C358" s="835"/>
      <c r="D358" s="832" t="s">
        <v>166</v>
      </c>
      <c r="E358" s="832"/>
      <c r="F358" s="832"/>
      <c r="G358" s="832"/>
      <c r="H358" s="832"/>
      <c r="I358" s="832"/>
      <c r="J358" s="832"/>
      <c r="K358" s="832"/>
      <c r="L358" s="832"/>
      <c r="M358" s="832"/>
      <c r="N358" s="832"/>
      <c r="O358" s="832"/>
      <c r="P358" s="832"/>
      <c r="Q358" s="832"/>
      <c r="R358" s="832"/>
      <c r="S358" s="832"/>
      <c r="T358" s="832"/>
      <c r="U358" s="832"/>
      <c r="V358" s="832"/>
      <c r="W358" s="832"/>
      <c r="X358" s="832"/>
      <c r="Y358" s="832"/>
      <c r="Z358" s="832"/>
      <c r="AA358" s="832"/>
      <c r="AB358" s="832"/>
      <c r="AC358" s="832"/>
      <c r="AD358" s="832"/>
      <c r="AE358" s="832"/>
      <c r="AF358" s="832"/>
      <c r="AG358" s="832"/>
      <c r="AH358" s="832"/>
      <c r="AI358" s="832"/>
      <c r="AJ358" s="832"/>
      <c r="AK358" s="832"/>
      <c r="AL358" s="832"/>
      <c r="AM358" s="838"/>
      <c r="AN358" s="839"/>
      <c r="AO358" s="839"/>
      <c r="AP358" s="840"/>
      <c r="AQ358" s="237"/>
      <c r="AR358" s="237"/>
    </row>
    <row r="359" spans="1:44" s="243" customFormat="1" ht="48" customHeight="1" x14ac:dyDescent="0.15">
      <c r="A359" s="237"/>
      <c r="B359" s="835" t="s">
        <v>742</v>
      </c>
      <c r="C359" s="835"/>
      <c r="D359" s="832" t="s">
        <v>1612</v>
      </c>
      <c r="E359" s="832"/>
      <c r="F359" s="832"/>
      <c r="G359" s="832"/>
      <c r="H359" s="832"/>
      <c r="I359" s="832"/>
      <c r="J359" s="832"/>
      <c r="K359" s="832"/>
      <c r="L359" s="832"/>
      <c r="M359" s="832"/>
      <c r="N359" s="832"/>
      <c r="O359" s="832"/>
      <c r="P359" s="832"/>
      <c r="Q359" s="832"/>
      <c r="R359" s="832"/>
      <c r="S359" s="832"/>
      <c r="T359" s="832"/>
      <c r="U359" s="832"/>
      <c r="V359" s="832"/>
      <c r="W359" s="832"/>
      <c r="X359" s="832"/>
      <c r="Y359" s="832"/>
      <c r="Z359" s="832"/>
      <c r="AA359" s="832"/>
      <c r="AB359" s="832"/>
      <c r="AC359" s="832"/>
      <c r="AD359" s="832"/>
      <c r="AE359" s="832"/>
      <c r="AF359" s="832"/>
      <c r="AG359" s="832"/>
      <c r="AH359" s="832"/>
      <c r="AI359" s="832"/>
      <c r="AJ359" s="832"/>
      <c r="AK359" s="832"/>
      <c r="AL359" s="832"/>
      <c r="AM359" s="838"/>
      <c r="AN359" s="839"/>
      <c r="AO359" s="839"/>
      <c r="AP359" s="840"/>
      <c r="AQ359" s="237"/>
      <c r="AR359" s="237"/>
    </row>
    <row r="360" spans="1:44" ht="6" customHeight="1" x14ac:dyDescent="0.15">
      <c r="AQ360" s="237"/>
      <c r="AR360" s="237"/>
    </row>
    <row r="361" spans="1:44" ht="18" customHeight="1" x14ac:dyDescent="0.15">
      <c r="A361" s="1061" t="s">
        <v>1253</v>
      </c>
      <c r="B361" s="1061"/>
      <c r="C361" s="1061"/>
      <c r="D361" s="1061"/>
      <c r="E361" s="1061"/>
      <c r="F361" s="1061"/>
      <c r="G361" s="1061"/>
      <c r="H361" s="1061"/>
      <c r="I361" s="1061"/>
      <c r="J361" s="1061"/>
      <c r="K361" s="1061"/>
      <c r="L361" s="1061"/>
      <c r="M361" s="1061"/>
      <c r="N361" s="1061"/>
      <c r="O361" s="1061"/>
      <c r="P361" s="1061"/>
      <c r="Q361" s="1061"/>
      <c r="R361" s="1061"/>
      <c r="S361" s="1061"/>
      <c r="T361" s="1061"/>
      <c r="U361" s="1061"/>
      <c r="V361" s="1061"/>
      <c r="W361" s="1061"/>
      <c r="X361" s="1061"/>
      <c r="Y361" s="1061"/>
      <c r="Z361" s="1061"/>
      <c r="AA361" s="1061"/>
      <c r="AB361" s="1061"/>
      <c r="AC361" s="1061"/>
      <c r="AD361" s="1061"/>
      <c r="AE361" s="1061"/>
      <c r="AF361" s="1061"/>
      <c r="AG361" s="1061"/>
      <c r="AH361" s="1061"/>
      <c r="AI361" s="1061"/>
      <c r="AJ361" s="1061"/>
      <c r="AK361" s="1061"/>
      <c r="AL361" s="1061"/>
      <c r="AM361" s="1061"/>
      <c r="AN361" s="1061"/>
      <c r="AO361" s="1061"/>
      <c r="AP361" s="1061"/>
      <c r="AQ361" s="237"/>
      <c r="AR361" s="237"/>
    </row>
    <row r="362" spans="1:44" ht="18" customHeight="1" x14ac:dyDescent="0.15">
      <c r="B362" s="833"/>
      <c r="C362" s="833"/>
      <c r="D362" s="833" t="s">
        <v>27</v>
      </c>
      <c r="E362" s="833"/>
      <c r="F362" s="833"/>
      <c r="G362" s="833"/>
      <c r="H362" s="833"/>
      <c r="I362" s="833"/>
      <c r="J362" s="833"/>
      <c r="K362" s="833"/>
      <c r="L362" s="833"/>
      <c r="M362" s="833"/>
      <c r="N362" s="833"/>
      <c r="O362" s="833"/>
      <c r="P362" s="833"/>
      <c r="Q362" s="833"/>
      <c r="R362" s="833"/>
      <c r="S362" s="833"/>
      <c r="T362" s="833"/>
      <c r="U362" s="833"/>
      <c r="V362" s="833"/>
      <c r="W362" s="833"/>
      <c r="X362" s="833"/>
      <c r="Y362" s="833"/>
      <c r="Z362" s="833"/>
      <c r="AA362" s="833"/>
      <c r="AB362" s="833"/>
      <c r="AC362" s="833"/>
      <c r="AD362" s="833"/>
      <c r="AE362" s="833"/>
      <c r="AF362" s="833"/>
      <c r="AG362" s="833"/>
      <c r="AH362" s="833"/>
      <c r="AI362" s="833"/>
      <c r="AJ362" s="833"/>
      <c r="AK362" s="833"/>
      <c r="AL362" s="833"/>
      <c r="AM362" s="981" t="s">
        <v>60</v>
      </c>
      <c r="AN362" s="982"/>
      <c r="AO362" s="982"/>
      <c r="AP362" s="983"/>
      <c r="AQ362" s="237"/>
      <c r="AR362" s="237"/>
    </row>
    <row r="363" spans="1:44" ht="45" customHeight="1" x14ac:dyDescent="0.15">
      <c r="B363" s="988" t="s">
        <v>9</v>
      </c>
      <c r="C363" s="989"/>
      <c r="D363" s="837" t="s">
        <v>1613</v>
      </c>
      <c r="E363" s="837"/>
      <c r="F363" s="837"/>
      <c r="G363" s="837"/>
      <c r="H363" s="837"/>
      <c r="I363" s="837"/>
      <c r="J363" s="837"/>
      <c r="K363" s="837"/>
      <c r="L363" s="837"/>
      <c r="M363" s="837"/>
      <c r="N363" s="837"/>
      <c r="O363" s="837"/>
      <c r="P363" s="837"/>
      <c r="Q363" s="837"/>
      <c r="R363" s="837"/>
      <c r="S363" s="837"/>
      <c r="T363" s="837"/>
      <c r="U363" s="837"/>
      <c r="V363" s="837"/>
      <c r="W363" s="837"/>
      <c r="X363" s="837"/>
      <c r="Y363" s="837"/>
      <c r="Z363" s="837"/>
      <c r="AA363" s="837"/>
      <c r="AB363" s="837"/>
      <c r="AC363" s="837"/>
      <c r="AD363" s="837"/>
      <c r="AE363" s="837"/>
      <c r="AF363" s="837"/>
      <c r="AG363" s="837"/>
      <c r="AH363" s="837"/>
      <c r="AI363" s="837"/>
      <c r="AJ363" s="837"/>
      <c r="AK363" s="837"/>
      <c r="AL363" s="837" t="s">
        <v>28</v>
      </c>
      <c r="AM363" s="838"/>
      <c r="AN363" s="839"/>
      <c r="AO363" s="839"/>
      <c r="AP363" s="840"/>
      <c r="AQ363" s="237"/>
      <c r="AR363" s="237"/>
    </row>
    <row r="364" spans="1:44" ht="44.45" customHeight="1" x14ac:dyDescent="0.15">
      <c r="B364" s="1074"/>
      <c r="C364" s="1101"/>
      <c r="D364" s="903" t="s">
        <v>1614</v>
      </c>
      <c r="E364" s="904"/>
      <c r="F364" s="904"/>
      <c r="G364" s="904"/>
      <c r="H364" s="904"/>
      <c r="I364" s="904"/>
      <c r="J364" s="904"/>
      <c r="K364" s="904"/>
      <c r="L364" s="904"/>
      <c r="M364" s="904"/>
      <c r="N364" s="904"/>
      <c r="O364" s="904"/>
      <c r="P364" s="904"/>
      <c r="Q364" s="904"/>
      <c r="R364" s="904"/>
      <c r="S364" s="904"/>
      <c r="T364" s="904"/>
      <c r="U364" s="904"/>
      <c r="V364" s="904"/>
      <c r="W364" s="904"/>
      <c r="X364" s="904"/>
      <c r="Y364" s="904"/>
      <c r="Z364" s="904"/>
      <c r="AA364" s="904"/>
      <c r="AB364" s="904"/>
      <c r="AC364" s="904"/>
      <c r="AD364" s="904"/>
      <c r="AE364" s="904"/>
      <c r="AF364" s="904"/>
      <c r="AG364" s="904"/>
      <c r="AH364" s="904"/>
      <c r="AI364" s="904"/>
      <c r="AJ364" s="904"/>
      <c r="AK364" s="904"/>
      <c r="AL364" s="905"/>
      <c r="AM364" s="615"/>
      <c r="AN364" s="615"/>
      <c r="AO364" s="615"/>
      <c r="AP364" s="616"/>
      <c r="AQ364" s="237"/>
      <c r="AR364" s="237"/>
    </row>
    <row r="365" spans="1:44" ht="45.6" customHeight="1" x14ac:dyDescent="0.15">
      <c r="B365" s="1076"/>
      <c r="C365" s="1102"/>
      <c r="D365" s="903" t="s">
        <v>1615</v>
      </c>
      <c r="E365" s="904"/>
      <c r="F365" s="904"/>
      <c r="G365" s="904"/>
      <c r="H365" s="904"/>
      <c r="I365" s="904"/>
      <c r="J365" s="904"/>
      <c r="K365" s="904"/>
      <c r="L365" s="904"/>
      <c r="M365" s="904"/>
      <c r="N365" s="904"/>
      <c r="O365" s="904"/>
      <c r="P365" s="904"/>
      <c r="Q365" s="904"/>
      <c r="R365" s="904"/>
      <c r="S365" s="904"/>
      <c r="T365" s="904"/>
      <c r="U365" s="904"/>
      <c r="V365" s="904"/>
      <c r="W365" s="904"/>
      <c r="X365" s="904"/>
      <c r="Y365" s="904"/>
      <c r="Z365" s="904"/>
      <c r="AA365" s="904"/>
      <c r="AB365" s="904"/>
      <c r="AC365" s="904"/>
      <c r="AD365" s="904"/>
      <c r="AE365" s="904"/>
      <c r="AF365" s="904"/>
      <c r="AG365" s="904"/>
      <c r="AH365" s="904"/>
      <c r="AI365" s="904"/>
      <c r="AJ365" s="904"/>
      <c r="AK365" s="904"/>
      <c r="AL365" s="905"/>
      <c r="AM365" s="615"/>
      <c r="AN365" s="615"/>
      <c r="AO365" s="615"/>
      <c r="AP365" s="616"/>
      <c r="AQ365" s="237"/>
      <c r="AR365" s="237"/>
    </row>
    <row r="366" spans="1:44" ht="45" customHeight="1" x14ac:dyDescent="0.15">
      <c r="B366" s="833" t="s">
        <v>376</v>
      </c>
      <c r="C366" s="1022"/>
      <c r="D366" s="903" t="s">
        <v>749</v>
      </c>
      <c r="E366" s="904"/>
      <c r="F366" s="904"/>
      <c r="G366" s="904"/>
      <c r="H366" s="904"/>
      <c r="I366" s="904"/>
      <c r="J366" s="904"/>
      <c r="K366" s="904"/>
      <c r="L366" s="904"/>
      <c r="M366" s="904"/>
      <c r="N366" s="904"/>
      <c r="O366" s="904"/>
      <c r="P366" s="904"/>
      <c r="Q366" s="904"/>
      <c r="R366" s="904"/>
      <c r="S366" s="904"/>
      <c r="T366" s="904"/>
      <c r="U366" s="904"/>
      <c r="V366" s="904"/>
      <c r="W366" s="904"/>
      <c r="X366" s="904"/>
      <c r="Y366" s="904"/>
      <c r="Z366" s="904"/>
      <c r="AA366" s="904"/>
      <c r="AB366" s="904"/>
      <c r="AC366" s="904"/>
      <c r="AD366" s="904"/>
      <c r="AE366" s="904"/>
      <c r="AF366" s="904"/>
      <c r="AG366" s="904"/>
      <c r="AH366" s="904"/>
      <c r="AI366" s="904"/>
      <c r="AJ366" s="904"/>
      <c r="AK366" s="904"/>
      <c r="AL366" s="905"/>
      <c r="AM366" s="746"/>
      <c r="AN366" s="746"/>
      <c r="AO366" s="746"/>
      <c r="AP366" s="747"/>
      <c r="AQ366" s="237"/>
      <c r="AR366" s="237"/>
    </row>
    <row r="367" spans="1:44" ht="30.6" customHeight="1" x14ac:dyDescent="0.15">
      <c r="B367" s="835" t="s">
        <v>14</v>
      </c>
      <c r="C367" s="835"/>
      <c r="D367" s="880" t="s">
        <v>1616</v>
      </c>
      <c r="E367" s="880"/>
      <c r="F367" s="880"/>
      <c r="G367" s="880"/>
      <c r="H367" s="880"/>
      <c r="I367" s="880"/>
      <c r="J367" s="880"/>
      <c r="K367" s="880"/>
      <c r="L367" s="880"/>
      <c r="M367" s="880"/>
      <c r="N367" s="880"/>
      <c r="O367" s="880"/>
      <c r="P367" s="880"/>
      <c r="Q367" s="880"/>
      <c r="R367" s="880"/>
      <c r="S367" s="880"/>
      <c r="T367" s="880"/>
      <c r="U367" s="880"/>
      <c r="V367" s="880"/>
      <c r="W367" s="880"/>
      <c r="X367" s="880"/>
      <c r="Y367" s="880"/>
      <c r="Z367" s="880"/>
      <c r="AA367" s="880"/>
      <c r="AB367" s="880"/>
      <c r="AC367" s="880"/>
      <c r="AD367" s="880"/>
      <c r="AE367" s="880"/>
      <c r="AF367" s="880"/>
      <c r="AG367" s="880"/>
      <c r="AH367" s="880"/>
      <c r="AI367" s="880"/>
      <c r="AJ367" s="880"/>
      <c r="AK367" s="880"/>
      <c r="AL367" s="880"/>
      <c r="AM367" s="838"/>
      <c r="AN367" s="839"/>
      <c r="AO367" s="839"/>
      <c r="AP367" s="840"/>
      <c r="AQ367" s="237"/>
      <c r="AR367" s="237"/>
    </row>
    <row r="368" spans="1:44" ht="44.45" customHeight="1" x14ac:dyDescent="0.15">
      <c r="B368" s="835" t="s">
        <v>735</v>
      </c>
      <c r="C368" s="835"/>
      <c r="D368" s="880" t="s">
        <v>1617</v>
      </c>
      <c r="E368" s="880"/>
      <c r="F368" s="880"/>
      <c r="G368" s="880"/>
      <c r="H368" s="880"/>
      <c r="I368" s="880"/>
      <c r="J368" s="880"/>
      <c r="K368" s="880"/>
      <c r="L368" s="880"/>
      <c r="M368" s="880"/>
      <c r="N368" s="880"/>
      <c r="O368" s="880"/>
      <c r="P368" s="880"/>
      <c r="Q368" s="880"/>
      <c r="R368" s="880"/>
      <c r="S368" s="880"/>
      <c r="T368" s="880"/>
      <c r="U368" s="880"/>
      <c r="V368" s="880"/>
      <c r="W368" s="880"/>
      <c r="X368" s="880"/>
      <c r="Y368" s="880"/>
      <c r="Z368" s="880"/>
      <c r="AA368" s="880"/>
      <c r="AB368" s="880"/>
      <c r="AC368" s="880"/>
      <c r="AD368" s="880"/>
      <c r="AE368" s="880"/>
      <c r="AF368" s="880"/>
      <c r="AG368" s="880"/>
      <c r="AH368" s="880"/>
      <c r="AI368" s="880"/>
      <c r="AJ368" s="880"/>
      <c r="AK368" s="880"/>
      <c r="AL368" s="880"/>
      <c r="AM368" s="838"/>
      <c r="AN368" s="839"/>
      <c r="AO368" s="839"/>
      <c r="AP368" s="840"/>
      <c r="AQ368" s="237"/>
      <c r="AR368" s="237"/>
    </row>
    <row r="369" spans="1:44" ht="6" customHeight="1" x14ac:dyDescent="0.15">
      <c r="AQ369" s="237"/>
      <c r="AR369" s="237"/>
    </row>
    <row r="370" spans="1:44" ht="18" customHeight="1" x14ac:dyDescent="0.15">
      <c r="A370" s="1061" t="s">
        <v>750</v>
      </c>
      <c r="B370" s="1061"/>
      <c r="C370" s="1061"/>
      <c r="D370" s="1061"/>
      <c r="E370" s="1061"/>
      <c r="F370" s="1061"/>
      <c r="G370" s="1061"/>
      <c r="H370" s="1061"/>
      <c r="I370" s="1061"/>
      <c r="J370" s="1061"/>
      <c r="K370" s="1061"/>
      <c r="L370" s="1061"/>
      <c r="M370" s="1061"/>
      <c r="N370" s="1061"/>
      <c r="O370" s="1061"/>
      <c r="P370" s="1061"/>
      <c r="Q370" s="1061"/>
      <c r="R370" s="1061"/>
      <c r="S370" s="1061"/>
      <c r="T370" s="1061"/>
      <c r="U370" s="1061"/>
      <c r="V370" s="1061"/>
      <c r="W370" s="1061"/>
      <c r="X370" s="1061"/>
      <c r="Y370" s="1061"/>
      <c r="Z370" s="1061"/>
      <c r="AA370" s="1061"/>
      <c r="AB370" s="1061"/>
      <c r="AC370" s="1061"/>
      <c r="AD370" s="1061"/>
      <c r="AE370" s="1061"/>
      <c r="AF370" s="1061"/>
      <c r="AG370" s="1061"/>
      <c r="AH370" s="1061"/>
      <c r="AI370" s="1061"/>
      <c r="AJ370" s="1061"/>
      <c r="AK370" s="1061"/>
      <c r="AL370" s="1061"/>
      <c r="AM370" s="1061"/>
      <c r="AN370" s="1061"/>
      <c r="AO370" s="1061"/>
      <c r="AP370" s="1061"/>
      <c r="AQ370" s="237"/>
      <c r="AR370" s="237"/>
    </row>
    <row r="371" spans="1:44" s="243" customFormat="1" ht="18" customHeight="1" x14ac:dyDescent="0.15">
      <c r="A371" s="237"/>
      <c r="B371" s="833"/>
      <c r="C371" s="833"/>
      <c r="D371" s="833" t="s">
        <v>27</v>
      </c>
      <c r="E371" s="833"/>
      <c r="F371" s="833"/>
      <c r="G371" s="833"/>
      <c r="H371" s="833"/>
      <c r="I371" s="833"/>
      <c r="J371" s="833"/>
      <c r="K371" s="833"/>
      <c r="L371" s="833"/>
      <c r="M371" s="833"/>
      <c r="N371" s="833"/>
      <c r="O371" s="833"/>
      <c r="P371" s="833"/>
      <c r="Q371" s="833"/>
      <c r="R371" s="833"/>
      <c r="S371" s="833"/>
      <c r="T371" s="833"/>
      <c r="U371" s="833"/>
      <c r="V371" s="833"/>
      <c r="W371" s="833"/>
      <c r="X371" s="833"/>
      <c r="Y371" s="833"/>
      <c r="Z371" s="833"/>
      <c r="AA371" s="833"/>
      <c r="AB371" s="833"/>
      <c r="AC371" s="833"/>
      <c r="AD371" s="833"/>
      <c r="AE371" s="833"/>
      <c r="AF371" s="833"/>
      <c r="AG371" s="833"/>
      <c r="AH371" s="833"/>
      <c r="AI371" s="833"/>
      <c r="AJ371" s="833"/>
      <c r="AK371" s="833"/>
      <c r="AL371" s="833"/>
      <c r="AM371" s="981" t="s">
        <v>60</v>
      </c>
      <c r="AN371" s="982"/>
      <c r="AO371" s="982"/>
      <c r="AP371" s="983"/>
      <c r="AQ371" s="237"/>
      <c r="AR371" s="237"/>
    </row>
    <row r="372" spans="1:44" s="243" customFormat="1" ht="30" customHeight="1" x14ac:dyDescent="0.15">
      <c r="A372" s="237"/>
      <c r="B372" s="833" t="s">
        <v>9</v>
      </c>
      <c r="C372" s="835"/>
      <c r="D372" s="832" t="s">
        <v>1618</v>
      </c>
      <c r="E372" s="832"/>
      <c r="F372" s="832"/>
      <c r="G372" s="832"/>
      <c r="H372" s="832"/>
      <c r="I372" s="832"/>
      <c r="J372" s="832"/>
      <c r="K372" s="832"/>
      <c r="L372" s="832"/>
      <c r="M372" s="832"/>
      <c r="N372" s="832"/>
      <c r="O372" s="832"/>
      <c r="P372" s="832"/>
      <c r="Q372" s="832"/>
      <c r="R372" s="832"/>
      <c r="S372" s="832"/>
      <c r="T372" s="832"/>
      <c r="U372" s="832"/>
      <c r="V372" s="832"/>
      <c r="W372" s="832"/>
      <c r="X372" s="832"/>
      <c r="Y372" s="832"/>
      <c r="Z372" s="832"/>
      <c r="AA372" s="832"/>
      <c r="AB372" s="832"/>
      <c r="AC372" s="832"/>
      <c r="AD372" s="832"/>
      <c r="AE372" s="832"/>
      <c r="AF372" s="832"/>
      <c r="AG372" s="832"/>
      <c r="AH372" s="832"/>
      <c r="AI372" s="832"/>
      <c r="AJ372" s="832"/>
      <c r="AK372" s="832"/>
      <c r="AL372" s="832" t="s">
        <v>28</v>
      </c>
      <c r="AM372" s="838"/>
      <c r="AN372" s="839"/>
      <c r="AO372" s="839"/>
      <c r="AP372" s="840"/>
      <c r="AQ372" s="237"/>
      <c r="AR372" s="237"/>
    </row>
    <row r="373" spans="1:44" ht="18" customHeight="1" x14ac:dyDescent="0.15">
      <c r="B373" s="1185" t="s">
        <v>260</v>
      </c>
      <c r="C373" s="1186"/>
      <c r="D373" s="1186"/>
      <c r="E373" s="1186"/>
      <c r="F373" s="1186"/>
      <c r="G373" s="1186"/>
      <c r="H373" s="1186"/>
      <c r="I373" s="1186"/>
      <c r="J373" s="1186"/>
      <c r="K373" s="1186"/>
      <c r="L373" s="1186"/>
      <c r="M373" s="1186"/>
      <c r="N373" s="1186"/>
      <c r="O373" s="1186"/>
      <c r="P373" s="1186"/>
      <c r="Q373" s="1186"/>
      <c r="R373" s="1186"/>
      <c r="S373" s="1186"/>
      <c r="T373" s="1186"/>
      <c r="U373" s="1186"/>
      <c r="V373" s="1186"/>
      <c r="W373" s="1186"/>
      <c r="X373" s="1186"/>
      <c r="Y373" s="1186"/>
      <c r="Z373" s="1186"/>
      <c r="AA373" s="1186"/>
      <c r="AB373" s="1186"/>
      <c r="AC373" s="1186"/>
      <c r="AD373" s="1186"/>
      <c r="AE373" s="1186"/>
      <c r="AF373" s="1186"/>
      <c r="AG373" s="1186"/>
      <c r="AH373" s="1186"/>
      <c r="AI373" s="1186"/>
      <c r="AJ373" s="1186"/>
      <c r="AK373" s="1186"/>
      <c r="AL373" s="1186"/>
      <c r="AM373" s="1186"/>
      <c r="AN373" s="1186"/>
      <c r="AO373" s="1186"/>
      <c r="AP373" s="1187"/>
      <c r="AQ373" s="237"/>
      <c r="AR373" s="237"/>
    </row>
    <row r="374" spans="1:44" s="243" customFormat="1" ht="30" customHeight="1" x14ac:dyDescent="0.15">
      <c r="A374" s="237"/>
      <c r="B374" s="835" t="s">
        <v>262</v>
      </c>
      <c r="C374" s="835"/>
      <c r="D374" s="832" t="s">
        <v>1619</v>
      </c>
      <c r="E374" s="832"/>
      <c r="F374" s="832"/>
      <c r="G374" s="832"/>
      <c r="H374" s="832"/>
      <c r="I374" s="832"/>
      <c r="J374" s="832"/>
      <c r="K374" s="832"/>
      <c r="L374" s="832"/>
      <c r="M374" s="832"/>
      <c r="N374" s="832"/>
      <c r="O374" s="832"/>
      <c r="P374" s="832"/>
      <c r="Q374" s="832"/>
      <c r="R374" s="832"/>
      <c r="S374" s="832"/>
      <c r="T374" s="832"/>
      <c r="U374" s="832"/>
      <c r="V374" s="832"/>
      <c r="W374" s="832"/>
      <c r="X374" s="832"/>
      <c r="Y374" s="832"/>
      <c r="Z374" s="832"/>
      <c r="AA374" s="832"/>
      <c r="AB374" s="832"/>
      <c r="AC374" s="832"/>
      <c r="AD374" s="832"/>
      <c r="AE374" s="832"/>
      <c r="AF374" s="832"/>
      <c r="AG374" s="832"/>
      <c r="AH374" s="832"/>
      <c r="AI374" s="832"/>
      <c r="AJ374" s="832"/>
      <c r="AK374" s="832"/>
      <c r="AL374" s="832" t="s">
        <v>28</v>
      </c>
      <c r="AM374" s="838"/>
      <c r="AN374" s="839"/>
      <c r="AO374" s="839"/>
      <c r="AP374" s="840"/>
      <c r="AQ374" s="237"/>
      <c r="AR374" s="237"/>
    </row>
    <row r="375" spans="1:44" ht="6" customHeight="1" x14ac:dyDescent="0.15">
      <c r="AQ375" s="237"/>
      <c r="AR375" s="237"/>
    </row>
    <row r="376" spans="1:44" ht="18" customHeight="1" x14ac:dyDescent="0.15">
      <c r="A376" s="1061" t="s">
        <v>860</v>
      </c>
      <c r="B376" s="1061"/>
      <c r="C376" s="1061"/>
      <c r="D376" s="1061"/>
      <c r="E376" s="1061"/>
      <c r="F376" s="1061"/>
      <c r="G376" s="1061"/>
      <c r="H376" s="1061"/>
      <c r="I376" s="1061"/>
      <c r="J376" s="1061"/>
      <c r="K376" s="1061"/>
      <c r="L376" s="1061"/>
      <c r="M376" s="1061"/>
      <c r="N376" s="1061"/>
      <c r="O376" s="1061"/>
      <c r="P376" s="1061"/>
      <c r="Q376" s="1061"/>
      <c r="R376" s="1061"/>
      <c r="S376" s="1061"/>
      <c r="T376" s="1061"/>
      <c r="U376" s="1061"/>
      <c r="V376" s="1061"/>
      <c r="W376" s="1061"/>
      <c r="X376" s="1061"/>
      <c r="Y376" s="1061"/>
      <c r="Z376" s="1061"/>
      <c r="AA376" s="1061"/>
      <c r="AB376" s="1061"/>
      <c r="AC376" s="1061"/>
      <c r="AD376" s="1061"/>
      <c r="AE376" s="1061"/>
      <c r="AF376" s="1061"/>
      <c r="AG376" s="1061"/>
      <c r="AH376" s="1061"/>
      <c r="AI376" s="1061"/>
      <c r="AJ376" s="1061"/>
      <c r="AK376" s="1061"/>
      <c r="AL376" s="1061"/>
      <c r="AM376" s="1061"/>
      <c r="AN376" s="1061"/>
      <c r="AO376" s="1061"/>
      <c r="AP376" s="1061"/>
      <c r="AQ376" s="237"/>
      <c r="AR376" s="237"/>
    </row>
    <row r="377" spans="1:44" s="243" customFormat="1" ht="18" customHeight="1" x14ac:dyDescent="0.15">
      <c r="A377" s="237"/>
      <c r="B377" s="833"/>
      <c r="C377" s="833"/>
      <c r="D377" s="833" t="s">
        <v>27</v>
      </c>
      <c r="E377" s="833"/>
      <c r="F377" s="833"/>
      <c r="G377" s="833"/>
      <c r="H377" s="833"/>
      <c r="I377" s="833"/>
      <c r="J377" s="833"/>
      <c r="K377" s="833"/>
      <c r="L377" s="833"/>
      <c r="M377" s="833"/>
      <c r="N377" s="833"/>
      <c r="O377" s="833"/>
      <c r="P377" s="833"/>
      <c r="Q377" s="833"/>
      <c r="R377" s="833"/>
      <c r="S377" s="833"/>
      <c r="T377" s="833"/>
      <c r="U377" s="833"/>
      <c r="V377" s="833"/>
      <c r="W377" s="833"/>
      <c r="X377" s="833"/>
      <c r="Y377" s="833"/>
      <c r="Z377" s="833"/>
      <c r="AA377" s="833"/>
      <c r="AB377" s="833"/>
      <c r="AC377" s="833"/>
      <c r="AD377" s="833"/>
      <c r="AE377" s="833"/>
      <c r="AF377" s="833"/>
      <c r="AG377" s="833"/>
      <c r="AH377" s="833"/>
      <c r="AI377" s="833"/>
      <c r="AJ377" s="833"/>
      <c r="AK377" s="833"/>
      <c r="AL377" s="833"/>
      <c r="AM377" s="981" t="s">
        <v>60</v>
      </c>
      <c r="AN377" s="982"/>
      <c r="AO377" s="982"/>
      <c r="AP377" s="983"/>
      <c r="AQ377" s="237"/>
      <c r="AR377" s="237"/>
    </row>
    <row r="378" spans="1:44" s="243" customFormat="1" ht="21.6" customHeight="1" x14ac:dyDescent="0.15">
      <c r="A378" s="237"/>
      <c r="B378" s="833" t="s">
        <v>9</v>
      </c>
      <c r="C378" s="835"/>
      <c r="D378" s="832" t="s">
        <v>167</v>
      </c>
      <c r="E378" s="832"/>
      <c r="F378" s="832"/>
      <c r="G378" s="832"/>
      <c r="H378" s="832"/>
      <c r="I378" s="832"/>
      <c r="J378" s="832"/>
      <c r="K378" s="832"/>
      <c r="L378" s="832"/>
      <c r="M378" s="832"/>
      <c r="N378" s="832"/>
      <c r="O378" s="832"/>
      <c r="P378" s="832"/>
      <c r="Q378" s="832"/>
      <c r="R378" s="832"/>
      <c r="S378" s="832"/>
      <c r="T378" s="832"/>
      <c r="U378" s="832"/>
      <c r="V378" s="832"/>
      <c r="W378" s="832"/>
      <c r="X378" s="832"/>
      <c r="Y378" s="832"/>
      <c r="Z378" s="832"/>
      <c r="AA378" s="832"/>
      <c r="AB378" s="832"/>
      <c r="AC378" s="832"/>
      <c r="AD378" s="832"/>
      <c r="AE378" s="832"/>
      <c r="AF378" s="832"/>
      <c r="AG378" s="832"/>
      <c r="AH378" s="832"/>
      <c r="AI378" s="832"/>
      <c r="AJ378" s="832"/>
      <c r="AK378" s="832"/>
      <c r="AL378" s="832" t="s">
        <v>28</v>
      </c>
      <c r="AM378" s="838"/>
      <c r="AN378" s="839"/>
      <c r="AO378" s="839"/>
      <c r="AP378" s="840"/>
      <c r="AQ378" s="237"/>
      <c r="AR378" s="237"/>
    </row>
    <row r="379" spans="1:44" s="243" customFormat="1" ht="60" customHeight="1" x14ac:dyDescent="0.15">
      <c r="A379" s="237"/>
      <c r="B379" s="1004" t="s">
        <v>67</v>
      </c>
      <c r="C379" s="1006"/>
      <c r="D379" s="829" t="s">
        <v>1287</v>
      </c>
      <c r="E379" s="830"/>
      <c r="F379" s="830"/>
      <c r="G379" s="830"/>
      <c r="H379" s="830"/>
      <c r="I379" s="830"/>
      <c r="J379" s="830"/>
      <c r="K379" s="830"/>
      <c r="L379" s="830"/>
      <c r="M379" s="830"/>
      <c r="N379" s="830"/>
      <c r="O379" s="830"/>
      <c r="P379" s="830"/>
      <c r="Q379" s="830"/>
      <c r="R379" s="830"/>
      <c r="S379" s="830"/>
      <c r="T379" s="830"/>
      <c r="U379" s="830"/>
      <c r="V379" s="830"/>
      <c r="W379" s="830"/>
      <c r="X379" s="830"/>
      <c r="Y379" s="830"/>
      <c r="Z379" s="830"/>
      <c r="AA379" s="830"/>
      <c r="AB379" s="830"/>
      <c r="AC379" s="830"/>
      <c r="AD379" s="830"/>
      <c r="AE379" s="830"/>
      <c r="AF379" s="830"/>
      <c r="AG379" s="830"/>
      <c r="AH379" s="830"/>
      <c r="AI379" s="830"/>
      <c r="AJ379" s="830"/>
      <c r="AK379" s="830"/>
      <c r="AL379" s="831"/>
      <c r="AM379" s="838"/>
      <c r="AN379" s="839"/>
      <c r="AO379" s="839"/>
      <c r="AP379" s="840"/>
      <c r="AQ379" s="237"/>
      <c r="AR379" s="237"/>
    </row>
    <row r="380" spans="1:44" s="243" customFormat="1" ht="21.6" customHeight="1" x14ac:dyDescent="0.15">
      <c r="A380" s="237"/>
      <c r="B380" s="988" t="s">
        <v>68</v>
      </c>
      <c r="C380" s="990"/>
      <c r="D380" s="829" t="s">
        <v>613</v>
      </c>
      <c r="E380" s="830"/>
      <c r="F380" s="830"/>
      <c r="G380" s="830"/>
      <c r="H380" s="830"/>
      <c r="I380" s="830"/>
      <c r="J380" s="830"/>
      <c r="K380" s="830"/>
      <c r="L380" s="830"/>
      <c r="M380" s="830"/>
      <c r="N380" s="830"/>
      <c r="O380" s="830"/>
      <c r="P380" s="830"/>
      <c r="Q380" s="830"/>
      <c r="R380" s="830"/>
      <c r="S380" s="830"/>
      <c r="T380" s="830"/>
      <c r="U380" s="830"/>
      <c r="V380" s="830"/>
      <c r="W380" s="830"/>
      <c r="X380" s="830"/>
      <c r="Y380" s="830"/>
      <c r="Z380" s="830"/>
      <c r="AA380" s="830"/>
      <c r="AB380" s="830"/>
      <c r="AC380" s="830"/>
      <c r="AD380" s="830"/>
      <c r="AE380" s="830"/>
      <c r="AF380" s="830"/>
      <c r="AG380" s="830"/>
      <c r="AH380" s="830"/>
      <c r="AI380" s="830"/>
      <c r="AJ380" s="830"/>
      <c r="AK380" s="830"/>
      <c r="AL380" s="831"/>
      <c r="AM380" s="838"/>
      <c r="AN380" s="839"/>
      <c r="AO380" s="839"/>
      <c r="AP380" s="840"/>
      <c r="AQ380" s="237"/>
      <c r="AR380" s="237"/>
    </row>
    <row r="381" spans="1:44" s="243" customFormat="1" ht="21" customHeight="1" x14ac:dyDescent="0.15">
      <c r="A381" s="237"/>
      <c r="B381" s="1074"/>
      <c r="C381" s="1075"/>
      <c r="D381" s="241" t="s">
        <v>85</v>
      </c>
      <c r="E381" s="830" t="s">
        <v>100</v>
      </c>
      <c r="F381" s="830"/>
      <c r="G381" s="830"/>
      <c r="H381" s="830"/>
      <c r="I381" s="830"/>
      <c r="J381" s="830"/>
      <c r="K381" s="830"/>
      <c r="L381" s="830"/>
      <c r="M381" s="830"/>
      <c r="N381" s="830"/>
      <c r="O381" s="830"/>
      <c r="P381" s="830"/>
      <c r="Q381" s="830"/>
      <c r="R381" s="830"/>
      <c r="S381" s="830"/>
      <c r="T381" s="830"/>
      <c r="U381" s="830"/>
      <c r="V381" s="830"/>
      <c r="W381" s="830"/>
      <c r="X381" s="830"/>
      <c r="Y381" s="830"/>
      <c r="Z381" s="830"/>
      <c r="AA381" s="830"/>
      <c r="AB381" s="830"/>
      <c r="AC381" s="830"/>
      <c r="AD381" s="830"/>
      <c r="AE381" s="830"/>
      <c r="AF381" s="830"/>
      <c r="AG381" s="830"/>
      <c r="AH381" s="830"/>
      <c r="AI381" s="830"/>
      <c r="AJ381" s="830"/>
      <c r="AK381" s="830"/>
      <c r="AL381" s="831"/>
      <c r="AM381" s="614"/>
      <c r="AN381" s="615"/>
      <c r="AO381" s="615"/>
      <c r="AP381" s="616"/>
      <c r="AQ381" s="237"/>
      <c r="AR381" s="237"/>
    </row>
    <row r="382" spans="1:44" s="243" customFormat="1" ht="21" customHeight="1" x14ac:dyDescent="0.15">
      <c r="A382" s="237"/>
      <c r="B382" s="1074"/>
      <c r="C382" s="1075"/>
      <c r="D382" s="663" t="s">
        <v>85</v>
      </c>
      <c r="E382" s="830" t="s">
        <v>87</v>
      </c>
      <c r="F382" s="830"/>
      <c r="G382" s="830"/>
      <c r="H382" s="830"/>
      <c r="I382" s="830"/>
      <c r="J382" s="830"/>
      <c r="K382" s="830"/>
      <c r="L382" s="830"/>
      <c r="M382" s="830"/>
      <c r="N382" s="830"/>
      <c r="O382" s="830"/>
      <c r="P382" s="830"/>
      <c r="Q382" s="830"/>
      <c r="R382" s="830"/>
      <c r="S382" s="830"/>
      <c r="T382" s="830"/>
      <c r="U382" s="830"/>
      <c r="V382" s="830"/>
      <c r="W382" s="830"/>
      <c r="X382" s="830"/>
      <c r="Y382" s="830"/>
      <c r="Z382" s="830"/>
      <c r="AA382" s="830"/>
      <c r="AB382" s="830"/>
      <c r="AC382" s="830"/>
      <c r="AD382" s="830"/>
      <c r="AE382" s="830"/>
      <c r="AF382" s="830"/>
      <c r="AG382" s="830"/>
      <c r="AH382" s="830"/>
      <c r="AI382" s="830"/>
      <c r="AJ382" s="830"/>
      <c r="AK382" s="830"/>
      <c r="AL382" s="831"/>
      <c r="AM382" s="554"/>
      <c r="AN382" s="555"/>
      <c r="AO382" s="555"/>
      <c r="AP382" s="556"/>
      <c r="AQ382" s="237"/>
      <c r="AR382" s="237"/>
    </row>
    <row r="383" spans="1:44" s="243" customFormat="1" ht="30.6" customHeight="1" x14ac:dyDescent="0.15">
      <c r="A383" s="237"/>
      <c r="B383" s="1074"/>
      <c r="C383" s="1075"/>
      <c r="D383" s="748" t="s">
        <v>86</v>
      </c>
      <c r="E383" s="830" t="s">
        <v>1620</v>
      </c>
      <c r="F383" s="830"/>
      <c r="G383" s="830"/>
      <c r="H383" s="830"/>
      <c r="I383" s="830"/>
      <c r="J383" s="830"/>
      <c r="K383" s="830"/>
      <c r="L383" s="830"/>
      <c r="M383" s="830"/>
      <c r="N383" s="830"/>
      <c r="O383" s="830"/>
      <c r="P383" s="830"/>
      <c r="Q383" s="830"/>
      <c r="R383" s="830"/>
      <c r="S383" s="830"/>
      <c r="T383" s="830"/>
      <c r="U383" s="830"/>
      <c r="V383" s="830"/>
      <c r="W383" s="830"/>
      <c r="X383" s="830"/>
      <c r="Y383" s="830"/>
      <c r="Z383" s="830"/>
      <c r="AA383" s="830"/>
      <c r="AB383" s="830"/>
      <c r="AC383" s="830"/>
      <c r="AD383" s="830"/>
      <c r="AE383" s="830"/>
      <c r="AF383" s="830"/>
      <c r="AG383" s="830"/>
      <c r="AH383" s="830"/>
      <c r="AI383" s="830"/>
      <c r="AJ383" s="830"/>
      <c r="AK383" s="830"/>
      <c r="AL383" s="831"/>
      <c r="AM383" s="614"/>
      <c r="AN383" s="615"/>
      <c r="AO383" s="615"/>
      <c r="AP383" s="616"/>
      <c r="AQ383" s="237"/>
      <c r="AR383" s="237"/>
    </row>
    <row r="384" spans="1:44" s="243" customFormat="1" ht="15" customHeight="1" x14ac:dyDescent="0.15">
      <c r="A384" s="237"/>
      <c r="B384" s="1074"/>
      <c r="C384" s="1075"/>
      <c r="D384" s="1249" t="s">
        <v>88</v>
      </c>
      <c r="E384" s="888" t="s">
        <v>1621</v>
      </c>
      <c r="F384" s="888"/>
      <c r="G384" s="888"/>
      <c r="H384" s="888"/>
      <c r="I384" s="888"/>
      <c r="J384" s="888"/>
      <c r="K384" s="888"/>
      <c r="L384" s="888"/>
      <c r="M384" s="888"/>
      <c r="N384" s="888"/>
      <c r="O384" s="888"/>
      <c r="P384" s="888"/>
      <c r="Q384" s="888"/>
      <c r="R384" s="888"/>
      <c r="S384" s="888"/>
      <c r="T384" s="888"/>
      <c r="U384" s="888"/>
      <c r="V384" s="888"/>
      <c r="W384" s="888"/>
      <c r="X384" s="888"/>
      <c r="Y384" s="888"/>
      <c r="Z384" s="888"/>
      <c r="AA384" s="888"/>
      <c r="AB384" s="888"/>
      <c r="AC384" s="888"/>
      <c r="AD384" s="888"/>
      <c r="AE384" s="888"/>
      <c r="AF384" s="888"/>
      <c r="AG384" s="888"/>
      <c r="AH384" s="888"/>
      <c r="AI384" s="888"/>
      <c r="AJ384" s="888"/>
      <c r="AK384" s="888"/>
      <c r="AL384" s="1329"/>
      <c r="AM384" s="985"/>
      <c r="AN384" s="986"/>
      <c r="AO384" s="986"/>
      <c r="AP384" s="987"/>
      <c r="AQ384" s="237"/>
      <c r="AR384" s="237"/>
    </row>
    <row r="385" spans="1:44" s="243" customFormat="1" ht="15" customHeight="1" x14ac:dyDescent="0.15">
      <c r="A385" s="237"/>
      <c r="B385" s="1076"/>
      <c r="C385" s="1077"/>
      <c r="D385" s="975"/>
      <c r="E385" s="1170" t="s">
        <v>89</v>
      </c>
      <c r="F385" s="1170"/>
      <c r="G385" s="1170"/>
      <c r="H385" s="1170"/>
      <c r="I385" s="1170"/>
      <c r="J385" s="1170"/>
      <c r="K385" s="1170"/>
      <c r="L385" s="1170"/>
      <c r="M385" s="1170"/>
      <c r="N385" s="1170"/>
      <c r="O385" s="1170"/>
      <c r="P385" s="1170"/>
      <c r="Q385" s="1170"/>
      <c r="R385" s="1170"/>
      <c r="S385" s="1170"/>
      <c r="T385" s="1170"/>
      <c r="U385" s="1170"/>
      <c r="V385" s="1170"/>
      <c r="W385" s="1170"/>
      <c r="X385" s="1170"/>
      <c r="Y385" s="1170"/>
      <c r="Z385" s="1170"/>
      <c r="AA385" s="1170"/>
      <c r="AB385" s="1170"/>
      <c r="AC385" s="1170"/>
      <c r="AD385" s="1170"/>
      <c r="AE385" s="1170"/>
      <c r="AF385" s="1170"/>
      <c r="AG385" s="1170"/>
      <c r="AH385" s="1170"/>
      <c r="AI385" s="1170"/>
      <c r="AJ385" s="1170"/>
      <c r="AK385" s="1170"/>
      <c r="AL385" s="1171"/>
      <c r="AM385" s="895"/>
      <c r="AN385" s="896"/>
      <c r="AO385" s="896"/>
      <c r="AP385" s="897"/>
      <c r="AQ385" s="237"/>
      <c r="AR385" s="237"/>
    </row>
    <row r="386" spans="1:44" s="243" customFormat="1" ht="21.6" customHeight="1" x14ac:dyDescent="0.15">
      <c r="A386" s="237"/>
      <c r="B386" s="988" t="s">
        <v>90</v>
      </c>
      <c r="C386" s="990"/>
      <c r="D386" s="829" t="s">
        <v>168</v>
      </c>
      <c r="E386" s="830"/>
      <c r="F386" s="830"/>
      <c r="G386" s="830"/>
      <c r="H386" s="830"/>
      <c r="I386" s="830"/>
      <c r="J386" s="830"/>
      <c r="K386" s="830"/>
      <c r="L386" s="830"/>
      <c r="M386" s="830"/>
      <c r="N386" s="830"/>
      <c r="O386" s="830"/>
      <c r="P386" s="830"/>
      <c r="Q386" s="830"/>
      <c r="R386" s="830"/>
      <c r="S386" s="830"/>
      <c r="T386" s="830"/>
      <c r="U386" s="830"/>
      <c r="V386" s="830"/>
      <c r="W386" s="830"/>
      <c r="X386" s="830"/>
      <c r="Y386" s="830"/>
      <c r="Z386" s="830"/>
      <c r="AA386" s="830"/>
      <c r="AB386" s="830"/>
      <c r="AC386" s="830"/>
      <c r="AD386" s="830"/>
      <c r="AE386" s="830"/>
      <c r="AF386" s="830"/>
      <c r="AG386" s="830"/>
      <c r="AH386" s="830"/>
      <c r="AI386" s="830"/>
      <c r="AJ386" s="830"/>
      <c r="AK386" s="830"/>
      <c r="AL386" s="831"/>
      <c r="AM386" s="614"/>
      <c r="AN386" s="615"/>
      <c r="AO386" s="615"/>
      <c r="AP386" s="616"/>
      <c r="AQ386" s="237"/>
      <c r="AR386" s="237"/>
    </row>
    <row r="387" spans="1:44" s="243" customFormat="1" ht="21" customHeight="1" x14ac:dyDescent="0.15">
      <c r="A387" s="237"/>
      <c r="B387" s="1074"/>
      <c r="C387" s="1075"/>
      <c r="D387" s="649" t="s">
        <v>85</v>
      </c>
      <c r="E387" s="830" t="s">
        <v>1622</v>
      </c>
      <c r="F387" s="830"/>
      <c r="G387" s="830"/>
      <c r="H387" s="830"/>
      <c r="I387" s="830"/>
      <c r="J387" s="830"/>
      <c r="K387" s="830"/>
      <c r="L387" s="830"/>
      <c r="M387" s="830"/>
      <c r="N387" s="830"/>
      <c r="O387" s="830"/>
      <c r="P387" s="830"/>
      <c r="Q387" s="830"/>
      <c r="R387" s="830"/>
      <c r="S387" s="830"/>
      <c r="T387" s="830"/>
      <c r="U387" s="830"/>
      <c r="V387" s="830"/>
      <c r="W387" s="830"/>
      <c r="X387" s="830"/>
      <c r="Y387" s="830"/>
      <c r="Z387" s="830"/>
      <c r="AA387" s="830"/>
      <c r="AB387" s="830"/>
      <c r="AC387" s="830"/>
      <c r="AD387" s="830"/>
      <c r="AE387" s="830"/>
      <c r="AF387" s="830"/>
      <c r="AG387" s="830"/>
      <c r="AH387" s="830"/>
      <c r="AI387" s="830"/>
      <c r="AJ387" s="830"/>
      <c r="AK387" s="830"/>
      <c r="AL387" s="831"/>
      <c r="AM387" s="614"/>
      <c r="AN387" s="615"/>
      <c r="AO387" s="615"/>
      <c r="AP387" s="616"/>
      <c r="AQ387" s="237"/>
      <c r="AR387" s="237"/>
    </row>
    <row r="388" spans="1:44" s="243" customFormat="1" ht="21" customHeight="1" x14ac:dyDescent="0.15">
      <c r="A388" s="237"/>
      <c r="B388" s="1074"/>
      <c r="C388" s="1075"/>
      <c r="D388" s="649" t="s">
        <v>85</v>
      </c>
      <c r="E388" s="830" t="s">
        <v>92</v>
      </c>
      <c r="F388" s="830"/>
      <c r="G388" s="830"/>
      <c r="H388" s="830"/>
      <c r="I388" s="830"/>
      <c r="J388" s="830"/>
      <c r="K388" s="830"/>
      <c r="L388" s="830"/>
      <c r="M388" s="830"/>
      <c r="N388" s="830"/>
      <c r="O388" s="830"/>
      <c r="P388" s="830"/>
      <c r="Q388" s="830"/>
      <c r="R388" s="830"/>
      <c r="S388" s="830"/>
      <c r="T388" s="830"/>
      <c r="U388" s="830"/>
      <c r="V388" s="830"/>
      <c r="W388" s="830"/>
      <c r="X388" s="830"/>
      <c r="Y388" s="830"/>
      <c r="Z388" s="830"/>
      <c r="AA388" s="830"/>
      <c r="AB388" s="830"/>
      <c r="AC388" s="830"/>
      <c r="AD388" s="830"/>
      <c r="AE388" s="830"/>
      <c r="AF388" s="830"/>
      <c r="AG388" s="830"/>
      <c r="AH388" s="830"/>
      <c r="AI388" s="830"/>
      <c r="AJ388" s="830"/>
      <c r="AK388" s="830"/>
      <c r="AL388" s="831"/>
      <c r="AM388" s="614"/>
      <c r="AN388" s="615"/>
      <c r="AO388" s="615"/>
      <c r="AP388" s="616"/>
      <c r="AQ388" s="237"/>
      <c r="AR388" s="237"/>
    </row>
    <row r="389" spans="1:44" s="243" customFormat="1" ht="21" customHeight="1" x14ac:dyDescent="0.15">
      <c r="A389" s="237"/>
      <c r="B389" s="1074"/>
      <c r="C389" s="1075"/>
      <c r="D389" s="649" t="s">
        <v>91</v>
      </c>
      <c r="E389" s="830" t="s">
        <v>93</v>
      </c>
      <c r="F389" s="830"/>
      <c r="G389" s="830"/>
      <c r="H389" s="830"/>
      <c r="I389" s="830"/>
      <c r="J389" s="830"/>
      <c r="K389" s="830"/>
      <c r="L389" s="830"/>
      <c r="M389" s="830"/>
      <c r="N389" s="830"/>
      <c r="O389" s="830"/>
      <c r="P389" s="830"/>
      <c r="Q389" s="830"/>
      <c r="R389" s="830"/>
      <c r="S389" s="830"/>
      <c r="T389" s="830"/>
      <c r="U389" s="830"/>
      <c r="V389" s="830"/>
      <c r="W389" s="830"/>
      <c r="X389" s="830"/>
      <c r="Y389" s="830"/>
      <c r="Z389" s="830"/>
      <c r="AA389" s="830"/>
      <c r="AB389" s="830"/>
      <c r="AC389" s="830"/>
      <c r="AD389" s="830"/>
      <c r="AE389" s="830"/>
      <c r="AF389" s="830"/>
      <c r="AG389" s="830"/>
      <c r="AH389" s="830"/>
      <c r="AI389" s="830"/>
      <c r="AJ389" s="830"/>
      <c r="AK389" s="830"/>
      <c r="AL389" s="831"/>
      <c r="AM389" s="614"/>
      <c r="AN389" s="615"/>
      <c r="AO389" s="615"/>
      <c r="AP389" s="616"/>
      <c r="AQ389" s="237"/>
      <c r="AR389" s="237"/>
    </row>
    <row r="390" spans="1:44" s="243" customFormat="1" ht="21" customHeight="1" x14ac:dyDescent="0.15">
      <c r="A390" s="237"/>
      <c r="B390" s="1074"/>
      <c r="C390" s="1075"/>
      <c r="D390" s="649" t="s">
        <v>91</v>
      </c>
      <c r="E390" s="830" t="s">
        <v>94</v>
      </c>
      <c r="F390" s="830"/>
      <c r="G390" s="830"/>
      <c r="H390" s="830"/>
      <c r="I390" s="830"/>
      <c r="J390" s="830"/>
      <c r="K390" s="830"/>
      <c r="L390" s="830"/>
      <c r="M390" s="830"/>
      <c r="N390" s="830"/>
      <c r="O390" s="830"/>
      <c r="P390" s="830"/>
      <c r="Q390" s="830"/>
      <c r="R390" s="830"/>
      <c r="S390" s="830"/>
      <c r="T390" s="830"/>
      <c r="U390" s="830"/>
      <c r="V390" s="830"/>
      <c r="W390" s="830"/>
      <c r="X390" s="830"/>
      <c r="Y390" s="830"/>
      <c r="Z390" s="830"/>
      <c r="AA390" s="830"/>
      <c r="AB390" s="830"/>
      <c r="AC390" s="830"/>
      <c r="AD390" s="830"/>
      <c r="AE390" s="830"/>
      <c r="AF390" s="830"/>
      <c r="AG390" s="830"/>
      <c r="AH390" s="830"/>
      <c r="AI390" s="830"/>
      <c r="AJ390" s="830"/>
      <c r="AK390" s="830"/>
      <c r="AL390" s="831"/>
      <c r="AM390" s="614"/>
      <c r="AN390" s="615"/>
      <c r="AO390" s="615"/>
      <c r="AP390" s="616"/>
      <c r="AQ390" s="237"/>
      <c r="AR390" s="237"/>
    </row>
    <row r="391" spans="1:44" s="243" customFormat="1" ht="21" customHeight="1" x14ac:dyDescent="0.15">
      <c r="A391" s="237"/>
      <c r="B391" s="1074"/>
      <c r="C391" s="1075"/>
      <c r="D391" s="649" t="s">
        <v>85</v>
      </c>
      <c r="E391" s="830" t="s">
        <v>95</v>
      </c>
      <c r="F391" s="830"/>
      <c r="G391" s="830"/>
      <c r="H391" s="830"/>
      <c r="I391" s="830"/>
      <c r="J391" s="830"/>
      <c r="K391" s="830"/>
      <c r="L391" s="830"/>
      <c r="M391" s="830"/>
      <c r="N391" s="830"/>
      <c r="O391" s="830"/>
      <c r="P391" s="830"/>
      <c r="Q391" s="830"/>
      <c r="R391" s="830"/>
      <c r="S391" s="830"/>
      <c r="T391" s="830"/>
      <c r="U391" s="830"/>
      <c r="V391" s="830"/>
      <c r="W391" s="830"/>
      <c r="X391" s="830"/>
      <c r="Y391" s="830"/>
      <c r="Z391" s="830"/>
      <c r="AA391" s="830"/>
      <c r="AB391" s="830"/>
      <c r="AC391" s="830"/>
      <c r="AD391" s="830"/>
      <c r="AE391" s="830"/>
      <c r="AF391" s="830"/>
      <c r="AG391" s="830"/>
      <c r="AH391" s="830"/>
      <c r="AI391" s="830"/>
      <c r="AJ391" s="830"/>
      <c r="AK391" s="830"/>
      <c r="AL391" s="831"/>
      <c r="AM391" s="614"/>
      <c r="AN391" s="615"/>
      <c r="AO391" s="615"/>
      <c r="AP391" s="616"/>
      <c r="AQ391" s="237"/>
      <c r="AR391" s="237"/>
    </row>
    <row r="392" spans="1:44" s="243" customFormat="1" ht="21" customHeight="1" x14ac:dyDescent="0.15">
      <c r="A392" s="237"/>
      <c r="B392" s="1074"/>
      <c r="C392" s="1075"/>
      <c r="D392" s="649" t="s">
        <v>85</v>
      </c>
      <c r="E392" s="830" t="s">
        <v>96</v>
      </c>
      <c r="F392" s="830"/>
      <c r="G392" s="830"/>
      <c r="H392" s="830"/>
      <c r="I392" s="830"/>
      <c r="J392" s="830"/>
      <c r="K392" s="830"/>
      <c r="L392" s="830"/>
      <c r="M392" s="830"/>
      <c r="N392" s="830"/>
      <c r="O392" s="830"/>
      <c r="P392" s="830"/>
      <c r="Q392" s="830"/>
      <c r="R392" s="830"/>
      <c r="S392" s="830"/>
      <c r="T392" s="830"/>
      <c r="U392" s="830"/>
      <c r="V392" s="830"/>
      <c r="W392" s="830"/>
      <c r="X392" s="830"/>
      <c r="Y392" s="830"/>
      <c r="Z392" s="830"/>
      <c r="AA392" s="830"/>
      <c r="AB392" s="830"/>
      <c r="AC392" s="830"/>
      <c r="AD392" s="830"/>
      <c r="AE392" s="830"/>
      <c r="AF392" s="830"/>
      <c r="AG392" s="830"/>
      <c r="AH392" s="830"/>
      <c r="AI392" s="830"/>
      <c r="AJ392" s="830"/>
      <c r="AK392" s="830"/>
      <c r="AL392" s="831"/>
      <c r="AM392" s="614"/>
      <c r="AN392" s="615"/>
      <c r="AO392" s="615"/>
      <c r="AP392" s="616"/>
      <c r="AQ392" s="237"/>
      <c r="AR392" s="237"/>
    </row>
    <row r="393" spans="1:44" s="243" customFormat="1" ht="21" customHeight="1" x14ac:dyDescent="0.15">
      <c r="A393" s="237"/>
      <c r="B393" s="1074"/>
      <c r="C393" s="1075"/>
      <c r="D393" s="649" t="s">
        <v>85</v>
      </c>
      <c r="E393" s="830" t="s">
        <v>97</v>
      </c>
      <c r="F393" s="830"/>
      <c r="G393" s="830"/>
      <c r="H393" s="830"/>
      <c r="I393" s="830"/>
      <c r="J393" s="830"/>
      <c r="K393" s="830"/>
      <c r="L393" s="830"/>
      <c r="M393" s="830"/>
      <c r="N393" s="830"/>
      <c r="O393" s="830"/>
      <c r="P393" s="830"/>
      <c r="Q393" s="830"/>
      <c r="R393" s="830"/>
      <c r="S393" s="830"/>
      <c r="T393" s="830"/>
      <c r="U393" s="830"/>
      <c r="V393" s="830"/>
      <c r="W393" s="830"/>
      <c r="X393" s="830"/>
      <c r="Y393" s="830"/>
      <c r="Z393" s="830"/>
      <c r="AA393" s="830"/>
      <c r="AB393" s="830"/>
      <c r="AC393" s="830"/>
      <c r="AD393" s="830"/>
      <c r="AE393" s="830"/>
      <c r="AF393" s="830"/>
      <c r="AG393" s="830"/>
      <c r="AH393" s="830"/>
      <c r="AI393" s="830"/>
      <c r="AJ393" s="830"/>
      <c r="AK393" s="830"/>
      <c r="AL393" s="831"/>
      <c r="AM393" s="614"/>
      <c r="AN393" s="615"/>
      <c r="AO393" s="615"/>
      <c r="AP393" s="616"/>
      <c r="AQ393" s="237"/>
      <c r="AR393" s="237"/>
    </row>
    <row r="394" spans="1:44" s="243" customFormat="1" ht="21" customHeight="1" x14ac:dyDescent="0.15">
      <c r="A394" s="237"/>
      <c r="B394" s="1074"/>
      <c r="C394" s="1075"/>
      <c r="D394" s="649" t="s">
        <v>85</v>
      </c>
      <c r="E394" s="830" t="s">
        <v>98</v>
      </c>
      <c r="F394" s="830"/>
      <c r="G394" s="830"/>
      <c r="H394" s="830"/>
      <c r="I394" s="830"/>
      <c r="J394" s="830"/>
      <c r="K394" s="830"/>
      <c r="L394" s="830"/>
      <c r="M394" s="830"/>
      <c r="N394" s="830"/>
      <c r="O394" s="830"/>
      <c r="P394" s="830"/>
      <c r="Q394" s="830"/>
      <c r="R394" s="830"/>
      <c r="S394" s="830"/>
      <c r="T394" s="830"/>
      <c r="U394" s="830"/>
      <c r="V394" s="830"/>
      <c r="W394" s="830"/>
      <c r="X394" s="830"/>
      <c r="Y394" s="830"/>
      <c r="Z394" s="830"/>
      <c r="AA394" s="830"/>
      <c r="AB394" s="830"/>
      <c r="AC394" s="830"/>
      <c r="AD394" s="830"/>
      <c r="AE394" s="830"/>
      <c r="AF394" s="830"/>
      <c r="AG394" s="830"/>
      <c r="AH394" s="830"/>
      <c r="AI394" s="830"/>
      <c r="AJ394" s="830"/>
      <c r="AK394" s="830"/>
      <c r="AL394" s="831"/>
      <c r="AM394" s="614"/>
      <c r="AN394" s="615"/>
      <c r="AO394" s="615"/>
      <c r="AP394" s="616"/>
      <c r="AQ394" s="237"/>
      <c r="AR394" s="237"/>
    </row>
    <row r="395" spans="1:44" s="243" customFormat="1" ht="21" customHeight="1" x14ac:dyDescent="0.15">
      <c r="A395" s="237"/>
      <c r="B395" s="1076"/>
      <c r="C395" s="1077"/>
      <c r="D395" s="649" t="s">
        <v>85</v>
      </c>
      <c r="E395" s="830" t="s">
        <v>99</v>
      </c>
      <c r="F395" s="830"/>
      <c r="G395" s="830"/>
      <c r="H395" s="830"/>
      <c r="I395" s="830"/>
      <c r="J395" s="830"/>
      <c r="K395" s="830"/>
      <c r="L395" s="830"/>
      <c r="M395" s="830"/>
      <c r="N395" s="830"/>
      <c r="O395" s="830"/>
      <c r="P395" s="830"/>
      <c r="Q395" s="830"/>
      <c r="R395" s="830"/>
      <c r="S395" s="830"/>
      <c r="T395" s="830"/>
      <c r="U395" s="830"/>
      <c r="V395" s="830"/>
      <c r="W395" s="830"/>
      <c r="X395" s="830"/>
      <c r="Y395" s="830"/>
      <c r="Z395" s="830"/>
      <c r="AA395" s="830"/>
      <c r="AB395" s="830"/>
      <c r="AC395" s="830"/>
      <c r="AD395" s="830"/>
      <c r="AE395" s="830"/>
      <c r="AF395" s="830"/>
      <c r="AG395" s="830"/>
      <c r="AH395" s="830"/>
      <c r="AI395" s="830"/>
      <c r="AJ395" s="830"/>
      <c r="AK395" s="830"/>
      <c r="AL395" s="831"/>
      <c r="AM395" s="614"/>
      <c r="AN395" s="615"/>
      <c r="AO395" s="615"/>
      <c r="AP395" s="616"/>
      <c r="AQ395" s="237"/>
      <c r="AR395" s="237"/>
    </row>
    <row r="396" spans="1:44" s="243" customFormat="1" ht="30" customHeight="1" x14ac:dyDescent="0.15">
      <c r="A396" s="237"/>
      <c r="B396" s="885" t="s">
        <v>18</v>
      </c>
      <c r="C396" s="886"/>
      <c r="D396" s="837" t="s">
        <v>169</v>
      </c>
      <c r="E396" s="832"/>
      <c r="F396" s="832"/>
      <c r="G396" s="832"/>
      <c r="H396" s="832"/>
      <c r="I396" s="832"/>
      <c r="J396" s="832"/>
      <c r="K396" s="832"/>
      <c r="L396" s="832"/>
      <c r="M396" s="832"/>
      <c r="N396" s="832"/>
      <c r="O396" s="832"/>
      <c r="P396" s="832"/>
      <c r="Q396" s="832"/>
      <c r="R396" s="832"/>
      <c r="S396" s="832"/>
      <c r="T396" s="832"/>
      <c r="U396" s="832"/>
      <c r="V396" s="832"/>
      <c r="W396" s="832"/>
      <c r="X396" s="832"/>
      <c r="Y396" s="832"/>
      <c r="Z396" s="832"/>
      <c r="AA396" s="832"/>
      <c r="AB396" s="832"/>
      <c r="AC396" s="832"/>
      <c r="AD396" s="832"/>
      <c r="AE396" s="832"/>
      <c r="AF396" s="832"/>
      <c r="AG396" s="832"/>
      <c r="AH396" s="832"/>
      <c r="AI396" s="832"/>
      <c r="AJ396" s="832"/>
      <c r="AK396" s="832"/>
      <c r="AL396" s="832"/>
      <c r="AM396" s="838"/>
      <c r="AN396" s="839"/>
      <c r="AO396" s="839"/>
      <c r="AP396" s="840"/>
      <c r="AQ396" s="237"/>
      <c r="AR396" s="237"/>
    </row>
    <row r="397" spans="1:44" s="243" customFormat="1" ht="30" customHeight="1" x14ac:dyDescent="0.15">
      <c r="A397" s="237"/>
      <c r="B397" s="851"/>
      <c r="C397" s="852"/>
      <c r="D397" s="749"/>
      <c r="E397" s="830" t="s">
        <v>1288</v>
      </c>
      <c r="F397" s="830"/>
      <c r="G397" s="830"/>
      <c r="H397" s="830"/>
      <c r="I397" s="830"/>
      <c r="J397" s="830"/>
      <c r="K397" s="830"/>
      <c r="L397" s="830"/>
      <c r="M397" s="830"/>
      <c r="N397" s="830"/>
      <c r="O397" s="830"/>
      <c r="P397" s="830"/>
      <c r="Q397" s="830"/>
      <c r="R397" s="830"/>
      <c r="S397" s="830"/>
      <c r="T397" s="830"/>
      <c r="U397" s="830"/>
      <c r="V397" s="830"/>
      <c r="W397" s="830"/>
      <c r="X397" s="830"/>
      <c r="Y397" s="830"/>
      <c r="Z397" s="830"/>
      <c r="AA397" s="830"/>
      <c r="AB397" s="830"/>
      <c r="AC397" s="830"/>
      <c r="AD397" s="830"/>
      <c r="AE397" s="830"/>
      <c r="AF397" s="830"/>
      <c r="AG397" s="830"/>
      <c r="AH397" s="830"/>
      <c r="AI397" s="830"/>
      <c r="AJ397" s="830"/>
      <c r="AK397" s="830"/>
      <c r="AL397" s="831"/>
      <c r="AM397" s="838"/>
      <c r="AN397" s="839"/>
      <c r="AO397" s="839"/>
      <c r="AP397" s="840"/>
      <c r="AQ397" s="237"/>
      <c r="AR397" s="237"/>
    </row>
    <row r="398" spans="1:44" s="243" customFormat="1" ht="21.6" customHeight="1" x14ac:dyDescent="0.15">
      <c r="A398" s="237"/>
      <c r="B398" s="853"/>
      <c r="C398" s="854"/>
      <c r="D398" s="750"/>
      <c r="E398" s="1417" t="s">
        <v>170</v>
      </c>
      <c r="F398" s="830"/>
      <c r="G398" s="830"/>
      <c r="H398" s="830"/>
      <c r="I398" s="830"/>
      <c r="J398" s="830"/>
      <c r="K398" s="830"/>
      <c r="L398" s="830"/>
      <c r="M398" s="830"/>
      <c r="N398" s="830"/>
      <c r="O398" s="830"/>
      <c r="P398" s="830"/>
      <c r="Q398" s="830"/>
      <c r="R398" s="830"/>
      <c r="S398" s="830"/>
      <c r="T398" s="830"/>
      <c r="U398" s="830"/>
      <c r="V398" s="830"/>
      <c r="W398" s="830"/>
      <c r="X398" s="830"/>
      <c r="Y398" s="830"/>
      <c r="Z398" s="830"/>
      <c r="AA398" s="830"/>
      <c r="AB398" s="830"/>
      <c r="AC398" s="830"/>
      <c r="AD398" s="830"/>
      <c r="AE398" s="830"/>
      <c r="AF398" s="830"/>
      <c r="AG398" s="830"/>
      <c r="AH398" s="830"/>
      <c r="AI398" s="830"/>
      <c r="AJ398" s="830"/>
      <c r="AK398" s="830"/>
      <c r="AL398" s="831"/>
      <c r="AM398" s="614"/>
      <c r="AN398" s="615"/>
      <c r="AO398" s="615"/>
      <c r="AP398" s="616"/>
      <c r="AQ398" s="237"/>
      <c r="AR398" s="237"/>
    </row>
    <row r="399" spans="1:44" s="243" customFormat="1" ht="45" customHeight="1" x14ac:dyDescent="0.15">
      <c r="A399" s="237"/>
      <c r="B399" s="1022" t="s">
        <v>71</v>
      </c>
      <c r="C399" s="961"/>
      <c r="D399" s="829" t="s">
        <v>752</v>
      </c>
      <c r="E399" s="830"/>
      <c r="F399" s="830"/>
      <c r="G399" s="830"/>
      <c r="H399" s="830"/>
      <c r="I399" s="830"/>
      <c r="J399" s="830"/>
      <c r="K399" s="830"/>
      <c r="L399" s="830"/>
      <c r="M399" s="830"/>
      <c r="N399" s="830"/>
      <c r="O399" s="830"/>
      <c r="P399" s="830"/>
      <c r="Q399" s="830"/>
      <c r="R399" s="830"/>
      <c r="S399" s="830"/>
      <c r="T399" s="830"/>
      <c r="U399" s="830"/>
      <c r="V399" s="830"/>
      <c r="W399" s="830"/>
      <c r="X399" s="830"/>
      <c r="Y399" s="830"/>
      <c r="Z399" s="830"/>
      <c r="AA399" s="830"/>
      <c r="AB399" s="830"/>
      <c r="AC399" s="830"/>
      <c r="AD399" s="830"/>
      <c r="AE399" s="830"/>
      <c r="AF399" s="830"/>
      <c r="AG399" s="830"/>
      <c r="AH399" s="830"/>
      <c r="AI399" s="830"/>
      <c r="AJ399" s="830"/>
      <c r="AK399" s="830"/>
      <c r="AL399" s="831"/>
      <c r="AM399" s="614"/>
      <c r="AN399" s="615"/>
      <c r="AO399" s="615"/>
      <c r="AP399" s="616"/>
      <c r="AQ399" s="237"/>
      <c r="AR399" s="237"/>
    </row>
    <row r="400" spans="1:44" s="243" customFormat="1" ht="30" customHeight="1" x14ac:dyDescent="0.15">
      <c r="A400" s="237"/>
      <c r="B400" s="833" t="s">
        <v>79</v>
      </c>
      <c r="C400" s="835"/>
      <c r="D400" s="1095" t="s">
        <v>1409</v>
      </c>
      <c r="E400" s="1095"/>
      <c r="F400" s="1095"/>
      <c r="G400" s="1095"/>
      <c r="H400" s="1095"/>
      <c r="I400" s="1095"/>
      <c r="J400" s="1095"/>
      <c r="K400" s="1095"/>
      <c r="L400" s="1095"/>
      <c r="M400" s="1095"/>
      <c r="N400" s="1095"/>
      <c r="O400" s="1095"/>
      <c r="P400" s="1095"/>
      <c r="Q400" s="1095"/>
      <c r="R400" s="1095"/>
      <c r="S400" s="1095"/>
      <c r="T400" s="1095"/>
      <c r="U400" s="1095"/>
      <c r="V400" s="1095"/>
      <c r="W400" s="1095"/>
      <c r="X400" s="1095"/>
      <c r="Y400" s="1095"/>
      <c r="Z400" s="1095"/>
      <c r="AA400" s="1095"/>
      <c r="AB400" s="1095"/>
      <c r="AC400" s="1095"/>
      <c r="AD400" s="1095"/>
      <c r="AE400" s="1095"/>
      <c r="AF400" s="1095"/>
      <c r="AG400" s="1095"/>
      <c r="AH400" s="1095"/>
      <c r="AI400" s="1095"/>
      <c r="AJ400" s="1095"/>
      <c r="AK400" s="1095"/>
      <c r="AL400" s="1095"/>
      <c r="AM400" s="838"/>
      <c r="AN400" s="839"/>
      <c r="AO400" s="839"/>
      <c r="AP400" s="840"/>
      <c r="AQ400" s="237"/>
      <c r="AR400" s="237"/>
    </row>
    <row r="401" spans="1:44" s="243" customFormat="1" ht="30" customHeight="1" x14ac:dyDescent="0.15">
      <c r="A401" s="237"/>
      <c r="B401" s="835" t="s">
        <v>751</v>
      </c>
      <c r="C401" s="835"/>
      <c r="D401" s="837" t="s">
        <v>171</v>
      </c>
      <c r="E401" s="837"/>
      <c r="F401" s="837"/>
      <c r="G401" s="837"/>
      <c r="H401" s="837"/>
      <c r="I401" s="837"/>
      <c r="J401" s="837"/>
      <c r="K401" s="837"/>
      <c r="L401" s="837"/>
      <c r="M401" s="837"/>
      <c r="N401" s="837"/>
      <c r="O401" s="837"/>
      <c r="P401" s="837"/>
      <c r="Q401" s="837"/>
      <c r="R401" s="837"/>
      <c r="S401" s="837"/>
      <c r="T401" s="837"/>
      <c r="U401" s="837"/>
      <c r="V401" s="837"/>
      <c r="W401" s="837"/>
      <c r="X401" s="837"/>
      <c r="Y401" s="837"/>
      <c r="Z401" s="837"/>
      <c r="AA401" s="837"/>
      <c r="AB401" s="837"/>
      <c r="AC401" s="837"/>
      <c r="AD401" s="837"/>
      <c r="AE401" s="837"/>
      <c r="AF401" s="837"/>
      <c r="AG401" s="837"/>
      <c r="AH401" s="837"/>
      <c r="AI401" s="837"/>
      <c r="AJ401" s="837"/>
      <c r="AK401" s="837"/>
      <c r="AL401" s="837" t="s">
        <v>28</v>
      </c>
      <c r="AM401" s="877"/>
      <c r="AN401" s="878"/>
      <c r="AO401" s="878"/>
      <c r="AP401" s="879"/>
      <c r="AQ401" s="237"/>
      <c r="AR401" s="237"/>
    </row>
    <row r="402" spans="1:44" s="243" customFormat="1" ht="30" customHeight="1" x14ac:dyDescent="0.15">
      <c r="A402" s="237"/>
      <c r="B402" s="1022" t="s">
        <v>182</v>
      </c>
      <c r="C402" s="1341"/>
      <c r="D402" s="890" t="s">
        <v>1436</v>
      </c>
      <c r="E402" s="890"/>
      <c r="F402" s="890"/>
      <c r="G402" s="890"/>
      <c r="H402" s="890"/>
      <c r="I402" s="890"/>
      <c r="J402" s="890"/>
      <c r="K402" s="890"/>
      <c r="L402" s="890"/>
      <c r="M402" s="890"/>
      <c r="N402" s="890"/>
      <c r="O402" s="890"/>
      <c r="P402" s="890"/>
      <c r="Q402" s="890"/>
      <c r="R402" s="890"/>
      <c r="S402" s="890"/>
      <c r="T402" s="890"/>
      <c r="U402" s="890"/>
      <c r="V402" s="890"/>
      <c r="W402" s="890"/>
      <c r="X402" s="890"/>
      <c r="Y402" s="890"/>
      <c r="Z402" s="890"/>
      <c r="AA402" s="890"/>
      <c r="AB402" s="890"/>
      <c r="AC402" s="890"/>
      <c r="AD402" s="890"/>
      <c r="AE402" s="890"/>
      <c r="AF402" s="890"/>
      <c r="AG402" s="890"/>
      <c r="AH402" s="890"/>
      <c r="AI402" s="890"/>
      <c r="AJ402" s="890"/>
      <c r="AK402" s="890"/>
      <c r="AL402" s="890"/>
      <c r="AM402" s="1328"/>
      <c r="AN402" s="1034"/>
      <c r="AO402" s="1034"/>
      <c r="AP402" s="1096"/>
      <c r="AQ402" s="237"/>
      <c r="AR402" s="237"/>
    </row>
    <row r="403" spans="1:44" s="243" customFormat="1" ht="45" customHeight="1" x14ac:dyDescent="0.15">
      <c r="A403" s="237"/>
      <c r="B403" s="835" t="s">
        <v>189</v>
      </c>
      <c r="C403" s="1022"/>
      <c r="D403" s="890" t="s">
        <v>1623</v>
      </c>
      <c r="E403" s="890"/>
      <c r="F403" s="890"/>
      <c r="G403" s="890"/>
      <c r="H403" s="890"/>
      <c r="I403" s="890"/>
      <c r="J403" s="890"/>
      <c r="K403" s="890"/>
      <c r="L403" s="890"/>
      <c r="M403" s="890"/>
      <c r="N403" s="890"/>
      <c r="O403" s="890"/>
      <c r="P403" s="890"/>
      <c r="Q403" s="890"/>
      <c r="R403" s="890"/>
      <c r="S403" s="890"/>
      <c r="T403" s="890"/>
      <c r="U403" s="890"/>
      <c r="V403" s="890"/>
      <c r="W403" s="890"/>
      <c r="X403" s="890"/>
      <c r="Y403" s="890"/>
      <c r="Z403" s="890"/>
      <c r="AA403" s="890"/>
      <c r="AB403" s="890"/>
      <c r="AC403" s="890"/>
      <c r="AD403" s="890"/>
      <c r="AE403" s="890"/>
      <c r="AF403" s="890"/>
      <c r="AG403" s="890"/>
      <c r="AH403" s="890"/>
      <c r="AI403" s="890"/>
      <c r="AJ403" s="890"/>
      <c r="AK403" s="890"/>
      <c r="AL403" s="890"/>
      <c r="AM403" s="1328"/>
      <c r="AN403" s="1034"/>
      <c r="AO403" s="1034"/>
      <c r="AP403" s="1096"/>
      <c r="AQ403" s="237"/>
      <c r="AR403" s="237"/>
    </row>
    <row r="404" spans="1:44" ht="6" customHeight="1" x14ac:dyDescent="0.15">
      <c r="AQ404" s="237"/>
      <c r="AR404" s="237"/>
    </row>
    <row r="405" spans="1:44" ht="18" customHeight="1" x14ac:dyDescent="0.15">
      <c r="A405" s="1061" t="s">
        <v>753</v>
      </c>
      <c r="B405" s="1061"/>
      <c r="C405" s="1061"/>
      <c r="D405" s="1061"/>
      <c r="E405" s="1061"/>
      <c r="F405" s="1061"/>
      <c r="G405" s="1061"/>
      <c r="H405" s="1061"/>
      <c r="I405" s="1061"/>
      <c r="J405" s="1061"/>
      <c r="K405" s="1061"/>
      <c r="L405" s="1061"/>
      <c r="M405" s="1061"/>
      <c r="N405" s="1061"/>
      <c r="O405" s="1061"/>
      <c r="P405" s="1061"/>
      <c r="Q405" s="1061"/>
      <c r="R405" s="1061"/>
      <c r="S405" s="1061"/>
      <c r="T405" s="1061"/>
      <c r="U405" s="1061"/>
      <c r="V405" s="1061"/>
      <c r="W405" s="1061"/>
      <c r="X405" s="1061"/>
      <c r="Y405" s="1061"/>
      <c r="Z405" s="1061"/>
      <c r="AA405" s="1061"/>
      <c r="AB405" s="1061"/>
      <c r="AC405" s="1061"/>
      <c r="AD405" s="1061"/>
      <c r="AE405" s="1061"/>
      <c r="AF405" s="1061"/>
      <c r="AG405" s="1061"/>
      <c r="AH405" s="1061"/>
      <c r="AI405" s="1061"/>
      <c r="AJ405" s="1061"/>
      <c r="AK405" s="1061"/>
      <c r="AL405" s="1061"/>
      <c r="AM405" s="1061"/>
      <c r="AN405" s="1061"/>
      <c r="AO405" s="1061"/>
      <c r="AP405" s="1061"/>
      <c r="AQ405" s="237"/>
      <c r="AR405" s="237"/>
    </row>
    <row r="406" spans="1:44" s="243" customFormat="1" ht="18" customHeight="1" x14ac:dyDescent="0.15">
      <c r="A406" s="237"/>
      <c r="B406" s="833"/>
      <c r="C406" s="833"/>
      <c r="D406" s="833" t="s">
        <v>27</v>
      </c>
      <c r="E406" s="833"/>
      <c r="F406" s="833"/>
      <c r="G406" s="833"/>
      <c r="H406" s="833"/>
      <c r="I406" s="833"/>
      <c r="J406" s="833"/>
      <c r="K406" s="833"/>
      <c r="L406" s="833"/>
      <c r="M406" s="833"/>
      <c r="N406" s="833"/>
      <c r="O406" s="833"/>
      <c r="P406" s="833"/>
      <c r="Q406" s="833"/>
      <c r="R406" s="833"/>
      <c r="S406" s="833"/>
      <c r="T406" s="833"/>
      <c r="U406" s="833"/>
      <c r="V406" s="833"/>
      <c r="W406" s="833"/>
      <c r="X406" s="833"/>
      <c r="Y406" s="833"/>
      <c r="Z406" s="833"/>
      <c r="AA406" s="833"/>
      <c r="AB406" s="833"/>
      <c r="AC406" s="833"/>
      <c r="AD406" s="833"/>
      <c r="AE406" s="833"/>
      <c r="AF406" s="833"/>
      <c r="AG406" s="833"/>
      <c r="AH406" s="833"/>
      <c r="AI406" s="833"/>
      <c r="AJ406" s="833"/>
      <c r="AK406" s="833"/>
      <c r="AL406" s="833"/>
      <c r="AM406" s="981" t="s">
        <v>60</v>
      </c>
      <c r="AN406" s="982"/>
      <c r="AO406" s="982"/>
      <c r="AP406" s="983"/>
      <c r="AQ406" s="237"/>
      <c r="AR406" s="237"/>
    </row>
    <row r="407" spans="1:44" s="243" customFormat="1" ht="30" customHeight="1" x14ac:dyDescent="0.15">
      <c r="A407" s="237"/>
      <c r="B407" s="833" t="s">
        <v>9</v>
      </c>
      <c r="C407" s="835"/>
      <c r="D407" s="832" t="s">
        <v>627</v>
      </c>
      <c r="E407" s="832"/>
      <c r="F407" s="832"/>
      <c r="G407" s="832"/>
      <c r="H407" s="832"/>
      <c r="I407" s="832"/>
      <c r="J407" s="832"/>
      <c r="K407" s="832"/>
      <c r="L407" s="832"/>
      <c r="M407" s="832"/>
      <c r="N407" s="832"/>
      <c r="O407" s="832"/>
      <c r="P407" s="832"/>
      <c r="Q407" s="832"/>
      <c r="R407" s="832"/>
      <c r="S407" s="832"/>
      <c r="T407" s="832"/>
      <c r="U407" s="832"/>
      <c r="V407" s="832"/>
      <c r="W407" s="832"/>
      <c r="X407" s="832"/>
      <c r="Y407" s="832"/>
      <c r="Z407" s="832"/>
      <c r="AA407" s="832"/>
      <c r="AB407" s="832"/>
      <c r="AC407" s="832"/>
      <c r="AD407" s="832"/>
      <c r="AE407" s="832"/>
      <c r="AF407" s="832"/>
      <c r="AG407" s="832"/>
      <c r="AH407" s="832"/>
      <c r="AI407" s="832"/>
      <c r="AJ407" s="832"/>
      <c r="AK407" s="832"/>
      <c r="AL407" s="832" t="s">
        <v>28</v>
      </c>
      <c r="AM407" s="838"/>
      <c r="AN407" s="839"/>
      <c r="AO407" s="839"/>
      <c r="AP407" s="840"/>
      <c r="AQ407" s="237"/>
      <c r="AR407" s="237"/>
    </row>
    <row r="408" spans="1:44" s="243" customFormat="1" ht="21.6" customHeight="1" x14ac:dyDescent="0.15">
      <c r="A408" s="237"/>
      <c r="B408" s="1022" t="s">
        <v>286</v>
      </c>
      <c r="C408" s="961"/>
      <c r="D408" s="829" t="s">
        <v>342</v>
      </c>
      <c r="E408" s="830"/>
      <c r="F408" s="830"/>
      <c r="G408" s="830"/>
      <c r="H408" s="830"/>
      <c r="I408" s="830"/>
      <c r="J408" s="830"/>
      <c r="K408" s="830"/>
      <c r="L408" s="830"/>
      <c r="M408" s="830"/>
      <c r="N408" s="830"/>
      <c r="O408" s="830"/>
      <c r="P408" s="830"/>
      <c r="Q408" s="830"/>
      <c r="R408" s="830"/>
      <c r="S408" s="830"/>
      <c r="T408" s="830"/>
      <c r="U408" s="830"/>
      <c r="V408" s="830"/>
      <c r="W408" s="830"/>
      <c r="X408" s="830"/>
      <c r="Y408" s="830"/>
      <c r="Z408" s="830"/>
      <c r="AA408" s="830"/>
      <c r="AB408" s="830"/>
      <c r="AC408" s="830"/>
      <c r="AD408" s="830"/>
      <c r="AE408" s="830"/>
      <c r="AF408" s="830"/>
      <c r="AG408" s="830"/>
      <c r="AH408" s="830"/>
      <c r="AI408" s="830"/>
      <c r="AJ408" s="830"/>
      <c r="AK408" s="830"/>
      <c r="AL408" s="831"/>
      <c r="AM408" s="614"/>
      <c r="AN408" s="615"/>
      <c r="AO408" s="615"/>
      <c r="AP408" s="616"/>
      <c r="AQ408" s="237"/>
      <c r="AR408" s="237"/>
    </row>
    <row r="409" spans="1:44" s="243" customFormat="1" ht="30" customHeight="1" x14ac:dyDescent="0.15">
      <c r="A409" s="237"/>
      <c r="B409" s="835" t="s">
        <v>68</v>
      </c>
      <c r="C409" s="835"/>
      <c r="D409" s="832" t="s">
        <v>1624</v>
      </c>
      <c r="E409" s="832"/>
      <c r="F409" s="832"/>
      <c r="G409" s="832"/>
      <c r="H409" s="832"/>
      <c r="I409" s="832"/>
      <c r="J409" s="832"/>
      <c r="K409" s="832"/>
      <c r="L409" s="832"/>
      <c r="M409" s="832"/>
      <c r="N409" s="832"/>
      <c r="O409" s="832"/>
      <c r="P409" s="832"/>
      <c r="Q409" s="832"/>
      <c r="R409" s="832"/>
      <c r="S409" s="832"/>
      <c r="T409" s="832"/>
      <c r="U409" s="832"/>
      <c r="V409" s="832"/>
      <c r="W409" s="832"/>
      <c r="X409" s="832"/>
      <c r="Y409" s="832"/>
      <c r="Z409" s="832"/>
      <c r="AA409" s="832"/>
      <c r="AB409" s="832"/>
      <c r="AC409" s="832"/>
      <c r="AD409" s="832"/>
      <c r="AE409" s="832"/>
      <c r="AF409" s="832"/>
      <c r="AG409" s="832"/>
      <c r="AH409" s="832"/>
      <c r="AI409" s="832"/>
      <c r="AJ409" s="832"/>
      <c r="AK409" s="832"/>
      <c r="AL409" s="832"/>
      <c r="AM409" s="838"/>
      <c r="AN409" s="839"/>
      <c r="AO409" s="839"/>
      <c r="AP409" s="840"/>
      <c r="AQ409" s="237"/>
      <c r="AR409" s="237"/>
    </row>
    <row r="410" spans="1:44" s="243" customFormat="1" ht="30" customHeight="1" x14ac:dyDescent="0.15">
      <c r="A410" s="237"/>
      <c r="B410" s="833" t="s">
        <v>282</v>
      </c>
      <c r="C410" s="835"/>
      <c r="D410" s="832" t="s">
        <v>1437</v>
      </c>
      <c r="E410" s="832"/>
      <c r="F410" s="832"/>
      <c r="G410" s="832"/>
      <c r="H410" s="832"/>
      <c r="I410" s="832"/>
      <c r="J410" s="832"/>
      <c r="K410" s="832"/>
      <c r="L410" s="832"/>
      <c r="M410" s="832"/>
      <c r="N410" s="832"/>
      <c r="O410" s="832"/>
      <c r="P410" s="832"/>
      <c r="Q410" s="832"/>
      <c r="R410" s="832"/>
      <c r="S410" s="832"/>
      <c r="T410" s="832"/>
      <c r="U410" s="832"/>
      <c r="V410" s="832"/>
      <c r="W410" s="832"/>
      <c r="X410" s="832"/>
      <c r="Y410" s="832"/>
      <c r="Z410" s="832"/>
      <c r="AA410" s="832"/>
      <c r="AB410" s="832"/>
      <c r="AC410" s="832"/>
      <c r="AD410" s="832"/>
      <c r="AE410" s="832"/>
      <c r="AF410" s="832"/>
      <c r="AG410" s="832"/>
      <c r="AH410" s="832"/>
      <c r="AI410" s="832"/>
      <c r="AJ410" s="832"/>
      <c r="AK410" s="832"/>
      <c r="AL410" s="832" t="s">
        <v>28</v>
      </c>
      <c r="AM410" s="838"/>
      <c r="AN410" s="839"/>
      <c r="AO410" s="839"/>
      <c r="AP410" s="840"/>
      <c r="AQ410" s="237"/>
      <c r="AR410" s="237"/>
    </row>
    <row r="411" spans="1:44" s="243" customFormat="1" ht="21.6" customHeight="1" x14ac:dyDescent="0.15">
      <c r="A411" s="237"/>
      <c r="B411" s="835" t="s">
        <v>287</v>
      </c>
      <c r="C411" s="835"/>
      <c r="D411" s="832" t="s">
        <v>1625</v>
      </c>
      <c r="E411" s="832"/>
      <c r="F411" s="832"/>
      <c r="G411" s="832"/>
      <c r="H411" s="832"/>
      <c r="I411" s="832"/>
      <c r="J411" s="832"/>
      <c r="K411" s="832"/>
      <c r="L411" s="832"/>
      <c r="M411" s="832"/>
      <c r="N411" s="832"/>
      <c r="O411" s="832"/>
      <c r="P411" s="832"/>
      <c r="Q411" s="832"/>
      <c r="R411" s="832"/>
      <c r="S411" s="832"/>
      <c r="T411" s="832"/>
      <c r="U411" s="832"/>
      <c r="V411" s="832"/>
      <c r="W411" s="832"/>
      <c r="X411" s="832"/>
      <c r="Y411" s="832"/>
      <c r="Z411" s="832"/>
      <c r="AA411" s="832"/>
      <c r="AB411" s="832"/>
      <c r="AC411" s="832"/>
      <c r="AD411" s="832"/>
      <c r="AE411" s="832"/>
      <c r="AF411" s="832"/>
      <c r="AG411" s="832"/>
      <c r="AH411" s="832"/>
      <c r="AI411" s="832"/>
      <c r="AJ411" s="832"/>
      <c r="AK411" s="832"/>
      <c r="AL411" s="832" t="s">
        <v>28</v>
      </c>
      <c r="AM411" s="838"/>
      <c r="AN411" s="839"/>
      <c r="AO411" s="839"/>
      <c r="AP411" s="840"/>
      <c r="AQ411" s="237"/>
      <c r="AR411" s="237"/>
    </row>
    <row r="412" spans="1:44" s="243" customFormat="1" ht="21.6" customHeight="1" x14ac:dyDescent="0.15">
      <c r="A412" s="237"/>
      <c r="B412" s="1022" t="s">
        <v>1254</v>
      </c>
      <c r="C412" s="961"/>
      <c r="D412" s="829" t="s">
        <v>1438</v>
      </c>
      <c r="E412" s="830"/>
      <c r="F412" s="830"/>
      <c r="G412" s="830"/>
      <c r="H412" s="830"/>
      <c r="I412" s="830"/>
      <c r="J412" s="830"/>
      <c r="K412" s="830"/>
      <c r="L412" s="830"/>
      <c r="M412" s="830"/>
      <c r="N412" s="830"/>
      <c r="O412" s="830"/>
      <c r="P412" s="830"/>
      <c r="Q412" s="830"/>
      <c r="R412" s="830"/>
      <c r="S412" s="830"/>
      <c r="T412" s="830"/>
      <c r="U412" s="830"/>
      <c r="V412" s="830"/>
      <c r="W412" s="830"/>
      <c r="X412" s="830"/>
      <c r="Y412" s="830"/>
      <c r="Z412" s="830"/>
      <c r="AA412" s="830"/>
      <c r="AB412" s="830"/>
      <c r="AC412" s="830"/>
      <c r="AD412" s="830"/>
      <c r="AE412" s="830"/>
      <c r="AF412" s="830"/>
      <c r="AG412" s="830"/>
      <c r="AH412" s="830"/>
      <c r="AI412" s="830"/>
      <c r="AJ412" s="830"/>
      <c r="AK412" s="830"/>
      <c r="AL412" s="831"/>
      <c r="AM412" s="614"/>
      <c r="AN412" s="615"/>
      <c r="AO412" s="615"/>
      <c r="AP412" s="616"/>
      <c r="AQ412" s="237"/>
      <c r="AR412" s="237"/>
    </row>
    <row r="413" spans="1:44" s="243" customFormat="1" ht="29.45" customHeight="1" x14ac:dyDescent="0.15">
      <c r="A413" s="237"/>
      <c r="B413" s="835" t="s">
        <v>30</v>
      </c>
      <c r="C413" s="835"/>
      <c r="D413" s="832" t="s">
        <v>1626</v>
      </c>
      <c r="E413" s="832"/>
      <c r="F413" s="832"/>
      <c r="G413" s="832"/>
      <c r="H413" s="832"/>
      <c r="I413" s="832"/>
      <c r="J413" s="832"/>
      <c r="K413" s="832"/>
      <c r="L413" s="832"/>
      <c r="M413" s="832"/>
      <c r="N413" s="832"/>
      <c r="O413" s="832"/>
      <c r="P413" s="832"/>
      <c r="Q413" s="832"/>
      <c r="R413" s="832"/>
      <c r="S413" s="832"/>
      <c r="T413" s="832"/>
      <c r="U413" s="832"/>
      <c r="V413" s="832"/>
      <c r="W413" s="832"/>
      <c r="X413" s="832"/>
      <c r="Y413" s="832"/>
      <c r="Z413" s="832"/>
      <c r="AA413" s="832"/>
      <c r="AB413" s="832"/>
      <c r="AC413" s="832"/>
      <c r="AD413" s="832"/>
      <c r="AE413" s="832"/>
      <c r="AF413" s="832"/>
      <c r="AG413" s="832"/>
      <c r="AH413" s="832"/>
      <c r="AI413" s="832"/>
      <c r="AJ413" s="832"/>
      <c r="AK413" s="832"/>
      <c r="AL413" s="832" t="s">
        <v>28</v>
      </c>
      <c r="AM413" s="838"/>
      <c r="AN413" s="839"/>
      <c r="AO413" s="839"/>
      <c r="AP413" s="840"/>
      <c r="AQ413" s="237"/>
      <c r="AR413" s="237"/>
    </row>
    <row r="414" spans="1:44" s="243" customFormat="1" ht="21.6" customHeight="1" x14ac:dyDescent="0.15">
      <c r="A414" s="237"/>
      <c r="B414" s="835" t="s">
        <v>31</v>
      </c>
      <c r="C414" s="835"/>
      <c r="D414" s="832" t="s">
        <v>172</v>
      </c>
      <c r="E414" s="832"/>
      <c r="F414" s="832"/>
      <c r="G414" s="832"/>
      <c r="H414" s="832"/>
      <c r="I414" s="832"/>
      <c r="J414" s="832"/>
      <c r="K414" s="832"/>
      <c r="L414" s="832"/>
      <c r="M414" s="832"/>
      <c r="N414" s="832"/>
      <c r="O414" s="832"/>
      <c r="P414" s="832"/>
      <c r="Q414" s="832"/>
      <c r="R414" s="832"/>
      <c r="S414" s="832"/>
      <c r="T414" s="832"/>
      <c r="U414" s="832"/>
      <c r="V414" s="832"/>
      <c r="W414" s="832"/>
      <c r="X414" s="832"/>
      <c r="Y414" s="832"/>
      <c r="Z414" s="832"/>
      <c r="AA414" s="832"/>
      <c r="AB414" s="832"/>
      <c r="AC414" s="832"/>
      <c r="AD414" s="832"/>
      <c r="AE414" s="832"/>
      <c r="AF414" s="832"/>
      <c r="AG414" s="832"/>
      <c r="AH414" s="832"/>
      <c r="AI414" s="832"/>
      <c r="AJ414" s="832"/>
      <c r="AK414" s="832"/>
      <c r="AL414" s="832" t="s">
        <v>28</v>
      </c>
      <c r="AM414" s="838"/>
      <c r="AN414" s="839"/>
      <c r="AO414" s="839"/>
      <c r="AP414" s="840"/>
      <c r="AQ414" s="237"/>
      <c r="AR414" s="237"/>
    </row>
    <row r="415" spans="1:44" s="243" customFormat="1" ht="21" customHeight="1" x14ac:dyDescent="0.15">
      <c r="A415" s="237"/>
      <c r="B415" s="835" t="s">
        <v>32</v>
      </c>
      <c r="C415" s="835"/>
      <c r="D415" s="832" t="s">
        <v>1439</v>
      </c>
      <c r="E415" s="832"/>
      <c r="F415" s="832"/>
      <c r="G415" s="832"/>
      <c r="H415" s="832"/>
      <c r="I415" s="832"/>
      <c r="J415" s="832"/>
      <c r="K415" s="832"/>
      <c r="L415" s="832"/>
      <c r="M415" s="832"/>
      <c r="N415" s="832"/>
      <c r="O415" s="832"/>
      <c r="P415" s="832"/>
      <c r="Q415" s="832"/>
      <c r="R415" s="832"/>
      <c r="S415" s="832"/>
      <c r="T415" s="832"/>
      <c r="U415" s="832"/>
      <c r="V415" s="832"/>
      <c r="W415" s="832"/>
      <c r="X415" s="832"/>
      <c r="Y415" s="832"/>
      <c r="Z415" s="832"/>
      <c r="AA415" s="832"/>
      <c r="AB415" s="832"/>
      <c r="AC415" s="832"/>
      <c r="AD415" s="832"/>
      <c r="AE415" s="832"/>
      <c r="AF415" s="832"/>
      <c r="AG415" s="832"/>
      <c r="AH415" s="832"/>
      <c r="AI415" s="832"/>
      <c r="AJ415" s="832"/>
      <c r="AK415" s="832"/>
      <c r="AL415" s="832" t="s">
        <v>28</v>
      </c>
      <c r="AM415" s="838"/>
      <c r="AN415" s="839"/>
      <c r="AO415" s="839"/>
      <c r="AP415" s="840"/>
      <c r="AQ415" s="237"/>
      <c r="AR415" s="237"/>
    </row>
    <row r="416" spans="1:44" s="243" customFormat="1" ht="6.6" customHeight="1" x14ac:dyDescent="0.15">
      <c r="A416" s="237"/>
      <c r="B416" s="548"/>
      <c r="C416" s="548"/>
      <c r="D416" s="549"/>
      <c r="E416" s="549"/>
      <c r="F416" s="549"/>
      <c r="G416" s="549"/>
      <c r="H416" s="549"/>
      <c r="I416" s="549"/>
      <c r="J416" s="549"/>
      <c r="K416" s="549"/>
      <c r="L416" s="549"/>
      <c r="M416" s="549"/>
      <c r="N416" s="549"/>
      <c r="O416" s="549"/>
      <c r="P416" s="549"/>
      <c r="Q416" s="549"/>
      <c r="R416" s="549"/>
      <c r="S416" s="549"/>
      <c r="T416" s="549"/>
      <c r="U416" s="549"/>
      <c r="V416" s="549"/>
      <c r="W416" s="549"/>
      <c r="X416" s="549"/>
      <c r="Y416" s="549"/>
      <c r="Z416" s="549"/>
      <c r="AA416" s="549"/>
      <c r="AB416" s="549"/>
      <c r="AC416" s="549"/>
      <c r="AD416" s="549"/>
      <c r="AE416" s="549"/>
      <c r="AF416" s="549"/>
      <c r="AG416" s="549"/>
      <c r="AH416" s="549"/>
      <c r="AI416" s="549"/>
      <c r="AJ416" s="549"/>
      <c r="AK416" s="549"/>
      <c r="AL416" s="549"/>
      <c r="AM416" s="612"/>
      <c r="AN416" s="612"/>
      <c r="AO416" s="612"/>
      <c r="AP416" s="612"/>
      <c r="AQ416" s="237"/>
      <c r="AR416" s="237"/>
    </row>
    <row r="417" spans="1:44" ht="18" customHeight="1" x14ac:dyDescent="0.15">
      <c r="A417" s="1061" t="s">
        <v>754</v>
      </c>
      <c r="B417" s="1061"/>
      <c r="C417" s="1061"/>
      <c r="D417" s="1061"/>
      <c r="E417" s="1061"/>
      <c r="F417" s="1061"/>
      <c r="G417" s="1061"/>
      <c r="H417" s="1061"/>
      <c r="I417" s="1061"/>
      <c r="J417" s="1061"/>
      <c r="K417" s="1061"/>
      <c r="L417" s="1061"/>
      <c r="M417" s="1061"/>
      <c r="N417" s="1061"/>
      <c r="O417" s="1061"/>
      <c r="P417" s="1061"/>
      <c r="Q417" s="1061"/>
      <c r="R417" s="1061"/>
      <c r="S417" s="1061"/>
      <c r="T417" s="1061"/>
      <c r="U417" s="1061"/>
      <c r="V417" s="1061"/>
      <c r="W417" s="1061"/>
      <c r="X417" s="1061"/>
      <c r="Y417" s="1061"/>
      <c r="Z417" s="1061"/>
      <c r="AA417" s="1061"/>
      <c r="AB417" s="1061"/>
      <c r="AC417" s="1061"/>
      <c r="AD417" s="1061"/>
      <c r="AE417" s="1061"/>
      <c r="AF417" s="1061"/>
      <c r="AG417" s="1061"/>
      <c r="AH417" s="1061"/>
      <c r="AI417" s="1061"/>
      <c r="AJ417" s="1061"/>
      <c r="AK417" s="1061"/>
      <c r="AL417" s="1061"/>
      <c r="AM417" s="1061"/>
      <c r="AN417" s="1061"/>
      <c r="AO417" s="1061"/>
      <c r="AP417" s="1061"/>
      <c r="AQ417" s="237"/>
      <c r="AR417" s="237"/>
    </row>
    <row r="418" spans="1:44" s="243" customFormat="1" ht="18" customHeight="1" x14ac:dyDescent="0.15">
      <c r="A418" s="237"/>
      <c r="B418" s="833"/>
      <c r="C418" s="833"/>
      <c r="D418" s="833" t="s">
        <v>27</v>
      </c>
      <c r="E418" s="833"/>
      <c r="F418" s="833"/>
      <c r="G418" s="833"/>
      <c r="H418" s="833"/>
      <c r="I418" s="833"/>
      <c r="J418" s="833"/>
      <c r="K418" s="833"/>
      <c r="L418" s="833"/>
      <c r="M418" s="833"/>
      <c r="N418" s="833"/>
      <c r="O418" s="833"/>
      <c r="P418" s="833"/>
      <c r="Q418" s="833"/>
      <c r="R418" s="833"/>
      <c r="S418" s="833"/>
      <c r="T418" s="833"/>
      <c r="U418" s="833"/>
      <c r="V418" s="833"/>
      <c r="W418" s="833"/>
      <c r="X418" s="833"/>
      <c r="Y418" s="833"/>
      <c r="Z418" s="833"/>
      <c r="AA418" s="833"/>
      <c r="AB418" s="833"/>
      <c r="AC418" s="833"/>
      <c r="AD418" s="833"/>
      <c r="AE418" s="833"/>
      <c r="AF418" s="833"/>
      <c r="AG418" s="833"/>
      <c r="AH418" s="833"/>
      <c r="AI418" s="833"/>
      <c r="AJ418" s="833"/>
      <c r="AK418" s="833"/>
      <c r="AL418" s="833"/>
      <c r="AM418" s="981" t="s">
        <v>60</v>
      </c>
      <c r="AN418" s="982"/>
      <c r="AO418" s="982"/>
      <c r="AP418" s="983"/>
      <c r="AQ418" s="237"/>
      <c r="AR418" s="237"/>
    </row>
    <row r="419" spans="1:44" s="243" customFormat="1" ht="21.6" customHeight="1" x14ac:dyDescent="0.15">
      <c r="A419" s="237"/>
      <c r="B419" s="988" t="s">
        <v>9</v>
      </c>
      <c r="C419" s="989"/>
      <c r="D419" s="1362" t="s">
        <v>1419</v>
      </c>
      <c r="E419" s="1106"/>
      <c r="F419" s="1106"/>
      <c r="G419" s="1106"/>
      <c r="H419" s="1106"/>
      <c r="I419" s="1106"/>
      <c r="J419" s="1106"/>
      <c r="K419" s="1106"/>
      <c r="L419" s="1106"/>
      <c r="M419" s="1106"/>
      <c r="N419" s="1106"/>
      <c r="O419" s="1106"/>
      <c r="P419" s="1106"/>
      <c r="Q419" s="1106"/>
      <c r="R419" s="1106"/>
      <c r="S419" s="1106"/>
      <c r="T419" s="1106"/>
      <c r="U419" s="1106"/>
      <c r="V419" s="1106"/>
      <c r="W419" s="1106"/>
      <c r="X419" s="1106"/>
      <c r="Y419" s="1106"/>
      <c r="Z419" s="1106"/>
      <c r="AA419" s="1106"/>
      <c r="AB419" s="1106"/>
      <c r="AC419" s="1106"/>
      <c r="AD419" s="1106"/>
      <c r="AE419" s="1106"/>
      <c r="AF419" s="1106"/>
      <c r="AG419" s="1106"/>
      <c r="AH419" s="1106"/>
      <c r="AI419" s="1106"/>
      <c r="AJ419" s="1106"/>
      <c r="AK419" s="1106"/>
      <c r="AL419" s="1106"/>
      <c r="AM419" s="1106"/>
      <c r="AN419" s="1106"/>
      <c r="AO419" s="1106"/>
      <c r="AP419" s="1363"/>
      <c r="AQ419" s="237"/>
      <c r="AR419" s="237"/>
    </row>
    <row r="420" spans="1:44" s="243" customFormat="1" ht="21" customHeight="1" x14ac:dyDescent="0.15">
      <c r="A420" s="237"/>
      <c r="B420" s="1074"/>
      <c r="C420" s="1101"/>
      <c r="D420" s="1411" t="s">
        <v>1627</v>
      </c>
      <c r="E420" s="1412"/>
      <c r="F420" s="1412"/>
      <c r="G420" s="1412"/>
      <c r="H420" s="1412"/>
      <c r="I420" s="1412"/>
      <c r="J420" s="1412"/>
      <c r="K420" s="1412"/>
      <c r="L420" s="1412"/>
      <c r="M420" s="1412"/>
      <c r="N420" s="1412"/>
      <c r="O420" s="1412"/>
      <c r="P420" s="1412"/>
      <c r="Q420" s="1412"/>
      <c r="R420" s="1412"/>
      <c r="S420" s="1412"/>
      <c r="T420" s="1412"/>
      <c r="U420" s="1412"/>
      <c r="V420" s="1412"/>
      <c r="W420" s="1412"/>
      <c r="X420" s="1412"/>
      <c r="Y420" s="1412"/>
      <c r="Z420" s="1412"/>
      <c r="AA420" s="1412"/>
      <c r="AB420" s="1412"/>
      <c r="AC420" s="1412"/>
      <c r="AD420" s="1412"/>
      <c r="AE420" s="1412"/>
      <c r="AF420" s="1412"/>
      <c r="AG420" s="1412"/>
      <c r="AH420" s="1412"/>
      <c r="AI420" s="1412"/>
      <c r="AJ420" s="1412"/>
      <c r="AK420" s="1412"/>
      <c r="AL420" s="1413"/>
      <c r="AM420" s="1333"/>
      <c r="AN420" s="1334"/>
      <c r="AO420" s="1334"/>
      <c r="AP420" s="1335"/>
      <c r="AQ420" s="237"/>
      <c r="AR420" s="237"/>
    </row>
    <row r="421" spans="1:44" s="243" customFormat="1" ht="21" customHeight="1" x14ac:dyDescent="0.15">
      <c r="A421" s="237"/>
      <c r="B421" s="1074"/>
      <c r="C421" s="1101"/>
      <c r="D421" s="1129" t="s">
        <v>365</v>
      </c>
      <c r="E421" s="915"/>
      <c r="F421" s="915"/>
      <c r="G421" s="915"/>
      <c r="H421" s="915"/>
      <c r="I421" s="915"/>
      <c r="J421" s="915"/>
      <c r="K421" s="915"/>
      <c r="L421" s="915"/>
      <c r="M421" s="915"/>
      <c r="N421" s="915"/>
      <c r="O421" s="915"/>
      <c r="P421" s="915"/>
      <c r="Q421" s="915"/>
      <c r="R421" s="915"/>
      <c r="S421" s="915"/>
      <c r="T421" s="915"/>
      <c r="U421" s="915"/>
      <c r="V421" s="915"/>
      <c r="W421" s="915"/>
      <c r="X421" s="915"/>
      <c r="Y421" s="915"/>
      <c r="Z421" s="915"/>
      <c r="AA421" s="915"/>
      <c r="AB421" s="915"/>
      <c r="AC421" s="915"/>
      <c r="AD421" s="915"/>
      <c r="AE421" s="915"/>
      <c r="AF421" s="915"/>
      <c r="AG421" s="915"/>
      <c r="AH421" s="915"/>
      <c r="AI421" s="915"/>
      <c r="AJ421" s="915"/>
      <c r="AK421" s="915"/>
      <c r="AL421" s="1336"/>
      <c r="AM421" s="1063"/>
      <c r="AN421" s="1064"/>
      <c r="AO421" s="1064"/>
      <c r="AP421" s="1191"/>
      <c r="AQ421" s="237"/>
      <c r="AR421" s="237"/>
    </row>
    <row r="422" spans="1:44" s="243" customFormat="1" ht="21" customHeight="1" x14ac:dyDescent="0.15">
      <c r="A422" s="237"/>
      <c r="B422" s="1074"/>
      <c r="C422" s="1101"/>
      <c r="D422" s="1330" t="s">
        <v>366</v>
      </c>
      <c r="E422" s="1331"/>
      <c r="F422" s="1331"/>
      <c r="G422" s="1331"/>
      <c r="H422" s="1331"/>
      <c r="I422" s="1331"/>
      <c r="J422" s="1331"/>
      <c r="K422" s="1331"/>
      <c r="L422" s="1331"/>
      <c r="M422" s="1331"/>
      <c r="N422" s="1331"/>
      <c r="O422" s="1331"/>
      <c r="P422" s="1331"/>
      <c r="Q422" s="1331"/>
      <c r="R422" s="1331"/>
      <c r="S422" s="1331"/>
      <c r="T422" s="1331"/>
      <c r="U422" s="1331"/>
      <c r="V422" s="1331"/>
      <c r="W422" s="1331"/>
      <c r="X422" s="1331"/>
      <c r="Y422" s="1331"/>
      <c r="Z422" s="1331"/>
      <c r="AA422" s="1331"/>
      <c r="AB422" s="1331"/>
      <c r="AC422" s="1331"/>
      <c r="AD422" s="1331"/>
      <c r="AE422" s="1331"/>
      <c r="AF422" s="1331"/>
      <c r="AG422" s="1331"/>
      <c r="AH422" s="1331"/>
      <c r="AI422" s="1331"/>
      <c r="AJ422" s="1331"/>
      <c r="AK422" s="1331"/>
      <c r="AL422" s="1332"/>
      <c r="AM422" s="1063"/>
      <c r="AN422" s="1064"/>
      <c r="AO422" s="1064"/>
      <c r="AP422" s="1065"/>
      <c r="AQ422" s="237"/>
      <c r="AR422" s="237"/>
    </row>
    <row r="423" spans="1:44" s="243" customFormat="1" ht="30" customHeight="1" x14ac:dyDescent="0.15">
      <c r="A423" s="237"/>
      <c r="B423" s="1076"/>
      <c r="C423" s="1102"/>
      <c r="D423" s="1337" t="s">
        <v>1628</v>
      </c>
      <c r="E423" s="1337"/>
      <c r="F423" s="1337"/>
      <c r="G423" s="1337"/>
      <c r="H423" s="1337"/>
      <c r="I423" s="1337"/>
      <c r="J423" s="1337"/>
      <c r="K423" s="1337"/>
      <c r="L423" s="1337"/>
      <c r="M423" s="1337"/>
      <c r="N423" s="1337"/>
      <c r="O423" s="1337"/>
      <c r="P423" s="1337"/>
      <c r="Q423" s="1337"/>
      <c r="R423" s="1337"/>
      <c r="S423" s="1337"/>
      <c r="T423" s="1337"/>
      <c r="U423" s="1337"/>
      <c r="V423" s="1337"/>
      <c r="W423" s="1337"/>
      <c r="X423" s="1337"/>
      <c r="Y423" s="1337"/>
      <c r="Z423" s="1337"/>
      <c r="AA423" s="1337"/>
      <c r="AB423" s="1337"/>
      <c r="AC423" s="1337"/>
      <c r="AD423" s="1337"/>
      <c r="AE423" s="1337"/>
      <c r="AF423" s="1337"/>
      <c r="AG423" s="1337"/>
      <c r="AH423" s="1337"/>
      <c r="AI423" s="1337"/>
      <c r="AJ423" s="1337"/>
      <c r="AK423" s="1337"/>
      <c r="AL423" s="1337"/>
      <c r="AM423" s="1338"/>
      <c r="AN423" s="1339"/>
      <c r="AO423" s="1339"/>
      <c r="AP423" s="1340"/>
      <c r="AQ423" s="237"/>
      <c r="AR423" s="237"/>
    </row>
    <row r="424" spans="1:44" s="243" customFormat="1" ht="6.6" customHeight="1" x14ac:dyDescent="0.15">
      <c r="A424" s="237"/>
      <c r="B424" s="548"/>
      <c r="C424" s="548"/>
      <c r="D424" s="549"/>
      <c r="E424" s="549"/>
      <c r="F424" s="549"/>
      <c r="G424" s="549"/>
      <c r="H424" s="549"/>
      <c r="I424" s="549"/>
      <c r="J424" s="549"/>
      <c r="K424" s="549"/>
      <c r="L424" s="549"/>
      <c r="M424" s="549"/>
      <c r="N424" s="549"/>
      <c r="O424" s="549"/>
      <c r="P424" s="549"/>
      <c r="Q424" s="549"/>
      <c r="R424" s="549"/>
      <c r="S424" s="549"/>
      <c r="T424" s="549"/>
      <c r="U424" s="549"/>
      <c r="V424" s="549"/>
      <c r="W424" s="549"/>
      <c r="X424" s="549"/>
      <c r="Y424" s="549"/>
      <c r="Z424" s="549"/>
      <c r="AA424" s="549"/>
      <c r="AB424" s="549"/>
      <c r="AC424" s="549"/>
      <c r="AD424" s="549"/>
      <c r="AE424" s="549"/>
      <c r="AF424" s="549"/>
      <c r="AG424" s="549"/>
      <c r="AH424" s="549"/>
      <c r="AI424" s="549"/>
      <c r="AJ424" s="549"/>
      <c r="AK424" s="549"/>
      <c r="AL424" s="549"/>
      <c r="AM424" s="612"/>
      <c r="AN424" s="612"/>
      <c r="AO424" s="612"/>
      <c r="AP424" s="612"/>
      <c r="AQ424" s="237"/>
      <c r="AR424" s="237"/>
    </row>
    <row r="425" spans="1:44" ht="18" customHeight="1" x14ac:dyDescent="0.15">
      <c r="A425" s="1061" t="s">
        <v>1440</v>
      </c>
      <c r="B425" s="1061"/>
      <c r="C425" s="1061"/>
      <c r="D425" s="1061"/>
      <c r="E425" s="1061"/>
      <c r="F425" s="1061"/>
      <c r="G425" s="1061"/>
      <c r="H425" s="1061"/>
      <c r="I425" s="1061"/>
      <c r="J425" s="1061"/>
      <c r="K425" s="1061"/>
      <c r="L425" s="1061"/>
      <c r="M425" s="1061"/>
      <c r="N425" s="1061"/>
      <c r="O425" s="1061"/>
      <c r="P425" s="1061"/>
      <c r="Q425" s="1061"/>
      <c r="R425" s="1061"/>
      <c r="S425" s="1061"/>
      <c r="T425" s="1061"/>
      <c r="U425" s="1061"/>
      <c r="V425" s="1061"/>
      <c r="W425" s="1061"/>
      <c r="X425" s="1061"/>
      <c r="Y425" s="1061"/>
      <c r="Z425" s="1061"/>
      <c r="AA425" s="1061"/>
      <c r="AB425" s="1061"/>
      <c r="AC425" s="1061"/>
      <c r="AD425" s="1061"/>
      <c r="AE425" s="1061"/>
      <c r="AF425" s="1061"/>
      <c r="AG425" s="1061"/>
      <c r="AH425" s="1061"/>
      <c r="AI425" s="1061"/>
      <c r="AJ425" s="1061"/>
      <c r="AK425" s="1061"/>
      <c r="AL425" s="1061"/>
      <c r="AM425" s="1061"/>
      <c r="AN425" s="1061"/>
      <c r="AO425" s="1061"/>
      <c r="AP425" s="1061"/>
      <c r="AQ425" s="237"/>
      <c r="AR425" s="237"/>
    </row>
    <row r="426" spans="1:44" s="243" customFormat="1" ht="18" customHeight="1" x14ac:dyDescent="0.15">
      <c r="A426" s="237"/>
      <c r="B426" s="833"/>
      <c r="C426" s="833"/>
      <c r="D426" s="833" t="s">
        <v>27</v>
      </c>
      <c r="E426" s="833"/>
      <c r="F426" s="833"/>
      <c r="G426" s="833"/>
      <c r="H426" s="833"/>
      <c r="I426" s="833"/>
      <c r="J426" s="833"/>
      <c r="K426" s="833"/>
      <c r="L426" s="833"/>
      <c r="M426" s="833"/>
      <c r="N426" s="833"/>
      <c r="O426" s="833"/>
      <c r="P426" s="833"/>
      <c r="Q426" s="833"/>
      <c r="R426" s="833"/>
      <c r="S426" s="833"/>
      <c r="T426" s="833"/>
      <c r="U426" s="833"/>
      <c r="V426" s="833"/>
      <c r="W426" s="833"/>
      <c r="X426" s="833"/>
      <c r="Y426" s="833"/>
      <c r="Z426" s="833"/>
      <c r="AA426" s="833"/>
      <c r="AB426" s="833"/>
      <c r="AC426" s="833"/>
      <c r="AD426" s="833"/>
      <c r="AE426" s="833"/>
      <c r="AF426" s="833"/>
      <c r="AG426" s="833"/>
      <c r="AH426" s="833"/>
      <c r="AI426" s="833"/>
      <c r="AJ426" s="833"/>
      <c r="AK426" s="833"/>
      <c r="AL426" s="833"/>
      <c r="AM426" s="841" t="s">
        <v>60</v>
      </c>
      <c r="AN426" s="842"/>
      <c r="AO426" s="842"/>
      <c r="AP426" s="843"/>
      <c r="AQ426" s="237"/>
      <c r="AR426" s="237"/>
    </row>
    <row r="427" spans="1:44" s="243" customFormat="1" ht="60" customHeight="1" x14ac:dyDescent="0.15">
      <c r="A427" s="237"/>
      <c r="B427" s="1004" t="s">
        <v>9</v>
      </c>
      <c r="C427" s="1006"/>
      <c r="D427" s="829" t="s">
        <v>1441</v>
      </c>
      <c r="E427" s="830"/>
      <c r="F427" s="830"/>
      <c r="G427" s="830"/>
      <c r="H427" s="830"/>
      <c r="I427" s="830"/>
      <c r="J427" s="830"/>
      <c r="K427" s="830"/>
      <c r="L427" s="830"/>
      <c r="M427" s="830"/>
      <c r="N427" s="830"/>
      <c r="O427" s="830"/>
      <c r="P427" s="830"/>
      <c r="Q427" s="830"/>
      <c r="R427" s="830"/>
      <c r="S427" s="830"/>
      <c r="T427" s="830"/>
      <c r="U427" s="830"/>
      <c r="V427" s="830"/>
      <c r="W427" s="830"/>
      <c r="X427" s="830"/>
      <c r="Y427" s="830"/>
      <c r="Z427" s="830"/>
      <c r="AA427" s="830"/>
      <c r="AB427" s="830"/>
      <c r="AC427" s="830"/>
      <c r="AD427" s="830"/>
      <c r="AE427" s="830"/>
      <c r="AF427" s="830"/>
      <c r="AG427" s="830"/>
      <c r="AH427" s="830"/>
      <c r="AI427" s="830"/>
      <c r="AJ427" s="830"/>
      <c r="AK427" s="830"/>
      <c r="AL427" s="830"/>
      <c r="AM427" s="858"/>
      <c r="AN427" s="858"/>
      <c r="AO427" s="858"/>
      <c r="AP427" s="858"/>
      <c r="AQ427" s="237"/>
      <c r="AR427" s="237"/>
    </row>
    <row r="428" spans="1:44" s="243" customFormat="1" ht="30" customHeight="1" x14ac:dyDescent="0.15">
      <c r="A428" s="237"/>
      <c r="B428" s="1004" t="s">
        <v>12</v>
      </c>
      <c r="C428" s="1006"/>
      <c r="D428" s="829" t="s">
        <v>1245</v>
      </c>
      <c r="E428" s="830"/>
      <c r="F428" s="830"/>
      <c r="G428" s="830"/>
      <c r="H428" s="830"/>
      <c r="I428" s="830"/>
      <c r="J428" s="830"/>
      <c r="K428" s="830"/>
      <c r="L428" s="830"/>
      <c r="M428" s="830"/>
      <c r="N428" s="830"/>
      <c r="O428" s="830"/>
      <c r="P428" s="830"/>
      <c r="Q428" s="830"/>
      <c r="R428" s="830"/>
      <c r="S428" s="830"/>
      <c r="T428" s="830"/>
      <c r="U428" s="830"/>
      <c r="V428" s="830"/>
      <c r="W428" s="830"/>
      <c r="X428" s="830"/>
      <c r="Y428" s="830"/>
      <c r="Z428" s="830"/>
      <c r="AA428" s="830"/>
      <c r="AB428" s="830"/>
      <c r="AC428" s="830"/>
      <c r="AD428" s="830"/>
      <c r="AE428" s="830"/>
      <c r="AF428" s="830"/>
      <c r="AG428" s="830"/>
      <c r="AH428" s="830"/>
      <c r="AI428" s="830"/>
      <c r="AJ428" s="830"/>
      <c r="AK428" s="830"/>
      <c r="AL428" s="830"/>
      <c r="AM428" s="858"/>
      <c r="AN428" s="858"/>
      <c r="AO428" s="858"/>
      <c r="AP428" s="858"/>
      <c r="AQ428" s="237"/>
      <c r="AR428" s="237"/>
    </row>
    <row r="429" spans="1:44" s="243" customFormat="1" ht="21" customHeight="1" x14ac:dyDescent="0.15">
      <c r="A429" s="237"/>
      <c r="B429" s="1004" t="s">
        <v>14</v>
      </c>
      <c r="C429" s="1006"/>
      <c r="D429" s="829" t="s">
        <v>1246</v>
      </c>
      <c r="E429" s="830"/>
      <c r="F429" s="830"/>
      <c r="G429" s="830"/>
      <c r="H429" s="830"/>
      <c r="I429" s="830"/>
      <c r="J429" s="830"/>
      <c r="K429" s="830"/>
      <c r="L429" s="830"/>
      <c r="M429" s="830"/>
      <c r="N429" s="830"/>
      <c r="O429" s="830"/>
      <c r="P429" s="830"/>
      <c r="Q429" s="830"/>
      <c r="R429" s="830"/>
      <c r="S429" s="830"/>
      <c r="T429" s="830"/>
      <c r="U429" s="830"/>
      <c r="V429" s="830"/>
      <c r="W429" s="830"/>
      <c r="X429" s="830"/>
      <c r="Y429" s="830"/>
      <c r="Z429" s="830"/>
      <c r="AA429" s="830"/>
      <c r="AB429" s="830"/>
      <c r="AC429" s="830"/>
      <c r="AD429" s="830"/>
      <c r="AE429" s="830"/>
      <c r="AF429" s="830"/>
      <c r="AG429" s="830"/>
      <c r="AH429" s="830"/>
      <c r="AI429" s="830"/>
      <c r="AJ429" s="830"/>
      <c r="AK429" s="830"/>
      <c r="AL429" s="830"/>
      <c r="AM429" s="858"/>
      <c r="AN429" s="858"/>
      <c r="AO429" s="858"/>
      <c r="AP429" s="858"/>
      <c r="AQ429" s="237"/>
      <c r="AR429" s="237"/>
    </row>
    <row r="430" spans="1:44" s="243" customFormat="1" ht="45" customHeight="1" x14ac:dyDescent="0.15">
      <c r="A430" s="237"/>
      <c r="B430" s="1004" t="s">
        <v>17</v>
      </c>
      <c r="C430" s="1006"/>
      <c r="D430" s="829" t="s">
        <v>1247</v>
      </c>
      <c r="E430" s="830"/>
      <c r="F430" s="830"/>
      <c r="G430" s="830"/>
      <c r="H430" s="830"/>
      <c r="I430" s="830"/>
      <c r="J430" s="830"/>
      <c r="K430" s="830"/>
      <c r="L430" s="830"/>
      <c r="M430" s="830"/>
      <c r="N430" s="830"/>
      <c r="O430" s="830"/>
      <c r="P430" s="830"/>
      <c r="Q430" s="830"/>
      <c r="R430" s="830"/>
      <c r="S430" s="830"/>
      <c r="T430" s="830"/>
      <c r="U430" s="830"/>
      <c r="V430" s="830"/>
      <c r="W430" s="830"/>
      <c r="X430" s="830"/>
      <c r="Y430" s="830"/>
      <c r="Z430" s="830"/>
      <c r="AA430" s="830"/>
      <c r="AB430" s="830"/>
      <c r="AC430" s="830"/>
      <c r="AD430" s="830"/>
      <c r="AE430" s="830"/>
      <c r="AF430" s="830"/>
      <c r="AG430" s="830"/>
      <c r="AH430" s="830"/>
      <c r="AI430" s="830"/>
      <c r="AJ430" s="830"/>
      <c r="AK430" s="830"/>
      <c r="AL430" s="830"/>
      <c r="AM430" s="858"/>
      <c r="AN430" s="858"/>
      <c r="AO430" s="858"/>
      <c r="AP430" s="858"/>
      <c r="AQ430" s="237"/>
      <c r="AR430" s="237"/>
    </row>
    <row r="431" spans="1:44" s="243" customFormat="1" ht="30.6" customHeight="1" x14ac:dyDescent="0.15">
      <c r="A431" s="237"/>
      <c r="B431" s="1004" t="s">
        <v>18</v>
      </c>
      <c r="C431" s="1006"/>
      <c r="D431" s="829" t="s">
        <v>1629</v>
      </c>
      <c r="E431" s="830"/>
      <c r="F431" s="830"/>
      <c r="G431" s="830"/>
      <c r="H431" s="830"/>
      <c r="I431" s="830"/>
      <c r="J431" s="830"/>
      <c r="K431" s="830"/>
      <c r="L431" s="830"/>
      <c r="M431" s="830"/>
      <c r="N431" s="830"/>
      <c r="O431" s="830"/>
      <c r="P431" s="830"/>
      <c r="Q431" s="830"/>
      <c r="R431" s="830"/>
      <c r="S431" s="830"/>
      <c r="T431" s="830"/>
      <c r="U431" s="830"/>
      <c r="V431" s="830"/>
      <c r="W431" s="830"/>
      <c r="X431" s="830"/>
      <c r="Y431" s="830"/>
      <c r="Z431" s="830"/>
      <c r="AA431" s="830"/>
      <c r="AB431" s="830"/>
      <c r="AC431" s="830"/>
      <c r="AD431" s="830"/>
      <c r="AE431" s="830"/>
      <c r="AF431" s="830"/>
      <c r="AG431" s="830"/>
      <c r="AH431" s="830"/>
      <c r="AI431" s="830"/>
      <c r="AJ431" s="830"/>
      <c r="AK431" s="830"/>
      <c r="AL431" s="830"/>
      <c r="AM431" s="858"/>
      <c r="AN431" s="858"/>
      <c r="AO431" s="858"/>
      <c r="AP431" s="858"/>
      <c r="AQ431" s="237"/>
      <c r="AR431" s="237"/>
    </row>
    <row r="432" spans="1:44" s="243" customFormat="1" ht="21.6" customHeight="1" x14ac:dyDescent="0.15">
      <c r="A432" s="237"/>
      <c r="B432" s="835" t="s">
        <v>19</v>
      </c>
      <c r="C432" s="835"/>
      <c r="D432" s="1095" t="s">
        <v>1797</v>
      </c>
      <c r="E432" s="1095"/>
      <c r="F432" s="1095"/>
      <c r="G432" s="1095"/>
      <c r="H432" s="1095"/>
      <c r="I432" s="1095"/>
      <c r="J432" s="1095"/>
      <c r="K432" s="1095"/>
      <c r="L432" s="1095"/>
      <c r="M432" s="1095"/>
      <c r="N432" s="1095"/>
      <c r="O432" s="1095"/>
      <c r="P432" s="1095"/>
      <c r="Q432" s="1095"/>
      <c r="R432" s="1095"/>
      <c r="S432" s="1095"/>
      <c r="T432" s="1095"/>
      <c r="U432" s="1095"/>
      <c r="V432" s="1095"/>
      <c r="W432" s="1095"/>
      <c r="X432" s="1095"/>
      <c r="Y432" s="1095"/>
      <c r="Z432" s="1095"/>
      <c r="AA432" s="1095"/>
      <c r="AB432" s="1095"/>
      <c r="AC432" s="1095"/>
      <c r="AD432" s="1095"/>
      <c r="AE432" s="1095"/>
      <c r="AF432" s="1095"/>
      <c r="AG432" s="1095"/>
      <c r="AH432" s="1095"/>
      <c r="AI432" s="1095"/>
      <c r="AJ432" s="1095"/>
      <c r="AK432" s="1095"/>
      <c r="AL432" s="1095"/>
      <c r="AM432" s="895"/>
      <c r="AN432" s="896"/>
      <c r="AO432" s="896"/>
      <c r="AP432" s="897"/>
      <c r="AQ432" s="237"/>
      <c r="AR432" s="237"/>
    </row>
    <row r="433" spans="1:44" ht="6" customHeight="1" x14ac:dyDescent="0.15">
      <c r="AQ433" s="237"/>
      <c r="AR433" s="237"/>
    </row>
    <row r="434" spans="1:44" ht="18" customHeight="1" x14ac:dyDescent="0.15">
      <c r="A434" s="1061" t="s">
        <v>755</v>
      </c>
      <c r="B434" s="1061"/>
      <c r="C434" s="1061"/>
      <c r="D434" s="1061"/>
      <c r="E434" s="1061"/>
      <c r="F434" s="1061"/>
      <c r="G434" s="1061"/>
      <c r="H434" s="1061"/>
      <c r="I434" s="1061"/>
      <c r="J434" s="1061"/>
      <c r="K434" s="1061"/>
      <c r="L434" s="1061"/>
      <c r="M434" s="1061"/>
      <c r="N434" s="1061"/>
      <c r="O434" s="1061"/>
      <c r="P434" s="1061"/>
      <c r="Q434" s="1061"/>
      <c r="R434" s="1061"/>
      <c r="S434" s="1061"/>
      <c r="T434" s="1061"/>
      <c r="U434" s="1061"/>
      <c r="V434" s="1061"/>
      <c r="W434" s="1061"/>
      <c r="X434" s="1061"/>
      <c r="Y434" s="1061"/>
      <c r="Z434" s="1061"/>
      <c r="AA434" s="1061"/>
      <c r="AB434" s="1061"/>
      <c r="AC434" s="1061"/>
      <c r="AD434" s="1061"/>
      <c r="AE434" s="1061"/>
      <c r="AF434" s="1061"/>
      <c r="AG434" s="1061"/>
      <c r="AH434" s="1061"/>
      <c r="AI434" s="1061"/>
      <c r="AJ434" s="1061"/>
      <c r="AK434" s="1061"/>
      <c r="AL434" s="1061"/>
      <c r="AM434" s="1061"/>
      <c r="AN434" s="1061"/>
      <c r="AO434" s="1061"/>
      <c r="AP434" s="1061"/>
      <c r="AQ434" s="237"/>
      <c r="AR434" s="237"/>
    </row>
    <row r="435" spans="1:44" s="243" customFormat="1" ht="18" customHeight="1" x14ac:dyDescent="0.15">
      <c r="A435" s="237"/>
      <c r="B435" s="833"/>
      <c r="C435" s="833"/>
      <c r="D435" s="833" t="s">
        <v>27</v>
      </c>
      <c r="E435" s="833"/>
      <c r="F435" s="833"/>
      <c r="G435" s="833"/>
      <c r="H435" s="833"/>
      <c r="I435" s="833"/>
      <c r="J435" s="833"/>
      <c r="K435" s="833"/>
      <c r="L435" s="833"/>
      <c r="M435" s="833"/>
      <c r="N435" s="833"/>
      <c r="O435" s="833"/>
      <c r="P435" s="833"/>
      <c r="Q435" s="833"/>
      <c r="R435" s="833"/>
      <c r="S435" s="833"/>
      <c r="T435" s="833"/>
      <c r="U435" s="833"/>
      <c r="V435" s="833"/>
      <c r="W435" s="833"/>
      <c r="X435" s="833"/>
      <c r="Y435" s="833"/>
      <c r="Z435" s="833"/>
      <c r="AA435" s="833"/>
      <c r="AB435" s="833"/>
      <c r="AC435" s="833"/>
      <c r="AD435" s="833"/>
      <c r="AE435" s="833"/>
      <c r="AF435" s="833"/>
      <c r="AG435" s="833"/>
      <c r="AH435" s="833"/>
      <c r="AI435" s="833"/>
      <c r="AJ435" s="833"/>
      <c r="AK435" s="833"/>
      <c r="AL435" s="833"/>
      <c r="AM435" s="981" t="s">
        <v>60</v>
      </c>
      <c r="AN435" s="982"/>
      <c r="AO435" s="982"/>
      <c r="AP435" s="983"/>
      <c r="AQ435" s="237"/>
      <c r="AR435" s="237"/>
    </row>
    <row r="436" spans="1:44" s="243" customFormat="1" ht="60" customHeight="1" x14ac:dyDescent="0.15">
      <c r="A436" s="237"/>
      <c r="B436" s="844" t="s">
        <v>9</v>
      </c>
      <c r="C436" s="876"/>
      <c r="D436" s="837" t="s">
        <v>1630</v>
      </c>
      <c r="E436" s="837"/>
      <c r="F436" s="837"/>
      <c r="G436" s="837"/>
      <c r="H436" s="837"/>
      <c r="I436" s="837"/>
      <c r="J436" s="837"/>
      <c r="K436" s="837"/>
      <c r="L436" s="837"/>
      <c r="M436" s="837"/>
      <c r="N436" s="837"/>
      <c r="O436" s="837"/>
      <c r="P436" s="837"/>
      <c r="Q436" s="837"/>
      <c r="R436" s="837"/>
      <c r="S436" s="837"/>
      <c r="T436" s="837"/>
      <c r="U436" s="837"/>
      <c r="V436" s="837"/>
      <c r="W436" s="837"/>
      <c r="X436" s="837"/>
      <c r="Y436" s="837"/>
      <c r="Z436" s="837"/>
      <c r="AA436" s="837"/>
      <c r="AB436" s="837"/>
      <c r="AC436" s="837"/>
      <c r="AD436" s="837"/>
      <c r="AE436" s="837"/>
      <c r="AF436" s="837"/>
      <c r="AG436" s="837"/>
      <c r="AH436" s="837"/>
      <c r="AI436" s="837"/>
      <c r="AJ436" s="837"/>
      <c r="AK436" s="837"/>
      <c r="AL436" s="837" t="s">
        <v>28</v>
      </c>
      <c r="AM436" s="985"/>
      <c r="AN436" s="986"/>
      <c r="AO436" s="986"/>
      <c r="AP436" s="987"/>
      <c r="AQ436" s="237"/>
      <c r="AR436" s="237"/>
    </row>
    <row r="437" spans="1:44" ht="21" customHeight="1" x14ac:dyDescent="0.15">
      <c r="B437" s="1266" t="s">
        <v>1244</v>
      </c>
      <c r="C437" s="1088"/>
      <c r="D437" s="903" t="s">
        <v>1442</v>
      </c>
      <c r="E437" s="899"/>
      <c r="F437" s="899"/>
      <c r="G437" s="899"/>
      <c r="H437" s="899"/>
      <c r="I437" s="899"/>
      <c r="J437" s="899"/>
      <c r="K437" s="899"/>
      <c r="L437" s="899"/>
      <c r="M437" s="899"/>
      <c r="N437" s="899"/>
      <c r="O437" s="899"/>
      <c r="P437" s="899"/>
      <c r="Q437" s="899"/>
      <c r="R437" s="899"/>
      <c r="S437" s="899"/>
      <c r="T437" s="899"/>
      <c r="U437" s="899"/>
      <c r="V437" s="899"/>
      <c r="W437" s="899"/>
      <c r="X437" s="899"/>
      <c r="Y437" s="899"/>
      <c r="Z437" s="899"/>
      <c r="AA437" s="899"/>
      <c r="AB437" s="899"/>
      <c r="AC437" s="899"/>
      <c r="AD437" s="899"/>
      <c r="AE437" s="899"/>
      <c r="AF437" s="899"/>
      <c r="AG437" s="899"/>
      <c r="AH437" s="899"/>
      <c r="AI437" s="899"/>
      <c r="AJ437" s="899"/>
      <c r="AK437" s="899"/>
      <c r="AL437" s="900"/>
      <c r="AM437" s="1266"/>
      <c r="AN437" s="1264"/>
      <c r="AO437" s="1264"/>
      <c r="AP437" s="1088"/>
      <c r="AQ437" s="237"/>
      <c r="AR437" s="237"/>
    </row>
    <row r="438" spans="1:44" ht="6" customHeight="1" x14ac:dyDescent="0.15">
      <c r="B438" s="547"/>
      <c r="C438" s="547"/>
      <c r="D438" s="634"/>
      <c r="E438" s="545"/>
      <c r="F438" s="545"/>
      <c r="G438" s="545"/>
      <c r="H438" s="545"/>
      <c r="I438" s="545"/>
      <c r="J438" s="545"/>
      <c r="K438" s="545"/>
      <c r="L438" s="545"/>
      <c r="M438" s="545"/>
      <c r="N438" s="545"/>
      <c r="O438" s="545"/>
      <c r="P438" s="545"/>
      <c r="Q438" s="545"/>
      <c r="R438" s="545"/>
      <c r="S438" s="545"/>
      <c r="T438" s="545"/>
      <c r="U438" s="545"/>
      <c r="V438" s="545"/>
      <c r="W438" s="545"/>
      <c r="X438" s="545"/>
      <c r="Y438" s="545"/>
      <c r="Z438" s="545"/>
      <c r="AA438" s="545"/>
      <c r="AB438" s="545"/>
      <c r="AC438" s="545"/>
      <c r="AD438" s="545"/>
      <c r="AE438" s="545"/>
      <c r="AF438" s="545"/>
      <c r="AG438" s="545"/>
      <c r="AH438" s="545"/>
      <c r="AI438" s="545"/>
      <c r="AJ438" s="545"/>
      <c r="AK438" s="545"/>
      <c r="AL438" s="545"/>
      <c r="AM438" s="547"/>
      <c r="AN438" s="547"/>
      <c r="AO438" s="547"/>
      <c r="AP438" s="547"/>
      <c r="AQ438" s="237"/>
      <c r="AR438" s="237"/>
    </row>
    <row r="439" spans="1:44" ht="18" customHeight="1" x14ac:dyDescent="0.15">
      <c r="A439" s="1061" t="s">
        <v>756</v>
      </c>
      <c r="B439" s="1061"/>
      <c r="C439" s="1061"/>
      <c r="D439" s="1061"/>
      <c r="E439" s="1061"/>
      <c r="F439" s="1061"/>
      <c r="G439" s="1061"/>
      <c r="H439" s="1061"/>
      <c r="I439" s="1061"/>
      <c r="J439" s="1061"/>
      <c r="K439" s="1061"/>
      <c r="L439" s="1061"/>
      <c r="M439" s="1061"/>
      <c r="N439" s="1061"/>
      <c r="O439" s="1061"/>
      <c r="P439" s="1061"/>
      <c r="Q439" s="1061"/>
      <c r="R439" s="1061"/>
      <c r="S439" s="1061"/>
      <c r="T439" s="1061"/>
      <c r="U439" s="1061"/>
      <c r="V439" s="1061"/>
      <c r="W439" s="1061"/>
      <c r="X439" s="1061"/>
      <c r="Y439" s="1061"/>
      <c r="Z439" s="1061"/>
      <c r="AA439" s="1061"/>
      <c r="AB439" s="1061"/>
      <c r="AC439" s="1061"/>
      <c r="AD439" s="1061"/>
      <c r="AE439" s="1061"/>
      <c r="AF439" s="1061"/>
      <c r="AG439" s="1061"/>
      <c r="AH439" s="1061"/>
      <c r="AI439" s="1061"/>
      <c r="AJ439" s="1061"/>
      <c r="AK439" s="1061"/>
      <c r="AL439" s="1061"/>
      <c r="AM439" s="1061"/>
      <c r="AN439" s="1061"/>
      <c r="AO439" s="1061"/>
      <c r="AP439" s="1061"/>
      <c r="AQ439" s="237"/>
      <c r="AR439" s="237"/>
    </row>
    <row r="440" spans="1:44" s="243" customFormat="1" ht="18" customHeight="1" x14ac:dyDescent="0.15">
      <c r="A440" s="237"/>
      <c r="B440" s="833"/>
      <c r="C440" s="833"/>
      <c r="D440" s="1006" t="s">
        <v>27</v>
      </c>
      <c r="E440" s="833"/>
      <c r="F440" s="833"/>
      <c r="G440" s="833"/>
      <c r="H440" s="833"/>
      <c r="I440" s="833"/>
      <c r="J440" s="833"/>
      <c r="K440" s="833"/>
      <c r="L440" s="833"/>
      <c r="M440" s="833"/>
      <c r="N440" s="833"/>
      <c r="O440" s="833"/>
      <c r="P440" s="833"/>
      <c r="Q440" s="833"/>
      <c r="R440" s="833"/>
      <c r="S440" s="833"/>
      <c r="T440" s="833"/>
      <c r="U440" s="833"/>
      <c r="V440" s="833"/>
      <c r="W440" s="833"/>
      <c r="X440" s="833"/>
      <c r="Y440" s="833"/>
      <c r="Z440" s="833"/>
      <c r="AA440" s="833"/>
      <c r="AB440" s="833"/>
      <c r="AC440" s="833"/>
      <c r="AD440" s="833"/>
      <c r="AE440" s="833"/>
      <c r="AF440" s="833"/>
      <c r="AG440" s="833"/>
      <c r="AH440" s="833"/>
      <c r="AI440" s="833"/>
      <c r="AJ440" s="833"/>
      <c r="AK440" s="833"/>
      <c r="AL440" s="1004"/>
      <c r="AM440" s="981" t="s">
        <v>60</v>
      </c>
      <c r="AN440" s="982"/>
      <c r="AO440" s="982"/>
      <c r="AP440" s="983"/>
      <c r="AQ440" s="237"/>
      <c r="AR440" s="237"/>
    </row>
    <row r="441" spans="1:44" s="243" customFormat="1" ht="46.35" customHeight="1" x14ac:dyDescent="0.15">
      <c r="A441" s="237"/>
      <c r="B441" s="833" t="s">
        <v>9</v>
      </c>
      <c r="C441" s="833"/>
      <c r="D441" s="1001" t="s">
        <v>1631</v>
      </c>
      <c r="E441" s="1002"/>
      <c r="F441" s="1002"/>
      <c r="G441" s="1002"/>
      <c r="H441" s="1002"/>
      <c r="I441" s="1002"/>
      <c r="J441" s="1002"/>
      <c r="K441" s="1002"/>
      <c r="L441" s="1002"/>
      <c r="M441" s="1002"/>
      <c r="N441" s="1002"/>
      <c r="O441" s="1002"/>
      <c r="P441" s="1002"/>
      <c r="Q441" s="1002"/>
      <c r="R441" s="1002"/>
      <c r="S441" s="1002"/>
      <c r="T441" s="1002"/>
      <c r="U441" s="1002"/>
      <c r="V441" s="1002"/>
      <c r="W441" s="1002"/>
      <c r="X441" s="1002"/>
      <c r="Y441" s="1002"/>
      <c r="Z441" s="1002"/>
      <c r="AA441" s="1002"/>
      <c r="AB441" s="1002"/>
      <c r="AC441" s="1002"/>
      <c r="AD441" s="1002"/>
      <c r="AE441" s="1002"/>
      <c r="AF441" s="1002"/>
      <c r="AG441" s="1002"/>
      <c r="AH441" s="1002"/>
      <c r="AI441" s="1002"/>
      <c r="AJ441" s="1002"/>
      <c r="AK441" s="1002"/>
      <c r="AL441" s="1003" t="s">
        <v>28</v>
      </c>
      <c r="AM441" s="985"/>
      <c r="AN441" s="986"/>
      <c r="AO441" s="986"/>
      <c r="AP441" s="987"/>
      <c r="AQ441" s="237"/>
      <c r="AR441" s="237"/>
    </row>
    <row r="442" spans="1:44" s="243" customFormat="1" ht="30" customHeight="1" x14ac:dyDescent="0.15">
      <c r="A442" s="237"/>
      <c r="B442" s="835" t="s">
        <v>12</v>
      </c>
      <c r="C442" s="835"/>
      <c r="D442" s="832" t="s">
        <v>617</v>
      </c>
      <c r="E442" s="832"/>
      <c r="F442" s="832"/>
      <c r="G442" s="832"/>
      <c r="H442" s="832"/>
      <c r="I442" s="832"/>
      <c r="J442" s="832"/>
      <c r="K442" s="832"/>
      <c r="L442" s="832"/>
      <c r="M442" s="832"/>
      <c r="N442" s="832"/>
      <c r="O442" s="832"/>
      <c r="P442" s="832"/>
      <c r="Q442" s="832"/>
      <c r="R442" s="832"/>
      <c r="S442" s="832"/>
      <c r="T442" s="832"/>
      <c r="U442" s="832"/>
      <c r="V442" s="832"/>
      <c r="W442" s="832"/>
      <c r="X442" s="832"/>
      <c r="Y442" s="832"/>
      <c r="Z442" s="832"/>
      <c r="AA442" s="832"/>
      <c r="AB442" s="832"/>
      <c r="AC442" s="832"/>
      <c r="AD442" s="832"/>
      <c r="AE442" s="832"/>
      <c r="AF442" s="832"/>
      <c r="AG442" s="832"/>
      <c r="AH442" s="832"/>
      <c r="AI442" s="832"/>
      <c r="AJ442" s="832"/>
      <c r="AK442" s="832"/>
      <c r="AL442" s="832"/>
      <c r="AM442" s="838"/>
      <c r="AN442" s="839"/>
      <c r="AO442" s="839"/>
      <c r="AP442" s="840"/>
      <c r="AQ442" s="237"/>
      <c r="AR442" s="237"/>
    </row>
    <row r="443" spans="1:44" s="243" customFormat="1" ht="6" customHeight="1" x14ac:dyDescent="0.15">
      <c r="A443" s="237"/>
      <c r="B443" s="548"/>
      <c r="C443" s="548"/>
      <c r="D443" s="645"/>
      <c r="E443" s="645"/>
      <c r="F443" s="645"/>
      <c r="G443" s="645"/>
      <c r="H443" s="645"/>
      <c r="I443" s="645"/>
      <c r="J443" s="645"/>
      <c r="K443" s="645"/>
      <c r="L443" s="645"/>
      <c r="M443" s="645"/>
      <c r="N443" s="645"/>
      <c r="O443" s="645"/>
      <c r="P443" s="645"/>
      <c r="Q443" s="645"/>
      <c r="R443" s="645"/>
      <c r="S443" s="645"/>
      <c r="T443" s="645"/>
      <c r="U443" s="645"/>
      <c r="V443" s="645"/>
      <c r="W443" s="645"/>
      <c r="X443" s="645"/>
      <c r="Y443" s="645"/>
      <c r="Z443" s="645"/>
      <c r="AA443" s="645"/>
      <c r="AB443" s="645"/>
      <c r="AC443" s="645"/>
      <c r="AD443" s="645"/>
      <c r="AE443" s="645"/>
      <c r="AF443" s="645"/>
      <c r="AG443" s="645"/>
      <c r="AH443" s="645"/>
      <c r="AI443" s="645"/>
      <c r="AJ443" s="645"/>
      <c r="AK443" s="645"/>
      <c r="AL443" s="645"/>
      <c r="AM443" s="612"/>
      <c r="AN443" s="612"/>
      <c r="AO443" s="612"/>
      <c r="AP443" s="612"/>
      <c r="AQ443" s="237"/>
      <c r="AR443" s="237"/>
    </row>
    <row r="444" spans="1:44" ht="18.600000000000001" customHeight="1" x14ac:dyDescent="0.15">
      <c r="A444" s="1066" t="s">
        <v>757</v>
      </c>
      <c r="B444" s="1066"/>
      <c r="C444" s="1066"/>
      <c r="D444" s="1066"/>
      <c r="E444" s="1066"/>
      <c r="F444" s="1066"/>
      <c r="G444" s="1066"/>
      <c r="H444" s="1066"/>
      <c r="I444" s="1066"/>
      <c r="J444" s="1066"/>
      <c r="K444" s="1066"/>
      <c r="L444" s="1066"/>
      <c r="M444" s="1066"/>
      <c r="N444" s="1066"/>
      <c r="O444" s="1066"/>
      <c r="P444" s="1066"/>
      <c r="Q444" s="1066"/>
      <c r="R444" s="1066"/>
      <c r="S444" s="1066"/>
      <c r="T444" s="1066"/>
      <c r="U444" s="1066"/>
      <c r="V444" s="1066"/>
      <c r="W444" s="1066"/>
      <c r="X444" s="1066"/>
      <c r="Y444" s="1066"/>
      <c r="Z444" s="1066"/>
      <c r="AA444" s="1066"/>
      <c r="AB444" s="1066"/>
      <c r="AC444" s="1066"/>
      <c r="AD444" s="1066"/>
      <c r="AE444" s="1066"/>
      <c r="AF444" s="1066"/>
      <c r="AG444" s="1066"/>
      <c r="AH444" s="1066"/>
      <c r="AI444" s="1066"/>
      <c r="AJ444" s="1066"/>
      <c r="AK444" s="1066"/>
      <c r="AL444" s="1066"/>
      <c r="AM444" s="1066"/>
      <c r="AN444" s="1066"/>
      <c r="AO444" s="1066"/>
      <c r="AP444" s="1066"/>
      <c r="AQ444" s="237"/>
      <c r="AR444" s="237"/>
    </row>
    <row r="445" spans="1:44" s="243" customFormat="1" ht="18" customHeight="1" x14ac:dyDescent="0.15">
      <c r="A445" s="237"/>
      <c r="B445" s="833"/>
      <c r="C445" s="833"/>
      <c r="D445" s="990" t="s">
        <v>27</v>
      </c>
      <c r="E445" s="844"/>
      <c r="F445" s="844"/>
      <c r="G445" s="844"/>
      <c r="H445" s="844"/>
      <c r="I445" s="844"/>
      <c r="J445" s="844"/>
      <c r="K445" s="844"/>
      <c r="L445" s="844"/>
      <c r="M445" s="844"/>
      <c r="N445" s="844"/>
      <c r="O445" s="844"/>
      <c r="P445" s="844"/>
      <c r="Q445" s="844"/>
      <c r="R445" s="844"/>
      <c r="S445" s="844"/>
      <c r="T445" s="844"/>
      <c r="U445" s="844"/>
      <c r="V445" s="844"/>
      <c r="W445" s="844"/>
      <c r="X445" s="844"/>
      <c r="Y445" s="844"/>
      <c r="Z445" s="844"/>
      <c r="AA445" s="844"/>
      <c r="AB445" s="844"/>
      <c r="AC445" s="844"/>
      <c r="AD445" s="844"/>
      <c r="AE445" s="844"/>
      <c r="AF445" s="844"/>
      <c r="AG445" s="844"/>
      <c r="AH445" s="844"/>
      <c r="AI445" s="844"/>
      <c r="AJ445" s="844"/>
      <c r="AK445" s="844"/>
      <c r="AL445" s="988"/>
      <c r="AM445" s="981" t="s">
        <v>60</v>
      </c>
      <c r="AN445" s="982"/>
      <c r="AO445" s="982"/>
      <c r="AP445" s="983"/>
      <c r="AQ445" s="237"/>
      <c r="AR445" s="237"/>
    </row>
    <row r="446" spans="1:44" s="243" customFormat="1" ht="60" customHeight="1" x14ac:dyDescent="0.15">
      <c r="A446" s="237"/>
      <c r="B446" s="833" t="s">
        <v>9</v>
      </c>
      <c r="C446" s="1004"/>
      <c r="D446" s="1072" t="s">
        <v>1632</v>
      </c>
      <c r="E446" s="1027"/>
      <c r="F446" s="1027"/>
      <c r="G446" s="1027"/>
      <c r="H446" s="1027"/>
      <c r="I446" s="1027"/>
      <c r="J446" s="1027"/>
      <c r="K446" s="1027"/>
      <c r="L446" s="1027"/>
      <c r="M446" s="1027"/>
      <c r="N446" s="1027"/>
      <c r="O446" s="1027"/>
      <c r="P446" s="1027"/>
      <c r="Q446" s="1027"/>
      <c r="R446" s="1027"/>
      <c r="S446" s="1027"/>
      <c r="T446" s="1027"/>
      <c r="U446" s="1027"/>
      <c r="V446" s="1027"/>
      <c r="W446" s="1027"/>
      <c r="X446" s="1027"/>
      <c r="Y446" s="1027"/>
      <c r="Z446" s="1027"/>
      <c r="AA446" s="1027"/>
      <c r="AB446" s="1027"/>
      <c r="AC446" s="1027"/>
      <c r="AD446" s="1027"/>
      <c r="AE446" s="1027"/>
      <c r="AF446" s="1027"/>
      <c r="AG446" s="1027"/>
      <c r="AH446" s="1027"/>
      <c r="AI446" s="1027"/>
      <c r="AJ446" s="1027"/>
      <c r="AK446" s="1027"/>
      <c r="AL446" s="1073"/>
      <c r="AM446" s="986"/>
      <c r="AN446" s="986"/>
      <c r="AO446" s="986"/>
      <c r="AP446" s="987"/>
      <c r="AQ446" s="237"/>
      <c r="AR446" s="237"/>
    </row>
    <row r="447" spans="1:44" s="243" customFormat="1" ht="30" customHeight="1" x14ac:dyDescent="0.15">
      <c r="A447" s="237"/>
      <c r="B447" s="835" t="s">
        <v>12</v>
      </c>
      <c r="C447" s="835"/>
      <c r="D447" s="1386" t="s">
        <v>1633</v>
      </c>
      <c r="E447" s="1386"/>
      <c r="F447" s="1386"/>
      <c r="G447" s="1386"/>
      <c r="H447" s="1386"/>
      <c r="I447" s="1386"/>
      <c r="J447" s="1386"/>
      <c r="K447" s="1386"/>
      <c r="L447" s="1386"/>
      <c r="M447" s="1386"/>
      <c r="N447" s="1386"/>
      <c r="O447" s="1386"/>
      <c r="P447" s="1386"/>
      <c r="Q447" s="1386"/>
      <c r="R447" s="1386"/>
      <c r="S447" s="1386"/>
      <c r="T447" s="1386"/>
      <c r="U447" s="1386"/>
      <c r="V447" s="1386"/>
      <c r="W447" s="1386"/>
      <c r="X447" s="1386"/>
      <c r="Y447" s="1386"/>
      <c r="Z447" s="1386"/>
      <c r="AA447" s="1386"/>
      <c r="AB447" s="1386"/>
      <c r="AC447" s="1386"/>
      <c r="AD447" s="1386"/>
      <c r="AE447" s="1386"/>
      <c r="AF447" s="1386"/>
      <c r="AG447" s="1386"/>
      <c r="AH447" s="1386"/>
      <c r="AI447" s="1386"/>
      <c r="AJ447" s="1386"/>
      <c r="AK447" s="1386"/>
      <c r="AL447" s="1386"/>
      <c r="AM447" s="838"/>
      <c r="AN447" s="839"/>
      <c r="AO447" s="839"/>
      <c r="AP447" s="840"/>
      <c r="AQ447" s="237"/>
      <c r="AR447" s="237"/>
    </row>
    <row r="448" spans="1:44" ht="6.6" customHeight="1" x14ac:dyDescent="0.15">
      <c r="AQ448" s="237"/>
      <c r="AR448" s="237"/>
    </row>
    <row r="449" spans="1:44" ht="18" customHeight="1" x14ac:dyDescent="0.15">
      <c r="A449" s="1061" t="s">
        <v>758</v>
      </c>
      <c r="B449" s="1061"/>
      <c r="C449" s="1061"/>
      <c r="D449" s="1061"/>
      <c r="E449" s="1061"/>
      <c r="F449" s="1061"/>
      <c r="G449" s="1061"/>
      <c r="H449" s="1061"/>
      <c r="I449" s="1061"/>
      <c r="J449" s="1061"/>
      <c r="K449" s="1061"/>
      <c r="L449" s="1061"/>
      <c r="M449" s="1061"/>
      <c r="N449" s="1061"/>
      <c r="O449" s="1061"/>
      <c r="P449" s="1061"/>
      <c r="Q449" s="1061"/>
      <c r="R449" s="1061"/>
      <c r="S449" s="1061"/>
      <c r="T449" s="1061"/>
      <c r="U449" s="1061"/>
      <c r="V449" s="1061"/>
      <c r="W449" s="1061"/>
      <c r="X449" s="1061"/>
      <c r="Y449" s="1061"/>
      <c r="Z449" s="1061"/>
      <c r="AA449" s="1061"/>
      <c r="AB449" s="1061"/>
      <c r="AC449" s="1061"/>
      <c r="AD449" s="1061"/>
      <c r="AE449" s="1061"/>
      <c r="AF449" s="1061"/>
      <c r="AG449" s="1061"/>
      <c r="AH449" s="1061"/>
      <c r="AI449" s="1061"/>
      <c r="AJ449" s="1061"/>
      <c r="AK449" s="1061"/>
      <c r="AL449" s="1061"/>
      <c r="AM449" s="1061"/>
      <c r="AN449" s="1061"/>
      <c r="AO449" s="1061"/>
      <c r="AP449" s="1061"/>
      <c r="AQ449" s="237"/>
      <c r="AR449" s="237"/>
    </row>
    <row r="450" spans="1:44" s="243" customFormat="1" ht="18" customHeight="1" x14ac:dyDescent="0.15">
      <c r="A450" s="237"/>
      <c r="B450" s="833"/>
      <c r="C450" s="833"/>
      <c r="D450" s="1006" t="s">
        <v>27</v>
      </c>
      <c r="E450" s="833"/>
      <c r="F450" s="833"/>
      <c r="G450" s="833"/>
      <c r="H450" s="833"/>
      <c r="I450" s="833"/>
      <c r="J450" s="833"/>
      <c r="K450" s="833"/>
      <c r="L450" s="833"/>
      <c r="M450" s="833"/>
      <c r="N450" s="833"/>
      <c r="O450" s="833"/>
      <c r="P450" s="833"/>
      <c r="Q450" s="833"/>
      <c r="R450" s="833"/>
      <c r="S450" s="833"/>
      <c r="T450" s="833"/>
      <c r="U450" s="833"/>
      <c r="V450" s="833"/>
      <c r="W450" s="833"/>
      <c r="X450" s="833"/>
      <c r="Y450" s="833"/>
      <c r="Z450" s="833"/>
      <c r="AA450" s="833"/>
      <c r="AB450" s="833"/>
      <c r="AC450" s="833"/>
      <c r="AD450" s="833"/>
      <c r="AE450" s="833"/>
      <c r="AF450" s="833"/>
      <c r="AG450" s="833"/>
      <c r="AH450" s="833"/>
      <c r="AI450" s="833"/>
      <c r="AJ450" s="833"/>
      <c r="AK450" s="833"/>
      <c r="AL450" s="1004"/>
      <c r="AM450" s="981" t="s">
        <v>60</v>
      </c>
      <c r="AN450" s="982"/>
      <c r="AO450" s="982"/>
      <c r="AP450" s="983"/>
      <c r="AQ450" s="237"/>
      <c r="AR450" s="237"/>
    </row>
    <row r="451" spans="1:44" s="243" customFormat="1" ht="30" customHeight="1" x14ac:dyDescent="0.15">
      <c r="A451" s="237"/>
      <c r="B451" s="833" t="s">
        <v>9</v>
      </c>
      <c r="C451" s="835"/>
      <c r="D451" s="1003" t="s">
        <v>618</v>
      </c>
      <c r="E451" s="837"/>
      <c r="F451" s="837"/>
      <c r="G451" s="837"/>
      <c r="H451" s="837"/>
      <c r="I451" s="837"/>
      <c r="J451" s="837"/>
      <c r="K451" s="837"/>
      <c r="L451" s="837"/>
      <c r="M451" s="837"/>
      <c r="N451" s="837"/>
      <c r="O451" s="837"/>
      <c r="P451" s="837"/>
      <c r="Q451" s="837"/>
      <c r="R451" s="837"/>
      <c r="S451" s="837"/>
      <c r="T451" s="837"/>
      <c r="U451" s="837"/>
      <c r="V451" s="837"/>
      <c r="W451" s="837"/>
      <c r="X451" s="837"/>
      <c r="Y451" s="837"/>
      <c r="Z451" s="837"/>
      <c r="AA451" s="837"/>
      <c r="AB451" s="837"/>
      <c r="AC451" s="837"/>
      <c r="AD451" s="837"/>
      <c r="AE451" s="837"/>
      <c r="AF451" s="837"/>
      <c r="AG451" s="837"/>
      <c r="AH451" s="837"/>
      <c r="AI451" s="837"/>
      <c r="AJ451" s="837"/>
      <c r="AK451" s="837"/>
      <c r="AL451" s="1001" t="s">
        <v>28</v>
      </c>
      <c r="AM451" s="985"/>
      <c r="AN451" s="986"/>
      <c r="AO451" s="986"/>
      <c r="AP451" s="987"/>
      <c r="AQ451" s="237"/>
      <c r="AR451" s="237"/>
    </row>
    <row r="452" spans="1:44" s="243" customFormat="1" ht="53.45" customHeight="1" x14ac:dyDescent="0.15">
      <c r="A452" s="237"/>
      <c r="B452" s="835" t="s">
        <v>12</v>
      </c>
      <c r="C452" s="1022"/>
      <c r="D452" s="1401" t="s">
        <v>1634</v>
      </c>
      <c r="E452" s="1402"/>
      <c r="F452" s="1402"/>
      <c r="G452" s="1402"/>
      <c r="H452" s="1402"/>
      <c r="I452" s="1402"/>
      <c r="J452" s="1402"/>
      <c r="K452" s="1402"/>
      <c r="L452" s="1402"/>
      <c r="M452" s="1402"/>
      <c r="N452" s="1402"/>
      <c r="O452" s="1402"/>
      <c r="P452" s="1402"/>
      <c r="Q452" s="1402"/>
      <c r="R452" s="1402"/>
      <c r="S452" s="1402"/>
      <c r="T452" s="1402"/>
      <c r="U452" s="1402"/>
      <c r="V452" s="1402"/>
      <c r="W452" s="1402"/>
      <c r="X452" s="1402"/>
      <c r="Y452" s="1402"/>
      <c r="Z452" s="1402"/>
      <c r="AA452" s="1402"/>
      <c r="AB452" s="1402"/>
      <c r="AC452" s="1402"/>
      <c r="AD452" s="1402"/>
      <c r="AE452" s="1402"/>
      <c r="AF452" s="1402"/>
      <c r="AG452" s="1402"/>
      <c r="AH452" s="1402"/>
      <c r="AI452" s="1402"/>
      <c r="AJ452" s="1402"/>
      <c r="AK452" s="1402"/>
      <c r="AL452" s="1397"/>
      <c r="AM452" s="1013"/>
      <c r="AN452" s="860"/>
      <c r="AO452" s="860"/>
      <c r="AP452" s="861"/>
      <c r="AQ452" s="237"/>
      <c r="AR452" s="237"/>
    </row>
    <row r="453" spans="1:44" s="243" customFormat="1" ht="0.6" customHeight="1" x14ac:dyDescent="0.15">
      <c r="A453" s="237"/>
      <c r="B453" s="835"/>
      <c r="C453" s="1022"/>
      <c r="D453" s="745"/>
      <c r="E453" s="751"/>
      <c r="F453" s="751"/>
      <c r="G453" s="751"/>
      <c r="H453" s="751"/>
      <c r="I453" s="751"/>
      <c r="J453" s="751"/>
      <c r="K453" s="751"/>
      <c r="L453" s="751"/>
      <c r="M453" s="751"/>
      <c r="N453" s="751"/>
      <c r="O453" s="751"/>
      <c r="P453" s="751"/>
      <c r="Q453" s="751"/>
      <c r="R453" s="751"/>
      <c r="S453" s="751"/>
      <c r="T453" s="751"/>
      <c r="U453" s="751"/>
      <c r="V453" s="751"/>
      <c r="W453" s="751"/>
      <c r="X453" s="751"/>
      <c r="Y453" s="751"/>
      <c r="Z453" s="751"/>
      <c r="AA453" s="751"/>
      <c r="AB453" s="751"/>
      <c r="AC453" s="751"/>
      <c r="AD453" s="751"/>
      <c r="AE453" s="751"/>
      <c r="AF453" s="751"/>
      <c r="AG453" s="751"/>
      <c r="AH453" s="751"/>
      <c r="AI453" s="751"/>
      <c r="AJ453" s="751"/>
      <c r="AK453" s="751"/>
      <c r="AL453" s="752"/>
      <c r="AM453" s="1367"/>
      <c r="AN453" s="866"/>
      <c r="AO453" s="866"/>
      <c r="AP453" s="867"/>
      <c r="AQ453" s="237"/>
      <c r="AR453" s="237"/>
    </row>
    <row r="454" spans="1:44" ht="6.6" customHeight="1" x14ac:dyDescent="0.15">
      <c r="AQ454" s="237"/>
      <c r="AR454" s="237"/>
    </row>
    <row r="455" spans="1:44" ht="18" customHeight="1" x14ac:dyDescent="0.15">
      <c r="A455" s="1061" t="s">
        <v>759</v>
      </c>
      <c r="B455" s="1061"/>
      <c r="C455" s="1061"/>
      <c r="D455" s="1061"/>
      <c r="E455" s="1061"/>
      <c r="F455" s="1061"/>
      <c r="G455" s="1061"/>
      <c r="H455" s="1061"/>
      <c r="I455" s="1061"/>
      <c r="J455" s="1061"/>
      <c r="K455" s="1061"/>
      <c r="L455" s="1061"/>
      <c r="M455" s="1061"/>
      <c r="N455" s="1061"/>
      <c r="O455" s="1061"/>
      <c r="P455" s="1061"/>
      <c r="Q455" s="1061"/>
      <c r="R455" s="1061"/>
      <c r="S455" s="1061"/>
      <c r="T455" s="1061"/>
      <c r="U455" s="1061"/>
      <c r="V455" s="1061"/>
      <c r="W455" s="1061"/>
      <c r="X455" s="1061"/>
      <c r="Y455" s="1061"/>
      <c r="Z455" s="1061"/>
      <c r="AA455" s="1061"/>
      <c r="AB455" s="1061"/>
      <c r="AC455" s="1061"/>
      <c r="AD455" s="1061"/>
      <c r="AE455" s="1061"/>
      <c r="AF455" s="1061"/>
      <c r="AG455" s="1061"/>
      <c r="AH455" s="1061"/>
      <c r="AI455" s="1061"/>
      <c r="AJ455" s="1061"/>
      <c r="AK455" s="1061"/>
      <c r="AL455" s="1061"/>
      <c r="AM455" s="1061"/>
      <c r="AN455" s="1061"/>
      <c r="AO455" s="1061"/>
      <c r="AP455" s="1061"/>
      <c r="AQ455" s="237"/>
      <c r="AR455" s="237"/>
    </row>
    <row r="456" spans="1:44" s="243" customFormat="1" ht="18" customHeight="1" x14ac:dyDescent="0.15">
      <c r="A456" s="237"/>
      <c r="B456" s="833"/>
      <c r="C456" s="833"/>
      <c r="D456" s="833" t="s">
        <v>27</v>
      </c>
      <c r="E456" s="833"/>
      <c r="F456" s="833"/>
      <c r="G456" s="833"/>
      <c r="H456" s="833"/>
      <c r="I456" s="833"/>
      <c r="J456" s="833"/>
      <c r="K456" s="833"/>
      <c r="L456" s="833"/>
      <c r="M456" s="833"/>
      <c r="N456" s="833"/>
      <c r="O456" s="833"/>
      <c r="P456" s="833"/>
      <c r="Q456" s="833"/>
      <c r="R456" s="833"/>
      <c r="S456" s="833"/>
      <c r="T456" s="833"/>
      <c r="U456" s="833"/>
      <c r="V456" s="833"/>
      <c r="W456" s="833"/>
      <c r="X456" s="833"/>
      <c r="Y456" s="833"/>
      <c r="Z456" s="833"/>
      <c r="AA456" s="833"/>
      <c r="AB456" s="833"/>
      <c r="AC456" s="833"/>
      <c r="AD456" s="833"/>
      <c r="AE456" s="833"/>
      <c r="AF456" s="833"/>
      <c r="AG456" s="833"/>
      <c r="AH456" s="833"/>
      <c r="AI456" s="833"/>
      <c r="AJ456" s="833"/>
      <c r="AK456" s="833"/>
      <c r="AL456" s="833"/>
      <c r="AM456" s="981" t="s">
        <v>60</v>
      </c>
      <c r="AN456" s="982"/>
      <c r="AO456" s="982"/>
      <c r="AP456" s="983"/>
      <c r="AQ456" s="237"/>
      <c r="AR456" s="237"/>
    </row>
    <row r="457" spans="1:44" s="243" customFormat="1" ht="21" customHeight="1" x14ac:dyDescent="0.15">
      <c r="A457" s="237"/>
      <c r="B457" s="1364" t="s">
        <v>9</v>
      </c>
      <c r="C457" s="1364"/>
      <c r="D457" s="1001" t="s">
        <v>173</v>
      </c>
      <c r="E457" s="1002"/>
      <c r="F457" s="1002"/>
      <c r="G457" s="1002"/>
      <c r="H457" s="1002"/>
      <c r="I457" s="1002"/>
      <c r="J457" s="1002"/>
      <c r="K457" s="1002"/>
      <c r="L457" s="1002"/>
      <c r="M457" s="1002"/>
      <c r="N457" s="1002"/>
      <c r="O457" s="1002"/>
      <c r="P457" s="1002"/>
      <c r="Q457" s="1002"/>
      <c r="R457" s="1002"/>
      <c r="S457" s="1002"/>
      <c r="T457" s="1002"/>
      <c r="U457" s="1002"/>
      <c r="V457" s="1002"/>
      <c r="W457" s="1002"/>
      <c r="X457" s="1002"/>
      <c r="Y457" s="1002"/>
      <c r="Z457" s="1002"/>
      <c r="AA457" s="1002"/>
      <c r="AB457" s="1002"/>
      <c r="AC457" s="1002"/>
      <c r="AD457" s="1002"/>
      <c r="AE457" s="1002"/>
      <c r="AF457" s="1002"/>
      <c r="AG457" s="1002"/>
      <c r="AH457" s="1002"/>
      <c r="AI457" s="1002"/>
      <c r="AJ457" s="1002"/>
      <c r="AK457" s="1002"/>
      <c r="AL457" s="1003"/>
      <c r="AM457" s="1290"/>
      <c r="AN457" s="1219"/>
      <c r="AO457" s="1219"/>
      <c r="AP457" s="1220"/>
      <c r="AQ457" s="237"/>
      <c r="AR457" s="237"/>
    </row>
    <row r="458" spans="1:44" s="243" customFormat="1" ht="90" customHeight="1" x14ac:dyDescent="0.15">
      <c r="A458" s="237"/>
      <c r="B458" s="1364"/>
      <c r="C458" s="1364"/>
      <c r="D458" s="753"/>
      <c r="E458" s="1216" t="s">
        <v>338</v>
      </c>
      <c r="F458" s="1217"/>
      <c r="G458" s="1217"/>
      <c r="H458" s="1217"/>
      <c r="I458" s="1217"/>
      <c r="J458" s="1217"/>
      <c r="K458" s="1217"/>
      <c r="L458" s="1217"/>
      <c r="M458" s="1217"/>
      <c r="N458" s="1217"/>
      <c r="O458" s="1217"/>
      <c r="P458" s="1217"/>
      <c r="Q458" s="1217"/>
      <c r="R458" s="1217"/>
      <c r="S458" s="1217"/>
      <c r="T458" s="1217"/>
      <c r="U458" s="1217"/>
      <c r="V458" s="1217"/>
      <c r="W458" s="1217"/>
      <c r="X458" s="1217"/>
      <c r="Y458" s="1217"/>
      <c r="Z458" s="1217"/>
      <c r="AA458" s="1217"/>
      <c r="AB458" s="1217"/>
      <c r="AC458" s="1217"/>
      <c r="AD458" s="1217"/>
      <c r="AE458" s="1217"/>
      <c r="AF458" s="1217"/>
      <c r="AG458" s="1217"/>
      <c r="AH458" s="1217"/>
      <c r="AI458" s="1217"/>
      <c r="AJ458" s="1217"/>
      <c r="AK458" s="1218"/>
      <c r="AL458" s="742"/>
      <c r="AM458" s="1291"/>
      <c r="AN458" s="1292"/>
      <c r="AO458" s="1292"/>
      <c r="AP458" s="1293"/>
      <c r="AQ458" s="237"/>
      <c r="AR458" s="237"/>
    </row>
    <row r="459" spans="1:44" s="243" customFormat="1" ht="6.6" customHeight="1" x14ac:dyDescent="0.15">
      <c r="A459" s="237"/>
      <c r="B459" s="1364"/>
      <c r="C459" s="1364"/>
      <c r="D459" s="750"/>
      <c r="E459" s="754"/>
      <c r="F459" s="754"/>
      <c r="G459" s="754"/>
      <c r="H459" s="754"/>
      <c r="I459" s="754"/>
      <c r="J459" s="754"/>
      <c r="K459" s="754"/>
      <c r="L459" s="754"/>
      <c r="M459" s="754"/>
      <c r="N459" s="754"/>
      <c r="O459" s="754"/>
      <c r="P459" s="754"/>
      <c r="Q459" s="754"/>
      <c r="R459" s="754"/>
      <c r="S459" s="754"/>
      <c r="T459" s="754"/>
      <c r="U459" s="754"/>
      <c r="V459" s="754"/>
      <c r="W459" s="754"/>
      <c r="X459" s="754"/>
      <c r="Y459" s="754"/>
      <c r="Z459" s="754"/>
      <c r="AA459" s="754"/>
      <c r="AB459" s="754"/>
      <c r="AC459" s="754"/>
      <c r="AD459" s="754"/>
      <c r="AE459" s="754"/>
      <c r="AF459" s="754"/>
      <c r="AG459" s="754"/>
      <c r="AH459" s="754"/>
      <c r="AI459" s="754"/>
      <c r="AJ459" s="754"/>
      <c r="AK459" s="754"/>
      <c r="AL459" s="755"/>
      <c r="AM459" s="1377"/>
      <c r="AN459" s="1245"/>
      <c r="AO459" s="1245"/>
      <c r="AP459" s="1378"/>
      <c r="AQ459" s="237"/>
      <c r="AR459" s="237"/>
    </row>
    <row r="460" spans="1:44" s="243" customFormat="1" ht="30" customHeight="1" x14ac:dyDescent="0.15">
      <c r="A460" s="237"/>
      <c r="B460" s="835" t="s">
        <v>12</v>
      </c>
      <c r="C460" s="835"/>
      <c r="D460" s="832" t="s">
        <v>844</v>
      </c>
      <c r="E460" s="832"/>
      <c r="F460" s="832"/>
      <c r="G460" s="832"/>
      <c r="H460" s="832"/>
      <c r="I460" s="832"/>
      <c r="J460" s="832"/>
      <c r="K460" s="832"/>
      <c r="L460" s="832"/>
      <c r="M460" s="832"/>
      <c r="N460" s="832"/>
      <c r="O460" s="832"/>
      <c r="P460" s="832"/>
      <c r="Q460" s="832"/>
      <c r="R460" s="832"/>
      <c r="S460" s="832"/>
      <c r="T460" s="832"/>
      <c r="U460" s="832"/>
      <c r="V460" s="832"/>
      <c r="W460" s="832"/>
      <c r="X460" s="832"/>
      <c r="Y460" s="832"/>
      <c r="Z460" s="832"/>
      <c r="AA460" s="832"/>
      <c r="AB460" s="832"/>
      <c r="AC460" s="832"/>
      <c r="AD460" s="832"/>
      <c r="AE460" s="832"/>
      <c r="AF460" s="832"/>
      <c r="AG460" s="832"/>
      <c r="AH460" s="832"/>
      <c r="AI460" s="832"/>
      <c r="AJ460" s="832"/>
      <c r="AK460" s="832"/>
      <c r="AL460" s="832"/>
      <c r="AM460" s="838"/>
      <c r="AN460" s="839"/>
      <c r="AO460" s="839"/>
      <c r="AP460" s="840"/>
      <c r="AQ460" s="237"/>
      <c r="AR460" s="237"/>
    </row>
    <row r="461" spans="1:44" s="243" customFormat="1" ht="30" customHeight="1" x14ac:dyDescent="0.15">
      <c r="A461" s="237"/>
      <c r="B461" s="833" t="s">
        <v>14</v>
      </c>
      <c r="C461" s="835"/>
      <c r="D461" s="832" t="s">
        <v>1635</v>
      </c>
      <c r="E461" s="832"/>
      <c r="F461" s="832"/>
      <c r="G461" s="832"/>
      <c r="H461" s="832"/>
      <c r="I461" s="832"/>
      <c r="J461" s="832"/>
      <c r="K461" s="832"/>
      <c r="L461" s="832"/>
      <c r="M461" s="832"/>
      <c r="N461" s="832"/>
      <c r="O461" s="832"/>
      <c r="P461" s="832"/>
      <c r="Q461" s="832"/>
      <c r="R461" s="832"/>
      <c r="S461" s="832"/>
      <c r="T461" s="832"/>
      <c r="U461" s="832"/>
      <c r="V461" s="832"/>
      <c r="W461" s="832"/>
      <c r="X461" s="832"/>
      <c r="Y461" s="832"/>
      <c r="Z461" s="832"/>
      <c r="AA461" s="832"/>
      <c r="AB461" s="832"/>
      <c r="AC461" s="832"/>
      <c r="AD461" s="832"/>
      <c r="AE461" s="832"/>
      <c r="AF461" s="832"/>
      <c r="AG461" s="832"/>
      <c r="AH461" s="832"/>
      <c r="AI461" s="832"/>
      <c r="AJ461" s="832"/>
      <c r="AK461" s="832"/>
      <c r="AL461" s="832" t="s">
        <v>28</v>
      </c>
      <c r="AM461" s="838"/>
      <c r="AN461" s="839"/>
      <c r="AO461" s="839"/>
      <c r="AP461" s="840"/>
      <c r="AQ461" s="237"/>
      <c r="AR461" s="237"/>
    </row>
    <row r="462" spans="1:44" s="243" customFormat="1" ht="45" customHeight="1" x14ac:dyDescent="0.15">
      <c r="A462" s="237"/>
      <c r="B462" s="835" t="s">
        <v>17</v>
      </c>
      <c r="C462" s="835"/>
      <c r="D462" s="832" t="s">
        <v>1636</v>
      </c>
      <c r="E462" s="832"/>
      <c r="F462" s="832"/>
      <c r="G462" s="832"/>
      <c r="H462" s="832"/>
      <c r="I462" s="832"/>
      <c r="J462" s="832"/>
      <c r="K462" s="832"/>
      <c r="L462" s="832"/>
      <c r="M462" s="832"/>
      <c r="N462" s="832"/>
      <c r="O462" s="832"/>
      <c r="P462" s="832"/>
      <c r="Q462" s="832"/>
      <c r="R462" s="832"/>
      <c r="S462" s="832"/>
      <c r="T462" s="832"/>
      <c r="U462" s="832"/>
      <c r="V462" s="832"/>
      <c r="W462" s="832"/>
      <c r="X462" s="832"/>
      <c r="Y462" s="832"/>
      <c r="Z462" s="832"/>
      <c r="AA462" s="832"/>
      <c r="AB462" s="832"/>
      <c r="AC462" s="832"/>
      <c r="AD462" s="832"/>
      <c r="AE462" s="832"/>
      <c r="AF462" s="832"/>
      <c r="AG462" s="832"/>
      <c r="AH462" s="832"/>
      <c r="AI462" s="832"/>
      <c r="AJ462" s="832"/>
      <c r="AK462" s="832"/>
      <c r="AL462" s="832" t="s">
        <v>28</v>
      </c>
      <c r="AM462" s="838"/>
      <c r="AN462" s="839"/>
      <c r="AO462" s="839"/>
      <c r="AP462" s="840"/>
      <c r="AQ462" s="237"/>
      <c r="AR462" s="237"/>
    </row>
    <row r="463" spans="1:44" s="243" customFormat="1" ht="30" customHeight="1" x14ac:dyDescent="0.15">
      <c r="A463" s="237"/>
      <c r="B463" s="833" t="s">
        <v>18</v>
      </c>
      <c r="C463" s="835"/>
      <c r="D463" s="832" t="s">
        <v>1637</v>
      </c>
      <c r="E463" s="832"/>
      <c r="F463" s="832"/>
      <c r="G463" s="832"/>
      <c r="H463" s="832"/>
      <c r="I463" s="832"/>
      <c r="J463" s="832"/>
      <c r="K463" s="832"/>
      <c r="L463" s="832"/>
      <c r="M463" s="832"/>
      <c r="N463" s="832"/>
      <c r="O463" s="832"/>
      <c r="P463" s="832"/>
      <c r="Q463" s="832"/>
      <c r="R463" s="832"/>
      <c r="S463" s="832"/>
      <c r="T463" s="832"/>
      <c r="U463" s="832"/>
      <c r="V463" s="832"/>
      <c r="W463" s="832"/>
      <c r="X463" s="832"/>
      <c r="Y463" s="832"/>
      <c r="Z463" s="832"/>
      <c r="AA463" s="832"/>
      <c r="AB463" s="832"/>
      <c r="AC463" s="832"/>
      <c r="AD463" s="832"/>
      <c r="AE463" s="832"/>
      <c r="AF463" s="832"/>
      <c r="AG463" s="832"/>
      <c r="AH463" s="832"/>
      <c r="AI463" s="832"/>
      <c r="AJ463" s="832"/>
      <c r="AK463" s="832"/>
      <c r="AL463" s="832" t="s">
        <v>28</v>
      </c>
      <c r="AM463" s="838"/>
      <c r="AN463" s="839"/>
      <c r="AO463" s="839"/>
      <c r="AP463" s="840"/>
      <c r="AQ463" s="237"/>
      <c r="AR463" s="237"/>
    </row>
    <row r="464" spans="1:44" s="243" customFormat="1" ht="30.6" customHeight="1" x14ac:dyDescent="0.15">
      <c r="A464" s="237"/>
      <c r="B464" s="833" t="s">
        <v>79</v>
      </c>
      <c r="C464" s="835"/>
      <c r="D464" s="832" t="s">
        <v>1638</v>
      </c>
      <c r="E464" s="832"/>
      <c r="F464" s="832"/>
      <c r="G464" s="832"/>
      <c r="H464" s="832"/>
      <c r="I464" s="832"/>
      <c r="J464" s="832"/>
      <c r="K464" s="832"/>
      <c r="L464" s="832"/>
      <c r="M464" s="832"/>
      <c r="N464" s="832"/>
      <c r="O464" s="832"/>
      <c r="P464" s="832"/>
      <c r="Q464" s="832"/>
      <c r="R464" s="832"/>
      <c r="S464" s="832"/>
      <c r="T464" s="832"/>
      <c r="U464" s="832"/>
      <c r="V464" s="832"/>
      <c r="W464" s="832"/>
      <c r="X464" s="832"/>
      <c r="Y464" s="832"/>
      <c r="Z464" s="832"/>
      <c r="AA464" s="832"/>
      <c r="AB464" s="832"/>
      <c r="AC464" s="832"/>
      <c r="AD464" s="832"/>
      <c r="AE464" s="832"/>
      <c r="AF464" s="832"/>
      <c r="AG464" s="832"/>
      <c r="AH464" s="832"/>
      <c r="AI464" s="832"/>
      <c r="AJ464" s="832"/>
      <c r="AK464" s="832"/>
      <c r="AL464" s="832"/>
      <c r="AM464" s="838"/>
      <c r="AN464" s="839"/>
      <c r="AO464" s="839"/>
      <c r="AP464" s="840"/>
      <c r="AQ464" s="237"/>
      <c r="AR464" s="237"/>
    </row>
    <row r="465" spans="1:44" s="243" customFormat="1" ht="21" customHeight="1" x14ac:dyDescent="0.15">
      <c r="A465" s="237"/>
      <c r="B465" s="835" t="s">
        <v>80</v>
      </c>
      <c r="C465" s="835"/>
      <c r="D465" s="832" t="s">
        <v>871</v>
      </c>
      <c r="E465" s="832"/>
      <c r="F465" s="832"/>
      <c r="G465" s="832"/>
      <c r="H465" s="832"/>
      <c r="I465" s="832"/>
      <c r="J465" s="832"/>
      <c r="K465" s="832"/>
      <c r="L465" s="832"/>
      <c r="M465" s="832"/>
      <c r="N465" s="832"/>
      <c r="O465" s="832"/>
      <c r="P465" s="832"/>
      <c r="Q465" s="832"/>
      <c r="R465" s="832"/>
      <c r="S465" s="832"/>
      <c r="T465" s="832"/>
      <c r="U465" s="832"/>
      <c r="V465" s="832"/>
      <c r="W465" s="832"/>
      <c r="X465" s="832"/>
      <c r="Y465" s="832"/>
      <c r="Z465" s="832"/>
      <c r="AA465" s="832"/>
      <c r="AB465" s="832"/>
      <c r="AC465" s="832"/>
      <c r="AD465" s="832"/>
      <c r="AE465" s="832"/>
      <c r="AF465" s="832"/>
      <c r="AG465" s="832"/>
      <c r="AH465" s="832"/>
      <c r="AI465" s="832"/>
      <c r="AJ465" s="832"/>
      <c r="AK465" s="832"/>
      <c r="AL465" s="832" t="s">
        <v>28</v>
      </c>
      <c r="AM465" s="838"/>
      <c r="AN465" s="839"/>
      <c r="AO465" s="839"/>
      <c r="AP465" s="840"/>
      <c r="AQ465" s="237"/>
      <c r="AR465" s="237"/>
    </row>
    <row r="466" spans="1:44" ht="6" customHeight="1" x14ac:dyDescent="0.15">
      <c r="AQ466" s="237"/>
      <c r="AR466" s="237"/>
    </row>
    <row r="467" spans="1:44" ht="18" customHeight="1" x14ac:dyDescent="0.15">
      <c r="A467" s="1061" t="s">
        <v>1443</v>
      </c>
      <c r="B467" s="1061"/>
      <c r="C467" s="1061"/>
      <c r="D467" s="1061"/>
      <c r="E467" s="1061"/>
      <c r="F467" s="1061"/>
      <c r="G467" s="1061"/>
      <c r="H467" s="1061"/>
      <c r="I467" s="1061"/>
      <c r="J467" s="1061"/>
      <c r="K467" s="1061"/>
      <c r="L467" s="1061"/>
      <c r="M467" s="1061"/>
      <c r="N467" s="1061"/>
      <c r="O467" s="1061"/>
      <c r="P467" s="1061"/>
      <c r="Q467" s="1061"/>
      <c r="R467" s="1061"/>
      <c r="S467" s="1061"/>
      <c r="T467" s="1061"/>
      <c r="U467" s="1061"/>
      <c r="V467" s="1061"/>
      <c r="W467" s="1061"/>
      <c r="X467" s="1061"/>
      <c r="Y467" s="1061"/>
      <c r="Z467" s="1061"/>
      <c r="AA467" s="1061"/>
      <c r="AB467" s="1061"/>
      <c r="AC467" s="1061"/>
      <c r="AD467" s="1061"/>
      <c r="AE467" s="1061"/>
      <c r="AF467" s="1061"/>
      <c r="AG467" s="1061"/>
      <c r="AH467" s="1061"/>
      <c r="AI467" s="1061"/>
      <c r="AJ467" s="1061"/>
      <c r="AK467" s="1061"/>
      <c r="AL467" s="1061"/>
      <c r="AM467" s="1061"/>
      <c r="AN467" s="1061"/>
      <c r="AO467" s="1061"/>
      <c r="AP467" s="1061"/>
      <c r="AQ467" s="237"/>
      <c r="AR467" s="237"/>
    </row>
    <row r="468" spans="1:44" ht="18" customHeight="1" x14ac:dyDescent="0.15">
      <c r="B468" s="833"/>
      <c r="C468" s="833"/>
      <c r="D468" s="833" t="s">
        <v>27</v>
      </c>
      <c r="E468" s="833"/>
      <c r="F468" s="833"/>
      <c r="G468" s="833"/>
      <c r="H468" s="833"/>
      <c r="I468" s="833"/>
      <c r="J468" s="833"/>
      <c r="K468" s="833"/>
      <c r="L468" s="833"/>
      <c r="M468" s="833"/>
      <c r="N468" s="833"/>
      <c r="O468" s="833"/>
      <c r="P468" s="833"/>
      <c r="Q468" s="833"/>
      <c r="R468" s="833"/>
      <c r="S468" s="833"/>
      <c r="T468" s="833"/>
      <c r="U468" s="833"/>
      <c r="V468" s="833"/>
      <c r="W468" s="833"/>
      <c r="X468" s="833"/>
      <c r="Y468" s="833"/>
      <c r="Z468" s="833"/>
      <c r="AA468" s="833"/>
      <c r="AB468" s="833"/>
      <c r="AC468" s="833"/>
      <c r="AD468" s="833"/>
      <c r="AE468" s="833"/>
      <c r="AF468" s="833"/>
      <c r="AG468" s="833"/>
      <c r="AH468" s="833"/>
      <c r="AI468" s="833"/>
      <c r="AJ468" s="833"/>
      <c r="AK468" s="833"/>
      <c r="AL468" s="833"/>
      <c r="AM468" s="981" t="s">
        <v>60</v>
      </c>
      <c r="AN468" s="982"/>
      <c r="AO468" s="982"/>
      <c r="AP468" s="983"/>
      <c r="AQ468" s="237"/>
      <c r="AR468" s="237"/>
    </row>
    <row r="469" spans="1:44" ht="57" customHeight="1" x14ac:dyDescent="0.15">
      <c r="B469" s="885" t="s">
        <v>761</v>
      </c>
      <c r="C469" s="886"/>
      <c r="D469" s="837" t="s">
        <v>1639</v>
      </c>
      <c r="E469" s="837"/>
      <c r="F469" s="837"/>
      <c r="G469" s="837"/>
      <c r="H469" s="837"/>
      <c r="I469" s="837"/>
      <c r="J469" s="837"/>
      <c r="K469" s="837"/>
      <c r="L469" s="837"/>
      <c r="M469" s="837"/>
      <c r="N469" s="837"/>
      <c r="O469" s="837"/>
      <c r="P469" s="837"/>
      <c r="Q469" s="837"/>
      <c r="R469" s="837"/>
      <c r="S469" s="837"/>
      <c r="T469" s="837"/>
      <c r="U469" s="837"/>
      <c r="V469" s="837"/>
      <c r="W469" s="837"/>
      <c r="X469" s="837"/>
      <c r="Y469" s="837"/>
      <c r="Z469" s="837"/>
      <c r="AA469" s="837"/>
      <c r="AB469" s="837"/>
      <c r="AC469" s="837"/>
      <c r="AD469" s="837"/>
      <c r="AE469" s="837"/>
      <c r="AF469" s="837"/>
      <c r="AG469" s="837"/>
      <c r="AH469" s="837"/>
      <c r="AI469" s="837"/>
      <c r="AJ469" s="837"/>
      <c r="AK469" s="837"/>
      <c r="AL469" s="837" t="s">
        <v>28</v>
      </c>
      <c r="AM469" s="985"/>
      <c r="AN469" s="986"/>
      <c r="AO469" s="986"/>
      <c r="AP469" s="987"/>
      <c r="AQ469" s="237"/>
      <c r="AR469" s="237"/>
    </row>
    <row r="470" spans="1:44" ht="72" customHeight="1" x14ac:dyDescent="0.15">
      <c r="B470" s="851"/>
      <c r="C470" s="852"/>
      <c r="D470" s="593"/>
      <c r="E470" s="1359" t="s">
        <v>765</v>
      </c>
      <c r="F470" s="1360"/>
      <c r="G470" s="1360"/>
      <c r="H470" s="1360"/>
      <c r="I470" s="1360"/>
      <c r="J470" s="1360"/>
      <c r="K470" s="1360"/>
      <c r="L470" s="1360"/>
      <c r="M470" s="1360"/>
      <c r="N470" s="1360"/>
      <c r="O470" s="1360"/>
      <c r="P470" s="1360"/>
      <c r="Q470" s="1360"/>
      <c r="R470" s="1360"/>
      <c r="S470" s="1360"/>
      <c r="T470" s="1360"/>
      <c r="U470" s="1360"/>
      <c r="V470" s="1360"/>
      <c r="W470" s="1360"/>
      <c r="X470" s="1360"/>
      <c r="Y470" s="1360"/>
      <c r="Z470" s="1360"/>
      <c r="AA470" s="1360"/>
      <c r="AB470" s="1360"/>
      <c r="AC470" s="1360"/>
      <c r="AD470" s="1360"/>
      <c r="AE470" s="1360"/>
      <c r="AF470" s="1360"/>
      <c r="AG470" s="1360"/>
      <c r="AH470" s="1360"/>
      <c r="AI470" s="1360"/>
      <c r="AJ470" s="1360"/>
      <c r="AK470" s="1361"/>
      <c r="AL470" s="560"/>
      <c r="AM470" s="1015"/>
      <c r="AN470" s="863"/>
      <c r="AO470" s="863"/>
      <c r="AP470" s="1016"/>
      <c r="AQ470" s="237"/>
      <c r="AR470" s="237"/>
    </row>
    <row r="471" spans="1:44" ht="6.6" customHeight="1" x14ac:dyDescent="0.15">
      <c r="B471" s="853"/>
      <c r="C471" s="854"/>
      <c r="D471" s="593"/>
      <c r="E471" s="549"/>
      <c r="F471" s="549"/>
      <c r="G471" s="549"/>
      <c r="H471" s="549"/>
      <c r="I471" s="549"/>
      <c r="J471" s="549"/>
      <c r="K471" s="549"/>
      <c r="L471" s="549"/>
      <c r="M471" s="549"/>
      <c r="N471" s="549"/>
      <c r="O471" s="549"/>
      <c r="P471" s="549"/>
      <c r="Q471" s="549"/>
      <c r="R471" s="549"/>
      <c r="S471" s="549"/>
      <c r="T471" s="549"/>
      <c r="U471" s="549"/>
      <c r="V471" s="549"/>
      <c r="W471" s="549"/>
      <c r="X471" s="549"/>
      <c r="Y471" s="549"/>
      <c r="Z471" s="549"/>
      <c r="AA471" s="549"/>
      <c r="AB471" s="549"/>
      <c r="AC471" s="549"/>
      <c r="AD471" s="549"/>
      <c r="AE471" s="549"/>
      <c r="AF471" s="549"/>
      <c r="AG471" s="549"/>
      <c r="AH471" s="549"/>
      <c r="AI471" s="549"/>
      <c r="AJ471" s="549"/>
      <c r="AK471" s="549"/>
      <c r="AL471" s="560"/>
      <c r="AM471" s="895"/>
      <c r="AN471" s="896"/>
      <c r="AO471" s="896"/>
      <c r="AP471" s="897"/>
      <c r="AQ471" s="237"/>
      <c r="AR471" s="237"/>
    </row>
    <row r="472" spans="1:44" ht="21" customHeight="1" x14ac:dyDescent="0.15">
      <c r="B472" s="1364" t="s">
        <v>67</v>
      </c>
      <c r="C472" s="1364"/>
      <c r="D472" s="1001" t="s">
        <v>760</v>
      </c>
      <c r="E472" s="1002"/>
      <c r="F472" s="1002"/>
      <c r="G472" s="1002"/>
      <c r="H472" s="1002"/>
      <c r="I472" s="1002"/>
      <c r="J472" s="1002"/>
      <c r="K472" s="1002"/>
      <c r="L472" s="1002"/>
      <c r="M472" s="1002"/>
      <c r="N472" s="1002"/>
      <c r="O472" s="1002"/>
      <c r="P472" s="1002"/>
      <c r="Q472" s="1002"/>
      <c r="R472" s="1002"/>
      <c r="S472" s="1002"/>
      <c r="T472" s="1002"/>
      <c r="U472" s="1002"/>
      <c r="V472" s="1002"/>
      <c r="W472" s="1002"/>
      <c r="X472" s="1002"/>
      <c r="Y472" s="1002"/>
      <c r="Z472" s="1002"/>
      <c r="AA472" s="1002"/>
      <c r="AB472" s="1002"/>
      <c r="AC472" s="1002"/>
      <c r="AD472" s="1002"/>
      <c r="AE472" s="1002"/>
      <c r="AF472" s="1002"/>
      <c r="AG472" s="1002"/>
      <c r="AH472" s="1002"/>
      <c r="AI472" s="1002"/>
      <c r="AJ472" s="1002"/>
      <c r="AK472" s="1002"/>
      <c r="AL472" s="1003"/>
      <c r="AM472" s="1290"/>
      <c r="AN472" s="1219"/>
      <c r="AO472" s="1219"/>
      <c r="AP472" s="1220"/>
      <c r="AQ472" s="237"/>
      <c r="AR472" s="237"/>
    </row>
    <row r="473" spans="1:44" ht="114" customHeight="1" x14ac:dyDescent="0.15">
      <c r="B473" s="1364"/>
      <c r="C473" s="1364"/>
      <c r="D473" s="756"/>
      <c r="E473" s="1216" t="s">
        <v>1640</v>
      </c>
      <c r="F473" s="1217"/>
      <c r="G473" s="1217"/>
      <c r="H473" s="1217"/>
      <c r="I473" s="1217"/>
      <c r="J473" s="1217"/>
      <c r="K473" s="1217"/>
      <c r="L473" s="1217"/>
      <c r="M473" s="1217"/>
      <c r="N473" s="1217"/>
      <c r="O473" s="1217"/>
      <c r="P473" s="1217"/>
      <c r="Q473" s="1217"/>
      <c r="R473" s="1217"/>
      <c r="S473" s="1217"/>
      <c r="T473" s="1217"/>
      <c r="U473" s="1217"/>
      <c r="V473" s="1217"/>
      <c r="W473" s="1217"/>
      <c r="X473" s="1217"/>
      <c r="Y473" s="1217"/>
      <c r="Z473" s="1217"/>
      <c r="AA473" s="1217"/>
      <c r="AB473" s="1217"/>
      <c r="AC473" s="1217"/>
      <c r="AD473" s="1217"/>
      <c r="AE473" s="1217"/>
      <c r="AF473" s="1217"/>
      <c r="AG473" s="1217"/>
      <c r="AH473" s="1217"/>
      <c r="AI473" s="1217"/>
      <c r="AJ473" s="1217"/>
      <c r="AK473" s="1218"/>
      <c r="AL473" s="694"/>
      <c r="AM473" s="1291"/>
      <c r="AN473" s="1292"/>
      <c r="AO473" s="1292"/>
      <c r="AP473" s="1293"/>
      <c r="AQ473" s="237"/>
      <c r="AR473" s="237"/>
    </row>
    <row r="474" spans="1:44" ht="6" customHeight="1" x14ac:dyDescent="0.15">
      <c r="B474" s="1364"/>
      <c r="C474" s="1364"/>
      <c r="D474" s="666"/>
      <c r="E474" s="757"/>
      <c r="F474" s="757"/>
      <c r="G474" s="757"/>
      <c r="H474" s="757"/>
      <c r="I474" s="757"/>
      <c r="J474" s="757"/>
      <c r="K474" s="757"/>
      <c r="L474" s="757"/>
      <c r="M474" s="757"/>
      <c r="N474" s="757"/>
      <c r="O474" s="757"/>
      <c r="P474" s="757"/>
      <c r="Q474" s="757"/>
      <c r="R474" s="757"/>
      <c r="S474" s="757"/>
      <c r="T474" s="757"/>
      <c r="U474" s="757"/>
      <c r="V474" s="757"/>
      <c r="W474" s="757"/>
      <c r="X474" s="757"/>
      <c r="Y474" s="757"/>
      <c r="Z474" s="757"/>
      <c r="AA474" s="757"/>
      <c r="AB474" s="757"/>
      <c r="AC474" s="757"/>
      <c r="AD474" s="757"/>
      <c r="AE474" s="757"/>
      <c r="AF474" s="757"/>
      <c r="AG474" s="757"/>
      <c r="AH474" s="757"/>
      <c r="AI474" s="757"/>
      <c r="AJ474" s="757"/>
      <c r="AK474" s="757"/>
      <c r="AL474" s="685"/>
      <c r="AM474" s="1377"/>
      <c r="AN474" s="1245"/>
      <c r="AO474" s="1245"/>
      <c r="AP474" s="1378"/>
      <c r="AQ474" s="237"/>
      <c r="AR474" s="237"/>
    </row>
    <row r="475" spans="1:44" ht="45" customHeight="1" x14ac:dyDescent="0.15">
      <c r="B475" s="835" t="s">
        <v>68</v>
      </c>
      <c r="C475" s="835"/>
      <c r="D475" s="832" t="s">
        <v>1641</v>
      </c>
      <c r="E475" s="832"/>
      <c r="F475" s="832"/>
      <c r="G475" s="832"/>
      <c r="H475" s="832"/>
      <c r="I475" s="832"/>
      <c r="J475" s="832"/>
      <c r="K475" s="832"/>
      <c r="L475" s="832"/>
      <c r="M475" s="832"/>
      <c r="N475" s="832"/>
      <c r="O475" s="832"/>
      <c r="P475" s="832"/>
      <c r="Q475" s="832"/>
      <c r="R475" s="832"/>
      <c r="S475" s="832"/>
      <c r="T475" s="832"/>
      <c r="U475" s="832"/>
      <c r="V475" s="832"/>
      <c r="W475" s="832"/>
      <c r="X475" s="832"/>
      <c r="Y475" s="832"/>
      <c r="Z475" s="832"/>
      <c r="AA475" s="832"/>
      <c r="AB475" s="832"/>
      <c r="AC475" s="832"/>
      <c r="AD475" s="832"/>
      <c r="AE475" s="832"/>
      <c r="AF475" s="832"/>
      <c r="AG475" s="832"/>
      <c r="AH475" s="832"/>
      <c r="AI475" s="832"/>
      <c r="AJ475" s="832"/>
      <c r="AK475" s="832"/>
      <c r="AL475" s="832" t="s">
        <v>28</v>
      </c>
      <c r="AM475" s="838"/>
      <c r="AN475" s="839"/>
      <c r="AO475" s="839"/>
      <c r="AP475" s="840"/>
      <c r="AQ475" s="237"/>
      <c r="AR475" s="237"/>
    </row>
    <row r="476" spans="1:44" ht="30" customHeight="1" x14ac:dyDescent="0.15">
      <c r="B476" s="833" t="s">
        <v>69</v>
      </c>
      <c r="C476" s="835"/>
      <c r="D476" s="832" t="s">
        <v>1642</v>
      </c>
      <c r="E476" s="832"/>
      <c r="F476" s="832"/>
      <c r="G476" s="832"/>
      <c r="H476" s="832"/>
      <c r="I476" s="832"/>
      <c r="J476" s="832"/>
      <c r="K476" s="832"/>
      <c r="L476" s="832"/>
      <c r="M476" s="832"/>
      <c r="N476" s="832"/>
      <c r="O476" s="832"/>
      <c r="P476" s="832"/>
      <c r="Q476" s="832"/>
      <c r="R476" s="832"/>
      <c r="S476" s="832"/>
      <c r="T476" s="832"/>
      <c r="U476" s="832"/>
      <c r="V476" s="832"/>
      <c r="W476" s="832"/>
      <c r="X476" s="832"/>
      <c r="Y476" s="832"/>
      <c r="Z476" s="832"/>
      <c r="AA476" s="832"/>
      <c r="AB476" s="832"/>
      <c r="AC476" s="832"/>
      <c r="AD476" s="832"/>
      <c r="AE476" s="832"/>
      <c r="AF476" s="832"/>
      <c r="AG476" s="832"/>
      <c r="AH476" s="832"/>
      <c r="AI476" s="832"/>
      <c r="AJ476" s="832"/>
      <c r="AK476" s="832"/>
      <c r="AL476" s="832"/>
      <c r="AM476" s="838"/>
      <c r="AN476" s="839"/>
      <c r="AO476" s="839"/>
      <c r="AP476" s="840"/>
      <c r="AQ476" s="237"/>
      <c r="AR476" s="237"/>
    </row>
    <row r="477" spans="1:44" ht="44.45" customHeight="1" x14ac:dyDescent="0.15">
      <c r="B477" s="833" t="s">
        <v>762</v>
      </c>
      <c r="C477" s="835"/>
      <c r="D477" s="829" t="s">
        <v>1643</v>
      </c>
      <c r="E477" s="830"/>
      <c r="F477" s="830"/>
      <c r="G477" s="830"/>
      <c r="H477" s="830"/>
      <c r="I477" s="830"/>
      <c r="J477" s="830"/>
      <c r="K477" s="830"/>
      <c r="L477" s="830"/>
      <c r="M477" s="830"/>
      <c r="N477" s="830"/>
      <c r="O477" s="830"/>
      <c r="P477" s="830"/>
      <c r="Q477" s="830"/>
      <c r="R477" s="830"/>
      <c r="S477" s="830"/>
      <c r="T477" s="830"/>
      <c r="U477" s="830"/>
      <c r="V477" s="830"/>
      <c r="W477" s="830"/>
      <c r="X477" s="830"/>
      <c r="Y477" s="830"/>
      <c r="Z477" s="830"/>
      <c r="AA477" s="830"/>
      <c r="AB477" s="830"/>
      <c r="AC477" s="830"/>
      <c r="AD477" s="830"/>
      <c r="AE477" s="830"/>
      <c r="AF477" s="830"/>
      <c r="AG477" s="830"/>
      <c r="AH477" s="830"/>
      <c r="AI477" s="830"/>
      <c r="AJ477" s="830"/>
      <c r="AK477" s="830"/>
      <c r="AL477" s="831"/>
      <c r="AM477" s="838"/>
      <c r="AN477" s="839"/>
      <c r="AO477" s="839"/>
      <c r="AP477" s="840"/>
      <c r="AQ477" s="237"/>
      <c r="AR477" s="237"/>
    </row>
    <row r="478" spans="1:44" ht="30" customHeight="1" x14ac:dyDescent="0.15">
      <c r="B478" s="835" t="s">
        <v>763</v>
      </c>
      <c r="C478" s="835"/>
      <c r="D478" s="832" t="s">
        <v>764</v>
      </c>
      <c r="E478" s="832"/>
      <c r="F478" s="832"/>
      <c r="G478" s="832"/>
      <c r="H478" s="832"/>
      <c r="I478" s="832"/>
      <c r="J478" s="832"/>
      <c r="K478" s="832"/>
      <c r="L478" s="832"/>
      <c r="M478" s="832"/>
      <c r="N478" s="832"/>
      <c r="O478" s="832"/>
      <c r="P478" s="832"/>
      <c r="Q478" s="832"/>
      <c r="R478" s="832"/>
      <c r="S478" s="832"/>
      <c r="T478" s="832"/>
      <c r="U478" s="832"/>
      <c r="V478" s="832"/>
      <c r="W478" s="832"/>
      <c r="X478" s="832"/>
      <c r="Y478" s="832"/>
      <c r="Z478" s="832"/>
      <c r="AA478" s="832"/>
      <c r="AB478" s="832"/>
      <c r="AC478" s="832"/>
      <c r="AD478" s="832"/>
      <c r="AE478" s="832"/>
      <c r="AF478" s="832"/>
      <c r="AG478" s="832"/>
      <c r="AH478" s="832"/>
      <c r="AI478" s="832"/>
      <c r="AJ478" s="832"/>
      <c r="AK478" s="832"/>
      <c r="AL478" s="832" t="s">
        <v>28</v>
      </c>
      <c r="AM478" s="838"/>
      <c r="AN478" s="839"/>
      <c r="AO478" s="839"/>
      <c r="AP478" s="840"/>
      <c r="AQ478" s="237"/>
      <c r="AR478" s="237"/>
    </row>
    <row r="479" spans="1:44" ht="6.6" customHeight="1" x14ac:dyDescent="0.15">
      <c r="B479" s="548"/>
      <c r="C479" s="548"/>
      <c r="D479" s="645"/>
      <c r="E479" s="645"/>
      <c r="F479" s="645"/>
      <c r="G479" s="645"/>
      <c r="H479" s="645"/>
      <c r="I479" s="645"/>
      <c r="J479" s="645"/>
      <c r="K479" s="645"/>
      <c r="L479" s="645"/>
      <c r="M479" s="645"/>
      <c r="N479" s="645"/>
      <c r="O479" s="645"/>
      <c r="P479" s="645"/>
      <c r="Q479" s="645"/>
      <c r="R479" s="645"/>
      <c r="S479" s="645"/>
      <c r="T479" s="645"/>
      <c r="U479" s="645"/>
      <c r="V479" s="645"/>
      <c r="W479" s="645"/>
      <c r="X479" s="645"/>
      <c r="Y479" s="645"/>
      <c r="Z479" s="645"/>
      <c r="AA479" s="645"/>
      <c r="AB479" s="645"/>
      <c r="AC479" s="645"/>
      <c r="AD479" s="645"/>
      <c r="AE479" s="645"/>
      <c r="AF479" s="645"/>
      <c r="AG479" s="645"/>
      <c r="AH479" s="645"/>
      <c r="AI479" s="645"/>
      <c r="AJ479" s="645"/>
      <c r="AK479" s="645"/>
      <c r="AL479" s="645"/>
      <c r="AM479" s="612"/>
      <c r="AN479" s="612"/>
      <c r="AO479" s="612"/>
      <c r="AP479" s="612"/>
      <c r="AQ479" s="237"/>
      <c r="AR479" s="237"/>
    </row>
    <row r="480" spans="1:44" ht="18.600000000000001" customHeight="1" x14ac:dyDescent="0.15">
      <c r="B480" s="1061" t="s">
        <v>1644</v>
      </c>
      <c r="C480" s="1061"/>
      <c r="D480" s="1061"/>
      <c r="E480" s="1061"/>
      <c r="F480" s="1061"/>
      <c r="G480" s="1061"/>
      <c r="H480" s="1061"/>
      <c r="I480" s="1061"/>
      <c r="J480" s="1061"/>
      <c r="K480" s="1061"/>
      <c r="L480" s="1061"/>
      <c r="M480" s="1061"/>
      <c r="N480" s="1061"/>
      <c r="O480" s="1061"/>
      <c r="P480" s="1061"/>
      <c r="Q480" s="1061"/>
      <c r="R480" s="1061"/>
      <c r="S480" s="1061"/>
      <c r="T480" s="1061"/>
      <c r="U480" s="1061"/>
      <c r="V480" s="1061"/>
      <c r="W480" s="1061"/>
      <c r="X480" s="1061"/>
      <c r="Y480" s="1061"/>
      <c r="Z480" s="1061"/>
      <c r="AA480" s="1061"/>
      <c r="AB480" s="1061"/>
      <c r="AC480" s="1061"/>
      <c r="AD480" s="1061"/>
      <c r="AE480" s="1061"/>
      <c r="AF480" s="1061"/>
      <c r="AG480" s="1061"/>
      <c r="AH480" s="1061"/>
      <c r="AI480" s="1061"/>
      <c r="AJ480" s="1061"/>
      <c r="AK480" s="1061"/>
      <c r="AL480" s="1061"/>
      <c r="AM480" s="1061"/>
      <c r="AN480" s="1061"/>
      <c r="AO480" s="1061"/>
      <c r="AP480" s="1061"/>
      <c r="AQ480" s="1061"/>
      <c r="AR480" s="237"/>
    </row>
    <row r="481" spans="1:68" ht="18" customHeight="1" x14ac:dyDescent="0.15">
      <c r="B481" s="833"/>
      <c r="C481" s="1004"/>
      <c r="D481" s="1352" t="s">
        <v>27</v>
      </c>
      <c r="E481" s="1353"/>
      <c r="F481" s="1353"/>
      <c r="G481" s="1353"/>
      <c r="H481" s="1353"/>
      <c r="I481" s="1353"/>
      <c r="J481" s="1353"/>
      <c r="K481" s="1353"/>
      <c r="L481" s="1353"/>
      <c r="M481" s="1353"/>
      <c r="N481" s="1353"/>
      <c r="O481" s="1353"/>
      <c r="P481" s="1353"/>
      <c r="Q481" s="1353"/>
      <c r="R481" s="1353"/>
      <c r="S481" s="1353"/>
      <c r="T481" s="1353"/>
      <c r="U481" s="1353"/>
      <c r="V481" s="1353"/>
      <c r="W481" s="1353"/>
      <c r="X481" s="1353"/>
      <c r="Y481" s="1353"/>
      <c r="Z481" s="1353"/>
      <c r="AA481" s="1353"/>
      <c r="AB481" s="1353"/>
      <c r="AC481" s="1353"/>
      <c r="AD481" s="1353"/>
      <c r="AE481" s="1353"/>
      <c r="AF481" s="1353"/>
      <c r="AG481" s="1353"/>
      <c r="AH481" s="1353"/>
      <c r="AI481" s="1353"/>
      <c r="AJ481" s="1353"/>
      <c r="AK481" s="1353"/>
      <c r="AL481" s="1325"/>
      <c r="AM481" s="646"/>
      <c r="AN481" s="646"/>
      <c r="AO481" s="646"/>
      <c r="AP481" s="650"/>
      <c r="AQ481" s="237"/>
      <c r="AR481" s="237"/>
    </row>
    <row r="482" spans="1:68" ht="30" customHeight="1" x14ac:dyDescent="0.15">
      <c r="B482" s="833" t="s">
        <v>9</v>
      </c>
      <c r="C482" s="833"/>
      <c r="D482" s="1025" t="s">
        <v>1645</v>
      </c>
      <c r="E482" s="1029"/>
      <c r="F482" s="1029"/>
      <c r="G482" s="1029"/>
      <c r="H482" s="1029"/>
      <c r="I482" s="1029"/>
      <c r="J482" s="1029"/>
      <c r="K482" s="1029"/>
      <c r="L482" s="1029"/>
      <c r="M482" s="1029"/>
      <c r="N482" s="1029"/>
      <c r="O482" s="1029"/>
      <c r="P482" s="1029"/>
      <c r="Q482" s="1029"/>
      <c r="R482" s="1029"/>
      <c r="S482" s="1029"/>
      <c r="T482" s="1029"/>
      <c r="U482" s="1029"/>
      <c r="V482" s="1029"/>
      <c r="W482" s="1029"/>
      <c r="X482" s="1029"/>
      <c r="Y482" s="1029"/>
      <c r="Z482" s="1029"/>
      <c r="AA482" s="1029"/>
      <c r="AB482" s="1029"/>
      <c r="AC482" s="1029"/>
      <c r="AD482" s="1029"/>
      <c r="AE482" s="1029"/>
      <c r="AF482" s="1029"/>
      <c r="AG482" s="1029"/>
      <c r="AH482" s="1029"/>
      <c r="AI482" s="1029"/>
      <c r="AJ482" s="1029"/>
      <c r="AK482" s="1029"/>
      <c r="AL482" s="1029"/>
      <c r="AM482" s="862"/>
      <c r="AN482" s="863"/>
      <c r="AO482" s="863"/>
      <c r="AP482" s="864"/>
      <c r="AQ482" s="237"/>
      <c r="AR482" s="237"/>
    </row>
    <row r="483" spans="1:68" ht="27" customHeight="1" x14ac:dyDescent="0.15">
      <c r="B483" s="833"/>
      <c r="C483" s="833"/>
      <c r="D483" s="593"/>
      <c r="E483" s="855" t="s">
        <v>1646</v>
      </c>
      <c r="F483" s="856"/>
      <c r="G483" s="856"/>
      <c r="H483" s="856"/>
      <c r="I483" s="856"/>
      <c r="J483" s="856"/>
      <c r="K483" s="856"/>
      <c r="L483" s="856"/>
      <c r="M483" s="856"/>
      <c r="N483" s="856"/>
      <c r="O483" s="856"/>
      <c r="P483" s="856"/>
      <c r="Q483" s="856"/>
      <c r="R483" s="856"/>
      <c r="S483" s="856"/>
      <c r="T483" s="856"/>
      <c r="U483" s="856"/>
      <c r="V483" s="856"/>
      <c r="W483" s="856"/>
      <c r="X483" s="856"/>
      <c r="Y483" s="856"/>
      <c r="Z483" s="856"/>
      <c r="AA483" s="856"/>
      <c r="AB483" s="856"/>
      <c r="AC483" s="856"/>
      <c r="AD483" s="856"/>
      <c r="AE483" s="856"/>
      <c r="AF483" s="856"/>
      <c r="AG483" s="856"/>
      <c r="AH483" s="856"/>
      <c r="AI483" s="856"/>
      <c r="AJ483" s="856"/>
      <c r="AK483" s="857"/>
      <c r="AL483" s="548"/>
      <c r="AM483" s="862"/>
      <c r="AN483" s="863"/>
      <c r="AO483" s="863"/>
      <c r="AP483" s="864"/>
      <c r="AQ483" s="237"/>
      <c r="AR483" s="237"/>
    </row>
    <row r="484" spans="1:68" ht="6.6" customHeight="1" x14ac:dyDescent="0.15">
      <c r="B484" s="833"/>
      <c r="C484" s="833"/>
      <c r="D484" s="758"/>
      <c r="E484" s="667"/>
      <c r="F484" s="667"/>
      <c r="G484" s="667"/>
      <c r="H484" s="667"/>
      <c r="I484" s="667"/>
      <c r="J484" s="667"/>
      <c r="K484" s="667"/>
      <c r="L484" s="667"/>
      <c r="M484" s="667"/>
      <c r="N484" s="667"/>
      <c r="O484" s="667"/>
      <c r="P484" s="667"/>
      <c r="Q484" s="667"/>
      <c r="R484" s="667"/>
      <c r="S484" s="667"/>
      <c r="T484" s="667"/>
      <c r="U484" s="667"/>
      <c r="V484" s="667"/>
      <c r="W484" s="667"/>
      <c r="X484" s="667"/>
      <c r="Y484" s="667"/>
      <c r="Z484" s="667"/>
      <c r="AA484" s="667"/>
      <c r="AB484" s="667"/>
      <c r="AC484" s="667"/>
      <c r="AD484" s="667"/>
      <c r="AE484" s="667"/>
      <c r="AF484" s="667"/>
      <c r="AG484" s="667"/>
      <c r="AH484" s="667"/>
      <c r="AI484" s="667"/>
      <c r="AJ484" s="667"/>
      <c r="AK484" s="667"/>
      <c r="AL484" s="658"/>
      <c r="AM484" s="865"/>
      <c r="AN484" s="866"/>
      <c r="AO484" s="866"/>
      <c r="AP484" s="867"/>
      <c r="AQ484" s="237"/>
      <c r="AR484" s="237"/>
    </row>
    <row r="485" spans="1:68" ht="30" customHeight="1" x14ac:dyDescent="0.15">
      <c r="B485" s="835" t="s">
        <v>67</v>
      </c>
      <c r="C485" s="835"/>
      <c r="D485" s="832" t="s">
        <v>132</v>
      </c>
      <c r="E485" s="832"/>
      <c r="F485" s="832"/>
      <c r="G485" s="832"/>
      <c r="H485" s="832"/>
      <c r="I485" s="832"/>
      <c r="J485" s="832"/>
      <c r="K485" s="832"/>
      <c r="L485" s="832"/>
      <c r="M485" s="832"/>
      <c r="N485" s="832"/>
      <c r="O485" s="832"/>
      <c r="P485" s="832"/>
      <c r="Q485" s="832"/>
      <c r="R485" s="832"/>
      <c r="S485" s="832"/>
      <c r="T485" s="832"/>
      <c r="U485" s="832"/>
      <c r="V485" s="832"/>
      <c r="W485" s="832"/>
      <c r="X485" s="832"/>
      <c r="Y485" s="832"/>
      <c r="Z485" s="832"/>
      <c r="AA485" s="832"/>
      <c r="AB485" s="832"/>
      <c r="AC485" s="832"/>
      <c r="AD485" s="832"/>
      <c r="AE485" s="832"/>
      <c r="AF485" s="832"/>
      <c r="AG485" s="832"/>
      <c r="AH485" s="832"/>
      <c r="AI485" s="832"/>
      <c r="AJ485" s="832"/>
      <c r="AK485" s="832"/>
      <c r="AL485" s="832"/>
      <c r="AM485" s="895"/>
      <c r="AN485" s="896"/>
      <c r="AO485" s="896"/>
      <c r="AP485" s="897"/>
      <c r="AQ485" s="237"/>
      <c r="AR485" s="237"/>
    </row>
    <row r="486" spans="1:68" ht="30" customHeight="1" x14ac:dyDescent="0.15">
      <c r="B486" s="833" t="s">
        <v>768</v>
      </c>
      <c r="C486" s="835"/>
      <c r="D486" s="832" t="s">
        <v>133</v>
      </c>
      <c r="E486" s="832"/>
      <c r="F486" s="832"/>
      <c r="G486" s="832"/>
      <c r="H486" s="832"/>
      <c r="I486" s="832"/>
      <c r="J486" s="832"/>
      <c r="K486" s="832"/>
      <c r="L486" s="832"/>
      <c r="M486" s="832"/>
      <c r="N486" s="832"/>
      <c r="O486" s="832"/>
      <c r="P486" s="832"/>
      <c r="Q486" s="832"/>
      <c r="R486" s="832"/>
      <c r="S486" s="832"/>
      <c r="T486" s="832"/>
      <c r="U486" s="832"/>
      <c r="V486" s="832"/>
      <c r="W486" s="832"/>
      <c r="X486" s="832"/>
      <c r="Y486" s="832"/>
      <c r="Z486" s="832"/>
      <c r="AA486" s="832"/>
      <c r="AB486" s="832"/>
      <c r="AC486" s="832"/>
      <c r="AD486" s="832"/>
      <c r="AE486" s="832"/>
      <c r="AF486" s="832"/>
      <c r="AG486" s="832"/>
      <c r="AH486" s="832"/>
      <c r="AI486" s="832"/>
      <c r="AJ486" s="832"/>
      <c r="AK486" s="832"/>
      <c r="AL486" s="832"/>
      <c r="AM486" s="838"/>
      <c r="AN486" s="839"/>
      <c r="AO486" s="839"/>
      <c r="AP486" s="840"/>
      <c r="AQ486" s="237"/>
      <c r="AR486" s="237"/>
    </row>
    <row r="487" spans="1:68" ht="30" customHeight="1" x14ac:dyDescent="0.15">
      <c r="B487" s="835" t="s">
        <v>17</v>
      </c>
      <c r="C487" s="835"/>
      <c r="D487" s="832" t="s">
        <v>134</v>
      </c>
      <c r="E487" s="832"/>
      <c r="F487" s="832"/>
      <c r="G487" s="832"/>
      <c r="H487" s="832"/>
      <c r="I487" s="832"/>
      <c r="J487" s="832"/>
      <c r="K487" s="832"/>
      <c r="L487" s="832"/>
      <c r="M487" s="832"/>
      <c r="N487" s="832"/>
      <c r="O487" s="832"/>
      <c r="P487" s="832"/>
      <c r="Q487" s="832"/>
      <c r="R487" s="832"/>
      <c r="S487" s="832"/>
      <c r="T487" s="832"/>
      <c r="U487" s="832"/>
      <c r="V487" s="832"/>
      <c r="W487" s="832"/>
      <c r="X487" s="832"/>
      <c r="Y487" s="832"/>
      <c r="Z487" s="832"/>
      <c r="AA487" s="832"/>
      <c r="AB487" s="832"/>
      <c r="AC487" s="832"/>
      <c r="AD487" s="832"/>
      <c r="AE487" s="832"/>
      <c r="AF487" s="832"/>
      <c r="AG487" s="832"/>
      <c r="AH487" s="832"/>
      <c r="AI487" s="832"/>
      <c r="AJ487" s="832"/>
      <c r="AK487" s="832"/>
      <c r="AL487" s="832"/>
      <c r="AM487" s="838"/>
      <c r="AN487" s="839"/>
      <c r="AO487" s="839"/>
      <c r="AP487" s="840"/>
      <c r="AQ487" s="237"/>
      <c r="AR487" s="237"/>
    </row>
    <row r="488" spans="1:68" ht="30" customHeight="1" x14ac:dyDescent="0.15">
      <c r="B488" s="833" t="s">
        <v>18</v>
      </c>
      <c r="C488" s="835"/>
      <c r="D488" s="832" t="s">
        <v>135</v>
      </c>
      <c r="E488" s="832"/>
      <c r="F488" s="832"/>
      <c r="G488" s="832"/>
      <c r="H488" s="832"/>
      <c r="I488" s="832"/>
      <c r="J488" s="832"/>
      <c r="K488" s="832"/>
      <c r="L488" s="832"/>
      <c r="M488" s="832"/>
      <c r="N488" s="832"/>
      <c r="O488" s="832"/>
      <c r="P488" s="832"/>
      <c r="Q488" s="832"/>
      <c r="R488" s="832"/>
      <c r="S488" s="832"/>
      <c r="T488" s="832"/>
      <c r="U488" s="832"/>
      <c r="V488" s="832"/>
      <c r="W488" s="832"/>
      <c r="X488" s="832"/>
      <c r="Y488" s="832"/>
      <c r="Z488" s="832"/>
      <c r="AA488" s="832"/>
      <c r="AB488" s="832"/>
      <c r="AC488" s="832"/>
      <c r="AD488" s="832"/>
      <c r="AE488" s="832"/>
      <c r="AF488" s="832"/>
      <c r="AG488" s="832"/>
      <c r="AH488" s="832"/>
      <c r="AI488" s="832"/>
      <c r="AJ488" s="832"/>
      <c r="AK488" s="832"/>
      <c r="AL488" s="832"/>
      <c r="AM488" s="838"/>
      <c r="AN488" s="839"/>
      <c r="AO488" s="839"/>
      <c r="AP488" s="840"/>
      <c r="AQ488" s="237"/>
      <c r="AR488" s="237"/>
    </row>
    <row r="489" spans="1:68" ht="30" customHeight="1" x14ac:dyDescent="0.15">
      <c r="B489" s="835" t="s">
        <v>19</v>
      </c>
      <c r="C489" s="835"/>
      <c r="D489" s="832" t="s">
        <v>136</v>
      </c>
      <c r="E489" s="832"/>
      <c r="F489" s="832"/>
      <c r="G489" s="832"/>
      <c r="H489" s="832"/>
      <c r="I489" s="832"/>
      <c r="J489" s="832"/>
      <c r="K489" s="832"/>
      <c r="L489" s="832"/>
      <c r="M489" s="832"/>
      <c r="N489" s="832"/>
      <c r="O489" s="832"/>
      <c r="P489" s="832"/>
      <c r="Q489" s="832"/>
      <c r="R489" s="832"/>
      <c r="S489" s="832"/>
      <c r="T489" s="832"/>
      <c r="U489" s="832"/>
      <c r="V489" s="832"/>
      <c r="W489" s="832"/>
      <c r="X489" s="832"/>
      <c r="Y489" s="832"/>
      <c r="Z489" s="832"/>
      <c r="AA489" s="832"/>
      <c r="AB489" s="832"/>
      <c r="AC489" s="832"/>
      <c r="AD489" s="832"/>
      <c r="AE489" s="832"/>
      <c r="AF489" s="832"/>
      <c r="AG489" s="832"/>
      <c r="AH489" s="832"/>
      <c r="AI489" s="832"/>
      <c r="AJ489" s="832"/>
      <c r="AK489" s="832"/>
      <c r="AL489" s="832"/>
      <c r="AM489" s="838"/>
      <c r="AN489" s="839"/>
      <c r="AO489" s="839"/>
      <c r="AP489" s="840"/>
      <c r="AQ489" s="237"/>
      <c r="AR489" s="237"/>
    </row>
    <row r="490" spans="1:68" ht="30" customHeight="1" x14ac:dyDescent="0.15">
      <c r="B490" s="833" t="s">
        <v>769</v>
      </c>
      <c r="C490" s="835"/>
      <c r="D490" s="832" t="s">
        <v>137</v>
      </c>
      <c r="E490" s="832"/>
      <c r="F490" s="832"/>
      <c r="G490" s="832"/>
      <c r="H490" s="832"/>
      <c r="I490" s="832"/>
      <c r="J490" s="832"/>
      <c r="K490" s="832"/>
      <c r="L490" s="832"/>
      <c r="M490" s="832"/>
      <c r="N490" s="832"/>
      <c r="O490" s="832"/>
      <c r="P490" s="832"/>
      <c r="Q490" s="832"/>
      <c r="R490" s="832"/>
      <c r="S490" s="832"/>
      <c r="T490" s="832"/>
      <c r="U490" s="832"/>
      <c r="V490" s="832"/>
      <c r="W490" s="832"/>
      <c r="X490" s="832"/>
      <c r="Y490" s="832"/>
      <c r="Z490" s="832"/>
      <c r="AA490" s="832"/>
      <c r="AB490" s="832"/>
      <c r="AC490" s="832"/>
      <c r="AD490" s="832"/>
      <c r="AE490" s="832"/>
      <c r="AF490" s="832"/>
      <c r="AG490" s="832"/>
      <c r="AH490" s="832"/>
      <c r="AI490" s="832"/>
      <c r="AJ490" s="832"/>
      <c r="AK490" s="832"/>
      <c r="AL490" s="832"/>
      <c r="AM490" s="838"/>
      <c r="AN490" s="839"/>
      <c r="AO490" s="839"/>
      <c r="AP490" s="840"/>
      <c r="AQ490" s="237"/>
      <c r="AR490" s="237"/>
    </row>
    <row r="491" spans="1:68" ht="6" customHeight="1" x14ac:dyDescent="0.15">
      <c r="B491" s="547"/>
      <c r="C491" s="548"/>
      <c r="D491" s="549"/>
      <c r="E491" s="549"/>
      <c r="F491" s="549"/>
      <c r="G491" s="549"/>
      <c r="H491" s="549"/>
      <c r="I491" s="549"/>
      <c r="J491" s="549"/>
      <c r="K491" s="549"/>
      <c r="L491" s="549"/>
      <c r="M491" s="549"/>
      <c r="N491" s="549"/>
      <c r="O491" s="549"/>
      <c r="P491" s="549"/>
      <c r="Q491" s="549"/>
      <c r="R491" s="549"/>
      <c r="S491" s="549"/>
      <c r="T491" s="549"/>
      <c r="U491" s="549"/>
      <c r="V491" s="549"/>
      <c r="W491" s="549"/>
      <c r="X491" s="549"/>
      <c r="Y491" s="549"/>
      <c r="Z491" s="549"/>
      <c r="AA491" s="549"/>
      <c r="AB491" s="549"/>
      <c r="AC491" s="549"/>
      <c r="AD491" s="549"/>
      <c r="AE491" s="549"/>
      <c r="AF491" s="549"/>
      <c r="AG491" s="549"/>
      <c r="AH491" s="549"/>
      <c r="AI491" s="549"/>
      <c r="AJ491" s="549"/>
      <c r="AK491" s="549"/>
      <c r="AL491" s="549"/>
      <c r="AM491" s="612"/>
      <c r="AN491" s="612"/>
      <c r="AO491" s="612"/>
      <c r="AP491" s="612"/>
      <c r="AQ491" s="237"/>
      <c r="AR491" s="237"/>
    </row>
    <row r="492" spans="1:68" s="242" customFormat="1" ht="27" customHeight="1" x14ac:dyDescent="0.15">
      <c r="A492" s="1212" t="s">
        <v>1444</v>
      </c>
      <c r="B492" s="1061"/>
      <c r="C492" s="1061"/>
      <c r="D492" s="1061"/>
      <c r="E492" s="1061"/>
      <c r="F492" s="1061"/>
      <c r="G492" s="1061"/>
      <c r="H492" s="1061"/>
      <c r="I492" s="1061"/>
      <c r="J492" s="1061"/>
      <c r="K492" s="1061"/>
      <c r="L492" s="1061"/>
      <c r="M492" s="1061"/>
      <c r="N492" s="1061"/>
      <c r="O492" s="1061"/>
      <c r="P492" s="1061"/>
      <c r="Q492" s="1061"/>
      <c r="R492" s="1061"/>
      <c r="S492" s="1061"/>
      <c r="T492" s="1061"/>
      <c r="U492" s="1061"/>
      <c r="V492" s="1061"/>
      <c r="W492" s="1061"/>
      <c r="X492" s="1061"/>
      <c r="Y492" s="1061"/>
      <c r="Z492" s="1061"/>
      <c r="AA492" s="1061"/>
      <c r="AB492" s="1061"/>
      <c r="AC492" s="1061"/>
      <c r="AD492" s="1061"/>
      <c r="AE492" s="1061"/>
      <c r="AF492" s="1061"/>
      <c r="AG492" s="1061"/>
      <c r="AH492" s="1061"/>
      <c r="AI492" s="1061"/>
      <c r="AJ492" s="1061"/>
      <c r="AK492" s="1061"/>
      <c r="AL492" s="1061"/>
      <c r="AM492" s="1061"/>
      <c r="AN492" s="1061"/>
      <c r="AO492" s="1061"/>
      <c r="AP492" s="1061"/>
      <c r="AQ492" s="236"/>
      <c r="AR492" s="236"/>
      <c r="AS492" s="236"/>
      <c r="AT492" s="236"/>
      <c r="AU492" s="236"/>
      <c r="AV492" s="236"/>
      <c r="AW492" s="236"/>
      <c r="AX492" s="236"/>
      <c r="AY492" s="236"/>
      <c r="AZ492" s="236"/>
      <c r="BA492" s="236"/>
      <c r="BB492" s="236"/>
      <c r="BC492" s="236"/>
      <c r="BD492" s="236"/>
      <c r="BE492" s="236"/>
      <c r="BF492" s="236"/>
      <c r="BG492" s="236"/>
      <c r="BH492" s="236"/>
      <c r="BI492" s="236"/>
      <c r="BJ492" s="236"/>
      <c r="BK492" s="236"/>
      <c r="BL492" s="236"/>
      <c r="BM492" s="236"/>
      <c r="BN492" s="236"/>
      <c r="BO492" s="236"/>
      <c r="BP492" s="236"/>
    </row>
    <row r="493" spans="1:68" s="241" customFormat="1" ht="18" customHeight="1" x14ac:dyDescent="0.15">
      <c r="A493" s="242"/>
      <c r="B493" s="1390"/>
      <c r="C493" s="1319"/>
      <c r="D493" s="1379" t="s">
        <v>27</v>
      </c>
      <c r="E493" s="1319"/>
      <c r="F493" s="1319"/>
      <c r="G493" s="1319"/>
      <c r="H493" s="1319"/>
      <c r="I493" s="1319"/>
      <c r="J493" s="1319"/>
      <c r="K493" s="1319"/>
      <c r="L493" s="1319"/>
      <c r="M493" s="1319"/>
      <c r="N493" s="1319"/>
      <c r="O493" s="1319"/>
      <c r="P493" s="1319"/>
      <c r="Q493" s="1319"/>
      <c r="R493" s="1319"/>
      <c r="S493" s="1319"/>
      <c r="T493" s="1319"/>
      <c r="U493" s="1319"/>
      <c r="V493" s="1319"/>
      <c r="W493" s="1319"/>
      <c r="X493" s="1319"/>
      <c r="Y493" s="1319"/>
      <c r="Z493" s="1319"/>
      <c r="AA493" s="1319"/>
      <c r="AB493" s="1319"/>
      <c r="AC493" s="1319"/>
      <c r="AD493" s="1319"/>
      <c r="AE493" s="1319"/>
      <c r="AF493" s="1319"/>
      <c r="AG493" s="1319"/>
      <c r="AH493" s="1319"/>
      <c r="AI493" s="1319"/>
      <c r="AJ493" s="1319"/>
      <c r="AK493" s="1319"/>
      <c r="AL493" s="1380"/>
      <c r="AM493" s="1381" t="s">
        <v>60</v>
      </c>
      <c r="AN493" s="1382"/>
      <c r="AO493" s="1382"/>
      <c r="AP493" s="1382"/>
      <c r="AQ493" s="236"/>
      <c r="AR493" s="236"/>
      <c r="AS493" s="236"/>
      <c r="AT493" s="236"/>
      <c r="AU493" s="236"/>
      <c r="AV493" s="236"/>
      <c r="AW493" s="236"/>
      <c r="AX493" s="236"/>
      <c r="AY493" s="236"/>
      <c r="AZ493" s="236"/>
      <c r="BA493" s="236"/>
      <c r="BB493" s="236"/>
      <c r="BC493" s="236"/>
      <c r="BD493" s="236"/>
      <c r="BE493" s="236"/>
      <c r="BF493" s="236"/>
      <c r="BG493" s="236"/>
      <c r="BH493" s="236"/>
      <c r="BI493" s="236"/>
      <c r="BJ493" s="236"/>
      <c r="BK493" s="236"/>
      <c r="BL493" s="236"/>
      <c r="BM493" s="236"/>
      <c r="BN493" s="236"/>
      <c r="BO493" s="236"/>
      <c r="BP493" s="236"/>
    </row>
    <row r="494" spans="1:68" s="241" customFormat="1" ht="30" customHeight="1" x14ac:dyDescent="0.15">
      <c r="A494" s="242"/>
      <c r="B494" s="1383" t="s">
        <v>9</v>
      </c>
      <c r="C494" s="1384"/>
      <c r="D494" s="1385" t="s">
        <v>1537</v>
      </c>
      <c r="E494" s="832"/>
      <c r="F494" s="832"/>
      <c r="G494" s="832"/>
      <c r="H494" s="832"/>
      <c r="I494" s="832"/>
      <c r="J494" s="832"/>
      <c r="K494" s="832"/>
      <c r="L494" s="832"/>
      <c r="M494" s="832"/>
      <c r="N494" s="832"/>
      <c r="O494" s="832"/>
      <c r="P494" s="832"/>
      <c r="Q494" s="832"/>
      <c r="R494" s="832"/>
      <c r="S494" s="832"/>
      <c r="T494" s="832"/>
      <c r="U494" s="832"/>
      <c r="V494" s="832"/>
      <c r="W494" s="832"/>
      <c r="X494" s="832"/>
      <c r="Y494" s="832"/>
      <c r="Z494" s="832"/>
      <c r="AA494" s="832"/>
      <c r="AB494" s="832"/>
      <c r="AC494" s="832"/>
      <c r="AD494" s="832"/>
      <c r="AE494" s="832"/>
      <c r="AF494" s="832"/>
      <c r="AG494" s="832"/>
      <c r="AH494" s="832"/>
      <c r="AI494" s="832"/>
      <c r="AJ494" s="832"/>
      <c r="AK494" s="832"/>
      <c r="AL494" s="832"/>
      <c r="AM494" s="1372"/>
      <c r="AN494" s="1373"/>
      <c r="AO494" s="1373"/>
      <c r="AP494" s="1373"/>
      <c r="AQ494" s="236"/>
      <c r="AR494" s="236"/>
      <c r="AS494" s="236"/>
      <c r="AT494" s="236"/>
      <c r="AU494" s="236"/>
      <c r="AV494" s="236"/>
      <c r="AW494" s="236"/>
      <c r="AX494" s="236"/>
      <c r="AY494" s="236"/>
      <c r="AZ494" s="236"/>
      <c r="BA494" s="236"/>
      <c r="BB494" s="236"/>
      <c r="BC494" s="236"/>
      <c r="BD494" s="236"/>
      <c r="BE494" s="236"/>
      <c r="BF494" s="236"/>
      <c r="BG494" s="236"/>
      <c r="BH494" s="236"/>
      <c r="BI494" s="236"/>
      <c r="BJ494" s="236"/>
      <c r="BK494" s="236"/>
      <c r="BL494" s="236"/>
      <c r="BM494" s="236"/>
      <c r="BN494" s="236"/>
      <c r="BO494" s="236"/>
      <c r="BP494" s="236"/>
    </row>
    <row r="495" spans="1:68" ht="6.6" customHeight="1" x14ac:dyDescent="0.15">
      <c r="B495" s="547"/>
      <c r="C495" s="548"/>
      <c r="D495" s="549"/>
      <c r="E495" s="549"/>
      <c r="F495" s="549"/>
      <c r="G495" s="549"/>
      <c r="H495" s="549"/>
      <c r="I495" s="549"/>
      <c r="J495" s="549"/>
      <c r="K495" s="549"/>
      <c r="L495" s="549"/>
      <c r="M495" s="549"/>
      <c r="N495" s="549"/>
      <c r="O495" s="549"/>
      <c r="P495" s="549"/>
      <c r="Q495" s="549"/>
      <c r="R495" s="549"/>
      <c r="S495" s="549"/>
      <c r="T495" s="549"/>
      <c r="U495" s="549"/>
      <c r="V495" s="549"/>
      <c r="W495" s="549"/>
      <c r="X495" s="549"/>
      <c r="Y495" s="549"/>
      <c r="Z495" s="549"/>
      <c r="AA495" s="549"/>
      <c r="AB495" s="549"/>
      <c r="AC495" s="549"/>
      <c r="AD495" s="549"/>
      <c r="AE495" s="549"/>
      <c r="AF495" s="549"/>
      <c r="AG495" s="549"/>
      <c r="AH495" s="549"/>
      <c r="AI495" s="549"/>
      <c r="AJ495" s="549"/>
      <c r="AK495" s="549"/>
      <c r="AL495" s="549"/>
      <c r="AM495" s="612"/>
      <c r="AN495" s="612"/>
      <c r="AO495" s="612"/>
      <c r="AP495" s="612"/>
      <c r="AQ495" s="237"/>
      <c r="AR495" s="237"/>
    </row>
    <row r="496" spans="1:68" ht="18" customHeight="1" x14ac:dyDescent="0.15">
      <c r="A496" s="1061" t="s">
        <v>1445</v>
      </c>
      <c r="B496" s="1061"/>
      <c r="C496" s="1061"/>
      <c r="D496" s="1061"/>
      <c r="E496" s="1061"/>
      <c r="F496" s="1061"/>
      <c r="G496" s="1061"/>
      <c r="H496" s="1061"/>
      <c r="I496" s="1061"/>
      <c r="J496" s="1061"/>
      <c r="K496" s="1061"/>
      <c r="L496" s="1061"/>
      <c r="M496" s="1061"/>
      <c r="N496" s="1061"/>
      <c r="O496" s="1061"/>
      <c r="P496" s="1061"/>
      <c r="Q496" s="1061"/>
      <c r="R496" s="1061"/>
      <c r="S496" s="1061"/>
      <c r="T496" s="1061"/>
      <c r="U496" s="1061"/>
      <c r="V496" s="1061"/>
      <c r="W496" s="1061"/>
      <c r="X496" s="1061"/>
      <c r="Y496" s="1061"/>
      <c r="Z496" s="1061"/>
      <c r="AA496" s="1061"/>
      <c r="AB496" s="1061"/>
      <c r="AC496" s="1061"/>
      <c r="AD496" s="1061"/>
      <c r="AE496" s="1061"/>
      <c r="AF496" s="1061"/>
      <c r="AG496" s="1061"/>
      <c r="AH496" s="1061"/>
      <c r="AI496" s="1061"/>
      <c r="AJ496" s="1061"/>
      <c r="AK496" s="1061"/>
      <c r="AL496" s="1061"/>
      <c r="AM496" s="1061"/>
      <c r="AN496" s="1061"/>
      <c r="AO496" s="1061"/>
      <c r="AP496" s="1061"/>
      <c r="AQ496" s="237"/>
      <c r="AR496" s="237"/>
    </row>
    <row r="497" spans="1:44" s="243" customFormat="1" ht="18" customHeight="1" x14ac:dyDescent="0.15">
      <c r="A497" s="237"/>
      <c r="B497" s="833"/>
      <c r="C497" s="833"/>
      <c r="D497" s="833" t="s">
        <v>27</v>
      </c>
      <c r="E497" s="833"/>
      <c r="F497" s="833"/>
      <c r="G497" s="833"/>
      <c r="H497" s="833"/>
      <c r="I497" s="833"/>
      <c r="J497" s="833"/>
      <c r="K497" s="833"/>
      <c r="L497" s="833"/>
      <c r="M497" s="833"/>
      <c r="N497" s="833"/>
      <c r="O497" s="833"/>
      <c r="P497" s="833"/>
      <c r="Q497" s="833"/>
      <c r="R497" s="833"/>
      <c r="S497" s="833"/>
      <c r="T497" s="833"/>
      <c r="U497" s="833"/>
      <c r="V497" s="833"/>
      <c r="W497" s="833"/>
      <c r="X497" s="833"/>
      <c r="Y497" s="833"/>
      <c r="Z497" s="833"/>
      <c r="AA497" s="833"/>
      <c r="AB497" s="833"/>
      <c r="AC497" s="833"/>
      <c r="AD497" s="833"/>
      <c r="AE497" s="833"/>
      <c r="AF497" s="833"/>
      <c r="AG497" s="833"/>
      <c r="AH497" s="833"/>
      <c r="AI497" s="833"/>
      <c r="AJ497" s="833"/>
      <c r="AK497" s="833"/>
      <c r="AL497" s="833"/>
      <c r="AM497" s="981" t="s">
        <v>60</v>
      </c>
      <c r="AN497" s="982"/>
      <c r="AO497" s="982"/>
      <c r="AP497" s="983"/>
      <c r="AQ497" s="237"/>
      <c r="AR497" s="237"/>
    </row>
    <row r="498" spans="1:44" s="243" customFormat="1" ht="21.6" customHeight="1" x14ac:dyDescent="0.15">
      <c r="A498" s="237"/>
      <c r="B498" s="835" t="s">
        <v>9</v>
      </c>
      <c r="C498" s="835"/>
      <c r="D498" s="832" t="s">
        <v>174</v>
      </c>
      <c r="E498" s="832"/>
      <c r="F498" s="832"/>
      <c r="G498" s="832"/>
      <c r="H498" s="832"/>
      <c r="I498" s="832"/>
      <c r="J498" s="832"/>
      <c r="K498" s="832"/>
      <c r="L498" s="832"/>
      <c r="M498" s="832"/>
      <c r="N498" s="832"/>
      <c r="O498" s="832"/>
      <c r="P498" s="832"/>
      <c r="Q498" s="832"/>
      <c r="R498" s="832"/>
      <c r="S498" s="832"/>
      <c r="T498" s="832"/>
      <c r="U498" s="832"/>
      <c r="V498" s="832"/>
      <c r="W498" s="832"/>
      <c r="X498" s="832"/>
      <c r="Y498" s="832"/>
      <c r="Z498" s="832"/>
      <c r="AA498" s="832"/>
      <c r="AB498" s="832"/>
      <c r="AC498" s="832"/>
      <c r="AD498" s="832"/>
      <c r="AE498" s="832"/>
      <c r="AF498" s="832"/>
      <c r="AG498" s="832"/>
      <c r="AH498" s="832"/>
      <c r="AI498" s="832"/>
      <c r="AJ498" s="832"/>
      <c r="AK498" s="832"/>
      <c r="AL498" s="832"/>
      <c r="AM498" s="838"/>
      <c r="AN498" s="839"/>
      <c r="AO498" s="839"/>
      <c r="AP498" s="840"/>
      <c r="AQ498" s="237"/>
      <c r="AR498" s="237"/>
    </row>
    <row r="499" spans="1:44" ht="6.6" customHeight="1" x14ac:dyDescent="0.15">
      <c r="B499" s="548"/>
      <c r="C499" s="548"/>
      <c r="D499" s="549"/>
      <c r="E499" s="549"/>
      <c r="F499" s="549"/>
      <c r="G499" s="549"/>
      <c r="H499" s="549"/>
      <c r="I499" s="549"/>
      <c r="J499" s="549"/>
      <c r="K499" s="549"/>
      <c r="L499" s="549"/>
      <c r="M499" s="549"/>
      <c r="N499" s="549"/>
      <c r="O499" s="549"/>
      <c r="P499" s="549"/>
      <c r="Q499" s="549"/>
      <c r="R499" s="549"/>
      <c r="S499" s="549"/>
      <c r="T499" s="549"/>
      <c r="U499" s="549"/>
      <c r="V499" s="549"/>
      <c r="W499" s="549"/>
      <c r="X499" s="549"/>
      <c r="Y499" s="549"/>
      <c r="Z499" s="549"/>
      <c r="AA499" s="549"/>
      <c r="AB499" s="549"/>
      <c r="AC499" s="549"/>
      <c r="AD499" s="549"/>
      <c r="AE499" s="549"/>
      <c r="AF499" s="549"/>
      <c r="AG499" s="549"/>
      <c r="AH499" s="549"/>
      <c r="AI499" s="549"/>
      <c r="AJ499" s="549"/>
      <c r="AK499" s="549"/>
      <c r="AL499" s="549"/>
      <c r="AM499" s="612"/>
      <c r="AN499" s="612"/>
      <c r="AO499" s="612"/>
      <c r="AP499" s="612"/>
      <c r="AQ499" s="237"/>
      <c r="AR499" s="237"/>
    </row>
    <row r="500" spans="1:44" ht="18" customHeight="1" x14ac:dyDescent="0.15">
      <c r="A500" s="1061" t="s">
        <v>1446</v>
      </c>
      <c r="B500" s="1061"/>
      <c r="C500" s="1061"/>
      <c r="D500" s="1061"/>
      <c r="E500" s="1061"/>
      <c r="F500" s="1061"/>
      <c r="G500" s="1061"/>
      <c r="H500" s="1061"/>
      <c r="I500" s="1061"/>
      <c r="J500" s="1061"/>
      <c r="K500" s="1061"/>
      <c r="L500" s="1061"/>
      <c r="M500" s="1061"/>
      <c r="N500" s="1061"/>
      <c r="O500" s="1061"/>
      <c r="P500" s="1061"/>
      <c r="Q500" s="1061"/>
      <c r="R500" s="1061"/>
      <c r="S500" s="1061"/>
      <c r="T500" s="1061"/>
      <c r="U500" s="1061"/>
      <c r="V500" s="1061"/>
      <c r="W500" s="1061"/>
      <c r="X500" s="1061"/>
      <c r="Y500" s="1061"/>
      <c r="Z500" s="1061"/>
      <c r="AA500" s="1061"/>
      <c r="AB500" s="1061"/>
      <c r="AC500" s="1061"/>
      <c r="AD500" s="1061"/>
      <c r="AE500" s="1061"/>
      <c r="AF500" s="1061"/>
      <c r="AG500" s="1061"/>
      <c r="AH500" s="1061"/>
      <c r="AI500" s="1061"/>
      <c r="AJ500" s="1061"/>
      <c r="AK500" s="1061"/>
      <c r="AL500" s="1061"/>
      <c r="AM500" s="1061"/>
      <c r="AN500" s="1061"/>
      <c r="AO500" s="1061"/>
      <c r="AP500" s="1061"/>
      <c r="AQ500" s="237"/>
      <c r="AR500" s="237"/>
    </row>
    <row r="501" spans="1:44" s="243" customFormat="1" ht="18" customHeight="1" x14ac:dyDescent="0.15">
      <c r="A501" s="237"/>
      <c r="B501" s="1004"/>
      <c r="C501" s="1006"/>
      <c r="D501" s="1004" t="s">
        <v>27</v>
      </c>
      <c r="E501" s="1005"/>
      <c r="F501" s="1005"/>
      <c r="G501" s="1005"/>
      <c r="H501" s="1005"/>
      <c r="I501" s="1005"/>
      <c r="J501" s="1005"/>
      <c r="K501" s="1005"/>
      <c r="L501" s="1005"/>
      <c r="M501" s="1005"/>
      <c r="N501" s="1005"/>
      <c r="O501" s="1005"/>
      <c r="P501" s="1005"/>
      <c r="Q501" s="1005"/>
      <c r="R501" s="1005"/>
      <c r="S501" s="1005"/>
      <c r="T501" s="1005"/>
      <c r="U501" s="1005"/>
      <c r="V501" s="1005"/>
      <c r="W501" s="1005"/>
      <c r="X501" s="1005"/>
      <c r="Y501" s="1005"/>
      <c r="Z501" s="1005"/>
      <c r="AA501" s="1005"/>
      <c r="AB501" s="1005"/>
      <c r="AC501" s="1005"/>
      <c r="AD501" s="1005"/>
      <c r="AE501" s="1005"/>
      <c r="AF501" s="1005"/>
      <c r="AG501" s="1005"/>
      <c r="AH501" s="1005"/>
      <c r="AI501" s="1005"/>
      <c r="AJ501" s="1005"/>
      <c r="AK501" s="1005"/>
      <c r="AL501" s="1006"/>
      <c r="AM501" s="981" t="s">
        <v>60</v>
      </c>
      <c r="AN501" s="982"/>
      <c r="AO501" s="982"/>
      <c r="AP501" s="983"/>
      <c r="AQ501" s="237"/>
      <c r="AR501" s="237"/>
    </row>
    <row r="502" spans="1:44" s="243" customFormat="1" ht="21" customHeight="1" x14ac:dyDescent="0.15">
      <c r="A502" s="237"/>
      <c r="B502" s="1022" t="s">
        <v>9</v>
      </c>
      <c r="C502" s="961"/>
      <c r="D502" s="845" t="s">
        <v>175</v>
      </c>
      <c r="E502" s="1008"/>
      <c r="F502" s="1008"/>
      <c r="G502" s="1008"/>
      <c r="H502" s="1008"/>
      <c r="I502" s="1008"/>
      <c r="J502" s="1008"/>
      <c r="K502" s="1008"/>
      <c r="L502" s="1008"/>
      <c r="M502" s="1008"/>
      <c r="N502" s="1008"/>
      <c r="O502" s="1008"/>
      <c r="P502" s="1008"/>
      <c r="Q502" s="1008"/>
      <c r="R502" s="1008"/>
      <c r="S502" s="1008"/>
      <c r="T502" s="1008"/>
      <c r="U502" s="1008"/>
      <c r="V502" s="1008"/>
      <c r="W502" s="1008"/>
      <c r="X502" s="1008"/>
      <c r="Y502" s="1008"/>
      <c r="Z502" s="1008"/>
      <c r="AA502" s="1008"/>
      <c r="AB502" s="1008"/>
      <c r="AC502" s="1008"/>
      <c r="AD502" s="1008"/>
      <c r="AE502" s="1008"/>
      <c r="AF502" s="1008"/>
      <c r="AG502" s="1008"/>
      <c r="AH502" s="1008"/>
      <c r="AI502" s="1008"/>
      <c r="AJ502" s="1008"/>
      <c r="AK502" s="1008"/>
      <c r="AL502" s="1009"/>
      <c r="AM502" s="838"/>
      <c r="AN502" s="839"/>
      <c r="AO502" s="839"/>
      <c r="AP502" s="840"/>
      <c r="AQ502" s="237"/>
      <c r="AR502" s="237"/>
    </row>
    <row r="503" spans="1:44" s="243" customFormat="1" ht="28.7" customHeight="1" x14ac:dyDescent="0.15">
      <c r="A503" s="237"/>
      <c r="B503" s="885" t="s">
        <v>12</v>
      </c>
      <c r="C503" s="886"/>
      <c r="D503" s="1398" t="s">
        <v>221</v>
      </c>
      <c r="E503" s="1399"/>
      <c r="F503" s="1399"/>
      <c r="G503" s="1399"/>
      <c r="H503" s="1399"/>
      <c r="I503" s="1399"/>
      <c r="J503" s="1399"/>
      <c r="K503" s="1399"/>
      <c r="L503" s="1399"/>
      <c r="M503" s="1399"/>
      <c r="N503" s="1399"/>
      <c r="O503" s="1399"/>
      <c r="P503" s="1399"/>
      <c r="Q503" s="1399"/>
      <c r="R503" s="1399"/>
      <c r="S503" s="1399"/>
      <c r="T503" s="1399"/>
      <c r="U503" s="1399"/>
      <c r="V503" s="1399"/>
      <c r="W503" s="1399"/>
      <c r="X503" s="1399"/>
      <c r="Y503" s="1399"/>
      <c r="Z503" s="1399"/>
      <c r="AA503" s="1399"/>
      <c r="AB503" s="1399"/>
      <c r="AC503" s="1399"/>
      <c r="AD503" s="1399"/>
      <c r="AE503" s="1399"/>
      <c r="AF503" s="1399"/>
      <c r="AG503" s="1399"/>
      <c r="AH503" s="1399"/>
      <c r="AI503" s="1399"/>
      <c r="AJ503" s="1399"/>
      <c r="AK503" s="1399"/>
      <c r="AL503" s="1400"/>
      <c r="AM503" s="985"/>
      <c r="AN503" s="986"/>
      <c r="AO503" s="986"/>
      <c r="AP503" s="987"/>
      <c r="AQ503" s="237"/>
      <c r="AR503" s="237"/>
    </row>
    <row r="504" spans="1:44" ht="150" customHeight="1" x14ac:dyDescent="0.15">
      <c r="B504" s="851"/>
      <c r="C504" s="852"/>
      <c r="D504" s="691"/>
      <c r="E504" s="1216" t="s">
        <v>1647</v>
      </c>
      <c r="F504" s="1217"/>
      <c r="G504" s="1217"/>
      <c r="H504" s="1217"/>
      <c r="I504" s="1217"/>
      <c r="J504" s="1217"/>
      <c r="K504" s="1217"/>
      <c r="L504" s="1217"/>
      <c r="M504" s="1217"/>
      <c r="N504" s="1217"/>
      <c r="O504" s="1217"/>
      <c r="P504" s="1217"/>
      <c r="Q504" s="1217"/>
      <c r="R504" s="1217"/>
      <c r="S504" s="1217"/>
      <c r="T504" s="1217"/>
      <c r="U504" s="1217"/>
      <c r="V504" s="1217"/>
      <c r="W504" s="1217"/>
      <c r="X504" s="1217"/>
      <c r="Y504" s="1217"/>
      <c r="Z504" s="1217"/>
      <c r="AA504" s="1217"/>
      <c r="AB504" s="1217"/>
      <c r="AC504" s="1217"/>
      <c r="AD504" s="1217"/>
      <c r="AE504" s="1217"/>
      <c r="AF504" s="1217"/>
      <c r="AG504" s="1217"/>
      <c r="AH504" s="1217"/>
      <c r="AI504" s="1217"/>
      <c r="AJ504" s="1217"/>
      <c r="AK504" s="1218"/>
      <c r="AL504" s="560"/>
      <c r="AM504" s="1015"/>
      <c r="AN504" s="863"/>
      <c r="AO504" s="863"/>
      <c r="AP504" s="1016"/>
      <c r="AQ504" s="237"/>
      <c r="AR504" s="237"/>
    </row>
    <row r="505" spans="1:44" ht="6" customHeight="1" x14ac:dyDescent="0.15">
      <c r="B505" s="853"/>
      <c r="C505" s="854"/>
      <c r="D505" s="758"/>
      <c r="E505" s="759"/>
      <c r="F505" s="759"/>
      <c r="G505" s="759"/>
      <c r="H505" s="759"/>
      <c r="I505" s="759"/>
      <c r="J505" s="759"/>
      <c r="K505" s="759"/>
      <c r="L505" s="759"/>
      <c r="M505" s="759"/>
      <c r="N505" s="759"/>
      <c r="O505" s="759"/>
      <c r="P505" s="759"/>
      <c r="Q505" s="759"/>
      <c r="R505" s="759"/>
      <c r="S505" s="759"/>
      <c r="T505" s="759"/>
      <c r="U505" s="759"/>
      <c r="V505" s="759"/>
      <c r="W505" s="759"/>
      <c r="X505" s="759"/>
      <c r="Y505" s="759"/>
      <c r="Z505" s="759"/>
      <c r="AA505" s="759"/>
      <c r="AB505" s="759"/>
      <c r="AC505" s="759"/>
      <c r="AD505" s="759"/>
      <c r="AE505" s="759"/>
      <c r="AF505" s="759"/>
      <c r="AG505" s="759"/>
      <c r="AH505" s="759"/>
      <c r="AI505" s="759"/>
      <c r="AJ505" s="759"/>
      <c r="AK505" s="759"/>
      <c r="AL505" s="760"/>
      <c r="AM505" s="895"/>
      <c r="AN505" s="896"/>
      <c r="AO505" s="896"/>
      <c r="AP505" s="897"/>
      <c r="AQ505" s="237"/>
      <c r="AR505" s="237"/>
    </row>
    <row r="506" spans="1:44" ht="6" customHeight="1" x14ac:dyDescent="0.15">
      <c r="AQ506" s="237"/>
      <c r="AR506" s="237"/>
    </row>
    <row r="507" spans="1:44" ht="18" customHeight="1" x14ac:dyDescent="0.15">
      <c r="A507" s="1061" t="s">
        <v>1447</v>
      </c>
      <c r="B507" s="1061"/>
      <c r="C507" s="1061"/>
      <c r="D507" s="1061"/>
      <c r="E507" s="1061"/>
      <c r="F507" s="1061"/>
      <c r="G507" s="1061"/>
      <c r="H507" s="1061"/>
      <c r="I507" s="1061"/>
      <c r="J507" s="1061"/>
      <c r="K507" s="1061"/>
      <c r="L507" s="1061"/>
      <c r="M507" s="1061"/>
      <c r="N507" s="1061"/>
      <c r="O507" s="1061"/>
      <c r="P507" s="1061"/>
      <c r="Q507" s="1061"/>
      <c r="R507" s="1061"/>
      <c r="S507" s="1061"/>
      <c r="T507" s="1061"/>
      <c r="U507" s="1061"/>
      <c r="V507" s="1061"/>
      <c r="W507" s="1061"/>
      <c r="X507" s="1061"/>
      <c r="Y507" s="1061"/>
      <c r="Z507" s="1061"/>
      <c r="AA507" s="1061"/>
      <c r="AB507" s="1061"/>
      <c r="AC507" s="1061"/>
      <c r="AD507" s="1061"/>
      <c r="AE507" s="1061"/>
      <c r="AF507" s="1061"/>
      <c r="AG507" s="1061"/>
      <c r="AH507" s="1061"/>
      <c r="AI507" s="1061"/>
      <c r="AJ507" s="1061"/>
      <c r="AK507" s="1061"/>
      <c r="AL507" s="1061"/>
      <c r="AM507" s="1061"/>
      <c r="AN507" s="1061"/>
      <c r="AO507" s="1061"/>
      <c r="AP507" s="1061"/>
      <c r="AQ507" s="237"/>
      <c r="AR507" s="237"/>
    </row>
    <row r="508" spans="1:44" s="243" customFormat="1" ht="18" customHeight="1" x14ac:dyDescent="0.15">
      <c r="A508" s="237"/>
      <c r="B508" s="833"/>
      <c r="C508" s="833"/>
      <c r="D508" s="833" t="s">
        <v>27</v>
      </c>
      <c r="E508" s="833"/>
      <c r="F508" s="833"/>
      <c r="G508" s="833"/>
      <c r="H508" s="833"/>
      <c r="I508" s="833"/>
      <c r="J508" s="833"/>
      <c r="K508" s="833"/>
      <c r="L508" s="833"/>
      <c r="M508" s="833"/>
      <c r="N508" s="833"/>
      <c r="O508" s="833"/>
      <c r="P508" s="833"/>
      <c r="Q508" s="833"/>
      <c r="R508" s="833"/>
      <c r="S508" s="833"/>
      <c r="T508" s="833"/>
      <c r="U508" s="833"/>
      <c r="V508" s="833"/>
      <c r="W508" s="833"/>
      <c r="X508" s="833"/>
      <c r="Y508" s="833"/>
      <c r="Z508" s="833"/>
      <c r="AA508" s="833"/>
      <c r="AB508" s="833"/>
      <c r="AC508" s="833"/>
      <c r="AD508" s="833"/>
      <c r="AE508" s="833"/>
      <c r="AF508" s="833"/>
      <c r="AG508" s="833"/>
      <c r="AH508" s="833"/>
      <c r="AI508" s="833"/>
      <c r="AJ508" s="833"/>
      <c r="AK508" s="833"/>
      <c r="AL508" s="833"/>
      <c r="AM508" s="981" t="s">
        <v>60</v>
      </c>
      <c r="AN508" s="982"/>
      <c r="AO508" s="982"/>
      <c r="AP508" s="983"/>
      <c r="AQ508" s="237"/>
      <c r="AR508" s="237"/>
    </row>
    <row r="509" spans="1:44" s="243" customFormat="1" ht="54" customHeight="1" x14ac:dyDescent="0.15">
      <c r="A509" s="237"/>
      <c r="B509" s="835" t="s">
        <v>9</v>
      </c>
      <c r="C509" s="835"/>
      <c r="D509" s="832" t="s">
        <v>1648</v>
      </c>
      <c r="E509" s="832"/>
      <c r="F509" s="832"/>
      <c r="G509" s="832"/>
      <c r="H509" s="832"/>
      <c r="I509" s="832"/>
      <c r="J509" s="832"/>
      <c r="K509" s="832"/>
      <c r="L509" s="832"/>
      <c r="M509" s="832"/>
      <c r="N509" s="832"/>
      <c r="O509" s="832"/>
      <c r="P509" s="832"/>
      <c r="Q509" s="832"/>
      <c r="R509" s="832"/>
      <c r="S509" s="832"/>
      <c r="T509" s="832"/>
      <c r="U509" s="832"/>
      <c r="V509" s="832"/>
      <c r="W509" s="832"/>
      <c r="X509" s="832"/>
      <c r="Y509" s="832"/>
      <c r="Z509" s="832"/>
      <c r="AA509" s="832"/>
      <c r="AB509" s="832"/>
      <c r="AC509" s="832"/>
      <c r="AD509" s="832"/>
      <c r="AE509" s="832"/>
      <c r="AF509" s="832"/>
      <c r="AG509" s="832"/>
      <c r="AH509" s="832"/>
      <c r="AI509" s="832"/>
      <c r="AJ509" s="832"/>
      <c r="AK509" s="832"/>
      <c r="AL509" s="832"/>
      <c r="AM509" s="838"/>
      <c r="AN509" s="839"/>
      <c r="AO509" s="839"/>
      <c r="AP509" s="840"/>
      <c r="AQ509" s="237"/>
      <c r="AR509" s="237"/>
    </row>
    <row r="510" spans="1:44" ht="6.6" customHeight="1" x14ac:dyDescent="0.15">
      <c r="B510" s="548"/>
      <c r="C510" s="548"/>
      <c r="D510" s="549"/>
      <c r="E510" s="549"/>
      <c r="F510" s="549"/>
      <c r="G510" s="549"/>
      <c r="H510" s="549"/>
      <c r="I510" s="549"/>
      <c r="J510" s="549"/>
      <c r="K510" s="549"/>
      <c r="L510" s="549"/>
      <c r="M510" s="549"/>
      <c r="N510" s="549"/>
      <c r="O510" s="549"/>
      <c r="P510" s="549"/>
      <c r="Q510" s="549"/>
      <c r="R510" s="549"/>
      <c r="S510" s="549"/>
      <c r="T510" s="549"/>
      <c r="U510" s="549"/>
      <c r="V510" s="549"/>
      <c r="W510" s="549"/>
      <c r="X510" s="549"/>
      <c r="Y510" s="549"/>
      <c r="Z510" s="549"/>
      <c r="AA510" s="549"/>
      <c r="AB510" s="549"/>
      <c r="AC510" s="549"/>
      <c r="AD510" s="549"/>
      <c r="AE510" s="549"/>
      <c r="AF510" s="549"/>
      <c r="AG510" s="549"/>
      <c r="AH510" s="549"/>
      <c r="AI510" s="549"/>
      <c r="AJ510" s="549"/>
      <c r="AK510" s="549"/>
      <c r="AL510" s="549"/>
      <c r="AM510" s="612"/>
      <c r="AN510" s="612"/>
      <c r="AO510" s="612"/>
      <c r="AP510" s="612"/>
      <c r="AQ510" s="237"/>
      <c r="AR510" s="237"/>
    </row>
    <row r="511" spans="1:44" ht="18" customHeight="1" x14ac:dyDescent="0.15">
      <c r="A511" s="236" t="s">
        <v>346</v>
      </c>
      <c r="AQ511" s="237"/>
      <c r="AR511" s="237"/>
    </row>
    <row r="512" spans="1:44" ht="54" customHeight="1" x14ac:dyDescent="0.15">
      <c r="A512" s="761" t="s">
        <v>1289</v>
      </c>
      <c r="B512" s="1368" t="s">
        <v>1649</v>
      </c>
      <c r="C512" s="1368"/>
      <c r="D512" s="1368"/>
      <c r="E512" s="1368"/>
      <c r="F512" s="1368"/>
      <c r="G512" s="1368"/>
      <c r="H512" s="1368"/>
      <c r="I512" s="1368"/>
      <c r="J512" s="1368"/>
      <c r="K512" s="1368"/>
      <c r="L512" s="1368"/>
      <c r="M512" s="1368"/>
      <c r="N512" s="1368"/>
      <c r="O512" s="1368"/>
      <c r="P512" s="1368"/>
      <c r="Q512" s="1368"/>
      <c r="R512" s="1368"/>
      <c r="S512" s="1368"/>
      <c r="T512" s="1368"/>
      <c r="U512" s="1368"/>
      <c r="V512" s="1368"/>
      <c r="W512" s="1368"/>
      <c r="X512" s="1368"/>
      <c r="Y512" s="1368"/>
      <c r="Z512" s="1368"/>
      <c r="AA512" s="1368"/>
      <c r="AB512" s="1368"/>
      <c r="AC512" s="1368"/>
      <c r="AD512" s="1368"/>
      <c r="AE512" s="1368"/>
      <c r="AF512" s="1368"/>
      <c r="AG512" s="1368"/>
      <c r="AH512" s="1368"/>
      <c r="AI512" s="1368"/>
      <c r="AJ512" s="1368"/>
      <c r="AK512" s="1368"/>
      <c r="AL512" s="1368"/>
      <c r="AM512" s="1368"/>
      <c r="AN512" s="1368"/>
      <c r="AO512" s="1368"/>
      <c r="AP512" s="1368"/>
      <c r="AQ512" s="244"/>
      <c r="AR512" s="244"/>
    </row>
    <row r="513" spans="1:44" ht="21.6" customHeight="1" x14ac:dyDescent="0.15">
      <c r="A513" s="237" t="s">
        <v>347</v>
      </c>
      <c r="B513" s="1211" t="s">
        <v>36</v>
      </c>
      <c r="C513" s="1211"/>
      <c r="D513" s="1211"/>
      <c r="E513" s="1211"/>
      <c r="F513" s="1211"/>
      <c r="G513" s="1211"/>
      <c r="H513" s="1211"/>
      <c r="I513" s="1211"/>
      <c r="J513" s="1211"/>
      <c r="K513" s="1211"/>
      <c r="L513" s="1211"/>
      <c r="M513" s="1211"/>
      <c r="N513" s="1211"/>
      <c r="O513" s="1211"/>
      <c r="P513" s="1211"/>
      <c r="Q513" s="1211"/>
      <c r="R513" s="1211"/>
      <c r="S513" s="1211"/>
      <c r="T513" s="1211"/>
      <c r="U513" s="1211"/>
      <c r="V513" s="1211"/>
      <c r="W513" s="1211"/>
      <c r="X513" s="1211"/>
      <c r="Y513" s="1211"/>
      <c r="Z513" s="1211"/>
      <c r="AA513" s="1211"/>
      <c r="AB513" s="1211"/>
      <c r="AC513" s="1211"/>
      <c r="AD513" s="1211"/>
      <c r="AE513" s="1211"/>
      <c r="AF513" s="1211"/>
      <c r="AG513" s="1211"/>
      <c r="AH513" s="1211"/>
      <c r="AI513" s="1211"/>
      <c r="AJ513" s="1211"/>
      <c r="AK513" s="1211"/>
      <c r="AL513" s="1211"/>
      <c r="AM513" s="1211"/>
      <c r="AN513" s="1211"/>
      <c r="AO513" s="1211"/>
      <c r="AP513" s="1211"/>
      <c r="AQ513" s="237"/>
      <c r="AR513" s="237"/>
    </row>
    <row r="514" spans="1:44" ht="9" customHeight="1" thickBot="1" x14ac:dyDescent="0.2">
      <c r="AQ514" s="237"/>
      <c r="AR514" s="237"/>
    </row>
    <row r="515" spans="1:44" s="238" customFormat="1" ht="27.6" customHeight="1" thickTop="1" thickBot="1" x14ac:dyDescent="0.2">
      <c r="A515" s="762" t="s">
        <v>37</v>
      </c>
      <c r="B515" s="763"/>
      <c r="C515" s="763"/>
      <c r="D515" s="763"/>
      <c r="E515" s="763"/>
      <c r="F515" s="763"/>
      <c r="G515" s="763"/>
      <c r="H515" s="763"/>
      <c r="I515" s="763"/>
      <c r="J515" s="763"/>
      <c r="K515" s="763"/>
      <c r="L515" s="763"/>
      <c r="M515" s="763"/>
      <c r="N515" s="763"/>
      <c r="O515" s="764"/>
      <c r="AQ515" s="237"/>
      <c r="AR515" s="237"/>
    </row>
    <row r="516" spans="1:44" ht="6.6" customHeight="1" thickTop="1" x14ac:dyDescent="0.15">
      <c r="AQ516" s="237"/>
      <c r="AR516" s="237"/>
    </row>
    <row r="517" spans="1:44" ht="48" customHeight="1" x14ac:dyDescent="0.15">
      <c r="B517" s="1368" t="s">
        <v>1290</v>
      </c>
      <c r="C517" s="1368"/>
      <c r="D517" s="1368"/>
      <c r="E517" s="1368"/>
      <c r="F517" s="1368"/>
      <c r="G517" s="1368"/>
      <c r="H517" s="1368"/>
      <c r="I517" s="1368"/>
      <c r="J517" s="1368"/>
      <c r="K517" s="1368"/>
      <c r="L517" s="1368"/>
      <c r="M517" s="1368"/>
      <c r="N517" s="1368"/>
      <c r="O517" s="1368"/>
      <c r="P517" s="1368"/>
      <c r="Q517" s="1368"/>
      <c r="R517" s="1368"/>
      <c r="S517" s="1368"/>
      <c r="T517" s="1368"/>
      <c r="U517" s="1368"/>
      <c r="V517" s="1368"/>
      <c r="W517" s="1368"/>
      <c r="X517" s="1368"/>
      <c r="Y517" s="1368"/>
      <c r="Z517" s="1368"/>
      <c r="AA517" s="1368"/>
      <c r="AB517" s="1368"/>
      <c r="AC517" s="1368"/>
      <c r="AD517" s="1368"/>
      <c r="AE517" s="1368"/>
      <c r="AF517" s="1368"/>
      <c r="AG517" s="1368"/>
      <c r="AH517" s="1368"/>
      <c r="AI517" s="1368"/>
      <c r="AJ517" s="1368"/>
      <c r="AK517" s="1368"/>
      <c r="AL517" s="1368"/>
      <c r="AM517" s="1368"/>
      <c r="AN517" s="1368"/>
      <c r="AO517" s="1368"/>
      <c r="AP517" s="1368"/>
      <c r="AQ517" s="237"/>
      <c r="AR517" s="237"/>
    </row>
    <row r="518" spans="1:44" ht="6" customHeight="1" x14ac:dyDescent="0.15">
      <c r="B518" s="689"/>
      <c r="C518" s="689"/>
      <c r="D518" s="689"/>
      <c r="E518" s="689"/>
      <c r="F518" s="689"/>
      <c r="G518" s="689"/>
      <c r="H518" s="689"/>
      <c r="I518" s="689"/>
      <c r="J518" s="689"/>
      <c r="K518" s="689"/>
      <c r="L518" s="689"/>
      <c r="M518" s="689"/>
      <c r="N518" s="689"/>
      <c r="O518" s="689"/>
      <c r="P518" s="689"/>
      <c r="Q518" s="689"/>
      <c r="R518" s="689"/>
      <c r="S518" s="689"/>
      <c r="T518" s="689"/>
      <c r="U518" s="689"/>
      <c r="V518" s="689"/>
      <c r="W518" s="689"/>
      <c r="X518" s="689"/>
      <c r="Y518" s="689"/>
      <c r="Z518" s="689"/>
      <c r="AA518" s="689"/>
      <c r="AB518" s="689"/>
      <c r="AC518" s="689"/>
      <c r="AD518" s="689"/>
      <c r="AE518" s="689"/>
      <c r="AF518" s="689"/>
      <c r="AG518" s="689"/>
      <c r="AH518" s="689"/>
      <c r="AI518" s="689"/>
      <c r="AJ518" s="689"/>
      <c r="AK518" s="689"/>
      <c r="AL518" s="689"/>
      <c r="AM518" s="689"/>
      <c r="AN518" s="689"/>
      <c r="AO518" s="689"/>
      <c r="AP518" s="689"/>
      <c r="AQ518" s="237"/>
      <c r="AR518" s="237"/>
    </row>
    <row r="519" spans="1:44" ht="21.6" customHeight="1" x14ac:dyDescent="0.15">
      <c r="A519" s="765"/>
      <c r="B519" s="1374" t="s">
        <v>352</v>
      </c>
      <c r="C519" s="1375"/>
      <c r="D519" s="1375"/>
      <c r="E519" s="1375"/>
      <c r="F519" s="1375"/>
      <c r="G519" s="1375"/>
      <c r="H519" s="1375"/>
      <c r="I519" s="1375"/>
      <c r="J519" s="1375"/>
      <c r="K519" s="1375"/>
      <c r="L519" s="1375"/>
      <c r="M519" s="1375"/>
      <c r="N519" s="1375"/>
      <c r="O519" s="1375"/>
      <c r="P519" s="1375"/>
      <c r="Q519" s="1375"/>
      <c r="R519" s="1375"/>
      <c r="S519" s="1375"/>
      <c r="T519" s="1375"/>
      <c r="U519" s="1375"/>
      <c r="V519" s="1375"/>
      <c r="W519" s="1375"/>
      <c r="X519" s="1375"/>
      <c r="Y519" s="1375"/>
      <c r="Z519" s="1375"/>
      <c r="AA519" s="1375"/>
      <c r="AB519" s="1375"/>
      <c r="AC519" s="1375"/>
      <c r="AD519" s="1375"/>
      <c r="AE519" s="1375"/>
      <c r="AF519" s="1375"/>
      <c r="AG519" s="1375"/>
      <c r="AH519" s="1375"/>
      <c r="AI519" s="1375"/>
      <c r="AJ519" s="1375"/>
      <c r="AK519" s="1375"/>
      <c r="AL519" s="1375"/>
      <c r="AM519" s="1375"/>
      <c r="AN519" s="1375"/>
      <c r="AO519" s="1375"/>
      <c r="AP519" s="1376"/>
      <c r="AQ519" s="237"/>
      <c r="AR519" s="237"/>
    </row>
    <row r="520" spans="1:44" ht="30" customHeight="1" x14ac:dyDescent="0.15">
      <c r="A520" s="765"/>
      <c r="B520" s="1192" t="s">
        <v>351</v>
      </c>
      <c r="C520" s="1192"/>
      <c r="D520" s="1192"/>
      <c r="E520" s="1192"/>
      <c r="F520" s="1192"/>
      <c r="G520" s="1192"/>
      <c r="H520" s="1192"/>
      <c r="I520" s="1192"/>
      <c r="J520" s="1192"/>
      <c r="K520" s="1192"/>
      <c r="L520" s="1192"/>
      <c r="M520" s="1192"/>
      <c r="N520" s="1192"/>
      <c r="O520" s="1192"/>
      <c r="P520" s="1192"/>
      <c r="Q520" s="1192"/>
      <c r="R520" s="1192"/>
      <c r="S520" s="1192"/>
      <c r="T520" s="1192"/>
      <c r="U520" s="1192"/>
      <c r="V520" s="1192"/>
      <c r="W520" s="1192"/>
      <c r="X520" s="1192"/>
      <c r="Y520" s="1192"/>
      <c r="Z520" s="1192"/>
      <c r="AA520" s="1192"/>
      <c r="AB520" s="1192"/>
      <c r="AC520" s="1192"/>
      <c r="AD520" s="1192"/>
      <c r="AE520" s="1192"/>
      <c r="AF520" s="1192"/>
      <c r="AG520" s="1192"/>
      <c r="AH520" s="1192"/>
      <c r="AI520" s="1192"/>
      <c r="AJ520" s="1192"/>
      <c r="AK520" s="1192"/>
      <c r="AL520" s="1192"/>
      <c r="AM520" s="1192"/>
      <c r="AN520" s="1192"/>
      <c r="AO520" s="1192"/>
      <c r="AP520" s="1193"/>
      <c r="AQ520" s="237"/>
      <c r="AR520" s="237"/>
    </row>
    <row r="521" spans="1:44" ht="6.6" customHeight="1" x14ac:dyDescent="0.15">
      <c r="AQ521" s="237"/>
      <c r="AR521" s="237"/>
    </row>
    <row r="522" spans="1:44" ht="18" customHeight="1" x14ac:dyDescent="0.15">
      <c r="A522" s="238" t="s">
        <v>38</v>
      </c>
      <c r="AQ522" s="237"/>
      <c r="AR522" s="237"/>
    </row>
    <row r="523" spans="1:44" s="243" customFormat="1" ht="18" customHeight="1" x14ac:dyDescent="0.15">
      <c r="A523" s="237"/>
      <c r="B523" s="833"/>
      <c r="C523" s="833"/>
      <c r="D523" s="844" t="s">
        <v>27</v>
      </c>
      <c r="E523" s="844"/>
      <c r="F523" s="844"/>
      <c r="G523" s="844"/>
      <c r="H523" s="844"/>
      <c r="I523" s="844"/>
      <c r="J523" s="844"/>
      <c r="K523" s="844"/>
      <c r="L523" s="844"/>
      <c r="M523" s="844"/>
      <c r="N523" s="844"/>
      <c r="O523" s="844"/>
      <c r="P523" s="844"/>
      <c r="Q523" s="844"/>
      <c r="R523" s="844"/>
      <c r="S523" s="844"/>
      <c r="T523" s="844"/>
      <c r="U523" s="844"/>
      <c r="V523" s="844"/>
      <c r="W523" s="844"/>
      <c r="X523" s="844"/>
      <c r="Y523" s="844"/>
      <c r="Z523" s="844"/>
      <c r="AA523" s="844"/>
      <c r="AB523" s="844"/>
      <c r="AC523" s="844"/>
      <c r="AD523" s="844"/>
      <c r="AE523" s="844"/>
      <c r="AF523" s="844"/>
      <c r="AG523" s="844"/>
      <c r="AH523" s="844"/>
      <c r="AI523" s="844"/>
      <c r="AJ523" s="844"/>
      <c r="AK523" s="844"/>
      <c r="AL523" s="988"/>
      <c r="AM523" s="981" t="s">
        <v>60</v>
      </c>
      <c r="AN523" s="982"/>
      <c r="AO523" s="982"/>
      <c r="AP523" s="983"/>
      <c r="AQ523" s="237"/>
      <c r="AR523" s="237"/>
    </row>
    <row r="524" spans="1:44" s="243" customFormat="1" ht="21" customHeight="1" x14ac:dyDescent="0.15">
      <c r="A524" s="237"/>
      <c r="B524" s="1004" t="s">
        <v>1292</v>
      </c>
      <c r="C524" s="1341"/>
      <c r="D524" s="898" t="s">
        <v>1293</v>
      </c>
      <c r="E524" s="899"/>
      <c r="F524" s="899"/>
      <c r="G524" s="899"/>
      <c r="H524" s="899"/>
      <c r="I524" s="899"/>
      <c r="J524" s="899"/>
      <c r="K524" s="899"/>
      <c r="L524" s="899"/>
      <c r="M524" s="899"/>
      <c r="N524" s="899"/>
      <c r="O524" s="899"/>
      <c r="P524" s="899"/>
      <c r="Q524" s="899"/>
      <c r="R524" s="899"/>
      <c r="S524" s="899"/>
      <c r="T524" s="899"/>
      <c r="U524" s="899"/>
      <c r="V524" s="899"/>
      <c r="W524" s="899"/>
      <c r="X524" s="899"/>
      <c r="Y524" s="899"/>
      <c r="Z524" s="899"/>
      <c r="AA524" s="899"/>
      <c r="AB524" s="899"/>
      <c r="AC524" s="899"/>
      <c r="AD524" s="899"/>
      <c r="AE524" s="899"/>
      <c r="AF524" s="899"/>
      <c r="AG524" s="899"/>
      <c r="AH524" s="899"/>
      <c r="AI524" s="899"/>
      <c r="AJ524" s="899"/>
      <c r="AK524" s="899"/>
      <c r="AL524" s="900"/>
      <c r="AM524" s="652"/>
      <c r="AN524" s="652"/>
      <c r="AO524" s="652"/>
      <c r="AP524" s="653"/>
      <c r="AQ524" s="237"/>
      <c r="AR524" s="237"/>
    </row>
    <row r="525" spans="1:44" s="243" customFormat="1" ht="21" customHeight="1" x14ac:dyDescent="0.15">
      <c r="A525" s="237"/>
      <c r="B525" s="834" t="s">
        <v>12</v>
      </c>
      <c r="C525" s="834"/>
      <c r="D525" s="1029" t="s">
        <v>176</v>
      </c>
      <c r="E525" s="1029"/>
      <c r="F525" s="1029"/>
      <c r="G525" s="1029"/>
      <c r="H525" s="1029"/>
      <c r="I525" s="1029"/>
      <c r="J525" s="1029"/>
      <c r="K525" s="1029"/>
      <c r="L525" s="1029"/>
      <c r="M525" s="1029"/>
      <c r="N525" s="1029"/>
      <c r="O525" s="1029"/>
      <c r="P525" s="1029"/>
      <c r="Q525" s="1029"/>
      <c r="R525" s="1029"/>
      <c r="S525" s="1029"/>
      <c r="T525" s="1029"/>
      <c r="U525" s="1029"/>
      <c r="V525" s="1029"/>
      <c r="W525" s="1029"/>
      <c r="X525" s="1029"/>
      <c r="Y525" s="1029"/>
      <c r="Z525" s="1029"/>
      <c r="AA525" s="1029"/>
      <c r="AB525" s="1029"/>
      <c r="AC525" s="1029"/>
      <c r="AD525" s="1029"/>
      <c r="AE525" s="1029"/>
      <c r="AF525" s="1029"/>
      <c r="AG525" s="1029"/>
      <c r="AH525" s="1029"/>
      <c r="AI525" s="1029"/>
      <c r="AJ525" s="1029"/>
      <c r="AK525" s="1029"/>
      <c r="AL525" s="1029"/>
      <c r="AM525" s="838"/>
      <c r="AN525" s="839"/>
      <c r="AO525" s="839"/>
      <c r="AP525" s="840"/>
      <c r="AQ525" s="237"/>
      <c r="AR525" s="237"/>
    </row>
    <row r="526" spans="1:44" s="243" customFormat="1" ht="42" customHeight="1" x14ac:dyDescent="0.15">
      <c r="A526" s="237"/>
      <c r="B526" s="835" t="s">
        <v>14</v>
      </c>
      <c r="C526" s="835"/>
      <c r="D526" s="1366" t="s">
        <v>1448</v>
      </c>
      <c r="E526" s="888"/>
      <c r="F526" s="888"/>
      <c r="G526" s="888"/>
      <c r="H526" s="888"/>
      <c r="I526" s="888"/>
      <c r="J526" s="888"/>
      <c r="K526" s="888"/>
      <c r="L526" s="888"/>
      <c r="M526" s="888"/>
      <c r="N526" s="888"/>
      <c r="O526" s="888"/>
      <c r="P526" s="888"/>
      <c r="Q526" s="888"/>
      <c r="R526" s="888"/>
      <c r="S526" s="888"/>
      <c r="T526" s="888"/>
      <c r="U526" s="888"/>
      <c r="V526" s="888"/>
      <c r="W526" s="888"/>
      <c r="X526" s="888"/>
      <c r="Y526" s="888"/>
      <c r="Z526" s="888"/>
      <c r="AA526" s="888"/>
      <c r="AB526" s="888"/>
      <c r="AC526" s="888"/>
      <c r="AD526" s="888"/>
      <c r="AE526" s="888"/>
      <c r="AF526" s="888"/>
      <c r="AG526" s="888"/>
      <c r="AH526" s="888"/>
      <c r="AI526" s="888"/>
      <c r="AJ526" s="888"/>
      <c r="AK526" s="888"/>
      <c r="AL526" s="1329"/>
      <c r="AM526" s="1290"/>
      <c r="AN526" s="1219"/>
      <c r="AO526" s="1219"/>
      <c r="AP526" s="1220"/>
      <c r="AQ526" s="237"/>
      <c r="AR526" s="237"/>
    </row>
    <row r="527" spans="1:44" s="243" customFormat="1" ht="30" customHeight="1" x14ac:dyDescent="0.15">
      <c r="A527" s="237"/>
      <c r="B527" s="835" t="s">
        <v>17</v>
      </c>
      <c r="C527" s="835"/>
      <c r="D527" s="832" t="s">
        <v>177</v>
      </c>
      <c r="E527" s="832"/>
      <c r="F527" s="832"/>
      <c r="G527" s="832"/>
      <c r="H527" s="832"/>
      <c r="I527" s="832"/>
      <c r="J527" s="832"/>
      <c r="K527" s="832"/>
      <c r="L527" s="832"/>
      <c r="M527" s="832"/>
      <c r="N527" s="832"/>
      <c r="O527" s="832"/>
      <c r="P527" s="832"/>
      <c r="Q527" s="832"/>
      <c r="R527" s="832"/>
      <c r="S527" s="832"/>
      <c r="T527" s="832"/>
      <c r="U527" s="832"/>
      <c r="V527" s="832"/>
      <c r="W527" s="832"/>
      <c r="X527" s="832"/>
      <c r="Y527" s="832"/>
      <c r="Z527" s="832"/>
      <c r="AA527" s="832"/>
      <c r="AB527" s="832"/>
      <c r="AC527" s="832"/>
      <c r="AD527" s="832"/>
      <c r="AE527" s="832"/>
      <c r="AF527" s="832"/>
      <c r="AG527" s="832"/>
      <c r="AH527" s="832"/>
      <c r="AI527" s="832"/>
      <c r="AJ527" s="832"/>
      <c r="AK527" s="832"/>
      <c r="AL527" s="832" t="s">
        <v>28</v>
      </c>
      <c r="AM527" s="838"/>
      <c r="AN527" s="839"/>
      <c r="AO527" s="839"/>
      <c r="AP527" s="840"/>
      <c r="AQ527" s="237"/>
      <c r="AR527" s="237"/>
    </row>
    <row r="528" spans="1:44" s="243" customFormat="1" ht="28.7" customHeight="1" x14ac:dyDescent="0.15">
      <c r="A528" s="237"/>
      <c r="B528" s="835" t="s">
        <v>18</v>
      </c>
      <c r="C528" s="835"/>
      <c r="D528" s="832" t="s">
        <v>1449</v>
      </c>
      <c r="E528" s="832"/>
      <c r="F528" s="832"/>
      <c r="G528" s="832"/>
      <c r="H528" s="832"/>
      <c r="I528" s="832"/>
      <c r="J528" s="832"/>
      <c r="K528" s="832"/>
      <c r="L528" s="832"/>
      <c r="M528" s="832"/>
      <c r="N528" s="832"/>
      <c r="O528" s="832"/>
      <c r="P528" s="832"/>
      <c r="Q528" s="832"/>
      <c r="R528" s="832"/>
      <c r="S528" s="832"/>
      <c r="T528" s="832"/>
      <c r="U528" s="832"/>
      <c r="V528" s="832"/>
      <c r="W528" s="832"/>
      <c r="X528" s="832"/>
      <c r="Y528" s="832"/>
      <c r="Z528" s="832"/>
      <c r="AA528" s="832"/>
      <c r="AB528" s="832"/>
      <c r="AC528" s="832"/>
      <c r="AD528" s="832"/>
      <c r="AE528" s="832"/>
      <c r="AF528" s="832"/>
      <c r="AG528" s="832"/>
      <c r="AH528" s="832"/>
      <c r="AI528" s="832"/>
      <c r="AJ528" s="832"/>
      <c r="AK528" s="832"/>
      <c r="AL528" s="832"/>
      <c r="AM528" s="838"/>
      <c r="AN528" s="839"/>
      <c r="AO528" s="839"/>
      <c r="AP528" s="840"/>
      <c r="AQ528" s="237"/>
      <c r="AR528" s="237"/>
    </row>
    <row r="529" spans="1:44" s="243" customFormat="1" ht="12" customHeight="1" x14ac:dyDescent="0.15">
      <c r="A529" s="237"/>
      <c r="B529" s="617"/>
      <c r="C529" s="617"/>
      <c r="D529" s="550" t="s">
        <v>7</v>
      </c>
      <c r="E529" s="550" t="s">
        <v>1450</v>
      </c>
      <c r="F529" s="550"/>
      <c r="G529" s="550"/>
      <c r="H529" s="550"/>
      <c r="I529" s="550"/>
      <c r="J529" s="550"/>
      <c r="K529" s="550"/>
      <c r="L529" s="550"/>
      <c r="M529" s="550"/>
      <c r="N529" s="550"/>
      <c r="O529" s="550"/>
      <c r="P529" s="550"/>
      <c r="Q529" s="550"/>
      <c r="R529" s="550"/>
      <c r="S529" s="550"/>
      <c r="T529" s="550"/>
      <c r="U529" s="550"/>
      <c r="V529" s="550"/>
      <c r="W529" s="550"/>
      <c r="X529" s="550"/>
      <c r="Y529" s="550"/>
      <c r="Z529" s="550"/>
      <c r="AA529" s="550"/>
      <c r="AB529" s="550"/>
      <c r="AC529" s="550"/>
      <c r="AD529" s="550"/>
      <c r="AE529" s="551"/>
      <c r="AF529" s="551"/>
      <c r="AG529" s="551"/>
      <c r="AH529" s="551"/>
      <c r="AI529" s="551"/>
      <c r="AJ529" s="551"/>
      <c r="AK529" s="551"/>
      <c r="AL529" s="551"/>
      <c r="AM529" s="630"/>
      <c r="AN529" s="630"/>
      <c r="AO529" s="630"/>
      <c r="AP529" s="630"/>
      <c r="AQ529" s="237"/>
      <c r="AR529" s="237"/>
    </row>
    <row r="530" spans="1:44" ht="6" customHeight="1" x14ac:dyDescent="0.15">
      <c r="B530" s="243"/>
      <c r="C530" s="243"/>
      <c r="D530" s="241"/>
      <c r="E530" s="241" t="s">
        <v>797</v>
      </c>
      <c r="F530" s="241"/>
      <c r="G530" s="241"/>
      <c r="H530" s="241"/>
      <c r="I530" s="241"/>
      <c r="J530" s="241"/>
      <c r="K530" s="241"/>
      <c r="L530" s="241"/>
      <c r="M530" s="241"/>
      <c r="N530" s="241"/>
      <c r="O530" s="241"/>
      <c r="P530" s="241"/>
      <c r="Q530" s="241"/>
      <c r="R530" s="241"/>
      <c r="S530" s="241"/>
      <c r="T530" s="241"/>
      <c r="U530" s="241"/>
      <c r="V530" s="241"/>
      <c r="W530" s="241"/>
      <c r="X530" s="241"/>
      <c r="Y530" s="241"/>
      <c r="Z530" s="241"/>
      <c r="AA530" s="241"/>
      <c r="AB530" s="241"/>
      <c r="AC530" s="241"/>
      <c r="AD530" s="241"/>
      <c r="AE530" s="243"/>
      <c r="AF530" s="243"/>
      <c r="AG530" s="243"/>
      <c r="AH530" s="243"/>
      <c r="AI530" s="243"/>
      <c r="AJ530" s="243"/>
      <c r="AK530" s="243"/>
      <c r="AL530" s="243"/>
      <c r="AQ530" s="237"/>
      <c r="AR530" s="237"/>
    </row>
    <row r="531" spans="1:44" ht="18" customHeight="1" x14ac:dyDescent="0.15">
      <c r="A531" s="1212" t="s">
        <v>339</v>
      </c>
      <c r="B531" s="1212"/>
      <c r="C531" s="1212"/>
      <c r="D531" s="1212"/>
      <c r="E531" s="1212"/>
      <c r="F531" s="1212"/>
      <c r="G531" s="1212"/>
      <c r="H531" s="1212"/>
      <c r="I531" s="1212"/>
      <c r="J531" s="1212"/>
      <c r="K531" s="1212"/>
      <c r="L531" s="1212"/>
      <c r="M531" s="1212"/>
      <c r="N531" s="1212"/>
      <c r="O531" s="1212"/>
      <c r="P531" s="1212"/>
      <c r="Q531" s="1212"/>
      <c r="R531" s="1212"/>
      <c r="S531" s="1212"/>
      <c r="T531" s="1212"/>
      <c r="U531" s="1212"/>
      <c r="V531" s="1212"/>
      <c r="W531" s="1212"/>
      <c r="X531" s="1212"/>
      <c r="Y531" s="1212"/>
      <c r="Z531" s="1212"/>
      <c r="AA531" s="1212"/>
      <c r="AB531" s="1212"/>
      <c r="AC531" s="1212"/>
      <c r="AD531" s="1212"/>
      <c r="AE531" s="1212"/>
      <c r="AF531" s="1212"/>
      <c r="AG531" s="1212"/>
      <c r="AH531" s="1212"/>
      <c r="AI531" s="1212"/>
      <c r="AJ531" s="1212"/>
      <c r="AK531" s="1212"/>
      <c r="AL531" s="1212"/>
      <c r="AM531" s="1212"/>
      <c r="AN531" s="1212"/>
      <c r="AO531" s="1212"/>
      <c r="AP531" s="1212"/>
      <c r="AQ531" s="237"/>
      <c r="AR531" s="237"/>
    </row>
    <row r="532" spans="1:44" ht="30" customHeight="1" x14ac:dyDescent="0.15">
      <c r="A532" s="664"/>
      <c r="B532" s="1212" t="s">
        <v>1451</v>
      </c>
      <c r="C532" s="1212"/>
      <c r="D532" s="1212"/>
      <c r="E532" s="1212"/>
      <c r="F532" s="1212"/>
      <c r="G532" s="1212"/>
      <c r="H532" s="1212"/>
      <c r="I532" s="1212"/>
      <c r="J532" s="1212"/>
      <c r="K532" s="1212"/>
      <c r="L532" s="1212"/>
      <c r="M532" s="1212"/>
      <c r="N532" s="1212"/>
      <c r="O532" s="1212"/>
      <c r="P532" s="1212"/>
      <c r="Q532" s="1212"/>
      <c r="R532" s="1212"/>
      <c r="S532" s="1212"/>
      <c r="T532" s="1212"/>
      <c r="U532" s="1212"/>
      <c r="V532" s="1212"/>
      <c r="W532" s="1212"/>
      <c r="X532" s="1212"/>
      <c r="Y532" s="1212"/>
      <c r="Z532" s="1212"/>
      <c r="AA532" s="1212"/>
      <c r="AB532" s="1212"/>
      <c r="AC532" s="1212"/>
      <c r="AD532" s="1212"/>
      <c r="AE532" s="1212"/>
      <c r="AF532" s="1212"/>
      <c r="AG532" s="1212"/>
      <c r="AH532" s="1212"/>
      <c r="AI532" s="1212"/>
      <c r="AJ532" s="1212"/>
      <c r="AK532" s="1212"/>
      <c r="AL532" s="1212"/>
      <c r="AM532" s="1212"/>
      <c r="AN532" s="1212"/>
      <c r="AO532" s="1212"/>
      <c r="AP532" s="1212"/>
      <c r="AQ532" s="237"/>
      <c r="AR532" s="237"/>
    </row>
    <row r="533" spans="1:44" ht="18" customHeight="1" x14ac:dyDescent="0.15">
      <c r="A533" s="664"/>
      <c r="B533" s="1207" t="s">
        <v>1650</v>
      </c>
      <c r="C533" s="1207"/>
      <c r="D533" s="1207"/>
      <c r="E533" s="1207"/>
      <c r="F533" s="1207"/>
      <c r="G533" s="1207"/>
      <c r="H533" s="1207"/>
      <c r="I533" s="1207"/>
      <c r="J533" s="1207"/>
      <c r="K533" s="1207"/>
      <c r="L533" s="1207"/>
      <c r="M533" s="1207"/>
      <c r="N533" s="1207"/>
      <c r="O533" s="1207"/>
      <c r="P533" s="1207"/>
      <c r="Q533" s="1207"/>
      <c r="R533" s="1207"/>
      <c r="S533" s="1207"/>
      <c r="T533" s="1207"/>
      <c r="U533" s="1207"/>
      <c r="V533" s="1207"/>
      <c r="W533" s="1207"/>
      <c r="X533" s="1207"/>
      <c r="Y533" s="1207"/>
      <c r="Z533" s="1207"/>
      <c r="AA533" s="1207"/>
      <c r="AB533" s="1207"/>
      <c r="AC533" s="1207"/>
      <c r="AD533" s="1207"/>
      <c r="AE533" s="1207"/>
      <c r="AF533" s="1207"/>
      <c r="AG533" s="1207"/>
      <c r="AH533" s="1207"/>
      <c r="AI533" s="1207"/>
      <c r="AJ533" s="1207"/>
      <c r="AK533" s="1207"/>
      <c r="AL533" s="1207"/>
      <c r="AM533" s="1207"/>
      <c r="AN533" s="1207"/>
      <c r="AO533" s="1207"/>
      <c r="AP533" s="1207"/>
      <c r="AQ533" s="237"/>
      <c r="AR533" s="237"/>
    </row>
    <row r="534" spans="1:44" s="243" customFormat="1" ht="18" customHeight="1" x14ac:dyDescent="0.15">
      <c r="A534" s="237"/>
      <c r="B534" s="833"/>
      <c r="C534" s="833"/>
      <c r="D534" s="1006" t="s">
        <v>27</v>
      </c>
      <c r="E534" s="833"/>
      <c r="F534" s="833"/>
      <c r="G534" s="833"/>
      <c r="H534" s="833"/>
      <c r="I534" s="833"/>
      <c r="J534" s="833"/>
      <c r="K534" s="833"/>
      <c r="L534" s="833"/>
      <c r="M534" s="833"/>
      <c r="N534" s="833"/>
      <c r="O534" s="833"/>
      <c r="P534" s="833"/>
      <c r="Q534" s="833"/>
      <c r="R534" s="833"/>
      <c r="S534" s="833"/>
      <c r="T534" s="833"/>
      <c r="U534" s="833"/>
      <c r="V534" s="833"/>
      <c r="W534" s="833"/>
      <c r="X534" s="833"/>
      <c r="Y534" s="833"/>
      <c r="Z534" s="833"/>
      <c r="AA534" s="833"/>
      <c r="AB534" s="833"/>
      <c r="AC534" s="833"/>
      <c r="AD534" s="833"/>
      <c r="AE534" s="833"/>
      <c r="AF534" s="833"/>
      <c r="AG534" s="833"/>
      <c r="AH534" s="833"/>
      <c r="AI534" s="833"/>
      <c r="AJ534" s="833"/>
      <c r="AK534" s="833"/>
      <c r="AL534" s="1004"/>
      <c r="AM534" s="981" t="s">
        <v>60</v>
      </c>
      <c r="AN534" s="982"/>
      <c r="AO534" s="982"/>
      <c r="AP534" s="983"/>
      <c r="AQ534" s="237"/>
      <c r="AR534" s="237"/>
    </row>
    <row r="535" spans="1:44" s="243" customFormat="1" ht="21" customHeight="1" x14ac:dyDescent="0.15">
      <c r="A535" s="237"/>
      <c r="B535" s="835" t="s">
        <v>290</v>
      </c>
      <c r="C535" s="835"/>
      <c r="D535" s="832" t="s">
        <v>482</v>
      </c>
      <c r="E535" s="832"/>
      <c r="F535" s="832"/>
      <c r="G535" s="832"/>
      <c r="H535" s="832"/>
      <c r="I535" s="832"/>
      <c r="J535" s="832"/>
      <c r="K535" s="832"/>
      <c r="L535" s="832"/>
      <c r="M535" s="832"/>
      <c r="N535" s="832"/>
      <c r="O535" s="832"/>
      <c r="P535" s="832"/>
      <c r="Q535" s="832"/>
      <c r="R535" s="832"/>
      <c r="S535" s="832"/>
      <c r="T535" s="832"/>
      <c r="U535" s="832"/>
      <c r="V535" s="832"/>
      <c r="W535" s="832"/>
      <c r="X535" s="832"/>
      <c r="Y535" s="832"/>
      <c r="Z535" s="832"/>
      <c r="AA535" s="832"/>
      <c r="AB535" s="832"/>
      <c r="AC535" s="832"/>
      <c r="AD535" s="832"/>
      <c r="AE535" s="832"/>
      <c r="AF535" s="832"/>
      <c r="AG535" s="832"/>
      <c r="AH535" s="832"/>
      <c r="AI535" s="832"/>
      <c r="AJ535" s="832"/>
      <c r="AK535" s="832"/>
      <c r="AL535" s="832" t="s">
        <v>28</v>
      </c>
      <c r="AM535" s="838"/>
      <c r="AN535" s="839"/>
      <c r="AO535" s="839"/>
      <c r="AP535" s="840"/>
      <c r="AQ535" s="237"/>
      <c r="AR535" s="237"/>
    </row>
    <row r="536" spans="1:44" s="243" customFormat="1" ht="21" customHeight="1" x14ac:dyDescent="0.15">
      <c r="A536" s="237"/>
      <c r="B536" s="1022" t="s">
        <v>294</v>
      </c>
      <c r="C536" s="961"/>
      <c r="D536" s="829" t="s">
        <v>483</v>
      </c>
      <c r="E536" s="830"/>
      <c r="F536" s="830"/>
      <c r="G536" s="830"/>
      <c r="H536" s="830"/>
      <c r="I536" s="830"/>
      <c r="J536" s="830"/>
      <c r="K536" s="830"/>
      <c r="L536" s="830"/>
      <c r="M536" s="830"/>
      <c r="N536" s="830"/>
      <c r="O536" s="830"/>
      <c r="P536" s="830"/>
      <c r="Q536" s="830"/>
      <c r="R536" s="830"/>
      <c r="S536" s="830"/>
      <c r="T536" s="830"/>
      <c r="U536" s="830"/>
      <c r="V536" s="830"/>
      <c r="W536" s="830"/>
      <c r="X536" s="830"/>
      <c r="Y536" s="830"/>
      <c r="Z536" s="830"/>
      <c r="AA536" s="830"/>
      <c r="AB536" s="830"/>
      <c r="AC536" s="830"/>
      <c r="AD536" s="830"/>
      <c r="AE536" s="830"/>
      <c r="AF536" s="830"/>
      <c r="AG536" s="830"/>
      <c r="AH536" s="830"/>
      <c r="AI536" s="830"/>
      <c r="AJ536" s="830"/>
      <c r="AK536" s="830"/>
      <c r="AL536" s="831"/>
      <c r="AM536" s="614"/>
      <c r="AN536" s="615"/>
      <c r="AO536" s="615"/>
      <c r="AP536" s="616"/>
      <c r="AQ536" s="237"/>
      <c r="AR536" s="237"/>
    </row>
    <row r="537" spans="1:44" s="243" customFormat="1" ht="21.6" customHeight="1" x14ac:dyDescent="0.15">
      <c r="A537" s="237"/>
      <c r="B537" s="835" t="s">
        <v>295</v>
      </c>
      <c r="C537" s="835"/>
      <c r="D537" s="1009" t="s">
        <v>484</v>
      </c>
      <c r="E537" s="832"/>
      <c r="F537" s="832"/>
      <c r="G537" s="832"/>
      <c r="H537" s="832"/>
      <c r="I537" s="832"/>
      <c r="J537" s="832"/>
      <c r="K537" s="832"/>
      <c r="L537" s="832"/>
      <c r="M537" s="832"/>
      <c r="N537" s="832"/>
      <c r="O537" s="832"/>
      <c r="P537" s="832"/>
      <c r="Q537" s="832"/>
      <c r="R537" s="832"/>
      <c r="S537" s="832"/>
      <c r="T537" s="832"/>
      <c r="U537" s="832"/>
      <c r="V537" s="832"/>
      <c r="W537" s="832"/>
      <c r="X537" s="832"/>
      <c r="Y537" s="832"/>
      <c r="Z537" s="832"/>
      <c r="AA537" s="832"/>
      <c r="AB537" s="832"/>
      <c r="AC537" s="832"/>
      <c r="AD537" s="832"/>
      <c r="AE537" s="832"/>
      <c r="AF537" s="832"/>
      <c r="AG537" s="832"/>
      <c r="AH537" s="832"/>
      <c r="AI537" s="832"/>
      <c r="AJ537" s="832"/>
      <c r="AK537" s="832"/>
      <c r="AL537" s="845"/>
      <c r="AM537" s="838"/>
      <c r="AN537" s="839"/>
      <c r="AO537" s="839"/>
      <c r="AP537" s="840"/>
      <c r="AQ537" s="237"/>
      <c r="AR537" s="237"/>
    </row>
    <row r="538" spans="1:44" s="243" customFormat="1" ht="59.45" customHeight="1" x14ac:dyDescent="0.15">
      <c r="A538" s="237"/>
      <c r="B538" s="1022" t="s">
        <v>17</v>
      </c>
      <c r="C538" s="961"/>
      <c r="D538" s="829" t="s">
        <v>1291</v>
      </c>
      <c r="E538" s="830"/>
      <c r="F538" s="830"/>
      <c r="G538" s="830"/>
      <c r="H538" s="830"/>
      <c r="I538" s="830"/>
      <c r="J538" s="830"/>
      <c r="K538" s="830"/>
      <c r="L538" s="830"/>
      <c r="M538" s="830"/>
      <c r="N538" s="830"/>
      <c r="O538" s="830"/>
      <c r="P538" s="830"/>
      <c r="Q538" s="830"/>
      <c r="R538" s="830"/>
      <c r="S538" s="830"/>
      <c r="T538" s="830"/>
      <c r="U538" s="830"/>
      <c r="V538" s="830"/>
      <c r="W538" s="830"/>
      <c r="X538" s="830"/>
      <c r="Y538" s="830"/>
      <c r="Z538" s="830"/>
      <c r="AA538" s="830"/>
      <c r="AB538" s="830"/>
      <c r="AC538" s="830"/>
      <c r="AD538" s="830"/>
      <c r="AE538" s="830"/>
      <c r="AF538" s="830"/>
      <c r="AG538" s="830"/>
      <c r="AH538" s="830"/>
      <c r="AI538" s="830"/>
      <c r="AJ538" s="830"/>
      <c r="AK538" s="830"/>
      <c r="AL538" s="831"/>
      <c r="AM538" s="838"/>
      <c r="AN538" s="839"/>
      <c r="AO538" s="839"/>
      <c r="AP538" s="840"/>
      <c r="AQ538" s="237"/>
      <c r="AR538" s="237"/>
    </row>
    <row r="539" spans="1:44" s="243" customFormat="1" ht="21" customHeight="1" x14ac:dyDescent="0.15">
      <c r="A539" s="237"/>
      <c r="B539" s="1004" t="s">
        <v>18</v>
      </c>
      <c r="C539" s="1006"/>
      <c r="D539" s="1391" t="s">
        <v>485</v>
      </c>
      <c r="E539" s="1392"/>
      <c r="F539" s="1392"/>
      <c r="G539" s="1392"/>
      <c r="H539" s="1392"/>
      <c r="I539" s="1392"/>
      <c r="J539" s="1392"/>
      <c r="K539" s="1392"/>
      <c r="L539" s="1392"/>
      <c r="M539" s="1392"/>
      <c r="N539" s="1392"/>
      <c r="O539" s="1392"/>
      <c r="P539" s="1392"/>
      <c r="Q539" s="1392"/>
      <c r="R539" s="1392"/>
      <c r="S539" s="1392"/>
      <c r="T539" s="1392"/>
      <c r="U539" s="1392"/>
      <c r="V539" s="1392"/>
      <c r="W539" s="1392"/>
      <c r="X539" s="1392"/>
      <c r="Y539" s="1392"/>
      <c r="Z539" s="1392"/>
      <c r="AA539" s="1392"/>
      <c r="AB539" s="1392"/>
      <c r="AC539" s="1392"/>
      <c r="AD539" s="1392"/>
      <c r="AE539" s="1392"/>
      <c r="AF539" s="1392"/>
      <c r="AG539" s="1392"/>
      <c r="AH539" s="1392"/>
      <c r="AI539" s="1392"/>
      <c r="AJ539" s="1392"/>
      <c r="AK539" s="1392"/>
      <c r="AL539" s="1393"/>
      <c r="AM539" s="981"/>
      <c r="AN539" s="982"/>
      <c r="AO539" s="982"/>
      <c r="AP539" s="983"/>
      <c r="AQ539" s="237"/>
      <c r="AR539" s="237"/>
    </row>
    <row r="540" spans="1:44" s="243" customFormat="1" ht="21" customHeight="1" x14ac:dyDescent="0.15">
      <c r="A540" s="237"/>
      <c r="B540" s="1004" t="s">
        <v>19</v>
      </c>
      <c r="C540" s="1006"/>
      <c r="D540" s="1391" t="s">
        <v>486</v>
      </c>
      <c r="E540" s="1392"/>
      <c r="F540" s="1392"/>
      <c r="G540" s="1392"/>
      <c r="H540" s="1392"/>
      <c r="I540" s="1392"/>
      <c r="J540" s="1392"/>
      <c r="K540" s="1392"/>
      <c r="L540" s="1392"/>
      <c r="M540" s="1392"/>
      <c r="N540" s="1392"/>
      <c r="O540" s="1392"/>
      <c r="P540" s="1392"/>
      <c r="Q540" s="1392"/>
      <c r="R540" s="1392"/>
      <c r="S540" s="1392"/>
      <c r="T540" s="1392"/>
      <c r="U540" s="1392"/>
      <c r="V540" s="1392"/>
      <c r="W540" s="1392"/>
      <c r="X540" s="1392"/>
      <c r="Y540" s="1392"/>
      <c r="Z540" s="1392"/>
      <c r="AA540" s="1392"/>
      <c r="AB540" s="1392"/>
      <c r="AC540" s="1392"/>
      <c r="AD540" s="1392"/>
      <c r="AE540" s="1392"/>
      <c r="AF540" s="1392"/>
      <c r="AG540" s="1392"/>
      <c r="AH540" s="1392"/>
      <c r="AI540" s="1392"/>
      <c r="AJ540" s="1392"/>
      <c r="AK540" s="1392"/>
      <c r="AL540" s="1393"/>
      <c r="AM540" s="981"/>
      <c r="AN540" s="982"/>
      <c r="AO540" s="982"/>
      <c r="AP540" s="983"/>
      <c r="AQ540" s="237"/>
      <c r="AR540" s="237"/>
    </row>
    <row r="541" spans="1:44" s="243" customFormat="1" ht="6" customHeight="1" x14ac:dyDescent="0.15">
      <c r="A541" s="237"/>
      <c r="B541" s="655"/>
      <c r="C541" s="655"/>
      <c r="D541" s="766"/>
      <c r="E541" s="766"/>
      <c r="F541" s="766"/>
      <c r="G541" s="766"/>
      <c r="H541" s="766"/>
      <c r="I541" s="766"/>
      <c r="J541" s="766"/>
      <c r="K541" s="766"/>
      <c r="L541" s="766"/>
      <c r="M541" s="766"/>
      <c r="N541" s="766"/>
      <c r="O541" s="766"/>
      <c r="P541" s="766"/>
      <c r="Q541" s="766"/>
      <c r="R541" s="766"/>
      <c r="S541" s="766"/>
      <c r="T541" s="766"/>
      <c r="U541" s="766"/>
      <c r="V541" s="766"/>
      <c r="W541" s="766"/>
      <c r="X541" s="766"/>
      <c r="Y541" s="766"/>
      <c r="Z541" s="766"/>
      <c r="AA541" s="766"/>
      <c r="AB541" s="766"/>
      <c r="AC541" s="766"/>
      <c r="AD541" s="766"/>
      <c r="AE541" s="766"/>
      <c r="AF541" s="766"/>
      <c r="AG541" s="766"/>
      <c r="AH541" s="766"/>
      <c r="AI541" s="766"/>
      <c r="AJ541" s="766"/>
      <c r="AK541" s="766"/>
      <c r="AL541" s="766"/>
      <c r="AM541" s="602"/>
      <c r="AN541" s="602"/>
      <c r="AO541" s="602"/>
      <c r="AP541" s="602"/>
      <c r="AQ541" s="237"/>
      <c r="AR541" s="237"/>
    </row>
    <row r="542" spans="1:44" s="243" customFormat="1" ht="18" customHeight="1" x14ac:dyDescent="0.15">
      <c r="A542" s="237"/>
      <c r="B542" s="1053" t="s">
        <v>1651</v>
      </c>
      <c r="C542" s="1053"/>
      <c r="D542" s="1053"/>
      <c r="E542" s="1053"/>
      <c r="F542" s="1053"/>
      <c r="G542" s="1053"/>
      <c r="H542" s="1053"/>
      <c r="I542" s="1053"/>
      <c r="J542" s="1053"/>
      <c r="K542" s="1053"/>
      <c r="L542" s="1053"/>
      <c r="M542" s="1053"/>
      <c r="N542" s="1053"/>
      <c r="O542" s="1053"/>
      <c r="P542" s="1053"/>
      <c r="Q542" s="1053"/>
      <c r="R542" s="1053"/>
      <c r="S542" s="1053"/>
      <c r="T542" s="1053"/>
      <c r="U542" s="1053"/>
      <c r="V542" s="1053"/>
      <c r="W542" s="1053"/>
      <c r="X542" s="1053"/>
      <c r="Y542" s="1053"/>
      <c r="Z542" s="1053"/>
      <c r="AA542" s="1053"/>
      <c r="AB542" s="1053"/>
      <c r="AC542" s="1053"/>
      <c r="AD542" s="1053"/>
      <c r="AE542" s="1053"/>
      <c r="AF542" s="1053"/>
      <c r="AG542" s="1053"/>
      <c r="AH542" s="1053"/>
      <c r="AI542" s="1053"/>
      <c r="AJ542" s="1053"/>
      <c r="AK542" s="1053"/>
      <c r="AL542" s="1053"/>
      <c r="AM542" s="1053"/>
      <c r="AN542" s="1053"/>
      <c r="AO542" s="1053"/>
      <c r="AP542" s="1053"/>
      <c r="AQ542" s="237"/>
      <c r="AR542" s="237"/>
    </row>
    <row r="543" spans="1:44" s="243" customFormat="1" ht="21" customHeight="1" x14ac:dyDescent="0.15">
      <c r="A543" s="237"/>
      <c r="B543" s="835" t="s">
        <v>291</v>
      </c>
      <c r="C543" s="835"/>
      <c r="D543" s="832" t="s">
        <v>1652</v>
      </c>
      <c r="E543" s="832"/>
      <c r="F543" s="832"/>
      <c r="G543" s="832"/>
      <c r="H543" s="832"/>
      <c r="I543" s="832"/>
      <c r="J543" s="832"/>
      <c r="K543" s="832"/>
      <c r="L543" s="832"/>
      <c r="M543" s="832"/>
      <c r="N543" s="832"/>
      <c r="O543" s="832"/>
      <c r="P543" s="832"/>
      <c r="Q543" s="832"/>
      <c r="R543" s="832"/>
      <c r="S543" s="832"/>
      <c r="T543" s="832"/>
      <c r="U543" s="832"/>
      <c r="V543" s="832"/>
      <c r="W543" s="832"/>
      <c r="X543" s="832"/>
      <c r="Y543" s="832"/>
      <c r="Z543" s="832"/>
      <c r="AA543" s="832"/>
      <c r="AB543" s="832"/>
      <c r="AC543" s="832"/>
      <c r="AD543" s="832"/>
      <c r="AE543" s="832"/>
      <c r="AF543" s="832"/>
      <c r="AG543" s="832"/>
      <c r="AH543" s="832"/>
      <c r="AI543" s="832"/>
      <c r="AJ543" s="832"/>
      <c r="AK543" s="832"/>
      <c r="AL543" s="832" t="s">
        <v>28</v>
      </c>
      <c r="AM543" s="838"/>
      <c r="AN543" s="839"/>
      <c r="AO543" s="839"/>
      <c r="AP543" s="840"/>
      <c r="AQ543" s="237"/>
      <c r="AR543" s="237"/>
    </row>
    <row r="544" spans="1:44" s="243" customFormat="1" ht="21.6" customHeight="1" x14ac:dyDescent="0.15">
      <c r="A544" s="237"/>
      <c r="B544" s="1022" t="s">
        <v>288</v>
      </c>
      <c r="C544" s="961"/>
      <c r="D544" s="829" t="s">
        <v>1653</v>
      </c>
      <c r="E544" s="830"/>
      <c r="F544" s="830"/>
      <c r="G544" s="830"/>
      <c r="H544" s="830"/>
      <c r="I544" s="830"/>
      <c r="J544" s="830"/>
      <c r="K544" s="830"/>
      <c r="L544" s="830"/>
      <c r="M544" s="830"/>
      <c r="N544" s="830"/>
      <c r="O544" s="830"/>
      <c r="P544" s="830"/>
      <c r="Q544" s="830"/>
      <c r="R544" s="830"/>
      <c r="S544" s="830"/>
      <c r="T544" s="830"/>
      <c r="U544" s="830"/>
      <c r="V544" s="830"/>
      <c r="W544" s="830"/>
      <c r="X544" s="830"/>
      <c r="Y544" s="830"/>
      <c r="Z544" s="830"/>
      <c r="AA544" s="830"/>
      <c r="AB544" s="830"/>
      <c r="AC544" s="830"/>
      <c r="AD544" s="830"/>
      <c r="AE544" s="830"/>
      <c r="AF544" s="830"/>
      <c r="AG544" s="830"/>
      <c r="AH544" s="830"/>
      <c r="AI544" s="830"/>
      <c r="AJ544" s="830"/>
      <c r="AK544" s="830"/>
      <c r="AL544" s="831"/>
      <c r="AM544" s="838"/>
      <c r="AN544" s="839"/>
      <c r="AO544" s="839"/>
      <c r="AP544" s="840"/>
      <c r="AQ544" s="237"/>
      <c r="AR544" s="237"/>
    </row>
    <row r="545" spans="1:44" s="243" customFormat="1" ht="21" customHeight="1" x14ac:dyDescent="0.15">
      <c r="A545" s="237"/>
      <c r="B545" s="1022" t="s">
        <v>292</v>
      </c>
      <c r="C545" s="961"/>
      <c r="D545" s="829" t="s">
        <v>487</v>
      </c>
      <c r="E545" s="830"/>
      <c r="F545" s="830"/>
      <c r="G545" s="830"/>
      <c r="H545" s="830"/>
      <c r="I545" s="830"/>
      <c r="J545" s="830"/>
      <c r="K545" s="830"/>
      <c r="L545" s="830"/>
      <c r="M545" s="830"/>
      <c r="N545" s="830"/>
      <c r="O545" s="830"/>
      <c r="P545" s="830"/>
      <c r="Q545" s="830"/>
      <c r="R545" s="830"/>
      <c r="S545" s="830"/>
      <c r="T545" s="830"/>
      <c r="U545" s="830"/>
      <c r="V545" s="830"/>
      <c r="W545" s="830"/>
      <c r="X545" s="830"/>
      <c r="Y545" s="830"/>
      <c r="Z545" s="830"/>
      <c r="AA545" s="830"/>
      <c r="AB545" s="830"/>
      <c r="AC545" s="830"/>
      <c r="AD545" s="830"/>
      <c r="AE545" s="830"/>
      <c r="AF545" s="830"/>
      <c r="AG545" s="830"/>
      <c r="AH545" s="830"/>
      <c r="AI545" s="830"/>
      <c r="AJ545" s="830"/>
      <c r="AK545" s="830"/>
      <c r="AL545" s="831"/>
      <c r="AM545" s="838"/>
      <c r="AN545" s="839"/>
      <c r="AO545" s="839"/>
      <c r="AP545" s="840"/>
      <c r="AQ545" s="237"/>
      <c r="AR545" s="237"/>
    </row>
    <row r="546" spans="1:44" s="243" customFormat="1" ht="6" customHeight="1" x14ac:dyDescent="0.15">
      <c r="A546" s="237"/>
      <c r="B546" s="619"/>
      <c r="C546" s="619"/>
      <c r="D546" s="767"/>
      <c r="E546" s="767"/>
      <c r="F546" s="767"/>
      <c r="G546" s="767"/>
      <c r="H546" s="767"/>
      <c r="I546" s="767"/>
      <c r="J546" s="767"/>
      <c r="K546" s="767"/>
      <c r="L546" s="767"/>
      <c r="M546" s="767"/>
      <c r="N546" s="767"/>
      <c r="O546" s="767"/>
      <c r="P546" s="767"/>
      <c r="Q546" s="767"/>
      <c r="R546" s="767"/>
      <c r="S546" s="767"/>
      <c r="T546" s="767"/>
      <c r="U546" s="767"/>
      <c r="V546" s="767"/>
      <c r="W546" s="767"/>
      <c r="X546" s="767"/>
      <c r="Y546" s="767"/>
      <c r="Z546" s="767"/>
      <c r="AA546" s="767"/>
      <c r="AB546" s="767"/>
      <c r="AC546" s="767"/>
      <c r="AD546" s="767"/>
      <c r="AE546" s="767"/>
      <c r="AF546" s="767"/>
      <c r="AG546" s="767"/>
      <c r="AH546" s="767"/>
      <c r="AI546" s="767"/>
      <c r="AJ546" s="767"/>
      <c r="AK546" s="767"/>
      <c r="AL546" s="767"/>
      <c r="AM546" s="642"/>
      <c r="AN546" s="642"/>
      <c r="AO546" s="642"/>
      <c r="AP546" s="642"/>
      <c r="AQ546" s="237"/>
      <c r="AR546" s="237"/>
    </row>
    <row r="547" spans="1:44" s="243" customFormat="1" ht="18" customHeight="1" x14ac:dyDescent="0.15">
      <c r="A547" s="237"/>
      <c r="B547" s="1053" t="s">
        <v>1654</v>
      </c>
      <c r="C547" s="1053"/>
      <c r="D547" s="1053"/>
      <c r="E547" s="1053"/>
      <c r="F547" s="1053"/>
      <c r="G547" s="1053"/>
      <c r="H547" s="1053"/>
      <c r="I547" s="1053"/>
      <c r="J547" s="1053"/>
      <c r="K547" s="1053"/>
      <c r="L547" s="1053"/>
      <c r="M547" s="1053"/>
      <c r="N547" s="1053"/>
      <c r="O547" s="1053"/>
      <c r="P547" s="1053"/>
      <c r="Q547" s="1053"/>
      <c r="R547" s="1053"/>
      <c r="S547" s="1053"/>
      <c r="T547" s="1053"/>
      <c r="U547" s="1053"/>
      <c r="V547" s="1053"/>
      <c r="W547" s="1053"/>
      <c r="X547" s="1053"/>
      <c r="Y547" s="1053"/>
      <c r="Z547" s="1053"/>
      <c r="AA547" s="1053"/>
      <c r="AB547" s="1053"/>
      <c r="AC547" s="1053"/>
      <c r="AD547" s="1053"/>
      <c r="AE547" s="1053"/>
      <c r="AF547" s="1053"/>
      <c r="AG547" s="1053"/>
      <c r="AH547" s="1053"/>
      <c r="AI547" s="1053"/>
      <c r="AJ547" s="1053"/>
      <c r="AK547" s="1053"/>
      <c r="AL547" s="1053"/>
      <c r="AM547" s="1053"/>
      <c r="AN547" s="1053"/>
      <c r="AO547" s="1053"/>
      <c r="AP547" s="1053"/>
      <c r="AQ547" s="237"/>
      <c r="AR547" s="237"/>
    </row>
    <row r="548" spans="1:44" s="243" customFormat="1" ht="21" customHeight="1" x14ac:dyDescent="0.15">
      <c r="A548" s="237"/>
      <c r="B548" s="835" t="s">
        <v>9</v>
      </c>
      <c r="C548" s="835"/>
      <c r="D548" s="832" t="s">
        <v>1652</v>
      </c>
      <c r="E548" s="832"/>
      <c r="F548" s="832"/>
      <c r="G548" s="832"/>
      <c r="H548" s="832"/>
      <c r="I548" s="832"/>
      <c r="J548" s="832"/>
      <c r="K548" s="832"/>
      <c r="L548" s="832"/>
      <c r="M548" s="832"/>
      <c r="N548" s="832"/>
      <c r="O548" s="832"/>
      <c r="P548" s="832"/>
      <c r="Q548" s="832"/>
      <c r="R548" s="832"/>
      <c r="S548" s="832"/>
      <c r="T548" s="832"/>
      <c r="U548" s="832"/>
      <c r="V548" s="832"/>
      <c r="W548" s="832"/>
      <c r="X548" s="832"/>
      <c r="Y548" s="832"/>
      <c r="Z548" s="832"/>
      <c r="AA548" s="832"/>
      <c r="AB548" s="832"/>
      <c r="AC548" s="832"/>
      <c r="AD548" s="832"/>
      <c r="AE548" s="832"/>
      <c r="AF548" s="832"/>
      <c r="AG548" s="832"/>
      <c r="AH548" s="832"/>
      <c r="AI548" s="832"/>
      <c r="AJ548" s="832"/>
      <c r="AK548" s="832"/>
      <c r="AL548" s="832" t="s">
        <v>28</v>
      </c>
      <c r="AM548" s="838"/>
      <c r="AN548" s="839"/>
      <c r="AO548" s="839"/>
      <c r="AP548" s="840"/>
      <c r="AQ548" s="237"/>
      <c r="AR548" s="237"/>
    </row>
    <row r="549" spans="1:44" s="243" customFormat="1" ht="21" customHeight="1" x14ac:dyDescent="0.15">
      <c r="A549" s="237"/>
      <c r="B549" s="1022" t="s">
        <v>288</v>
      </c>
      <c r="C549" s="961"/>
      <c r="D549" s="829" t="s">
        <v>1655</v>
      </c>
      <c r="E549" s="830"/>
      <c r="F549" s="830"/>
      <c r="G549" s="830"/>
      <c r="H549" s="830"/>
      <c r="I549" s="830"/>
      <c r="J549" s="830"/>
      <c r="K549" s="830"/>
      <c r="L549" s="830"/>
      <c r="M549" s="830"/>
      <c r="N549" s="830"/>
      <c r="O549" s="830"/>
      <c r="P549" s="830"/>
      <c r="Q549" s="830"/>
      <c r="R549" s="830"/>
      <c r="S549" s="830"/>
      <c r="T549" s="830"/>
      <c r="U549" s="830"/>
      <c r="V549" s="830"/>
      <c r="W549" s="830"/>
      <c r="X549" s="830"/>
      <c r="Y549" s="830"/>
      <c r="Z549" s="830"/>
      <c r="AA549" s="830"/>
      <c r="AB549" s="830"/>
      <c r="AC549" s="830"/>
      <c r="AD549" s="830"/>
      <c r="AE549" s="830"/>
      <c r="AF549" s="830"/>
      <c r="AG549" s="830"/>
      <c r="AH549" s="830"/>
      <c r="AI549" s="830"/>
      <c r="AJ549" s="830"/>
      <c r="AK549" s="830"/>
      <c r="AL549" s="831"/>
      <c r="AM549" s="838"/>
      <c r="AN549" s="839"/>
      <c r="AO549" s="839"/>
      <c r="AP549" s="840"/>
      <c r="AQ549" s="237"/>
      <c r="AR549" s="237"/>
    </row>
    <row r="550" spans="1:44" s="243" customFormat="1" ht="21" customHeight="1" x14ac:dyDescent="0.15">
      <c r="A550" s="237"/>
      <c r="B550" s="1022" t="s">
        <v>289</v>
      </c>
      <c r="C550" s="961"/>
      <c r="D550" s="829" t="s">
        <v>488</v>
      </c>
      <c r="E550" s="830"/>
      <c r="F550" s="830"/>
      <c r="G550" s="830"/>
      <c r="H550" s="830"/>
      <c r="I550" s="830"/>
      <c r="J550" s="830"/>
      <c r="K550" s="830"/>
      <c r="L550" s="830"/>
      <c r="M550" s="830"/>
      <c r="N550" s="830"/>
      <c r="O550" s="830"/>
      <c r="P550" s="830"/>
      <c r="Q550" s="830"/>
      <c r="R550" s="830"/>
      <c r="S550" s="830"/>
      <c r="T550" s="830"/>
      <c r="U550" s="830"/>
      <c r="V550" s="830"/>
      <c r="W550" s="830"/>
      <c r="X550" s="830"/>
      <c r="Y550" s="830"/>
      <c r="Z550" s="830"/>
      <c r="AA550" s="830"/>
      <c r="AB550" s="830"/>
      <c r="AC550" s="830"/>
      <c r="AD550" s="830"/>
      <c r="AE550" s="830"/>
      <c r="AF550" s="830"/>
      <c r="AG550" s="830"/>
      <c r="AH550" s="830"/>
      <c r="AI550" s="830"/>
      <c r="AJ550" s="830"/>
      <c r="AK550" s="830"/>
      <c r="AL550" s="831"/>
      <c r="AM550" s="838"/>
      <c r="AN550" s="839"/>
      <c r="AO550" s="839"/>
      <c r="AP550" s="840"/>
      <c r="AQ550" s="237"/>
      <c r="AR550" s="237"/>
    </row>
    <row r="551" spans="1:44" s="243" customFormat="1" ht="6.6" customHeight="1" x14ac:dyDescent="0.15">
      <c r="A551" s="237"/>
      <c r="B551" s="619"/>
      <c r="C551" s="619"/>
      <c r="D551" s="767"/>
      <c r="E551" s="767"/>
      <c r="F551" s="767"/>
      <c r="G551" s="767"/>
      <c r="H551" s="767"/>
      <c r="I551" s="767"/>
      <c r="J551" s="767"/>
      <c r="K551" s="767"/>
      <c r="L551" s="767"/>
      <c r="M551" s="767"/>
      <c r="N551" s="767"/>
      <c r="O551" s="767"/>
      <c r="P551" s="767"/>
      <c r="Q551" s="767"/>
      <c r="R551" s="767"/>
      <c r="S551" s="767"/>
      <c r="T551" s="767"/>
      <c r="U551" s="767"/>
      <c r="V551" s="767"/>
      <c r="W551" s="767"/>
      <c r="X551" s="767"/>
      <c r="Y551" s="767"/>
      <c r="Z551" s="767"/>
      <c r="AA551" s="767"/>
      <c r="AB551" s="767"/>
      <c r="AC551" s="767"/>
      <c r="AD551" s="767"/>
      <c r="AE551" s="767"/>
      <c r="AF551" s="767"/>
      <c r="AG551" s="767"/>
      <c r="AH551" s="767"/>
      <c r="AI551" s="767"/>
      <c r="AJ551" s="767"/>
      <c r="AK551" s="767"/>
      <c r="AL551" s="767"/>
      <c r="AM551" s="642"/>
      <c r="AN551" s="642"/>
      <c r="AO551" s="642"/>
      <c r="AP551" s="642"/>
      <c r="AQ551" s="237"/>
      <c r="AR551" s="237"/>
    </row>
    <row r="552" spans="1:44" s="243" customFormat="1" ht="18.600000000000001" customHeight="1" x14ac:dyDescent="0.15">
      <c r="A552" s="237"/>
      <c r="B552" s="1053" t="s">
        <v>1656</v>
      </c>
      <c r="C552" s="1053"/>
      <c r="D552" s="1053"/>
      <c r="E552" s="1053"/>
      <c r="F552" s="1053"/>
      <c r="G552" s="1053"/>
      <c r="H552" s="1053"/>
      <c r="I552" s="1053"/>
      <c r="J552" s="1053"/>
      <c r="K552" s="1053"/>
      <c r="L552" s="1053"/>
      <c r="M552" s="1053"/>
      <c r="N552" s="1053"/>
      <c r="O552" s="1053"/>
      <c r="P552" s="1053"/>
      <c r="Q552" s="1053"/>
      <c r="R552" s="1053"/>
      <c r="S552" s="1053"/>
      <c r="T552" s="1053"/>
      <c r="U552" s="1053"/>
      <c r="V552" s="1053"/>
      <c r="W552" s="1053"/>
      <c r="X552" s="1053"/>
      <c r="Y552" s="1053"/>
      <c r="Z552" s="1053"/>
      <c r="AA552" s="1053"/>
      <c r="AB552" s="1053"/>
      <c r="AC552" s="1053"/>
      <c r="AD552" s="1053"/>
      <c r="AE552" s="1053"/>
      <c r="AF552" s="1053"/>
      <c r="AG552" s="1053"/>
      <c r="AH552" s="1053"/>
      <c r="AI552" s="1053"/>
      <c r="AJ552" s="1053"/>
      <c r="AK552" s="1053"/>
      <c r="AL552" s="1053"/>
      <c r="AM552" s="1053"/>
      <c r="AN552" s="1053"/>
      <c r="AO552" s="1053"/>
      <c r="AP552" s="1053"/>
      <c r="AQ552" s="237"/>
      <c r="AR552" s="237"/>
    </row>
    <row r="553" spans="1:44" s="243" customFormat="1" ht="21" customHeight="1" x14ac:dyDescent="0.15">
      <c r="A553" s="237"/>
      <c r="B553" s="835" t="s">
        <v>9</v>
      </c>
      <c r="C553" s="835"/>
      <c r="D553" s="832" t="s">
        <v>610</v>
      </c>
      <c r="E553" s="832"/>
      <c r="F553" s="832"/>
      <c r="G553" s="832"/>
      <c r="H553" s="832"/>
      <c r="I553" s="832"/>
      <c r="J553" s="832"/>
      <c r="K553" s="832"/>
      <c r="L553" s="832"/>
      <c r="M553" s="832"/>
      <c r="N553" s="832"/>
      <c r="O553" s="832"/>
      <c r="P553" s="832"/>
      <c r="Q553" s="832"/>
      <c r="R553" s="832"/>
      <c r="S553" s="832"/>
      <c r="T553" s="832"/>
      <c r="U553" s="832"/>
      <c r="V553" s="832"/>
      <c r="W553" s="832"/>
      <c r="X553" s="832"/>
      <c r="Y553" s="832"/>
      <c r="Z553" s="832"/>
      <c r="AA553" s="832"/>
      <c r="AB553" s="832"/>
      <c r="AC553" s="832"/>
      <c r="AD553" s="832"/>
      <c r="AE553" s="832"/>
      <c r="AF553" s="832"/>
      <c r="AG553" s="832"/>
      <c r="AH553" s="832"/>
      <c r="AI553" s="832"/>
      <c r="AJ553" s="832"/>
      <c r="AK553" s="832"/>
      <c r="AL553" s="832" t="s">
        <v>28</v>
      </c>
      <c r="AM553" s="838"/>
      <c r="AN553" s="839"/>
      <c r="AO553" s="839"/>
      <c r="AP553" s="840"/>
      <c r="AQ553" s="237"/>
      <c r="AR553" s="237"/>
    </row>
    <row r="554" spans="1:44" s="243" customFormat="1" ht="21.6" customHeight="1" x14ac:dyDescent="0.15">
      <c r="A554" s="237"/>
      <c r="B554" s="1022" t="s">
        <v>288</v>
      </c>
      <c r="C554" s="961"/>
      <c r="D554" s="829" t="s">
        <v>1655</v>
      </c>
      <c r="E554" s="830"/>
      <c r="F554" s="830"/>
      <c r="G554" s="830"/>
      <c r="H554" s="830"/>
      <c r="I554" s="830"/>
      <c r="J554" s="830"/>
      <c r="K554" s="830"/>
      <c r="L554" s="830"/>
      <c r="M554" s="830"/>
      <c r="N554" s="830"/>
      <c r="O554" s="830"/>
      <c r="P554" s="830"/>
      <c r="Q554" s="830"/>
      <c r="R554" s="830"/>
      <c r="S554" s="830"/>
      <c r="T554" s="830"/>
      <c r="U554" s="830"/>
      <c r="V554" s="830"/>
      <c r="W554" s="830"/>
      <c r="X554" s="830"/>
      <c r="Y554" s="830"/>
      <c r="Z554" s="830"/>
      <c r="AA554" s="830"/>
      <c r="AB554" s="830"/>
      <c r="AC554" s="830"/>
      <c r="AD554" s="830"/>
      <c r="AE554" s="830"/>
      <c r="AF554" s="830"/>
      <c r="AG554" s="830"/>
      <c r="AH554" s="830"/>
      <c r="AI554" s="830"/>
      <c r="AJ554" s="830"/>
      <c r="AK554" s="830"/>
      <c r="AL554" s="831"/>
      <c r="AM554" s="838"/>
      <c r="AN554" s="839"/>
      <c r="AO554" s="839"/>
      <c r="AP554" s="840"/>
      <c r="AQ554" s="237"/>
      <c r="AR554" s="237"/>
    </row>
    <row r="555" spans="1:44" s="243" customFormat="1" ht="21" customHeight="1" x14ac:dyDescent="0.15">
      <c r="A555" s="237"/>
      <c r="B555" s="1022" t="s">
        <v>289</v>
      </c>
      <c r="C555" s="961"/>
      <c r="D555" s="829" t="s">
        <v>488</v>
      </c>
      <c r="E555" s="830"/>
      <c r="F555" s="830"/>
      <c r="G555" s="830"/>
      <c r="H555" s="830"/>
      <c r="I555" s="830"/>
      <c r="J555" s="830"/>
      <c r="K555" s="830"/>
      <c r="L555" s="830"/>
      <c r="M555" s="830"/>
      <c r="N555" s="830"/>
      <c r="O555" s="830"/>
      <c r="P555" s="830"/>
      <c r="Q555" s="830"/>
      <c r="R555" s="830"/>
      <c r="S555" s="830"/>
      <c r="T555" s="830"/>
      <c r="U555" s="830"/>
      <c r="V555" s="830"/>
      <c r="W555" s="830"/>
      <c r="X555" s="830"/>
      <c r="Y555" s="830"/>
      <c r="Z555" s="830"/>
      <c r="AA555" s="830"/>
      <c r="AB555" s="830"/>
      <c r="AC555" s="830"/>
      <c r="AD555" s="830"/>
      <c r="AE555" s="830"/>
      <c r="AF555" s="830"/>
      <c r="AG555" s="830"/>
      <c r="AH555" s="830"/>
      <c r="AI555" s="830"/>
      <c r="AJ555" s="830"/>
      <c r="AK555" s="830"/>
      <c r="AL555" s="831"/>
      <c r="AM555" s="838"/>
      <c r="AN555" s="839"/>
      <c r="AO555" s="839"/>
      <c r="AP555" s="840"/>
      <c r="AQ555" s="237"/>
      <c r="AR555" s="237"/>
    </row>
    <row r="556" spans="1:44" ht="6.6" customHeight="1" x14ac:dyDescent="0.15">
      <c r="AQ556" s="237"/>
      <c r="AR556" s="237"/>
    </row>
    <row r="557" spans="1:44" ht="33" customHeight="1" x14ac:dyDescent="0.15">
      <c r="A557" s="664"/>
      <c r="B557" s="1212" t="s">
        <v>1452</v>
      </c>
      <c r="C557" s="1212"/>
      <c r="D557" s="1212"/>
      <c r="E557" s="1212"/>
      <c r="F557" s="1212"/>
      <c r="G557" s="1212"/>
      <c r="H557" s="1212"/>
      <c r="I557" s="1212"/>
      <c r="J557" s="1212"/>
      <c r="K557" s="1212"/>
      <c r="L557" s="1212"/>
      <c r="M557" s="1212"/>
      <c r="N557" s="1212"/>
      <c r="O557" s="1212"/>
      <c r="P557" s="1212"/>
      <c r="Q557" s="1212"/>
      <c r="R557" s="1212"/>
      <c r="S557" s="1212"/>
      <c r="T557" s="1212"/>
      <c r="U557" s="1212"/>
      <c r="V557" s="1212"/>
      <c r="W557" s="1212"/>
      <c r="X557" s="1212"/>
      <c r="Y557" s="1212"/>
      <c r="Z557" s="1212"/>
      <c r="AA557" s="1212"/>
      <c r="AB557" s="1212"/>
      <c r="AC557" s="1212"/>
      <c r="AD557" s="1212"/>
      <c r="AE557" s="1212"/>
      <c r="AF557" s="1212"/>
      <c r="AG557" s="1212"/>
      <c r="AH557" s="1212"/>
      <c r="AI557" s="1212"/>
      <c r="AJ557" s="1212"/>
      <c r="AK557" s="1212"/>
      <c r="AL557" s="1212"/>
      <c r="AM557" s="1212"/>
      <c r="AN557" s="1212"/>
      <c r="AO557" s="1212"/>
      <c r="AP557" s="1212"/>
      <c r="AQ557" s="237"/>
      <c r="AR557" s="237"/>
    </row>
    <row r="558" spans="1:44" ht="18" customHeight="1" x14ac:dyDescent="0.15">
      <c r="A558" s="664"/>
      <c r="B558" s="1207" t="s">
        <v>340</v>
      </c>
      <c r="C558" s="1207"/>
      <c r="D558" s="1207"/>
      <c r="E558" s="1207"/>
      <c r="F558" s="1207"/>
      <c r="G558" s="1207"/>
      <c r="H558" s="1207"/>
      <c r="I558" s="1207"/>
      <c r="J558" s="1207"/>
      <c r="K558" s="1207"/>
      <c r="L558" s="1207"/>
      <c r="M558" s="1207"/>
      <c r="N558" s="1207"/>
      <c r="O558" s="1207"/>
      <c r="P558" s="1207"/>
      <c r="Q558" s="1207"/>
      <c r="R558" s="1207"/>
      <c r="S558" s="1207"/>
      <c r="T558" s="1207"/>
      <c r="U558" s="1207"/>
      <c r="V558" s="1207"/>
      <c r="W558" s="1207"/>
      <c r="X558" s="768"/>
      <c r="Y558" s="768"/>
      <c r="Z558" s="768"/>
      <c r="AA558" s="768"/>
      <c r="AB558" s="768"/>
      <c r="AC558" s="768"/>
      <c r="AD558" s="768"/>
      <c r="AE558" s="768"/>
      <c r="AF558" s="768"/>
      <c r="AG558" s="768"/>
      <c r="AH558" s="768"/>
      <c r="AI558" s="768"/>
      <c r="AJ558" s="768"/>
      <c r="AK558" s="768"/>
      <c r="AL558" s="768"/>
      <c r="AM558" s="768"/>
      <c r="AN558" s="768"/>
      <c r="AO558" s="768"/>
      <c r="AP558" s="768"/>
      <c r="AQ558" s="237"/>
      <c r="AR558" s="237"/>
    </row>
    <row r="559" spans="1:44" s="243" customFormat="1" ht="18" customHeight="1" x14ac:dyDescent="0.15">
      <c r="A559" s="237"/>
      <c r="B559" s="833"/>
      <c r="C559" s="833"/>
      <c r="D559" s="1006" t="s">
        <v>27</v>
      </c>
      <c r="E559" s="833"/>
      <c r="F559" s="833"/>
      <c r="G559" s="833"/>
      <c r="H559" s="833"/>
      <c r="I559" s="833"/>
      <c r="J559" s="833"/>
      <c r="K559" s="833"/>
      <c r="L559" s="833"/>
      <c r="M559" s="833"/>
      <c r="N559" s="833"/>
      <c r="O559" s="833"/>
      <c r="P559" s="833"/>
      <c r="Q559" s="833"/>
      <c r="R559" s="833"/>
      <c r="S559" s="833"/>
      <c r="T559" s="833"/>
      <c r="U559" s="833"/>
      <c r="V559" s="833"/>
      <c r="W559" s="833"/>
      <c r="X559" s="833"/>
      <c r="Y559" s="833"/>
      <c r="Z559" s="833"/>
      <c r="AA559" s="833"/>
      <c r="AB559" s="833"/>
      <c r="AC559" s="833"/>
      <c r="AD559" s="833"/>
      <c r="AE559" s="833"/>
      <c r="AF559" s="833"/>
      <c r="AG559" s="833"/>
      <c r="AH559" s="833"/>
      <c r="AI559" s="833"/>
      <c r="AJ559" s="833"/>
      <c r="AK559" s="833"/>
      <c r="AL559" s="1004"/>
      <c r="AM559" s="981" t="s">
        <v>60</v>
      </c>
      <c r="AN559" s="982"/>
      <c r="AO559" s="982"/>
      <c r="AP559" s="983"/>
      <c r="AQ559" s="237"/>
      <c r="AR559" s="237"/>
    </row>
    <row r="560" spans="1:44" s="243" customFormat="1" ht="21.6" customHeight="1" x14ac:dyDescent="0.15">
      <c r="A560" s="237"/>
      <c r="B560" s="835" t="s">
        <v>9</v>
      </c>
      <c r="C560" s="835"/>
      <c r="D560" s="832" t="s">
        <v>293</v>
      </c>
      <c r="E560" s="832"/>
      <c r="F560" s="832"/>
      <c r="G560" s="832"/>
      <c r="H560" s="832"/>
      <c r="I560" s="832"/>
      <c r="J560" s="832"/>
      <c r="K560" s="832"/>
      <c r="L560" s="832"/>
      <c r="M560" s="832"/>
      <c r="N560" s="832"/>
      <c r="O560" s="832"/>
      <c r="P560" s="832"/>
      <c r="Q560" s="832"/>
      <c r="R560" s="832"/>
      <c r="S560" s="832"/>
      <c r="T560" s="832"/>
      <c r="U560" s="832"/>
      <c r="V560" s="832"/>
      <c r="W560" s="832"/>
      <c r="X560" s="832"/>
      <c r="Y560" s="832"/>
      <c r="Z560" s="832"/>
      <c r="AA560" s="832"/>
      <c r="AB560" s="832"/>
      <c r="AC560" s="832"/>
      <c r="AD560" s="832"/>
      <c r="AE560" s="832"/>
      <c r="AF560" s="832"/>
      <c r="AG560" s="832"/>
      <c r="AH560" s="832"/>
      <c r="AI560" s="832"/>
      <c r="AJ560" s="832"/>
      <c r="AK560" s="832"/>
      <c r="AL560" s="832" t="s">
        <v>28</v>
      </c>
      <c r="AM560" s="838"/>
      <c r="AN560" s="839"/>
      <c r="AO560" s="839"/>
      <c r="AP560" s="840"/>
      <c r="AQ560" s="237"/>
      <c r="AR560" s="237"/>
    </row>
    <row r="561" spans="1:44" s="243" customFormat="1" ht="26.45" customHeight="1" x14ac:dyDescent="0.15">
      <c r="A561" s="237"/>
      <c r="B561" s="1022" t="s">
        <v>296</v>
      </c>
      <c r="C561" s="961"/>
      <c r="D561" s="832" t="s">
        <v>1657</v>
      </c>
      <c r="E561" s="832"/>
      <c r="F561" s="832"/>
      <c r="G561" s="832"/>
      <c r="H561" s="832"/>
      <c r="I561" s="832"/>
      <c r="J561" s="832"/>
      <c r="K561" s="832"/>
      <c r="L561" s="832"/>
      <c r="M561" s="832"/>
      <c r="N561" s="832"/>
      <c r="O561" s="832"/>
      <c r="P561" s="832"/>
      <c r="Q561" s="832"/>
      <c r="R561" s="832"/>
      <c r="S561" s="832"/>
      <c r="T561" s="832"/>
      <c r="U561" s="832"/>
      <c r="V561" s="832"/>
      <c r="W561" s="832"/>
      <c r="X561" s="832"/>
      <c r="Y561" s="832"/>
      <c r="Z561" s="832"/>
      <c r="AA561" s="832"/>
      <c r="AB561" s="832"/>
      <c r="AC561" s="832"/>
      <c r="AD561" s="832"/>
      <c r="AE561" s="832"/>
      <c r="AF561" s="832"/>
      <c r="AG561" s="832"/>
      <c r="AH561" s="832"/>
      <c r="AI561" s="832"/>
      <c r="AJ561" s="832"/>
      <c r="AK561" s="832"/>
      <c r="AL561" s="832" t="s">
        <v>28</v>
      </c>
      <c r="AM561" s="614"/>
      <c r="AN561" s="615"/>
      <c r="AO561" s="615"/>
      <c r="AP561" s="616"/>
      <c r="AQ561" s="237"/>
      <c r="AR561" s="237"/>
    </row>
    <row r="562" spans="1:44" s="243" customFormat="1" ht="21" customHeight="1" x14ac:dyDescent="0.15">
      <c r="A562" s="237"/>
      <c r="B562" s="885" t="s">
        <v>14</v>
      </c>
      <c r="C562" s="1415"/>
      <c r="D562" s="1369" t="s">
        <v>852</v>
      </c>
      <c r="E562" s="1369"/>
      <c r="F562" s="1369"/>
      <c r="G562" s="1369"/>
      <c r="H562" s="1369"/>
      <c r="I562" s="1369"/>
      <c r="J562" s="1369"/>
      <c r="K562" s="1369"/>
      <c r="L562" s="1369"/>
      <c r="M562" s="1369"/>
      <c r="N562" s="1369"/>
      <c r="O562" s="1369"/>
      <c r="P562" s="1369"/>
      <c r="Q562" s="1369"/>
      <c r="R562" s="1369"/>
      <c r="S562" s="1369"/>
      <c r="T562" s="1369"/>
      <c r="U562" s="1369"/>
      <c r="V562" s="1369"/>
      <c r="W562" s="1369"/>
      <c r="X562" s="1369"/>
      <c r="Y562" s="1369"/>
      <c r="Z562" s="1369"/>
      <c r="AA562" s="1369"/>
      <c r="AB562" s="1369"/>
      <c r="AC562" s="1369"/>
      <c r="AD562" s="1369"/>
      <c r="AE562" s="1369"/>
      <c r="AF562" s="1369"/>
      <c r="AG562" s="1369"/>
      <c r="AH562" s="1369"/>
      <c r="AI562" s="1369"/>
      <c r="AJ562" s="1369"/>
      <c r="AK562" s="1369"/>
      <c r="AL562" s="1370"/>
      <c r="AM562" s="1213"/>
      <c r="AN562" s="1213"/>
      <c r="AO562" s="1213"/>
      <c r="AP562" s="1214"/>
      <c r="AQ562" s="237"/>
      <c r="AR562" s="237"/>
    </row>
    <row r="563" spans="1:44" s="243" customFormat="1" ht="21" customHeight="1" x14ac:dyDescent="0.15">
      <c r="A563" s="237"/>
      <c r="B563" s="851"/>
      <c r="C563" s="1047"/>
      <c r="D563" s="1387" t="s">
        <v>1658</v>
      </c>
      <c r="E563" s="1388"/>
      <c r="F563" s="1388"/>
      <c r="G563" s="1388"/>
      <c r="H563" s="1388"/>
      <c r="I563" s="1388"/>
      <c r="J563" s="1388"/>
      <c r="K563" s="1388"/>
      <c r="L563" s="1388"/>
      <c r="M563" s="1388"/>
      <c r="N563" s="1388"/>
      <c r="O563" s="1388"/>
      <c r="P563" s="1388"/>
      <c r="Q563" s="1388"/>
      <c r="R563" s="1388"/>
      <c r="S563" s="1388"/>
      <c r="T563" s="1388"/>
      <c r="U563" s="1388"/>
      <c r="V563" s="1388"/>
      <c r="W563" s="1388"/>
      <c r="X563" s="1388"/>
      <c r="Y563" s="1388"/>
      <c r="Z563" s="1388"/>
      <c r="AA563" s="1388"/>
      <c r="AB563" s="1388"/>
      <c r="AC563" s="1388"/>
      <c r="AD563" s="1388"/>
      <c r="AE563" s="1388"/>
      <c r="AF563" s="1388"/>
      <c r="AG563" s="1388"/>
      <c r="AH563" s="1388"/>
      <c r="AI563" s="1388"/>
      <c r="AJ563" s="1388"/>
      <c r="AK563" s="1388"/>
      <c r="AL563" s="1389"/>
      <c r="AM563" s="1064"/>
      <c r="AN563" s="1064"/>
      <c r="AO563" s="1064"/>
      <c r="AP563" s="1191"/>
      <c r="AQ563" s="237"/>
      <c r="AR563" s="237"/>
    </row>
    <row r="564" spans="1:44" s="243" customFormat="1" ht="21" customHeight="1" x14ac:dyDescent="0.15">
      <c r="A564" s="237"/>
      <c r="B564" s="851"/>
      <c r="C564" s="1047"/>
      <c r="D564" s="1156" t="s">
        <v>1659</v>
      </c>
      <c r="E564" s="1156"/>
      <c r="F564" s="1156"/>
      <c r="G564" s="1156"/>
      <c r="H564" s="1156"/>
      <c r="I564" s="1156"/>
      <c r="J564" s="1156"/>
      <c r="K564" s="1156"/>
      <c r="L564" s="1156"/>
      <c r="M564" s="1156"/>
      <c r="N564" s="1156"/>
      <c r="O564" s="1156"/>
      <c r="P564" s="1156"/>
      <c r="Q564" s="1156"/>
      <c r="R564" s="1156"/>
      <c r="S564" s="1156"/>
      <c r="T564" s="1156"/>
      <c r="U564" s="1156"/>
      <c r="V564" s="1156"/>
      <c r="W564" s="1156"/>
      <c r="X564" s="1156"/>
      <c r="Y564" s="1156"/>
      <c r="Z564" s="1156"/>
      <c r="AA564" s="1156"/>
      <c r="AB564" s="1156"/>
      <c r="AC564" s="1156"/>
      <c r="AD564" s="1156"/>
      <c r="AE564" s="1156"/>
      <c r="AF564" s="1156"/>
      <c r="AG564" s="1156"/>
      <c r="AH564" s="1156"/>
      <c r="AI564" s="1156"/>
      <c r="AJ564" s="1156"/>
      <c r="AK564" s="1156"/>
      <c r="AL564" s="1371"/>
      <c r="AM564" s="769"/>
      <c r="AN564" s="770"/>
      <c r="AO564" s="770"/>
      <c r="AP564" s="771"/>
      <c r="AQ564" s="237"/>
      <c r="AR564" s="237"/>
    </row>
    <row r="565" spans="1:44" s="243" customFormat="1" ht="30" customHeight="1" x14ac:dyDescent="0.15">
      <c r="A565" s="237"/>
      <c r="B565" s="1416"/>
      <c r="C565" s="1049"/>
      <c r="D565" s="1170" t="s">
        <v>1660</v>
      </c>
      <c r="E565" s="1170"/>
      <c r="F565" s="1170"/>
      <c r="G565" s="1170"/>
      <c r="H565" s="1170"/>
      <c r="I565" s="1170"/>
      <c r="J565" s="1170"/>
      <c r="K565" s="1170"/>
      <c r="L565" s="1170"/>
      <c r="M565" s="1170"/>
      <c r="N565" s="1170"/>
      <c r="O565" s="1170"/>
      <c r="P565" s="1170"/>
      <c r="Q565" s="1170"/>
      <c r="R565" s="1170"/>
      <c r="S565" s="1170"/>
      <c r="T565" s="1170"/>
      <c r="U565" s="1170"/>
      <c r="V565" s="1170"/>
      <c r="W565" s="1170"/>
      <c r="X565" s="1170"/>
      <c r="Y565" s="1170"/>
      <c r="Z565" s="1170"/>
      <c r="AA565" s="1170"/>
      <c r="AB565" s="1170"/>
      <c r="AC565" s="1170"/>
      <c r="AD565" s="1170"/>
      <c r="AE565" s="1170"/>
      <c r="AF565" s="1170"/>
      <c r="AG565" s="1170"/>
      <c r="AH565" s="1170"/>
      <c r="AI565" s="1170"/>
      <c r="AJ565" s="1170"/>
      <c r="AK565" s="1170"/>
      <c r="AL565" s="1171"/>
      <c r="AM565" s="620"/>
      <c r="AN565" s="621"/>
      <c r="AO565" s="621"/>
      <c r="AP565" s="622"/>
      <c r="AQ565" s="237"/>
      <c r="AR565" s="237"/>
    </row>
    <row r="566" spans="1:44" s="243" customFormat="1" ht="45" customHeight="1" x14ac:dyDescent="0.15">
      <c r="A566" s="237"/>
      <c r="B566" s="1395" t="s">
        <v>341</v>
      </c>
      <c r="C566" s="1350"/>
      <c r="D566" s="829" t="s">
        <v>367</v>
      </c>
      <c r="E566" s="830"/>
      <c r="F566" s="830"/>
      <c r="G566" s="830"/>
      <c r="H566" s="830"/>
      <c r="I566" s="830"/>
      <c r="J566" s="830"/>
      <c r="K566" s="830"/>
      <c r="L566" s="830"/>
      <c r="M566" s="830"/>
      <c r="N566" s="830"/>
      <c r="O566" s="830"/>
      <c r="P566" s="830"/>
      <c r="Q566" s="830"/>
      <c r="R566" s="830"/>
      <c r="S566" s="830"/>
      <c r="T566" s="830"/>
      <c r="U566" s="830"/>
      <c r="V566" s="830"/>
      <c r="W566" s="830"/>
      <c r="X566" s="830"/>
      <c r="Y566" s="830"/>
      <c r="Z566" s="830"/>
      <c r="AA566" s="830"/>
      <c r="AB566" s="830"/>
      <c r="AC566" s="830"/>
      <c r="AD566" s="830"/>
      <c r="AE566" s="830"/>
      <c r="AF566" s="830"/>
      <c r="AG566" s="830"/>
      <c r="AH566" s="830"/>
      <c r="AI566" s="830"/>
      <c r="AJ566" s="830"/>
      <c r="AK566" s="830"/>
      <c r="AL566" s="831"/>
      <c r="AM566" s="838"/>
      <c r="AN566" s="839"/>
      <c r="AO566" s="839"/>
      <c r="AP566" s="840"/>
      <c r="AQ566" s="237"/>
      <c r="AR566" s="237"/>
    </row>
    <row r="567" spans="1:44" ht="6" customHeight="1" x14ac:dyDescent="0.15">
      <c r="AQ567" s="237"/>
      <c r="AR567" s="237"/>
    </row>
    <row r="568" spans="1:44" ht="18" customHeight="1" x14ac:dyDescent="0.15">
      <c r="A568" s="238" t="s">
        <v>611</v>
      </c>
      <c r="AQ568" s="237"/>
      <c r="AR568" s="237"/>
    </row>
    <row r="569" spans="1:44" ht="16.7" customHeight="1" x14ac:dyDescent="0.15">
      <c r="A569" s="238"/>
      <c r="B569" s="1053" t="s">
        <v>1453</v>
      </c>
      <c r="C569" s="1053"/>
      <c r="D569" s="1053"/>
      <c r="E569" s="1053"/>
      <c r="F569" s="1053"/>
      <c r="G569" s="1053"/>
      <c r="H569" s="1053"/>
      <c r="I569" s="1053"/>
      <c r="J569" s="1053"/>
      <c r="K569" s="1053"/>
      <c r="L569" s="1053"/>
      <c r="M569" s="1053"/>
      <c r="N569" s="1053"/>
      <c r="O569" s="1053"/>
      <c r="P569" s="1053"/>
      <c r="Q569" s="1053"/>
      <c r="R569" s="1053"/>
      <c r="S569" s="1053"/>
      <c r="T569" s="1053"/>
      <c r="U569" s="1053"/>
      <c r="V569" s="1053"/>
      <c r="W569" s="1053"/>
      <c r="X569" s="1053"/>
      <c r="Y569" s="1053"/>
      <c r="Z569" s="1053"/>
      <c r="AA569" s="1053"/>
      <c r="AB569" s="1053"/>
      <c r="AC569" s="1053"/>
      <c r="AD569" s="1053"/>
      <c r="AE569" s="1053"/>
      <c r="AF569" s="1053"/>
      <c r="AG569" s="1053"/>
      <c r="AH569" s="1053"/>
      <c r="AI569" s="1053"/>
      <c r="AJ569" s="1053"/>
      <c r="AK569" s="1053"/>
      <c r="AL569" s="1053"/>
      <c r="AM569" s="1053"/>
      <c r="AN569" s="1053"/>
      <c r="AO569" s="1053"/>
      <c r="AP569" s="1053"/>
      <c r="AQ569" s="237"/>
      <c r="AR569" s="237"/>
    </row>
    <row r="570" spans="1:44" s="243" customFormat="1" ht="15" customHeight="1" x14ac:dyDescent="0.15">
      <c r="A570" s="237"/>
      <c r="B570" s="844"/>
      <c r="C570" s="844"/>
      <c r="D570" s="990" t="s">
        <v>27</v>
      </c>
      <c r="E570" s="844"/>
      <c r="F570" s="844"/>
      <c r="G570" s="844"/>
      <c r="H570" s="844"/>
      <c r="I570" s="844"/>
      <c r="J570" s="844"/>
      <c r="K570" s="844"/>
      <c r="L570" s="844"/>
      <c r="M570" s="844"/>
      <c r="N570" s="844"/>
      <c r="O570" s="844"/>
      <c r="P570" s="844"/>
      <c r="Q570" s="844"/>
      <c r="R570" s="844"/>
      <c r="S570" s="844"/>
      <c r="T570" s="844"/>
      <c r="U570" s="844"/>
      <c r="V570" s="844"/>
      <c r="W570" s="844"/>
      <c r="X570" s="844"/>
      <c r="Y570" s="844"/>
      <c r="Z570" s="844"/>
      <c r="AA570" s="844"/>
      <c r="AB570" s="844"/>
      <c r="AC570" s="844"/>
      <c r="AD570" s="844"/>
      <c r="AE570" s="844"/>
      <c r="AF570" s="844"/>
      <c r="AG570" s="844"/>
      <c r="AH570" s="844"/>
      <c r="AI570" s="844"/>
      <c r="AJ570" s="844"/>
      <c r="AK570" s="844"/>
      <c r="AL570" s="988"/>
      <c r="AM570" s="841" t="s">
        <v>60</v>
      </c>
      <c r="AN570" s="842"/>
      <c r="AO570" s="842"/>
      <c r="AP570" s="843"/>
      <c r="AQ570" s="237"/>
      <c r="AR570" s="237"/>
    </row>
    <row r="571" spans="1:44" s="243" customFormat="1" ht="57" customHeight="1" x14ac:dyDescent="0.15">
      <c r="A571" s="237"/>
      <c r="B571" s="1266" t="s">
        <v>1292</v>
      </c>
      <c r="C571" s="1326"/>
      <c r="D571" s="1421" t="s">
        <v>1454</v>
      </c>
      <c r="E571" s="1422"/>
      <c r="F571" s="1422"/>
      <c r="G571" s="1422"/>
      <c r="H571" s="1422"/>
      <c r="I571" s="1422"/>
      <c r="J571" s="1422"/>
      <c r="K571" s="1422"/>
      <c r="L571" s="1422"/>
      <c r="M571" s="1422"/>
      <c r="N571" s="1422"/>
      <c r="O571" s="1422"/>
      <c r="P571" s="1422"/>
      <c r="Q571" s="1422"/>
      <c r="R571" s="1422"/>
      <c r="S571" s="1422"/>
      <c r="T571" s="1422"/>
      <c r="U571" s="1422"/>
      <c r="V571" s="1422"/>
      <c r="W571" s="1422"/>
      <c r="X571" s="1422"/>
      <c r="Y571" s="1422"/>
      <c r="Z571" s="1422"/>
      <c r="AA571" s="1422"/>
      <c r="AB571" s="1422"/>
      <c r="AC571" s="1422"/>
      <c r="AD571" s="1422"/>
      <c r="AE571" s="1422"/>
      <c r="AF571" s="1422"/>
      <c r="AG571" s="1422"/>
      <c r="AH571" s="1422"/>
      <c r="AI571" s="1422"/>
      <c r="AJ571" s="1422"/>
      <c r="AK571" s="1422"/>
      <c r="AL571" s="1423"/>
      <c r="AM571" s="552"/>
      <c r="AN571" s="552"/>
      <c r="AO571" s="552"/>
      <c r="AP571" s="553"/>
      <c r="AQ571" s="237"/>
      <c r="AR571" s="237"/>
    </row>
    <row r="572" spans="1:44" s="243" customFormat="1" ht="6" customHeight="1" x14ac:dyDescent="0.15">
      <c r="A572" s="237"/>
      <c r="B572" s="237"/>
      <c r="C572" s="237"/>
      <c r="D572" s="549"/>
      <c r="E572" s="549"/>
      <c r="F572" s="549"/>
      <c r="G572" s="549"/>
      <c r="H572" s="549"/>
      <c r="I572" s="549"/>
      <c r="J572" s="549"/>
      <c r="K572" s="549"/>
      <c r="L572" s="549"/>
      <c r="M572" s="549"/>
      <c r="N572" s="549"/>
      <c r="O572" s="549"/>
      <c r="P572" s="549"/>
      <c r="Q572" s="549"/>
      <c r="R572" s="549"/>
      <c r="S572" s="549"/>
      <c r="T572" s="549"/>
      <c r="U572" s="549"/>
      <c r="V572" s="549"/>
      <c r="W572" s="549"/>
      <c r="X572" s="549"/>
      <c r="Y572" s="549"/>
      <c r="Z572" s="549"/>
      <c r="AA572" s="549"/>
      <c r="AB572" s="549"/>
      <c r="AC572" s="549"/>
      <c r="AD572" s="549"/>
      <c r="AE572" s="549"/>
      <c r="AF572" s="549"/>
      <c r="AG572" s="549"/>
      <c r="AH572" s="549"/>
      <c r="AI572" s="549"/>
      <c r="AJ572" s="549"/>
      <c r="AK572" s="549"/>
      <c r="AL572" s="549"/>
      <c r="AM572" s="237"/>
      <c r="AN572" s="237"/>
      <c r="AO572" s="237"/>
      <c r="AP572" s="237"/>
      <c r="AQ572" s="237"/>
      <c r="AR572" s="237"/>
    </row>
    <row r="573" spans="1:44" ht="18" customHeight="1" x14ac:dyDescent="0.15">
      <c r="A573" s="238"/>
      <c r="B573" s="1053" t="s">
        <v>1455</v>
      </c>
      <c r="C573" s="1053"/>
      <c r="D573" s="1053"/>
      <c r="E573" s="1053"/>
      <c r="F573" s="1053"/>
      <c r="G573" s="1053"/>
      <c r="H573" s="1053"/>
      <c r="I573" s="1053"/>
      <c r="J573" s="1053"/>
      <c r="K573" s="1053"/>
      <c r="L573" s="1053"/>
      <c r="M573" s="1053"/>
      <c r="N573" s="1053"/>
      <c r="O573" s="1053"/>
      <c r="P573" s="1053"/>
      <c r="Q573" s="1053"/>
      <c r="R573" s="1053"/>
      <c r="S573" s="1053"/>
      <c r="T573" s="1053"/>
      <c r="U573" s="1053"/>
      <c r="V573" s="1053"/>
      <c r="W573" s="1053"/>
      <c r="X573" s="1053"/>
      <c r="Y573" s="1053"/>
      <c r="Z573" s="1053"/>
      <c r="AA573" s="1053"/>
      <c r="AB573" s="1053"/>
      <c r="AC573" s="1053"/>
      <c r="AD573" s="1053"/>
      <c r="AE573" s="1053"/>
      <c r="AF573" s="1053"/>
      <c r="AG573" s="1053"/>
      <c r="AH573" s="1053"/>
      <c r="AI573" s="1053"/>
      <c r="AJ573" s="1053"/>
      <c r="AK573" s="1053"/>
      <c r="AL573" s="1053"/>
      <c r="AM573" s="1053"/>
      <c r="AN573" s="1053"/>
      <c r="AO573" s="1053"/>
      <c r="AP573" s="1053"/>
      <c r="AQ573" s="237"/>
      <c r="AR573" s="237"/>
    </row>
    <row r="574" spans="1:44" s="243" customFormat="1" ht="18" customHeight="1" x14ac:dyDescent="0.15">
      <c r="A574" s="237"/>
      <c r="B574" s="844"/>
      <c r="C574" s="844"/>
      <c r="D574" s="1006" t="s">
        <v>27</v>
      </c>
      <c r="E574" s="833"/>
      <c r="F574" s="833"/>
      <c r="G574" s="833"/>
      <c r="H574" s="833"/>
      <c r="I574" s="833"/>
      <c r="J574" s="833"/>
      <c r="K574" s="833"/>
      <c r="L574" s="833"/>
      <c r="M574" s="833"/>
      <c r="N574" s="833"/>
      <c r="O574" s="833"/>
      <c r="P574" s="833"/>
      <c r="Q574" s="833"/>
      <c r="R574" s="833"/>
      <c r="S574" s="833"/>
      <c r="T574" s="833"/>
      <c r="U574" s="833"/>
      <c r="V574" s="833"/>
      <c r="W574" s="833"/>
      <c r="X574" s="833"/>
      <c r="Y574" s="833"/>
      <c r="Z574" s="833"/>
      <c r="AA574" s="833"/>
      <c r="AB574" s="833"/>
      <c r="AC574" s="833"/>
      <c r="AD574" s="833"/>
      <c r="AE574" s="833"/>
      <c r="AF574" s="833"/>
      <c r="AG574" s="833"/>
      <c r="AH574" s="833"/>
      <c r="AI574" s="833"/>
      <c r="AJ574" s="833"/>
      <c r="AK574" s="833"/>
      <c r="AL574" s="1004"/>
      <c r="AM574" s="981" t="s">
        <v>65</v>
      </c>
      <c r="AN574" s="982"/>
      <c r="AO574" s="982"/>
      <c r="AP574" s="983"/>
      <c r="AQ574" s="237"/>
      <c r="AR574" s="237"/>
    </row>
    <row r="575" spans="1:44" s="243" customFormat="1" ht="45" customHeight="1" x14ac:dyDescent="0.15">
      <c r="A575" s="237"/>
      <c r="B575" s="1044" t="s">
        <v>66</v>
      </c>
      <c r="C575" s="1045"/>
      <c r="D575" s="1003" t="s">
        <v>1661</v>
      </c>
      <c r="E575" s="837"/>
      <c r="F575" s="837"/>
      <c r="G575" s="837"/>
      <c r="H575" s="837"/>
      <c r="I575" s="837"/>
      <c r="J575" s="837"/>
      <c r="K575" s="837"/>
      <c r="L575" s="837"/>
      <c r="M575" s="837"/>
      <c r="N575" s="837"/>
      <c r="O575" s="837"/>
      <c r="P575" s="837"/>
      <c r="Q575" s="837"/>
      <c r="R575" s="837"/>
      <c r="S575" s="837"/>
      <c r="T575" s="837"/>
      <c r="U575" s="837"/>
      <c r="V575" s="837"/>
      <c r="W575" s="837"/>
      <c r="X575" s="837"/>
      <c r="Y575" s="837"/>
      <c r="Z575" s="837"/>
      <c r="AA575" s="837"/>
      <c r="AB575" s="837"/>
      <c r="AC575" s="837"/>
      <c r="AD575" s="837"/>
      <c r="AE575" s="837"/>
      <c r="AF575" s="837"/>
      <c r="AG575" s="837"/>
      <c r="AH575" s="837"/>
      <c r="AI575" s="837"/>
      <c r="AJ575" s="837"/>
      <c r="AK575" s="837"/>
      <c r="AL575" s="1001" t="s">
        <v>28</v>
      </c>
      <c r="AM575" s="985"/>
      <c r="AN575" s="986"/>
      <c r="AO575" s="986"/>
      <c r="AP575" s="987"/>
      <c r="AQ575" s="237"/>
      <c r="AR575" s="237"/>
    </row>
    <row r="576" spans="1:44" s="243" customFormat="1" ht="21" customHeight="1" x14ac:dyDescent="0.15">
      <c r="A576" s="237"/>
      <c r="B576" s="1046"/>
      <c r="C576" s="1047"/>
      <c r="D576" s="1354" t="s">
        <v>1798</v>
      </c>
      <c r="E576" s="1354"/>
      <c r="F576" s="1354"/>
      <c r="G576" s="1354"/>
      <c r="H576" s="1354"/>
      <c r="I576" s="1354"/>
      <c r="J576" s="1354"/>
      <c r="K576" s="1354"/>
      <c r="L576" s="1354"/>
      <c r="M576" s="1354"/>
      <c r="N576" s="1354"/>
      <c r="O576" s="1354"/>
      <c r="P576" s="1354"/>
      <c r="Q576" s="1354"/>
      <c r="R576" s="1354"/>
      <c r="S576" s="1354"/>
      <c r="T576" s="1354"/>
      <c r="U576" s="1354"/>
      <c r="V576" s="1354"/>
      <c r="W576" s="1354"/>
      <c r="X576" s="1354"/>
      <c r="Y576" s="1354"/>
      <c r="Z576" s="1354"/>
      <c r="AA576" s="1354"/>
      <c r="AB576" s="1354"/>
      <c r="AC576" s="1354"/>
      <c r="AD576" s="1354"/>
      <c r="AE576" s="1354"/>
      <c r="AF576" s="1354"/>
      <c r="AG576" s="1354"/>
      <c r="AH576" s="1354"/>
      <c r="AI576" s="1354"/>
      <c r="AJ576" s="1354"/>
      <c r="AK576" s="1354"/>
      <c r="AL576" s="1355"/>
      <c r="AM576" s="1015"/>
      <c r="AN576" s="863"/>
      <c r="AO576" s="863"/>
      <c r="AP576" s="1016"/>
      <c r="AQ576" s="237"/>
      <c r="AR576" s="237"/>
    </row>
    <row r="577" spans="1:44" s="243" customFormat="1" ht="57.6" customHeight="1" x14ac:dyDescent="0.15">
      <c r="A577" s="237"/>
      <c r="B577" s="1046"/>
      <c r="C577" s="1047"/>
      <c r="D577" s="921" t="s">
        <v>1662</v>
      </c>
      <c r="E577" s="921"/>
      <c r="F577" s="921"/>
      <c r="G577" s="921"/>
      <c r="H577" s="921"/>
      <c r="I577" s="921"/>
      <c r="J577" s="921"/>
      <c r="K577" s="921"/>
      <c r="L577" s="921"/>
      <c r="M577" s="921"/>
      <c r="N577" s="921"/>
      <c r="O577" s="921"/>
      <c r="P577" s="921"/>
      <c r="Q577" s="921"/>
      <c r="R577" s="921"/>
      <c r="S577" s="921"/>
      <c r="T577" s="921"/>
      <c r="U577" s="921"/>
      <c r="V577" s="921"/>
      <c r="W577" s="921"/>
      <c r="X577" s="921"/>
      <c r="Y577" s="921"/>
      <c r="Z577" s="921"/>
      <c r="AA577" s="921"/>
      <c r="AB577" s="921"/>
      <c r="AC577" s="921"/>
      <c r="AD577" s="921"/>
      <c r="AE577" s="921"/>
      <c r="AF577" s="921"/>
      <c r="AG577" s="921"/>
      <c r="AH577" s="921"/>
      <c r="AI577" s="921"/>
      <c r="AJ577" s="921"/>
      <c r="AK577" s="921"/>
      <c r="AL577" s="1155"/>
      <c r="AM577" s="638"/>
      <c r="AN577" s="612"/>
      <c r="AO577" s="612"/>
      <c r="AP577" s="639"/>
      <c r="AQ577" s="237"/>
      <c r="AR577" s="237"/>
    </row>
    <row r="578" spans="1:44" s="243" customFormat="1" ht="21" customHeight="1" x14ac:dyDescent="0.15">
      <c r="A578" s="237"/>
      <c r="B578" s="1046"/>
      <c r="C578" s="1047"/>
      <c r="D578" s="921" t="s">
        <v>324</v>
      </c>
      <c r="E578" s="921"/>
      <c r="F578" s="921"/>
      <c r="G578" s="921"/>
      <c r="H578" s="921"/>
      <c r="I578" s="921"/>
      <c r="J578" s="921"/>
      <c r="K578" s="921"/>
      <c r="L578" s="921"/>
      <c r="M578" s="921"/>
      <c r="N578" s="921"/>
      <c r="O578" s="921"/>
      <c r="P578" s="921"/>
      <c r="Q578" s="921"/>
      <c r="R578" s="921"/>
      <c r="S578" s="921"/>
      <c r="T578" s="921"/>
      <c r="U578" s="921"/>
      <c r="V578" s="921"/>
      <c r="W578" s="921"/>
      <c r="X578" s="921"/>
      <c r="Y578" s="921"/>
      <c r="Z578" s="921"/>
      <c r="AA578" s="921"/>
      <c r="AB578" s="921"/>
      <c r="AC578" s="921"/>
      <c r="AD578" s="921"/>
      <c r="AE578" s="921"/>
      <c r="AF578" s="921"/>
      <c r="AG578" s="921"/>
      <c r="AH578" s="921"/>
      <c r="AI578" s="921"/>
      <c r="AJ578" s="921"/>
      <c r="AK578" s="921"/>
      <c r="AL578" s="921"/>
      <c r="AM578" s="611"/>
      <c r="AN578" s="612"/>
      <c r="AO578" s="612"/>
      <c r="AP578" s="613"/>
      <c r="AQ578" s="237"/>
      <c r="AR578" s="237"/>
    </row>
    <row r="579" spans="1:44" s="243" customFormat="1" ht="21" customHeight="1" x14ac:dyDescent="0.15">
      <c r="A579" s="237"/>
      <c r="B579" s="1048"/>
      <c r="C579" s="1049"/>
      <c r="D579" s="1342" t="s">
        <v>323</v>
      </c>
      <c r="E579" s="1342"/>
      <c r="F579" s="1342"/>
      <c r="G579" s="1342"/>
      <c r="H579" s="1342"/>
      <c r="I579" s="1342"/>
      <c r="J579" s="1342"/>
      <c r="K579" s="1342"/>
      <c r="L579" s="1342"/>
      <c r="M579" s="1342"/>
      <c r="N579" s="1342"/>
      <c r="O579" s="1342"/>
      <c r="P579" s="1342"/>
      <c r="Q579" s="1342"/>
      <c r="R579" s="1342"/>
      <c r="S579" s="1342"/>
      <c r="T579" s="1342"/>
      <c r="U579" s="1342"/>
      <c r="V579" s="1342"/>
      <c r="W579" s="1342"/>
      <c r="X579" s="1342"/>
      <c r="Y579" s="1342"/>
      <c r="Z579" s="1342"/>
      <c r="AA579" s="1342"/>
      <c r="AB579" s="1342"/>
      <c r="AC579" s="1342"/>
      <c r="AD579" s="1342"/>
      <c r="AE579" s="1342"/>
      <c r="AF579" s="1342"/>
      <c r="AG579" s="1342"/>
      <c r="AH579" s="1342"/>
      <c r="AI579" s="1342"/>
      <c r="AJ579" s="1342"/>
      <c r="AK579" s="1342"/>
      <c r="AL579" s="1343"/>
      <c r="AM579" s="620"/>
      <c r="AN579" s="621"/>
      <c r="AO579" s="621"/>
      <c r="AP579" s="622"/>
      <c r="AQ579" s="237"/>
      <c r="AR579" s="237"/>
    </row>
    <row r="580" spans="1:44" s="243" customFormat="1" ht="30" customHeight="1" x14ac:dyDescent="0.15">
      <c r="A580" s="237"/>
      <c r="B580" s="853" t="s">
        <v>12</v>
      </c>
      <c r="C580" s="854"/>
      <c r="D580" s="829" t="s">
        <v>1663</v>
      </c>
      <c r="E580" s="830"/>
      <c r="F580" s="830"/>
      <c r="G580" s="830"/>
      <c r="H580" s="830"/>
      <c r="I580" s="830"/>
      <c r="J580" s="830"/>
      <c r="K580" s="830"/>
      <c r="L580" s="830"/>
      <c r="M580" s="830"/>
      <c r="N580" s="830"/>
      <c r="O580" s="830"/>
      <c r="P580" s="830"/>
      <c r="Q580" s="830"/>
      <c r="R580" s="830"/>
      <c r="S580" s="830"/>
      <c r="T580" s="830"/>
      <c r="U580" s="830"/>
      <c r="V580" s="830"/>
      <c r="W580" s="830"/>
      <c r="X580" s="830"/>
      <c r="Y580" s="830"/>
      <c r="Z580" s="830"/>
      <c r="AA580" s="830"/>
      <c r="AB580" s="830"/>
      <c r="AC580" s="830"/>
      <c r="AD580" s="830"/>
      <c r="AE580" s="830"/>
      <c r="AF580" s="830"/>
      <c r="AG580" s="830"/>
      <c r="AH580" s="830"/>
      <c r="AI580" s="830"/>
      <c r="AJ580" s="830"/>
      <c r="AK580" s="830"/>
      <c r="AL580" s="831"/>
      <c r="AM580" s="838"/>
      <c r="AN580" s="839"/>
      <c r="AO580" s="839"/>
      <c r="AP580" s="840"/>
      <c r="AQ580" s="237"/>
      <c r="AR580" s="237"/>
    </row>
    <row r="581" spans="1:44" s="243" customFormat="1" ht="23.45" customHeight="1" x14ac:dyDescent="0.15">
      <c r="A581" s="237"/>
      <c r="B581" s="835" t="s">
        <v>14</v>
      </c>
      <c r="C581" s="835"/>
      <c r="D581" s="1009" t="s">
        <v>1664</v>
      </c>
      <c r="E581" s="832"/>
      <c r="F581" s="832"/>
      <c r="G581" s="832"/>
      <c r="H581" s="832"/>
      <c r="I581" s="832"/>
      <c r="J581" s="832"/>
      <c r="K581" s="832"/>
      <c r="L581" s="832"/>
      <c r="M581" s="832"/>
      <c r="N581" s="832"/>
      <c r="O581" s="832"/>
      <c r="P581" s="832"/>
      <c r="Q581" s="832"/>
      <c r="R581" s="832"/>
      <c r="S581" s="832"/>
      <c r="T581" s="832"/>
      <c r="U581" s="832"/>
      <c r="V581" s="832"/>
      <c r="W581" s="832"/>
      <c r="X581" s="832"/>
      <c r="Y581" s="832"/>
      <c r="Z581" s="832"/>
      <c r="AA581" s="832"/>
      <c r="AB581" s="832"/>
      <c r="AC581" s="832"/>
      <c r="AD581" s="832"/>
      <c r="AE581" s="832"/>
      <c r="AF581" s="832"/>
      <c r="AG581" s="832"/>
      <c r="AH581" s="832"/>
      <c r="AI581" s="832"/>
      <c r="AJ581" s="832"/>
      <c r="AK581" s="832"/>
      <c r="AL581" s="845" t="s">
        <v>28</v>
      </c>
      <c r="AM581" s="838"/>
      <c r="AN581" s="839"/>
      <c r="AO581" s="839"/>
      <c r="AP581" s="840"/>
      <c r="AQ581" s="237"/>
      <c r="AR581" s="237"/>
    </row>
    <row r="582" spans="1:44" s="243" customFormat="1" ht="90" customHeight="1" x14ac:dyDescent="0.15">
      <c r="A582" s="237"/>
      <c r="B582" s="835" t="s">
        <v>76</v>
      </c>
      <c r="C582" s="835"/>
      <c r="D582" s="1081" t="s">
        <v>1665</v>
      </c>
      <c r="E582" s="1082"/>
      <c r="F582" s="1082"/>
      <c r="G582" s="1082"/>
      <c r="H582" s="1082"/>
      <c r="I582" s="1082"/>
      <c r="J582" s="1082"/>
      <c r="K582" s="1082"/>
      <c r="L582" s="1082"/>
      <c r="M582" s="1082"/>
      <c r="N582" s="1082"/>
      <c r="O582" s="1082"/>
      <c r="P582" s="1082"/>
      <c r="Q582" s="1082"/>
      <c r="R582" s="1082"/>
      <c r="S582" s="1082"/>
      <c r="T582" s="1082"/>
      <c r="U582" s="1082"/>
      <c r="V582" s="1082"/>
      <c r="W582" s="1082"/>
      <c r="X582" s="1082"/>
      <c r="Y582" s="1082"/>
      <c r="Z582" s="1082"/>
      <c r="AA582" s="1082"/>
      <c r="AB582" s="1082"/>
      <c r="AC582" s="1082"/>
      <c r="AD582" s="1082"/>
      <c r="AE582" s="1082"/>
      <c r="AF582" s="1082"/>
      <c r="AG582" s="1082"/>
      <c r="AH582" s="1082"/>
      <c r="AI582" s="1082"/>
      <c r="AJ582" s="1082"/>
      <c r="AK582" s="1082"/>
      <c r="AL582" s="1083"/>
      <c r="AM582" s="877"/>
      <c r="AN582" s="878"/>
      <c r="AO582" s="878"/>
      <c r="AP582" s="879"/>
      <c r="AQ582" s="237"/>
      <c r="AR582" s="237"/>
    </row>
    <row r="583" spans="1:44" s="243" customFormat="1" ht="6" customHeight="1" x14ac:dyDescent="0.15">
      <c r="AQ583" s="237"/>
      <c r="AR583" s="237"/>
    </row>
    <row r="584" spans="1:44" ht="15" customHeight="1" x14ac:dyDescent="0.15">
      <c r="A584" s="238"/>
      <c r="B584" s="1053" t="s">
        <v>1666</v>
      </c>
      <c r="C584" s="1053"/>
      <c r="D584" s="1053"/>
      <c r="E584" s="1053"/>
      <c r="F584" s="1053"/>
      <c r="G584" s="1053"/>
      <c r="H584" s="1053"/>
      <c r="I584" s="1053"/>
      <c r="J584" s="1053"/>
      <c r="K584" s="1053"/>
      <c r="L584" s="1053"/>
      <c r="M584" s="1053"/>
      <c r="N584" s="1053"/>
      <c r="O584" s="1053"/>
      <c r="P584" s="1053"/>
      <c r="Q584" s="1053"/>
      <c r="R584" s="1053"/>
      <c r="S584" s="1053"/>
      <c r="T584" s="1053"/>
      <c r="U584" s="1053"/>
      <c r="V584" s="1053"/>
      <c r="W584" s="1053"/>
      <c r="X584" s="1053"/>
      <c r="Y584" s="1053"/>
      <c r="Z584" s="1053"/>
      <c r="AA584" s="1053"/>
      <c r="AB584" s="1053"/>
      <c r="AC584" s="1053"/>
      <c r="AD584" s="1053"/>
      <c r="AE584" s="1053"/>
      <c r="AF584" s="1053"/>
      <c r="AG584" s="1053"/>
      <c r="AH584" s="1053"/>
      <c r="AI584" s="1053"/>
      <c r="AJ584" s="1053"/>
      <c r="AK584" s="1053"/>
      <c r="AL584" s="1053"/>
      <c r="AM584" s="1053"/>
      <c r="AN584" s="1053"/>
      <c r="AO584" s="1053"/>
      <c r="AP584" s="1053"/>
      <c r="AQ584" s="237"/>
      <c r="AR584" s="237"/>
    </row>
    <row r="585" spans="1:44" s="243" customFormat="1" ht="15" customHeight="1" x14ac:dyDescent="0.15">
      <c r="A585" s="237"/>
      <c r="B585" s="988"/>
      <c r="C585" s="990"/>
      <c r="D585" s="988" t="s">
        <v>27</v>
      </c>
      <c r="E585" s="989"/>
      <c r="F585" s="989"/>
      <c r="G585" s="989"/>
      <c r="H585" s="989"/>
      <c r="I585" s="989"/>
      <c r="J585" s="989"/>
      <c r="K585" s="989"/>
      <c r="L585" s="989"/>
      <c r="M585" s="989"/>
      <c r="N585" s="989"/>
      <c r="O585" s="989"/>
      <c r="P585" s="989"/>
      <c r="Q585" s="989"/>
      <c r="R585" s="989"/>
      <c r="S585" s="989"/>
      <c r="T585" s="989"/>
      <c r="U585" s="989"/>
      <c r="V585" s="989"/>
      <c r="W585" s="989"/>
      <c r="X585" s="989"/>
      <c r="Y585" s="989"/>
      <c r="Z585" s="989"/>
      <c r="AA585" s="989"/>
      <c r="AB585" s="989"/>
      <c r="AC585" s="989"/>
      <c r="AD585" s="989"/>
      <c r="AE585" s="989"/>
      <c r="AF585" s="989"/>
      <c r="AG585" s="989"/>
      <c r="AH585" s="989"/>
      <c r="AI585" s="989"/>
      <c r="AJ585" s="989"/>
      <c r="AK585" s="989"/>
      <c r="AL585" s="990"/>
      <c r="AM585" s="841" t="s">
        <v>65</v>
      </c>
      <c r="AN585" s="842"/>
      <c r="AO585" s="842"/>
      <c r="AP585" s="843"/>
      <c r="AQ585" s="237"/>
      <c r="AR585" s="237"/>
    </row>
    <row r="586" spans="1:44" s="243" customFormat="1" ht="54" customHeight="1" x14ac:dyDescent="0.15">
      <c r="A586" s="237"/>
      <c r="B586" s="826" t="s">
        <v>66</v>
      </c>
      <c r="C586" s="1040"/>
      <c r="D586" s="1026" t="s">
        <v>1456</v>
      </c>
      <c r="E586" s="1027"/>
      <c r="F586" s="1027"/>
      <c r="G586" s="1027"/>
      <c r="H586" s="1027"/>
      <c r="I586" s="1027"/>
      <c r="J586" s="1027"/>
      <c r="K586" s="1027"/>
      <c r="L586" s="1027"/>
      <c r="M586" s="1027"/>
      <c r="N586" s="1027"/>
      <c r="O586" s="1027"/>
      <c r="P586" s="1027"/>
      <c r="Q586" s="1027"/>
      <c r="R586" s="1027"/>
      <c r="S586" s="1027"/>
      <c r="T586" s="1027"/>
      <c r="U586" s="1027"/>
      <c r="V586" s="1027"/>
      <c r="W586" s="1027"/>
      <c r="X586" s="1027"/>
      <c r="Y586" s="1027"/>
      <c r="Z586" s="1027"/>
      <c r="AA586" s="1027"/>
      <c r="AB586" s="1027"/>
      <c r="AC586" s="1027"/>
      <c r="AD586" s="1027"/>
      <c r="AE586" s="1027"/>
      <c r="AF586" s="1027"/>
      <c r="AG586" s="1027"/>
      <c r="AH586" s="1027"/>
      <c r="AI586" s="1027"/>
      <c r="AJ586" s="1027"/>
      <c r="AK586" s="1027"/>
      <c r="AL586" s="1028"/>
      <c r="AM586" s="1033"/>
      <c r="AN586" s="1034"/>
      <c r="AO586" s="1034"/>
      <c r="AP586" s="1096"/>
      <c r="AQ586" s="237"/>
      <c r="AR586" s="237"/>
    </row>
    <row r="587" spans="1:44" s="243" customFormat="1" ht="6.6" customHeight="1" x14ac:dyDescent="0.15">
      <c r="AQ587" s="237"/>
      <c r="AR587" s="237"/>
    </row>
    <row r="588" spans="1:44" ht="18" customHeight="1" x14ac:dyDescent="0.15">
      <c r="A588" s="238"/>
      <c r="B588" s="1061" t="s">
        <v>1457</v>
      </c>
      <c r="C588" s="1061"/>
      <c r="D588" s="1061"/>
      <c r="E588" s="1061"/>
      <c r="F588" s="1061"/>
      <c r="G588" s="1061"/>
      <c r="H588" s="1061"/>
      <c r="I588" s="1061"/>
      <c r="J588" s="1061"/>
      <c r="K588" s="1061"/>
      <c r="L588" s="1061"/>
      <c r="M588" s="1061"/>
      <c r="N588" s="1061"/>
      <c r="O588" s="1061"/>
      <c r="P588" s="1061"/>
      <c r="Q588" s="1061"/>
      <c r="R588" s="1061"/>
      <c r="S588" s="1061"/>
      <c r="T588" s="1061"/>
      <c r="U588" s="1061"/>
      <c r="V588" s="1061"/>
      <c r="W588" s="1061"/>
      <c r="X588" s="1061"/>
      <c r="Y588" s="1061"/>
      <c r="Z588" s="1061"/>
      <c r="AA588" s="1061"/>
      <c r="AB588" s="1061"/>
      <c r="AC588" s="1061"/>
      <c r="AD588" s="1061"/>
      <c r="AE588" s="1061"/>
      <c r="AF588" s="1061"/>
      <c r="AG588" s="1061"/>
      <c r="AH588" s="1061"/>
      <c r="AI588" s="1061"/>
      <c r="AJ588" s="1061"/>
      <c r="AK588" s="1061"/>
      <c r="AL588" s="1061"/>
      <c r="AM588" s="1061"/>
      <c r="AN588" s="1061"/>
      <c r="AO588" s="1061"/>
      <c r="AP588" s="1061"/>
      <c r="AQ588" s="237"/>
      <c r="AR588" s="237"/>
    </row>
    <row r="589" spans="1:44" s="243" customFormat="1" ht="15" customHeight="1" x14ac:dyDescent="0.15">
      <c r="A589" s="237"/>
      <c r="B589" s="1352"/>
      <c r="C589" s="1353"/>
      <c r="D589" s="1088" t="s">
        <v>27</v>
      </c>
      <c r="E589" s="1089"/>
      <c r="F589" s="1089"/>
      <c r="G589" s="1089"/>
      <c r="H589" s="1089"/>
      <c r="I589" s="1089"/>
      <c r="J589" s="1089"/>
      <c r="K589" s="1089"/>
      <c r="L589" s="1089"/>
      <c r="M589" s="1089"/>
      <c r="N589" s="1089"/>
      <c r="O589" s="1089"/>
      <c r="P589" s="1089"/>
      <c r="Q589" s="1089"/>
      <c r="R589" s="1089"/>
      <c r="S589" s="1089"/>
      <c r="T589" s="1089"/>
      <c r="U589" s="1089"/>
      <c r="V589" s="1089"/>
      <c r="W589" s="1089"/>
      <c r="X589" s="1089"/>
      <c r="Y589" s="1089"/>
      <c r="Z589" s="1089"/>
      <c r="AA589" s="1089"/>
      <c r="AB589" s="1089"/>
      <c r="AC589" s="1089"/>
      <c r="AD589" s="1089"/>
      <c r="AE589" s="1089"/>
      <c r="AF589" s="1089"/>
      <c r="AG589" s="1089"/>
      <c r="AH589" s="1089"/>
      <c r="AI589" s="1089"/>
      <c r="AJ589" s="1089"/>
      <c r="AK589" s="1089"/>
      <c r="AL589" s="1089"/>
      <c r="AM589" s="982" t="s">
        <v>65</v>
      </c>
      <c r="AN589" s="982"/>
      <c r="AO589" s="982"/>
      <c r="AP589" s="983"/>
      <c r="AQ589" s="237"/>
      <c r="AR589" s="237"/>
    </row>
    <row r="590" spans="1:44" s="243" customFormat="1" ht="30" customHeight="1" x14ac:dyDescent="0.15">
      <c r="A590" s="237"/>
      <c r="B590" s="826" t="s">
        <v>9</v>
      </c>
      <c r="C590" s="828"/>
      <c r="D590" s="1365" t="s">
        <v>1295</v>
      </c>
      <c r="E590" s="1031"/>
      <c r="F590" s="1031"/>
      <c r="G590" s="1031"/>
      <c r="H590" s="1031"/>
      <c r="I590" s="1031"/>
      <c r="J590" s="1031"/>
      <c r="K590" s="1031"/>
      <c r="L590" s="1031"/>
      <c r="M590" s="1031"/>
      <c r="N590" s="1031"/>
      <c r="O590" s="1031"/>
      <c r="P590" s="1031"/>
      <c r="Q590" s="1031"/>
      <c r="R590" s="1031"/>
      <c r="S590" s="1031"/>
      <c r="T590" s="1031"/>
      <c r="U590" s="1031"/>
      <c r="V590" s="1031"/>
      <c r="W590" s="1031"/>
      <c r="X590" s="1031"/>
      <c r="Y590" s="1031"/>
      <c r="Z590" s="1031"/>
      <c r="AA590" s="1031"/>
      <c r="AB590" s="1031"/>
      <c r="AC590" s="1031"/>
      <c r="AD590" s="1031"/>
      <c r="AE590" s="1031"/>
      <c r="AF590" s="1031"/>
      <c r="AG590" s="1031"/>
      <c r="AH590" s="1031"/>
      <c r="AI590" s="1031"/>
      <c r="AJ590" s="1031"/>
      <c r="AK590" s="1031"/>
      <c r="AL590" s="1324"/>
      <c r="AM590" s="601"/>
      <c r="AN590" s="602"/>
      <c r="AO590" s="602"/>
      <c r="AP590" s="603"/>
      <c r="AQ590" s="237"/>
      <c r="AR590" s="237"/>
    </row>
    <row r="591" spans="1:44" s="243" customFormat="1" ht="57" customHeight="1" x14ac:dyDescent="0.15">
      <c r="A591" s="237"/>
      <c r="B591" s="1048" t="s">
        <v>1294</v>
      </c>
      <c r="C591" s="1049"/>
      <c r="D591" s="903" t="s">
        <v>1458</v>
      </c>
      <c r="E591" s="904"/>
      <c r="F591" s="904"/>
      <c r="G591" s="904"/>
      <c r="H591" s="904"/>
      <c r="I591" s="904"/>
      <c r="J591" s="904"/>
      <c r="K591" s="904"/>
      <c r="L591" s="904"/>
      <c r="M591" s="904"/>
      <c r="N591" s="904"/>
      <c r="O591" s="904"/>
      <c r="P591" s="904"/>
      <c r="Q591" s="904"/>
      <c r="R591" s="904"/>
      <c r="S591" s="904"/>
      <c r="T591" s="904"/>
      <c r="U591" s="904"/>
      <c r="V591" s="904"/>
      <c r="W591" s="904"/>
      <c r="X591" s="904"/>
      <c r="Y591" s="904"/>
      <c r="Z591" s="904"/>
      <c r="AA591" s="904"/>
      <c r="AB591" s="904"/>
      <c r="AC591" s="904"/>
      <c r="AD591" s="904"/>
      <c r="AE591" s="904"/>
      <c r="AF591" s="904"/>
      <c r="AG591" s="904"/>
      <c r="AH591" s="904"/>
      <c r="AI591" s="904"/>
      <c r="AJ591" s="904"/>
      <c r="AK591" s="904"/>
      <c r="AL591" s="905"/>
      <c r="AM591" s="1215"/>
      <c r="AN591" s="842"/>
      <c r="AO591" s="842"/>
      <c r="AP591" s="843"/>
      <c r="AQ591" s="237"/>
      <c r="AR591" s="237"/>
    </row>
    <row r="592" spans="1:44" s="243" customFormat="1" ht="30" customHeight="1" x14ac:dyDescent="0.15">
      <c r="A592" s="237"/>
      <c r="B592" s="1022" t="s">
        <v>14</v>
      </c>
      <c r="C592" s="961"/>
      <c r="D592" s="1026" t="s">
        <v>774</v>
      </c>
      <c r="E592" s="1027"/>
      <c r="F592" s="1027"/>
      <c r="G592" s="1027"/>
      <c r="H592" s="1027"/>
      <c r="I592" s="1027"/>
      <c r="J592" s="1027"/>
      <c r="K592" s="1027"/>
      <c r="L592" s="1027"/>
      <c r="M592" s="1027"/>
      <c r="N592" s="1027"/>
      <c r="O592" s="1027"/>
      <c r="P592" s="1027"/>
      <c r="Q592" s="1027"/>
      <c r="R592" s="1027"/>
      <c r="S592" s="1027"/>
      <c r="T592" s="1027"/>
      <c r="U592" s="1027"/>
      <c r="V592" s="1027"/>
      <c r="W592" s="1027"/>
      <c r="X592" s="1027"/>
      <c r="Y592" s="1027"/>
      <c r="Z592" s="1027"/>
      <c r="AA592" s="1027"/>
      <c r="AB592" s="1027"/>
      <c r="AC592" s="1027"/>
      <c r="AD592" s="1027"/>
      <c r="AE592" s="1027"/>
      <c r="AF592" s="1027"/>
      <c r="AG592" s="1027"/>
      <c r="AH592" s="1027"/>
      <c r="AI592" s="1027"/>
      <c r="AJ592" s="1027"/>
      <c r="AK592" s="1027"/>
      <c r="AL592" s="1028"/>
      <c r="AM592" s="877"/>
      <c r="AN592" s="878"/>
      <c r="AO592" s="878"/>
      <c r="AP592" s="879"/>
      <c r="AQ592" s="237"/>
      <c r="AR592" s="237"/>
    </row>
    <row r="593" spans="1:44" s="243" customFormat="1" ht="30" customHeight="1" x14ac:dyDescent="0.15">
      <c r="A593" s="237"/>
      <c r="B593" s="1022" t="s">
        <v>17</v>
      </c>
      <c r="C593" s="961"/>
      <c r="D593" s="1009" t="s">
        <v>214</v>
      </c>
      <c r="E593" s="832"/>
      <c r="F593" s="832"/>
      <c r="G593" s="832"/>
      <c r="H593" s="832"/>
      <c r="I593" s="832"/>
      <c r="J593" s="832"/>
      <c r="K593" s="832"/>
      <c r="L593" s="832"/>
      <c r="M593" s="832"/>
      <c r="N593" s="832"/>
      <c r="O593" s="832"/>
      <c r="P593" s="832"/>
      <c r="Q593" s="832"/>
      <c r="R593" s="832"/>
      <c r="S593" s="832"/>
      <c r="T593" s="832"/>
      <c r="U593" s="832"/>
      <c r="V593" s="832"/>
      <c r="W593" s="832"/>
      <c r="X593" s="832"/>
      <c r="Y593" s="832"/>
      <c r="Z593" s="832"/>
      <c r="AA593" s="832"/>
      <c r="AB593" s="832"/>
      <c r="AC593" s="832"/>
      <c r="AD593" s="832"/>
      <c r="AE593" s="832"/>
      <c r="AF593" s="832"/>
      <c r="AG593" s="832"/>
      <c r="AH593" s="832"/>
      <c r="AI593" s="832"/>
      <c r="AJ593" s="832"/>
      <c r="AK593" s="832"/>
      <c r="AL593" s="845" t="s">
        <v>28</v>
      </c>
      <c r="AM593" s="873"/>
      <c r="AN593" s="874"/>
      <c r="AO593" s="874"/>
      <c r="AP593" s="875"/>
      <c r="AQ593" s="237"/>
      <c r="AR593" s="237"/>
    </row>
    <row r="594" spans="1:44" s="243" customFormat="1" ht="21" customHeight="1" x14ac:dyDescent="0.15">
      <c r="A594" s="237"/>
      <c r="B594" s="835" t="s">
        <v>18</v>
      </c>
      <c r="C594" s="835"/>
      <c r="D594" s="1009" t="s">
        <v>213</v>
      </c>
      <c r="E594" s="832"/>
      <c r="F594" s="832"/>
      <c r="G594" s="832"/>
      <c r="H594" s="832"/>
      <c r="I594" s="832"/>
      <c r="J594" s="832"/>
      <c r="K594" s="832"/>
      <c r="L594" s="832"/>
      <c r="M594" s="832"/>
      <c r="N594" s="832"/>
      <c r="O594" s="832"/>
      <c r="P594" s="832"/>
      <c r="Q594" s="832"/>
      <c r="R594" s="832"/>
      <c r="S594" s="832"/>
      <c r="T594" s="832"/>
      <c r="U594" s="832"/>
      <c r="V594" s="832"/>
      <c r="W594" s="832"/>
      <c r="X594" s="832"/>
      <c r="Y594" s="832"/>
      <c r="Z594" s="832"/>
      <c r="AA594" s="832"/>
      <c r="AB594" s="832"/>
      <c r="AC594" s="832"/>
      <c r="AD594" s="832"/>
      <c r="AE594" s="832"/>
      <c r="AF594" s="832"/>
      <c r="AG594" s="832"/>
      <c r="AH594" s="832"/>
      <c r="AI594" s="832"/>
      <c r="AJ594" s="832"/>
      <c r="AK594" s="832"/>
      <c r="AL594" s="845" t="s">
        <v>28</v>
      </c>
      <c r="AM594" s="838"/>
      <c r="AN594" s="839"/>
      <c r="AO594" s="839"/>
      <c r="AP594" s="840"/>
      <c r="AQ594" s="237"/>
      <c r="AR594" s="237"/>
    </row>
    <row r="595" spans="1:44" s="243" customFormat="1" ht="30" customHeight="1" x14ac:dyDescent="0.15">
      <c r="A595" s="237"/>
      <c r="B595" s="835" t="s">
        <v>1254</v>
      </c>
      <c r="C595" s="835"/>
      <c r="D595" s="1009" t="s">
        <v>1459</v>
      </c>
      <c r="E595" s="832"/>
      <c r="F595" s="832"/>
      <c r="G595" s="832"/>
      <c r="H595" s="832"/>
      <c r="I595" s="832"/>
      <c r="J595" s="832"/>
      <c r="K595" s="832"/>
      <c r="L595" s="832"/>
      <c r="M595" s="832"/>
      <c r="N595" s="832"/>
      <c r="O595" s="832"/>
      <c r="P595" s="832"/>
      <c r="Q595" s="832"/>
      <c r="R595" s="832"/>
      <c r="S595" s="832"/>
      <c r="T595" s="832"/>
      <c r="U595" s="832"/>
      <c r="V595" s="832"/>
      <c r="W595" s="832"/>
      <c r="X595" s="832"/>
      <c r="Y595" s="832"/>
      <c r="Z595" s="832"/>
      <c r="AA595" s="832"/>
      <c r="AB595" s="832"/>
      <c r="AC595" s="832"/>
      <c r="AD595" s="832"/>
      <c r="AE595" s="832"/>
      <c r="AF595" s="832"/>
      <c r="AG595" s="832"/>
      <c r="AH595" s="832"/>
      <c r="AI595" s="832"/>
      <c r="AJ595" s="832"/>
      <c r="AK595" s="832"/>
      <c r="AL595" s="845" t="s">
        <v>28</v>
      </c>
      <c r="AM595" s="838"/>
      <c r="AN595" s="839"/>
      <c r="AO595" s="839"/>
      <c r="AP595" s="840"/>
      <c r="AQ595" s="237"/>
      <c r="AR595" s="237"/>
    </row>
    <row r="596" spans="1:44" s="243" customFormat="1" ht="27" customHeight="1" x14ac:dyDescent="0.15">
      <c r="A596" s="237"/>
      <c r="B596" s="1348" t="s">
        <v>1460</v>
      </c>
      <c r="C596" s="1348"/>
      <c r="D596" s="1348"/>
      <c r="E596" s="1348"/>
      <c r="F596" s="1348"/>
      <c r="G596" s="1348"/>
      <c r="H596" s="1348"/>
      <c r="I596" s="1348"/>
      <c r="J596" s="1348"/>
      <c r="K596" s="1348"/>
      <c r="L596" s="1348"/>
      <c r="M596" s="1348"/>
      <c r="N596" s="1348"/>
      <c r="O596" s="1348"/>
      <c r="P596" s="1348"/>
      <c r="Q596" s="1348"/>
      <c r="R596" s="1348"/>
      <c r="S596" s="1348"/>
      <c r="T596" s="1348"/>
      <c r="U596" s="1348"/>
      <c r="V596" s="1348"/>
      <c r="W596" s="1348"/>
      <c r="X596" s="1348"/>
      <c r="Y596" s="1348"/>
      <c r="Z596" s="1348"/>
      <c r="AA596" s="1348"/>
      <c r="AB596" s="1348"/>
      <c r="AC596" s="1348"/>
      <c r="AD596" s="1348"/>
      <c r="AE596" s="1348"/>
      <c r="AF596" s="1348"/>
      <c r="AG596" s="1348"/>
      <c r="AH596" s="1348"/>
      <c r="AI596" s="1348"/>
      <c r="AJ596" s="1348"/>
      <c r="AK596" s="1348"/>
      <c r="AL596" s="1348"/>
      <c r="AM596" s="1348"/>
      <c r="AN596" s="1348"/>
      <c r="AO596" s="1348"/>
      <c r="AP596" s="1348"/>
      <c r="AQ596" s="237"/>
      <c r="AR596" s="237"/>
    </row>
    <row r="597" spans="1:44" ht="6" customHeight="1" x14ac:dyDescent="0.15">
      <c r="AQ597" s="237"/>
      <c r="AR597" s="237"/>
    </row>
    <row r="598" spans="1:44" ht="18" customHeight="1" x14ac:dyDescent="0.15">
      <c r="B598" s="1061" t="s">
        <v>1461</v>
      </c>
      <c r="C598" s="1061"/>
      <c r="D598" s="1061"/>
      <c r="E598" s="1061"/>
      <c r="F598" s="1061"/>
      <c r="G598" s="1061"/>
      <c r="H598" s="1061"/>
      <c r="I598" s="1061"/>
      <c r="J598" s="1061"/>
      <c r="K598" s="1061"/>
      <c r="L598" s="1061"/>
      <c r="M598" s="1061"/>
      <c r="N598" s="1061"/>
      <c r="O598" s="1061"/>
      <c r="P598" s="1061"/>
      <c r="Q598" s="1061"/>
      <c r="R598" s="1061"/>
      <c r="S598" s="1061"/>
      <c r="T598" s="1061"/>
      <c r="U598" s="1061"/>
      <c r="V598" s="1061"/>
      <c r="W598" s="1061"/>
      <c r="X598" s="1061"/>
      <c r="Y598" s="1061"/>
      <c r="Z598" s="1061"/>
      <c r="AA598" s="1061"/>
      <c r="AB598" s="1061"/>
      <c r="AC598" s="1061"/>
      <c r="AD598" s="1061"/>
      <c r="AE598" s="1061"/>
      <c r="AF598" s="1061"/>
      <c r="AG598" s="1061"/>
      <c r="AH598" s="1061"/>
      <c r="AI598" s="1061"/>
      <c r="AJ598" s="1061"/>
      <c r="AK598" s="1061"/>
      <c r="AL598" s="1061"/>
      <c r="AM598" s="1061"/>
      <c r="AN598" s="1061"/>
      <c r="AO598" s="1061"/>
      <c r="AP598" s="1061"/>
      <c r="AQ598" s="237"/>
      <c r="AR598" s="237"/>
    </row>
    <row r="599" spans="1:44" ht="18" customHeight="1" x14ac:dyDescent="0.15">
      <c r="B599" s="833"/>
      <c r="C599" s="833"/>
      <c r="D599" s="1208" t="s">
        <v>27</v>
      </c>
      <c r="E599" s="1209"/>
      <c r="F599" s="1209"/>
      <c r="G599" s="1209"/>
      <c r="H599" s="1209"/>
      <c r="I599" s="1209"/>
      <c r="J599" s="1209"/>
      <c r="K599" s="1209"/>
      <c r="L599" s="1209"/>
      <c r="M599" s="1209"/>
      <c r="N599" s="1209"/>
      <c r="O599" s="1209"/>
      <c r="P599" s="1209"/>
      <c r="Q599" s="1209"/>
      <c r="R599" s="1209"/>
      <c r="S599" s="1209"/>
      <c r="T599" s="1209"/>
      <c r="U599" s="1209"/>
      <c r="V599" s="1209"/>
      <c r="W599" s="1209"/>
      <c r="X599" s="1209"/>
      <c r="Y599" s="1209"/>
      <c r="Z599" s="1209"/>
      <c r="AA599" s="1209"/>
      <c r="AB599" s="1209"/>
      <c r="AC599" s="1209"/>
      <c r="AD599" s="1209"/>
      <c r="AE599" s="1209"/>
      <c r="AF599" s="1209"/>
      <c r="AG599" s="1209"/>
      <c r="AH599" s="1209"/>
      <c r="AI599" s="1209"/>
      <c r="AJ599" s="1209"/>
      <c r="AK599" s="1209"/>
      <c r="AL599" s="1210"/>
      <c r="AM599" s="1062" t="s">
        <v>60</v>
      </c>
      <c r="AN599" s="1062"/>
      <c r="AO599" s="1062"/>
      <c r="AP599" s="1062"/>
      <c r="AQ599" s="237"/>
      <c r="AR599" s="237"/>
    </row>
    <row r="600" spans="1:44" ht="30" customHeight="1" x14ac:dyDescent="0.15">
      <c r="B600" s="1022" t="s">
        <v>806</v>
      </c>
      <c r="C600" s="961"/>
      <c r="D600" s="1081" t="s">
        <v>845</v>
      </c>
      <c r="E600" s="1082"/>
      <c r="F600" s="1082"/>
      <c r="G600" s="1082"/>
      <c r="H600" s="1082"/>
      <c r="I600" s="1082"/>
      <c r="J600" s="1082"/>
      <c r="K600" s="1082"/>
      <c r="L600" s="1082"/>
      <c r="M600" s="1082"/>
      <c r="N600" s="1082"/>
      <c r="O600" s="1082"/>
      <c r="P600" s="1082"/>
      <c r="Q600" s="1082"/>
      <c r="R600" s="1082"/>
      <c r="S600" s="1082"/>
      <c r="T600" s="1082"/>
      <c r="U600" s="1082"/>
      <c r="V600" s="1082"/>
      <c r="W600" s="1082"/>
      <c r="X600" s="1082"/>
      <c r="Y600" s="1082"/>
      <c r="Z600" s="1082"/>
      <c r="AA600" s="1082"/>
      <c r="AB600" s="1082"/>
      <c r="AC600" s="1082"/>
      <c r="AD600" s="1082"/>
      <c r="AE600" s="1082"/>
      <c r="AF600" s="1082"/>
      <c r="AG600" s="1082"/>
      <c r="AH600" s="1082"/>
      <c r="AI600" s="1082"/>
      <c r="AJ600" s="1082"/>
      <c r="AK600" s="1082"/>
      <c r="AL600" s="1083"/>
      <c r="AM600" s="877"/>
      <c r="AN600" s="878"/>
      <c r="AO600" s="878"/>
      <c r="AP600" s="879"/>
      <c r="AQ600" s="237"/>
      <c r="AR600" s="237"/>
    </row>
    <row r="601" spans="1:44" ht="30.6" customHeight="1" x14ac:dyDescent="0.15">
      <c r="B601" s="835" t="s">
        <v>807</v>
      </c>
      <c r="C601" s="835"/>
      <c r="D601" s="1344" t="s">
        <v>808</v>
      </c>
      <c r="E601" s="1345"/>
      <c r="F601" s="1345"/>
      <c r="G601" s="1345"/>
      <c r="H601" s="1345"/>
      <c r="I601" s="1345"/>
      <c r="J601" s="1345"/>
      <c r="K601" s="1345"/>
      <c r="L601" s="1345"/>
      <c r="M601" s="1345"/>
      <c r="N601" s="1345"/>
      <c r="O601" s="1345"/>
      <c r="P601" s="1345"/>
      <c r="Q601" s="1345"/>
      <c r="R601" s="1345"/>
      <c r="S601" s="1345"/>
      <c r="T601" s="1345"/>
      <c r="U601" s="1345"/>
      <c r="V601" s="1345"/>
      <c r="W601" s="1345"/>
      <c r="X601" s="1345"/>
      <c r="Y601" s="1345"/>
      <c r="Z601" s="1345"/>
      <c r="AA601" s="1345"/>
      <c r="AB601" s="1345"/>
      <c r="AC601" s="1345"/>
      <c r="AD601" s="1345"/>
      <c r="AE601" s="1345"/>
      <c r="AF601" s="1345"/>
      <c r="AG601" s="1345"/>
      <c r="AH601" s="1345"/>
      <c r="AI601" s="1345"/>
      <c r="AJ601" s="1345"/>
      <c r="AK601" s="1345"/>
      <c r="AL601" s="1346"/>
      <c r="AM601" s="978"/>
      <c r="AN601" s="978"/>
      <c r="AO601" s="978"/>
      <c r="AP601" s="978"/>
      <c r="AQ601" s="237"/>
      <c r="AR601" s="237"/>
    </row>
    <row r="602" spans="1:44" ht="30" customHeight="1" x14ac:dyDescent="0.15">
      <c r="B602" s="835" t="s">
        <v>809</v>
      </c>
      <c r="C602" s="835"/>
      <c r="D602" s="845" t="s">
        <v>1667</v>
      </c>
      <c r="E602" s="1008"/>
      <c r="F602" s="1008"/>
      <c r="G602" s="1008"/>
      <c r="H602" s="1008"/>
      <c r="I602" s="1008"/>
      <c r="J602" s="1008"/>
      <c r="K602" s="1008"/>
      <c r="L602" s="1008"/>
      <c r="M602" s="1008"/>
      <c r="N602" s="1008"/>
      <c r="O602" s="1008"/>
      <c r="P602" s="1008"/>
      <c r="Q602" s="1008"/>
      <c r="R602" s="1008"/>
      <c r="S602" s="1008"/>
      <c r="T602" s="1008"/>
      <c r="U602" s="1008"/>
      <c r="V602" s="1008"/>
      <c r="W602" s="1008"/>
      <c r="X602" s="1008"/>
      <c r="Y602" s="1008"/>
      <c r="Z602" s="1008"/>
      <c r="AA602" s="1008"/>
      <c r="AB602" s="1008"/>
      <c r="AC602" s="1008"/>
      <c r="AD602" s="1008"/>
      <c r="AE602" s="1008"/>
      <c r="AF602" s="1008"/>
      <c r="AG602" s="1008"/>
      <c r="AH602" s="1008"/>
      <c r="AI602" s="1008"/>
      <c r="AJ602" s="1008"/>
      <c r="AK602" s="1008"/>
      <c r="AL602" s="1009"/>
      <c r="AM602" s="978"/>
      <c r="AN602" s="978"/>
      <c r="AO602" s="978"/>
      <c r="AP602" s="978"/>
      <c r="AQ602" s="237"/>
      <c r="AR602" s="237"/>
    </row>
    <row r="603" spans="1:44" ht="21.6" customHeight="1" x14ac:dyDescent="0.15">
      <c r="B603" s="835" t="s">
        <v>17</v>
      </c>
      <c r="C603" s="835"/>
      <c r="D603" s="845" t="s">
        <v>810</v>
      </c>
      <c r="E603" s="1008"/>
      <c r="F603" s="1008"/>
      <c r="G603" s="1008"/>
      <c r="H603" s="1008"/>
      <c r="I603" s="1008"/>
      <c r="J603" s="1008"/>
      <c r="K603" s="1008"/>
      <c r="L603" s="1008"/>
      <c r="M603" s="1008"/>
      <c r="N603" s="1008"/>
      <c r="O603" s="1008"/>
      <c r="P603" s="1008"/>
      <c r="Q603" s="1008"/>
      <c r="R603" s="1008"/>
      <c r="S603" s="1008"/>
      <c r="T603" s="1008"/>
      <c r="U603" s="1008"/>
      <c r="V603" s="1008"/>
      <c r="W603" s="1008"/>
      <c r="X603" s="1008"/>
      <c r="Y603" s="1008"/>
      <c r="Z603" s="1008"/>
      <c r="AA603" s="1008"/>
      <c r="AB603" s="1008"/>
      <c r="AC603" s="1008"/>
      <c r="AD603" s="1008"/>
      <c r="AE603" s="1008"/>
      <c r="AF603" s="1008"/>
      <c r="AG603" s="1008"/>
      <c r="AH603" s="1008"/>
      <c r="AI603" s="1008"/>
      <c r="AJ603" s="1008"/>
      <c r="AK603" s="1008"/>
      <c r="AL603" s="1009"/>
      <c r="AM603" s="978"/>
      <c r="AN603" s="978"/>
      <c r="AO603" s="978"/>
      <c r="AP603" s="978"/>
      <c r="AQ603" s="237"/>
      <c r="AR603" s="237"/>
    </row>
    <row r="604" spans="1:44" ht="21.6" customHeight="1" x14ac:dyDescent="0.15">
      <c r="B604" s="1348" t="s">
        <v>1298</v>
      </c>
      <c r="C604" s="1348"/>
      <c r="D604" s="1348"/>
      <c r="E604" s="1348"/>
      <c r="F604" s="1348"/>
      <c r="G604" s="1348"/>
      <c r="H604" s="1348"/>
      <c r="I604" s="1348"/>
      <c r="J604" s="1348"/>
      <c r="K604" s="1348"/>
      <c r="L604" s="1348"/>
      <c r="M604" s="1348"/>
      <c r="N604" s="1348"/>
      <c r="O604" s="1348"/>
      <c r="P604" s="1348"/>
      <c r="Q604" s="1348"/>
      <c r="R604" s="1348"/>
      <c r="S604" s="1348"/>
      <c r="T604" s="1348"/>
      <c r="U604" s="1348"/>
      <c r="V604" s="1348"/>
      <c r="W604" s="1348"/>
      <c r="X604" s="1348"/>
      <c r="Y604" s="1348"/>
      <c r="Z604" s="1348"/>
      <c r="AA604" s="1348"/>
      <c r="AB604" s="1348"/>
      <c r="AC604" s="1348"/>
      <c r="AD604" s="1348"/>
      <c r="AE604" s="1348"/>
      <c r="AF604" s="1348"/>
      <c r="AG604" s="1348"/>
      <c r="AH604" s="1348"/>
      <c r="AI604" s="1348"/>
      <c r="AJ604" s="1348"/>
      <c r="AK604" s="1348"/>
      <c r="AL604" s="1348"/>
      <c r="AM604" s="1348"/>
      <c r="AN604" s="1348"/>
      <c r="AO604" s="1348"/>
      <c r="AP604" s="1348"/>
      <c r="AQ604" s="237"/>
      <c r="AR604" s="237"/>
    </row>
    <row r="605" spans="1:44" ht="6" customHeight="1" x14ac:dyDescent="0.15">
      <c r="B605" s="557"/>
      <c r="C605" s="557"/>
      <c r="D605" s="557"/>
      <c r="E605" s="557"/>
      <c r="F605" s="557"/>
      <c r="G605" s="557"/>
      <c r="H605" s="557"/>
      <c r="I605" s="557"/>
      <c r="J605" s="557"/>
      <c r="K605" s="557"/>
      <c r="L605" s="557"/>
      <c r="M605" s="557"/>
      <c r="N605" s="557"/>
      <c r="O605" s="557"/>
      <c r="P605" s="557"/>
      <c r="Q605" s="557"/>
      <c r="R605" s="557"/>
      <c r="S605" s="557"/>
      <c r="T605" s="557"/>
      <c r="U605" s="557"/>
      <c r="V605" s="557"/>
      <c r="W605" s="557"/>
      <c r="X605" s="557"/>
      <c r="Y605" s="557"/>
      <c r="Z605" s="557"/>
      <c r="AA605" s="557"/>
      <c r="AB605" s="557"/>
      <c r="AC605" s="557"/>
      <c r="AD605" s="557"/>
      <c r="AE605" s="557"/>
      <c r="AF605" s="557"/>
      <c r="AG605" s="557"/>
      <c r="AH605" s="557"/>
      <c r="AI605" s="557"/>
      <c r="AJ605" s="557"/>
      <c r="AK605" s="557"/>
      <c r="AL605" s="557"/>
      <c r="AM605" s="557"/>
      <c r="AN605" s="557"/>
      <c r="AO605" s="557"/>
      <c r="AP605" s="557"/>
      <c r="AQ605" s="237"/>
      <c r="AR605" s="237"/>
    </row>
    <row r="606" spans="1:44" ht="18" customHeight="1" x14ac:dyDescent="0.15">
      <c r="B606" s="1212" t="s">
        <v>1668</v>
      </c>
      <c r="C606" s="1212"/>
      <c r="D606" s="1212"/>
      <c r="E606" s="1212"/>
      <c r="F606" s="1212"/>
      <c r="G606" s="1212"/>
      <c r="H606" s="1212"/>
      <c r="I606" s="1212"/>
      <c r="J606" s="1212"/>
      <c r="K606" s="1212"/>
      <c r="L606" s="1212"/>
      <c r="M606" s="1212"/>
      <c r="N606" s="1212"/>
      <c r="O606" s="1212"/>
      <c r="P606" s="1212"/>
      <c r="Q606" s="1212"/>
      <c r="R606" s="1212"/>
      <c r="S606" s="1212"/>
      <c r="T606" s="1212"/>
      <c r="U606" s="1212"/>
      <c r="V606" s="1212"/>
      <c r="W606" s="1212"/>
      <c r="X606" s="1212"/>
      <c r="Y606" s="1212"/>
      <c r="Z606" s="1212"/>
      <c r="AA606" s="1212"/>
      <c r="AB606" s="1212"/>
      <c r="AC606" s="1212"/>
      <c r="AD606" s="1212"/>
      <c r="AE606" s="1212"/>
      <c r="AF606" s="1212"/>
      <c r="AG606" s="1212"/>
      <c r="AH606" s="1212"/>
      <c r="AI606" s="1212"/>
      <c r="AJ606" s="1212"/>
      <c r="AK606" s="1212"/>
      <c r="AL606" s="1212"/>
      <c r="AM606" s="1212"/>
      <c r="AN606" s="1212"/>
      <c r="AO606" s="1212"/>
      <c r="AP606" s="1212"/>
      <c r="AQ606" s="237"/>
      <c r="AR606" s="237"/>
    </row>
    <row r="607" spans="1:44" ht="18" customHeight="1" x14ac:dyDescent="0.15">
      <c r="B607" s="833"/>
      <c r="C607" s="833"/>
      <c r="D607" s="1208" t="s">
        <v>27</v>
      </c>
      <c r="E607" s="1349"/>
      <c r="F607" s="1349"/>
      <c r="G607" s="1349"/>
      <c r="H607" s="1349"/>
      <c r="I607" s="1349"/>
      <c r="J607" s="1349"/>
      <c r="K607" s="1349"/>
      <c r="L607" s="1349"/>
      <c r="M607" s="1349"/>
      <c r="N607" s="1349"/>
      <c r="O607" s="1349"/>
      <c r="P607" s="1349"/>
      <c r="Q607" s="1349"/>
      <c r="R607" s="1349"/>
      <c r="S607" s="1349"/>
      <c r="T607" s="1349"/>
      <c r="U607" s="1349"/>
      <c r="V607" s="1349"/>
      <c r="W607" s="1349"/>
      <c r="X607" s="1349"/>
      <c r="Y607" s="1349"/>
      <c r="Z607" s="1349"/>
      <c r="AA607" s="1349"/>
      <c r="AB607" s="1349"/>
      <c r="AC607" s="1349"/>
      <c r="AD607" s="1349"/>
      <c r="AE607" s="1349"/>
      <c r="AF607" s="1349"/>
      <c r="AG607" s="1349"/>
      <c r="AH607" s="1349"/>
      <c r="AI607" s="1349"/>
      <c r="AJ607" s="1349"/>
      <c r="AK607" s="1349"/>
      <c r="AL607" s="1350"/>
      <c r="AM607" s="1062" t="s">
        <v>60</v>
      </c>
      <c r="AN607" s="1062"/>
      <c r="AO607" s="1062"/>
      <c r="AP607" s="1062"/>
      <c r="AQ607" s="237"/>
      <c r="AR607" s="237"/>
    </row>
    <row r="608" spans="1:44" ht="21" customHeight="1" x14ac:dyDescent="0.15">
      <c r="B608" s="1022" t="s">
        <v>9</v>
      </c>
      <c r="C608" s="961"/>
      <c r="D608" s="1081" t="s">
        <v>1299</v>
      </c>
      <c r="E608" s="1082"/>
      <c r="F608" s="1082"/>
      <c r="G608" s="1082"/>
      <c r="H608" s="1082"/>
      <c r="I608" s="1082"/>
      <c r="J608" s="1082"/>
      <c r="K608" s="1082"/>
      <c r="L608" s="1082"/>
      <c r="M608" s="1082"/>
      <c r="N608" s="1082"/>
      <c r="O608" s="1082"/>
      <c r="P608" s="1082"/>
      <c r="Q608" s="1082"/>
      <c r="R608" s="1082"/>
      <c r="S608" s="1082"/>
      <c r="T608" s="1082"/>
      <c r="U608" s="1082"/>
      <c r="V608" s="1082"/>
      <c r="W608" s="1082"/>
      <c r="X608" s="1082"/>
      <c r="Y608" s="1082"/>
      <c r="Z608" s="1082"/>
      <c r="AA608" s="1082"/>
      <c r="AB608" s="1082"/>
      <c r="AC608" s="1082"/>
      <c r="AD608" s="1082"/>
      <c r="AE608" s="1082"/>
      <c r="AF608" s="1082"/>
      <c r="AG608" s="1082"/>
      <c r="AH608" s="1082"/>
      <c r="AI608" s="1082"/>
      <c r="AJ608" s="1082"/>
      <c r="AK608" s="1082"/>
      <c r="AL608" s="1083"/>
      <c r="AM608" s="877"/>
      <c r="AN608" s="878"/>
      <c r="AO608" s="878"/>
      <c r="AP608" s="879"/>
      <c r="AQ608" s="237"/>
      <c r="AR608" s="237"/>
    </row>
    <row r="609" spans="2:44" ht="21" customHeight="1" x14ac:dyDescent="0.15">
      <c r="B609" s="835" t="s">
        <v>12</v>
      </c>
      <c r="C609" s="835"/>
      <c r="D609" s="1344" t="s">
        <v>1300</v>
      </c>
      <c r="E609" s="1345"/>
      <c r="F609" s="1345"/>
      <c r="G609" s="1345"/>
      <c r="H609" s="1345"/>
      <c r="I609" s="1345"/>
      <c r="J609" s="1345"/>
      <c r="K609" s="1345"/>
      <c r="L609" s="1345"/>
      <c r="M609" s="1345"/>
      <c r="N609" s="1345"/>
      <c r="O609" s="1345"/>
      <c r="P609" s="1345"/>
      <c r="Q609" s="1345"/>
      <c r="R609" s="1345"/>
      <c r="S609" s="1345"/>
      <c r="T609" s="1345"/>
      <c r="U609" s="1345"/>
      <c r="V609" s="1345"/>
      <c r="W609" s="1345"/>
      <c r="X609" s="1345"/>
      <c r="Y609" s="1345"/>
      <c r="Z609" s="1345"/>
      <c r="AA609" s="1345"/>
      <c r="AB609" s="1345"/>
      <c r="AC609" s="1345"/>
      <c r="AD609" s="1345"/>
      <c r="AE609" s="1345"/>
      <c r="AF609" s="1345"/>
      <c r="AG609" s="1345"/>
      <c r="AH609" s="1345"/>
      <c r="AI609" s="1345"/>
      <c r="AJ609" s="1345"/>
      <c r="AK609" s="1345"/>
      <c r="AL609" s="1346"/>
      <c r="AM609" s="978"/>
      <c r="AN609" s="978"/>
      <c r="AO609" s="978"/>
      <c r="AP609" s="978"/>
      <c r="AQ609" s="237"/>
      <c r="AR609" s="237"/>
    </row>
    <row r="610" spans="2:44" ht="21" customHeight="1" x14ac:dyDescent="0.15">
      <c r="B610" s="1022" t="s">
        <v>1251</v>
      </c>
      <c r="C610" s="961"/>
      <c r="D610" s="829" t="s">
        <v>1301</v>
      </c>
      <c r="E610" s="830"/>
      <c r="F610" s="830"/>
      <c r="G610" s="830"/>
      <c r="H610" s="830"/>
      <c r="I610" s="830"/>
      <c r="J610" s="830"/>
      <c r="K610" s="830"/>
      <c r="L610" s="830"/>
      <c r="M610" s="830"/>
      <c r="N610" s="830"/>
      <c r="O610" s="830"/>
      <c r="P610" s="830"/>
      <c r="Q610" s="830"/>
      <c r="R610" s="830"/>
      <c r="S610" s="830"/>
      <c r="T610" s="830"/>
      <c r="U610" s="830"/>
      <c r="V610" s="830"/>
      <c r="W610" s="830"/>
      <c r="X610" s="830"/>
      <c r="Y610" s="830"/>
      <c r="Z610" s="830"/>
      <c r="AA610" s="830"/>
      <c r="AB610" s="830"/>
      <c r="AC610" s="830"/>
      <c r="AD610" s="830"/>
      <c r="AE610" s="830"/>
      <c r="AF610" s="830"/>
      <c r="AG610" s="830"/>
      <c r="AH610" s="830"/>
      <c r="AI610" s="830"/>
      <c r="AJ610" s="830"/>
      <c r="AK610" s="830"/>
      <c r="AL610" s="831"/>
      <c r="AM610" s="554"/>
      <c r="AN610" s="555"/>
      <c r="AO610" s="555"/>
      <c r="AP610" s="556"/>
      <c r="AQ610" s="237"/>
      <c r="AR610" s="237"/>
    </row>
    <row r="611" spans="2:44" ht="18" customHeight="1" x14ac:dyDescent="0.15">
      <c r="B611" s="1022" t="s">
        <v>1257</v>
      </c>
      <c r="C611" s="961"/>
      <c r="D611" s="829" t="s">
        <v>1669</v>
      </c>
      <c r="E611" s="830"/>
      <c r="F611" s="830"/>
      <c r="G611" s="830"/>
      <c r="H611" s="830"/>
      <c r="I611" s="830"/>
      <c r="J611" s="830"/>
      <c r="K611" s="830"/>
      <c r="L611" s="830"/>
      <c r="M611" s="830"/>
      <c r="N611" s="830"/>
      <c r="O611" s="830"/>
      <c r="P611" s="830"/>
      <c r="Q611" s="830"/>
      <c r="R611" s="830"/>
      <c r="S611" s="830"/>
      <c r="T611" s="830"/>
      <c r="U611" s="830"/>
      <c r="V611" s="830"/>
      <c r="W611" s="830"/>
      <c r="X611" s="830"/>
      <c r="Y611" s="830"/>
      <c r="Z611" s="830"/>
      <c r="AA611" s="830"/>
      <c r="AB611" s="830"/>
      <c r="AC611" s="830"/>
      <c r="AD611" s="830"/>
      <c r="AE611" s="830"/>
      <c r="AF611" s="830"/>
      <c r="AG611" s="830"/>
      <c r="AH611" s="830"/>
      <c r="AI611" s="830"/>
      <c r="AJ611" s="830"/>
      <c r="AK611" s="830"/>
      <c r="AL611" s="831"/>
      <c r="AM611" s="838"/>
      <c r="AN611" s="839"/>
      <c r="AO611" s="839"/>
      <c r="AP611" s="840"/>
      <c r="AQ611" s="237"/>
      <c r="AR611" s="237"/>
    </row>
    <row r="612" spans="2:44" ht="21.6" customHeight="1" x14ac:dyDescent="0.15">
      <c r="B612" s="1348" t="s">
        <v>1302</v>
      </c>
      <c r="C612" s="1348"/>
      <c r="D612" s="1348"/>
      <c r="E612" s="1348"/>
      <c r="F612" s="1348"/>
      <c r="G612" s="1348"/>
      <c r="H612" s="1348"/>
      <c r="I612" s="1348"/>
      <c r="J612" s="1348"/>
      <c r="K612" s="1348"/>
      <c r="L612" s="1348"/>
      <c r="M612" s="1348"/>
      <c r="N612" s="1348"/>
      <c r="O612" s="1348"/>
      <c r="P612" s="1348"/>
      <c r="Q612" s="1348"/>
      <c r="R612" s="1348"/>
      <c r="S612" s="1348"/>
      <c r="T612" s="1348"/>
      <c r="U612" s="1348"/>
      <c r="V612" s="1348"/>
      <c r="W612" s="1348"/>
      <c r="X612" s="1348"/>
      <c r="Y612" s="1348"/>
      <c r="Z612" s="1348"/>
      <c r="AA612" s="1348"/>
      <c r="AB612" s="1348"/>
      <c r="AC612" s="1348"/>
      <c r="AD612" s="1348"/>
      <c r="AE612" s="1348"/>
      <c r="AF612" s="1348"/>
      <c r="AG612" s="1348"/>
      <c r="AH612" s="1348"/>
      <c r="AI612" s="1348"/>
      <c r="AJ612" s="1348"/>
      <c r="AK612" s="1348"/>
      <c r="AL612" s="1348"/>
      <c r="AM612" s="1348"/>
      <c r="AN612" s="1348"/>
      <c r="AO612" s="1348"/>
      <c r="AP612" s="1348"/>
      <c r="AQ612" s="237"/>
      <c r="AR612" s="237"/>
    </row>
    <row r="613" spans="2:44" ht="6" customHeight="1" x14ac:dyDescent="0.15">
      <c r="B613" s="557"/>
      <c r="C613" s="557"/>
      <c r="D613" s="557"/>
      <c r="E613" s="557"/>
      <c r="F613" s="557"/>
      <c r="G613" s="557"/>
      <c r="H613" s="557"/>
      <c r="I613" s="557"/>
      <c r="J613" s="557"/>
      <c r="K613" s="557"/>
      <c r="L613" s="557"/>
      <c r="M613" s="557"/>
      <c r="N613" s="557"/>
      <c r="O613" s="557"/>
      <c r="P613" s="557"/>
      <c r="Q613" s="557"/>
      <c r="R613" s="557"/>
      <c r="S613" s="557"/>
      <c r="T613" s="557"/>
      <c r="U613" s="557"/>
      <c r="V613" s="557"/>
      <c r="W613" s="557"/>
      <c r="X613" s="557"/>
      <c r="Y613" s="557"/>
      <c r="Z613" s="557"/>
      <c r="AA613" s="557"/>
      <c r="AB613" s="557"/>
      <c r="AC613" s="557"/>
      <c r="AD613" s="557"/>
      <c r="AE613" s="557"/>
      <c r="AF613" s="557"/>
      <c r="AG613" s="557"/>
      <c r="AH613" s="557"/>
      <c r="AI613" s="557"/>
      <c r="AJ613" s="557"/>
      <c r="AK613" s="557"/>
      <c r="AL613" s="557"/>
      <c r="AM613" s="557"/>
      <c r="AN613" s="557"/>
      <c r="AO613" s="557"/>
      <c r="AP613" s="557"/>
      <c r="AQ613" s="237"/>
      <c r="AR613" s="237"/>
    </row>
    <row r="614" spans="2:44" ht="21.6" customHeight="1" x14ac:dyDescent="0.15">
      <c r="B614" s="1212" t="s">
        <v>1410</v>
      </c>
      <c r="C614" s="1212"/>
      <c r="D614" s="1212"/>
      <c r="E614" s="1212"/>
      <c r="F614" s="1212"/>
      <c r="G614" s="1212"/>
      <c r="H614" s="1212"/>
      <c r="I614" s="1212"/>
      <c r="J614" s="1212"/>
      <c r="K614" s="1212"/>
      <c r="L614" s="1212"/>
      <c r="M614" s="1212"/>
      <c r="N614" s="1212"/>
      <c r="O614" s="1212"/>
      <c r="P614" s="1212"/>
      <c r="Q614" s="1212"/>
      <c r="R614" s="1212"/>
      <c r="S614" s="1212"/>
      <c r="T614" s="1212"/>
      <c r="U614" s="1212"/>
      <c r="V614" s="1212"/>
      <c r="W614" s="1212"/>
      <c r="X614" s="1212"/>
      <c r="Y614" s="1212"/>
      <c r="Z614" s="1212"/>
      <c r="AA614" s="1212"/>
      <c r="AB614" s="1212"/>
      <c r="AC614" s="1212"/>
      <c r="AD614" s="1212"/>
      <c r="AE614" s="1212"/>
      <c r="AF614" s="1212"/>
      <c r="AG614" s="1212"/>
      <c r="AH614" s="1212"/>
      <c r="AI614" s="1212"/>
      <c r="AJ614" s="1212"/>
      <c r="AK614" s="1212"/>
      <c r="AL614" s="1212"/>
      <c r="AM614" s="1212"/>
      <c r="AN614" s="1212"/>
      <c r="AO614" s="1212"/>
      <c r="AP614" s="1212"/>
      <c r="AQ614" s="237"/>
      <c r="AR614" s="237"/>
    </row>
    <row r="615" spans="2:44" ht="21.6" customHeight="1" x14ac:dyDescent="0.15">
      <c r="B615" s="833"/>
      <c r="C615" s="833"/>
      <c r="D615" s="1208" t="s">
        <v>27</v>
      </c>
      <c r="E615" s="1349"/>
      <c r="F615" s="1349"/>
      <c r="G615" s="1349"/>
      <c r="H615" s="1349"/>
      <c r="I615" s="1349"/>
      <c r="J615" s="1349"/>
      <c r="K615" s="1349"/>
      <c r="L615" s="1349"/>
      <c r="M615" s="1349"/>
      <c r="N615" s="1349"/>
      <c r="O615" s="1349"/>
      <c r="P615" s="1349"/>
      <c r="Q615" s="1349"/>
      <c r="R615" s="1349"/>
      <c r="S615" s="1349"/>
      <c r="T615" s="1349"/>
      <c r="U615" s="1349"/>
      <c r="V615" s="1349"/>
      <c r="W615" s="1349"/>
      <c r="X615" s="1349"/>
      <c r="Y615" s="1349"/>
      <c r="Z615" s="1349"/>
      <c r="AA615" s="1349"/>
      <c r="AB615" s="1349"/>
      <c r="AC615" s="1349"/>
      <c r="AD615" s="1349"/>
      <c r="AE615" s="1349"/>
      <c r="AF615" s="1349"/>
      <c r="AG615" s="1349"/>
      <c r="AH615" s="1349"/>
      <c r="AI615" s="1349"/>
      <c r="AJ615" s="1349"/>
      <c r="AK615" s="1349"/>
      <c r="AL615" s="1350"/>
      <c r="AM615" s="1062" t="s">
        <v>60</v>
      </c>
      <c r="AN615" s="1062"/>
      <c r="AO615" s="1062"/>
      <c r="AP615" s="1062"/>
      <c r="AQ615" s="237"/>
      <c r="AR615" s="237"/>
    </row>
    <row r="616" spans="2:44" ht="21.6" customHeight="1" x14ac:dyDescent="0.15">
      <c r="B616" s="1022" t="s">
        <v>9</v>
      </c>
      <c r="C616" s="961"/>
      <c r="D616" s="1081" t="s">
        <v>1303</v>
      </c>
      <c r="E616" s="1082"/>
      <c r="F616" s="1082"/>
      <c r="G616" s="1082"/>
      <c r="H616" s="1082"/>
      <c r="I616" s="1082"/>
      <c r="J616" s="1082"/>
      <c r="K616" s="1082"/>
      <c r="L616" s="1082"/>
      <c r="M616" s="1082"/>
      <c r="N616" s="1082"/>
      <c r="O616" s="1082"/>
      <c r="P616" s="1082"/>
      <c r="Q616" s="1082"/>
      <c r="R616" s="1082"/>
      <c r="S616" s="1082"/>
      <c r="T616" s="1082"/>
      <c r="U616" s="1082"/>
      <c r="V616" s="1082"/>
      <c r="W616" s="1082"/>
      <c r="X616" s="1082"/>
      <c r="Y616" s="1082"/>
      <c r="Z616" s="1082"/>
      <c r="AA616" s="1082"/>
      <c r="AB616" s="1082"/>
      <c r="AC616" s="1082"/>
      <c r="AD616" s="1082"/>
      <c r="AE616" s="1082"/>
      <c r="AF616" s="1082"/>
      <c r="AG616" s="1082"/>
      <c r="AH616" s="1082"/>
      <c r="AI616" s="1082"/>
      <c r="AJ616" s="1082"/>
      <c r="AK616" s="1082"/>
      <c r="AL616" s="1083"/>
      <c r="AM616" s="877"/>
      <c r="AN616" s="878"/>
      <c r="AO616" s="878"/>
      <c r="AP616" s="879"/>
      <c r="AQ616" s="237"/>
      <c r="AR616" s="237"/>
    </row>
    <row r="617" spans="2:44" ht="21.6" customHeight="1" x14ac:dyDescent="0.15">
      <c r="B617" s="835" t="s">
        <v>12</v>
      </c>
      <c r="C617" s="835"/>
      <c r="D617" s="1344" t="s">
        <v>1304</v>
      </c>
      <c r="E617" s="1345"/>
      <c r="F617" s="1345"/>
      <c r="G617" s="1345"/>
      <c r="H617" s="1345"/>
      <c r="I617" s="1345"/>
      <c r="J617" s="1345"/>
      <c r="K617" s="1345"/>
      <c r="L617" s="1345"/>
      <c r="M617" s="1345"/>
      <c r="N617" s="1345"/>
      <c r="O617" s="1345"/>
      <c r="P617" s="1345"/>
      <c r="Q617" s="1345"/>
      <c r="R617" s="1345"/>
      <c r="S617" s="1345"/>
      <c r="T617" s="1345"/>
      <c r="U617" s="1345"/>
      <c r="V617" s="1345"/>
      <c r="W617" s="1345"/>
      <c r="X617" s="1345"/>
      <c r="Y617" s="1345"/>
      <c r="Z617" s="1345"/>
      <c r="AA617" s="1345"/>
      <c r="AB617" s="1345"/>
      <c r="AC617" s="1345"/>
      <c r="AD617" s="1345"/>
      <c r="AE617" s="1345"/>
      <c r="AF617" s="1345"/>
      <c r="AG617" s="1345"/>
      <c r="AH617" s="1345"/>
      <c r="AI617" s="1345"/>
      <c r="AJ617" s="1345"/>
      <c r="AK617" s="1345"/>
      <c r="AL617" s="1346"/>
      <c r="AM617" s="978"/>
      <c r="AN617" s="978"/>
      <c r="AO617" s="978"/>
      <c r="AP617" s="978"/>
      <c r="AQ617" s="237"/>
      <c r="AR617" s="237"/>
    </row>
    <row r="618" spans="2:44" ht="33.6" customHeight="1" x14ac:dyDescent="0.15">
      <c r="B618" s="1348" t="s">
        <v>1420</v>
      </c>
      <c r="C618" s="1348"/>
      <c r="D618" s="1348"/>
      <c r="E618" s="1348"/>
      <c r="F618" s="1348"/>
      <c r="G618" s="1348"/>
      <c r="H618" s="1348"/>
      <c r="I618" s="1348"/>
      <c r="J618" s="1348"/>
      <c r="K618" s="1348"/>
      <c r="L618" s="1348"/>
      <c r="M618" s="1348"/>
      <c r="N618" s="1348"/>
      <c r="O618" s="1348"/>
      <c r="P618" s="1348"/>
      <c r="Q618" s="1348"/>
      <c r="R618" s="1348"/>
      <c r="S618" s="1348"/>
      <c r="T618" s="1348"/>
      <c r="U618" s="1348"/>
      <c r="V618" s="1348"/>
      <c r="W618" s="1348"/>
      <c r="X618" s="1348"/>
      <c r="Y618" s="1348"/>
      <c r="Z618" s="1348"/>
      <c r="AA618" s="1348"/>
      <c r="AB618" s="1348"/>
      <c r="AC618" s="1348"/>
      <c r="AD618" s="1348"/>
      <c r="AE618" s="1348"/>
      <c r="AF618" s="1348"/>
      <c r="AG618" s="1348"/>
      <c r="AH618" s="1348"/>
      <c r="AI618" s="1348"/>
      <c r="AJ618" s="1348"/>
      <c r="AK618" s="1348"/>
      <c r="AL618" s="1348"/>
      <c r="AM618" s="1348"/>
      <c r="AN618" s="1348"/>
      <c r="AO618" s="1348"/>
      <c r="AP618" s="1348"/>
      <c r="AQ618" s="237"/>
      <c r="AR618" s="237"/>
    </row>
    <row r="619" spans="2:44" ht="6" customHeight="1" x14ac:dyDescent="0.15">
      <c r="B619" s="557"/>
      <c r="C619" s="557"/>
      <c r="D619" s="557"/>
      <c r="E619" s="557"/>
      <c r="F619" s="557"/>
      <c r="G619" s="557"/>
      <c r="H619" s="557"/>
      <c r="I619" s="557"/>
      <c r="J619" s="557"/>
      <c r="K619" s="557"/>
      <c r="L619" s="557"/>
      <c r="M619" s="557"/>
      <c r="N619" s="557"/>
      <c r="O619" s="557"/>
      <c r="P619" s="557"/>
      <c r="Q619" s="557"/>
      <c r="R619" s="557"/>
      <c r="S619" s="557"/>
      <c r="T619" s="557"/>
      <c r="U619" s="557"/>
      <c r="V619" s="557"/>
      <c r="W619" s="557"/>
      <c r="X619" s="557"/>
      <c r="Y619" s="557"/>
      <c r="Z619" s="557"/>
      <c r="AA619" s="557"/>
      <c r="AB619" s="557"/>
      <c r="AC619" s="557"/>
      <c r="AD619" s="557"/>
      <c r="AE619" s="557"/>
      <c r="AF619" s="557"/>
      <c r="AG619" s="557"/>
      <c r="AH619" s="557"/>
      <c r="AI619" s="557"/>
      <c r="AJ619" s="557"/>
      <c r="AK619" s="557"/>
      <c r="AL619" s="557"/>
      <c r="AM619" s="557"/>
      <c r="AN619" s="557"/>
      <c r="AO619" s="557"/>
      <c r="AP619" s="557"/>
      <c r="AQ619" s="237"/>
      <c r="AR619" s="237"/>
    </row>
    <row r="620" spans="2:44" ht="20.45" customHeight="1" x14ac:dyDescent="0.15">
      <c r="B620" s="1090" t="s">
        <v>1462</v>
      </c>
      <c r="C620" s="1090"/>
      <c r="D620" s="1090"/>
      <c r="E620" s="1090"/>
      <c r="F620" s="1090"/>
      <c r="G620" s="1090"/>
      <c r="H620" s="1090"/>
      <c r="I620" s="1090"/>
      <c r="J620" s="1090"/>
      <c r="K620" s="1090"/>
      <c r="L620" s="1090"/>
      <c r="M620" s="1090"/>
      <c r="N620" s="1090"/>
      <c r="O620" s="1090"/>
      <c r="P620" s="1090"/>
      <c r="Q620" s="1090"/>
      <c r="R620" s="1090"/>
      <c r="S620" s="1090"/>
      <c r="T620" s="1090"/>
      <c r="U620" s="1090"/>
      <c r="V620" s="1090"/>
      <c r="W620" s="1090"/>
      <c r="X620" s="1090"/>
      <c r="Y620" s="1090"/>
      <c r="Z620" s="1090"/>
      <c r="AA620" s="1090"/>
      <c r="AB620" s="1090"/>
      <c r="AC620" s="1090"/>
      <c r="AD620" s="1090"/>
      <c r="AE620" s="1090"/>
      <c r="AF620" s="1090"/>
      <c r="AG620" s="1090"/>
      <c r="AH620" s="1090"/>
      <c r="AI620" s="1090"/>
      <c r="AJ620" s="1090"/>
      <c r="AK620" s="1090"/>
      <c r="AL620" s="1090"/>
      <c r="AM620" s="1090"/>
      <c r="AN620" s="1090"/>
      <c r="AO620" s="1090"/>
      <c r="AP620" s="1090"/>
      <c r="AQ620" s="237"/>
      <c r="AR620" s="237"/>
    </row>
    <row r="621" spans="2:44" ht="23.45" customHeight="1" x14ac:dyDescent="0.15">
      <c r="B621" s="1351"/>
      <c r="C621" s="1351"/>
      <c r="D621" s="1076" t="s">
        <v>27</v>
      </c>
      <c r="E621" s="1102"/>
      <c r="F621" s="1102"/>
      <c r="G621" s="1102"/>
      <c r="H621" s="1102"/>
      <c r="I621" s="1102"/>
      <c r="J621" s="1102"/>
      <c r="K621" s="1102"/>
      <c r="L621" s="1102"/>
      <c r="M621" s="1102"/>
      <c r="N621" s="1102"/>
      <c r="O621" s="1102"/>
      <c r="P621" s="1102"/>
      <c r="Q621" s="1102"/>
      <c r="R621" s="1102"/>
      <c r="S621" s="1102"/>
      <c r="T621" s="1102"/>
      <c r="U621" s="1102"/>
      <c r="V621" s="1102"/>
      <c r="W621" s="1102"/>
      <c r="X621" s="1102"/>
      <c r="Y621" s="1102"/>
      <c r="Z621" s="1102"/>
      <c r="AA621" s="1102"/>
      <c r="AB621" s="1102"/>
      <c r="AC621" s="1102"/>
      <c r="AD621" s="1102"/>
      <c r="AE621" s="1102"/>
      <c r="AF621" s="1102"/>
      <c r="AG621" s="1102"/>
      <c r="AH621" s="1102"/>
      <c r="AI621" s="1102"/>
      <c r="AJ621" s="1102"/>
      <c r="AK621" s="1102"/>
      <c r="AL621" s="1077"/>
      <c r="AM621" s="1078" t="s">
        <v>811</v>
      </c>
      <c r="AN621" s="1078"/>
      <c r="AO621" s="1078"/>
      <c r="AP621" s="1078"/>
      <c r="AQ621" s="237"/>
      <c r="AR621" s="237"/>
    </row>
    <row r="622" spans="2:44" ht="21.6" customHeight="1" x14ac:dyDescent="0.15">
      <c r="B622" s="1079" t="s">
        <v>812</v>
      </c>
      <c r="C622" s="1080"/>
      <c r="D622" s="1081" t="s">
        <v>813</v>
      </c>
      <c r="E622" s="1082"/>
      <c r="F622" s="1082"/>
      <c r="G622" s="1082"/>
      <c r="H622" s="1082"/>
      <c r="I622" s="1082"/>
      <c r="J622" s="1082"/>
      <c r="K622" s="1082"/>
      <c r="L622" s="1082"/>
      <c r="M622" s="1082"/>
      <c r="N622" s="1082"/>
      <c r="O622" s="1082"/>
      <c r="P622" s="1082"/>
      <c r="Q622" s="1082"/>
      <c r="R622" s="1082"/>
      <c r="S622" s="1082"/>
      <c r="T622" s="1082"/>
      <c r="U622" s="1082"/>
      <c r="V622" s="1082"/>
      <c r="W622" s="1082"/>
      <c r="X622" s="1082"/>
      <c r="Y622" s="1082"/>
      <c r="Z622" s="1082"/>
      <c r="AA622" s="1082"/>
      <c r="AB622" s="1082"/>
      <c r="AC622" s="1082"/>
      <c r="AD622" s="1082"/>
      <c r="AE622" s="1082"/>
      <c r="AF622" s="1082"/>
      <c r="AG622" s="1082"/>
      <c r="AH622" s="1082"/>
      <c r="AI622" s="1082"/>
      <c r="AJ622" s="1082"/>
      <c r="AK622" s="1082"/>
      <c r="AL622" s="1083"/>
      <c r="AM622" s="877"/>
      <c r="AN622" s="878"/>
      <c r="AO622" s="878"/>
      <c r="AP622" s="879"/>
      <c r="AQ622" s="237"/>
      <c r="AR622" s="237"/>
    </row>
    <row r="623" spans="2:44" ht="30" customHeight="1" x14ac:dyDescent="0.15">
      <c r="B623" s="1084" t="s">
        <v>814</v>
      </c>
      <c r="C623" s="1084"/>
      <c r="D623" s="1344" t="s">
        <v>815</v>
      </c>
      <c r="E623" s="1345"/>
      <c r="F623" s="1345"/>
      <c r="G623" s="1345"/>
      <c r="H623" s="1345"/>
      <c r="I623" s="1345"/>
      <c r="J623" s="1345"/>
      <c r="K623" s="1345"/>
      <c r="L623" s="1345"/>
      <c r="M623" s="1345"/>
      <c r="N623" s="1345"/>
      <c r="O623" s="1345"/>
      <c r="P623" s="1345"/>
      <c r="Q623" s="1345"/>
      <c r="R623" s="1345"/>
      <c r="S623" s="1345"/>
      <c r="T623" s="1345"/>
      <c r="U623" s="1345"/>
      <c r="V623" s="1345"/>
      <c r="W623" s="1345"/>
      <c r="X623" s="1345"/>
      <c r="Y623" s="1345"/>
      <c r="Z623" s="1345"/>
      <c r="AA623" s="1345"/>
      <c r="AB623" s="1345"/>
      <c r="AC623" s="1345"/>
      <c r="AD623" s="1345"/>
      <c r="AE623" s="1345"/>
      <c r="AF623" s="1345"/>
      <c r="AG623" s="1345"/>
      <c r="AH623" s="1345"/>
      <c r="AI623" s="1345"/>
      <c r="AJ623" s="1345"/>
      <c r="AK623" s="1345"/>
      <c r="AL623" s="1346"/>
      <c r="AM623" s="1347"/>
      <c r="AN623" s="1347"/>
      <c r="AO623" s="1347"/>
      <c r="AP623" s="1347"/>
      <c r="AQ623" s="237"/>
      <c r="AR623" s="237"/>
    </row>
    <row r="624" spans="2:44" ht="22.35" customHeight="1" x14ac:dyDescent="0.15">
      <c r="B624" s="1348" t="s">
        <v>1670</v>
      </c>
      <c r="C624" s="1348"/>
      <c r="D624" s="1348"/>
      <c r="E624" s="1348"/>
      <c r="F624" s="1348"/>
      <c r="G624" s="1348"/>
      <c r="H624" s="1348"/>
      <c r="I624" s="1348"/>
      <c r="J624" s="1348"/>
      <c r="K624" s="1348"/>
      <c r="L624" s="1348"/>
      <c r="M624" s="1348"/>
      <c r="N624" s="1348"/>
      <c r="O624" s="1348"/>
      <c r="P624" s="1348"/>
      <c r="Q624" s="1348"/>
      <c r="R624" s="1348"/>
      <c r="S624" s="1348"/>
      <c r="T624" s="1348"/>
      <c r="U624" s="1348"/>
      <c r="V624" s="1348"/>
      <c r="W624" s="1348"/>
      <c r="X624" s="1348"/>
      <c r="Y624" s="1348"/>
      <c r="Z624" s="1348"/>
      <c r="AA624" s="1348"/>
      <c r="AB624" s="1348"/>
      <c r="AC624" s="1348"/>
      <c r="AD624" s="1348"/>
      <c r="AE624" s="1348"/>
      <c r="AF624" s="1348"/>
      <c r="AG624" s="1348"/>
      <c r="AH624" s="1348"/>
      <c r="AI624" s="1348"/>
      <c r="AJ624" s="1348"/>
      <c r="AK624" s="1348"/>
      <c r="AL624" s="1348"/>
      <c r="AM624" s="1348"/>
      <c r="AN624" s="1348"/>
      <c r="AO624" s="1348"/>
      <c r="AP624" s="1348"/>
      <c r="AQ624" s="237"/>
      <c r="AR624" s="237"/>
    </row>
    <row r="625" spans="1:44" s="238" customFormat="1" ht="6" customHeight="1" x14ac:dyDescent="0.15">
      <c r="O625" s="238" t="s">
        <v>1305</v>
      </c>
      <c r="AQ625" s="237"/>
      <c r="AR625" s="237"/>
    </row>
    <row r="626" spans="1:44" s="238" customFormat="1" ht="18" customHeight="1" x14ac:dyDescent="0.15">
      <c r="B626" s="238" t="s">
        <v>1463</v>
      </c>
      <c r="AQ626" s="237"/>
      <c r="AR626" s="237"/>
    </row>
    <row r="627" spans="1:44" s="238" customFormat="1" ht="18.600000000000001" customHeight="1" x14ac:dyDescent="0.15">
      <c r="B627" s="833"/>
      <c r="C627" s="833"/>
      <c r="D627" s="1085" t="s">
        <v>27</v>
      </c>
      <c r="E627" s="1086"/>
      <c r="F627" s="1086"/>
      <c r="G627" s="1086"/>
      <c r="H627" s="1086"/>
      <c r="I627" s="1086"/>
      <c r="J627" s="1086"/>
      <c r="K627" s="1086"/>
      <c r="L627" s="1086"/>
      <c r="M627" s="1086"/>
      <c r="N627" s="1086"/>
      <c r="O627" s="1086"/>
      <c r="P627" s="1086"/>
      <c r="Q627" s="1086"/>
      <c r="R627" s="1086"/>
      <c r="S627" s="1086"/>
      <c r="T627" s="1086"/>
      <c r="U627" s="1086"/>
      <c r="V627" s="1086"/>
      <c r="W627" s="1086"/>
      <c r="X627" s="1086"/>
      <c r="Y627" s="1086"/>
      <c r="Z627" s="1086"/>
      <c r="AA627" s="1086"/>
      <c r="AB627" s="1086"/>
      <c r="AC627" s="1086"/>
      <c r="AD627" s="1086"/>
      <c r="AE627" s="1086"/>
      <c r="AF627" s="1086"/>
      <c r="AG627" s="1086"/>
      <c r="AH627" s="1086"/>
      <c r="AI627" s="1086"/>
      <c r="AJ627" s="1086"/>
      <c r="AK627" s="1086"/>
      <c r="AL627" s="1087"/>
      <c r="AM627" s="981" t="s">
        <v>60</v>
      </c>
      <c r="AN627" s="982"/>
      <c r="AO627" s="982"/>
      <c r="AP627" s="983"/>
      <c r="AQ627" s="237"/>
      <c r="AR627" s="237"/>
    </row>
    <row r="628" spans="1:44" s="238" customFormat="1" ht="42" customHeight="1" x14ac:dyDescent="0.15">
      <c r="B628" s="1022" t="s">
        <v>9</v>
      </c>
      <c r="C628" s="961"/>
      <c r="D628" s="1081" t="s">
        <v>1671</v>
      </c>
      <c r="E628" s="1082"/>
      <c r="F628" s="1082"/>
      <c r="G628" s="1082"/>
      <c r="H628" s="1082"/>
      <c r="I628" s="1082"/>
      <c r="J628" s="1082"/>
      <c r="K628" s="1082"/>
      <c r="L628" s="1082"/>
      <c r="M628" s="1082"/>
      <c r="N628" s="1082"/>
      <c r="O628" s="1082"/>
      <c r="P628" s="1082"/>
      <c r="Q628" s="1082"/>
      <c r="R628" s="1082"/>
      <c r="S628" s="1082"/>
      <c r="T628" s="1082"/>
      <c r="U628" s="1082"/>
      <c r="V628" s="1082"/>
      <c r="W628" s="1082"/>
      <c r="X628" s="1082"/>
      <c r="Y628" s="1082"/>
      <c r="Z628" s="1082"/>
      <c r="AA628" s="1082"/>
      <c r="AB628" s="1082"/>
      <c r="AC628" s="1082"/>
      <c r="AD628" s="1082"/>
      <c r="AE628" s="1082"/>
      <c r="AF628" s="1082"/>
      <c r="AG628" s="1082"/>
      <c r="AH628" s="1082"/>
      <c r="AI628" s="1082"/>
      <c r="AJ628" s="1082"/>
      <c r="AK628" s="1082"/>
      <c r="AL628" s="1083"/>
      <c r="AM628" s="877"/>
      <c r="AN628" s="878"/>
      <c r="AO628" s="878"/>
      <c r="AP628" s="879"/>
      <c r="AQ628" s="237"/>
      <c r="AR628" s="237"/>
    </row>
    <row r="629" spans="1:44" s="238" customFormat="1" ht="30" customHeight="1" x14ac:dyDescent="0.15">
      <c r="B629" s="835" t="s">
        <v>12</v>
      </c>
      <c r="C629" s="835"/>
      <c r="D629" s="1009" t="s">
        <v>1296</v>
      </c>
      <c r="E629" s="832"/>
      <c r="F629" s="832"/>
      <c r="G629" s="832"/>
      <c r="H629" s="832"/>
      <c r="I629" s="832"/>
      <c r="J629" s="832"/>
      <c r="K629" s="832"/>
      <c r="L629" s="832"/>
      <c r="M629" s="832"/>
      <c r="N629" s="832"/>
      <c r="O629" s="832"/>
      <c r="P629" s="832"/>
      <c r="Q629" s="832"/>
      <c r="R629" s="832"/>
      <c r="S629" s="832"/>
      <c r="T629" s="832"/>
      <c r="U629" s="832"/>
      <c r="V629" s="832"/>
      <c r="W629" s="832"/>
      <c r="X629" s="832"/>
      <c r="Y629" s="832"/>
      <c r="Z629" s="832"/>
      <c r="AA629" s="832"/>
      <c r="AB629" s="832"/>
      <c r="AC629" s="832"/>
      <c r="AD629" s="832"/>
      <c r="AE629" s="832"/>
      <c r="AF629" s="832"/>
      <c r="AG629" s="832"/>
      <c r="AH629" s="832"/>
      <c r="AI629" s="832"/>
      <c r="AJ629" s="832"/>
      <c r="AK629" s="832"/>
      <c r="AL629" s="845"/>
      <c r="AM629" s="873"/>
      <c r="AN629" s="874"/>
      <c r="AO629" s="874"/>
      <c r="AP629" s="875"/>
      <c r="AQ629" s="237"/>
      <c r="AR629" s="237"/>
    </row>
    <row r="630" spans="1:44" s="238" customFormat="1" ht="15.6" customHeight="1" x14ac:dyDescent="0.15">
      <c r="B630" s="1457" t="s">
        <v>1297</v>
      </c>
      <c r="C630" s="1457"/>
      <c r="D630" s="1457"/>
      <c r="E630" s="1457"/>
      <c r="F630" s="1457"/>
      <c r="G630" s="1457"/>
      <c r="H630" s="1457"/>
      <c r="I630" s="1457"/>
      <c r="J630" s="1457"/>
      <c r="K630" s="1457"/>
      <c r="L630" s="1457"/>
      <c r="M630" s="1457"/>
      <c r="N630" s="1457"/>
      <c r="O630" s="1457"/>
      <c r="P630" s="1457"/>
      <c r="Q630" s="1457"/>
      <c r="R630" s="1457"/>
      <c r="S630" s="1457"/>
      <c r="T630" s="1457"/>
      <c r="U630" s="1457"/>
      <c r="V630" s="1457"/>
      <c r="W630" s="1457"/>
      <c r="X630" s="1457"/>
      <c r="Y630" s="1457"/>
      <c r="Z630" s="1457"/>
      <c r="AA630" s="1457"/>
      <c r="AB630" s="1457"/>
      <c r="AC630" s="1457"/>
      <c r="AD630" s="1457"/>
      <c r="AE630" s="1457"/>
      <c r="AF630" s="1457"/>
      <c r="AG630" s="1457"/>
      <c r="AH630" s="1457"/>
      <c r="AI630" s="1457"/>
      <c r="AJ630" s="1457"/>
      <c r="AK630" s="1457"/>
      <c r="AL630" s="1457"/>
      <c r="AM630" s="1457"/>
      <c r="AN630" s="1457"/>
      <c r="AO630" s="1457"/>
      <c r="AP630" s="1457"/>
      <c r="AQ630" s="237"/>
      <c r="AR630" s="237"/>
    </row>
    <row r="631" spans="1:44" ht="18.600000000000001" customHeight="1" x14ac:dyDescent="0.15">
      <c r="B631" s="772" t="s">
        <v>354</v>
      </c>
      <c r="C631" s="617"/>
      <c r="D631" s="773"/>
      <c r="E631" s="773"/>
      <c r="F631" s="773"/>
      <c r="G631" s="773"/>
      <c r="H631" s="773"/>
      <c r="I631" s="773"/>
      <c r="J631" s="773"/>
      <c r="K631" s="773"/>
      <c r="L631" s="773"/>
      <c r="M631" s="773"/>
      <c r="N631" s="773"/>
      <c r="O631" s="773"/>
      <c r="P631" s="773"/>
      <c r="Q631" s="773"/>
      <c r="R631" s="773"/>
      <c r="S631" s="773"/>
      <c r="T631" s="773"/>
      <c r="U631" s="773"/>
      <c r="V631" s="773"/>
      <c r="W631" s="773"/>
      <c r="X631" s="773"/>
      <c r="Y631" s="773"/>
      <c r="Z631" s="773"/>
      <c r="AA631" s="773"/>
      <c r="AB631" s="773"/>
      <c r="AC631" s="773"/>
      <c r="AD631" s="773"/>
      <c r="AE631" s="773"/>
      <c r="AF631" s="773"/>
      <c r="AG631" s="773"/>
      <c r="AH631" s="773"/>
      <c r="AI631" s="773"/>
      <c r="AJ631" s="773"/>
      <c r="AK631" s="773"/>
      <c r="AL631" s="773"/>
      <c r="AM631" s="630"/>
      <c r="AN631" s="630"/>
      <c r="AO631" s="630"/>
      <c r="AP631" s="630"/>
      <c r="AQ631" s="237"/>
      <c r="AR631" s="237"/>
    </row>
    <row r="632" spans="1:44" ht="18" customHeight="1" x14ac:dyDescent="0.15">
      <c r="A632" s="238"/>
      <c r="B632" s="1053" t="s">
        <v>1464</v>
      </c>
      <c r="C632" s="1053"/>
      <c r="D632" s="1053"/>
      <c r="E632" s="1053"/>
      <c r="F632" s="1053"/>
      <c r="G632" s="1053"/>
      <c r="H632" s="1053"/>
      <c r="I632" s="1053"/>
      <c r="J632" s="1053"/>
      <c r="K632" s="1053"/>
      <c r="L632" s="1053"/>
      <c r="M632" s="1053"/>
      <c r="N632" s="1053"/>
      <c r="O632" s="1053"/>
      <c r="P632" s="1053"/>
      <c r="Q632" s="1053"/>
      <c r="R632" s="1053"/>
      <c r="S632" s="1053"/>
      <c r="T632" s="1053"/>
      <c r="U632" s="1053"/>
      <c r="V632" s="1053"/>
      <c r="W632" s="1053"/>
      <c r="X632" s="1053"/>
      <c r="Y632" s="1053"/>
      <c r="Z632" s="1053"/>
      <c r="AA632" s="1053"/>
      <c r="AB632" s="1053"/>
      <c r="AC632" s="1053"/>
      <c r="AD632" s="1053"/>
      <c r="AE632" s="1053"/>
      <c r="AF632" s="1053"/>
      <c r="AG632" s="1053"/>
      <c r="AH632" s="1053"/>
      <c r="AI632" s="1053"/>
      <c r="AJ632" s="1053"/>
      <c r="AK632" s="1053"/>
      <c r="AL632" s="1053"/>
      <c r="AM632" s="1053"/>
      <c r="AN632" s="1053"/>
      <c r="AO632" s="1053"/>
      <c r="AP632" s="1053"/>
      <c r="AQ632" s="237"/>
      <c r="AR632" s="237"/>
    </row>
    <row r="633" spans="1:44" s="243" customFormat="1" ht="18" customHeight="1" x14ac:dyDescent="0.15">
      <c r="A633" s="237"/>
      <c r="B633" s="833"/>
      <c r="C633" s="833"/>
      <c r="D633" s="833" t="s">
        <v>27</v>
      </c>
      <c r="E633" s="833"/>
      <c r="F633" s="833"/>
      <c r="G633" s="833"/>
      <c r="H633" s="833"/>
      <c r="I633" s="833"/>
      <c r="J633" s="833"/>
      <c r="K633" s="833"/>
      <c r="L633" s="833"/>
      <c r="M633" s="833"/>
      <c r="N633" s="833"/>
      <c r="O633" s="833"/>
      <c r="P633" s="833"/>
      <c r="Q633" s="833"/>
      <c r="R633" s="833"/>
      <c r="S633" s="833"/>
      <c r="T633" s="833"/>
      <c r="U633" s="833"/>
      <c r="V633" s="833"/>
      <c r="W633" s="833"/>
      <c r="X633" s="833"/>
      <c r="Y633" s="833"/>
      <c r="Z633" s="833"/>
      <c r="AA633" s="833"/>
      <c r="AB633" s="833"/>
      <c r="AC633" s="833"/>
      <c r="AD633" s="833"/>
      <c r="AE633" s="833"/>
      <c r="AF633" s="833"/>
      <c r="AG633" s="833"/>
      <c r="AH633" s="833"/>
      <c r="AI633" s="833"/>
      <c r="AJ633" s="833"/>
      <c r="AK633" s="833"/>
      <c r="AL633" s="833"/>
      <c r="AM633" s="981" t="s">
        <v>60</v>
      </c>
      <c r="AN633" s="982"/>
      <c r="AO633" s="982"/>
      <c r="AP633" s="983"/>
      <c r="AQ633" s="237"/>
      <c r="AR633" s="237"/>
    </row>
    <row r="634" spans="1:44" s="243" customFormat="1" ht="45" customHeight="1" x14ac:dyDescent="0.15">
      <c r="A634" s="237"/>
      <c r="B634" s="885" t="s">
        <v>9</v>
      </c>
      <c r="C634" s="886"/>
      <c r="D634" s="837" t="s">
        <v>583</v>
      </c>
      <c r="E634" s="837"/>
      <c r="F634" s="837"/>
      <c r="G634" s="837"/>
      <c r="H634" s="837"/>
      <c r="I634" s="837"/>
      <c r="J634" s="837"/>
      <c r="K634" s="837"/>
      <c r="L634" s="837"/>
      <c r="M634" s="837"/>
      <c r="N634" s="837"/>
      <c r="O634" s="837"/>
      <c r="P634" s="837"/>
      <c r="Q634" s="837"/>
      <c r="R634" s="837"/>
      <c r="S634" s="837"/>
      <c r="T634" s="837"/>
      <c r="U634" s="837"/>
      <c r="V634" s="837"/>
      <c r="W634" s="837"/>
      <c r="X634" s="837"/>
      <c r="Y634" s="837"/>
      <c r="Z634" s="837"/>
      <c r="AA634" s="837"/>
      <c r="AB634" s="837"/>
      <c r="AC634" s="837"/>
      <c r="AD634" s="837"/>
      <c r="AE634" s="837"/>
      <c r="AF634" s="837"/>
      <c r="AG634" s="837"/>
      <c r="AH634" s="837"/>
      <c r="AI634" s="837"/>
      <c r="AJ634" s="837"/>
      <c r="AK634" s="837"/>
      <c r="AL634" s="837"/>
      <c r="AM634" s="985"/>
      <c r="AN634" s="986"/>
      <c r="AO634" s="986"/>
      <c r="AP634" s="987"/>
      <c r="AQ634" s="237"/>
      <c r="AR634" s="237"/>
    </row>
    <row r="635" spans="1:44" s="243" customFormat="1" ht="21" customHeight="1" x14ac:dyDescent="0.15">
      <c r="A635" s="237"/>
      <c r="B635" s="853"/>
      <c r="C635" s="854"/>
      <c r="D635" s="1199" t="s">
        <v>1306</v>
      </c>
      <c r="E635" s="1119"/>
      <c r="F635" s="1119"/>
      <c r="G635" s="1119"/>
      <c r="H635" s="1119"/>
      <c r="I635" s="1119"/>
      <c r="J635" s="1119"/>
      <c r="K635" s="1119"/>
      <c r="L635" s="1119"/>
      <c r="M635" s="1119"/>
      <c r="N635" s="1119"/>
      <c r="O635" s="1119"/>
      <c r="P635" s="1119"/>
      <c r="Q635" s="1119"/>
      <c r="R635" s="1119"/>
      <c r="S635" s="1119"/>
      <c r="T635" s="1119"/>
      <c r="U635" s="1119"/>
      <c r="V635" s="1119"/>
      <c r="W635" s="1119"/>
      <c r="X635" s="1119"/>
      <c r="Y635" s="1119"/>
      <c r="Z635" s="1119"/>
      <c r="AA635" s="1119"/>
      <c r="AB635" s="1119"/>
      <c r="AC635" s="1119"/>
      <c r="AD635" s="1119"/>
      <c r="AE635" s="1119"/>
      <c r="AF635" s="1119"/>
      <c r="AG635" s="1119"/>
      <c r="AH635" s="1119"/>
      <c r="AI635" s="1119"/>
      <c r="AJ635" s="1119"/>
      <c r="AK635" s="1119"/>
      <c r="AL635" s="1120"/>
      <c r="AM635" s="620"/>
      <c r="AN635" s="621"/>
      <c r="AO635" s="621"/>
      <c r="AP635" s="622"/>
      <c r="AQ635" s="237"/>
      <c r="AR635" s="237"/>
    </row>
    <row r="636" spans="1:44" s="243" customFormat="1" ht="45" customHeight="1" x14ac:dyDescent="0.15">
      <c r="A636" s="237"/>
      <c r="B636" s="885" t="s">
        <v>12</v>
      </c>
      <c r="C636" s="886"/>
      <c r="D636" s="837" t="s">
        <v>584</v>
      </c>
      <c r="E636" s="837"/>
      <c r="F636" s="837"/>
      <c r="G636" s="837"/>
      <c r="H636" s="837"/>
      <c r="I636" s="837"/>
      <c r="J636" s="837"/>
      <c r="K636" s="837"/>
      <c r="L636" s="837"/>
      <c r="M636" s="837"/>
      <c r="N636" s="837"/>
      <c r="O636" s="837"/>
      <c r="P636" s="837"/>
      <c r="Q636" s="837"/>
      <c r="R636" s="837"/>
      <c r="S636" s="837"/>
      <c r="T636" s="837"/>
      <c r="U636" s="837"/>
      <c r="V636" s="837"/>
      <c r="W636" s="837"/>
      <c r="X636" s="837"/>
      <c r="Y636" s="837"/>
      <c r="Z636" s="837"/>
      <c r="AA636" s="837"/>
      <c r="AB636" s="837"/>
      <c r="AC636" s="837"/>
      <c r="AD636" s="837"/>
      <c r="AE636" s="837"/>
      <c r="AF636" s="837"/>
      <c r="AG636" s="837"/>
      <c r="AH636" s="837"/>
      <c r="AI636" s="837"/>
      <c r="AJ636" s="837"/>
      <c r="AK636" s="837"/>
      <c r="AL636" s="837"/>
      <c r="AM636" s="985"/>
      <c r="AN636" s="986"/>
      <c r="AO636" s="986"/>
      <c r="AP636" s="987"/>
      <c r="AQ636" s="237"/>
      <c r="AR636" s="237"/>
    </row>
    <row r="637" spans="1:44" s="243" customFormat="1" ht="21" customHeight="1" x14ac:dyDescent="0.15">
      <c r="A637" s="237"/>
      <c r="B637" s="853"/>
      <c r="C637" s="854"/>
      <c r="D637" s="1199" t="s">
        <v>1538</v>
      </c>
      <c r="E637" s="1119"/>
      <c r="F637" s="1119"/>
      <c r="G637" s="1119"/>
      <c r="H637" s="1119"/>
      <c r="I637" s="1119"/>
      <c r="J637" s="1119"/>
      <c r="K637" s="1119"/>
      <c r="L637" s="1119"/>
      <c r="M637" s="1119"/>
      <c r="N637" s="1119"/>
      <c r="O637" s="1119"/>
      <c r="P637" s="1119"/>
      <c r="Q637" s="1119"/>
      <c r="R637" s="1119"/>
      <c r="S637" s="1119"/>
      <c r="T637" s="1119"/>
      <c r="U637" s="1119"/>
      <c r="V637" s="1119"/>
      <c r="W637" s="1119"/>
      <c r="X637" s="1119"/>
      <c r="Y637" s="1119"/>
      <c r="Z637" s="1119"/>
      <c r="AA637" s="1119"/>
      <c r="AB637" s="1119"/>
      <c r="AC637" s="1119"/>
      <c r="AD637" s="1119"/>
      <c r="AE637" s="1119"/>
      <c r="AF637" s="1119"/>
      <c r="AG637" s="1119"/>
      <c r="AH637" s="1119"/>
      <c r="AI637" s="1119"/>
      <c r="AJ637" s="1119"/>
      <c r="AK637" s="1119"/>
      <c r="AL637" s="1120"/>
      <c r="AM637" s="620"/>
      <c r="AN637" s="621"/>
      <c r="AO637" s="621"/>
      <c r="AP637" s="622"/>
      <c r="AQ637" s="237"/>
      <c r="AR637" s="237"/>
    </row>
    <row r="638" spans="1:44" s="243" customFormat="1" ht="45" customHeight="1" x14ac:dyDescent="0.15">
      <c r="A638" s="237"/>
      <c r="B638" s="885" t="s">
        <v>301</v>
      </c>
      <c r="C638" s="886"/>
      <c r="D638" s="837" t="s">
        <v>586</v>
      </c>
      <c r="E638" s="837"/>
      <c r="F638" s="837"/>
      <c r="G638" s="837"/>
      <c r="H638" s="837"/>
      <c r="I638" s="837"/>
      <c r="J638" s="837"/>
      <c r="K638" s="837"/>
      <c r="L638" s="837"/>
      <c r="M638" s="837"/>
      <c r="N638" s="837"/>
      <c r="O638" s="837"/>
      <c r="P638" s="837"/>
      <c r="Q638" s="837"/>
      <c r="R638" s="837"/>
      <c r="S638" s="837"/>
      <c r="T638" s="837"/>
      <c r="U638" s="837"/>
      <c r="V638" s="837"/>
      <c r="W638" s="837"/>
      <c r="X638" s="837"/>
      <c r="Y638" s="837"/>
      <c r="Z638" s="837"/>
      <c r="AA638" s="837"/>
      <c r="AB638" s="837"/>
      <c r="AC638" s="837"/>
      <c r="AD638" s="837"/>
      <c r="AE638" s="837"/>
      <c r="AF638" s="837"/>
      <c r="AG638" s="837"/>
      <c r="AH638" s="837"/>
      <c r="AI638" s="837"/>
      <c r="AJ638" s="837"/>
      <c r="AK638" s="837"/>
      <c r="AL638" s="837"/>
      <c r="AM638" s="985"/>
      <c r="AN638" s="986"/>
      <c r="AO638" s="986"/>
      <c r="AP638" s="987"/>
      <c r="AQ638" s="237"/>
      <c r="AR638" s="237"/>
    </row>
    <row r="639" spans="1:44" s="243" customFormat="1" ht="21" customHeight="1" x14ac:dyDescent="0.15">
      <c r="A639" s="237"/>
      <c r="B639" s="851"/>
      <c r="C639" s="852"/>
      <c r="D639" s="1199" t="s">
        <v>1307</v>
      </c>
      <c r="E639" s="1119"/>
      <c r="F639" s="1119"/>
      <c r="G639" s="1119"/>
      <c r="H639" s="1119"/>
      <c r="I639" s="1119"/>
      <c r="J639" s="1119"/>
      <c r="K639" s="1119"/>
      <c r="L639" s="1119"/>
      <c r="M639" s="1119"/>
      <c r="N639" s="1119"/>
      <c r="O639" s="1119"/>
      <c r="P639" s="1119"/>
      <c r="Q639" s="1119"/>
      <c r="R639" s="1119"/>
      <c r="S639" s="1119"/>
      <c r="T639" s="1119"/>
      <c r="U639" s="1119"/>
      <c r="V639" s="1119"/>
      <c r="W639" s="1119"/>
      <c r="X639" s="1119"/>
      <c r="Y639" s="1119"/>
      <c r="Z639" s="1119"/>
      <c r="AA639" s="1119"/>
      <c r="AB639" s="1119"/>
      <c r="AC639" s="1119"/>
      <c r="AD639" s="1119"/>
      <c r="AE639" s="1119"/>
      <c r="AF639" s="1119"/>
      <c r="AG639" s="1119"/>
      <c r="AH639" s="1119"/>
      <c r="AI639" s="1119"/>
      <c r="AJ639" s="1119"/>
      <c r="AK639" s="1119"/>
      <c r="AL639" s="1120"/>
      <c r="AM639" s="620"/>
      <c r="AN639" s="621"/>
      <c r="AO639" s="621"/>
      <c r="AP639" s="622"/>
      <c r="AQ639" s="237"/>
      <c r="AR639" s="237"/>
    </row>
    <row r="640" spans="1:44" s="243" customFormat="1" ht="15" customHeight="1" x14ac:dyDescent="0.15">
      <c r="A640" s="237"/>
      <c r="B640" s="851"/>
      <c r="C640" s="852"/>
      <c r="D640" s="1366" t="s">
        <v>585</v>
      </c>
      <c r="E640" s="888"/>
      <c r="F640" s="888"/>
      <c r="G640" s="888"/>
      <c r="H640" s="888"/>
      <c r="I640" s="888"/>
      <c r="J640" s="888"/>
      <c r="K640" s="888"/>
      <c r="L640" s="888"/>
      <c r="M640" s="888"/>
      <c r="N640" s="888"/>
      <c r="O640" s="888"/>
      <c r="P640" s="888"/>
      <c r="Q640" s="888"/>
      <c r="R640" s="888"/>
      <c r="S640" s="888"/>
      <c r="T640" s="888"/>
      <c r="U640" s="888"/>
      <c r="V640" s="888"/>
      <c r="W640" s="888"/>
      <c r="X640" s="888"/>
      <c r="Y640" s="888"/>
      <c r="Z640" s="888"/>
      <c r="AA640" s="888"/>
      <c r="AB640" s="888"/>
      <c r="AC640" s="888"/>
      <c r="AD640" s="888"/>
      <c r="AE640" s="888"/>
      <c r="AF640" s="888"/>
      <c r="AG640" s="888"/>
      <c r="AH640" s="888"/>
      <c r="AI640" s="888"/>
      <c r="AJ640" s="888"/>
      <c r="AK640" s="888"/>
      <c r="AL640" s="1329"/>
      <c r="AM640" s="985"/>
      <c r="AN640" s="986"/>
      <c r="AO640" s="986"/>
      <c r="AP640" s="987"/>
      <c r="AQ640" s="237"/>
      <c r="AR640" s="237"/>
    </row>
    <row r="641" spans="1:44" s="243" customFormat="1" ht="21.6" customHeight="1" x14ac:dyDescent="0.15">
      <c r="A641" s="237"/>
      <c r="B641" s="607"/>
      <c r="C641" s="608"/>
      <c r="D641" s="1199" t="s">
        <v>1539</v>
      </c>
      <c r="E641" s="1119"/>
      <c r="F641" s="1119"/>
      <c r="G641" s="1119"/>
      <c r="H641" s="1119"/>
      <c r="I641" s="1119"/>
      <c r="J641" s="1119"/>
      <c r="K641" s="1119"/>
      <c r="L641" s="1119"/>
      <c r="M641" s="1119"/>
      <c r="N641" s="1119"/>
      <c r="O641" s="1119"/>
      <c r="P641" s="1119"/>
      <c r="Q641" s="1119"/>
      <c r="R641" s="1119"/>
      <c r="S641" s="1119"/>
      <c r="T641" s="1119"/>
      <c r="U641" s="1119"/>
      <c r="V641" s="1119"/>
      <c r="W641" s="1119"/>
      <c r="X641" s="1119"/>
      <c r="Y641" s="1119"/>
      <c r="Z641" s="1119"/>
      <c r="AA641" s="1119"/>
      <c r="AB641" s="1119"/>
      <c r="AC641" s="1119"/>
      <c r="AD641" s="1119"/>
      <c r="AE641" s="1119"/>
      <c r="AF641" s="1119"/>
      <c r="AG641" s="1119"/>
      <c r="AH641" s="1119"/>
      <c r="AI641" s="1119"/>
      <c r="AJ641" s="1119"/>
      <c r="AK641" s="1119"/>
      <c r="AL641" s="1120"/>
      <c r="AM641" s="620"/>
      <c r="AN641" s="621"/>
      <c r="AO641" s="621"/>
      <c r="AP641" s="622"/>
      <c r="AQ641" s="237"/>
      <c r="AR641" s="237"/>
    </row>
    <row r="642" spans="1:44" s="243" customFormat="1" ht="45" customHeight="1" x14ac:dyDescent="0.15">
      <c r="A642" s="237"/>
      <c r="B642" s="868" t="s">
        <v>302</v>
      </c>
      <c r="C642" s="868"/>
      <c r="D642" s="1003" t="s">
        <v>587</v>
      </c>
      <c r="E642" s="837"/>
      <c r="F642" s="837"/>
      <c r="G642" s="837"/>
      <c r="H642" s="837"/>
      <c r="I642" s="837"/>
      <c r="J642" s="837"/>
      <c r="K642" s="837"/>
      <c r="L642" s="837"/>
      <c r="M642" s="837"/>
      <c r="N642" s="837"/>
      <c r="O642" s="837"/>
      <c r="P642" s="837"/>
      <c r="Q642" s="837"/>
      <c r="R642" s="837"/>
      <c r="S642" s="837"/>
      <c r="T642" s="837"/>
      <c r="U642" s="837"/>
      <c r="V642" s="837"/>
      <c r="W642" s="837"/>
      <c r="X642" s="837"/>
      <c r="Y642" s="837"/>
      <c r="Z642" s="837"/>
      <c r="AA642" s="837"/>
      <c r="AB642" s="837"/>
      <c r="AC642" s="837"/>
      <c r="AD642" s="837"/>
      <c r="AE642" s="837"/>
      <c r="AF642" s="837"/>
      <c r="AG642" s="837"/>
      <c r="AH642" s="837"/>
      <c r="AI642" s="837"/>
      <c r="AJ642" s="837"/>
      <c r="AK642" s="837"/>
      <c r="AL642" s="837"/>
      <c r="AM642" s="985"/>
      <c r="AN642" s="986"/>
      <c r="AO642" s="986"/>
      <c r="AP642" s="987"/>
      <c r="AQ642" s="237"/>
      <c r="AR642" s="237"/>
    </row>
    <row r="643" spans="1:44" s="243" customFormat="1" ht="21.6" customHeight="1" x14ac:dyDescent="0.15">
      <c r="A643" s="237"/>
      <c r="B643" s="868"/>
      <c r="C643" s="868"/>
      <c r="D643" s="1119" t="s">
        <v>1307</v>
      </c>
      <c r="E643" s="1119"/>
      <c r="F643" s="1119"/>
      <c r="G643" s="1119"/>
      <c r="H643" s="1119"/>
      <c r="I643" s="1119"/>
      <c r="J643" s="1119"/>
      <c r="K643" s="1119"/>
      <c r="L643" s="1119"/>
      <c r="M643" s="1119"/>
      <c r="N643" s="1119"/>
      <c r="O643" s="1119"/>
      <c r="P643" s="1119"/>
      <c r="Q643" s="1119"/>
      <c r="R643" s="1119"/>
      <c r="S643" s="1119"/>
      <c r="T643" s="1119"/>
      <c r="U643" s="1119"/>
      <c r="V643" s="1119"/>
      <c r="W643" s="1119"/>
      <c r="X643" s="1119"/>
      <c r="Y643" s="1119"/>
      <c r="Z643" s="1119"/>
      <c r="AA643" s="1119"/>
      <c r="AB643" s="1119"/>
      <c r="AC643" s="1119"/>
      <c r="AD643" s="1119"/>
      <c r="AE643" s="1119"/>
      <c r="AF643" s="1119"/>
      <c r="AG643" s="1119"/>
      <c r="AH643" s="1119"/>
      <c r="AI643" s="1119"/>
      <c r="AJ643" s="1119"/>
      <c r="AK643" s="1119"/>
      <c r="AL643" s="1120"/>
      <c r="AM643" s="620"/>
      <c r="AN643" s="621"/>
      <c r="AO643" s="621"/>
      <c r="AP643" s="622"/>
      <c r="AQ643" s="237"/>
      <c r="AR643" s="237"/>
    </row>
    <row r="644" spans="1:44" ht="6.6" customHeight="1" x14ac:dyDescent="0.15">
      <c r="B644" s="772"/>
      <c r="C644" s="617"/>
      <c r="D644" s="773"/>
      <c r="E644" s="773"/>
      <c r="F644" s="773"/>
      <c r="G644" s="773"/>
      <c r="H644" s="773"/>
      <c r="I644" s="773"/>
      <c r="J644" s="773"/>
      <c r="K644" s="773"/>
      <c r="L644" s="773"/>
      <c r="M644" s="773"/>
      <c r="N644" s="773"/>
      <c r="O644" s="773"/>
      <c r="P644" s="773"/>
      <c r="Q644" s="773"/>
      <c r="R644" s="773"/>
      <c r="S644" s="773"/>
      <c r="T644" s="773"/>
      <c r="U644" s="773"/>
      <c r="V644" s="773"/>
      <c r="W644" s="773"/>
      <c r="X644" s="773"/>
      <c r="Y644" s="773"/>
      <c r="Z644" s="773"/>
      <c r="AA644" s="773"/>
      <c r="AB644" s="773"/>
      <c r="AC644" s="773"/>
      <c r="AD644" s="773"/>
      <c r="AE644" s="773"/>
      <c r="AF644" s="773"/>
      <c r="AG644" s="773"/>
      <c r="AH644" s="773"/>
      <c r="AI644" s="773"/>
      <c r="AJ644" s="773"/>
      <c r="AK644" s="773"/>
      <c r="AL644" s="773"/>
      <c r="AM644" s="630"/>
      <c r="AN644" s="630"/>
      <c r="AO644" s="630"/>
      <c r="AP644" s="630"/>
      <c r="AQ644" s="237"/>
      <c r="AR644" s="237"/>
    </row>
    <row r="645" spans="1:44" ht="20.45" customHeight="1" x14ac:dyDescent="0.15">
      <c r="A645" s="238"/>
      <c r="B645" s="1053" t="s">
        <v>1465</v>
      </c>
      <c r="C645" s="1053"/>
      <c r="D645" s="1053"/>
      <c r="E645" s="1053"/>
      <c r="F645" s="1053"/>
      <c r="G645" s="1053"/>
      <c r="H645" s="1053"/>
      <c r="I645" s="1053"/>
      <c r="J645" s="1053"/>
      <c r="K645" s="1053"/>
      <c r="L645" s="1053"/>
      <c r="M645" s="1053"/>
      <c r="N645" s="1053"/>
      <c r="O645" s="1053"/>
      <c r="P645" s="1053"/>
      <c r="Q645" s="1053"/>
      <c r="R645" s="1053"/>
      <c r="S645" s="1053"/>
      <c r="T645" s="1053"/>
      <c r="U645" s="1053"/>
      <c r="V645" s="1053"/>
      <c r="W645" s="1053"/>
      <c r="X645" s="1053"/>
      <c r="Y645" s="1053"/>
      <c r="Z645" s="1053"/>
      <c r="AA645" s="1053"/>
      <c r="AB645" s="1053"/>
      <c r="AC645" s="1053"/>
      <c r="AD645" s="1053"/>
      <c r="AE645" s="1053"/>
      <c r="AF645" s="1053"/>
      <c r="AG645" s="1053"/>
      <c r="AH645" s="1053"/>
      <c r="AI645" s="1053"/>
      <c r="AJ645" s="1053"/>
      <c r="AK645" s="1053"/>
      <c r="AL645" s="1053"/>
      <c r="AM645" s="1053"/>
      <c r="AN645" s="1053"/>
      <c r="AO645" s="1053"/>
      <c r="AP645" s="1053"/>
      <c r="AQ645" s="237"/>
      <c r="AR645" s="237"/>
    </row>
    <row r="646" spans="1:44" s="243" customFormat="1" ht="18" customHeight="1" x14ac:dyDescent="0.15">
      <c r="A646" s="237"/>
      <c r="B646" s="833"/>
      <c r="C646" s="833"/>
      <c r="D646" s="833" t="s">
        <v>27</v>
      </c>
      <c r="E646" s="833"/>
      <c r="F646" s="833"/>
      <c r="G646" s="833"/>
      <c r="H646" s="833"/>
      <c r="I646" s="833"/>
      <c r="J646" s="833"/>
      <c r="K646" s="833"/>
      <c r="L646" s="833"/>
      <c r="M646" s="833"/>
      <c r="N646" s="833"/>
      <c r="O646" s="833"/>
      <c r="P646" s="833"/>
      <c r="Q646" s="833"/>
      <c r="R646" s="833"/>
      <c r="S646" s="833"/>
      <c r="T646" s="833"/>
      <c r="U646" s="833"/>
      <c r="V646" s="833"/>
      <c r="W646" s="833"/>
      <c r="X646" s="833"/>
      <c r="Y646" s="833"/>
      <c r="Z646" s="833"/>
      <c r="AA646" s="833"/>
      <c r="AB646" s="833"/>
      <c r="AC646" s="833"/>
      <c r="AD646" s="833"/>
      <c r="AE646" s="833"/>
      <c r="AF646" s="833"/>
      <c r="AG646" s="833"/>
      <c r="AH646" s="833"/>
      <c r="AI646" s="833"/>
      <c r="AJ646" s="833"/>
      <c r="AK646" s="833"/>
      <c r="AL646" s="833"/>
      <c r="AM646" s="981" t="s">
        <v>60</v>
      </c>
      <c r="AN646" s="982"/>
      <c r="AO646" s="982"/>
      <c r="AP646" s="983"/>
      <c r="AQ646" s="237"/>
      <c r="AR646" s="237"/>
    </row>
    <row r="647" spans="1:44" s="243" customFormat="1" ht="21" customHeight="1" x14ac:dyDescent="0.15">
      <c r="A647" s="237"/>
      <c r="B647" s="835" t="s">
        <v>9</v>
      </c>
      <c r="C647" s="835"/>
      <c r="D647" s="832" t="s">
        <v>178</v>
      </c>
      <c r="E647" s="832"/>
      <c r="F647" s="832"/>
      <c r="G647" s="832"/>
      <c r="H647" s="832"/>
      <c r="I647" s="832"/>
      <c r="J647" s="832"/>
      <c r="K647" s="832"/>
      <c r="L647" s="832"/>
      <c r="M647" s="832"/>
      <c r="N647" s="832"/>
      <c r="O647" s="832"/>
      <c r="P647" s="832"/>
      <c r="Q647" s="832"/>
      <c r="R647" s="832"/>
      <c r="S647" s="832"/>
      <c r="T647" s="832"/>
      <c r="U647" s="832"/>
      <c r="V647" s="832"/>
      <c r="W647" s="832"/>
      <c r="X647" s="832"/>
      <c r="Y647" s="832"/>
      <c r="Z647" s="832"/>
      <c r="AA647" s="832"/>
      <c r="AB647" s="832"/>
      <c r="AC647" s="832"/>
      <c r="AD647" s="832"/>
      <c r="AE647" s="832"/>
      <c r="AF647" s="832"/>
      <c r="AG647" s="832"/>
      <c r="AH647" s="832"/>
      <c r="AI647" s="832"/>
      <c r="AJ647" s="832"/>
      <c r="AK647" s="832"/>
      <c r="AL647" s="832" t="s">
        <v>28</v>
      </c>
      <c r="AM647" s="838"/>
      <c r="AN647" s="839"/>
      <c r="AO647" s="839"/>
      <c r="AP647" s="840"/>
      <c r="AQ647" s="237"/>
      <c r="AR647" s="237"/>
    </row>
    <row r="648" spans="1:44" s="243" customFormat="1" ht="21" customHeight="1" x14ac:dyDescent="0.15">
      <c r="A648" s="237"/>
      <c r="B648" s="835" t="s">
        <v>12</v>
      </c>
      <c r="C648" s="835"/>
      <c r="D648" s="832" t="s">
        <v>179</v>
      </c>
      <c r="E648" s="832"/>
      <c r="F648" s="832"/>
      <c r="G648" s="832"/>
      <c r="H648" s="832"/>
      <c r="I648" s="832"/>
      <c r="J648" s="832"/>
      <c r="K648" s="832"/>
      <c r="L648" s="832"/>
      <c r="M648" s="832"/>
      <c r="N648" s="832"/>
      <c r="O648" s="832"/>
      <c r="P648" s="832"/>
      <c r="Q648" s="832"/>
      <c r="R648" s="832"/>
      <c r="S648" s="832"/>
      <c r="T648" s="832"/>
      <c r="U648" s="832"/>
      <c r="V648" s="832"/>
      <c r="W648" s="832"/>
      <c r="X648" s="832"/>
      <c r="Y648" s="832"/>
      <c r="Z648" s="832"/>
      <c r="AA648" s="832"/>
      <c r="AB648" s="832"/>
      <c r="AC648" s="832"/>
      <c r="AD648" s="832"/>
      <c r="AE648" s="832"/>
      <c r="AF648" s="832"/>
      <c r="AG648" s="832"/>
      <c r="AH648" s="832"/>
      <c r="AI648" s="832"/>
      <c r="AJ648" s="832"/>
      <c r="AK648" s="832"/>
      <c r="AL648" s="832" t="s">
        <v>28</v>
      </c>
      <c r="AM648" s="838"/>
      <c r="AN648" s="839"/>
      <c r="AO648" s="839"/>
      <c r="AP648" s="840"/>
      <c r="AQ648" s="237"/>
      <c r="AR648" s="237"/>
    </row>
    <row r="649" spans="1:44" s="243" customFormat="1" ht="30" customHeight="1" x14ac:dyDescent="0.15">
      <c r="A649" s="237"/>
      <c r="B649" s="835" t="s">
        <v>14</v>
      </c>
      <c r="C649" s="835"/>
      <c r="D649" s="832" t="s">
        <v>1672</v>
      </c>
      <c r="E649" s="832"/>
      <c r="F649" s="832"/>
      <c r="G649" s="832"/>
      <c r="H649" s="832"/>
      <c r="I649" s="832"/>
      <c r="J649" s="832"/>
      <c r="K649" s="832"/>
      <c r="L649" s="832"/>
      <c r="M649" s="832"/>
      <c r="N649" s="832"/>
      <c r="O649" s="832"/>
      <c r="P649" s="832"/>
      <c r="Q649" s="832"/>
      <c r="R649" s="832"/>
      <c r="S649" s="832"/>
      <c r="T649" s="832"/>
      <c r="U649" s="832"/>
      <c r="V649" s="832"/>
      <c r="W649" s="832"/>
      <c r="X649" s="832"/>
      <c r="Y649" s="832"/>
      <c r="Z649" s="832"/>
      <c r="AA649" s="832"/>
      <c r="AB649" s="832"/>
      <c r="AC649" s="832"/>
      <c r="AD649" s="832"/>
      <c r="AE649" s="832"/>
      <c r="AF649" s="832"/>
      <c r="AG649" s="832"/>
      <c r="AH649" s="832"/>
      <c r="AI649" s="832"/>
      <c r="AJ649" s="832"/>
      <c r="AK649" s="832"/>
      <c r="AL649" s="832" t="s">
        <v>28</v>
      </c>
      <c r="AM649" s="838"/>
      <c r="AN649" s="839"/>
      <c r="AO649" s="839"/>
      <c r="AP649" s="840"/>
      <c r="AQ649" s="237"/>
      <c r="AR649" s="237"/>
    </row>
    <row r="650" spans="1:44" s="243" customFormat="1" ht="6.6" customHeight="1" x14ac:dyDescent="0.15">
      <c r="A650" s="237"/>
      <c r="B650" s="619"/>
      <c r="C650" s="619"/>
      <c r="D650" s="640"/>
      <c r="E650" s="640"/>
      <c r="F650" s="640"/>
      <c r="G650" s="640"/>
      <c r="H650" s="640"/>
      <c r="I650" s="640"/>
      <c r="J650" s="640"/>
      <c r="K650" s="640"/>
      <c r="L650" s="640"/>
      <c r="M650" s="640"/>
      <c r="N650" s="640"/>
      <c r="O650" s="640"/>
      <c r="P650" s="640"/>
      <c r="Q650" s="640"/>
      <c r="R650" s="640"/>
      <c r="S650" s="640"/>
      <c r="T650" s="640"/>
      <c r="U650" s="640"/>
      <c r="V650" s="640"/>
      <c r="W650" s="640"/>
      <c r="X650" s="640"/>
      <c r="Y650" s="640"/>
      <c r="Z650" s="640"/>
      <c r="AA650" s="640"/>
      <c r="AB650" s="640"/>
      <c r="AC650" s="640"/>
      <c r="AD650" s="640"/>
      <c r="AE650" s="640"/>
      <c r="AF650" s="640"/>
      <c r="AG650" s="640"/>
      <c r="AH650" s="640"/>
      <c r="AI650" s="640"/>
      <c r="AJ650" s="640"/>
      <c r="AK650" s="640"/>
      <c r="AL650" s="640"/>
      <c r="AM650" s="642"/>
      <c r="AN650" s="642"/>
      <c r="AO650" s="642"/>
      <c r="AP650" s="642"/>
      <c r="AQ650" s="237"/>
      <c r="AR650" s="237"/>
    </row>
    <row r="651" spans="1:44" ht="18" customHeight="1" x14ac:dyDescent="0.15">
      <c r="A651" s="238"/>
      <c r="B651" s="1053" t="s">
        <v>1466</v>
      </c>
      <c r="C651" s="1053"/>
      <c r="D651" s="1053"/>
      <c r="E651" s="1053"/>
      <c r="F651" s="1053"/>
      <c r="G651" s="1053"/>
      <c r="H651" s="1053"/>
      <c r="I651" s="1053"/>
      <c r="J651" s="1053"/>
      <c r="K651" s="1053"/>
      <c r="L651" s="1053"/>
      <c r="M651" s="1053"/>
      <c r="N651" s="1053"/>
      <c r="O651" s="1053"/>
      <c r="P651" s="1053"/>
      <c r="Q651" s="1053"/>
      <c r="R651" s="1053"/>
      <c r="S651" s="1053"/>
      <c r="T651" s="1053"/>
      <c r="U651" s="1053"/>
      <c r="V651" s="1053"/>
      <c r="W651" s="1053"/>
      <c r="X651" s="1053"/>
      <c r="Y651" s="1053"/>
      <c r="Z651" s="1053"/>
      <c r="AA651" s="1053"/>
      <c r="AB651" s="1053"/>
      <c r="AC651" s="1053"/>
      <c r="AD651" s="1053"/>
      <c r="AE651" s="1053"/>
      <c r="AF651" s="1053"/>
      <c r="AG651" s="1053"/>
      <c r="AH651" s="1053"/>
      <c r="AI651" s="1053"/>
      <c r="AJ651" s="1053"/>
      <c r="AK651" s="1053"/>
      <c r="AL651" s="1053"/>
      <c r="AM651" s="1053"/>
      <c r="AN651" s="1053"/>
      <c r="AO651" s="1053"/>
      <c r="AP651" s="1053"/>
      <c r="AQ651" s="237"/>
      <c r="AR651" s="237"/>
    </row>
    <row r="652" spans="1:44" s="243" customFormat="1" ht="18" customHeight="1" x14ac:dyDescent="0.15">
      <c r="A652" s="237"/>
      <c r="B652" s="833"/>
      <c r="C652" s="833"/>
      <c r="D652" s="833" t="s">
        <v>27</v>
      </c>
      <c r="E652" s="833"/>
      <c r="F652" s="833"/>
      <c r="G652" s="833"/>
      <c r="H652" s="833"/>
      <c r="I652" s="833"/>
      <c r="J652" s="833"/>
      <c r="K652" s="833"/>
      <c r="L652" s="833"/>
      <c r="M652" s="833"/>
      <c r="N652" s="833"/>
      <c r="O652" s="833"/>
      <c r="P652" s="833"/>
      <c r="Q652" s="833"/>
      <c r="R652" s="833"/>
      <c r="S652" s="833"/>
      <c r="T652" s="833"/>
      <c r="U652" s="833"/>
      <c r="V652" s="833"/>
      <c r="W652" s="833"/>
      <c r="X652" s="833"/>
      <c r="Y652" s="833"/>
      <c r="Z652" s="833"/>
      <c r="AA652" s="833"/>
      <c r="AB652" s="833"/>
      <c r="AC652" s="833"/>
      <c r="AD652" s="833"/>
      <c r="AE652" s="833"/>
      <c r="AF652" s="833"/>
      <c r="AG652" s="833"/>
      <c r="AH652" s="833"/>
      <c r="AI652" s="833"/>
      <c r="AJ652" s="833"/>
      <c r="AK652" s="833"/>
      <c r="AL652" s="833"/>
      <c r="AM652" s="981" t="s">
        <v>60</v>
      </c>
      <c r="AN652" s="982"/>
      <c r="AO652" s="982"/>
      <c r="AP652" s="983"/>
      <c r="AQ652" s="237"/>
      <c r="AR652" s="237"/>
    </row>
    <row r="653" spans="1:44" s="243" customFormat="1" ht="30" customHeight="1" x14ac:dyDescent="0.15">
      <c r="A653" s="237"/>
      <c r="B653" s="835" t="s">
        <v>9</v>
      </c>
      <c r="C653" s="835"/>
      <c r="D653" s="832" t="s">
        <v>1540</v>
      </c>
      <c r="E653" s="832"/>
      <c r="F653" s="832"/>
      <c r="G653" s="832"/>
      <c r="H653" s="832"/>
      <c r="I653" s="832"/>
      <c r="J653" s="832"/>
      <c r="K653" s="832"/>
      <c r="L653" s="832"/>
      <c r="M653" s="832"/>
      <c r="N653" s="832"/>
      <c r="O653" s="832"/>
      <c r="P653" s="832"/>
      <c r="Q653" s="832"/>
      <c r="R653" s="832"/>
      <c r="S653" s="832"/>
      <c r="T653" s="832"/>
      <c r="U653" s="832"/>
      <c r="V653" s="832"/>
      <c r="W653" s="832"/>
      <c r="X653" s="832"/>
      <c r="Y653" s="832"/>
      <c r="Z653" s="832"/>
      <c r="AA653" s="832"/>
      <c r="AB653" s="832"/>
      <c r="AC653" s="832"/>
      <c r="AD653" s="832"/>
      <c r="AE653" s="832"/>
      <c r="AF653" s="832"/>
      <c r="AG653" s="832"/>
      <c r="AH653" s="832"/>
      <c r="AI653" s="832"/>
      <c r="AJ653" s="832"/>
      <c r="AK653" s="832"/>
      <c r="AL653" s="832" t="s">
        <v>28</v>
      </c>
      <c r="AM653" s="838"/>
      <c r="AN653" s="839"/>
      <c r="AO653" s="839"/>
      <c r="AP653" s="840"/>
      <c r="AQ653" s="237"/>
      <c r="AR653" s="237"/>
    </row>
    <row r="654" spans="1:44" s="243" customFormat="1" ht="21" customHeight="1" x14ac:dyDescent="0.15">
      <c r="A654" s="237"/>
      <c r="B654" s="835" t="s">
        <v>12</v>
      </c>
      <c r="C654" s="835"/>
      <c r="D654" s="832" t="s">
        <v>1467</v>
      </c>
      <c r="E654" s="832"/>
      <c r="F654" s="832"/>
      <c r="G654" s="832"/>
      <c r="H654" s="832"/>
      <c r="I654" s="832"/>
      <c r="J654" s="832"/>
      <c r="K654" s="832"/>
      <c r="L654" s="832"/>
      <c r="M654" s="832"/>
      <c r="N654" s="832"/>
      <c r="O654" s="832"/>
      <c r="P654" s="832"/>
      <c r="Q654" s="832"/>
      <c r="R654" s="832"/>
      <c r="S654" s="832"/>
      <c r="T654" s="832"/>
      <c r="U654" s="832"/>
      <c r="V654" s="832"/>
      <c r="W654" s="832"/>
      <c r="X654" s="832"/>
      <c r="Y654" s="832"/>
      <c r="Z654" s="832"/>
      <c r="AA654" s="832"/>
      <c r="AB654" s="832"/>
      <c r="AC654" s="832"/>
      <c r="AD654" s="832"/>
      <c r="AE654" s="832"/>
      <c r="AF654" s="832"/>
      <c r="AG654" s="832"/>
      <c r="AH654" s="832"/>
      <c r="AI654" s="832"/>
      <c r="AJ654" s="832"/>
      <c r="AK654" s="832"/>
      <c r="AL654" s="832" t="s">
        <v>28</v>
      </c>
      <c r="AM654" s="838"/>
      <c r="AN654" s="839"/>
      <c r="AO654" s="839"/>
      <c r="AP654" s="840"/>
      <c r="AQ654" s="237"/>
      <c r="AR654" s="237"/>
    </row>
    <row r="655" spans="1:44" s="243" customFormat="1" ht="30" customHeight="1" x14ac:dyDescent="0.15">
      <c r="A655" s="237"/>
      <c r="B655" s="835" t="s">
        <v>14</v>
      </c>
      <c r="C655" s="835"/>
      <c r="D655" s="832" t="s">
        <v>1468</v>
      </c>
      <c r="E655" s="832"/>
      <c r="F655" s="832"/>
      <c r="G655" s="832"/>
      <c r="H655" s="832"/>
      <c r="I655" s="832"/>
      <c r="J655" s="832"/>
      <c r="K655" s="832"/>
      <c r="L655" s="832"/>
      <c r="M655" s="832"/>
      <c r="N655" s="832"/>
      <c r="O655" s="832"/>
      <c r="P655" s="832"/>
      <c r="Q655" s="832"/>
      <c r="R655" s="832"/>
      <c r="S655" s="832"/>
      <c r="T655" s="832"/>
      <c r="U655" s="832"/>
      <c r="V655" s="832"/>
      <c r="W655" s="832"/>
      <c r="X655" s="832"/>
      <c r="Y655" s="832"/>
      <c r="Z655" s="832"/>
      <c r="AA655" s="832"/>
      <c r="AB655" s="832"/>
      <c r="AC655" s="832"/>
      <c r="AD655" s="832"/>
      <c r="AE655" s="832"/>
      <c r="AF655" s="832"/>
      <c r="AG655" s="832"/>
      <c r="AH655" s="832"/>
      <c r="AI655" s="832"/>
      <c r="AJ655" s="832"/>
      <c r="AK655" s="832"/>
      <c r="AL655" s="832" t="s">
        <v>28</v>
      </c>
      <c r="AM655" s="838"/>
      <c r="AN655" s="839"/>
      <c r="AO655" s="839"/>
      <c r="AP655" s="840"/>
      <c r="AQ655" s="237"/>
      <c r="AR655" s="237"/>
    </row>
    <row r="656" spans="1:44" ht="6" customHeight="1" x14ac:dyDescent="0.15">
      <c r="AQ656" s="237"/>
      <c r="AR656" s="237"/>
    </row>
    <row r="657" spans="1:44" ht="18" customHeight="1" x14ac:dyDescent="0.15">
      <c r="A657" s="238"/>
      <c r="B657" s="1053" t="s">
        <v>1469</v>
      </c>
      <c r="C657" s="1053"/>
      <c r="D657" s="1053"/>
      <c r="E657" s="1053"/>
      <c r="F657" s="1053"/>
      <c r="G657" s="1053"/>
      <c r="H657" s="1053"/>
      <c r="I657" s="1053"/>
      <c r="J657" s="1053"/>
      <c r="K657" s="1053"/>
      <c r="L657" s="1053"/>
      <c r="M657" s="1053"/>
      <c r="N657" s="1053"/>
      <c r="O657" s="1053"/>
      <c r="P657" s="1053"/>
      <c r="Q657" s="1053"/>
      <c r="R657" s="1053"/>
      <c r="S657" s="1053"/>
      <c r="T657" s="1053"/>
      <c r="U657" s="1053"/>
      <c r="V657" s="1053"/>
      <c r="W657" s="1053"/>
      <c r="X657" s="1053"/>
      <c r="Y657" s="1053"/>
      <c r="Z657" s="1053"/>
      <c r="AA657" s="1053"/>
      <c r="AB657" s="1053"/>
      <c r="AC657" s="1053"/>
      <c r="AD657" s="1053"/>
      <c r="AE657" s="1053"/>
      <c r="AF657" s="1053"/>
      <c r="AG657" s="1053"/>
      <c r="AH657" s="1053"/>
      <c r="AI657" s="1053"/>
      <c r="AJ657" s="1053"/>
      <c r="AK657" s="1053"/>
      <c r="AL657" s="1053"/>
      <c r="AM657" s="1053"/>
      <c r="AN657" s="1053"/>
      <c r="AO657" s="1053"/>
      <c r="AP657" s="1053"/>
      <c r="AQ657" s="237"/>
      <c r="AR657" s="237"/>
    </row>
    <row r="658" spans="1:44" s="243" customFormat="1" ht="18" customHeight="1" x14ac:dyDescent="0.15">
      <c r="A658" s="237"/>
      <c r="B658" s="833"/>
      <c r="C658" s="833"/>
      <c r="D658" s="833" t="s">
        <v>27</v>
      </c>
      <c r="E658" s="833"/>
      <c r="F658" s="833"/>
      <c r="G658" s="833"/>
      <c r="H658" s="833"/>
      <c r="I658" s="833"/>
      <c r="J658" s="833"/>
      <c r="K658" s="833"/>
      <c r="L658" s="833"/>
      <c r="M658" s="833"/>
      <c r="N658" s="833"/>
      <c r="O658" s="833"/>
      <c r="P658" s="833"/>
      <c r="Q658" s="833"/>
      <c r="R658" s="833"/>
      <c r="S658" s="833"/>
      <c r="T658" s="833"/>
      <c r="U658" s="833"/>
      <c r="V658" s="833"/>
      <c r="W658" s="833"/>
      <c r="X658" s="833"/>
      <c r="Y658" s="833"/>
      <c r="Z658" s="833"/>
      <c r="AA658" s="833"/>
      <c r="AB658" s="833"/>
      <c r="AC658" s="833"/>
      <c r="AD658" s="833"/>
      <c r="AE658" s="833"/>
      <c r="AF658" s="833"/>
      <c r="AG658" s="833"/>
      <c r="AH658" s="833"/>
      <c r="AI658" s="833"/>
      <c r="AJ658" s="833"/>
      <c r="AK658" s="833"/>
      <c r="AL658" s="833"/>
      <c r="AM658" s="981" t="s">
        <v>60</v>
      </c>
      <c r="AN658" s="982"/>
      <c r="AO658" s="982"/>
      <c r="AP658" s="983"/>
      <c r="AQ658" s="237"/>
      <c r="AR658" s="237"/>
    </row>
    <row r="659" spans="1:44" s="243" customFormat="1" ht="30" customHeight="1" x14ac:dyDescent="0.15">
      <c r="A659" s="237"/>
      <c r="B659" s="835" t="s">
        <v>9</v>
      </c>
      <c r="C659" s="835"/>
      <c r="D659" s="832" t="s">
        <v>299</v>
      </c>
      <c r="E659" s="832"/>
      <c r="F659" s="832"/>
      <c r="G659" s="832"/>
      <c r="H659" s="832"/>
      <c r="I659" s="832"/>
      <c r="J659" s="832"/>
      <c r="K659" s="832"/>
      <c r="L659" s="832"/>
      <c r="M659" s="832"/>
      <c r="N659" s="832"/>
      <c r="O659" s="832"/>
      <c r="P659" s="832"/>
      <c r="Q659" s="832"/>
      <c r="R659" s="832"/>
      <c r="S659" s="832"/>
      <c r="T659" s="832"/>
      <c r="U659" s="832"/>
      <c r="V659" s="832"/>
      <c r="W659" s="832"/>
      <c r="X659" s="832"/>
      <c r="Y659" s="832"/>
      <c r="Z659" s="832"/>
      <c r="AA659" s="832"/>
      <c r="AB659" s="832"/>
      <c r="AC659" s="832"/>
      <c r="AD659" s="832"/>
      <c r="AE659" s="832"/>
      <c r="AF659" s="832"/>
      <c r="AG659" s="832"/>
      <c r="AH659" s="832"/>
      <c r="AI659" s="832"/>
      <c r="AJ659" s="832"/>
      <c r="AK659" s="832"/>
      <c r="AL659" s="832" t="s">
        <v>28</v>
      </c>
      <c r="AM659" s="838"/>
      <c r="AN659" s="839"/>
      <c r="AO659" s="839"/>
      <c r="AP659" s="840"/>
      <c r="AQ659" s="237"/>
      <c r="AR659" s="237"/>
    </row>
    <row r="660" spans="1:44" s="243" customFormat="1" ht="60" customHeight="1" x14ac:dyDescent="0.15">
      <c r="A660" s="237"/>
      <c r="B660" s="835" t="s">
        <v>12</v>
      </c>
      <c r="C660" s="835"/>
      <c r="D660" s="832" t="s">
        <v>1673</v>
      </c>
      <c r="E660" s="832"/>
      <c r="F660" s="832"/>
      <c r="G660" s="832"/>
      <c r="H660" s="832"/>
      <c r="I660" s="832"/>
      <c r="J660" s="832"/>
      <c r="K660" s="832"/>
      <c r="L660" s="832"/>
      <c r="M660" s="832"/>
      <c r="N660" s="832"/>
      <c r="O660" s="832"/>
      <c r="P660" s="832"/>
      <c r="Q660" s="832"/>
      <c r="R660" s="832"/>
      <c r="S660" s="832"/>
      <c r="T660" s="832"/>
      <c r="U660" s="832"/>
      <c r="V660" s="832"/>
      <c r="W660" s="832"/>
      <c r="X660" s="832"/>
      <c r="Y660" s="832"/>
      <c r="Z660" s="832"/>
      <c r="AA660" s="832"/>
      <c r="AB660" s="832"/>
      <c r="AC660" s="832"/>
      <c r="AD660" s="832"/>
      <c r="AE660" s="832"/>
      <c r="AF660" s="832"/>
      <c r="AG660" s="832"/>
      <c r="AH660" s="832"/>
      <c r="AI660" s="832"/>
      <c r="AJ660" s="832"/>
      <c r="AK660" s="832"/>
      <c r="AL660" s="832" t="s">
        <v>28</v>
      </c>
      <c r="AM660" s="838"/>
      <c r="AN660" s="839"/>
      <c r="AO660" s="839"/>
      <c r="AP660" s="840"/>
      <c r="AQ660" s="237"/>
      <c r="AR660" s="237"/>
    </row>
    <row r="661" spans="1:44" s="243" customFormat="1" ht="30" customHeight="1" x14ac:dyDescent="0.15">
      <c r="A661" s="237"/>
      <c r="B661" s="835" t="s">
        <v>14</v>
      </c>
      <c r="C661" s="835"/>
      <c r="D661" s="832" t="s">
        <v>180</v>
      </c>
      <c r="E661" s="832"/>
      <c r="F661" s="832"/>
      <c r="G661" s="832"/>
      <c r="H661" s="832"/>
      <c r="I661" s="832"/>
      <c r="J661" s="832"/>
      <c r="K661" s="832"/>
      <c r="L661" s="832"/>
      <c r="M661" s="832"/>
      <c r="N661" s="832"/>
      <c r="O661" s="832"/>
      <c r="P661" s="832"/>
      <c r="Q661" s="832"/>
      <c r="R661" s="832"/>
      <c r="S661" s="832"/>
      <c r="T661" s="832"/>
      <c r="U661" s="832"/>
      <c r="V661" s="832"/>
      <c r="W661" s="832"/>
      <c r="X661" s="832"/>
      <c r="Y661" s="832"/>
      <c r="Z661" s="832"/>
      <c r="AA661" s="832"/>
      <c r="AB661" s="832"/>
      <c r="AC661" s="832"/>
      <c r="AD661" s="832"/>
      <c r="AE661" s="832"/>
      <c r="AF661" s="832"/>
      <c r="AG661" s="832"/>
      <c r="AH661" s="832"/>
      <c r="AI661" s="832"/>
      <c r="AJ661" s="832"/>
      <c r="AK661" s="832"/>
      <c r="AL661" s="832" t="s">
        <v>28</v>
      </c>
      <c r="AM661" s="838"/>
      <c r="AN661" s="839"/>
      <c r="AO661" s="839"/>
      <c r="AP661" s="840"/>
      <c r="AQ661" s="237"/>
      <c r="AR661" s="237"/>
    </row>
    <row r="662" spans="1:44" s="243" customFormat="1" ht="54" customHeight="1" x14ac:dyDescent="0.15">
      <c r="A662" s="237"/>
      <c r="B662" s="835" t="s">
        <v>17</v>
      </c>
      <c r="C662" s="835"/>
      <c r="D662" s="832" t="s">
        <v>1674</v>
      </c>
      <c r="E662" s="832"/>
      <c r="F662" s="832"/>
      <c r="G662" s="832"/>
      <c r="H662" s="832"/>
      <c r="I662" s="832"/>
      <c r="J662" s="832"/>
      <c r="K662" s="832"/>
      <c r="L662" s="832"/>
      <c r="M662" s="832"/>
      <c r="N662" s="832"/>
      <c r="O662" s="832"/>
      <c r="P662" s="832"/>
      <c r="Q662" s="832"/>
      <c r="R662" s="832"/>
      <c r="S662" s="832"/>
      <c r="T662" s="832"/>
      <c r="U662" s="832"/>
      <c r="V662" s="832"/>
      <c r="W662" s="832"/>
      <c r="X662" s="832"/>
      <c r="Y662" s="832"/>
      <c r="Z662" s="832"/>
      <c r="AA662" s="832"/>
      <c r="AB662" s="832"/>
      <c r="AC662" s="832"/>
      <c r="AD662" s="832"/>
      <c r="AE662" s="832"/>
      <c r="AF662" s="832"/>
      <c r="AG662" s="832"/>
      <c r="AH662" s="832"/>
      <c r="AI662" s="832"/>
      <c r="AJ662" s="832"/>
      <c r="AK662" s="832"/>
      <c r="AL662" s="832" t="s">
        <v>28</v>
      </c>
      <c r="AM662" s="838"/>
      <c r="AN662" s="839"/>
      <c r="AO662" s="839"/>
      <c r="AP662" s="840"/>
      <c r="AQ662" s="237"/>
      <c r="AR662" s="237"/>
    </row>
    <row r="663" spans="1:44" s="243" customFormat="1" ht="45" customHeight="1" x14ac:dyDescent="0.15">
      <c r="A663" s="237"/>
      <c r="B663" s="835" t="s">
        <v>109</v>
      </c>
      <c r="C663" s="835"/>
      <c r="D663" s="832" t="s">
        <v>1675</v>
      </c>
      <c r="E663" s="832"/>
      <c r="F663" s="832"/>
      <c r="G663" s="832"/>
      <c r="H663" s="832"/>
      <c r="I663" s="832"/>
      <c r="J663" s="832"/>
      <c r="K663" s="832"/>
      <c r="L663" s="832"/>
      <c r="M663" s="832"/>
      <c r="N663" s="832"/>
      <c r="O663" s="832"/>
      <c r="P663" s="832"/>
      <c r="Q663" s="832"/>
      <c r="R663" s="832"/>
      <c r="S663" s="832"/>
      <c r="T663" s="832"/>
      <c r="U663" s="832"/>
      <c r="V663" s="832"/>
      <c r="W663" s="832"/>
      <c r="X663" s="832"/>
      <c r="Y663" s="832"/>
      <c r="Z663" s="832"/>
      <c r="AA663" s="832"/>
      <c r="AB663" s="832"/>
      <c r="AC663" s="832"/>
      <c r="AD663" s="832"/>
      <c r="AE663" s="832"/>
      <c r="AF663" s="832"/>
      <c r="AG663" s="832"/>
      <c r="AH663" s="832"/>
      <c r="AI663" s="832"/>
      <c r="AJ663" s="832"/>
      <c r="AK663" s="832"/>
      <c r="AL663" s="832" t="s">
        <v>28</v>
      </c>
      <c r="AM663" s="838"/>
      <c r="AN663" s="839"/>
      <c r="AO663" s="839"/>
      <c r="AP663" s="840"/>
      <c r="AQ663" s="237"/>
      <c r="AR663" s="237"/>
    </row>
    <row r="664" spans="1:44" s="243" customFormat="1" ht="74.25" customHeight="1" x14ac:dyDescent="0.15">
      <c r="A664" s="237"/>
      <c r="B664" s="1022" t="s">
        <v>297</v>
      </c>
      <c r="C664" s="961"/>
      <c r="D664" s="829" t="s">
        <v>1676</v>
      </c>
      <c r="E664" s="830"/>
      <c r="F664" s="830"/>
      <c r="G664" s="830"/>
      <c r="H664" s="830"/>
      <c r="I664" s="830"/>
      <c r="J664" s="830"/>
      <c r="K664" s="830"/>
      <c r="L664" s="830"/>
      <c r="M664" s="830"/>
      <c r="N664" s="830"/>
      <c r="O664" s="830"/>
      <c r="P664" s="830"/>
      <c r="Q664" s="830"/>
      <c r="R664" s="830"/>
      <c r="S664" s="830"/>
      <c r="T664" s="830"/>
      <c r="U664" s="830"/>
      <c r="V664" s="830"/>
      <c r="W664" s="830"/>
      <c r="X664" s="830"/>
      <c r="Y664" s="830"/>
      <c r="Z664" s="830"/>
      <c r="AA664" s="830"/>
      <c r="AB664" s="830"/>
      <c r="AC664" s="830"/>
      <c r="AD664" s="830"/>
      <c r="AE664" s="830"/>
      <c r="AF664" s="830"/>
      <c r="AG664" s="830"/>
      <c r="AH664" s="830"/>
      <c r="AI664" s="830"/>
      <c r="AJ664" s="830"/>
      <c r="AK664" s="830"/>
      <c r="AL664" s="831"/>
      <c r="AM664" s="838"/>
      <c r="AN664" s="839"/>
      <c r="AO664" s="839"/>
      <c r="AP664" s="840"/>
      <c r="AQ664" s="237"/>
      <c r="AR664" s="237"/>
    </row>
    <row r="665" spans="1:44" s="243" customFormat="1" ht="21" customHeight="1" x14ac:dyDescent="0.15">
      <c r="A665" s="237"/>
      <c r="B665" s="835" t="s">
        <v>298</v>
      </c>
      <c r="C665" s="835"/>
      <c r="D665" s="832" t="s">
        <v>181</v>
      </c>
      <c r="E665" s="832"/>
      <c r="F665" s="832"/>
      <c r="G665" s="832"/>
      <c r="H665" s="832"/>
      <c r="I665" s="832"/>
      <c r="J665" s="832"/>
      <c r="K665" s="832"/>
      <c r="L665" s="832"/>
      <c r="M665" s="832"/>
      <c r="N665" s="832"/>
      <c r="O665" s="832"/>
      <c r="P665" s="832"/>
      <c r="Q665" s="832"/>
      <c r="R665" s="832"/>
      <c r="S665" s="832"/>
      <c r="T665" s="832"/>
      <c r="U665" s="832"/>
      <c r="V665" s="832"/>
      <c r="W665" s="832"/>
      <c r="X665" s="832"/>
      <c r="Y665" s="832"/>
      <c r="Z665" s="832"/>
      <c r="AA665" s="832"/>
      <c r="AB665" s="832"/>
      <c r="AC665" s="832"/>
      <c r="AD665" s="832"/>
      <c r="AE665" s="832"/>
      <c r="AF665" s="832"/>
      <c r="AG665" s="832"/>
      <c r="AH665" s="832"/>
      <c r="AI665" s="832"/>
      <c r="AJ665" s="832"/>
      <c r="AK665" s="832"/>
      <c r="AL665" s="832" t="s">
        <v>28</v>
      </c>
      <c r="AM665" s="838"/>
      <c r="AN665" s="839"/>
      <c r="AO665" s="839"/>
      <c r="AP665" s="840"/>
      <c r="AQ665" s="237"/>
      <c r="AR665" s="237"/>
    </row>
    <row r="666" spans="1:44" s="243" customFormat="1" ht="29.25" customHeight="1" x14ac:dyDescent="0.15">
      <c r="A666" s="237"/>
      <c r="B666" s="835" t="s">
        <v>101</v>
      </c>
      <c r="C666" s="835"/>
      <c r="D666" s="832" t="s">
        <v>1677</v>
      </c>
      <c r="E666" s="832"/>
      <c r="F666" s="832"/>
      <c r="G666" s="832"/>
      <c r="H666" s="832"/>
      <c r="I666" s="832"/>
      <c r="J666" s="832"/>
      <c r="K666" s="832"/>
      <c r="L666" s="832"/>
      <c r="M666" s="832"/>
      <c r="N666" s="832"/>
      <c r="O666" s="832"/>
      <c r="P666" s="832"/>
      <c r="Q666" s="832"/>
      <c r="R666" s="832"/>
      <c r="S666" s="832"/>
      <c r="T666" s="832"/>
      <c r="U666" s="832"/>
      <c r="V666" s="832"/>
      <c r="W666" s="832"/>
      <c r="X666" s="832"/>
      <c r="Y666" s="832"/>
      <c r="Z666" s="832"/>
      <c r="AA666" s="832"/>
      <c r="AB666" s="832"/>
      <c r="AC666" s="832"/>
      <c r="AD666" s="832"/>
      <c r="AE666" s="832"/>
      <c r="AF666" s="832"/>
      <c r="AG666" s="832"/>
      <c r="AH666" s="832"/>
      <c r="AI666" s="832"/>
      <c r="AJ666" s="832"/>
      <c r="AK666" s="832"/>
      <c r="AL666" s="832" t="s">
        <v>28</v>
      </c>
      <c r="AM666" s="838"/>
      <c r="AN666" s="839"/>
      <c r="AO666" s="839"/>
      <c r="AP666" s="840"/>
      <c r="AQ666" s="237"/>
      <c r="AR666" s="237"/>
    </row>
    <row r="667" spans="1:44" s="243" customFormat="1" ht="30" customHeight="1" x14ac:dyDescent="0.15">
      <c r="A667" s="237"/>
      <c r="B667" s="835" t="s">
        <v>182</v>
      </c>
      <c r="C667" s="835"/>
      <c r="D667" s="832" t="s">
        <v>1678</v>
      </c>
      <c r="E667" s="832"/>
      <c r="F667" s="832"/>
      <c r="G667" s="832"/>
      <c r="H667" s="832"/>
      <c r="I667" s="832"/>
      <c r="J667" s="832"/>
      <c r="K667" s="832"/>
      <c r="L667" s="832"/>
      <c r="M667" s="832"/>
      <c r="N667" s="832"/>
      <c r="O667" s="832"/>
      <c r="P667" s="832"/>
      <c r="Q667" s="832"/>
      <c r="R667" s="832"/>
      <c r="S667" s="832"/>
      <c r="T667" s="832"/>
      <c r="U667" s="832"/>
      <c r="V667" s="832"/>
      <c r="W667" s="832"/>
      <c r="X667" s="832"/>
      <c r="Y667" s="832"/>
      <c r="Z667" s="832"/>
      <c r="AA667" s="832"/>
      <c r="AB667" s="832"/>
      <c r="AC667" s="832"/>
      <c r="AD667" s="832"/>
      <c r="AE667" s="832"/>
      <c r="AF667" s="832"/>
      <c r="AG667" s="832"/>
      <c r="AH667" s="832"/>
      <c r="AI667" s="832"/>
      <c r="AJ667" s="832"/>
      <c r="AK667" s="832"/>
      <c r="AL667" s="832" t="s">
        <v>28</v>
      </c>
      <c r="AM667" s="838"/>
      <c r="AN667" s="839"/>
      <c r="AO667" s="839"/>
      <c r="AP667" s="840"/>
      <c r="AQ667" s="237"/>
      <c r="AR667" s="237"/>
    </row>
    <row r="668" spans="1:44" s="243" customFormat="1" ht="6" customHeight="1" x14ac:dyDescent="0.15">
      <c r="A668" s="237"/>
      <c r="B668" s="548"/>
      <c r="C668" s="548"/>
      <c r="D668" s="549"/>
      <c r="E668" s="549"/>
      <c r="F668" s="549"/>
      <c r="G668" s="549"/>
      <c r="H668" s="549"/>
      <c r="I668" s="549"/>
      <c r="J668" s="549"/>
      <c r="K668" s="549"/>
      <c r="L668" s="549"/>
      <c r="M668" s="549"/>
      <c r="N668" s="549"/>
      <c r="O668" s="549"/>
      <c r="P668" s="549"/>
      <c r="Q668" s="549"/>
      <c r="R668" s="549"/>
      <c r="S668" s="549"/>
      <c r="T668" s="549"/>
      <c r="U668" s="549"/>
      <c r="V668" s="549"/>
      <c r="W668" s="549"/>
      <c r="X668" s="549"/>
      <c r="Y668" s="549"/>
      <c r="Z668" s="549"/>
      <c r="AA668" s="549"/>
      <c r="AB668" s="549"/>
      <c r="AC668" s="549"/>
      <c r="AD668" s="549"/>
      <c r="AE668" s="549"/>
      <c r="AF668" s="549"/>
      <c r="AG668" s="549"/>
      <c r="AH668" s="549"/>
      <c r="AI668" s="549"/>
      <c r="AJ668" s="549"/>
      <c r="AK668" s="549"/>
      <c r="AL668" s="549"/>
      <c r="AM668" s="612"/>
      <c r="AN668" s="612"/>
      <c r="AO668" s="612"/>
      <c r="AP668" s="612"/>
      <c r="AQ668" s="237"/>
      <c r="AR668" s="237"/>
    </row>
    <row r="669" spans="1:44" ht="18" customHeight="1" x14ac:dyDescent="0.15">
      <c r="B669" s="238" t="s">
        <v>1470</v>
      </c>
      <c r="AQ669" s="237"/>
      <c r="AR669" s="237"/>
    </row>
    <row r="670" spans="1:44" s="243" customFormat="1" ht="18" customHeight="1" x14ac:dyDescent="0.15">
      <c r="A670" s="237"/>
      <c r="B670" s="988" t="s">
        <v>27</v>
      </c>
      <c r="C670" s="989"/>
      <c r="D670" s="989"/>
      <c r="E670" s="989"/>
      <c r="F670" s="989"/>
      <c r="G670" s="989"/>
      <c r="H670" s="989"/>
      <c r="I670" s="989"/>
      <c r="J670" s="989"/>
      <c r="K670" s="989"/>
      <c r="L670" s="989"/>
      <c r="M670" s="989"/>
      <c r="N670" s="989"/>
      <c r="O670" s="989"/>
      <c r="P670" s="989"/>
      <c r="Q670" s="989"/>
      <c r="R670" s="989"/>
      <c r="S670" s="989"/>
      <c r="T670" s="989"/>
      <c r="U670" s="989"/>
      <c r="V670" s="989"/>
      <c r="W670" s="989"/>
      <c r="X670" s="989"/>
      <c r="Y670" s="989"/>
      <c r="Z670" s="989"/>
      <c r="AA670" s="989"/>
      <c r="AB670" s="989"/>
      <c r="AC670" s="989"/>
      <c r="AD670" s="989"/>
      <c r="AE670" s="989"/>
      <c r="AF670" s="989"/>
      <c r="AG670" s="989"/>
      <c r="AH670" s="989"/>
      <c r="AI670" s="989"/>
      <c r="AJ670" s="989"/>
      <c r="AK670" s="989"/>
      <c r="AL670" s="990"/>
      <c r="AM670" s="1183" t="s">
        <v>60</v>
      </c>
      <c r="AN670" s="1183"/>
      <c r="AO670" s="1183"/>
      <c r="AP670" s="1183"/>
      <c r="AR670" s="237"/>
    </row>
    <row r="671" spans="1:44" s="245" customFormat="1" ht="30" customHeight="1" x14ac:dyDescent="0.15">
      <c r="B671" s="835" t="s">
        <v>300</v>
      </c>
      <c r="C671" s="835"/>
      <c r="D671" s="845" t="s">
        <v>580</v>
      </c>
      <c r="E671" s="1008"/>
      <c r="F671" s="1008"/>
      <c r="G671" s="1008"/>
      <c r="H671" s="1008"/>
      <c r="I671" s="1008"/>
      <c r="J671" s="1008"/>
      <c r="K671" s="1008"/>
      <c r="L671" s="1008"/>
      <c r="M671" s="1008"/>
      <c r="N671" s="1008"/>
      <c r="O671" s="1008"/>
      <c r="P671" s="1008"/>
      <c r="Q671" s="1008"/>
      <c r="R671" s="1008"/>
      <c r="S671" s="1008"/>
      <c r="T671" s="1008"/>
      <c r="U671" s="1008"/>
      <c r="V671" s="1008"/>
      <c r="W671" s="1008"/>
      <c r="X671" s="1008"/>
      <c r="Y671" s="1008"/>
      <c r="Z671" s="1008"/>
      <c r="AA671" s="1008"/>
      <c r="AB671" s="1008"/>
      <c r="AC671" s="1008"/>
      <c r="AD671" s="1008"/>
      <c r="AE671" s="1008"/>
      <c r="AF671" s="1008"/>
      <c r="AG671" s="1008"/>
      <c r="AH671" s="1008"/>
      <c r="AI671" s="1008"/>
      <c r="AJ671" s="1008"/>
      <c r="AK671" s="1008"/>
      <c r="AL671" s="1009"/>
      <c r="AM671" s="1113"/>
      <c r="AN671" s="1113"/>
      <c r="AO671" s="1113"/>
      <c r="AP671" s="1113"/>
    </row>
    <row r="672" spans="1:44" s="245" customFormat="1" ht="21.6" customHeight="1" x14ac:dyDescent="0.15">
      <c r="B672" s="835" t="s">
        <v>296</v>
      </c>
      <c r="C672" s="835"/>
      <c r="D672" s="845" t="s">
        <v>581</v>
      </c>
      <c r="E672" s="1008"/>
      <c r="F672" s="1008"/>
      <c r="G672" s="1008"/>
      <c r="H672" s="1008"/>
      <c r="I672" s="1008"/>
      <c r="J672" s="1008"/>
      <c r="K672" s="1008"/>
      <c r="L672" s="1008"/>
      <c r="M672" s="1008"/>
      <c r="N672" s="1008"/>
      <c r="O672" s="1008"/>
      <c r="P672" s="1008"/>
      <c r="Q672" s="1008"/>
      <c r="R672" s="1008"/>
      <c r="S672" s="1008"/>
      <c r="T672" s="1008"/>
      <c r="U672" s="1008"/>
      <c r="V672" s="1008"/>
      <c r="W672" s="1008"/>
      <c r="X672" s="1008"/>
      <c r="Y672" s="1008"/>
      <c r="Z672" s="1008"/>
      <c r="AA672" s="1008"/>
      <c r="AB672" s="1008"/>
      <c r="AC672" s="1008"/>
      <c r="AD672" s="1008"/>
      <c r="AE672" s="1008"/>
      <c r="AF672" s="1008"/>
      <c r="AG672" s="1008"/>
      <c r="AH672" s="1008"/>
      <c r="AI672" s="1008"/>
      <c r="AJ672" s="1008"/>
      <c r="AK672" s="1008"/>
      <c r="AL672" s="1009"/>
      <c r="AM672" s="1113"/>
      <c r="AN672" s="1113"/>
      <c r="AO672" s="1113"/>
      <c r="AP672" s="1113"/>
    </row>
    <row r="673" spans="1:44" s="245" customFormat="1" ht="30" customHeight="1" x14ac:dyDescent="0.15">
      <c r="B673" s="835" t="s">
        <v>14</v>
      </c>
      <c r="C673" s="835"/>
      <c r="D673" s="845" t="s">
        <v>582</v>
      </c>
      <c r="E673" s="1008"/>
      <c r="F673" s="1008"/>
      <c r="G673" s="1008"/>
      <c r="H673" s="1008"/>
      <c r="I673" s="1008"/>
      <c r="J673" s="1008"/>
      <c r="K673" s="1008"/>
      <c r="L673" s="1008"/>
      <c r="M673" s="1008"/>
      <c r="N673" s="1008"/>
      <c r="O673" s="1008"/>
      <c r="P673" s="1008"/>
      <c r="Q673" s="1008"/>
      <c r="R673" s="1008"/>
      <c r="S673" s="1008"/>
      <c r="T673" s="1008"/>
      <c r="U673" s="1008"/>
      <c r="V673" s="1008"/>
      <c r="W673" s="1008"/>
      <c r="X673" s="1008"/>
      <c r="Y673" s="1008"/>
      <c r="Z673" s="1008"/>
      <c r="AA673" s="1008"/>
      <c r="AB673" s="1008"/>
      <c r="AC673" s="1008"/>
      <c r="AD673" s="1008"/>
      <c r="AE673" s="1008"/>
      <c r="AF673" s="1008"/>
      <c r="AG673" s="1008"/>
      <c r="AH673" s="1008"/>
      <c r="AI673" s="1008"/>
      <c r="AJ673" s="1008"/>
      <c r="AK673" s="1008"/>
      <c r="AL673" s="1009"/>
      <c r="AM673" s="1113"/>
      <c r="AN673" s="1113"/>
      <c r="AO673" s="1113"/>
      <c r="AP673" s="1113"/>
    </row>
    <row r="674" spans="1:44" s="245" customFormat="1" ht="42" customHeight="1" x14ac:dyDescent="0.15">
      <c r="B674" s="835" t="s">
        <v>17</v>
      </c>
      <c r="C674" s="835"/>
      <c r="D674" s="845" t="s">
        <v>1471</v>
      </c>
      <c r="E674" s="1008"/>
      <c r="F674" s="1008"/>
      <c r="G674" s="1008"/>
      <c r="H674" s="1008"/>
      <c r="I674" s="1008"/>
      <c r="J674" s="1008"/>
      <c r="K674" s="1008"/>
      <c r="L674" s="1008"/>
      <c r="M674" s="1008"/>
      <c r="N674" s="1008"/>
      <c r="O674" s="1008"/>
      <c r="P674" s="1008"/>
      <c r="Q674" s="1008"/>
      <c r="R674" s="1008"/>
      <c r="S674" s="1008"/>
      <c r="T674" s="1008"/>
      <c r="U674" s="1008"/>
      <c r="V674" s="1008"/>
      <c r="W674" s="1008"/>
      <c r="X674" s="1008"/>
      <c r="Y674" s="1008"/>
      <c r="Z674" s="1008"/>
      <c r="AA674" s="1008"/>
      <c r="AB674" s="1008"/>
      <c r="AC674" s="1008"/>
      <c r="AD674" s="1008"/>
      <c r="AE674" s="1008"/>
      <c r="AF674" s="1008"/>
      <c r="AG674" s="1008"/>
      <c r="AH674" s="1008"/>
      <c r="AI674" s="1008"/>
      <c r="AJ674" s="1008"/>
      <c r="AK674" s="1008"/>
      <c r="AL674" s="1009"/>
      <c r="AM674" s="1113"/>
      <c r="AN674" s="1113"/>
      <c r="AO674" s="1113"/>
      <c r="AP674" s="1113"/>
    </row>
    <row r="675" spans="1:44" ht="6" customHeight="1" x14ac:dyDescent="0.15">
      <c r="AQ675" s="237"/>
      <c r="AR675" s="237"/>
    </row>
    <row r="676" spans="1:44" ht="16.7" customHeight="1" x14ac:dyDescent="0.15">
      <c r="A676" s="238"/>
      <c r="B676" s="238" t="s">
        <v>1472</v>
      </c>
      <c r="R676" s="558"/>
      <c r="AQ676" s="237"/>
      <c r="AR676" s="237"/>
    </row>
    <row r="677" spans="1:44" s="243" customFormat="1" ht="18" customHeight="1" x14ac:dyDescent="0.15">
      <c r="A677" s="237"/>
      <c r="B677" s="1004" t="s">
        <v>27</v>
      </c>
      <c r="C677" s="1005"/>
      <c r="D677" s="1005"/>
      <c r="E677" s="1005"/>
      <c r="F677" s="1005"/>
      <c r="G677" s="1005"/>
      <c r="H677" s="1005"/>
      <c r="I677" s="1005"/>
      <c r="J677" s="1005"/>
      <c r="K677" s="1005"/>
      <c r="L677" s="1005"/>
      <c r="M677" s="1005"/>
      <c r="N677" s="1005"/>
      <c r="O677" s="1005"/>
      <c r="P677" s="1005"/>
      <c r="Q677" s="1005"/>
      <c r="R677" s="1005"/>
      <c r="S677" s="1005"/>
      <c r="T677" s="1005"/>
      <c r="U677" s="1005"/>
      <c r="V677" s="1005"/>
      <c r="W677" s="1005"/>
      <c r="X677" s="1005"/>
      <c r="Y677" s="1005"/>
      <c r="Z677" s="1005"/>
      <c r="AA677" s="1005"/>
      <c r="AB677" s="1005"/>
      <c r="AC677" s="1005"/>
      <c r="AD677" s="1005"/>
      <c r="AE677" s="1005"/>
      <c r="AF677" s="1005"/>
      <c r="AG677" s="1005"/>
      <c r="AH677" s="1005"/>
      <c r="AI677" s="1005"/>
      <c r="AJ677" s="1005"/>
      <c r="AK677" s="1005"/>
      <c r="AL677" s="1006"/>
      <c r="AM677" s="1062" t="s">
        <v>60</v>
      </c>
      <c r="AN677" s="1062"/>
      <c r="AO677" s="1062"/>
      <c r="AP677" s="1062"/>
      <c r="AQ677" s="237"/>
      <c r="AR677" s="237"/>
    </row>
    <row r="678" spans="1:44" s="243" customFormat="1" ht="21.6" customHeight="1" x14ac:dyDescent="0.15">
      <c r="A678" s="237"/>
      <c r="B678" s="835" t="s">
        <v>66</v>
      </c>
      <c r="C678" s="835"/>
      <c r="D678" s="832" t="s">
        <v>1473</v>
      </c>
      <c r="E678" s="832"/>
      <c r="F678" s="832"/>
      <c r="G678" s="832"/>
      <c r="H678" s="832"/>
      <c r="I678" s="832"/>
      <c r="J678" s="832"/>
      <c r="K678" s="832"/>
      <c r="L678" s="832"/>
      <c r="M678" s="832"/>
      <c r="N678" s="832"/>
      <c r="O678" s="832"/>
      <c r="P678" s="832"/>
      <c r="Q678" s="832"/>
      <c r="R678" s="832"/>
      <c r="S678" s="832"/>
      <c r="T678" s="832"/>
      <c r="U678" s="832"/>
      <c r="V678" s="832"/>
      <c r="W678" s="832"/>
      <c r="X678" s="832"/>
      <c r="Y678" s="832"/>
      <c r="Z678" s="832"/>
      <c r="AA678" s="832"/>
      <c r="AB678" s="832"/>
      <c r="AC678" s="832"/>
      <c r="AD678" s="832"/>
      <c r="AE678" s="832"/>
      <c r="AF678" s="832"/>
      <c r="AG678" s="832"/>
      <c r="AH678" s="832"/>
      <c r="AI678" s="832"/>
      <c r="AJ678" s="832"/>
      <c r="AK678" s="832"/>
      <c r="AL678" s="832" t="s">
        <v>28</v>
      </c>
      <c r="AM678" s="838"/>
      <c r="AN678" s="839"/>
      <c r="AO678" s="839"/>
      <c r="AP678" s="840"/>
      <c r="AQ678" s="237"/>
      <c r="AR678" s="237"/>
    </row>
    <row r="679" spans="1:44" s="243" customFormat="1" ht="21.6" customHeight="1" x14ac:dyDescent="0.15">
      <c r="A679" s="237"/>
      <c r="B679" s="835" t="s">
        <v>303</v>
      </c>
      <c r="C679" s="835"/>
      <c r="D679" s="832" t="s">
        <v>1474</v>
      </c>
      <c r="E679" s="832"/>
      <c r="F679" s="832"/>
      <c r="G679" s="832"/>
      <c r="H679" s="832"/>
      <c r="I679" s="832"/>
      <c r="J679" s="832"/>
      <c r="K679" s="832"/>
      <c r="L679" s="832"/>
      <c r="M679" s="832"/>
      <c r="N679" s="832"/>
      <c r="O679" s="832"/>
      <c r="P679" s="832"/>
      <c r="Q679" s="832"/>
      <c r="R679" s="832"/>
      <c r="S679" s="832"/>
      <c r="T679" s="832"/>
      <c r="U679" s="832"/>
      <c r="V679" s="832"/>
      <c r="W679" s="832"/>
      <c r="X679" s="832"/>
      <c r="Y679" s="832"/>
      <c r="Z679" s="832"/>
      <c r="AA679" s="832"/>
      <c r="AB679" s="832"/>
      <c r="AC679" s="832"/>
      <c r="AD679" s="832"/>
      <c r="AE679" s="832"/>
      <c r="AF679" s="832"/>
      <c r="AG679" s="832"/>
      <c r="AH679" s="832"/>
      <c r="AI679" s="832"/>
      <c r="AJ679" s="832"/>
      <c r="AK679" s="832"/>
      <c r="AL679" s="832" t="s">
        <v>28</v>
      </c>
      <c r="AM679" s="978"/>
      <c r="AN679" s="978"/>
      <c r="AO679" s="978"/>
      <c r="AP679" s="978"/>
      <c r="AQ679" s="237"/>
      <c r="AR679" s="237"/>
    </row>
    <row r="680" spans="1:44" s="243" customFormat="1" ht="45" customHeight="1" x14ac:dyDescent="0.15">
      <c r="A680" s="237"/>
      <c r="B680" s="835" t="s">
        <v>304</v>
      </c>
      <c r="C680" s="835"/>
      <c r="D680" s="832" t="s">
        <v>1475</v>
      </c>
      <c r="E680" s="832"/>
      <c r="F680" s="832"/>
      <c r="G680" s="832"/>
      <c r="H680" s="832"/>
      <c r="I680" s="832"/>
      <c r="J680" s="832"/>
      <c r="K680" s="832"/>
      <c r="L680" s="832"/>
      <c r="M680" s="832"/>
      <c r="N680" s="832"/>
      <c r="O680" s="832"/>
      <c r="P680" s="832"/>
      <c r="Q680" s="832"/>
      <c r="R680" s="832"/>
      <c r="S680" s="832"/>
      <c r="T680" s="832"/>
      <c r="U680" s="832"/>
      <c r="V680" s="832"/>
      <c r="W680" s="832"/>
      <c r="X680" s="832"/>
      <c r="Y680" s="832"/>
      <c r="Z680" s="832"/>
      <c r="AA680" s="832"/>
      <c r="AB680" s="832"/>
      <c r="AC680" s="832"/>
      <c r="AD680" s="832"/>
      <c r="AE680" s="832"/>
      <c r="AF680" s="832"/>
      <c r="AG680" s="832"/>
      <c r="AH680" s="832"/>
      <c r="AI680" s="832"/>
      <c r="AJ680" s="832"/>
      <c r="AK680" s="832"/>
      <c r="AL680" s="832" t="s">
        <v>28</v>
      </c>
      <c r="AM680" s="978"/>
      <c r="AN680" s="978"/>
      <c r="AO680" s="978"/>
      <c r="AP680" s="978"/>
      <c r="AQ680" s="237"/>
      <c r="AR680" s="237"/>
    </row>
    <row r="681" spans="1:44" s="243" customFormat="1" ht="30" customHeight="1" x14ac:dyDescent="0.15">
      <c r="A681" s="237"/>
      <c r="B681" s="835" t="s">
        <v>305</v>
      </c>
      <c r="C681" s="835"/>
      <c r="D681" s="832" t="s">
        <v>1679</v>
      </c>
      <c r="E681" s="832"/>
      <c r="F681" s="832"/>
      <c r="G681" s="832"/>
      <c r="H681" s="832"/>
      <c r="I681" s="832"/>
      <c r="J681" s="832"/>
      <c r="K681" s="832"/>
      <c r="L681" s="832"/>
      <c r="M681" s="832"/>
      <c r="N681" s="832"/>
      <c r="O681" s="832"/>
      <c r="P681" s="832"/>
      <c r="Q681" s="832"/>
      <c r="R681" s="832"/>
      <c r="S681" s="832"/>
      <c r="T681" s="832"/>
      <c r="U681" s="832"/>
      <c r="V681" s="832"/>
      <c r="W681" s="832"/>
      <c r="X681" s="832"/>
      <c r="Y681" s="832"/>
      <c r="Z681" s="832"/>
      <c r="AA681" s="832"/>
      <c r="AB681" s="832"/>
      <c r="AC681" s="832"/>
      <c r="AD681" s="832"/>
      <c r="AE681" s="832"/>
      <c r="AF681" s="832"/>
      <c r="AG681" s="832"/>
      <c r="AH681" s="832"/>
      <c r="AI681" s="832"/>
      <c r="AJ681" s="832"/>
      <c r="AK681" s="832"/>
      <c r="AL681" s="832" t="s">
        <v>28</v>
      </c>
      <c r="AM681" s="978"/>
      <c r="AN681" s="978"/>
      <c r="AO681" s="978"/>
      <c r="AP681" s="978"/>
      <c r="AQ681" s="237"/>
      <c r="AR681" s="237"/>
    </row>
    <row r="682" spans="1:44" s="243" customFormat="1" ht="6.6" customHeight="1" x14ac:dyDescent="0.15">
      <c r="A682" s="237"/>
      <c r="B682" s="548"/>
      <c r="C682" s="548"/>
      <c r="D682" s="645"/>
      <c r="E682" s="645"/>
      <c r="F682" s="645"/>
      <c r="G682" s="645"/>
      <c r="H682" s="645"/>
      <c r="I682" s="645"/>
      <c r="J682" s="645"/>
      <c r="K682" s="645"/>
      <c r="L682" s="645"/>
      <c r="M682" s="645"/>
      <c r="N682" s="645"/>
      <c r="O682" s="645"/>
      <c r="P682" s="645"/>
      <c r="Q682" s="645"/>
      <c r="R682" s="645"/>
      <c r="S682" s="645"/>
      <c r="T682" s="645"/>
      <c r="U682" s="645"/>
      <c r="V682" s="645"/>
      <c r="W682" s="645"/>
      <c r="X682" s="645"/>
      <c r="Y682" s="645"/>
      <c r="Z682" s="645"/>
      <c r="AA682" s="645"/>
      <c r="AB682" s="645"/>
      <c r="AC682" s="645"/>
      <c r="AD682" s="645"/>
      <c r="AE682" s="645"/>
      <c r="AF682" s="645"/>
      <c r="AG682" s="645"/>
      <c r="AH682" s="645"/>
      <c r="AI682" s="645"/>
      <c r="AJ682" s="645"/>
      <c r="AK682" s="645"/>
      <c r="AL682" s="645"/>
      <c r="AM682" s="612"/>
      <c r="AN682" s="612"/>
      <c r="AO682" s="612"/>
      <c r="AP682" s="612"/>
      <c r="AQ682" s="237"/>
      <c r="AR682" s="237"/>
    </row>
    <row r="683" spans="1:44" ht="16.7" customHeight="1" x14ac:dyDescent="0.15">
      <c r="A683" s="238"/>
      <c r="B683" s="238" t="s">
        <v>1411</v>
      </c>
      <c r="R683" s="558"/>
      <c r="AQ683" s="237"/>
      <c r="AR683" s="237"/>
    </row>
    <row r="684" spans="1:44" s="243" customFormat="1" ht="18" customHeight="1" x14ac:dyDescent="0.15">
      <c r="A684" s="237"/>
      <c r="B684" s="1004" t="s">
        <v>27</v>
      </c>
      <c r="C684" s="1341"/>
      <c r="D684" s="1341"/>
      <c r="E684" s="1341"/>
      <c r="F684" s="1341"/>
      <c r="G684" s="1341"/>
      <c r="H684" s="1341"/>
      <c r="I684" s="1341"/>
      <c r="J684" s="1341"/>
      <c r="K684" s="1341"/>
      <c r="L684" s="1341"/>
      <c r="M684" s="1341"/>
      <c r="N684" s="1341"/>
      <c r="O684" s="1341"/>
      <c r="P684" s="1341"/>
      <c r="Q684" s="1341"/>
      <c r="R684" s="1341"/>
      <c r="S684" s="1341"/>
      <c r="T684" s="1341"/>
      <c r="U684" s="1341"/>
      <c r="V684" s="1341"/>
      <c r="W684" s="1341"/>
      <c r="X684" s="1341"/>
      <c r="Y684" s="1341"/>
      <c r="Z684" s="1341"/>
      <c r="AA684" s="1341"/>
      <c r="AB684" s="1341"/>
      <c r="AC684" s="1341"/>
      <c r="AD684" s="1341"/>
      <c r="AE684" s="1341"/>
      <c r="AF684" s="1341"/>
      <c r="AG684" s="1341"/>
      <c r="AH684" s="1341"/>
      <c r="AI684" s="1341"/>
      <c r="AJ684" s="1341"/>
      <c r="AK684" s="1341"/>
      <c r="AL684" s="961"/>
      <c r="AM684" s="1062" t="s">
        <v>60</v>
      </c>
      <c r="AN684" s="1062"/>
      <c r="AO684" s="1062"/>
      <c r="AP684" s="1062"/>
      <c r="AQ684" s="237"/>
      <c r="AR684" s="237"/>
    </row>
    <row r="685" spans="1:44" s="243" customFormat="1" ht="30" customHeight="1" x14ac:dyDescent="0.15">
      <c r="A685" s="237"/>
      <c r="B685" s="835" t="s">
        <v>9</v>
      </c>
      <c r="C685" s="835"/>
      <c r="D685" s="832" t="s">
        <v>1476</v>
      </c>
      <c r="E685" s="832"/>
      <c r="F685" s="832"/>
      <c r="G685" s="832"/>
      <c r="H685" s="832"/>
      <c r="I685" s="832"/>
      <c r="J685" s="832"/>
      <c r="K685" s="832"/>
      <c r="L685" s="832"/>
      <c r="M685" s="832"/>
      <c r="N685" s="832"/>
      <c r="O685" s="832"/>
      <c r="P685" s="832"/>
      <c r="Q685" s="832"/>
      <c r="R685" s="832"/>
      <c r="S685" s="832"/>
      <c r="T685" s="832"/>
      <c r="U685" s="832"/>
      <c r="V685" s="832"/>
      <c r="W685" s="832"/>
      <c r="X685" s="832"/>
      <c r="Y685" s="832"/>
      <c r="Z685" s="832"/>
      <c r="AA685" s="832"/>
      <c r="AB685" s="832"/>
      <c r="AC685" s="832"/>
      <c r="AD685" s="832"/>
      <c r="AE685" s="832"/>
      <c r="AF685" s="832"/>
      <c r="AG685" s="832"/>
      <c r="AH685" s="832"/>
      <c r="AI685" s="832"/>
      <c r="AJ685" s="832"/>
      <c r="AK685" s="832"/>
      <c r="AL685" s="832" t="s">
        <v>28</v>
      </c>
      <c r="AM685" s="838"/>
      <c r="AN685" s="839"/>
      <c r="AO685" s="839"/>
      <c r="AP685" s="840"/>
      <c r="AQ685" s="237"/>
      <c r="AR685" s="237"/>
    </row>
    <row r="686" spans="1:44" s="243" customFormat="1" ht="6.6" customHeight="1" x14ac:dyDescent="0.15">
      <c r="A686" s="237"/>
      <c r="B686" s="619"/>
      <c r="C686" s="619"/>
      <c r="D686" s="640"/>
      <c r="E686" s="640"/>
      <c r="F686" s="640"/>
      <c r="G686" s="640"/>
      <c r="H686" s="640"/>
      <c r="I686" s="640"/>
      <c r="J686" s="640"/>
      <c r="K686" s="640"/>
      <c r="L686" s="640"/>
      <c r="M686" s="640"/>
      <c r="N686" s="640"/>
      <c r="O686" s="640"/>
      <c r="P686" s="640"/>
      <c r="Q686" s="640"/>
      <c r="R686" s="640"/>
      <c r="S686" s="640"/>
      <c r="T686" s="640"/>
      <c r="U686" s="640"/>
      <c r="V686" s="640"/>
      <c r="W686" s="640"/>
      <c r="X686" s="640"/>
      <c r="Y686" s="640"/>
      <c r="Z686" s="640"/>
      <c r="AA686" s="640"/>
      <c r="AB686" s="640"/>
      <c r="AC686" s="640"/>
      <c r="AD686" s="640"/>
      <c r="AE686" s="640"/>
      <c r="AF686" s="640"/>
      <c r="AG686" s="640"/>
      <c r="AH686" s="640"/>
      <c r="AI686" s="640"/>
      <c r="AJ686" s="640"/>
      <c r="AK686" s="640"/>
      <c r="AL686" s="640"/>
      <c r="AM686" s="642"/>
      <c r="AN686" s="642"/>
      <c r="AO686" s="642"/>
      <c r="AP686" s="642"/>
      <c r="AQ686" s="237"/>
      <c r="AR686" s="237"/>
    </row>
    <row r="687" spans="1:44" ht="18" customHeight="1" x14ac:dyDescent="0.15">
      <c r="A687" s="238"/>
      <c r="B687" s="1053" t="s">
        <v>1477</v>
      </c>
      <c r="C687" s="1053"/>
      <c r="D687" s="1053"/>
      <c r="E687" s="1053"/>
      <c r="F687" s="1053"/>
      <c r="G687" s="1053"/>
      <c r="H687" s="1053"/>
      <c r="I687" s="1053"/>
      <c r="J687" s="1053"/>
      <c r="K687" s="1053"/>
      <c r="L687" s="1053"/>
      <c r="M687" s="1053"/>
      <c r="N687" s="1053"/>
      <c r="O687" s="1053"/>
      <c r="P687" s="1053"/>
      <c r="Q687" s="1053"/>
      <c r="R687" s="1053"/>
      <c r="S687" s="1053"/>
      <c r="T687" s="1053"/>
      <c r="U687" s="1053"/>
      <c r="V687" s="1053"/>
      <c r="W687" s="1053"/>
      <c r="X687" s="1053"/>
      <c r="Y687" s="1053"/>
      <c r="Z687" s="1053"/>
      <c r="AA687" s="1053"/>
      <c r="AB687" s="1053"/>
      <c r="AC687" s="1053"/>
      <c r="AD687" s="1053"/>
      <c r="AE687" s="1053"/>
      <c r="AF687" s="1053"/>
      <c r="AG687" s="1053"/>
      <c r="AH687" s="1053"/>
      <c r="AI687" s="1053"/>
      <c r="AJ687" s="1053"/>
      <c r="AK687" s="1053"/>
      <c r="AL687" s="1053"/>
      <c r="AM687" s="1053"/>
      <c r="AN687" s="1053"/>
      <c r="AO687" s="1053"/>
      <c r="AP687" s="1053"/>
      <c r="AQ687" s="237"/>
      <c r="AR687" s="237"/>
    </row>
    <row r="688" spans="1:44" s="243" customFormat="1" ht="18" customHeight="1" x14ac:dyDescent="0.15">
      <c r="A688" s="237"/>
      <c r="B688" s="833"/>
      <c r="C688" s="833"/>
      <c r="D688" s="833" t="s">
        <v>27</v>
      </c>
      <c r="E688" s="833"/>
      <c r="F688" s="833"/>
      <c r="G688" s="833"/>
      <c r="H688" s="833"/>
      <c r="I688" s="833"/>
      <c r="J688" s="833"/>
      <c r="K688" s="833"/>
      <c r="L688" s="833"/>
      <c r="M688" s="833"/>
      <c r="N688" s="833"/>
      <c r="O688" s="833"/>
      <c r="P688" s="833"/>
      <c r="Q688" s="833"/>
      <c r="R688" s="833"/>
      <c r="S688" s="833"/>
      <c r="T688" s="833"/>
      <c r="U688" s="833"/>
      <c r="V688" s="833"/>
      <c r="W688" s="833"/>
      <c r="X688" s="833"/>
      <c r="Y688" s="833"/>
      <c r="Z688" s="833"/>
      <c r="AA688" s="833"/>
      <c r="AB688" s="833"/>
      <c r="AC688" s="833"/>
      <c r="AD688" s="833"/>
      <c r="AE688" s="833"/>
      <c r="AF688" s="833"/>
      <c r="AG688" s="833"/>
      <c r="AH688" s="833"/>
      <c r="AI688" s="833"/>
      <c r="AJ688" s="833"/>
      <c r="AK688" s="833"/>
      <c r="AL688" s="833"/>
      <c r="AM688" s="981" t="s">
        <v>60</v>
      </c>
      <c r="AN688" s="982"/>
      <c r="AO688" s="982"/>
      <c r="AP688" s="983"/>
      <c r="AQ688" s="237"/>
      <c r="AR688" s="237"/>
    </row>
    <row r="689" spans="1:44" s="243" customFormat="1" ht="44.45" customHeight="1" x14ac:dyDescent="0.15">
      <c r="A689" s="237"/>
      <c r="B689" s="835" t="s">
        <v>66</v>
      </c>
      <c r="C689" s="835"/>
      <c r="D689" s="832" t="s">
        <v>1478</v>
      </c>
      <c r="E689" s="832"/>
      <c r="F689" s="832"/>
      <c r="G689" s="832"/>
      <c r="H689" s="832"/>
      <c r="I689" s="832"/>
      <c r="J689" s="832"/>
      <c r="K689" s="832"/>
      <c r="L689" s="832"/>
      <c r="M689" s="832"/>
      <c r="N689" s="832"/>
      <c r="O689" s="832"/>
      <c r="P689" s="832"/>
      <c r="Q689" s="832"/>
      <c r="R689" s="832"/>
      <c r="S689" s="832"/>
      <c r="T689" s="832"/>
      <c r="U689" s="832"/>
      <c r="V689" s="832"/>
      <c r="W689" s="832"/>
      <c r="X689" s="832"/>
      <c r="Y689" s="832"/>
      <c r="Z689" s="832"/>
      <c r="AA689" s="832"/>
      <c r="AB689" s="832"/>
      <c r="AC689" s="832"/>
      <c r="AD689" s="832"/>
      <c r="AE689" s="832"/>
      <c r="AF689" s="832"/>
      <c r="AG689" s="832"/>
      <c r="AH689" s="832"/>
      <c r="AI689" s="832"/>
      <c r="AJ689" s="832"/>
      <c r="AK689" s="832"/>
      <c r="AL689" s="832" t="s">
        <v>28</v>
      </c>
      <c r="AM689" s="838"/>
      <c r="AN689" s="839"/>
      <c r="AO689" s="839"/>
      <c r="AP689" s="840"/>
      <c r="AQ689" s="237"/>
      <c r="AR689" s="237"/>
    </row>
    <row r="690" spans="1:44" s="243" customFormat="1" ht="30" customHeight="1" x14ac:dyDescent="0.15">
      <c r="A690" s="237"/>
      <c r="B690" s="835" t="s">
        <v>67</v>
      </c>
      <c r="C690" s="835"/>
      <c r="D690" s="832" t="s">
        <v>1479</v>
      </c>
      <c r="E690" s="832"/>
      <c r="F690" s="832"/>
      <c r="G690" s="832"/>
      <c r="H690" s="832"/>
      <c r="I690" s="832"/>
      <c r="J690" s="832"/>
      <c r="K690" s="832"/>
      <c r="L690" s="832"/>
      <c r="M690" s="832"/>
      <c r="N690" s="832"/>
      <c r="O690" s="832"/>
      <c r="P690" s="832"/>
      <c r="Q690" s="832"/>
      <c r="R690" s="832"/>
      <c r="S690" s="832"/>
      <c r="T690" s="832"/>
      <c r="U690" s="832"/>
      <c r="V690" s="832"/>
      <c r="W690" s="832"/>
      <c r="X690" s="832"/>
      <c r="Y690" s="832"/>
      <c r="Z690" s="832"/>
      <c r="AA690" s="832"/>
      <c r="AB690" s="832"/>
      <c r="AC690" s="832"/>
      <c r="AD690" s="832"/>
      <c r="AE690" s="832"/>
      <c r="AF690" s="832"/>
      <c r="AG690" s="832"/>
      <c r="AH690" s="832"/>
      <c r="AI690" s="832"/>
      <c r="AJ690" s="832"/>
      <c r="AK690" s="832"/>
      <c r="AL690" s="832" t="s">
        <v>28</v>
      </c>
      <c r="AM690" s="838"/>
      <c r="AN690" s="839"/>
      <c r="AO690" s="839"/>
      <c r="AP690" s="840"/>
      <c r="AQ690" s="237"/>
      <c r="AR690" s="237"/>
    </row>
    <row r="691" spans="1:44" s="243" customFormat="1" ht="45" customHeight="1" x14ac:dyDescent="0.15">
      <c r="A691" s="237"/>
      <c r="B691" s="835" t="s">
        <v>68</v>
      </c>
      <c r="C691" s="835"/>
      <c r="D691" s="832" t="s">
        <v>306</v>
      </c>
      <c r="E691" s="832"/>
      <c r="F691" s="832"/>
      <c r="G691" s="832"/>
      <c r="H691" s="832"/>
      <c r="I691" s="832"/>
      <c r="J691" s="832"/>
      <c r="K691" s="832"/>
      <c r="L691" s="832"/>
      <c r="M691" s="832"/>
      <c r="N691" s="832"/>
      <c r="O691" s="832"/>
      <c r="P691" s="832"/>
      <c r="Q691" s="832"/>
      <c r="R691" s="832"/>
      <c r="S691" s="832"/>
      <c r="T691" s="832"/>
      <c r="U691" s="832"/>
      <c r="V691" s="832"/>
      <c r="W691" s="832"/>
      <c r="X691" s="832"/>
      <c r="Y691" s="832"/>
      <c r="Z691" s="832"/>
      <c r="AA691" s="832"/>
      <c r="AB691" s="832"/>
      <c r="AC691" s="832"/>
      <c r="AD691" s="832"/>
      <c r="AE691" s="832"/>
      <c r="AF691" s="832"/>
      <c r="AG691" s="832"/>
      <c r="AH691" s="832"/>
      <c r="AI691" s="832"/>
      <c r="AJ691" s="832"/>
      <c r="AK691" s="832"/>
      <c r="AL691" s="832" t="s">
        <v>28</v>
      </c>
      <c r="AM691" s="838"/>
      <c r="AN691" s="839"/>
      <c r="AO691" s="839"/>
      <c r="AP691" s="840"/>
      <c r="AQ691" s="237"/>
      <c r="AR691" s="237"/>
    </row>
    <row r="692" spans="1:44" s="243" customFormat="1" ht="21.6" customHeight="1" x14ac:dyDescent="0.15">
      <c r="A692" s="237"/>
      <c r="B692" s="835" t="s">
        <v>183</v>
      </c>
      <c r="C692" s="835"/>
      <c r="D692" s="832" t="s">
        <v>1308</v>
      </c>
      <c r="E692" s="832"/>
      <c r="F692" s="832"/>
      <c r="G692" s="832"/>
      <c r="H692" s="832"/>
      <c r="I692" s="832"/>
      <c r="J692" s="832"/>
      <c r="K692" s="832"/>
      <c r="L692" s="832"/>
      <c r="M692" s="832"/>
      <c r="N692" s="832"/>
      <c r="O692" s="832"/>
      <c r="P692" s="832"/>
      <c r="Q692" s="832"/>
      <c r="R692" s="832"/>
      <c r="S692" s="832"/>
      <c r="T692" s="832"/>
      <c r="U692" s="832"/>
      <c r="V692" s="832"/>
      <c r="W692" s="832"/>
      <c r="X692" s="832"/>
      <c r="Y692" s="832"/>
      <c r="Z692" s="832"/>
      <c r="AA692" s="832"/>
      <c r="AB692" s="832"/>
      <c r="AC692" s="832"/>
      <c r="AD692" s="832"/>
      <c r="AE692" s="832"/>
      <c r="AF692" s="832"/>
      <c r="AG692" s="832"/>
      <c r="AH692" s="832"/>
      <c r="AI692" s="832"/>
      <c r="AJ692" s="832"/>
      <c r="AK692" s="832"/>
      <c r="AL692" s="832" t="s">
        <v>28</v>
      </c>
      <c r="AM692" s="838"/>
      <c r="AN692" s="839"/>
      <c r="AO692" s="839"/>
      <c r="AP692" s="840"/>
      <c r="AQ692" s="237"/>
      <c r="AR692" s="237"/>
    </row>
    <row r="693" spans="1:44" s="243" customFormat="1" ht="7.7" customHeight="1" x14ac:dyDescent="0.15">
      <c r="A693" s="237"/>
      <c r="B693" s="619"/>
      <c r="C693" s="619"/>
      <c r="D693" s="774"/>
      <c r="E693" s="774"/>
      <c r="F693" s="774"/>
      <c r="G693" s="774"/>
      <c r="H693" s="774"/>
      <c r="I693" s="774"/>
      <c r="J693" s="774"/>
      <c r="K693" s="774"/>
      <c r="L693" s="774"/>
      <c r="M693" s="774"/>
      <c r="N693" s="774"/>
      <c r="O693" s="774"/>
      <c r="P693" s="774"/>
      <c r="Q693" s="774"/>
      <c r="R693" s="774"/>
      <c r="S693" s="774"/>
      <c r="T693" s="774"/>
      <c r="U693" s="774"/>
      <c r="V693" s="774"/>
      <c r="W693" s="774"/>
      <c r="X693" s="774"/>
      <c r="Y693" s="774"/>
      <c r="Z693" s="774"/>
      <c r="AA693" s="774"/>
      <c r="AB693" s="774"/>
      <c r="AC693" s="774"/>
      <c r="AD693" s="774"/>
      <c r="AE693" s="774"/>
      <c r="AF693" s="774"/>
      <c r="AG693" s="774"/>
      <c r="AH693" s="774"/>
      <c r="AI693" s="774"/>
      <c r="AJ693" s="774"/>
      <c r="AK693" s="774"/>
      <c r="AL693" s="774"/>
      <c r="AM693" s="642"/>
      <c r="AN693" s="642"/>
      <c r="AO693" s="642"/>
      <c r="AP693" s="642"/>
      <c r="AQ693" s="237"/>
      <c r="AR693" s="237"/>
    </row>
    <row r="694" spans="1:44" ht="18.600000000000001" customHeight="1" x14ac:dyDescent="0.15">
      <c r="A694" s="238"/>
      <c r="B694" s="1053" t="s">
        <v>1480</v>
      </c>
      <c r="C694" s="1053"/>
      <c r="D694" s="1053"/>
      <c r="E694" s="1053"/>
      <c r="F694" s="1053"/>
      <c r="G694" s="1053"/>
      <c r="H694" s="1053"/>
      <c r="I694" s="1053"/>
      <c r="J694" s="1053"/>
      <c r="K694" s="1053"/>
      <c r="L694" s="1053"/>
      <c r="M694" s="1053"/>
      <c r="N694" s="1053"/>
      <c r="O694" s="1053"/>
      <c r="P694" s="1053"/>
      <c r="Q694" s="1053"/>
      <c r="R694" s="1053"/>
      <c r="S694" s="1053"/>
      <c r="T694" s="1053"/>
      <c r="U694" s="1053"/>
      <c r="V694" s="1053"/>
      <c r="W694" s="1053"/>
      <c r="X694" s="1053"/>
      <c r="Y694" s="1053"/>
      <c r="Z694" s="1053"/>
      <c r="AA694" s="1053"/>
      <c r="AB694" s="1053"/>
      <c r="AC694" s="1053"/>
      <c r="AD694" s="1053"/>
      <c r="AE694" s="1053"/>
      <c r="AF694" s="1053"/>
      <c r="AG694" s="1053"/>
      <c r="AH694" s="1053"/>
      <c r="AI694" s="1053"/>
      <c r="AJ694" s="1053"/>
      <c r="AK694" s="1053"/>
      <c r="AL694" s="1053"/>
      <c r="AM694" s="1053"/>
      <c r="AN694" s="1053"/>
      <c r="AO694" s="1053"/>
      <c r="AP694" s="1053"/>
      <c r="AQ694" s="237"/>
      <c r="AR694" s="237"/>
    </row>
    <row r="695" spans="1:44" s="243" customFormat="1" ht="18" customHeight="1" x14ac:dyDescent="0.15">
      <c r="A695" s="237"/>
      <c r="B695" s="833"/>
      <c r="C695" s="833"/>
      <c r="D695" s="1006" t="s">
        <v>27</v>
      </c>
      <c r="E695" s="833"/>
      <c r="F695" s="833"/>
      <c r="G695" s="833"/>
      <c r="H695" s="833"/>
      <c r="I695" s="833"/>
      <c r="J695" s="833"/>
      <c r="K695" s="833"/>
      <c r="L695" s="833"/>
      <c r="M695" s="833"/>
      <c r="N695" s="833"/>
      <c r="O695" s="833"/>
      <c r="P695" s="833"/>
      <c r="Q695" s="833"/>
      <c r="R695" s="833"/>
      <c r="S695" s="833"/>
      <c r="T695" s="833"/>
      <c r="U695" s="833"/>
      <c r="V695" s="833"/>
      <c r="W695" s="833"/>
      <c r="X695" s="833"/>
      <c r="Y695" s="833"/>
      <c r="Z695" s="833"/>
      <c r="AA695" s="833"/>
      <c r="AB695" s="833"/>
      <c r="AC695" s="833"/>
      <c r="AD695" s="833"/>
      <c r="AE695" s="833"/>
      <c r="AF695" s="833"/>
      <c r="AG695" s="833"/>
      <c r="AH695" s="833"/>
      <c r="AI695" s="833"/>
      <c r="AJ695" s="833"/>
      <c r="AK695" s="833"/>
      <c r="AL695" s="1004"/>
      <c r="AM695" s="981" t="s">
        <v>81</v>
      </c>
      <c r="AN695" s="982"/>
      <c r="AO695" s="982"/>
      <c r="AP695" s="983"/>
      <c r="AQ695" s="237"/>
      <c r="AR695" s="237"/>
    </row>
    <row r="696" spans="1:44" s="243" customFormat="1" ht="18" customHeight="1" x14ac:dyDescent="0.15">
      <c r="A696" s="237"/>
      <c r="B696" s="775" t="s">
        <v>1309</v>
      </c>
      <c r="C696" s="776"/>
      <c r="D696" s="777"/>
      <c r="E696" s="777"/>
      <c r="F696" s="777"/>
      <c r="G696" s="777"/>
      <c r="H696" s="777"/>
      <c r="I696" s="777"/>
      <c r="J696" s="777"/>
      <c r="K696" s="777"/>
      <c r="L696" s="777"/>
      <c r="M696" s="777"/>
      <c r="N696" s="777"/>
      <c r="O696" s="777"/>
      <c r="P696" s="777"/>
      <c r="Q696" s="777"/>
      <c r="R696" s="777"/>
      <c r="S696" s="777"/>
      <c r="T696" s="777"/>
      <c r="U696" s="777"/>
      <c r="V696" s="777"/>
      <c r="W696" s="777"/>
      <c r="X696" s="777"/>
      <c r="Y696" s="777"/>
      <c r="Z696" s="777"/>
      <c r="AA696" s="777"/>
      <c r="AB696" s="777"/>
      <c r="AC696" s="777"/>
      <c r="AD696" s="777"/>
      <c r="AE696" s="777"/>
      <c r="AF696" s="777"/>
      <c r="AG696" s="777"/>
      <c r="AH696" s="777"/>
      <c r="AI696" s="777"/>
      <c r="AJ696" s="777"/>
      <c r="AK696" s="777"/>
      <c r="AL696" s="777"/>
      <c r="AM696" s="777"/>
      <c r="AN696" s="777"/>
      <c r="AO696" s="777"/>
      <c r="AP696" s="778"/>
      <c r="AQ696" s="237"/>
      <c r="AR696" s="237"/>
    </row>
    <row r="697" spans="1:44" s="243" customFormat="1" ht="57" customHeight="1" x14ac:dyDescent="0.15">
      <c r="A697" s="237"/>
      <c r="B697" s="1044" t="s">
        <v>9</v>
      </c>
      <c r="C697" s="1045"/>
      <c r="D697" s="1410" t="s">
        <v>1680</v>
      </c>
      <c r="E697" s="1410"/>
      <c r="F697" s="1410"/>
      <c r="G697" s="1410"/>
      <c r="H697" s="1410"/>
      <c r="I697" s="1410"/>
      <c r="J697" s="1410"/>
      <c r="K697" s="1410"/>
      <c r="L697" s="1410"/>
      <c r="M697" s="1410"/>
      <c r="N697" s="1410"/>
      <c r="O697" s="1410"/>
      <c r="P697" s="1410"/>
      <c r="Q697" s="1410"/>
      <c r="R697" s="1410"/>
      <c r="S697" s="1410"/>
      <c r="T697" s="1410"/>
      <c r="U697" s="1410"/>
      <c r="V697" s="1410"/>
      <c r="W697" s="1410"/>
      <c r="X697" s="1410"/>
      <c r="Y697" s="1410"/>
      <c r="Z697" s="1410"/>
      <c r="AA697" s="1410"/>
      <c r="AB697" s="1410"/>
      <c r="AC697" s="1410"/>
      <c r="AD697" s="1410"/>
      <c r="AE697" s="1410"/>
      <c r="AF697" s="1410"/>
      <c r="AG697" s="1410"/>
      <c r="AH697" s="1410"/>
      <c r="AI697" s="1410"/>
      <c r="AJ697" s="1410"/>
      <c r="AK697" s="1410"/>
      <c r="AL697" s="1410"/>
      <c r="AM697" s="1407"/>
      <c r="AN697" s="1213"/>
      <c r="AO697" s="1213"/>
      <c r="AP697" s="1214"/>
      <c r="AQ697" s="237"/>
      <c r="AR697" s="237"/>
    </row>
    <row r="698" spans="1:44" s="243" customFormat="1" ht="30" customHeight="1" x14ac:dyDescent="0.15">
      <c r="A698" s="237"/>
      <c r="B698" s="1046"/>
      <c r="C698" s="1047"/>
      <c r="D698" s="1405" t="s">
        <v>1681</v>
      </c>
      <c r="E698" s="1405"/>
      <c r="F698" s="1405"/>
      <c r="G698" s="1405"/>
      <c r="H698" s="1405"/>
      <c r="I698" s="1405"/>
      <c r="J698" s="1405"/>
      <c r="K698" s="1405"/>
      <c r="L698" s="1405"/>
      <c r="M698" s="1405"/>
      <c r="N698" s="1405"/>
      <c r="O698" s="1405"/>
      <c r="P698" s="1405"/>
      <c r="Q698" s="1405"/>
      <c r="R698" s="1405"/>
      <c r="S698" s="1405"/>
      <c r="T698" s="1405"/>
      <c r="U698" s="1405"/>
      <c r="V698" s="1405"/>
      <c r="W698" s="1405"/>
      <c r="X698" s="1405"/>
      <c r="Y698" s="1405"/>
      <c r="Z698" s="1405"/>
      <c r="AA698" s="1405"/>
      <c r="AB698" s="1405"/>
      <c r="AC698" s="1405"/>
      <c r="AD698" s="1405"/>
      <c r="AE698" s="1405"/>
      <c r="AF698" s="1405"/>
      <c r="AG698" s="1405"/>
      <c r="AH698" s="1405"/>
      <c r="AI698" s="1405"/>
      <c r="AJ698" s="1405"/>
      <c r="AK698" s="1405"/>
      <c r="AL698" s="1406"/>
      <c r="AM698" s="779"/>
      <c r="AN698" s="698"/>
      <c r="AO698" s="698"/>
      <c r="AP698" s="780"/>
      <c r="AQ698" s="237"/>
      <c r="AR698" s="237"/>
    </row>
    <row r="699" spans="1:44" s="243" customFormat="1" ht="30" customHeight="1" x14ac:dyDescent="0.15">
      <c r="A699" s="237"/>
      <c r="B699" s="1046"/>
      <c r="C699" s="1047"/>
      <c r="D699" s="1117" t="s">
        <v>1545</v>
      </c>
      <c r="E699" s="1117"/>
      <c r="F699" s="1117"/>
      <c r="G699" s="1117"/>
      <c r="H699" s="1117"/>
      <c r="I699" s="1117"/>
      <c r="J699" s="1117"/>
      <c r="K699" s="1117"/>
      <c r="L699" s="1117"/>
      <c r="M699" s="1117"/>
      <c r="N699" s="1117"/>
      <c r="O699" s="1117"/>
      <c r="P699" s="1117"/>
      <c r="Q699" s="1117"/>
      <c r="R699" s="1117"/>
      <c r="S699" s="1117"/>
      <c r="T699" s="1117"/>
      <c r="U699" s="1117"/>
      <c r="V699" s="1117"/>
      <c r="W699" s="1117"/>
      <c r="X699" s="1117"/>
      <c r="Y699" s="1117"/>
      <c r="Z699" s="1117"/>
      <c r="AA699" s="1117"/>
      <c r="AB699" s="1117"/>
      <c r="AC699" s="1117"/>
      <c r="AD699" s="1117"/>
      <c r="AE699" s="1117"/>
      <c r="AF699" s="1117"/>
      <c r="AG699" s="1117"/>
      <c r="AH699" s="1117"/>
      <c r="AI699" s="1117"/>
      <c r="AJ699" s="1117"/>
      <c r="AK699" s="1117"/>
      <c r="AL699" s="1118"/>
      <c r="AM699" s="781"/>
      <c r="AN699" s="782"/>
      <c r="AO699" s="782"/>
      <c r="AP699" s="783"/>
      <c r="AQ699" s="237"/>
      <c r="AR699" s="237"/>
    </row>
    <row r="700" spans="1:44" s="243" customFormat="1" ht="69" customHeight="1" x14ac:dyDescent="0.15">
      <c r="A700" s="237"/>
      <c r="B700" s="1046"/>
      <c r="C700" s="1047"/>
      <c r="D700" s="1117" t="s">
        <v>1682</v>
      </c>
      <c r="E700" s="1117"/>
      <c r="F700" s="1117"/>
      <c r="G700" s="1117"/>
      <c r="H700" s="1117"/>
      <c r="I700" s="1117"/>
      <c r="J700" s="1117"/>
      <c r="K700" s="1117"/>
      <c r="L700" s="1117"/>
      <c r="M700" s="1117"/>
      <c r="N700" s="1117"/>
      <c r="O700" s="1117"/>
      <c r="P700" s="1117"/>
      <c r="Q700" s="1117"/>
      <c r="R700" s="1117"/>
      <c r="S700" s="1117"/>
      <c r="T700" s="1117"/>
      <c r="U700" s="1117"/>
      <c r="V700" s="1117"/>
      <c r="W700" s="1117"/>
      <c r="X700" s="1117"/>
      <c r="Y700" s="1117"/>
      <c r="Z700" s="1117"/>
      <c r="AA700" s="1117"/>
      <c r="AB700" s="1117"/>
      <c r="AC700" s="1117"/>
      <c r="AD700" s="1117"/>
      <c r="AE700" s="1117"/>
      <c r="AF700" s="1117"/>
      <c r="AG700" s="1117"/>
      <c r="AH700" s="1117"/>
      <c r="AI700" s="1117"/>
      <c r="AJ700" s="1117"/>
      <c r="AK700" s="1117"/>
      <c r="AL700" s="1118"/>
      <c r="AM700" s="781"/>
      <c r="AN700" s="782"/>
      <c r="AO700" s="782"/>
      <c r="AP700" s="783"/>
      <c r="AQ700" s="237"/>
      <c r="AR700" s="237"/>
    </row>
    <row r="701" spans="1:44" s="243" customFormat="1" ht="21.6" customHeight="1" x14ac:dyDescent="0.15">
      <c r="A701" s="237"/>
      <c r="B701" s="1046"/>
      <c r="C701" s="1047"/>
      <c r="D701" s="1117" t="s">
        <v>307</v>
      </c>
      <c r="E701" s="1117"/>
      <c r="F701" s="1117"/>
      <c r="G701" s="1117"/>
      <c r="H701" s="1117"/>
      <c r="I701" s="1117"/>
      <c r="J701" s="1117"/>
      <c r="K701" s="1117"/>
      <c r="L701" s="1117"/>
      <c r="M701" s="1117"/>
      <c r="N701" s="1117"/>
      <c r="O701" s="1117"/>
      <c r="P701" s="1117"/>
      <c r="Q701" s="1117"/>
      <c r="R701" s="1117"/>
      <c r="S701" s="1117"/>
      <c r="T701" s="1117"/>
      <c r="U701" s="1117"/>
      <c r="V701" s="1117"/>
      <c r="W701" s="1117"/>
      <c r="X701" s="1117"/>
      <c r="Y701" s="1117"/>
      <c r="Z701" s="1117"/>
      <c r="AA701" s="1117"/>
      <c r="AB701" s="1117"/>
      <c r="AC701" s="1117"/>
      <c r="AD701" s="1117"/>
      <c r="AE701" s="1117"/>
      <c r="AF701" s="1117"/>
      <c r="AG701" s="1117"/>
      <c r="AH701" s="1117"/>
      <c r="AI701" s="1117"/>
      <c r="AJ701" s="1117"/>
      <c r="AK701" s="1117"/>
      <c r="AL701" s="1118"/>
      <c r="AM701" s="781"/>
      <c r="AN701" s="782"/>
      <c r="AO701" s="782"/>
      <c r="AP701" s="783"/>
      <c r="AQ701" s="237"/>
      <c r="AR701" s="237"/>
    </row>
    <row r="702" spans="1:44" s="243" customFormat="1" ht="21.6" customHeight="1" x14ac:dyDescent="0.15">
      <c r="A702" s="237"/>
      <c r="B702" s="1048"/>
      <c r="C702" s="1049"/>
      <c r="D702" s="1200" t="s">
        <v>348</v>
      </c>
      <c r="E702" s="1200"/>
      <c r="F702" s="1200"/>
      <c r="G702" s="1200"/>
      <c r="H702" s="1200"/>
      <c r="I702" s="1200"/>
      <c r="J702" s="1200"/>
      <c r="K702" s="1200"/>
      <c r="L702" s="1200"/>
      <c r="M702" s="1200"/>
      <c r="N702" s="1200"/>
      <c r="O702" s="1200"/>
      <c r="P702" s="1200"/>
      <c r="Q702" s="1200"/>
      <c r="R702" s="1200"/>
      <c r="S702" s="1200"/>
      <c r="T702" s="1200"/>
      <c r="U702" s="1200"/>
      <c r="V702" s="1200"/>
      <c r="W702" s="1200"/>
      <c r="X702" s="1200"/>
      <c r="Y702" s="1200"/>
      <c r="Z702" s="1200"/>
      <c r="AA702" s="1200"/>
      <c r="AB702" s="1200"/>
      <c r="AC702" s="1200"/>
      <c r="AD702" s="1200"/>
      <c r="AE702" s="1200"/>
      <c r="AF702" s="1200"/>
      <c r="AG702" s="1200"/>
      <c r="AH702" s="1200"/>
      <c r="AI702" s="1200"/>
      <c r="AJ702" s="1200"/>
      <c r="AK702" s="1200"/>
      <c r="AL702" s="1201"/>
      <c r="AM702" s="784"/>
      <c r="AN702" s="708"/>
      <c r="AO702" s="708"/>
      <c r="AP702" s="785"/>
      <c r="AQ702" s="237"/>
      <c r="AR702" s="237"/>
    </row>
    <row r="703" spans="1:44" s="243" customFormat="1" ht="18" customHeight="1" x14ac:dyDescent="0.15">
      <c r="A703" s="237"/>
      <c r="B703" s="786" t="s">
        <v>1310</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7"/>
      <c r="AL703" s="577"/>
      <c r="AM703" s="577"/>
      <c r="AN703" s="577"/>
      <c r="AO703" s="577"/>
      <c r="AP703" s="578"/>
      <c r="AQ703" s="237"/>
      <c r="AR703" s="237"/>
    </row>
    <row r="704" spans="1:44" s="243" customFormat="1" ht="30" customHeight="1" x14ac:dyDescent="0.15">
      <c r="A704" s="237"/>
      <c r="B704" s="834" t="s">
        <v>67</v>
      </c>
      <c r="C704" s="834"/>
      <c r="D704" s="1410" t="s">
        <v>349</v>
      </c>
      <c r="E704" s="1410"/>
      <c r="F704" s="1410"/>
      <c r="G704" s="1410"/>
      <c r="H704" s="1410"/>
      <c r="I704" s="1410"/>
      <c r="J704" s="1410"/>
      <c r="K704" s="1410"/>
      <c r="L704" s="1410"/>
      <c r="M704" s="1410"/>
      <c r="N704" s="1410"/>
      <c r="O704" s="1410"/>
      <c r="P704" s="1410"/>
      <c r="Q704" s="1410"/>
      <c r="R704" s="1410"/>
      <c r="S704" s="1410"/>
      <c r="T704" s="1410"/>
      <c r="U704" s="1410"/>
      <c r="V704" s="1410"/>
      <c r="W704" s="1410"/>
      <c r="X704" s="1410"/>
      <c r="Y704" s="1410"/>
      <c r="Z704" s="1410"/>
      <c r="AA704" s="1410"/>
      <c r="AB704" s="1410"/>
      <c r="AC704" s="1410"/>
      <c r="AD704" s="1410"/>
      <c r="AE704" s="1410"/>
      <c r="AF704" s="1410"/>
      <c r="AG704" s="1410"/>
      <c r="AH704" s="1410"/>
      <c r="AI704" s="1410"/>
      <c r="AJ704" s="1410"/>
      <c r="AK704" s="1410"/>
      <c r="AL704" s="1410"/>
      <c r="AM704" s="1333"/>
      <c r="AN704" s="1334"/>
      <c r="AO704" s="1334"/>
      <c r="AP704" s="1440"/>
      <c r="AQ704" s="237"/>
      <c r="AR704" s="237"/>
    </row>
    <row r="705" spans="1:44" s="243" customFormat="1" ht="30" customHeight="1" x14ac:dyDescent="0.15">
      <c r="A705" s="237"/>
      <c r="B705" s="835"/>
      <c r="C705" s="835"/>
      <c r="D705" s="1202" t="s">
        <v>1545</v>
      </c>
      <c r="E705" s="1117"/>
      <c r="F705" s="1117"/>
      <c r="G705" s="1117"/>
      <c r="H705" s="1117"/>
      <c r="I705" s="1117"/>
      <c r="J705" s="1117"/>
      <c r="K705" s="1117"/>
      <c r="L705" s="1117"/>
      <c r="M705" s="1117"/>
      <c r="N705" s="1117"/>
      <c r="O705" s="1117"/>
      <c r="P705" s="1117"/>
      <c r="Q705" s="1117"/>
      <c r="R705" s="1117"/>
      <c r="S705" s="1117"/>
      <c r="T705" s="1117"/>
      <c r="U705" s="1117"/>
      <c r="V705" s="1117"/>
      <c r="W705" s="1117"/>
      <c r="X705" s="1117"/>
      <c r="Y705" s="1117"/>
      <c r="Z705" s="1117"/>
      <c r="AA705" s="1117"/>
      <c r="AB705" s="1117"/>
      <c r="AC705" s="1117"/>
      <c r="AD705" s="1117"/>
      <c r="AE705" s="1117"/>
      <c r="AF705" s="1117"/>
      <c r="AG705" s="1117"/>
      <c r="AH705" s="1117"/>
      <c r="AI705" s="1117"/>
      <c r="AJ705" s="1117"/>
      <c r="AK705" s="1117"/>
      <c r="AL705" s="1118"/>
      <c r="AM705" s="779"/>
      <c r="AN705" s="698"/>
      <c r="AO705" s="698"/>
      <c r="AP705" s="780"/>
      <c r="AQ705" s="237"/>
      <c r="AR705" s="237"/>
    </row>
    <row r="706" spans="1:44" s="243" customFormat="1" ht="30" customHeight="1" x14ac:dyDescent="0.15">
      <c r="A706" s="237"/>
      <c r="B706" s="835"/>
      <c r="C706" s="835"/>
      <c r="D706" s="1202" t="s">
        <v>1683</v>
      </c>
      <c r="E706" s="1117"/>
      <c r="F706" s="1117"/>
      <c r="G706" s="1117"/>
      <c r="H706" s="1117"/>
      <c r="I706" s="1117"/>
      <c r="J706" s="1117"/>
      <c r="K706" s="1117"/>
      <c r="L706" s="1117"/>
      <c r="M706" s="1117"/>
      <c r="N706" s="1117"/>
      <c r="O706" s="1117"/>
      <c r="P706" s="1117"/>
      <c r="Q706" s="1117"/>
      <c r="R706" s="1117"/>
      <c r="S706" s="1117"/>
      <c r="T706" s="1117"/>
      <c r="U706" s="1117"/>
      <c r="V706" s="1117"/>
      <c r="W706" s="1117"/>
      <c r="X706" s="1117"/>
      <c r="Y706" s="1117"/>
      <c r="Z706" s="1117"/>
      <c r="AA706" s="1117"/>
      <c r="AB706" s="1117"/>
      <c r="AC706" s="1117"/>
      <c r="AD706" s="1117"/>
      <c r="AE706" s="1117"/>
      <c r="AF706" s="1117"/>
      <c r="AG706" s="1117"/>
      <c r="AH706" s="1117"/>
      <c r="AI706" s="1117"/>
      <c r="AJ706" s="1117"/>
      <c r="AK706" s="1117"/>
      <c r="AL706" s="1118"/>
      <c r="AM706" s="781"/>
      <c r="AN706" s="782"/>
      <c r="AO706" s="782"/>
      <c r="AP706" s="783"/>
      <c r="AQ706" s="237"/>
      <c r="AR706" s="237"/>
    </row>
    <row r="707" spans="1:44" s="243" customFormat="1" ht="21.6" customHeight="1" x14ac:dyDescent="0.15">
      <c r="A707" s="237"/>
      <c r="B707" s="835"/>
      <c r="C707" s="835"/>
      <c r="D707" s="1202" t="s">
        <v>307</v>
      </c>
      <c r="E707" s="1117"/>
      <c r="F707" s="1117"/>
      <c r="G707" s="1117"/>
      <c r="H707" s="1117"/>
      <c r="I707" s="1117"/>
      <c r="J707" s="1117"/>
      <c r="K707" s="1117"/>
      <c r="L707" s="1117"/>
      <c r="M707" s="1117"/>
      <c r="N707" s="1117"/>
      <c r="O707" s="1117"/>
      <c r="P707" s="1117"/>
      <c r="Q707" s="1117"/>
      <c r="R707" s="1117"/>
      <c r="S707" s="1117"/>
      <c r="T707" s="1117"/>
      <c r="U707" s="1117"/>
      <c r="V707" s="1117"/>
      <c r="W707" s="1117"/>
      <c r="X707" s="1117"/>
      <c r="Y707" s="1117"/>
      <c r="Z707" s="1117"/>
      <c r="AA707" s="1117"/>
      <c r="AB707" s="1117"/>
      <c r="AC707" s="1117"/>
      <c r="AD707" s="1117"/>
      <c r="AE707" s="1117"/>
      <c r="AF707" s="1117"/>
      <c r="AG707" s="1117"/>
      <c r="AH707" s="1117"/>
      <c r="AI707" s="1117"/>
      <c r="AJ707" s="1117"/>
      <c r="AK707" s="1117"/>
      <c r="AL707" s="1118"/>
      <c r="AM707" s="781"/>
      <c r="AN707" s="782"/>
      <c r="AO707" s="782"/>
      <c r="AP707" s="783"/>
      <c r="AQ707" s="237"/>
      <c r="AR707" s="237"/>
    </row>
    <row r="708" spans="1:44" s="243" customFormat="1" ht="21.6" customHeight="1" x14ac:dyDescent="0.15">
      <c r="A708" s="237"/>
      <c r="B708" s="835"/>
      <c r="C708" s="835"/>
      <c r="D708" s="1203" t="s">
        <v>350</v>
      </c>
      <c r="E708" s="1204"/>
      <c r="F708" s="1204"/>
      <c r="G708" s="1204"/>
      <c r="H708" s="1204"/>
      <c r="I708" s="1204"/>
      <c r="J708" s="1204"/>
      <c r="K708" s="1204"/>
      <c r="L708" s="1204"/>
      <c r="M708" s="1204"/>
      <c r="N708" s="1204"/>
      <c r="O708" s="1204"/>
      <c r="P708" s="1204"/>
      <c r="Q708" s="1204"/>
      <c r="R708" s="1204"/>
      <c r="S708" s="1204"/>
      <c r="T708" s="1204"/>
      <c r="U708" s="1204"/>
      <c r="V708" s="1204"/>
      <c r="W708" s="1204"/>
      <c r="X708" s="1204"/>
      <c r="Y708" s="1204"/>
      <c r="Z708" s="1204"/>
      <c r="AA708" s="1204"/>
      <c r="AB708" s="1204"/>
      <c r="AC708" s="1204"/>
      <c r="AD708" s="1204"/>
      <c r="AE708" s="1204"/>
      <c r="AF708" s="1204"/>
      <c r="AG708" s="1204"/>
      <c r="AH708" s="1204"/>
      <c r="AI708" s="1204"/>
      <c r="AJ708" s="1204"/>
      <c r="AK708" s="1204"/>
      <c r="AL708" s="1205"/>
      <c r="AM708" s="787"/>
      <c r="AN708" s="788"/>
      <c r="AO708" s="788"/>
      <c r="AP708" s="789"/>
      <c r="AQ708" s="237"/>
      <c r="AR708" s="237"/>
    </row>
    <row r="709" spans="1:44" s="243" customFormat="1" ht="18" customHeight="1" x14ac:dyDescent="0.15">
      <c r="A709" s="237"/>
      <c r="B709" s="1403" t="s">
        <v>1311</v>
      </c>
      <c r="C709" s="1404"/>
      <c r="D709" s="1164"/>
      <c r="E709" s="1164"/>
      <c r="F709" s="1164"/>
      <c r="G709" s="1164"/>
      <c r="H709" s="1164"/>
      <c r="I709" s="1164"/>
      <c r="J709" s="1164"/>
      <c r="K709" s="1164"/>
      <c r="L709" s="1164"/>
      <c r="M709" s="1164"/>
      <c r="N709" s="1164"/>
      <c r="O709" s="1164"/>
      <c r="P709" s="1164"/>
      <c r="Q709" s="1164"/>
      <c r="R709" s="1164"/>
      <c r="S709" s="1164"/>
      <c r="T709" s="1164"/>
      <c r="U709" s="1164"/>
      <c r="V709" s="1164"/>
      <c r="W709" s="1164"/>
      <c r="X709" s="1164"/>
      <c r="Y709" s="1164"/>
      <c r="Z709" s="1164"/>
      <c r="AA709" s="1164"/>
      <c r="AB709" s="1164"/>
      <c r="AC709" s="1164"/>
      <c r="AD709" s="1164"/>
      <c r="AE709" s="1164"/>
      <c r="AF709" s="1164"/>
      <c r="AG709" s="1164"/>
      <c r="AH709" s="1164"/>
      <c r="AI709" s="1164"/>
      <c r="AJ709" s="1164"/>
      <c r="AK709" s="1164"/>
      <c r="AL709" s="1164"/>
      <c r="AM709" s="1164"/>
      <c r="AN709" s="1164"/>
      <c r="AO709" s="1164"/>
      <c r="AP709" s="1165"/>
      <c r="AQ709" s="237"/>
      <c r="AR709" s="237"/>
    </row>
    <row r="710" spans="1:44" s="243" customFormat="1" ht="45" customHeight="1" x14ac:dyDescent="0.15">
      <c r="A710" s="237"/>
      <c r="B710" s="868" t="s">
        <v>368</v>
      </c>
      <c r="C710" s="868"/>
      <c r="D710" s="1410" t="s">
        <v>1684</v>
      </c>
      <c r="E710" s="1410"/>
      <c r="F710" s="1410"/>
      <c r="G710" s="1410"/>
      <c r="H710" s="1410"/>
      <c r="I710" s="1410"/>
      <c r="J710" s="1410"/>
      <c r="K710" s="1410"/>
      <c r="L710" s="1410"/>
      <c r="M710" s="1410"/>
      <c r="N710" s="1410"/>
      <c r="O710" s="1410"/>
      <c r="P710" s="1410"/>
      <c r="Q710" s="1410"/>
      <c r="R710" s="1410"/>
      <c r="S710" s="1410"/>
      <c r="T710" s="1410"/>
      <c r="U710" s="1410"/>
      <c r="V710" s="1410"/>
      <c r="W710" s="1410"/>
      <c r="X710" s="1410"/>
      <c r="Y710" s="1410"/>
      <c r="Z710" s="1410"/>
      <c r="AA710" s="1410"/>
      <c r="AB710" s="1410"/>
      <c r="AC710" s="1410"/>
      <c r="AD710" s="1410"/>
      <c r="AE710" s="1410"/>
      <c r="AF710" s="1410"/>
      <c r="AG710" s="1410"/>
      <c r="AH710" s="1410"/>
      <c r="AI710" s="1410"/>
      <c r="AJ710" s="1410"/>
      <c r="AK710" s="1410"/>
      <c r="AL710" s="1410"/>
      <c r="AM710" s="1333"/>
      <c r="AN710" s="1334"/>
      <c r="AO710" s="1334"/>
      <c r="AP710" s="1440"/>
      <c r="AQ710" s="237"/>
      <c r="AR710" s="237"/>
    </row>
    <row r="711" spans="1:44" s="243" customFormat="1" ht="15" customHeight="1" x14ac:dyDescent="0.15">
      <c r="A711" s="237"/>
      <c r="B711" s="868"/>
      <c r="C711" s="868"/>
      <c r="D711" s="1331" t="s">
        <v>185</v>
      </c>
      <c r="E711" s="1331"/>
      <c r="F711" s="1331"/>
      <c r="G711" s="1331"/>
      <c r="H711" s="1331"/>
      <c r="I711" s="1331"/>
      <c r="J711" s="1331"/>
      <c r="K711" s="1331"/>
      <c r="L711" s="1331"/>
      <c r="M711" s="1331"/>
      <c r="N711" s="1331"/>
      <c r="O711" s="1331"/>
      <c r="P711" s="1331"/>
      <c r="Q711" s="1331"/>
      <c r="R711" s="1331"/>
      <c r="S711" s="1331"/>
      <c r="T711" s="1331"/>
      <c r="U711" s="1331"/>
      <c r="V711" s="1331"/>
      <c r="W711" s="1331"/>
      <c r="X711" s="1331"/>
      <c r="Y711" s="1331"/>
      <c r="Z711" s="1331"/>
      <c r="AA711" s="1331"/>
      <c r="AB711" s="1331"/>
      <c r="AC711" s="1331"/>
      <c r="AD711" s="1331"/>
      <c r="AE711" s="1331"/>
      <c r="AF711" s="1331"/>
      <c r="AG711" s="1331"/>
      <c r="AH711" s="1331"/>
      <c r="AI711" s="1331"/>
      <c r="AJ711" s="1331"/>
      <c r="AK711" s="1331"/>
      <c r="AL711" s="1331"/>
      <c r="AM711" s="790"/>
      <c r="AN711" s="791"/>
      <c r="AO711" s="698"/>
      <c r="AP711" s="780"/>
      <c r="AQ711" s="237"/>
      <c r="AR711" s="237"/>
    </row>
    <row r="712" spans="1:44" s="243" customFormat="1" ht="60" customHeight="1" x14ac:dyDescent="0.15">
      <c r="A712" s="237"/>
      <c r="B712" s="868"/>
      <c r="C712" s="868"/>
      <c r="D712" s="645"/>
      <c r="E712" s="855" t="s">
        <v>1312</v>
      </c>
      <c r="F712" s="1156"/>
      <c r="G712" s="1156"/>
      <c r="H712" s="1156"/>
      <c r="I712" s="1156"/>
      <c r="J712" s="1156"/>
      <c r="K712" s="1156"/>
      <c r="L712" s="1156"/>
      <c r="M712" s="1156"/>
      <c r="N712" s="1156"/>
      <c r="O712" s="1156"/>
      <c r="P712" s="1156"/>
      <c r="Q712" s="1156"/>
      <c r="R712" s="1156"/>
      <c r="S712" s="1156"/>
      <c r="T712" s="1156"/>
      <c r="U712" s="1156"/>
      <c r="V712" s="1156"/>
      <c r="W712" s="1156"/>
      <c r="X712" s="1156"/>
      <c r="Y712" s="1156"/>
      <c r="Z712" s="1156"/>
      <c r="AA712" s="1156"/>
      <c r="AB712" s="1156"/>
      <c r="AC712" s="1156"/>
      <c r="AD712" s="1156"/>
      <c r="AE712" s="1156"/>
      <c r="AF712" s="1156"/>
      <c r="AG712" s="1156"/>
      <c r="AH712" s="1156"/>
      <c r="AI712" s="1156"/>
      <c r="AJ712" s="1156"/>
      <c r="AK712" s="1157"/>
      <c r="AL712" s="645"/>
      <c r="AM712" s="792"/>
      <c r="AN712" s="698"/>
      <c r="AO712" s="698"/>
      <c r="AP712" s="780"/>
      <c r="AQ712" s="237"/>
      <c r="AR712" s="237"/>
    </row>
    <row r="713" spans="1:44" s="243" customFormat="1" ht="6.6" customHeight="1" x14ac:dyDescent="0.15">
      <c r="A713" s="237"/>
      <c r="B713" s="868"/>
      <c r="C713" s="868"/>
      <c r="D713" s="645"/>
      <c r="E713" s="634"/>
      <c r="F713" s="634"/>
      <c r="G713" s="634"/>
      <c r="H713" s="634"/>
      <c r="I713" s="634"/>
      <c r="J713" s="634"/>
      <c r="K713" s="634"/>
      <c r="L713" s="634"/>
      <c r="M713" s="634"/>
      <c r="N713" s="634"/>
      <c r="O713" s="634"/>
      <c r="P713" s="634"/>
      <c r="Q713" s="634"/>
      <c r="R713" s="634"/>
      <c r="S713" s="634"/>
      <c r="T713" s="634"/>
      <c r="U713" s="634"/>
      <c r="V713" s="634"/>
      <c r="W713" s="634"/>
      <c r="X713" s="634"/>
      <c r="Y713" s="634"/>
      <c r="Z713" s="634"/>
      <c r="AA713" s="634"/>
      <c r="AB713" s="634"/>
      <c r="AC713" s="634"/>
      <c r="AD713" s="634"/>
      <c r="AE713" s="634"/>
      <c r="AF713" s="634"/>
      <c r="AG713" s="634"/>
      <c r="AH713" s="634"/>
      <c r="AI713" s="634"/>
      <c r="AJ713" s="634"/>
      <c r="AK713" s="634"/>
      <c r="AL713" s="645"/>
      <c r="AM713" s="792"/>
      <c r="AN713" s="698"/>
      <c r="AO713" s="698"/>
      <c r="AP713" s="780"/>
      <c r="AQ713" s="237"/>
      <c r="AR713" s="237"/>
    </row>
    <row r="714" spans="1:44" s="243" customFormat="1" ht="30" customHeight="1" x14ac:dyDescent="0.15">
      <c r="A714" s="237"/>
      <c r="B714" s="868"/>
      <c r="C714" s="868"/>
      <c r="D714" s="1117" t="s">
        <v>1545</v>
      </c>
      <c r="E714" s="1117"/>
      <c r="F714" s="1117"/>
      <c r="G714" s="1117"/>
      <c r="H714" s="1117"/>
      <c r="I714" s="1117"/>
      <c r="J714" s="1117"/>
      <c r="K714" s="1117"/>
      <c r="L714" s="1117"/>
      <c r="M714" s="1117"/>
      <c r="N714" s="1117"/>
      <c r="O714" s="1117"/>
      <c r="P714" s="1117"/>
      <c r="Q714" s="1117"/>
      <c r="R714" s="1117"/>
      <c r="S714" s="1117"/>
      <c r="T714" s="1117"/>
      <c r="U714" s="1117"/>
      <c r="V714" s="1117"/>
      <c r="W714" s="1117"/>
      <c r="X714" s="1117"/>
      <c r="Y714" s="1117"/>
      <c r="Z714" s="1117"/>
      <c r="AA714" s="1117"/>
      <c r="AB714" s="1117"/>
      <c r="AC714" s="1117"/>
      <c r="AD714" s="1117"/>
      <c r="AE714" s="1117"/>
      <c r="AF714" s="1117"/>
      <c r="AG714" s="1117"/>
      <c r="AH714" s="1117"/>
      <c r="AI714" s="1117"/>
      <c r="AJ714" s="1117"/>
      <c r="AK714" s="1117"/>
      <c r="AL714" s="1118"/>
      <c r="AM714" s="779"/>
      <c r="AN714" s="698"/>
      <c r="AO714" s="698"/>
      <c r="AP714" s="780"/>
      <c r="AQ714" s="237"/>
      <c r="AR714" s="237"/>
    </row>
    <row r="715" spans="1:44" s="243" customFormat="1" ht="30.6" customHeight="1" x14ac:dyDescent="0.15">
      <c r="A715" s="237"/>
      <c r="B715" s="868"/>
      <c r="C715" s="868"/>
      <c r="D715" s="1117" t="s">
        <v>1685</v>
      </c>
      <c r="E715" s="1117"/>
      <c r="F715" s="1117"/>
      <c r="G715" s="1117"/>
      <c r="H715" s="1117"/>
      <c r="I715" s="1117"/>
      <c r="J715" s="1117"/>
      <c r="K715" s="1117"/>
      <c r="L715" s="1117"/>
      <c r="M715" s="1117"/>
      <c r="N715" s="1117"/>
      <c r="O715" s="1117"/>
      <c r="P715" s="1117"/>
      <c r="Q715" s="1117"/>
      <c r="R715" s="1117"/>
      <c r="S715" s="1117"/>
      <c r="T715" s="1117"/>
      <c r="U715" s="1117"/>
      <c r="V715" s="1117"/>
      <c r="W715" s="1117"/>
      <c r="X715" s="1117"/>
      <c r="Y715" s="1117"/>
      <c r="Z715" s="1117"/>
      <c r="AA715" s="1117"/>
      <c r="AB715" s="1117"/>
      <c r="AC715" s="1117"/>
      <c r="AD715" s="1117"/>
      <c r="AE715" s="1117"/>
      <c r="AF715" s="1117"/>
      <c r="AG715" s="1117"/>
      <c r="AH715" s="1117"/>
      <c r="AI715" s="1117"/>
      <c r="AJ715" s="1117"/>
      <c r="AK715" s="1117"/>
      <c r="AL715" s="1118"/>
      <c r="AM715" s="781"/>
      <c r="AN715" s="782"/>
      <c r="AO715" s="782"/>
      <c r="AP715" s="783"/>
      <c r="AQ715" s="237"/>
      <c r="AR715" s="237"/>
    </row>
    <row r="716" spans="1:44" s="243" customFormat="1" ht="21.6" customHeight="1" x14ac:dyDescent="0.15">
      <c r="A716" s="237"/>
      <c r="B716" s="868"/>
      <c r="C716" s="868"/>
      <c r="D716" s="1117" t="s">
        <v>307</v>
      </c>
      <c r="E716" s="1117"/>
      <c r="F716" s="1117"/>
      <c r="G716" s="1117"/>
      <c r="H716" s="1117"/>
      <c r="I716" s="1117"/>
      <c r="J716" s="1117"/>
      <c r="K716" s="1117"/>
      <c r="L716" s="1117"/>
      <c r="M716" s="1117"/>
      <c r="N716" s="1117"/>
      <c r="O716" s="1117"/>
      <c r="P716" s="1117"/>
      <c r="Q716" s="1117"/>
      <c r="R716" s="1117"/>
      <c r="S716" s="1117"/>
      <c r="T716" s="1117"/>
      <c r="U716" s="1117"/>
      <c r="V716" s="1117"/>
      <c r="W716" s="1117"/>
      <c r="X716" s="1117"/>
      <c r="Y716" s="1117"/>
      <c r="Z716" s="1117"/>
      <c r="AA716" s="1117"/>
      <c r="AB716" s="1117"/>
      <c r="AC716" s="1117"/>
      <c r="AD716" s="1117"/>
      <c r="AE716" s="1117"/>
      <c r="AF716" s="1117"/>
      <c r="AG716" s="1117"/>
      <c r="AH716" s="1117"/>
      <c r="AI716" s="1117"/>
      <c r="AJ716" s="1117"/>
      <c r="AK716" s="1117"/>
      <c r="AL716" s="1118"/>
      <c r="AM716" s="781"/>
      <c r="AN716" s="782"/>
      <c r="AO716" s="782"/>
      <c r="AP716" s="783"/>
      <c r="AQ716" s="237"/>
      <c r="AR716" s="237"/>
    </row>
    <row r="717" spans="1:44" s="243" customFormat="1" ht="21.6" customHeight="1" x14ac:dyDescent="0.15">
      <c r="A717" s="237"/>
      <c r="B717" s="868"/>
      <c r="C717" s="868"/>
      <c r="D717" s="1204" t="s">
        <v>350</v>
      </c>
      <c r="E717" s="1204"/>
      <c r="F717" s="1204"/>
      <c r="G717" s="1204"/>
      <c r="H717" s="1204"/>
      <c r="I717" s="1204"/>
      <c r="J717" s="1204"/>
      <c r="K717" s="1204"/>
      <c r="L717" s="1204"/>
      <c r="M717" s="1204"/>
      <c r="N717" s="1204"/>
      <c r="O717" s="1204"/>
      <c r="P717" s="1204"/>
      <c r="Q717" s="1204"/>
      <c r="R717" s="1204"/>
      <c r="S717" s="1204"/>
      <c r="T717" s="1204"/>
      <c r="U717" s="1204"/>
      <c r="V717" s="1204"/>
      <c r="W717" s="1204"/>
      <c r="X717" s="1204"/>
      <c r="Y717" s="1204"/>
      <c r="Z717" s="1204"/>
      <c r="AA717" s="1204"/>
      <c r="AB717" s="1204"/>
      <c r="AC717" s="1204"/>
      <c r="AD717" s="1204"/>
      <c r="AE717" s="1204"/>
      <c r="AF717" s="1204"/>
      <c r="AG717" s="1204"/>
      <c r="AH717" s="1204"/>
      <c r="AI717" s="1204"/>
      <c r="AJ717" s="1204"/>
      <c r="AK717" s="1204"/>
      <c r="AL717" s="1205"/>
      <c r="AM717" s="787"/>
      <c r="AN717" s="788"/>
      <c r="AO717" s="788"/>
      <c r="AP717" s="789"/>
      <c r="AQ717" s="237"/>
      <c r="AR717" s="237"/>
    </row>
    <row r="718" spans="1:44" s="243" customFormat="1" ht="18.600000000000001" customHeight="1" x14ac:dyDescent="0.15">
      <c r="A718" s="237"/>
      <c r="B718" s="793" t="s">
        <v>1686</v>
      </c>
      <c r="C718" s="794"/>
      <c r="D718" s="794"/>
      <c r="E718" s="794"/>
      <c r="F718" s="794"/>
      <c r="G718" s="794"/>
      <c r="H718" s="794"/>
      <c r="I718" s="794"/>
      <c r="J718" s="794"/>
      <c r="K718" s="794"/>
      <c r="L718" s="794"/>
      <c r="M718" s="794"/>
      <c r="N718" s="794"/>
      <c r="O718" s="794"/>
      <c r="P718" s="794"/>
      <c r="Q718" s="794"/>
      <c r="R718" s="794"/>
      <c r="S718" s="794"/>
      <c r="T718" s="794"/>
      <c r="U718" s="794"/>
      <c r="V718" s="794"/>
      <c r="W718" s="794"/>
      <c r="X718" s="794"/>
      <c r="Y718" s="794"/>
      <c r="Z718" s="794"/>
      <c r="AA718" s="794"/>
      <c r="AB718" s="794"/>
      <c r="AC718" s="794"/>
      <c r="AD718" s="794"/>
      <c r="AE718" s="794"/>
      <c r="AF718" s="794"/>
      <c r="AG718" s="794"/>
      <c r="AH718" s="794"/>
      <c r="AI718" s="794"/>
      <c r="AJ718" s="794"/>
      <c r="AK718" s="794"/>
      <c r="AL718" s="794"/>
      <c r="AM718" s="794"/>
      <c r="AN718" s="794"/>
      <c r="AO718" s="794"/>
      <c r="AP718" s="795"/>
      <c r="AQ718" s="237"/>
      <c r="AR718" s="237"/>
    </row>
    <row r="719" spans="1:44" s="243" customFormat="1" ht="54.75" customHeight="1" x14ac:dyDescent="0.15">
      <c r="A719" s="237"/>
      <c r="B719" s="1044" t="s">
        <v>369</v>
      </c>
      <c r="C719" s="850"/>
      <c r="D719" s="1194" t="s">
        <v>1541</v>
      </c>
      <c r="E719" s="1195"/>
      <c r="F719" s="1195"/>
      <c r="G719" s="1195"/>
      <c r="H719" s="1195"/>
      <c r="I719" s="1195"/>
      <c r="J719" s="1195"/>
      <c r="K719" s="1195"/>
      <c r="L719" s="1195"/>
      <c r="M719" s="1195"/>
      <c r="N719" s="1195"/>
      <c r="O719" s="1195"/>
      <c r="P719" s="1195"/>
      <c r="Q719" s="1195"/>
      <c r="R719" s="1195"/>
      <c r="S719" s="1195"/>
      <c r="T719" s="1195"/>
      <c r="U719" s="1195"/>
      <c r="V719" s="1195"/>
      <c r="W719" s="1195"/>
      <c r="X719" s="1195"/>
      <c r="Y719" s="1195"/>
      <c r="Z719" s="1195"/>
      <c r="AA719" s="1195"/>
      <c r="AB719" s="1195"/>
      <c r="AC719" s="1195"/>
      <c r="AD719" s="1195"/>
      <c r="AE719" s="1195"/>
      <c r="AF719" s="1195"/>
      <c r="AG719" s="1195"/>
      <c r="AH719" s="1195"/>
      <c r="AI719" s="1195"/>
      <c r="AJ719" s="1195"/>
      <c r="AK719" s="1195"/>
      <c r="AL719" s="1196"/>
      <c r="AM719" s="1188"/>
      <c r="AN719" s="1189"/>
      <c r="AO719" s="1189"/>
      <c r="AP719" s="1190"/>
      <c r="AQ719" s="237"/>
      <c r="AR719" s="237"/>
    </row>
    <row r="720" spans="1:44" s="243" customFormat="1" ht="40.5" customHeight="1" x14ac:dyDescent="0.15">
      <c r="A720" s="237"/>
      <c r="B720" s="1046"/>
      <c r="C720" s="852"/>
      <c r="D720" s="1068" t="s">
        <v>1687</v>
      </c>
      <c r="E720" s="1068"/>
      <c r="F720" s="1068"/>
      <c r="G720" s="1068"/>
      <c r="H720" s="1068"/>
      <c r="I720" s="1068"/>
      <c r="J720" s="1068"/>
      <c r="K720" s="1068"/>
      <c r="L720" s="1068"/>
      <c r="M720" s="1068"/>
      <c r="N720" s="1068"/>
      <c r="O720" s="1068"/>
      <c r="P720" s="1068"/>
      <c r="Q720" s="1068"/>
      <c r="R720" s="1068"/>
      <c r="S720" s="1068"/>
      <c r="T720" s="1068"/>
      <c r="U720" s="1068"/>
      <c r="V720" s="1068"/>
      <c r="W720" s="1068"/>
      <c r="X720" s="1068"/>
      <c r="Y720" s="1068"/>
      <c r="Z720" s="1068"/>
      <c r="AA720" s="1068"/>
      <c r="AB720" s="1068"/>
      <c r="AC720" s="1068"/>
      <c r="AD720" s="1068"/>
      <c r="AE720" s="1068"/>
      <c r="AF720" s="1068"/>
      <c r="AG720" s="1068"/>
      <c r="AH720" s="1068"/>
      <c r="AI720" s="1068"/>
      <c r="AJ720" s="1068"/>
      <c r="AK720" s="1068"/>
      <c r="AL720" s="1068" t="s">
        <v>28</v>
      </c>
      <c r="AM720" s="1069"/>
      <c r="AN720" s="1070"/>
      <c r="AO720" s="1070"/>
      <c r="AP720" s="1071"/>
      <c r="AQ720" s="237"/>
      <c r="AR720" s="237"/>
    </row>
    <row r="721" spans="1:44" s="243" customFormat="1" ht="37.5" customHeight="1" x14ac:dyDescent="0.15">
      <c r="A721" s="237"/>
      <c r="B721" s="1046"/>
      <c r="C721" s="852"/>
      <c r="D721" s="1068" t="s">
        <v>1688</v>
      </c>
      <c r="E721" s="1068"/>
      <c r="F721" s="1068"/>
      <c r="G721" s="1068"/>
      <c r="H721" s="1068"/>
      <c r="I721" s="1068"/>
      <c r="J721" s="1068"/>
      <c r="K721" s="1068"/>
      <c r="L721" s="1068"/>
      <c r="M721" s="1068"/>
      <c r="N721" s="1068"/>
      <c r="O721" s="1068"/>
      <c r="P721" s="1068"/>
      <c r="Q721" s="1068"/>
      <c r="R721" s="1068"/>
      <c r="S721" s="1068"/>
      <c r="T721" s="1068"/>
      <c r="U721" s="1068"/>
      <c r="V721" s="1068"/>
      <c r="W721" s="1068"/>
      <c r="X721" s="1068"/>
      <c r="Y721" s="1068"/>
      <c r="Z721" s="1068"/>
      <c r="AA721" s="1068"/>
      <c r="AB721" s="1068"/>
      <c r="AC721" s="1068"/>
      <c r="AD721" s="1068"/>
      <c r="AE721" s="1068"/>
      <c r="AF721" s="1068"/>
      <c r="AG721" s="1068"/>
      <c r="AH721" s="1068"/>
      <c r="AI721" s="1068"/>
      <c r="AJ721" s="1068"/>
      <c r="AK721" s="1068"/>
      <c r="AL721" s="1068" t="s">
        <v>28</v>
      </c>
      <c r="AM721" s="1069"/>
      <c r="AN721" s="1070"/>
      <c r="AO721" s="1070"/>
      <c r="AP721" s="1071"/>
      <c r="AQ721" s="237"/>
      <c r="AR721" s="237"/>
    </row>
    <row r="722" spans="1:44" s="243" customFormat="1" ht="18" customHeight="1" x14ac:dyDescent="0.15">
      <c r="A722" s="237"/>
      <c r="B722" s="604" t="s">
        <v>1689</v>
      </c>
      <c r="C722" s="796"/>
      <c r="D722" s="796"/>
      <c r="E722" s="796"/>
      <c r="F722" s="796"/>
      <c r="G722" s="796"/>
      <c r="H722" s="796"/>
      <c r="I722" s="796"/>
      <c r="J722" s="796"/>
      <c r="K722" s="796"/>
      <c r="L722" s="796"/>
      <c r="M722" s="796"/>
      <c r="N722" s="796"/>
      <c r="O722" s="796"/>
      <c r="P722" s="796"/>
      <c r="Q722" s="796"/>
      <c r="R722" s="796"/>
      <c r="S722" s="796"/>
      <c r="T722" s="796"/>
      <c r="U722" s="796"/>
      <c r="V722" s="796"/>
      <c r="W722" s="796"/>
      <c r="X722" s="796"/>
      <c r="Y722" s="796"/>
      <c r="Z722" s="796"/>
      <c r="AA722" s="796"/>
      <c r="AB722" s="796"/>
      <c r="AC722" s="796"/>
      <c r="AD722" s="796"/>
      <c r="AE722" s="796"/>
      <c r="AF722" s="796"/>
      <c r="AG722" s="796"/>
      <c r="AH722" s="796"/>
      <c r="AI722" s="796"/>
      <c r="AJ722" s="796"/>
      <c r="AK722" s="796"/>
      <c r="AL722" s="796"/>
      <c r="AM722" s="796"/>
      <c r="AN722" s="796"/>
      <c r="AO722" s="796"/>
      <c r="AP722" s="797"/>
      <c r="AQ722" s="237"/>
      <c r="AR722" s="237"/>
    </row>
    <row r="723" spans="1:44" s="243" customFormat="1" ht="45.75" customHeight="1" x14ac:dyDescent="0.15">
      <c r="A723" s="237"/>
      <c r="B723" s="885" t="s">
        <v>370</v>
      </c>
      <c r="C723" s="886"/>
      <c r="D723" s="837" t="s">
        <v>1542</v>
      </c>
      <c r="E723" s="837"/>
      <c r="F723" s="837"/>
      <c r="G723" s="837"/>
      <c r="H723" s="837"/>
      <c r="I723" s="837"/>
      <c r="J723" s="837"/>
      <c r="K723" s="837"/>
      <c r="L723" s="837"/>
      <c r="M723" s="837"/>
      <c r="N723" s="837"/>
      <c r="O723" s="837"/>
      <c r="P723" s="837"/>
      <c r="Q723" s="837"/>
      <c r="R723" s="837"/>
      <c r="S723" s="837"/>
      <c r="T723" s="837"/>
      <c r="U723" s="837"/>
      <c r="V723" s="837"/>
      <c r="W723" s="837"/>
      <c r="X723" s="837"/>
      <c r="Y723" s="837"/>
      <c r="Z723" s="837"/>
      <c r="AA723" s="837"/>
      <c r="AB723" s="837"/>
      <c r="AC723" s="837"/>
      <c r="AD723" s="837"/>
      <c r="AE723" s="837"/>
      <c r="AF723" s="837"/>
      <c r="AG723" s="837"/>
      <c r="AH723" s="837"/>
      <c r="AI723" s="837"/>
      <c r="AJ723" s="837"/>
      <c r="AK723" s="837"/>
      <c r="AL723" s="837" t="s">
        <v>28</v>
      </c>
      <c r="AM723" s="1172"/>
      <c r="AN723" s="1173"/>
      <c r="AO723" s="1173"/>
      <c r="AP723" s="1174"/>
      <c r="AQ723" s="237"/>
      <c r="AR723" s="237"/>
    </row>
    <row r="724" spans="1:44" s="243" customFormat="1" ht="40.5" customHeight="1" x14ac:dyDescent="0.15">
      <c r="A724" s="237"/>
      <c r="B724" s="851"/>
      <c r="C724" s="852"/>
      <c r="D724" s="1068" t="s">
        <v>1543</v>
      </c>
      <c r="E724" s="1068"/>
      <c r="F724" s="1068"/>
      <c r="G724" s="1068"/>
      <c r="H724" s="1068"/>
      <c r="I724" s="1068"/>
      <c r="J724" s="1068"/>
      <c r="K724" s="1068"/>
      <c r="L724" s="1068"/>
      <c r="M724" s="1068"/>
      <c r="N724" s="1068"/>
      <c r="O724" s="1068"/>
      <c r="P724" s="1068"/>
      <c r="Q724" s="1068"/>
      <c r="R724" s="1068"/>
      <c r="S724" s="1068"/>
      <c r="T724" s="1068"/>
      <c r="U724" s="1068"/>
      <c r="V724" s="1068"/>
      <c r="W724" s="1068"/>
      <c r="X724" s="1068"/>
      <c r="Y724" s="1068"/>
      <c r="Z724" s="1068"/>
      <c r="AA724" s="1068"/>
      <c r="AB724" s="1068"/>
      <c r="AC724" s="1068"/>
      <c r="AD724" s="1068"/>
      <c r="AE724" s="1068"/>
      <c r="AF724" s="1068"/>
      <c r="AG724" s="1068"/>
      <c r="AH724" s="1068"/>
      <c r="AI724" s="1068"/>
      <c r="AJ724" s="1068"/>
      <c r="AK724" s="1068"/>
      <c r="AL724" s="1068" t="s">
        <v>28</v>
      </c>
      <c r="AM724" s="1069"/>
      <c r="AN724" s="1070"/>
      <c r="AO724" s="1070"/>
      <c r="AP724" s="1396"/>
      <c r="AQ724" s="237"/>
      <c r="AR724" s="237"/>
    </row>
    <row r="725" spans="1:44" s="243" customFormat="1" ht="30" customHeight="1" x14ac:dyDescent="0.15">
      <c r="A725" s="237"/>
      <c r="B725" s="1416"/>
      <c r="C725" s="1461"/>
      <c r="D725" s="1182" t="s">
        <v>1544</v>
      </c>
      <c r="E725" s="1182"/>
      <c r="F725" s="1182"/>
      <c r="G725" s="1182"/>
      <c r="H725" s="1182"/>
      <c r="I725" s="1182"/>
      <c r="J725" s="1182"/>
      <c r="K725" s="1182"/>
      <c r="L725" s="1182"/>
      <c r="M725" s="1182"/>
      <c r="N725" s="1182"/>
      <c r="O725" s="1182"/>
      <c r="P725" s="1182"/>
      <c r="Q725" s="1182"/>
      <c r="R725" s="1182"/>
      <c r="S725" s="1182"/>
      <c r="T725" s="1182"/>
      <c r="U725" s="1182"/>
      <c r="V725" s="1182"/>
      <c r="W725" s="1182"/>
      <c r="X725" s="1182"/>
      <c r="Y725" s="1182"/>
      <c r="Z725" s="1182"/>
      <c r="AA725" s="1182"/>
      <c r="AB725" s="1182"/>
      <c r="AC725" s="1182"/>
      <c r="AD725" s="1182"/>
      <c r="AE725" s="1182"/>
      <c r="AF725" s="1182"/>
      <c r="AG725" s="1182"/>
      <c r="AH725" s="1182"/>
      <c r="AI725" s="1182"/>
      <c r="AJ725" s="1182"/>
      <c r="AK725" s="1182"/>
      <c r="AL725" s="1182" t="s">
        <v>28</v>
      </c>
      <c r="AM725" s="1069"/>
      <c r="AN725" s="1070"/>
      <c r="AO725" s="1070"/>
      <c r="AP725" s="1396"/>
      <c r="AQ725" s="237"/>
      <c r="AR725" s="237"/>
    </row>
    <row r="726" spans="1:44" s="243" customFormat="1" ht="18" customHeight="1" x14ac:dyDescent="0.15">
      <c r="A726" s="237"/>
      <c r="B726" s="1197" t="s">
        <v>1690</v>
      </c>
      <c r="C726" s="1090"/>
      <c r="D726" s="1090"/>
      <c r="E726" s="1090"/>
      <c r="F726" s="1090"/>
      <c r="G726" s="1090"/>
      <c r="H726" s="1090"/>
      <c r="I726" s="1090"/>
      <c r="J726" s="1090"/>
      <c r="K726" s="1090"/>
      <c r="L726" s="1090"/>
      <c r="M726" s="1090"/>
      <c r="N726" s="1090"/>
      <c r="O726" s="1090"/>
      <c r="P726" s="1090"/>
      <c r="Q726" s="1090"/>
      <c r="R726" s="1090"/>
      <c r="S726" s="1090"/>
      <c r="T726" s="1090"/>
      <c r="U726" s="1090"/>
      <c r="V726" s="1090"/>
      <c r="W726" s="1090"/>
      <c r="X726" s="1090"/>
      <c r="Y726" s="1090"/>
      <c r="Z726" s="1090"/>
      <c r="AA726" s="1090"/>
      <c r="AB726" s="1090"/>
      <c r="AC726" s="1090"/>
      <c r="AD726" s="1090"/>
      <c r="AE726" s="1090"/>
      <c r="AF726" s="1090"/>
      <c r="AG726" s="1090"/>
      <c r="AH726" s="1090"/>
      <c r="AI726" s="1090"/>
      <c r="AJ726" s="1090"/>
      <c r="AK726" s="1090"/>
      <c r="AL726" s="1090"/>
      <c r="AM726" s="1090"/>
      <c r="AN726" s="1090"/>
      <c r="AO726" s="1090"/>
      <c r="AP726" s="1198"/>
      <c r="AQ726" s="237"/>
      <c r="AR726" s="237"/>
    </row>
    <row r="727" spans="1:44" s="243" customFormat="1" ht="45" customHeight="1" x14ac:dyDescent="0.15">
      <c r="A727" s="237"/>
      <c r="B727" s="868" t="s">
        <v>19</v>
      </c>
      <c r="C727" s="868"/>
      <c r="D727" s="1067" t="s">
        <v>1547</v>
      </c>
      <c r="E727" s="1068"/>
      <c r="F727" s="1068"/>
      <c r="G727" s="1068"/>
      <c r="H727" s="1068"/>
      <c r="I727" s="1068"/>
      <c r="J727" s="1068"/>
      <c r="K727" s="1068"/>
      <c r="L727" s="1068"/>
      <c r="M727" s="1068"/>
      <c r="N727" s="1068"/>
      <c r="O727" s="1068"/>
      <c r="P727" s="1068"/>
      <c r="Q727" s="1068"/>
      <c r="R727" s="1068"/>
      <c r="S727" s="1068"/>
      <c r="T727" s="1068"/>
      <c r="U727" s="1068"/>
      <c r="V727" s="1068"/>
      <c r="W727" s="1068"/>
      <c r="X727" s="1068"/>
      <c r="Y727" s="1068"/>
      <c r="Z727" s="1068"/>
      <c r="AA727" s="1068"/>
      <c r="AB727" s="1068"/>
      <c r="AC727" s="1068"/>
      <c r="AD727" s="1068"/>
      <c r="AE727" s="1068"/>
      <c r="AF727" s="1068"/>
      <c r="AG727" s="1068"/>
      <c r="AH727" s="1068"/>
      <c r="AI727" s="1068"/>
      <c r="AJ727" s="1068"/>
      <c r="AK727" s="1068"/>
      <c r="AL727" s="1068" t="s">
        <v>28</v>
      </c>
      <c r="AM727" s="1069"/>
      <c r="AN727" s="1070"/>
      <c r="AO727" s="1070"/>
      <c r="AP727" s="1071"/>
      <c r="AQ727" s="237"/>
      <c r="AR727" s="237"/>
    </row>
    <row r="728" spans="1:44" s="243" customFormat="1" ht="29.45" customHeight="1" x14ac:dyDescent="0.15">
      <c r="A728" s="237"/>
      <c r="B728" s="868"/>
      <c r="C728" s="868"/>
      <c r="D728" s="1067" t="s">
        <v>1546</v>
      </c>
      <c r="E728" s="1068"/>
      <c r="F728" s="1068"/>
      <c r="G728" s="1068"/>
      <c r="H728" s="1068"/>
      <c r="I728" s="1068"/>
      <c r="J728" s="1068"/>
      <c r="K728" s="1068"/>
      <c r="L728" s="1068"/>
      <c r="M728" s="1068"/>
      <c r="N728" s="1068"/>
      <c r="O728" s="1068"/>
      <c r="P728" s="1068"/>
      <c r="Q728" s="1068"/>
      <c r="R728" s="1068"/>
      <c r="S728" s="1068"/>
      <c r="T728" s="1068"/>
      <c r="U728" s="1068"/>
      <c r="V728" s="1068"/>
      <c r="W728" s="1068"/>
      <c r="X728" s="1068"/>
      <c r="Y728" s="1068"/>
      <c r="Z728" s="1068"/>
      <c r="AA728" s="1068"/>
      <c r="AB728" s="1068"/>
      <c r="AC728" s="1068"/>
      <c r="AD728" s="1068"/>
      <c r="AE728" s="1068"/>
      <c r="AF728" s="1068"/>
      <c r="AG728" s="1068"/>
      <c r="AH728" s="1068"/>
      <c r="AI728" s="1068"/>
      <c r="AJ728" s="1068"/>
      <c r="AK728" s="1068"/>
      <c r="AL728" s="1068" t="s">
        <v>28</v>
      </c>
      <c r="AM728" s="1069"/>
      <c r="AN728" s="1070"/>
      <c r="AO728" s="1070"/>
      <c r="AP728" s="1071"/>
      <c r="AQ728" s="237"/>
      <c r="AR728" s="237"/>
    </row>
    <row r="729" spans="1:44" s="243" customFormat="1" ht="30" customHeight="1" x14ac:dyDescent="0.15">
      <c r="A729" s="237"/>
      <c r="B729" s="868"/>
      <c r="C729" s="868"/>
      <c r="D729" s="1117" t="s">
        <v>1545</v>
      </c>
      <c r="E729" s="1117"/>
      <c r="F729" s="1117"/>
      <c r="G729" s="1117"/>
      <c r="H729" s="1117"/>
      <c r="I729" s="1117"/>
      <c r="J729" s="1117"/>
      <c r="K729" s="1117"/>
      <c r="L729" s="1117"/>
      <c r="M729" s="1117"/>
      <c r="N729" s="1117"/>
      <c r="O729" s="1117"/>
      <c r="P729" s="1117"/>
      <c r="Q729" s="1117"/>
      <c r="R729" s="1117"/>
      <c r="S729" s="1117"/>
      <c r="T729" s="1117"/>
      <c r="U729" s="1117"/>
      <c r="V729" s="1117"/>
      <c r="W729" s="1117"/>
      <c r="X729" s="1117"/>
      <c r="Y729" s="1117"/>
      <c r="Z729" s="1117"/>
      <c r="AA729" s="1117"/>
      <c r="AB729" s="1117"/>
      <c r="AC729" s="1117"/>
      <c r="AD729" s="1117"/>
      <c r="AE729" s="1117"/>
      <c r="AF729" s="1117"/>
      <c r="AG729" s="1117"/>
      <c r="AH729" s="1117"/>
      <c r="AI729" s="1117"/>
      <c r="AJ729" s="1117"/>
      <c r="AK729" s="1117"/>
      <c r="AL729" s="1118"/>
      <c r="AM729" s="779"/>
      <c r="AN729" s="698"/>
      <c r="AO729" s="698"/>
      <c r="AP729" s="780"/>
      <c r="AQ729" s="237"/>
      <c r="AR729" s="237"/>
    </row>
    <row r="730" spans="1:44" s="243" customFormat="1" ht="30.6" customHeight="1" x14ac:dyDescent="0.15">
      <c r="A730" s="237"/>
      <c r="B730" s="868"/>
      <c r="C730" s="868"/>
      <c r="D730" s="1023" t="s">
        <v>1691</v>
      </c>
      <c r="E730" s="1024"/>
      <c r="F730" s="1024"/>
      <c r="G730" s="1024"/>
      <c r="H730" s="1024"/>
      <c r="I730" s="1024"/>
      <c r="J730" s="1024"/>
      <c r="K730" s="1024"/>
      <c r="L730" s="1024"/>
      <c r="M730" s="1024"/>
      <c r="N730" s="1024"/>
      <c r="O730" s="1024"/>
      <c r="P730" s="1024"/>
      <c r="Q730" s="1024"/>
      <c r="R730" s="1024"/>
      <c r="S730" s="1024"/>
      <c r="T730" s="1024"/>
      <c r="U730" s="1024"/>
      <c r="V730" s="1024"/>
      <c r="W730" s="1024"/>
      <c r="X730" s="1024"/>
      <c r="Y730" s="1024"/>
      <c r="Z730" s="1024"/>
      <c r="AA730" s="1024"/>
      <c r="AB730" s="1024"/>
      <c r="AC730" s="1024"/>
      <c r="AD730" s="1024"/>
      <c r="AE730" s="1024"/>
      <c r="AF730" s="1024"/>
      <c r="AG730" s="1024"/>
      <c r="AH730" s="1024"/>
      <c r="AI730" s="1024"/>
      <c r="AJ730" s="1024"/>
      <c r="AK730" s="1024"/>
      <c r="AL730" s="1024" t="s">
        <v>28</v>
      </c>
      <c r="AM730" s="1069"/>
      <c r="AN730" s="1070"/>
      <c r="AO730" s="1070"/>
      <c r="AP730" s="1071"/>
      <c r="AQ730" s="237"/>
      <c r="AR730" s="237"/>
    </row>
    <row r="731" spans="1:44" s="243" customFormat="1" ht="18" customHeight="1" x14ac:dyDescent="0.15">
      <c r="B731" s="798" t="s">
        <v>1326</v>
      </c>
      <c r="C731" s="799"/>
      <c r="D731" s="799"/>
      <c r="E731" s="799"/>
      <c r="F731" s="799"/>
      <c r="G731" s="799"/>
      <c r="H731" s="799"/>
      <c r="I731" s="799"/>
      <c r="J731" s="799"/>
      <c r="K731" s="799"/>
      <c r="L731" s="799"/>
      <c r="M731" s="799"/>
      <c r="N731" s="799"/>
      <c r="O731" s="799"/>
      <c r="P731" s="799"/>
      <c r="Q731" s="799"/>
      <c r="R731" s="799"/>
      <c r="S731" s="799"/>
      <c r="T731" s="799"/>
      <c r="U731" s="799"/>
      <c r="V731" s="799"/>
      <c r="W731" s="799"/>
      <c r="X731" s="799"/>
      <c r="Y731" s="799"/>
      <c r="Z731" s="799"/>
      <c r="AA731" s="799"/>
      <c r="AB731" s="799"/>
      <c r="AC731" s="799"/>
      <c r="AD731" s="799"/>
      <c r="AE731" s="799"/>
      <c r="AF731" s="799"/>
      <c r="AG731" s="799"/>
      <c r="AH731" s="799"/>
      <c r="AI731" s="799"/>
      <c r="AJ731" s="799"/>
      <c r="AK731" s="799"/>
      <c r="AL731" s="577"/>
      <c r="AM731" s="577"/>
      <c r="AN731" s="799"/>
      <c r="AO731" s="799"/>
      <c r="AP731" s="800"/>
      <c r="AQ731" s="237"/>
      <c r="AR731" s="237"/>
    </row>
    <row r="732" spans="1:44" ht="54" customHeight="1" x14ac:dyDescent="0.15">
      <c r="A732" s="238"/>
      <c r="B732" s="1044" t="s">
        <v>30</v>
      </c>
      <c r="C732" s="1098"/>
      <c r="D732" s="1093" t="s">
        <v>1692</v>
      </c>
      <c r="E732" s="1093"/>
      <c r="F732" s="1093"/>
      <c r="G732" s="1093"/>
      <c r="H732" s="1093"/>
      <c r="I732" s="1093"/>
      <c r="J732" s="1093"/>
      <c r="K732" s="1093"/>
      <c r="L732" s="1093"/>
      <c r="M732" s="1093"/>
      <c r="N732" s="1093"/>
      <c r="O732" s="1093"/>
      <c r="P732" s="1093"/>
      <c r="Q732" s="1093"/>
      <c r="R732" s="1093"/>
      <c r="S732" s="1093"/>
      <c r="T732" s="1093"/>
      <c r="U732" s="1093"/>
      <c r="V732" s="1093"/>
      <c r="W732" s="1093"/>
      <c r="X732" s="1093"/>
      <c r="Y732" s="1093"/>
      <c r="Z732" s="1093"/>
      <c r="AA732" s="1093"/>
      <c r="AB732" s="1093"/>
      <c r="AC732" s="1093"/>
      <c r="AD732" s="1093"/>
      <c r="AE732" s="1093"/>
      <c r="AF732" s="1093"/>
      <c r="AG732" s="1093"/>
      <c r="AH732" s="1093"/>
      <c r="AI732" s="1093"/>
      <c r="AJ732" s="1093"/>
      <c r="AK732" s="1093"/>
      <c r="AL732" s="1093" t="s">
        <v>28</v>
      </c>
      <c r="AM732" s="1188"/>
      <c r="AN732" s="1189"/>
      <c r="AO732" s="1189"/>
      <c r="AP732" s="1190"/>
      <c r="AQ732" s="237"/>
      <c r="AR732" s="237"/>
    </row>
    <row r="733" spans="1:44" s="243" customFormat="1" ht="21.6" customHeight="1" x14ac:dyDescent="0.15">
      <c r="A733" s="237"/>
      <c r="B733" s="1046"/>
      <c r="C733" s="1099"/>
      <c r="D733" s="1068" t="s">
        <v>186</v>
      </c>
      <c r="E733" s="1068"/>
      <c r="F733" s="1068"/>
      <c r="G733" s="1068"/>
      <c r="H733" s="1068"/>
      <c r="I733" s="1068"/>
      <c r="J733" s="1068"/>
      <c r="K733" s="1068"/>
      <c r="L733" s="1068"/>
      <c r="M733" s="1068"/>
      <c r="N733" s="1068"/>
      <c r="O733" s="1068"/>
      <c r="P733" s="1068"/>
      <c r="Q733" s="1068"/>
      <c r="R733" s="1068"/>
      <c r="S733" s="1068"/>
      <c r="T733" s="1068"/>
      <c r="U733" s="1068"/>
      <c r="V733" s="1068"/>
      <c r="W733" s="1068"/>
      <c r="X733" s="1068"/>
      <c r="Y733" s="1068"/>
      <c r="Z733" s="1068"/>
      <c r="AA733" s="1068"/>
      <c r="AB733" s="1068"/>
      <c r="AC733" s="1068"/>
      <c r="AD733" s="1068"/>
      <c r="AE733" s="1068"/>
      <c r="AF733" s="1068"/>
      <c r="AG733" s="1068"/>
      <c r="AH733" s="1068"/>
      <c r="AI733" s="1068"/>
      <c r="AJ733" s="1068"/>
      <c r="AK733" s="1068"/>
      <c r="AL733" s="1068" t="s">
        <v>28</v>
      </c>
      <c r="AM733" s="1069"/>
      <c r="AN733" s="1070"/>
      <c r="AO733" s="1070"/>
      <c r="AP733" s="1071"/>
      <c r="AQ733" s="237"/>
      <c r="AR733" s="237"/>
    </row>
    <row r="734" spans="1:44" s="243" customFormat="1" ht="21.6" customHeight="1" x14ac:dyDescent="0.15">
      <c r="A734" s="237"/>
      <c r="B734" s="1046"/>
      <c r="C734" s="1099"/>
      <c r="D734" s="1068" t="s">
        <v>187</v>
      </c>
      <c r="E734" s="1068"/>
      <c r="F734" s="1068"/>
      <c r="G734" s="1068"/>
      <c r="H734" s="1068"/>
      <c r="I734" s="1068"/>
      <c r="J734" s="1068"/>
      <c r="K734" s="1068"/>
      <c r="L734" s="1068"/>
      <c r="M734" s="1068"/>
      <c r="N734" s="1068"/>
      <c r="O734" s="1068"/>
      <c r="P734" s="1068"/>
      <c r="Q734" s="1068"/>
      <c r="R734" s="1068"/>
      <c r="S734" s="1068"/>
      <c r="T734" s="1068"/>
      <c r="U734" s="1068"/>
      <c r="V734" s="1068"/>
      <c r="W734" s="1068"/>
      <c r="X734" s="1068"/>
      <c r="Y734" s="1068"/>
      <c r="Z734" s="1068"/>
      <c r="AA734" s="1068"/>
      <c r="AB734" s="1068"/>
      <c r="AC734" s="1068"/>
      <c r="AD734" s="1068"/>
      <c r="AE734" s="1068"/>
      <c r="AF734" s="1068"/>
      <c r="AG734" s="1068"/>
      <c r="AH734" s="1068"/>
      <c r="AI734" s="1068"/>
      <c r="AJ734" s="1068"/>
      <c r="AK734" s="1068"/>
      <c r="AL734" s="1068" t="s">
        <v>28</v>
      </c>
      <c r="AM734" s="1069"/>
      <c r="AN734" s="1070"/>
      <c r="AO734" s="1070"/>
      <c r="AP734" s="1071"/>
      <c r="AQ734" s="237"/>
      <c r="AR734" s="237"/>
    </row>
    <row r="735" spans="1:44" s="243" customFormat="1" ht="30" customHeight="1" x14ac:dyDescent="0.15">
      <c r="A735" s="237"/>
      <c r="B735" s="1046"/>
      <c r="C735" s="1099"/>
      <c r="D735" s="1068" t="s">
        <v>588</v>
      </c>
      <c r="E735" s="1068"/>
      <c r="F735" s="1068"/>
      <c r="G735" s="1068"/>
      <c r="H735" s="1068"/>
      <c r="I735" s="1068"/>
      <c r="J735" s="1068"/>
      <c r="K735" s="1068"/>
      <c r="L735" s="1068"/>
      <c r="M735" s="1068"/>
      <c r="N735" s="1068"/>
      <c r="O735" s="1068"/>
      <c r="P735" s="1068"/>
      <c r="Q735" s="1068"/>
      <c r="R735" s="1068"/>
      <c r="S735" s="1068"/>
      <c r="T735" s="1068"/>
      <c r="U735" s="1068"/>
      <c r="V735" s="1068"/>
      <c r="W735" s="1068"/>
      <c r="X735" s="1068"/>
      <c r="Y735" s="1068"/>
      <c r="Z735" s="1068"/>
      <c r="AA735" s="1068"/>
      <c r="AB735" s="1068"/>
      <c r="AC735" s="1068"/>
      <c r="AD735" s="1068"/>
      <c r="AE735" s="1068"/>
      <c r="AF735" s="1068"/>
      <c r="AG735" s="1068"/>
      <c r="AH735" s="1068"/>
      <c r="AI735" s="1068"/>
      <c r="AJ735" s="1068"/>
      <c r="AK735" s="1068"/>
      <c r="AL735" s="1068" t="s">
        <v>28</v>
      </c>
      <c r="AM735" s="1069"/>
      <c r="AN735" s="1070"/>
      <c r="AO735" s="1070"/>
      <c r="AP735" s="1071"/>
      <c r="AQ735" s="237"/>
      <c r="AR735" s="237"/>
    </row>
    <row r="736" spans="1:44" s="243" customFormat="1" ht="54.6" customHeight="1" x14ac:dyDescent="0.15">
      <c r="A736" s="237"/>
      <c r="B736" s="1048"/>
      <c r="C736" s="1394"/>
      <c r="D736" s="1458" t="s">
        <v>1313</v>
      </c>
      <c r="E736" s="1459"/>
      <c r="F736" s="1459"/>
      <c r="G736" s="1459"/>
      <c r="H736" s="1459"/>
      <c r="I736" s="1459"/>
      <c r="J736" s="1459"/>
      <c r="K736" s="1459"/>
      <c r="L736" s="1459"/>
      <c r="M736" s="1459"/>
      <c r="N736" s="1459"/>
      <c r="O736" s="1459"/>
      <c r="P736" s="1459"/>
      <c r="Q736" s="1459"/>
      <c r="R736" s="1459"/>
      <c r="S736" s="1459"/>
      <c r="T736" s="1459"/>
      <c r="U736" s="1459"/>
      <c r="V736" s="1459"/>
      <c r="W736" s="1459"/>
      <c r="X736" s="1459"/>
      <c r="Y736" s="1459"/>
      <c r="Z736" s="1459"/>
      <c r="AA736" s="1459"/>
      <c r="AB736" s="1459"/>
      <c r="AC736" s="1459"/>
      <c r="AD736" s="1459"/>
      <c r="AE736" s="1459"/>
      <c r="AF736" s="1459"/>
      <c r="AG736" s="1459"/>
      <c r="AH736" s="1459"/>
      <c r="AI736" s="1459"/>
      <c r="AJ736" s="1459"/>
      <c r="AK736" s="1459"/>
      <c r="AL736" s="1459"/>
      <c r="AM736" s="1459"/>
      <c r="AN736" s="1459"/>
      <c r="AO736" s="1459"/>
      <c r="AP736" s="1460"/>
      <c r="AQ736" s="237"/>
      <c r="AR736" s="237"/>
    </row>
    <row r="737" spans="1:44" s="243" customFormat="1" ht="6.6" customHeight="1" x14ac:dyDescent="0.15">
      <c r="A737" s="237"/>
      <c r="B737" s="548"/>
      <c r="C737" s="548"/>
      <c r="D737" s="551"/>
      <c r="E737" s="551"/>
      <c r="F737" s="551"/>
      <c r="G737" s="551"/>
      <c r="H737" s="551"/>
      <c r="I737" s="551"/>
      <c r="J737" s="551"/>
      <c r="K737" s="551"/>
      <c r="L737" s="551"/>
      <c r="M737" s="551"/>
      <c r="N737" s="551"/>
      <c r="O737" s="551"/>
      <c r="P737" s="551"/>
      <c r="Q737" s="551"/>
      <c r="R737" s="551"/>
      <c r="S737" s="551"/>
      <c r="T737" s="551"/>
      <c r="U737" s="551"/>
      <c r="V737" s="551"/>
      <c r="W737" s="551"/>
      <c r="X737" s="551"/>
      <c r="Y737" s="551"/>
      <c r="Z737" s="551"/>
      <c r="AA737" s="551"/>
      <c r="AB737" s="551"/>
      <c r="AC737" s="551"/>
      <c r="AD737" s="551"/>
      <c r="AE737" s="551"/>
      <c r="AF737" s="551"/>
      <c r="AG737" s="551"/>
      <c r="AH737" s="551"/>
      <c r="AI737" s="551"/>
      <c r="AJ737" s="551"/>
      <c r="AK737" s="551"/>
      <c r="AL737" s="551"/>
      <c r="AM737" s="551"/>
      <c r="AN737" s="551"/>
      <c r="AO737" s="551"/>
      <c r="AP737" s="551"/>
      <c r="AQ737" s="237"/>
      <c r="AR737" s="237"/>
    </row>
    <row r="738" spans="1:44" s="243" customFormat="1" ht="18" customHeight="1" x14ac:dyDescent="0.15">
      <c r="A738" s="237"/>
      <c r="B738" s="1053" t="s">
        <v>1412</v>
      </c>
      <c r="C738" s="1053"/>
      <c r="D738" s="1053"/>
      <c r="E738" s="1053"/>
      <c r="F738" s="1053"/>
      <c r="G738" s="1053"/>
      <c r="H738" s="1053"/>
      <c r="I738" s="1053"/>
      <c r="J738" s="1053"/>
      <c r="K738" s="1053"/>
      <c r="L738" s="1053"/>
      <c r="M738" s="1053"/>
      <c r="N738" s="1053"/>
      <c r="O738" s="1053"/>
      <c r="P738" s="1053"/>
      <c r="Q738" s="1053"/>
      <c r="R738" s="1053"/>
      <c r="S738" s="1053"/>
      <c r="T738" s="1053"/>
      <c r="U738" s="1053"/>
      <c r="V738" s="1053"/>
      <c r="W738" s="1053"/>
      <c r="X738" s="1053"/>
      <c r="Y738" s="1053"/>
      <c r="Z738" s="1053"/>
      <c r="AA738" s="1053"/>
      <c r="AB738" s="1053"/>
      <c r="AC738" s="1053"/>
      <c r="AD738" s="1053"/>
      <c r="AE738" s="1053"/>
      <c r="AF738" s="1053"/>
      <c r="AG738" s="1053"/>
      <c r="AH738" s="1053"/>
      <c r="AI738" s="1053"/>
      <c r="AJ738" s="1053"/>
      <c r="AK738" s="1053"/>
      <c r="AL738" s="1053"/>
      <c r="AM738" s="1053"/>
      <c r="AN738" s="1053"/>
      <c r="AO738" s="1053"/>
      <c r="AP738" s="1053"/>
      <c r="AQ738" s="237"/>
      <c r="AR738" s="237"/>
    </row>
    <row r="739" spans="1:44" s="243" customFormat="1" ht="18.600000000000001" customHeight="1" x14ac:dyDescent="0.15">
      <c r="A739" s="237"/>
      <c r="B739" s="833"/>
      <c r="C739" s="833"/>
      <c r="D739" s="833" t="s">
        <v>27</v>
      </c>
      <c r="E739" s="833"/>
      <c r="F739" s="833"/>
      <c r="G739" s="833"/>
      <c r="H739" s="833"/>
      <c r="I739" s="833"/>
      <c r="J739" s="833"/>
      <c r="K739" s="833"/>
      <c r="L739" s="833"/>
      <c r="M739" s="833"/>
      <c r="N739" s="833"/>
      <c r="O739" s="833"/>
      <c r="P739" s="833"/>
      <c r="Q739" s="833"/>
      <c r="R739" s="833"/>
      <c r="S739" s="833"/>
      <c r="T739" s="833"/>
      <c r="U739" s="833"/>
      <c r="V739" s="833"/>
      <c r="W739" s="833"/>
      <c r="X739" s="833"/>
      <c r="Y739" s="833"/>
      <c r="Z739" s="833"/>
      <c r="AA739" s="833"/>
      <c r="AB739" s="833"/>
      <c r="AC739" s="833"/>
      <c r="AD739" s="833"/>
      <c r="AE739" s="833"/>
      <c r="AF739" s="833"/>
      <c r="AG739" s="833"/>
      <c r="AH739" s="833"/>
      <c r="AI739" s="833"/>
      <c r="AJ739" s="833"/>
      <c r="AK739" s="833"/>
      <c r="AL739" s="833"/>
      <c r="AM739" s="981" t="s">
        <v>60</v>
      </c>
      <c r="AN739" s="982"/>
      <c r="AO739" s="982"/>
      <c r="AP739" s="983"/>
      <c r="AQ739" s="237"/>
      <c r="AR739" s="237"/>
    </row>
    <row r="740" spans="1:44" s="243" customFormat="1" ht="30" customHeight="1" x14ac:dyDescent="0.15">
      <c r="A740" s="237"/>
      <c r="B740" s="835" t="s">
        <v>9</v>
      </c>
      <c r="C740" s="835"/>
      <c r="D740" s="832" t="s">
        <v>1534</v>
      </c>
      <c r="E740" s="832"/>
      <c r="F740" s="832"/>
      <c r="G740" s="832"/>
      <c r="H740" s="832"/>
      <c r="I740" s="832"/>
      <c r="J740" s="832"/>
      <c r="K740" s="832"/>
      <c r="L740" s="832"/>
      <c r="M740" s="832"/>
      <c r="N740" s="832"/>
      <c r="O740" s="832"/>
      <c r="P740" s="832"/>
      <c r="Q740" s="832"/>
      <c r="R740" s="832"/>
      <c r="S740" s="832"/>
      <c r="T740" s="832"/>
      <c r="U740" s="832"/>
      <c r="V740" s="832"/>
      <c r="W740" s="832"/>
      <c r="X740" s="832"/>
      <c r="Y740" s="832"/>
      <c r="Z740" s="832"/>
      <c r="AA740" s="832"/>
      <c r="AB740" s="832"/>
      <c r="AC740" s="832"/>
      <c r="AD740" s="832"/>
      <c r="AE740" s="832"/>
      <c r="AF740" s="832"/>
      <c r="AG740" s="832"/>
      <c r="AH740" s="832"/>
      <c r="AI740" s="832"/>
      <c r="AJ740" s="832"/>
      <c r="AK740" s="832"/>
      <c r="AL740" s="832" t="s">
        <v>28</v>
      </c>
      <c r="AM740" s="838"/>
      <c r="AN740" s="839"/>
      <c r="AO740" s="839"/>
      <c r="AP740" s="840"/>
      <c r="AQ740" s="237"/>
      <c r="AR740" s="237"/>
    </row>
    <row r="741" spans="1:44" s="243" customFormat="1" ht="21.6" customHeight="1" x14ac:dyDescent="0.15">
      <c r="A741" s="237"/>
      <c r="B741" s="876" t="s">
        <v>12</v>
      </c>
      <c r="C741" s="876"/>
      <c r="D741" s="837" t="s">
        <v>1314</v>
      </c>
      <c r="E741" s="837"/>
      <c r="F741" s="837"/>
      <c r="G741" s="837"/>
      <c r="H741" s="837"/>
      <c r="I741" s="837"/>
      <c r="J741" s="837"/>
      <c r="K741" s="837"/>
      <c r="L741" s="837"/>
      <c r="M741" s="837"/>
      <c r="N741" s="837"/>
      <c r="O741" s="837"/>
      <c r="P741" s="837"/>
      <c r="Q741" s="837"/>
      <c r="R741" s="837"/>
      <c r="S741" s="837"/>
      <c r="T741" s="837"/>
      <c r="U741" s="837"/>
      <c r="V741" s="837"/>
      <c r="W741" s="837"/>
      <c r="X741" s="837"/>
      <c r="Y741" s="837"/>
      <c r="Z741" s="837"/>
      <c r="AA741" s="837"/>
      <c r="AB741" s="837"/>
      <c r="AC741" s="837"/>
      <c r="AD741" s="837"/>
      <c r="AE741" s="837"/>
      <c r="AF741" s="837"/>
      <c r="AG741" s="837"/>
      <c r="AH741" s="837"/>
      <c r="AI741" s="837"/>
      <c r="AJ741" s="837"/>
      <c r="AK741" s="837"/>
      <c r="AL741" s="837" t="s">
        <v>28</v>
      </c>
      <c r="AM741" s="985"/>
      <c r="AN741" s="986"/>
      <c r="AO741" s="986"/>
      <c r="AP741" s="987"/>
      <c r="AQ741" s="237"/>
      <c r="AR741" s="237"/>
    </row>
    <row r="742" spans="1:44" s="243" customFormat="1" ht="30" customHeight="1" x14ac:dyDescent="0.15">
      <c r="A742" s="237"/>
      <c r="B742" s="1044" t="s">
        <v>14</v>
      </c>
      <c r="C742" s="1045"/>
      <c r="D742" s="1397" t="s">
        <v>1315</v>
      </c>
      <c r="E742" s="1093"/>
      <c r="F742" s="1093"/>
      <c r="G742" s="1093"/>
      <c r="H742" s="1093"/>
      <c r="I742" s="1093"/>
      <c r="J742" s="1093"/>
      <c r="K742" s="1093"/>
      <c r="L742" s="1093"/>
      <c r="M742" s="1093"/>
      <c r="N742" s="1093"/>
      <c r="O742" s="1093"/>
      <c r="P742" s="1093"/>
      <c r="Q742" s="1093"/>
      <c r="R742" s="1093"/>
      <c r="S742" s="1093"/>
      <c r="T742" s="1093"/>
      <c r="U742" s="1093"/>
      <c r="V742" s="1093"/>
      <c r="W742" s="1093"/>
      <c r="X742" s="1093"/>
      <c r="Y742" s="1093"/>
      <c r="Z742" s="1093"/>
      <c r="AA742" s="1093"/>
      <c r="AB742" s="1093"/>
      <c r="AC742" s="1093"/>
      <c r="AD742" s="1093"/>
      <c r="AE742" s="1093"/>
      <c r="AF742" s="1093"/>
      <c r="AG742" s="1093"/>
      <c r="AH742" s="1093"/>
      <c r="AI742" s="1093"/>
      <c r="AJ742" s="1093"/>
      <c r="AK742" s="1093"/>
      <c r="AL742" s="1094" t="s">
        <v>28</v>
      </c>
      <c r="AM742" s="859"/>
      <c r="AN742" s="860"/>
      <c r="AO742" s="860"/>
      <c r="AP742" s="861"/>
      <c r="AQ742" s="237"/>
      <c r="AR742" s="237"/>
    </row>
    <row r="743" spans="1:44" s="243" customFormat="1" ht="90" customHeight="1" x14ac:dyDescent="0.15">
      <c r="A743" s="237"/>
      <c r="B743" s="1046"/>
      <c r="C743" s="1047"/>
      <c r="D743" s="645"/>
      <c r="E743" s="1042" t="s">
        <v>1316</v>
      </c>
      <c r="F743" s="1043"/>
      <c r="G743" s="1043"/>
      <c r="H743" s="1043"/>
      <c r="I743" s="1043"/>
      <c r="J743" s="1043"/>
      <c r="K743" s="1043"/>
      <c r="L743" s="1043"/>
      <c r="M743" s="1043"/>
      <c r="N743" s="1043"/>
      <c r="O743" s="1043"/>
      <c r="P743" s="1043"/>
      <c r="Q743" s="1043"/>
      <c r="R743" s="1043"/>
      <c r="S743" s="1043"/>
      <c r="T743" s="1043"/>
      <c r="U743" s="1043"/>
      <c r="V743" s="1043"/>
      <c r="W743" s="1043"/>
      <c r="X743" s="1043"/>
      <c r="Y743" s="1043"/>
      <c r="Z743" s="1043"/>
      <c r="AA743" s="1043"/>
      <c r="AB743" s="1043"/>
      <c r="AC743" s="1043"/>
      <c r="AD743" s="1043"/>
      <c r="AE743" s="1043"/>
      <c r="AF743" s="1043"/>
      <c r="AG743" s="1043"/>
      <c r="AH743" s="1043"/>
      <c r="AI743" s="1043"/>
      <c r="AJ743" s="1043"/>
      <c r="AK743" s="1043"/>
      <c r="AL743" s="645" t="s">
        <v>28</v>
      </c>
      <c r="AM743" s="862"/>
      <c r="AN743" s="863"/>
      <c r="AO743" s="863"/>
      <c r="AP743" s="864"/>
      <c r="AQ743" s="237"/>
      <c r="AR743" s="237"/>
    </row>
    <row r="744" spans="1:44" s="243" customFormat="1" ht="6" customHeight="1" x14ac:dyDescent="0.15">
      <c r="A744" s="237"/>
      <c r="B744" s="1048"/>
      <c r="C744" s="1049"/>
      <c r="D744" s="1206"/>
      <c r="E744" s="1206"/>
      <c r="F744" s="1206"/>
      <c r="G744" s="1206"/>
      <c r="H744" s="1206"/>
      <c r="I744" s="1206"/>
      <c r="J744" s="1206"/>
      <c r="K744" s="1206"/>
      <c r="L744" s="1206"/>
      <c r="M744" s="1206"/>
      <c r="N744" s="1206"/>
      <c r="O744" s="1206"/>
      <c r="P744" s="1206"/>
      <c r="Q744" s="1206"/>
      <c r="R744" s="1206"/>
      <c r="S744" s="1206"/>
      <c r="T744" s="1206"/>
      <c r="U744" s="1206"/>
      <c r="V744" s="1206"/>
      <c r="W744" s="1206"/>
      <c r="X744" s="1206"/>
      <c r="Y744" s="1206"/>
      <c r="Z744" s="1206"/>
      <c r="AA744" s="1206"/>
      <c r="AB744" s="1206"/>
      <c r="AC744" s="1206"/>
      <c r="AD744" s="1206"/>
      <c r="AE744" s="1206"/>
      <c r="AF744" s="1206"/>
      <c r="AG744" s="1206"/>
      <c r="AH744" s="1206"/>
      <c r="AI744" s="1206"/>
      <c r="AJ744" s="1206"/>
      <c r="AK744" s="1206"/>
      <c r="AL744" s="1206"/>
      <c r="AM744" s="865"/>
      <c r="AN744" s="866"/>
      <c r="AO744" s="866"/>
      <c r="AP744" s="867"/>
      <c r="AQ744" s="237"/>
      <c r="AR744" s="237"/>
    </row>
    <row r="745" spans="1:44" s="243" customFormat="1" ht="6" customHeight="1" x14ac:dyDescent="0.15">
      <c r="A745" s="237"/>
      <c r="B745" s="548"/>
      <c r="C745" s="548"/>
      <c r="D745" s="801"/>
      <c r="E745" s="801"/>
      <c r="F745" s="801"/>
      <c r="G745" s="801"/>
      <c r="H745" s="801"/>
      <c r="I745" s="801"/>
      <c r="J745" s="801"/>
      <c r="K745" s="801"/>
      <c r="L745" s="801"/>
      <c r="M745" s="801"/>
      <c r="N745" s="801"/>
      <c r="O745" s="801"/>
      <c r="P745" s="801"/>
      <c r="Q745" s="801"/>
      <c r="R745" s="801"/>
      <c r="S745" s="801"/>
      <c r="T745" s="801"/>
      <c r="U745" s="801"/>
      <c r="V745" s="801"/>
      <c r="W745" s="801"/>
      <c r="X745" s="801"/>
      <c r="Y745" s="801"/>
      <c r="Z745" s="801"/>
      <c r="AA745" s="801"/>
      <c r="AB745" s="801"/>
      <c r="AC745" s="801"/>
      <c r="AD745" s="801"/>
      <c r="AE745" s="801"/>
      <c r="AF745" s="801"/>
      <c r="AG745" s="801"/>
      <c r="AH745" s="801"/>
      <c r="AI745" s="801"/>
      <c r="AJ745" s="801"/>
      <c r="AK745" s="801"/>
      <c r="AL745" s="801"/>
      <c r="AM745" s="802"/>
      <c r="AN745" s="802"/>
      <c r="AO745" s="802"/>
      <c r="AP745" s="802"/>
      <c r="AQ745" s="237"/>
      <c r="AR745" s="237"/>
    </row>
    <row r="746" spans="1:44" s="243" customFormat="1" ht="18" customHeight="1" x14ac:dyDescent="0.15">
      <c r="A746" s="237"/>
      <c r="B746" s="1053" t="s">
        <v>1481</v>
      </c>
      <c r="C746" s="1053"/>
      <c r="D746" s="1053"/>
      <c r="E746" s="1053"/>
      <c r="F746" s="1053"/>
      <c r="G746" s="1053"/>
      <c r="H746" s="1053"/>
      <c r="I746" s="1053"/>
      <c r="J746" s="1053"/>
      <c r="K746" s="1053"/>
      <c r="L746" s="1053"/>
      <c r="M746" s="1053"/>
      <c r="N746" s="1053"/>
      <c r="O746" s="1053"/>
      <c r="P746" s="1053"/>
      <c r="Q746" s="1053"/>
      <c r="R746" s="1053"/>
      <c r="S746" s="1053"/>
      <c r="T746" s="1053"/>
      <c r="U746" s="1053"/>
      <c r="V746" s="1053"/>
      <c r="W746" s="1053"/>
      <c r="X746" s="1053"/>
      <c r="Y746" s="1053"/>
      <c r="Z746" s="1053"/>
      <c r="AA746" s="1053"/>
      <c r="AB746" s="1053"/>
      <c r="AC746" s="1053"/>
      <c r="AD746" s="1053"/>
      <c r="AE746" s="1053"/>
      <c r="AF746" s="1053"/>
      <c r="AG746" s="1053"/>
      <c r="AH746" s="1053"/>
      <c r="AI746" s="1053"/>
      <c r="AJ746" s="1053"/>
      <c r="AK746" s="1053"/>
      <c r="AL746" s="1053"/>
      <c r="AM746" s="1053"/>
      <c r="AN746" s="1053"/>
      <c r="AO746" s="1053"/>
      <c r="AP746" s="1053"/>
      <c r="AQ746" s="237"/>
      <c r="AR746" s="237"/>
    </row>
    <row r="747" spans="1:44" s="243" customFormat="1" ht="18" customHeight="1" x14ac:dyDescent="0.15">
      <c r="A747" s="237"/>
      <c r="B747" s="833"/>
      <c r="C747" s="833"/>
      <c r="D747" s="833" t="s">
        <v>27</v>
      </c>
      <c r="E747" s="833"/>
      <c r="F747" s="833"/>
      <c r="G747" s="833"/>
      <c r="H747" s="833"/>
      <c r="I747" s="833"/>
      <c r="J747" s="833"/>
      <c r="K747" s="833"/>
      <c r="L747" s="833"/>
      <c r="M747" s="833"/>
      <c r="N747" s="833"/>
      <c r="O747" s="833"/>
      <c r="P747" s="833"/>
      <c r="Q747" s="833"/>
      <c r="R747" s="833"/>
      <c r="S747" s="833"/>
      <c r="T747" s="833"/>
      <c r="U747" s="833"/>
      <c r="V747" s="833"/>
      <c r="W747" s="833"/>
      <c r="X747" s="833"/>
      <c r="Y747" s="833"/>
      <c r="Z747" s="833"/>
      <c r="AA747" s="833"/>
      <c r="AB747" s="833"/>
      <c r="AC747" s="833"/>
      <c r="AD747" s="833"/>
      <c r="AE747" s="833"/>
      <c r="AF747" s="833"/>
      <c r="AG747" s="833"/>
      <c r="AH747" s="833"/>
      <c r="AI747" s="833"/>
      <c r="AJ747" s="833"/>
      <c r="AK747" s="833"/>
      <c r="AL747" s="833"/>
      <c r="AM747" s="981" t="s">
        <v>60</v>
      </c>
      <c r="AN747" s="982"/>
      <c r="AO747" s="982"/>
      <c r="AP747" s="983"/>
      <c r="AQ747" s="237"/>
      <c r="AR747" s="237"/>
    </row>
    <row r="748" spans="1:44" s="243" customFormat="1" ht="29.45" customHeight="1" x14ac:dyDescent="0.15">
      <c r="A748" s="237"/>
      <c r="B748" s="835" t="s">
        <v>9</v>
      </c>
      <c r="C748" s="835"/>
      <c r="D748" s="832" t="s">
        <v>1693</v>
      </c>
      <c r="E748" s="832"/>
      <c r="F748" s="832"/>
      <c r="G748" s="832"/>
      <c r="H748" s="832"/>
      <c r="I748" s="832"/>
      <c r="J748" s="832"/>
      <c r="K748" s="832"/>
      <c r="L748" s="832"/>
      <c r="M748" s="832"/>
      <c r="N748" s="832"/>
      <c r="O748" s="832"/>
      <c r="P748" s="832"/>
      <c r="Q748" s="832"/>
      <c r="R748" s="832"/>
      <c r="S748" s="832"/>
      <c r="T748" s="832"/>
      <c r="U748" s="832"/>
      <c r="V748" s="832"/>
      <c r="W748" s="832"/>
      <c r="X748" s="832"/>
      <c r="Y748" s="832"/>
      <c r="Z748" s="832"/>
      <c r="AA748" s="832"/>
      <c r="AB748" s="832"/>
      <c r="AC748" s="832"/>
      <c r="AD748" s="832"/>
      <c r="AE748" s="832"/>
      <c r="AF748" s="832"/>
      <c r="AG748" s="832"/>
      <c r="AH748" s="832"/>
      <c r="AI748" s="832"/>
      <c r="AJ748" s="832"/>
      <c r="AK748" s="832"/>
      <c r="AL748" s="832"/>
      <c r="AM748" s="985"/>
      <c r="AN748" s="986"/>
      <c r="AO748" s="986"/>
      <c r="AP748" s="987"/>
      <c r="AQ748" s="237"/>
      <c r="AR748" s="237"/>
    </row>
    <row r="749" spans="1:44" s="243" customFormat="1" ht="72.599999999999994" customHeight="1" x14ac:dyDescent="0.15">
      <c r="A749" s="237"/>
      <c r="B749" s="1022" t="s">
        <v>12</v>
      </c>
      <c r="C749" s="961"/>
      <c r="D749" s="832" t="s">
        <v>1694</v>
      </c>
      <c r="E749" s="832"/>
      <c r="F749" s="832"/>
      <c r="G749" s="832"/>
      <c r="H749" s="832"/>
      <c r="I749" s="832"/>
      <c r="J749" s="832"/>
      <c r="K749" s="832"/>
      <c r="L749" s="832"/>
      <c r="M749" s="832"/>
      <c r="N749" s="832"/>
      <c r="O749" s="832"/>
      <c r="P749" s="832"/>
      <c r="Q749" s="832"/>
      <c r="R749" s="832"/>
      <c r="S749" s="832"/>
      <c r="T749" s="832"/>
      <c r="U749" s="832"/>
      <c r="V749" s="832"/>
      <c r="W749" s="832"/>
      <c r="X749" s="832"/>
      <c r="Y749" s="832"/>
      <c r="Z749" s="832"/>
      <c r="AA749" s="832"/>
      <c r="AB749" s="832"/>
      <c r="AC749" s="832"/>
      <c r="AD749" s="832"/>
      <c r="AE749" s="832"/>
      <c r="AF749" s="832"/>
      <c r="AG749" s="832"/>
      <c r="AH749" s="832"/>
      <c r="AI749" s="832"/>
      <c r="AJ749" s="832"/>
      <c r="AK749" s="832"/>
      <c r="AL749" s="845"/>
      <c r="AM749" s="858"/>
      <c r="AN749" s="858"/>
      <c r="AO749" s="858"/>
      <c r="AP749" s="858"/>
      <c r="AQ749" s="237"/>
      <c r="AR749" s="237"/>
    </row>
    <row r="750" spans="1:44" s="243" customFormat="1" ht="60" customHeight="1" x14ac:dyDescent="0.15">
      <c r="A750" s="237"/>
      <c r="B750" s="1022" t="s">
        <v>778</v>
      </c>
      <c r="C750" s="961"/>
      <c r="D750" s="832" t="s">
        <v>1413</v>
      </c>
      <c r="E750" s="832"/>
      <c r="F750" s="832"/>
      <c r="G750" s="832"/>
      <c r="H750" s="832"/>
      <c r="I750" s="832"/>
      <c r="J750" s="832"/>
      <c r="K750" s="832"/>
      <c r="L750" s="832"/>
      <c r="M750" s="832"/>
      <c r="N750" s="832"/>
      <c r="O750" s="832"/>
      <c r="P750" s="832"/>
      <c r="Q750" s="832"/>
      <c r="R750" s="832"/>
      <c r="S750" s="832"/>
      <c r="T750" s="832"/>
      <c r="U750" s="832"/>
      <c r="V750" s="832"/>
      <c r="W750" s="832"/>
      <c r="X750" s="832"/>
      <c r="Y750" s="832"/>
      <c r="Z750" s="832"/>
      <c r="AA750" s="832"/>
      <c r="AB750" s="832"/>
      <c r="AC750" s="832"/>
      <c r="AD750" s="832"/>
      <c r="AE750" s="832"/>
      <c r="AF750" s="832"/>
      <c r="AG750" s="832"/>
      <c r="AH750" s="832"/>
      <c r="AI750" s="832"/>
      <c r="AJ750" s="832"/>
      <c r="AK750" s="832"/>
      <c r="AL750" s="832"/>
      <c r="AM750" s="873"/>
      <c r="AN750" s="874"/>
      <c r="AO750" s="874"/>
      <c r="AP750" s="875"/>
      <c r="AQ750" s="237"/>
      <c r="AR750" s="237"/>
    </row>
    <row r="751" spans="1:44" s="243" customFormat="1" ht="30" customHeight="1" x14ac:dyDescent="0.15">
      <c r="A751" s="237"/>
      <c r="B751" s="885" t="s">
        <v>17</v>
      </c>
      <c r="C751" s="886"/>
      <c r="D751" s="837" t="s">
        <v>842</v>
      </c>
      <c r="E751" s="837"/>
      <c r="F751" s="837"/>
      <c r="G751" s="837"/>
      <c r="H751" s="837"/>
      <c r="I751" s="837"/>
      <c r="J751" s="837"/>
      <c r="K751" s="837"/>
      <c r="L751" s="837"/>
      <c r="M751" s="837"/>
      <c r="N751" s="837"/>
      <c r="O751" s="837"/>
      <c r="P751" s="837"/>
      <c r="Q751" s="837"/>
      <c r="R751" s="837"/>
      <c r="S751" s="837"/>
      <c r="T751" s="837"/>
      <c r="U751" s="837"/>
      <c r="V751" s="837"/>
      <c r="W751" s="837"/>
      <c r="X751" s="837"/>
      <c r="Y751" s="837"/>
      <c r="Z751" s="837"/>
      <c r="AA751" s="837"/>
      <c r="AB751" s="837"/>
      <c r="AC751" s="837"/>
      <c r="AD751" s="837"/>
      <c r="AE751" s="837"/>
      <c r="AF751" s="837"/>
      <c r="AG751" s="837"/>
      <c r="AH751" s="837"/>
      <c r="AI751" s="837"/>
      <c r="AJ751" s="837"/>
      <c r="AK751" s="837"/>
      <c r="AL751" s="837"/>
      <c r="AM751" s="985"/>
      <c r="AN751" s="986"/>
      <c r="AO751" s="986"/>
      <c r="AP751" s="987"/>
      <c r="AQ751" s="237"/>
      <c r="AR751" s="237"/>
    </row>
    <row r="752" spans="1:44" s="243" customFormat="1" ht="183" customHeight="1" x14ac:dyDescent="0.15">
      <c r="A752" s="237"/>
      <c r="B752" s="851"/>
      <c r="C752" s="852"/>
      <c r="D752" s="593"/>
      <c r="E752" s="869" t="s">
        <v>1317</v>
      </c>
      <c r="F752" s="869"/>
      <c r="G752" s="869"/>
      <c r="H752" s="869"/>
      <c r="I752" s="869"/>
      <c r="J752" s="869"/>
      <c r="K752" s="869"/>
      <c r="L752" s="869"/>
      <c r="M752" s="869"/>
      <c r="N752" s="869"/>
      <c r="O752" s="869"/>
      <c r="P752" s="869"/>
      <c r="Q752" s="869"/>
      <c r="R752" s="869"/>
      <c r="S752" s="869"/>
      <c r="T752" s="869"/>
      <c r="U752" s="869"/>
      <c r="V752" s="869"/>
      <c r="W752" s="869"/>
      <c r="X752" s="869"/>
      <c r="Y752" s="869"/>
      <c r="Z752" s="869"/>
      <c r="AA752" s="869"/>
      <c r="AB752" s="869"/>
      <c r="AC752" s="869"/>
      <c r="AD752" s="869"/>
      <c r="AE752" s="869"/>
      <c r="AF752" s="869"/>
      <c r="AG752" s="869"/>
      <c r="AH752" s="869"/>
      <c r="AI752" s="869"/>
      <c r="AJ752" s="869"/>
      <c r="AK752" s="869"/>
      <c r="AL752" s="560"/>
      <c r="AM752" s="1015"/>
      <c r="AN752" s="863"/>
      <c r="AO752" s="863"/>
      <c r="AP752" s="1016"/>
      <c r="AQ752" s="237"/>
      <c r="AR752" s="237"/>
    </row>
    <row r="753" spans="1:44" s="243" customFormat="1" ht="6.6" customHeight="1" x14ac:dyDescent="0.15">
      <c r="A753" s="237"/>
      <c r="B753" s="853"/>
      <c r="C753" s="854"/>
      <c r="D753" s="803"/>
      <c r="E753" s="804"/>
      <c r="F753" s="805"/>
      <c r="G753" s="805"/>
      <c r="H753" s="805"/>
      <c r="I753" s="805"/>
      <c r="J753" s="805"/>
      <c r="K753" s="805"/>
      <c r="L753" s="805"/>
      <c r="M753" s="805"/>
      <c r="N753" s="805"/>
      <c r="O753" s="805"/>
      <c r="P753" s="805"/>
      <c r="Q753" s="805"/>
      <c r="R753" s="805"/>
      <c r="S753" s="805"/>
      <c r="T753" s="805"/>
      <c r="U753" s="805"/>
      <c r="V753" s="805"/>
      <c r="W753" s="805"/>
      <c r="X753" s="805"/>
      <c r="Y753" s="805"/>
      <c r="Z753" s="805"/>
      <c r="AA753" s="805"/>
      <c r="AB753" s="805"/>
      <c r="AC753" s="805"/>
      <c r="AD753" s="805"/>
      <c r="AE753" s="805"/>
      <c r="AF753" s="805"/>
      <c r="AG753" s="805"/>
      <c r="AH753" s="805"/>
      <c r="AI753" s="805"/>
      <c r="AJ753" s="805"/>
      <c r="AK753" s="805"/>
      <c r="AL753" s="806"/>
      <c r="AM753" s="895"/>
      <c r="AN753" s="896"/>
      <c r="AO753" s="896"/>
      <c r="AP753" s="897"/>
      <c r="AQ753" s="237"/>
      <c r="AR753" s="237"/>
    </row>
    <row r="754" spans="1:44" s="243" customFormat="1" ht="45" customHeight="1" x14ac:dyDescent="0.15">
      <c r="A754" s="237"/>
      <c r="B754" s="835" t="s">
        <v>18</v>
      </c>
      <c r="C754" s="835"/>
      <c r="D754" s="880" t="s">
        <v>846</v>
      </c>
      <c r="E754" s="880"/>
      <c r="F754" s="880"/>
      <c r="G754" s="880"/>
      <c r="H754" s="880"/>
      <c r="I754" s="880"/>
      <c r="J754" s="880"/>
      <c r="K754" s="880"/>
      <c r="L754" s="880"/>
      <c r="M754" s="880"/>
      <c r="N754" s="880"/>
      <c r="O754" s="880"/>
      <c r="P754" s="880"/>
      <c r="Q754" s="880"/>
      <c r="R754" s="880"/>
      <c r="S754" s="880"/>
      <c r="T754" s="880"/>
      <c r="U754" s="880"/>
      <c r="V754" s="880"/>
      <c r="W754" s="880"/>
      <c r="X754" s="880"/>
      <c r="Y754" s="880"/>
      <c r="Z754" s="880"/>
      <c r="AA754" s="880"/>
      <c r="AB754" s="880"/>
      <c r="AC754" s="880"/>
      <c r="AD754" s="880"/>
      <c r="AE754" s="880"/>
      <c r="AF754" s="880"/>
      <c r="AG754" s="880"/>
      <c r="AH754" s="880"/>
      <c r="AI754" s="880"/>
      <c r="AJ754" s="880"/>
      <c r="AK754" s="880"/>
      <c r="AL754" s="880"/>
      <c r="AM754" s="838"/>
      <c r="AN754" s="839"/>
      <c r="AO754" s="839"/>
      <c r="AP754" s="840"/>
      <c r="AQ754" s="237"/>
      <c r="AR754" s="237"/>
    </row>
    <row r="755" spans="1:44" s="243" customFormat="1" ht="66" customHeight="1" x14ac:dyDescent="0.15">
      <c r="A755" s="237"/>
      <c r="B755" s="835" t="s">
        <v>19</v>
      </c>
      <c r="C755" s="835"/>
      <c r="D755" s="832" t="s">
        <v>1695</v>
      </c>
      <c r="E755" s="832"/>
      <c r="F755" s="832"/>
      <c r="G755" s="832"/>
      <c r="H755" s="832"/>
      <c r="I755" s="832"/>
      <c r="J755" s="832"/>
      <c r="K755" s="832"/>
      <c r="L755" s="832"/>
      <c r="M755" s="832"/>
      <c r="N755" s="832"/>
      <c r="O755" s="832"/>
      <c r="P755" s="832"/>
      <c r="Q755" s="832"/>
      <c r="R755" s="832"/>
      <c r="S755" s="832"/>
      <c r="T755" s="832"/>
      <c r="U755" s="832"/>
      <c r="V755" s="832"/>
      <c r="W755" s="832"/>
      <c r="X755" s="832"/>
      <c r="Y755" s="832"/>
      <c r="Z755" s="832"/>
      <c r="AA755" s="832"/>
      <c r="AB755" s="832"/>
      <c r="AC755" s="832"/>
      <c r="AD755" s="832"/>
      <c r="AE755" s="832"/>
      <c r="AF755" s="832"/>
      <c r="AG755" s="832"/>
      <c r="AH755" s="832"/>
      <c r="AI755" s="832"/>
      <c r="AJ755" s="832"/>
      <c r="AK755" s="832"/>
      <c r="AL755" s="832"/>
      <c r="AM755" s="838"/>
      <c r="AN755" s="839"/>
      <c r="AO755" s="839"/>
      <c r="AP755" s="840"/>
      <c r="AQ755" s="237"/>
      <c r="AR755" s="237"/>
    </row>
    <row r="756" spans="1:44" s="243" customFormat="1" ht="60" customHeight="1" x14ac:dyDescent="0.15">
      <c r="B756" s="835" t="s">
        <v>30</v>
      </c>
      <c r="C756" s="835"/>
      <c r="D756" s="832" t="s">
        <v>776</v>
      </c>
      <c r="E756" s="832"/>
      <c r="F756" s="832"/>
      <c r="G756" s="832"/>
      <c r="H756" s="832"/>
      <c r="I756" s="832"/>
      <c r="J756" s="832"/>
      <c r="K756" s="832"/>
      <c r="L756" s="832"/>
      <c r="M756" s="832"/>
      <c r="N756" s="832"/>
      <c r="O756" s="832"/>
      <c r="P756" s="832"/>
      <c r="Q756" s="832"/>
      <c r="R756" s="832"/>
      <c r="S756" s="832"/>
      <c r="T756" s="832"/>
      <c r="U756" s="832"/>
      <c r="V756" s="832"/>
      <c r="W756" s="832"/>
      <c r="X756" s="832"/>
      <c r="Y756" s="832"/>
      <c r="Z756" s="832"/>
      <c r="AA756" s="832"/>
      <c r="AB756" s="832"/>
      <c r="AC756" s="832"/>
      <c r="AD756" s="832"/>
      <c r="AE756" s="832"/>
      <c r="AF756" s="832"/>
      <c r="AG756" s="832"/>
      <c r="AH756" s="832"/>
      <c r="AI756" s="832"/>
      <c r="AJ756" s="832"/>
      <c r="AK756" s="832"/>
      <c r="AL756" s="832"/>
      <c r="AM756" s="838"/>
      <c r="AN756" s="839"/>
      <c r="AO756" s="839"/>
      <c r="AP756" s="840"/>
      <c r="AQ756" s="237"/>
      <c r="AR756" s="237"/>
    </row>
    <row r="757" spans="1:44" s="243" customFormat="1" ht="21.6" customHeight="1" x14ac:dyDescent="0.15">
      <c r="B757" s="835" t="s">
        <v>775</v>
      </c>
      <c r="C757" s="835"/>
      <c r="D757" s="832" t="s">
        <v>188</v>
      </c>
      <c r="E757" s="832"/>
      <c r="F757" s="832"/>
      <c r="G757" s="832"/>
      <c r="H757" s="832"/>
      <c r="I757" s="832"/>
      <c r="J757" s="832"/>
      <c r="K757" s="832"/>
      <c r="L757" s="832"/>
      <c r="M757" s="832"/>
      <c r="N757" s="832"/>
      <c r="O757" s="832"/>
      <c r="P757" s="832"/>
      <c r="Q757" s="832"/>
      <c r="R757" s="832"/>
      <c r="S757" s="832"/>
      <c r="T757" s="832"/>
      <c r="U757" s="832"/>
      <c r="V757" s="832"/>
      <c r="W757" s="832"/>
      <c r="X757" s="832"/>
      <c r="Y757" s="832"/>
      <c r="Z757" s="832"/>
      <c r="AA757" s="832"/>
      <c r="AB757" s="832"/>
      <c r="AC757" s="832"/>
      <c r="AD757" s="832"/>
      <c r="AE757" s="832"/>
      <c r="AF757" s="832"/>
      <c r="AG757" s="832"/>
      <c r="AH757" s="832"/>
      <c r="AI757" s="832"/>
      <c r="AJ757" s="832"/>
      <c r="AK757" s="832"/>
      <c r="AL757" s="832" t="s">
        <v>28</v>
      </c>
      <c r="AM757" s="838"/>
      <c r="AN757" s="839"/>
      <c r="AO757" s="839"/>
      <c r="AP757" s="840"/>
      <c r="AQ757" s="237"/>
      <c r="AR757" s="237"/>
    </row>
    <row r="758" spans="1:44" ht="6" customHeight="1" x14ac:dyDescent="0.15">
      <c r="A758" s="238"/>
      <c r="B758" s="243"/>
      <c r="C758" s="243"/>
      <c r="D758" s="243"/>
      <c r="E758" s="243"/>
      <c r="F758" s="243"/>
      <c r="G758" s="243"/>
      <c r="H758" s="243"/>
      <c r="I758" s="243"/>
      <c r="J758" s="243"/>
      <c r="K758" s="243"/>
      <c r="L758" s="243"/>
      <c r="M758" s="243"/>
      <c r="N758" s="243"/>
      <c r="O758" s="243"/>
      <c r="P758" s="243"/>
      <c r="Q758" s="243"/>
      <c r="R758" s="243"/>
      <c r="S758" s="243"/>
      <c r="T758" s="243"/>
      <c r="U758" s="243"/>
      <c r="V758" s="243"/>
      <c r="W758" s="243"/>
      <c r="X758" s="243"/>
      <c r="Y758" s="243"/>
      <c r="Z758" s="243"/>
      <c r="AA758" s="243"/>
      <c r="AB758" s="243"/>
      <c r="AC758" s="243"/>
      <c r="AD758" s="243"/>
      <c r="AE758" s="243"/>
      <c r="AF758" s="243"/>
      <c r="AG758" s="243"/>
      <c r="AH758" s="243"/>
      <c r="AI758" s="243"/>
      <c r="AJ758" s="243"/>
      <c r="AK758" s="243"/>
      <c r="AL758" s="243"/>
      <c r="AM758" s="243"/>
      <c r="AN758" s="243"/>
      <c r="AO758" s="243"/>
      <c r="AP758" s="243"/>
      <c r="AQ758" s="237"/>
      <c r="AR758" s="237"/>
    </row>
    <row r="759" spans="1:44" s="243" customFormat="1" ht="13.7" customHeight="1" x14ac:dyDescent="0.15">
      <c r="A759" s="237"/>
      <c r="B759" s="1053" t="s">
        <v>1482</v>
      </c>
      <c r="C759" s="1053"/>
      <c r="D759" s="1053"/>
      <c r="E759" s="1053"/>
      <c r="F759" s="1053"/>
      <c r="G759" s="1053"/>
      <c r="H759" s="1053"/>
      <c r="I759" s="1053"/>
      <c r="J759" s="1053"/>
      <c r="K759" s="1053"/>
      <c r="L759" s="1053"/>
      <c r="M759" s="1053"/>
      <c r="N759" s="1053"/>
      <c r="O759" s="1053"/>
      <c r="P759" s="1053"/>
      <c r="Q759" s="1053"/>
      <c r="R759" s="1053"/>
      <c r="S759" s="1053"/>
      <c r="T759" s="1053"/>
      <c r="U759" s="1053"/>
      <c r="V759" s="1053"/>
      <c r="W759" s="1053"/>
      <c r="X759" s="1053"/>
      <c r="Y759" s="1053"/>
      <c r="Z759" s="1053"/>
      <c r="AA759" s="1053"/>
      <c r="AB759" s="1053"/>
      <c r="AC759" s="1053"/>
      <c r="AD759" s="1053"/>
      <c r="AE759" s="1053"/>
      <c r="AF759" s="1053"/>
      <c r="AG759" s="1053"/>
      <c r="AH759" s="1053"/>
      <c r="AI759" s="1053"/>
      <c r="AJ759" s="1053"/>
      <c r="AK759" s="1053"/>
      <c r="AL759" s="1053"/>
      <c r="AM759" s="1053"/>
      <c r="AN759" s="1053"/>
      <c r="AO759" s="1053"/>
      <c r="AP759" s="1053"/>
      <c r="AQ759" s="237"/>
      <c r="AR759" s="237"/>
    </row>
    <row r="760" spans="1:44" s="243" customFormat="1" ht="13.7" customHeight="1" x14ac:dyDescent="0.15">
      <c r="A760" s="237"/>
      <c r="B760" s="833"/>
      <c r="C760" s="833"/>
      <c r="D760" s="833" t="s">
        <v>27</v>
      </c>
      <c r="E760" s="833"/>
      <c r="F760" s="833"/>
      <c r="G760" s="833"/>
      <c r="H760" s="833"/>
      <c r="I760" s="833"/>
      <c r="J760" s="833"/>
      <c r="K760" s="833"/>
      <c r="L760" s="833"/>
      <c r="M760" s="833"/>
      <c r="N760" s="833"/>
      <c r="O760" s="833"/>
      <c r="P760" s="833"/>
      <c r="Q760" s="833"/>
      <c r="R760" s="833"/>
      <c r="S760" s="833"/>
      <c r="T760" s="833"/>
      <c r="U760" s="833"/>
      <c r="V760" s="833"/>
      <c r="W760" s="833"/>
      <c r="X760" s="833"/>
      <c r="Y760" s="833"/>
      <c r="Z760" s="833"/>
      <c r="AA760" s="833"/>
      <c r="AB760" s="833"/>
      <c r="AC760" s="833"/>
      <c r="AD760" s="833"/>
      <c r="AE760" s="833"/>
      <c r="AF760" s="833"/>
      <c r="AG760" s="833"/>
      <c r="AH760" s="833"/>
      <c r="AI760" s="833"/>
      <c r="AJ760" s="833"/>
      <c r="AK760" s="833"/>
      <c r="AL760" s="833"/>
      <c r="AM760" s="981" t="s">
        <v>60</v>
      </c>
      <c r="AN760" s="982"/>
      <c r="AO760" s="982"/>
      <c r="AP760" s="983"/>
      <c r="AQ760" s="237"/>
      <c r="AR760" s="237"/>
    </row>
    <row r="761" spans="1:44" s="243" customFormat="1" ht="30" customHeight="1" x14ac:dyDescent="0.15">
      <c r="A761" s="237"/>
      <c r="B761" s="1022" t="s">
        <v>9</v>
      </c>
      <c r="C761" s="961"/>
      <c r="D761" s="829" t="s">
        <v>190</v>
      </c>
      <c r="E761" s="830"/>
      <c r="F761" s="830"/>
      <c r="G761" s="830"/>
      <c r="H761" s="830"/>
      <c r="I761" s="830"/>
      <c r="J761" s="830"/>
      <c r="K761" s="830"/>
      <c r="L761" s="830"/>
      <c r="M761" s="830"/>
      <c r="N761" s="830"/>
      <c r="O761" s="830"/>
      <c r="P761" s="830"/>
      <c r="Q761" s="830"/>
      <c r="R761" s="830"/>
      <c r="S761" s="830"/>
      <c r="T761" s="830"/>
      <c r="U761" s="830"/>
      <c r="V761" s="830"/>
      <c r="W761" s="830"/>
      <c r="X761" s="830"/>
      <c r="Y761" s="830"/>
      <c r="Z761" s="830"/>
      <c r="AA761" s="830"/>
      <c r="AB761" s="830"/>
      <c r="AC761" s="830"/>
      <c r="AD761" s="830"/>
      <c r="AE761" s="830"/>
      <c r="AF761" s="830"/>
      <c r="AG761" s="830"/>
      <c r="AH761" s="830"/>
      <c r="AI761" s="830"/>
      <c r="AJ761" s="830"/>
      <c r="AK761" s="830"/>
      <c r="AL761" s="831"/>
      <c r="AM761" s="838"/>
      <c r="AN761" s="839"/>
      <c r="AO761" s="839"/>
      <c r="AP761" s="840"/>
      <c r="AQ761" s="237"/>
      <c r="AR761" s="237"/>
    </row>
    <row r="762" spans="1:44" s="243" customFormat="1" ht="75" customHeight="1" x14ac:dyDescent="0.15">
      <c r="A762" s="237"/>
      <c r="B762" s="835" t="s">
        <v>12</v>
      </c>
      <c r="C762" s="835"/>
      <c r="D762" s="1001" t="s">
        <v>1696</v>
      </c>
      <c r="E762" s="1002"/>
      <c r="F762" s="1002"/>
      <c r="G762" s="1002"/>
      <c r="H762" s="1002"/>
      <c r="I762" s="1002"/>
      <c r="J762" s="1002"/>
      <c r="K762" s="1002"/>
      <c r="L762" s="1002"/>
      <c r="M762" s="1002"/>
      <c r="N762" s="1002"/>
      <c r="O762" s="1002"/>
      <c r="P762" s="1002"/>
      <c r="Q762" s="1002"/>
      <c r="R762" s="1002"/>
      <c r="S762" s="1002"/>
      <c r="T762" s="1002"/>
      <c r="U762" s="1002"/>
      <c r="V762" s="1002"/>
      <c r="W762" s="1002"/>
      <c r="X762" s="1002"/>
      <c r="Y762" s="1002"/>
      <c r="Z762" s="1002"/>
      <c r="AA762" s="1002"/>
      <c r="AB762" s="1002"/>
      <c r="AC762" s="1002"/>
      <c r="AD762" s="1002"/>
      <c r="AE762" s="1002"/>
      <c r="AF762" s="1002"/>
      <c r="AG762" s="1002"/>
      <c r="AH762" s="1002"/>
      <c r="AI762" s="1002"/>
      <c r="AJ762" s="1002"/>
      <c r="AK762" s="1002"/>
      <c r="AL762" s="1003"/>
      <c r="AM762" s="985"/>
      <c r="AN762" s="986"/>
      <c r="AO762" s="986"/>
      <c r="AP762" s="987"/>
      <c r="AQ762" s="237"/>
      <c r="AR762" s="237"/>
    </row>
    <row r="763" spans="1:44" s="243" customFormat="1" ht="45.6" customHeight="1" x14ac:dyDescent="0.15">
      <c r="A763" s="237"/>
      <c r="B763" s="835" t="s">
        <v>14</v>
      </c>
      <c r="C763" s="835"/>
      <c r="D763" s="1436" t="s">
        <v>1697</v>
      </c>
      <c r="E763" s="1437"/>
      <c r="F763" s="1437"/>
      <c r="G763" s="1437"/>
      <c r="H763" s="1437"/>
      <c r="I763" s="1437"/>
      <c r="J763" s="1437"/>
      <c r="K763" s="1437"/>
      <c r="L763" s="1437"/>
      <c r="M763" s="1437"/>
      <c r="N763" s="1437"/>
      <c r="O763" s="1437"/>
      <c r="P763" s="1437"/>
      <c r="Q763" s="1437"/>
      <c r="R763" s="1437"/>
      <c r="S763" s="1437"/>
      <c r="T763" s="1437"/>
      <c r="U763" s="1437"/>
      <c r="V763" s="1437"/>
      <c r="W763" s="1437"/>
      <c r="X763" s="1437"/>
      <c r="Y763" s="1437"/>
      <c r="Z763" s="1437"/>
      <c r="AA763" s="1437"/>
      <c r="AB763" s="1437"/>
      <c r="AC763" s="1437"/>
      <c r="AD763" s="1437"/>
      <c r="AE763" s="1437"/>
      <c r="AF763" s="1437"/>
      <c r="AG763" s="1437"/>
      <c r="AH763" s="1437"/>
      <c r="AI763" s="1437"/>
      <c r="AJ763" s="1437"/>
      <c r="AK763" s="1437"/>
      <c r="AL763" s="1438" t="s">
        <v>28</v>
      </c>
      <c r="AM763" s="838"/>
      <c r="AN763" s="839"/>
      <c r="AO763" s="839"/>
      <c r="AP763" s="840"/>
      <c r="AQ763" s="237"/>
      <c r="AR763" s="237"/>
    </row>
    <row r="764" spans="1:44" s="243" customFormat="1" ht="30" customHeight="1" x14ac:dyDescent="0.15">
      <c r="A764" s="237"/>
      <c r="B764" s="835" t="s">
        <v>17</v>
      </c>
      <c r="C764" s="835"/>
      <c r="D764" s="1001" t="s">
        <v>191</v>
      </c>
      <c r="E764" s="1002"/>
      <c r="F764" s="1002"/>
      <c r="G764" s="1002"/>
      <c r="H764" s="1002"/>
      <c r="I764" s="1002"/>
      <c r="J764" s="1002"/>
      <c r="K764" s="1002"/>
      <c r="L764" s="1002"/>
      <c r="M764" s="1002"/>
      <c r="N764" s="1002"/>
      <c r="O764" s="1002"/>
      <c r="P764" s="1002"/>
      <c r="Q764" s="1002"/>
      <c r="R764" s="1002"/>
      <c r="S764" s="1002"/>
      <c r="T764" s="1002"/>
      <c r="U764" s="1002"/>
      <c r="V764" s="1002"/>
      <c r="W764" s="1002"/>
      <c r="X764" s="1002"/>
      <c r="Y764" s="1002"/>
      <c r="Z764" s="1002"/>
      <c r="AA764" s="1002"/>
      <c r="AB764" s="1002"/>
      <c r="AC764" s="1002"/>
      <c r="AD764" s="1002"/>
      <c r="AE764" s="1002"/>
      <c r="AF764" s="1002"/>
      <c r="AG764" s="1002"/>
      <c r="AH764" s="1002"/>
      <c r="AI764" s="1002"/>
      <c r="AJ764" s="1002"/>
      <c r="AK764" s="1002"/>
      <c r="AL764" s="1003"/>
      <c r="AM764" s="985"/>
      <c r="AN764" s="986"/>
      <c r="AO764" s="986"/>
      <c r="AP764" s="987"/>
      <c r="AQ764" s="237"/>
      <c r="AR764" s="237"/>
    </row>
    <row r="765" spans="1:44" s="243" customFormat="1" ht="59.45" customHeight="1" x14ac:dyDescent="0.15">
      <c r="A765" s="237"/>
      <c r="B765" s="835"/>
      <c r="C765" s="835"/>
      <c r="D765" s="593"/>
      <c r="E765" s="869" t="s">
        <v>1318</v>
      </c>
      <c r="F765" s="869"/>
      <c r="G765" s="869"/>
      <c r="H765" s="869"/>
      <c r="I765" s="869"/>
      <c r="J765" s="869"/>
      <c r="K765" s="869"/>
      <c r="L765" s="869"/>
      <c r="M765" s="869"/>
      <c r="N765" s="869"/>
      <c r="O765" s="869"/>
      <c r="P765" s="869"/>
      <c r="Q765" s="869"/>
      <c r="R765" s="869"/>
      <c r="S765" s="869"/>
      <c r="T765" s="869"/>
      <c r="U765" s="869"/>
      <c r="V765" s="869"/>
      <c r="W765" s="869"/>
      <c r="X765" s="869"/>
      <c r="Y765" s="869"/>
      <c r="Z765" s="869"/>
      <c r="AA765" s="869"/>
      <c r="AB765" s="869"/>
      <c r="AC765" s="869"/>
      <c r="AD765" s="869"/>
      <c r="AE765" s="869"/>
      <c r="AF765" s="869"/>
      <c r="AG765" s="869"/>
      <c r="AH765" s="869"/>
      <c r="AI765" s="869"/>
      <c r="AJ765" s="869"/>
      <c r="AK765" s="869"/>
      <c r="AL765" s="560"/>
      <c r="AM765" s="1015"/>
      <c r="AN765" s="863"/>
      <c r="AO765" s="863"/>
      <c r="AP765" s="1016"/>
      <c r="AQ765" s="237"/>
      <c r="AR765" s="237"/>
    </row>
    <row r="766" spans="1:44" s="243" customFormat="1" ht="6.6" customHeight="1" x14ac:dyDescent="0.15">
      <c r="A766" s="237"/>
      <c r="B766" s="835"/>
      <c r="C766" s="835"/>
      <c r="D766" s="593"/>
      <c r="E766" s="549"/>
      <c r="F766" s="549"/>
      <c r="G766" s="549"/>
      <c r="H766" s="549"/>
      <c r="I766" s="549"/>
      <c r="J766" s="549"/>
      <c r="K766" s="549"/>
      <c r="L766" s="549"/>
      <c r="M766" s="549"/>
      <c r="N766" s="549"/>
      <c r="O766" s="549"/>
      <c r="P766" s="549"/>
      <c r="Q766" s="549"/>
      <c r="R766" s="549"/>
      <c r="S766" s="549"/>
      <c r="T766" s="549"/>
      <c r="U766" s="549"/>
      <c r="V766" s="549"/>
      <c r="W766" s="549"/>
      <c r="X766" s="549"/>
      <c r="Y766" s="549"/>
      <c r="Z766" s="549"/>
      <c r="AA766" s="549"/>
      <c r="AB766" s="549"/>
      <c r="AC766" s="549"/>
      <c r="AD766" s="549"/>
      <c r="AE766" s="549"/>
      <c r="AF766" s="549"/>
      <c r="AG766" s="549"/>
      <c r="AH766" s="549"/>
      <c r="AI766" s="549"/>
      <c r="AJ766" s="549"/>
      <c r="AK766" s="549"/>
      <c r="AL766" s="560"/>
      <c r="AM766" s="895"/>
      <c r="AN766" s="896"/>
      <c r="AO766" s="896"/>
      <c r="AP766" s="897"/>
      <c r="AQ766" s="237"/>
      <c r="AR766" s="237"/>
    </row>
    <row r="767" spans="1:44" s="243" customFormat="1" ht="22.35" customHeight="1" x14ac:dyDescent="0.15">
      <c r="A767" s="237"/>
      <c r="B767" s="835" t="s">
        <v>18</v>
      </c>
      <c r="C767" s="835"/>
      <c r="D767" s="832" t="s">
        <v>192</v>
      </c>
      <c r="E767" s="832"/>
      <c r="F767" s="832"/>
      <c r="G767" s="832"/>
      <c r="H767" s="832"/>
      <c r="I767" s="832"/>
      <c r="J767" s="832"/>
      <c r="K767" s="832"/>
      <c r="L767" s="832"/>
      <c r="M767" s="832"/>
      <c r="N767" s="832"/>
      <c r="O767" s="832"/>
      <c r="P767" s="832"/>
      <c r="Q767" s="832"/>
      <c r="R767" s="832"/>
      <c r="S767" s="832"/>
      <c r="T767" s="832"/>
      <c r="U767" s="832"/>
      <c r="V767" s="832"/>
      <c r="W767" s="832"/>
      <c r="X767" s="832"/>
      <c r="Y767" s="832"/>
      <c r="Z767" s="832"/>
      <c r="AA767" s="832"/>
      <c r="AB767" s="832"/>
      <c r="AC767" s="832"/>
      <c r="AD767" s="832"/>
      <c r="AE767" s="832"/>
      <c r="AF767" s="832"/>
      <c r="AG767" s="832"/>
      <c r="AH767" s="832"/>
      <c r="AI767" s="832"/>
      <c r="AJ767" s="832"/>
      <c r="AK767" s="832"/>
      <c r="AL767" s="832" t="s">
        <v>28</v>
      </c>
      <c r="AM767" s="838"/>
      <c r="AN767" s="839"/>
      <c r="AO767" s="839"/>
      <c r="AP767" s="840"/>
      <c r="AQ767" s="237"/>
      <c r="AR767" s="237"/>
    </row>
    <row r="768" spans="1:44" s="243" customFormat="1" ht="30" customHeight="1" x14ac:dyDescent="0.15">
      <c r="A768" s="237"/>
      <c r="B768" s="835" t="s">
        <v>19</v>
      </c>
      <c r="C768" s="835"/>
      <c r="D768" s="832" t="s">
        <v>1693</v>
      </c>
      <c r="E768" s="832"/>
      <c r="F768" s="832"/>
      <c r="G768" s="832"/>
      <c r="H768" s="832"/>
      <c r="I768" s="832"/>
      <c r="J768" s="832"/>
      <c r="K768" s="832"/>
      <c r="L768" s="832"/>
      <c r="M768" s="832"/>
      <c r="N768" s="832"/>
      <c r="O768" s="832"/>
      <c r="P768" s="832"/>
      <c r="Q768" s="832"/>
      <c r="R768" s="832"/>
      <c r="S768" s="832"/>
      <c r="T768" s="832"/>
      <c r="U768" s="832"/>
      <c r="V768" s="832"/>
      <c r="W768" s="832"/>
      <c r="X768" s="832"/>
      <c r="Y768" s="832"/>
      <c r="Z768" s="832"/>
      <c r="AA768" s="832"/>
      <c r="AB768" s="832"/>
      <c r="AC768" s="832"/>
      <c r="AD768" s="832"/>
      <c r="AE768" s="832"/>
      <c r="AF768" s="832"/>
      <c r="AG768" s="832"/>
      <c r="AH768" s="832"/>
      <c r="AI768" s="832"/>
      <c r="AJ768" s="832"/>
      <c r="AK768" s="832"/>
      <c r="AL768" s="832" t="s">
        <v>28</v>
      </c>
      <c r="AM768" s="838"/>
      <c r="AN768" s="839"/>
      <c r="AO768" s="839"/>
      <c r="AP768" s="840"/>
      <c r="AQ768" s="237"/>
      <c r="AR768" s="237"/>
    </row>
    <row r="769" spans="1:44" s="243" customFormat="1" ht="21.6" customHeight="1" x14ac:dyDescent="0.15">
      <c r="A769" s="237"/>
      <c r="B769" s="835" t="s">
        <v>30</v>
      </c>
      <c r="C769" s="835"/>
      <c r="D769" s="832" t="s">
        <v>188</v>
      </c>
      <c r="E769" s="832"/>
      <c r="F769" s="832"/>
      <c r="G769" s="832"/>
      <c r="H769" s="832"/>
      <c r="I769" s="832"/>
      <c r="J769" s="832"/>
      <c r="K769" s="832"/>
      <c r="L769" s="832"/>
      <c r="M769" s="832"/>
      <c r="N769" s="832"/>
      <c r="O769" s="832"/>
      <c r="P769" s="832"/>
      <c r="Q769" s="832"/>
      <c r="R769" s="832"/>
      <c r="S769" s="832"/>
      <c r="T769" s="832"/>
      <c r="U769" s="832"/>
      <c r="V769" s="832"/>
      <c r="W769" s="832"/>
      <c r="X769" s="832"/>
      <c r="Y769" s="832"/>
      <c r="Z769" s="832"/>
      <c r="AA769" s="832"/>
      <c r="AB769" s="832"/>
      <c r="AC769" s="832"/>
      <c r="AD769" s="832"/>
      <c r="AE769" s="832"/>
      <c r="AF769" s="832"/>
      <c r="AG769" s="832"/>
      <c r="AH769" s="832"/>
      <c r="AI769" s="832"/>
      <c r="AJ769" s="832"/>
      <c r="AK769" s="832"/>
      <c r="AL769" s="832" t="s">
        <v>28</v>
      </c>
      <c r="AM769" s="838"/>
      <c r="AN769" s="839"/>
      <c r="AO769" s="839"/>
      <c r="AP769" s="840"/>
      <c r="AQ769" s="237"/>
      <c r="AR769" s="237"/>
    </row>
    <row r="770" spans="1:44" s="243" customFormat="1" ht="30.6" customHeight="1" x14ac:dyDescent="0.15">
      <c r="B770" s="835" t="s">
        <v>31</v>
      </c>
      <c r="C770" s="835"/>
      <c r="D770" s="832" t="s">
        <v>194</v>
      </c>
      <c r="E770" s="832"/>
      <c r="F770" s="832"/>
      <c r="G770" s="832"/>
      <c r="H770" s="832"/>
      <c r="I770" s="832"/>
      <c r="J770" s="832"/>
      <c r="K770" s="832"/>
      <c r="L770" s="832"/>
      <c r="M770" s="832"/>
      <c r="N770" s="832"/>
      <c r="O770" s="832"/>
      <c r="P770" s="832"/>
      <c r="Q770" s="832"/>
      <c r="R770" s="832"/>
      <c r="S770" s="832"/>
      <c r="T770" s="832"/>
      <c r="U770" s="832"/>
      <c r="V770" s="832"/>
      <c r="W770" s="832"/>
      <c r="X770" s="832"/>
      <c r="Y770" s="832"/>
      <c r="Z770" s="832"/>
      <c r="AA770" s="832"/>
      <c r="AB770" s="832"/>
      <c r="AC770" s="832"/>
      <c r="AD770" s="832"/>
      <c r="AE770" s="832"/>
      <c r="AF770" s="832"/>
      <c r="AG770" s="832"/>
      <c r="AH770" s="832"/>
      <c r="AI770" s="832"/>
      <c r="AJ770" s="832"/>
      <c r="AK770" s="832"/>
      <c r="AL770" s="832"/>
      <c r="AM770" s="838"/>
      <c r="AN770" s="839"/>
      <c r="AO770" s="839"/>
      <c r="AP770" s="840"/>
      <c r="AQ770" s="237"/>
      <c r="AR770" s="237"/>
    </row>
    <row r="771" spans="1:44" ht="6.6" customHeight="1" x14ac:dyDescent="0.15">
      <c r="A771" s="238"/>
      <c r="B771" s="243"/>
      <c r="C771" s="243"/>
      <c r="D771" s="243"/>
      <c r="E771" s="243"/>
      <c r="F771" s="243"/>
      <c r="G771" s="243"/>
      <c r="H771" s="243"/>
      <c r="I771" s="243"/>
      <c r="J771" s="243"/>
      <c r="K771" s="243"/>
      <c r="L771" s="243"/>
      <c r="M771" s="243"/>
      <c r="N771" s="243"/>
      <c r="O771" s="243"/>
      <c r="P771" s="243"/>
      <c r="Q771" s="243"/>
      <c r="R771" s="243"/>
      <c r="S771" s="243"/>
      <c r="T771" s="243"/>
      <c r="U771" s="243"/>
      <c r="V771" s="243"/>
      <c r="W771" s="243"/>
      <c r="X771" s="243"/>
      <c r="Y771" s="243"/>
      <c r="Z771" s="243"/>
      <c r="AA771" s="243"/>
      <c r="AB771" s="243"/>
      <c r="AC771" s="243"/>
      <c r="AD771" s="243"/>
      <c r="AE771" s="243"/>
      <c r="AF771" s="243"/>
      <c r="AG771" s="243"/>
      <c r="AH771" s="243"/>
      <c r="AI771" s="243"/>
      <c r="AJ771" s="243"/>
      <c r="AK771" s="243"/>
      <c r="AL771" s="243"/>
      <c r="AM771" s="243"/>
      <c r="AN771" s="243"/>
      <c r="AO771" s="243"/>
      <c r="AP771" s="243"/>
      <c r="AQ771" s="237"/>
      <c r="AR771" s="237"/>
    </row>
    <row r="772" spans="1:44" s="243" customFormat="1" ht="18" customHeight="1" x14ac:dyDescent="0.15">
      <c r="A772" s="237"/>
      <c r="B772" s="1053" t="s">
        <v>1483</v>
      </c>
      <c r="C772" s="1053"/>
      <c r="D772" s="1053"/>
      <c r="E772" s="1053"/>
      <c r="F772" s="1053"/>
      <c r="G772" s="1053"/>
      <c r="H772" s="1053"/>
      <c r="I772" s="1053"/>
      <c r="J772" s="1053"/>
      <c r="K772" s="1053"/>
      <c r="L772" s="1053"/>
      <c r="M772" s="1053"/>
      <c r="N772" s="1053"/>
      <c r="O772" s="1053"/>
      <c r="P772" s="1053"/>
      <c r="Q772" s="1053"/>
      <c r="R772" s="1053"/>
      <c r="S772" s="1053"/>
      <c r="T772" s="1053"/>
      <c r="U772" s="1053"/>
      <c r="V772" s="1053"/>
      <c r="W772" s="1053"/>
      <c r="X772" s="1053"/>
      <c r="Y772" s="1053"/>
      <c r="Z772" s="1053"/>
      <c r="AA772" s="1053"/>
      <c r="AB772" s="1053"/>
      <c r="AC772" s="1053"/>
      <c r="AD772" s="1053"/>
      <c r="AE772" s="1053"/>
      <c r="AF772" s="1053"/>
      <c r="AG772" s="1053"/>
      <c r="AH772" s="1053"/>
      <c r="AI772" s="1053"/>
      <c r="AJ772" s="1053"/>
      <c r="AK772" s="1053"/>
      <c r="AL772" s="1053"/>
      <c r="AM772" s="1053"/>
      <c r="AN772" s="1053"/>
      <c r="AO772" s="1053"/>
      <c r="AP772" s="1053"/>
      <c r="AQ772" s="237"/>
      <c r="AR772" s="237"/>
    </row>
    <row r="773" spans="1:44" s="243" customFormat="1" ht="18" customHeight="1" x14ac:dyDescent="0.15">
      <c r="A773" s="237"/>
      <c r="B773" s="833"/>
      <c r="C773" s="833"/>
      <c r="D773" s="833" t="s">
        <v>27</v>
      </c>
      <c r="E773" s="833"/>
      <c r="F773" s="833"/>
      <c r="G773" s="833"/>
      <c r="H773" s="833"/>
      <c r="I773" s="833"/>
      <c r="J773" s="833"/>
      <c r="K773" s="833"/>
      <c r="L773" s="833"/>
      <c r="M773" s="833"/>
      <c r="N773" s="833"/>
      <c r="O773" s="833"/>
      <c r="P773" s="833"/>
      <c r="Q773" s="833"/>
      <c r="R773" s="833"/>
      <c r="S773" s="833"/>
      <c r="T773" s="833"/>
      <c r="U773" s="833"/>
      <c r="V773" s="833"/>
      <c r="W773" s="833"/>
      <c r="X773" s="833"/>
      <c r="Y773" s="833"/>
      <c r="Z773" s="833"/>
      <c r="AA773" s="833"/>
      <c r="AB773" s="833"/>
      <c r="AC773" s="833"/>
      <c r="AD773" s="833"/>
      <c r="AE773" s="833"/>
      <c r="AF773" s="833"/>
      <c r="AG773" s="833"/>
      <c r="AH773" s="833"/>
      <c r="AI773" s="833"/>
      <c r="AJ773" s="833"/>
      <c r="AK773" s="833"/>
      <c r="AL773" s="1004"/>
      <c r="AM773" s="966" t="s">
        <v>60</v>
      </c>
      <c r="AN773" s="967"/>
      <c r="AO773" s="967"/>
      <c r="AP773" s="968"/>
      <c r="AQ773" s="237"/>
      <c r="AR773" s="237"/>
    </row>
    <row r="774" spans="1:44" s="243" customFormat="1" ht="18" customHeight="1" x14ac:dyDescent="0.15">
      <c r="A774" s="237"/>
      <c r="B774" s="1408" t="s">
        <v>1319</v>
      </c>
      <c r="C774" s="1122"/>
      <c r="D774" s="1122"/>
      <c r="E774" s="1122"/>
      <c r="F774" s="1122"/>
      <c r="G774" s="1122"/>
      <c r="H774" s="1122"/>
      <c r="I774" s="1122"/>
      <c r="J774" s="1122"/>
      <c r="K774" s="1122"/>
      <c r="L774" s="1122"/>
      <c r="M774" s="1122"/>
      <c r="N774" s="1122"/>
      <c r="O774" s="1122"/>
      <c r="P774" s="1122"/>
      <c r="Q774" s="1122"/>
      <c r="R774" s="1122"/>
      <c r="S774" s="1122"/>
      <c r="T774" s="1122"/>
      <c r="U774" s="1122"/>
      <c r="V774" s="1122"/>
      <c r="W774" s="1122"/>
      <c r="X774" s="1122"/>
      <c r="Y774" s="1122"/>
      <c r="Z774" s="1122"/>
      <c r="AA774" s="1122"/>
      <c r="AB774" s="1122"/>
      <c r="AC774" s="1122"/>
      <c r="AD774" s="1122"/>
      <c r="AE774" s="1122"/>
      <c r="AF774" s="1122"/>
      <c r="AG774" s="1122"/>
      <c r="AH774" s="1122"/>
      <c r="AI774" s="1122"/>
      <c r="AJ774" s="1122"/>
      <c r="AK774" s="1122"/>
      <c r="AL774" s="1122"/>
      <c r="AM774" s="1122"/>
      <c r="AN774" s="1122"/>
      <c r="AO774" s="1122"/>
      <c r="AP774" s="1409"/>
      <c r="AQ774" s="237"/>
      <c r="AR774" s="237"/>
    </row>
    <row r="775" spans="1:44" s="243" customFormat="1" ht="90" customHeight="1" x14ac:dyDescent="0.15">
      <c r="A775" s="237"/>
      <c r="B775" s="835" t="s">
        <v>589</v>
      </c>
      <c r="C775" s="835"/>
      <c r="D775" s="836" t="s">
        <v>1698</v>
      </c>
      <c r="E775" s="836"/>
      <c r="F775" s="836"/>
      <c r="G775" s="836"/>
      <c r="H775" s="836"/>
      <c r="I775" s="836"/>
      <c r="J775" s="836"/>
      <c r="K775" s="836"/>
      <c r="L775" s="836"/>
      <c r="M775" s="836"/>
      <c r="N775" s="836"/>
      <c r="O775" s="836"/>
      <c r="P775" s="836"/>
      <c r="Q775" s="836"/>
      <c r="R775" s="836"/>
      <c r="S775" s="836"/>
      <c r="T775" s="836"/>
      <c r="U775" s="836"/>
      <c r="V775" s="836"/>
      <c r="W775" s="836"/>
      <c r="X775" s="836"/>
      <c r="Y775" s="836"/>
      <c r="Z775" s="836"/>
      <c r="AA775" s="836"/>
      <c r="AB775" s="836"/>
      <c r="AC775" s="836"/>
      <c r="AD775" s="836"/>
      <c r="AE775" s="836"/>
      <c r="AF775" s="836"/>
      <c r="AG775" s="836"/>
      <c r="AH775" s="836"/>
      <c r="AI775" s="836"/>
      <c r="AJ775" s="836"/>
      <c r="AK775" s="836"/>
      <c r="AL775" s="1184" t="s">
        <v>28</v>
      </c>
      <c r="AM775" s="838"/>
      <c r="AN775" s="839"/>
      <c r="AO775" s="839"/>
      <c r="AP775" s="840"/>
      <c r="AQ775" s="237"/>
      <c r="AR775" s="237"/>
    </row>
    <row r="776" spans="1:44" s="243" customFormat="1" ht="20.45" customHeight="1" x14ac:dyDescent="0.15">
      <c r="A776" s="237"/>
      <c r="B776" s="1022" t="s">
        <v>590</v>
      </c>
      <c r="C776" s="961"/>
      <c r="D776" s="845" t="s">
        <v>195</v>
      </c>
      <c r="E776" s="1008"/>
      <c r="F776" s="1008"/>
      <c r="G776" s="1008"/>
      <c r="H776" s="1008"/>
      <c r="I776" s="1008"/>
      <c r="J776" s="1008"/>
      <c r="K776" s="1008"/>
      <c r="L776" s="1008"/>
      <c r="M776" s="1008"/>
      <c r="N776" s="1008"/>
      <c r="O776" s="1008"/>
      <c r="P776" s="1008"/>
      <c r="Q776" s="1008"/>
      <c r="R776" s="1008"/>
      <c r="S776" s="1008"/>
      <c r="T776" s="1008"/>
      <c r="U776" s="1008"/>
      <c r="V776" s="1008"/>
      <c r="W776" s="1008"/>
      <c r="X776" s="1008"/>
      <c r="Y776" s="1008"/>
      <c r="Z776" s="1008"/>
      <c r="AA776" s="1008"/>
      <c r="AB776" s="1008"/>
      <c r="AC776" s="1008"/>
      <c r="AD776" s="1008"/>
      <c r="AE776" s="1008"/>
      <c r="AF776" s="1008"/>
      <c r="AG776" s="1008"/>
      <c r="AH776" s="1008"/>
      <c r="AI776" s="1008"/>
      <c r="AJ776" s="1008"/>
      <c r="AK776" s="1008"/>
      <c r="AL776" s="1009" t="s">
        <v>28</v>
      </c>
      <c r="AM776" s="838"/>
      <c r="AN776" s="839"/>
      <c r="AO776" s="839"/>
      <c r="AP776" s="840"/>
      <c r="AQ776" s="237"/>
      <c r="AR776" s="237"/>
    </row>
    <row r="777" spans="1:44" s="243" customFormat="1" ht="21" customHeight="1" x14ac:dyDescent="0.15">
      <c r="A777" s="237"/>
      <c r="B777" s="835" t="s">
        <v>591</v>
      </c>
      <c r="C777" s="835"/>
      <c r="D777" s="832" t="s">
        <v>196</v>
      </c>
      <c r="E777" s="832"/>
      <c r="F777" s="832"/>
      <c r="G777" s="832"/>
      <c r="H777" s="832"/>
      <c r="I777" s="832"/>
      <c r="J777" s="832"/>
      <c r="K777" s="832"/>
      <c r="L777" s="832"/>
      <c r="M777" s="832"/>
      <c r="N777" s="832"/>
      <c r="O777" s="832"/>
      <c r="P777" s="832"/>
      <c r="Q777" s="832"/>
      <c r="R777" s="832"/>
      <c r="S777" s="832"/>
      <c r="T777" s="832"/>
      <c r="U777" s="832"/>
      <c r="V777" s="832"/>
      <c r="W777" s="832"/>
      <c r="X777" s="832"/>
      <c r="Y777" s="832"/>
      <c r="Z777" s="832"/>
      <c r="AA777" s="832"/>
      <c r="AB777" s="832"/>
      <c r="AC777" s="832"/>
      <c r="AD777" s="832"/>
      <c r="AE777" s="832"/>
      <c r="AF777" s="832"/>
      <c r="AG777" s="832"/>
      <c r="AH777" s="832"/>
      <c r="AI777" s="832"/>
      <c r="AJ777" s="832"/>
      <c r="AK777" s="832"/>
      <c r="AL777" s="845" t="s">
        <v>28</v>
      </c>
      <c r="AM777" s="838"/>
      <c r="AN777" s="839"/>
      <c r="AO777" s="839"/>
      <c r="AP777" s="840"/>
      <c r="AQ777" s="237"/>
      <c r="AR777" s="237"/>
    </row>
    <row r="778" spans="1:44" s="243" customFormat="1" ht="21" customHeight="1" x14ac:dyDescent="0.15">
      <c r="A778" s="237"/>
      <c r="B778" s="835" t="s">
        <v>17</v>
      </c>
      <c r="C778" s="835"/>
      <c r="D778" s="832" t="s">
        <v>197</v>
      </c>
      <c r="E778" s="832"/>
      <c r="F778" s="832"/>
      <c r="G778" s="832"/>
      <c r="H778" s="832"/>
      <c r="I778" s="832"/>
      <c r="J778" s="832"/>
      <c r="K778" s="832"/>
      <c r="L778" s="832"/>
      <c r="M778" s="832"/>
      <c r="N778" s="832"/>
      <c r="O778" s="832"/>
      <c r="P778" s="832"/>
      <c r="Q778" s="832"/>
      <c r="R778" s="832"/>
      <c r="S778" s="832"/>
      <c r="T778" s="832"/>
      <c r="U778" s="832"/>
      <c r="V778" s="832"/>
      <c r="W778" s="832"/>
      <c r="X778" s="832"/>
      <c r="Y778" s="832"/>
      <c r="Z778" s="832"/>
      <c r="AA778" s="832"/>
      <c r="AB778" s="832"/>
      <c r="AC778" s="832"/>
      <c r="AD778" s="832"/>
      <c r="AE778" s="832"/>
      <c r="AF778" s="832"/>
      <c r="AG778" s="832"/>
      <c r="AH778" s="832"/>
      <c r="AI778" s="832"/>
      <c r="AJ778" s="832"/>
      <c r="AK778" s="832"/>
      <c r="AL778" s="845" t="s">
        <v>28</v>
      </c>
      <c r="AM778" s="838"/>
      <c r="AN778" s="839"/>
      <c r="AO778" s="839"/>
      <c r="AP778" s="840"/>
      <c r="AQ778" s="237"/>
      <c r="AR778" s="237"/>
    </row>
    <row r="779" spans="1:44" s="243" customFormat="1" ht="30.6" customHeight="1" x14ac:dyDescent="0.15">
      <c r="A779" s="237"/>
      <c r="B779" s="835" t="s">
        <v>592</v>
      </c>
      <c r="C779" s="835"/>
      <c r="D779" s="832" t="s">
        <v>782</v>
      </c>
      <c r="E779" s="832"/>
      <c r="F779" s="832"/>
      <c r="G779" s="832"/>
      <c r="H779" s="832"/>
      <c r="I779" s="832"/>
      <c r="J779" s="832"/>
      <c r="K779" s="832"/>
      <c r="L779" s="832"/>
      <c r="M779" s="832"/>
      <c r="N779" s="832"/>
      <c r="O779" s="832"/>
      <c r="P779" s="832"/>
      <c r="Q779" s="832"/>
      <c r="R779" s="832"/>
      <c r="S779" s="832"/>
      <c r="T779" s="832"/>
      <c r="U779" s="832"/>
      <c r="V779" s="832"/>
      <c r="W779" s="832"/>
      <c r="X779" s="832"/>
      <c r="Y779" s="832"/>
      <c r="Z779" s="832"/>
      <c r="AA779" s="832"/>
      <c r="AB779" s="832"/>
      <c r="AC779" s="832"/>
      <c r="AD779" s="832"/>
      <c r="AE779" s="832"/>
      <c r="AF779" s="832"/>
      <c r="AG779" s="832"/>
      <c r="AH779" s="832"/>
      <c r="AI779" s="832"/>
      <c r="AJ779" s="832"/>
      <c r="AK779" s="832"/>
      <c r="AL779" s="845" t="s">
        <v>28</v>
      </c>
      <c r="AM779" s="838"/>
      <c r="AN779" s="839"/>
      <c r="AO779" s="839"/>
      <c r="AP779" s="840"/>
      <c r="AQ779" s="237"/>
      <c r="AR779" s="237"/>
    </row>
    <row r="780" spans="1:44" s="243" customFormat="1" ht="60" customHeight="1" x14ac:dyDescent="0.15">
      <c r="A780" s="237"/>
      <c r="B780" s="834" t="s">
        <v>19</v>
      </c>
      <c r="C780" s="834"/>
      <c r="D780" s="1001" t="s">
        <v>1699</v>
      </c>
      <c r="E780" s="1002"/>
      <c r="F780" s="1002"/>
      <c r="G780" s="1002"/>
      <c r="H780" s="1002"/>
      <c r="I780" s="1002"/>
      <c r="J780" s="1002"/>
      <c r="K780" s="1002"/>
      <c r="L780" s="1002"/>
      <c r="M780" s="1002"/>
      <c r="N780" s="1002"/>
      <c r="O780" s="1002"/>
      <c r="P780" s="1002"/>
      <c r="Q780" s="1002"/>
      <c r="R780" s="1002"/>
      <c r="S780" s="1002"/>
      <c r="T780" s="1002"/>
      <c r="U780" s="1002"/>
      <c r="V780" s="1002"/>
      <c r="W780" s="1002"/>
      <c r="X780" s="1002"/>
      <c r="Y780" s="1002"/>
      <c r="Z780" s="1002"/>
      <c r="AA780" s="1002"/>
      <c r="AB780" s="1002"/>
      <c r="AC780" s="1002"/>
      <c r="AD780" s="1002"/>
      <c r="AE780" s="1002"/>
      <c r="AF780" s="1002"/>
      <c r="AG780" s="1002"/>
      <c r="AH780" s="1002"/>
      <c r="AI780" s="1002"/>
      <c r="AJ780" s="1002"/>
      <c r="AK780" s="1002"/>
      <c r="AL780" s="1003"/>
      <c r="AM780" s="985"/>
      <c r="AN780" s="986"/>
      <c r="AO780" s="986"/>
      <c r="AP780" s="987"/>
      <c r="AQ780" s="237"/>
      <c r="AR780" s="237"/>
    </row>
    <row r="781" spans="1:44" s="243" customFormat="1" ht="45" customHeight="1" x14ac:dyDescent="0.15">
      <c r="A781" s="237"/>
      <c r="B781" s="835" t="s">
        <v>593</v>
      </c>
      <c r="C781" s="835"/>
      <c r="D781" s="1436" t="s">
        <v>1700</v>
      </c>
      <c r="E781" s="1437"/>
      <c r="F781" s="1437"/>
      <c r="G781" s="1437"/>
      <c r="H781" s="1437"/>
      <c r="I781" s="1437"/>
      <c r="J781" s="1437"/>
      <c r="K781" s="1437"/>
      <c r="L781" s="1437"/>
      <c r="M781" s="1437"/>
      <c r="N781" s="1437"/>
      <c r="O781" s="1437"/>
      <c r="P781" s="1437"/>
      <c r="Q781" s="1437"/>
      <c r="R781" s="1437"/>
      <c r="S781" s="1437"/>
      <c r="T781" s="1437"/>
      <c r="U781" s="1437"/>
      <c r="V781" s="1437"/>
      <c r="W781" s="1437"/>
      <c r="X781" s="1437"/>
      <c r="Y781" s="1437"/>
      <c r="Z781" s="1437"/>
      <c r="AA781" s="1437"/>
      <c r="AB781" s="1437"/>
      <c r="AC781" s="1437"/>
      <c r="AD781" s="1437"/>
      <c r="AE781" s="1437"/>
      <c r="AF781" s="1437"/>
      <c r="AG781" s="1437"/>
      <c r="AH781" s="1437"/>
      <c r="AI781" s="1437"/>
      <c r="AJ781" s="1437"/>
      <c r="AK781" s="1437"/>
      <c r="AL781" s="1438"/>
      <c r="AM781" s="838"/>
      <c r="AN781" s="839"/>
      <c r="AO781" s="839"/>
      <c r="AP781" s="840"/>
      <c r="AQ781" s="237"/>
      <c r="AR781" s="237"/>
    </row>
    <row r="782" spans="1:44" s="243" customFormat="1" ht="30" customHeight="1" x14ac:dyDescent="0.15">
      <c r="A782" s="237"/>
      <c r="B782" s="835" t="s">
        <v>775</v>
      </c>
      <c r="C782" s="835"/>
      <c r="D782" s="1436" t="s">
        <v>861</v>
      </c>
      <c r="E782" s="1437"/>
      <c r="F782" s="1437"/>
      <c r="G782" s="1437"/>
      <c r="H782" s="1437"/>
      <c r="I782" s="1437"/>
      <c r="J782" s="1437"/>
      <c r="K782" s="1437"/>
      <c r="L782" s="1437"/>
      <c r="M782" s="1437"/>
      <c r="N782" s="1437"/>
      <c r="O782" s="1437"/>
      <c r="P782" s="1437"/>
      <c r="Q782" s="1437"/>
      <c r="R782" s="1437"/>
      <c r="S782" s="1437"/>
      <c r="T782" s="1437"/>
      <c r="U782" s="1437"/>
      <c r="V782" s="1437"/>
      <c r="W782" s="1437"/>
      <c r="X782" s="1437"/>
      <c r="Y782" s="1437"/>
      <c r="Z782" s="1437"/>
      <c r="AA782" s="1437"/>
      <c r="AB782" s="1437"/>
      <c r="AC782" s="1437"/>
      <c r="AD782" s="1437"/>
      <c r="AE782" s="1437"/>
      <c r="AF782" s="1437"/>
      <c r="AG782" s="1437"/>
      <c r="AH782" s="1437"/>
      <c r="AI782" s="1437"/>
      <c r="AJ782" s="1437"/>
      <c r="AK782" s="1437"/>
      <c r="AL782" s="1438" t="s">
        <v>28</v>
      </c>
      <c r="AM782" s="614"/>
      <c r="AN782" s="615"/>
      <c r="AO782" s="615"/>
      <c r="AP782" s="616"/>
      <c r="AQ782" s="237"/>
      <c r="AR782" s="237"/>
    </row>
    <row r="783" spans="1:44" s="243" customFormat="1" ht="60" customHeight="1" x14ac:dyDescent="0.15">
      <c r="A783" s="237"/>
      <c r="B783" s="835" t="s">
        <v>32</v>
      </c>
      <c r="C783" s="835"/>
      <c r="D783" s="829" t="s">
        <v>783</v>
      </c>
      <c r="E783" s="830"/>
      <c r="F783" s="830"/>
      <c r="G783" s="830"/>
      <c r="H783" s="830"/>
      <c r="I783" s="830"/>
      <c r="J783" s="830"/>
      <c r="K783" s="830"/>
      <c r="L783" s="830"/>
      <c r="M783" s="830"/>
      <c r="N783" s="830"/>
      <c r="O783" s="830"/>
      <c r="P783" s="830"/>
      <c r="Q783" s="830"/>
      <c r="R783" s="830"/>
      <c r="S783" s="830"/>
      <c r="T783" s="830"/>
      <c r="U783" s="830"/>
      <c r="V783" s="830"/>
      <c r="W783" s="830"/>
      <c r="X783" s="830"/>
      <c r="Y783" s="830"/>
      <c r="Z783" s="830"/>
      <c r="AA783" s="830"/>
      <c r="AB783" s="830"/>
      <c r="AC783" s="830"/>
      <c r="AD783" s="830"/>
      <c r="AE783" s="830"/>
      <c r="AF783" s="830"/>
      <c r="AG783" s="830"/>
      <c r="AH783" s="830"/>
      <c r="AI783" s="830"/>
      <c r="AJ783" s="830"/>
      <c r="AK783" s="830"/>
      <c r="AL783" s="831"/>
      <c r="AM783" s="614"/>
      <c r="AN783" s="615"/>
      <c r="AO783" s="615"/>
      <c r="AP783" s="616"/>
      <c r="AQ783" s="237"/>
      <c r="AR783" s="237"/>
    </row>
    <row r="784" spans="1:44" s="243" customFormat="1" ht="42" customHeight="1" x14ac:dyDescent="0.15">
      <c r="A784" s="237"/>
      <c r="B784" s="835" t="s">
        <v>1320</v>
      </c>
      <c r="C784" s="835"/>
      <c r="D784" s="832" t="s">
        <v>1701</v>
      </c>
      <c r="E784" s="832"/>
      <c r="F784" s="832"/>
      <c r="G784" s="832"/>
      <c r="H784" s="832"/>
      <c r="I784" s="832"/>
      <c r="J784" s="832"/>
      <c r="K784" s="832"/>
      <c r="L784" s="832"/>
      <c r="M784" s="832"/>
      <c r="N784" s="832"/>
      <c r="O784" s="832"/>
      <c r="P784" s="832"/>
      <c r="Q784" s="832"/>
      <c r="R784" s="832"/>
      <c r="S784" s="832"/>
      <c r="T784" s="832"/>
      <c r="U784" s="832"/>
      <c r="V784" s="832"/>
      <c r="W784" s="832"/>
      <c r="X784" s="832"/>
      <c r="Y784" s="832"/>
      <c r="Z784" s="832"/>
      <c r="AA784" s="832"/>
      <c r="AB784" s="832"/>
      <c r="AC784" s="832"/>
      <c r="AD784" s="832"/>
      <c r="AE784" s="832"/>
      <c r="AF784" s="832"/>
      <c r="AG784" s="832"/>
      <c r="AH784" s="832"/>
      <c r="AI784" s="832"/>
      <c r="AJ784" s="832"/>
      <c r="AK784" s="832"/>
      <c r="AL784" s="832"/>
      <c r="AM784" s="838"/>
      <c r="AN784" s="839"/>
      <c r="AO784" s="839"/>
      <c r="AP784" s="840"/>
      <c r="AQ784" s="237"/>
      <c r="AR784" s="237"/>
    </row>
    <row r="785" spans="1:44" s="243" customFormat="1" ht="27.6" customHeight="1" x14ac:dyDescent="0.15">
      <c r="A785" s="237"/>
      <c r="B785" s="835" t="s">
        <v>34</v>
      </c>
      <c r="C785" s="835"/>
      <c r="D785" s="832" t="s">
        <v>193</v>
      </c>
      <c r="E785" s="832"/>
      <c r="F785" s="832"/>
      <c r="G785" s="832"/>
      <c r="H785" s="832"/>
      <c r="I785" s="832"/>
      <c r="J785" s="832"/>
      <c r="K785" s="832"/>
      <c r="L785" s="832"/>
      <c r="M785" s="832"/>
      <c r="N785" s="832"/>
      <c r="O785" s="832"/>
      <c r="P785" s="832"/>
      <c r="Q785" s="832"/>
      <c r="R785" s="832"/>
      <c r="S785" s="832"/>
      <c r="T785" s="832"/>
      <c r="U785" s="832"/>
      <c r="V785" s="832"/>
      <c r="W785" s="832"/>
      <c r="X785" s="832"/>
      <c r="Y785" s="832"/>
      <c r="Z785" s="832"/>
      <c r="AA785" s="832"/>
      <c r="AB785" s="832"/>
      <c r="AC785" s="832"/>
      <c r="AD785" s="832"/>
      <c r="AE785" s="832"/>
      <c r="AF785" s="832"/>
      <c r="AG785" s="832"/>
      <c r="AH785" s="832"/>
      <c r="AI785" s="832"/>
      <c r="AJ785" s="832"/>
      <c r="AK785" s="832"/>
      <c r="AL785" s="832" t="s">
        <v>28</v>
      </c>
      <c r="AM785" s="877"/>
      <c r="AN785" s="878"/>
      <c r="AO785" s="878"/>
      <c r="AP785" s="879"/>
      <c r="AQ785" s="237"/>
      <c r="AR785" s="237"/>
    </row>
    <row r="786" spans="1:44" s="243" customFormat="1" ht="18" customHeight="1" x14ac:dyDescent="0.15">
      <c r="A786" s="237"/>
      <c r="B786" s="1408" t="s">
        <v>1321</v>
      </c>
      <c r="C786" s="1122"/>
      <c r="D786" s="1122"/>
      <c r="E786" s="1122"/>
      <c r="F786" s="1122"/>
      <c r="G786" s="1122"/>
      <c r="H786" s="1122"/>
      <c r="I786" s="1122"/>
      <c r="J786" s="1122"/>
      <c r="K786" s="1122"/>
      <c r="L786" s="1122"/>
      <c r="M786" s="1122"/>
      <c r="N786" s="1122"/>
      <c r="O786" s="1122"/>
      <c r="P786" s="1122"/>
      <c r="Q786" s="1122"/>
      <c r="R786" s="1122"/>
      <c r="S786" s="1122"/>
      <c r="T786" s="1122"/>
      <c r="U786" s="1122"/>
      <c r="V786" s="1122"/>
      <c r="W786" s="1122"/>
      <c r="X786" s="1122"/>
      <c r="Y786" s="1122"/>
      <c r="Z786" s="1122"/>
      <c r="AA786" s="1122"/>
      <c r="AB786" s="1122"/>
      <c r="AC786" s="1122"/>
      <c r="AD786" s="1122"/>
      <c r="AE786" s="1122"/>
      <c r="AF786" s="1122"/>
      <c r="AG786" s="1122"/>
      <c r="AH786" s="1122"/>
      <c r="AI786" s="1122"/>
      <c r="AJ786" s="1122"/>
      <c r="AK786" s="1122"/>
      <c r="AL786" s="1122"/>
      <c r="AM786" s="1122"/>
      <c r="AN786" s="1122"/>
      <c r="AO786" s="1122"/>
      <c r="AP786" s="1409"/>
      <c r="AQ786" s="237"/>
      <c r="AR786" s="237"/>
    </row>
    <row r="787" spans="1:44" s="243" customFormat="1" ht="21.6" customHeight="1" x14ac:dyDescent="0.15">
      <c r="A787" s="237"/>
      <c r="B787" s="835" t="s">
        <v>35</v>
      </c>
      <c r="C787" s="835"/>
      <c r="D787" s="832" t="s">
        <v>779</v>
      </c>
      <c r="E787" s="832"/>
      <c r="F787" s="832"/>
      <c r="G787" s="832"/>
      <c r="H787" s="832"/>
      <c r="I787" s="832"/>
      <c r="J787" s="832"/>
      <c r="K787" s="832"/>
      <c r="L787" s="832"/>
      <c r="M787" s="832"/>
      <c r="N787" s="832"/>
      <c r="O787" s="832"/>
      <c r="P787" s="832"/>
      <c r="Q787" s="832"/>
      <c r="R787" s="832"/>
      <c r="S787" s="832"/>
      <c r="T787" s="832"/>
      <c r="U787" s="832"/>
      <c r="V787" s="832"/>
      <c r="W787" s="832"/>
      <c r="X787" s="832"/>
      <c r="Y787" s="832"/>
      <c r="Z787" s="832"/>
      <c r="AA787" s="832"/>
      <c r="AB787" s="832"/>
      <c r="AC787" s="832"/>
      <c r="AD787" s="832"/>
      <c r="AE787" s="832"/>
      <c r="AF787" s="832"/>
      <c r="AG787" s="832"/>
      <c r="AH787" s="832"/>
      <c r="AI787" s="832"/>
      <c r="AJ787" s="832"/>
      <c r="AK787" s="832"/>
      <c r="AL787" s="832"/>
      <c r="AM787" s="838"/>
      <c r="AN787" s="839"/>
      <c r="AO787" s="839"/>
      <c r="AP787" s="840"/>
      <c r="AQ787" s="237"/>
      <c r="AR787" s="237"/>
    </row>
    <row r="788" spans="1:44" s="243" customFormat="1" ht="21" customHeight="1" x14ac:dyDescent="0.15">
      <c r="A788" s="237"/>
      <c r="B788" s="835" t="s">
        <v>1339</v>
      </c>
      <c r="C788" s="835"/>
      <c r="D788" s="832" t="s">
        <v>198</v>
      </c>
      <c r="E788" s="832"/>
      <c r="F788" s="832"/>
      <c r="G788" s="832"/>
      <c r="H788" s="832"/>
      <c r="I788" s="832"/>
      <c r="J788" s="832"/>
      <c r="K788" s="832"/>
      <c r="L788" s="832"/>
      <c r="M788" s="832"/>
      <c r="N788" s="832"/>
      <c r="O788" s="832"/>
      <c r="P788" s="832"/>
      <c r="Q788" s="832"/>
      <c r="R788" s="832"/>
      <c r="S788" s="832"/>
      <c r="T788" s="832"/>
      <c r="U788" s="832"/>
      <c r="V788" s="832"/>
      <c r="W788" s="832"/>
      <c r="X788" s="832"/>
      <c r="Y788" s="832"/>
      <c r="Z788" s="832"/>
      <c r="AA788" s="832"/>
      <c r="AB788" s="832"/>
      <c r="AC788" s="832"/>
      <c r="AD788" s="832"/>
      <c r="AE788" s="832"/>
      <c r="AF788" s="832"/>
      <c r="AG788" s="832"/>
      <c r="AH788" s="832"/>
      <c r="AI788" s="832"/>
      <c r="AJ788" s="832"/>
      <c r="AK788" s="832"/>
      <c r="AL788" s="832"/>
      <c r="AM788" s="838"/>
      <c r="AN788" s="839"/>
      <c r="AO788" s="839"/>
      <c r="AP788" s="840"/>
      <c r="AQ788" s="237"/>
      <c r="AR788" s="237"/>
    </row>
    <row r="789" spans="1:44" s="243" customFormat="1" ht="54" customHeight="1" x14ac:dyDescent="0.15">
      <c r="A789" s="237"/>
      <c r="B789" s="835" t="s">
        <v>104</v>
      </c>
      <c r="C789" s="835"/>
      <c r="D789" s="832" t="s">
        <v>1702</v>
      </c>
      <c r="E789" s="832"/>
      <c r="F789" s="832"/>
      <c r="G789" s="832"/>
      <c r="H789" s="832"/>
      <c r="I789" s="832"/>
      <c r="J789" s="832"/>
      <c r="K789" s="832"/>
      <c r="L789" s="832"/>
      <c r="M789" s="832"/>
      <c r="N789" s="832"/>
      <c r="O789" s="832"/>
      <c r="P789" s="832"/>
      <c r="Q789" s="832"/>
      <c r="R789" s="832"/>
      <c r="S789" s="832"/>
      <c r="T789" s="832"/>
      <c r="U789" s="832"/>
      <c r="V789" s="832"/>
      <c r="W789" s="832"/>
      <c r="X789" s="832"/>
      <c r="Y789" s="832"/>
      <c r="Z789" s="832"/>
      <c r="AA789" s="832"/>
      <c r="AB789" s="832"/>
      <c r="AC789" s="832"/>
      <c r="AD789" s="832"/>
      <c r="AE789" s="832"/>
      <c r="AF789" s="832"/>
      <c r="AG789" s="832"/>
      <c r="AH789" s="832"/>
      <c r="AI789" s="832"/>
      <c r="AJ789" s="832"/>
      <c r="AK789" s="832"/>
      <c r="AL789" s="832"/>
      <c r="AM789" s="838"/>
      <c r="AN789" s="839"/>
      <c r="AO789" s="839"/>
      <c r="AP789" s="840"/>
      <c r="AQ789" s="237"/>
      <c r="AR789" s="237"/>
    </row>
    <row r="790" spans="1:44" ht="6.6" customHeight="1" x14ac:dyDescent="0.15">
      <c r="A790" s="238"/>
      <c r="B790" s="548"/>
      <c r="C790" s="548"/>
      <c r="D790" s="549"/>
      <c r="E790" s="549"/>
      <c r="F790" s="549"/>
      <c r="G790" s="549"/>
      <c r="H790" s="549"/>
      <c r="I790" s="549"/>
      <c r="J790" s="549"/>
      <c r="K790" s="549"/>
      <c r="L790" s="549"/>
      <c r="M790" s="549"/>
      <c r="N790" s="549"/>
      <c r="O790" s="549"/>
      <c r="P790" s="549"/>
      <c r="Q790" s="549"/>
      <c r="R790" s="549"/>
      <c r="S790" s="549"/>
      <c r="T790" s="549"/>
      <c r="U790" s="549"/>
      <c r="V790" s="549"/>
      <c r="W790" s="549"/>
      <c r="X790" s="549"/>
      <c r="Y790" s="549"/>
      <c r="Z790" s="549"/>
      <c r="AA790" s="549"/>
      <c r="AB790" s="549"/>
      <c r="AC790" s="549"/>
      <c r="AD790" s="549"/>
      <c r="AE790" s="549"/>
      <c r="AF790" s="549"/>
      <c r="AG790" s="549"/>
      <c r="AH790" s="549"/>
      <c r="AI790" s="549"/>
      <c r="AJ790" s="549"/>
      <c r="AK790" s="549"/>
      <c r="AL790" s="548"/>
      <c r="AQ790" s="237"/>
      <c r="AR790" s="237"/>
    </row>
    <row r="791" spans="1:44" s="243" customFormat="1" ht="18" customHeight="1" x14ac:dyDescent="0.15">
      <c r="A791" s="237"/>
      <c r="B791" s="1053" t="s">
        <v>1484</v>
      </c>
      <c r="C791" s="1053"/>
      <c r="D791" s="1053"/>
      <c r="E791" s="1053"/>
      <c r="F791" s="1053"/>
      <c r="G791" s="1053"/>
      <c r="H791" s="1053"/>
      <c r="I791" s="1053"/>
      <c r="J791" s="1053"/>
      <c r="K791" s="1053"/>
      <c r="L791" s="1053"/>
      <c r="M791" s="1053"/>
      <c r="N791" s="1053"/>
      <c r="O791" s="1053"/>
      <c r="P791" s="1053"/>
      <c r="Q791" s="1053"/>
      <c r="R791" s="1053"/>
      <c r="S791" s="1053"/>
      <c r="T791" s="1053"/>
      <c r="U791" s="1053"/>
      <c r="V791" s="1053"/>
      <c r="W791" s="1053"/>
      <c r="X791" s="1053"/>
      <c r="Y791" s="1053"/>
      <c r="Z791" s="1053"/>
      <c r="AA791" s="1053"/>
      <c r="AB791" s="1053"/>
      <c r="AC791" s="1053"/>
      <c r="AD791" s="1053"/>
      <c r="AE791" s="1053"/>
      <c r="AF791" s="1053"/>
      <c r="AG791" s="1053"/>
      <c r="AH791" s="1053"/>
      <c r="AI791" s="1053"/>
      <c r="AJ791" s="1053"/>
      <c r="AK791" s="1053"/>
      <c r="AL791" s="1053"/>
      <c r="AM791" s="1053"/>
      <c r="AN791" s="1053"/>
      <c r="AO791" s="1053"/>
      <c r="AP791" s="1053"/>
      <c r="AQ791" s="237"/>
      <c r="AR791" s="237"/>
    </row>
    <row r="792" spans="1:44" s="243" customFormat="1" ht="18" customHeight="1" x14ac:dyDescent="0.15">
      <c r="A792" s="237"/>
      <c r="B792" s="844"/>
      <c r="C792" s="844"/>
      <c r="D792" s="844" t="s">
        <v>27</v>
      </c>
      <c r="E792" s="844"/>
      <c r="F792" s="844"/>
      <c r="G792" s="844"/>
      <c r="H792" s="844"/>
      <c r="I792" s="844"/>
      <c r="J792" s="844"/>
      <c r="K792" s="844"/>
      <c r="L792" s="844"/>
      <c r="M792" s="844"/>
      <c r="N792" s="844"/>
      <c r="O792" s="844"/>
      <c r="P792" s="844"/>
      <c r="Q792" s="844"/>
      <c r="R792" s="844"/>
      <c r="S792" s="844"/>
      <c r="T792" s="844"/>
      <c r="U792" s="844"/>
      <c r="V792" s="844"/>
      <c r="W792" s="844"/>
      <c r="X792" s="844"/>
      <c r="Y792" s="844"/>
      <c r="Z792" s="844"/>
      <c r="AA792" s="844"/>
      <c r="AB792" s="844"/>
      <c r="AC792" s="844"/>
      <c r="AD792" s="844"/>
      <c r="AE792" s="844"/>
      <c r="AF792" s="844"/>
      <c r="AG792" s="844"/>
      <c r="AH792" s="844"/>
      <c r="AI792" s="844"/>
      <c r="AJ792" s="844"/>
      <c r="AK792" s="844"/>
      <c r="AL792" s="844"/>
      <c r="AM792" s="1183" t="s">
        <v>616</v>
      </c>
      <c r="AN792" s="1183"/>
      <c r="AO792" s="1183"/>
      <c r="AP792" s="1183"/>
      <c r="AQ792" s="237"/>
      <c r="AR792" s="237"/>
    </row>
    <row r="793" spans="1:44" s="243" customFormat="1" ht="18" customHeight="1" x14ac:dyDescent="0.15">
      <c r="A793" s="237"/>
      <c r="B793" s="846" t="s">
        <v>1322</v>
      </c>
      <c r="C793" s="847"/>
      <c r="D793" s="847"/>
      <c r="E793" s="847"/>
      <c r="F793" s="847"/>
      <c r="G793" s="847"/>
      <c r="H793" s="847"/>
      <c r="I793" s="847"/>
      <c r="J793" s="847"/>
      <c r="K793" s="847"/>
      <c r="L793" s="847"/>
      <c r="M793" s="847"/>
      <c r="N793" s="847"/>
      <c r="O793" s="847"/>
      <c r="P793" s="847"/>
      <c r="Q793" s="847"/>
      <c r="R793" s="847"/>
      <c r="S793" s="847"/>
      <c r="T793" s="847"/>
      <c r="U793" s="847"/>
      <c r="V793" s="847"/>
      <c r="W793" s="847"/>
      <c r="X793" s="847"/>
      <c r="Y793" s="847"/>
      <c r="Z793" s="847"/>
      <c r="AA793" s="847"/>
      <c r="AB793" s="847"/>
      <c r="AC793" s="847"/>
      <c r="AD793" s="847"/>
      <c r="AE793" s="847"/>
      <c r="AF793" s="847"/>
      <c r="AG793" s="847"/>
      <c r="AH793" s="847"/>
      <c r="AI793" s="847"/>
      <c r="AJ793" s="847"/>
      <c r="AK793" s="847"/>
      <c r="AL793" s="847"/>
      <c r="AM793" s="847"/>
      <c r="AN793" s="847"/>
      <c r="AO793" s="847"/>
      <c r="AP793" s="848"/>
      <c r="AQ793" s="237"/>
      <c r="AR793" s="237"/>
    </row>
    <row r="794" spans="1:44" s="243" customFormat="1" ht="30" customHeight="1" x14ac:dyDescent="0.15">
      <c r="A794" s="237"/>
      <c r="B794" s="1076" t="s">
        <v>787</v>
      </c>
      <c r="C794" s="854"/>
      <c r="D794" s="1169" t="s">
        <v>784</v>
      </c>
      <c r="E794" s="1170"/>
      <c r="F794" s="1170"/>
      <c r="G794" s="1170"/>
      <c r="H794" s="1170"/>
      <c r="I794" s="1170"/>
      <c r="J794" s="1170"/>
      <c r="K794" s="1170"/>
      <c r="L794" s="1170"/>
      <c r="M794" s="1170"/>
      <c r="N794" s="1170"/>
      <c r="O794" s="1170"/>
      <c r="P794" s="1170"/>
      <c r="Q794" s="1170"/>
      <c r="R794" s="1170"/>
      <c r="S794" s="1170"/>
      <c r="T794" s="1170"/>
      <c r="U794" s="1170"/>
      <c r="V794" s="1170"/>
      <c r="W794" s="1170"/>
      <c r="X794" s="1170"/>
      <c r="Y794" s="1170"/>
      <c r="Z794" s="1170"/>
      <c r="AA794" s="1170"/>
      <c r="AB794" s="1170"/>
      <c r="AC794" s="1170"/>
      <c r="AD794" s="1170"/>
      <c r="AE794" s="1170"/>
      <c r="AF794" s="1170"/>
      <c r="AG794" s="1170"/>
      <c r="AH794" s="1170"/>
      <c r="AI794" s="1170"/>
      <c r="AJ794" s="1170"/>
      <c r="AK794" s="1170"/>
      <c r="AL794" s="1171"/>
      <c r="AM794" s="1145"/>
      <c r="AN794" s="1146"/>
      <c r="AO794" s="1146"/>
      <c r="AP794" s="1147"/>
      <c r="AQ794" s="237"/>
      <c r="AR794" s="237"/>
    </row>
    <row r="795" spans="1:44" s="243" customFormat="1" ht="30" customHeight="1" x14ac:dyDescent="0.15">
      <c r="A795" s="237"/>
      <c r="B795" s="835" t="s">
        <v>12</v>
      </c>
      <c r="C795" s="835"/>
      <c r="D795" s="832" t="s">
        <v>862</v>
      </c>
      <c r="E795" s="832"/>
      <c r="F795" s="832"/>
      <c r="G795" s="832"/>
      <c r="H795" s="832"/>
      <c r="I795" s="832"/>
      <c r="J795" s="832"/>
      <c r="K795" s="832"/>
      <c r="L795" s="832"/>
      <c r="M795" s="832"/>
      <c r="N795" s="832"/>
      <c r="O795" s="832"/>
      <c r="P795" s="832"/>
      <c r="Q795" s="832"/>
      <c r="R795" s="832"/>
      <c r="S795" s="832"/>
      <c r="T795" s="832"/>
      <c r="U795" s="832"/>
      <c r="V795" s="832"/>
      <c r="W795" s="832"/>
      <c r="X795" s="832"/>
      <c r="Y795" s="832"/>
      <c r="Z795" s="832"/>
      <c r="AA795" s="832"/>
      <c r="AB795" s="832"/>
      <c r="AC795" s="832"/>
      <c r="AD795" s="832"/>
      <c r="AE795" s="832"/>
      <c r="AF795" s="832"/>
      <c r="AG795" s="832"/>
      <c r="AH795" s="832"/>
      <c r="AI795" s="832"/>
      <c r="AJ795" s="832"/>
      <c r="AK795" s="832"/>
      <c r="AL795" s="832" t="s">
        <v>28</v>
      </c>
      <c r="AM795" s="978"/>
      <c r="AN795" s="978"/>
      <c r="AO795" s="978"/>
      <c r="AP795" s="978"/>
      <c r="AQ795" s="237"/>
      <c r="AR795" s="237"/>
    </row>
    <row r="796" spans="1:44" s="243" customFormat="1" ht="30.6" customHeight="1" x14ac:dyDescent="0.15">
      <c r="A796" s="237"/>
      <c r="B796" s="835" t="s">
        <v>14</v>
      </c>
      <c r="C796" s="835"/>
      <c r="D796" s="832" t="s">
        <v>863</v>
      </c>
      <c r="E796" s="832"/>
      <c r="F796" s="832"/>
      <c r="G796" s="832"/>
      <c r="H796" s="832"/>
      <c r="I796" s="832"/>
      <c r="J796" s="832"/>
      <c r="K796" s="832"/>
      <c r="L796" s="832"/>
      <c r="M796" s="832"/>
      <c r="N796" s="832"/>
      <c r="O796" s="832"/>
      <c r="P796" s="832"/>
      <c r="Q796" s="832"/>
      <c r="R796" s="832"/>
      <c r="S796" s="832"/>
      <c r="T796" s="832"/>
      <c r="U796" s="832"/>
      <c r="V796" s="832"/>
      <c r="W796" s="832"/>
      <c r="X796" s="832"/>
      <c r="Y796" s="832"/>
      <c r="Z796" s="832"/>
      <c r="AA796" s="832"/>
      <c r="AB796" s="832"/>
      <c r="AC796" s="832"/>
      <c r="AD796" s="832"/>
      <c r="AE796" s="832"/>
      <c r="AF796" s="832"/>
      <c r="AG796" s="832"/>
      <c r="AH796" s="832"/>
      <c r="AI796" s="832"/>
      <c r="AJ796" s="832"/>
      <c r="AK796" s="832"/>
      <c r="AL796" s="832" t="s">
        <v>28</v>
      </c>
      <c r="AM796" s="978"/>
      <c r="AN796" s="978"/>
      <c r="AO796" s="978"/>
      <c r="AP796" s="978"/>
      <c r="AQ796" s="237"/>
      <c r="AR796" s="237"/>
    </row>
    <row r="797" spans="1:44" s="243" customFormat="1" ht="29.45" customHeight="1" x14ac:dyDescent="0.15">
      <c r="A797" s="237"/>
      <c r="B797" s="835" t="s">
        <v>788</v>
      </c>
      <c r="C797" s="835"/>
      <c r="D797" s="832" t="s">
        <v>864</v>
      </c>
      <c r="E797" s="832"/>
      <c r="F797" s="832"/>
      <c r="G797" s="832"/>
      <c r="H797" s="832"/>
      <c r="I797" s="832"/>
      <c r="J797" s="832"/>
      <c r="K797" s="832"/>
      <c r="L797" s="832"/>
      <c r="M797" s="832"/>
      <c r="N797" s="832"/>
      <c r="O797" s="832"/>
      <c r="P797" s="832"/>
      <c r="Q797" s="832"/>
      <c r="R797" s="832"/>
      <c r="S797" s="832"/>
      <c r="T797" s="832"/>
      <c r="U797" s="832"/>
      <c r="V797" s="832"/>
      <c r="W797" s="832"/>
      <c r="X797" s="832"/>
      <c r="Y797" s="832"/>
      <c r="Z797" s="832"/>
      <c r="AA797" s="832"/>
      <c r="AB797" s="832"/>
      <c r="AC797" s="832"/>
      <c r="AD797" s="832"/>
      <c r="AE797" s="832"/>
      <c r="AF797" s="832"/>
      <c r="AG797" s="832"/>
      <c r="AH797" s="832"/>
      <c r="AI797" s="832"/>
      <c r="AJ797" s="832"/>
      <c r="AK797" s="832"/>
      <c r="AL797" s="832" t="s">
        <v>28</v>
      </c>
      <c r="AM797" s="978"/>
      <c r="AN797" s="978"/>
      <c r="AO797" s="978"/>
      <c r="AP797" s="978"/>
      <c r="AQ797" s="237"/>
      <c r="AR797" s="237"/>
    </row>
    <row r="798" spans="1:44" s="243" customFormat="1" ht="21.6" customHeight="1" x14ac:dyDescent="0.15">
      <c r="A798" s="237"/>
      <c r="B798" s="1022" t="s">
        <v>18</v>
      </c>
      <c r="C798" s="961"/>
      <c r="D798" s="829" t="s">
        <v>777</v>
      </c>
      <c r="E798" s="830"/>
      <c r="F798" s="830"/>
      <c r="G798" s="830"/>
      <c r="H798" s="830"/>
      <c r="I798" s="830"/>
      <c r="J798" s="830"/>
      <c r="K798" s="830"/>
      <c r="L798" s="830"/>
      <c r="M798" s="830"/>
      <c r="N798" s="830"/>
      <c r="O798" s="830"/>
      <c r="P798" s="830"/>
      <c r="Q798" s="830"/>
      <c r="R798" s="830"/>
      <c r="S798" s="830"/>
      <c r="T798" s="830"/>
      <c r="U798" s="830"/>
      <c r="V798" s="830"/>
      <c r="W798" s="830"/>
      <c r="X798" s="830"/>
      <c r="Y798" s="830"/>
      <c r="Z798" s="830"/>
      <c r="AA798" s="830"/>
      <c r="AB798" s="830"/>
      <c r="AC798" s="830"/>
      <c r="AD798" s="830"/>
      <c r="AE798" s="830"/>
      <c r="AF798" s="830"/>
      <c r="AG798" s="830"/>
      <c r="AH798" s="830"/>
      <c r="AI798" s="830"/>
      <c r="AJ798" s="830"/>
      <c r="AK798" s="830"/>
      <c r="AL798" s="831"/>
      <c r="AM798" s="838"/>
      <c r="AN798" s="839"/>
      <c r="AO798" s="839"/>
      <c r="AP798" s="840"/>
      <c r="AQ798" s="237"/>
      <c r="AR798" s="237"/>
    </row>
    <row r="799" spans="1:44" s="243" customFormat="1" ht="45" customHeight="1" x14ac:dyDescent="0.15">
      <c r="A799" s="237"/>
      <c r="B799" s="835" t="s">
        <v>19</v>
      </c>
      <c r="C799" s="835"/>
      <c r="D799" s="832" t="s">
        <v>218</v>
      </c>
      <c r="E799" s="832"/>
      <c r="F799" s="832"/>
      <c r="G799" s="832"/>
      <c r="H799" s="832"/>
      <c r="I799" s="832"/>
      <c r="J799" s="832"/>
      <c r="K799" s="832"/>
      <c r="L799" s="832"/>
      <c r="M799" s="832"/>
      <c r="N799" s="832"/>
      <c r="O799" s="832"/>
      <c r="P799" s="832"/>
      <c r="Q799" s="832"/>
      <c r="R799" s="832"/>
      <c r="S799" s="832"/>
      <c r="T799" s="832"/>
      <c r="U799" s="832"/>
      <c r="V799" s="832"/>
      <c r="W799" s="832"/>
      <c r="X799" s="832"/>
      <c r="Y799" s="832"/>
      <c r="Z799" s="832"/>
      <c r="AA799" s="832"/>
      <c r="AB799" s="832"/>
      <c r="AC799" s="832"/>
      <c r="AD799" s="832"/>
      <c r="AE799" s="832"/>
      <c r="AF799" s="832"/>
      <c r="AG799" s="832"/>
      <c r="AH799" s="832"/>
      <c r="AI799" s="832"/>
      <c r="AJ799" s="832"/>
      <c r="AK799" s="832"/>
      <c r="AL799" s="832" t="s">
        <v>28</v>
      </c>
      <c r="AM799" s="978"/>
      <c r="AN799" s="978"/>
      <c r="AO799" s="978"/>
      <c r="AP799" s="978"/>
      <c r="AQ799" s="237"/>
      <c r="AR799" s="237"/>
    </row>
    <row r="800" spans="1:44" s="243" customFormat="1" ht="60.6" customHeight="1" x14ac:dyDescent="0.15">
      <c r="A800" s="237"/>
      <c r="B800" s="835" t="s">
        <v>30</v>
      </c>
      <c r="C800" s="835"/>
      <c r="D800" s="832" t="s">
        <v>865</v>
      </c>
      <c r="E800" s="832"/>
      <c r="F800" s="832"/>
      <c r="G800" s="832"/>
      <c r="H800" s="832"/>
      <c r="I800" s="832"/>
      <c r="J800" s="832"/>
      <c r="K800" s="832"/>
      <c r="L800" s="832"/>
      <c r="M800" s="832"/>
      <c r="N800" s="832"/>
      <c r="O800" s="832"/>
      <c r="P800" s="832"/>
      <c r="Q800" s="832"/>
      <c r="R800" s="832"/>
      <c r="S800" s="832"/>
      <c r="T800" s="832"/>
      <c r="U800" s="832"/>
      <c r="V800" s="832"/>
      <c r="W800" s="832"/>
      <c r="X800" s="832"/>
      <c r="Y800" s="832"/>
      <c r="Z800" s="832"/>
      <c r="AA800" s="832"/>
      <c r="AB800" s="832"/>
      <c r="AC800" s="832"/>
      <c r="AD800" s="832"/>
      <c r="AE800" s="832"/>
      <c r="AF800" s="832"/>
      <c r="AG800" s="832"/>
      <c r="AH800" s="832"/>
      <c r="AI800" s="832"/>
      <c r="AJ800" s="832"/>
      <c r="AK800" s="832"/>
      <c r="AL800" s="832" t="s">
        <v>28</v>
      </c>
      <c r="AM800" s="978"/>
      <c r="AN800" s="978"/>
      <c r="AO800" s="978"/>
      <c r="AP800" s="978"/>
      <c r="AQ800" s="237"/>
      <c r="AR800" s="237"/>
    </row>
    <row r="801" spans="1:44" s="243" customFormat="1" ht="30" customHeight="1" x14ac:dyDescent="0.15">
      <c r="A801" s="237"/>
      <c r="B801" s="835" t="s">
        <v>31</v>
      </c>
      <c r="C801" s="835"/>
      <c r="D801" s="832" t="s">
        <v>866</v>
      </c>
      <c r="E801" s="832"/>
      <c r="F801" s="832"/>
      <c r="G801" s="832"/>
      <c r="H801" s="832"/>
      <c r="I801" s="832"/>
      <c r="J801" s="832"/>
      <c r="K801" s="832"/>
      <c r="L801" s="832"/>
      <c r="M801" s="832"/>
      <c r="N801" s="832"/>
      <c r="O801" s="832"/>
      <c r="P801" s="832"/>
      <c r="Q801" s="832"/>
      <c r="R801" s="832"/>
      <c r="S801" s="832"/>
      <c r="T801" s="832"/>
      <c r="U801" s="832"/>
      <c r="V801" s="832"/>
      <c r="W801" s="832"/>
      <c r="X801" s="832"/>
      <c r="Y801" s="832"/>
      <c r="Z801" s="832"/>
      <c r="AA801" s="832"/>
      <c r="AB801" s="832"/>
      <c r="AC801" s="832"/>
      <c r="AD801" s="832"/>
      <c r="AE801" s="832"/>
      <c r="AF801" s="832"/>
      <c r="AG801" s="832"/>
      <c r="AH801" s="832"/>
      <c r="AI801" s="832"/>
      <c r="AJ801" s="832"/>
      <c r="AK801" s="832"/>
      <c r="AL801" s="832" t="s">
        <v>28</v>
      </c>
      <c r="AM801" s="978"/>
      <c r="AN801" s="978"/>
      <c r="AO801" s="978"/>
      <c r="AP801" s="978"/>
      <c r="AQ801" s="237"/>
      <c r="AR801" s="237"/>
    </row>
    <row r="802" spans="1:44" s="243" customFormat="1" ht="45" customHeight="1" x14ac:dyDescent="0.15">
      <c r="A802" s="237"/>
      <c r="B802" s="835" t="s">
        <v>32</v>
      </c>
      <c r="C802" s="835"/>
      <c r="D802" s="832" t="s">
        <v>219</v>
      </c>
      <c r="E802" s="832"/>
      <c r="F802" s="832"/>
      <c r="G802" s="832"/>
      <c r="H802" s="832"/>
      <c r="I802" s="832"/>
      <c r="J802" s="832"/>
      <c r="K802" s="832"/>
      <c r="L802" s="832"/>
      <c r="M802" s="832"/>
      <c r="N802" s="832"/>
      <c r="O802" s="832"/>
      <c r="P802" s="832"/>
      <c r="Q802" s="832"/>
      <c r="R802" s="832"/>
      <c r="S802" s="832"/>
      <c r="T802" s="832"/>
      <c r="U802" s="832"/>
      <c r="V802" s="832"/>
      <c r="W802" s="832"/>
      <c r="X802" s="832"/>
      <c r="Y802" s="832"/>
      <c r="Z802" s="832"/>
      <c r="AA802" s="832"/>
      <c r="AB802" s="832"/>
      <c r="AC802" s="832"/>
      <c r="AD802" s="832"/>
      <c r="AE802" s="832"/>
      <c r="AF802" s="832"/>
      <c r="AG802" s="832"/>
      <c r="AH802" s="832"/>
      <c r="AI802" s="832"/>
      <c r="AJ802" s="832"/>
      <c r="AK802" s="832"/>
      <c r="AL802" s="832" t="s">
        <v>28</v>
      </c>
      <c r="AM802" s="978"/>
      <c r="AN802" s="978"/>
      <c r="AO802" s="978"/>
      <c r="AP802" s="978"/>
      <c r="AQ802" s="237"/>
      <c r="AR802" s="237"/>
    </row>
    <row r="803" spans="1:44" s="243" customFormat="1" ht="30" customHeight="1" x14ac:dyDescent="0.15">
      <c r="A803" s="237"/>
      <c r="B803" s="835" t="s">
        <v>33</v>
      </c>
      <c r="C803" s="835"/>
      <c r="D803" s="836" t="s">
        <v>1703</v>
      </c>
      <c r="E803" s="836"/>
      <c r="F803" s="836"/>
      <c r="G803" s="836"/>
      <c r="H803" s="836"/>
      <c r="I803" s="836"/>
      <c r="J803" s="836"/>
      <c r="K803" s="836"/>
      <c r="L803" s="836"/>
      <c r="M803" s="836"/>
      <c r="N803" s="836"/>
      <c r="O803" s="836"/>
      <c r="P803" s="836"/>
      <c r="Q803" s="836"/>
      <c r="R803" s="836"/>
      <c r="S803" s="836"/>
      <c r="T803" s="836"/>
      <c r="U803" s="836"/>
      <c r="V803" s="836"/>
      <c r="W803" s="836"/>
      <c r="X803" s="836"/>
      <c r="Y803" s="836"/>
      <c r="Z803" s="836"/>
      <c r="AA803" s="836"/>
      <c r="AB803" s="836"/>
      <c r="AC803" s="836"/>
      <c r="AD803" s="836"/>
      <c r="AE803" s="836"/>
      <c r="AF803" s="836"/>
      <c r="AG803" s="836"/>
      <c r="AH803" s="836"/>
      <c r="AI803" s="836"/>
      <c r="AJ803" s="836"/>
      <c r="AK803" s="836"/>
      <c r="AL803" s="836" t="s">
        <v>28</v>
      </c>
      <c r="AM803" s="978"/>
      <c r="AN803" s="978"/>
      <c r="AO803" s="978"/>
      <c r="AP803" s="978"/>
      <c r="AQ803" s="237"/>
      <c r="AR803" s="237"/>
    </row>
    <row r="804" spans="1:44" s="243" customFormat="1" ht="18" customHeight="1" x14ac:dyDescent="0.15">
      <c r="A804" s="237"/>
      <c r="B804" s="846" t="s">
        <v>785</v>
      </c>
      <c r="C804" s="847"/>
      <c r="D804" s="847"/>
      <c r="E804" s="847"/>
      <c r="F804" s="847"/>
      <c r="G804" s="847"/>
      <c r="H804" s="847"/>
      <c r="I804" s="847"/>
      <c r="J804" s="847"/>
      <c r="K804" s="847"/>
      <c r="L804" s="847"/>
      <c r="M804" s="847"/>
      <c r="N804" s="847"/>
      <c r="O804" s="847"/>
      <c r="P804" s="847"/>
      <c r="Q804" s="847"/>
      <c r="R804" s="847"/>
      <c r="S804" s="847"/>
      <c r="T804" s="847"/>
      <c r="U804" s="847"/>
      <c r="V804" s="847"/>
      <c r="W804" s="847"/>
      <c r="X804" s="847"/>
      <c r="Y804" s="847"/>
      <c r="Z804" s="847"/>
      <c r="AA804" s="847"/>
      <c r="AB804" s="847"/>
      <c r="AC804" s="847"/>
      <c r="AD804" s="847"/>
      <c r="AE804" s="847"/>
      <c r="AF804" s="847"/>
      <c r="AG804" s="847"/>
      <c r="AH804" s="847"/>
      <c r="AI804" s="847"/>
      <c r="AJ804" s="847"/>
      <c r="AK804" s="847"/>
      <c r="AL804" s="847"/>
      <c r="AM804" s="847"/>
      <c r="AN804" s="847"/>
      <c r="AO804" s="847"/>
      <c r="AP804" s="848"/>
      <c r="AQ804" s="237"/>
      <c r="AR804" s="237"/>
    </row>
    <row r="805" spans="1:44" s="243" customFormat="1" ht="63.6" customHeight="1" x14ac:dyDescent="0.15">
      <c r="A805" s="237"/>
      <c r="B805" s="1022" t="s">
        <v>34</v>
      </c>
      <c r="C805" s="961"/>
      <c r="D805" s="829" t="s">
        <v>1704</v>
      </c>
      <c r="E805" s="830"/>
      <c r="F805" s="830"/>
      <c r="G805" s="830"/>
      <c r="H805" s="830"/>
      <c r="I805" s="830"/>
      <c r="J805" s="830"/>
      <c r="K805" s="830"/>
      <c r="L805" s="830"/>
      <c r="M805" s="830"/>
      <c r="N805" s="830"/>
      <c r="O805" s="830"/>
      <c r="P805" s="830"/>
      <c r="Q805" s="830"/>
      <c r="R805" s="830"/>
      <c r="S805" s="830"/>
      <c r="T805" s="830"/>
      <c r="U805" s="830"/>
      <c r="V805" s="830"/>
      <c r="W805" s="830"/>
      <c r="X805" s="830"/>
      <c r="Y805" s="830"/>
      <c r="Z805" s="830"/>
      <c r="AA805" s="830"/>
      <c r="AB805" s="830"/>
      <c r="AC805" s="830"/>
      <c r="AD805" s="830"/>
      <c r="AE805" s="830"/>
      <c r="AF805" s="830"/>
      <c r="AG805" s="830"/>
      <c r="AH805" s="830"/>
      <c r="AI805" s="830"/>
      <c r="AJ805" s="830"/>
      <c r="AK805" s="830"/>
      <c r="AL805" s="831"/>
      <c r="AM805" s="838"/>
      <c r="AN805" s="839"/>
      <c r="AO805" s="839"/>
      <c r="AP805" s="840"/>
      <c r="AQ805" s="237"/>
      <c r="AR805" s="237"/>
    </row>
    <row r="806" spans="1:44" s="243" customFormat="1" ht="63" customHeight="1" x14ac:dyDescent="0.15">
      <c r="A806" s="237"/>
      <c r="B806" s="1022" t="s">
        <v>35</v>
      </c>
      <c r="C806" s="961"/>
      <c r="D806" s="829" t="s">
        <v>786</v>
      </c>
      <c r="E806" s="830"/>
      <c r="F806" s="830"/>
      <c r="G806" s="830"/>
      <c r="H806" s="830"/>
      <c r="I806" s="830"/>
      <c r="J806" s="830"/>
      <c r="K806" s="830"/>
      <c r="L806" s="830"/>
      <c r="M806" s="830"/>
      <c r="N806" s="830"/>
      <c r="O806" s="830"/>
      <c r="P806" s="830"/>
      <c r="Q806" s="830"/>
      <c r="R806" s="830"/>
      <c r="S806" s="830"/>
      <c r="T806" s="830"/>
      <c r="U806" s="830"/>
      <c r="V806" s="830"/>
      <c r="W806" s="830"/>
      <c r="X806" s="830"/>
      <c r="Y806" s="830"/>
      <c r="Z806" s="830"/>
      <c r="AA806" s="830"/>
      <c r="AB806" s="830"/>
      <c r="AC806" s="830"/>
      <c r="AD806" s="830"/>
      <c r="AE806" s="830"/>
      <c r="AF806" s="830"/>
      <c r="AG806" s="830"/>
      <c r="AH806" s="830"/>
      <c r="AI806" s="830"/>
      <c r="AJ806" s="830"/>
      <c r="AK806" s="830"/>
      <c r="AL806" s="831"/>
      <c r="AM806" s="838"/>
      <c r="AN806" s="839"/>
      <c r="AO806" s="839"/>
      <c r="AP806" s="840"/>
      <c r="AQ806" s="237"/>
      <c r="AR806" s="237"/>
    </row>
    <row r="807" spans="1:44" ht="6" customHeight="1" x14ac:dyDescent="0.15">
      <c r="A807" s="238"/>
      <c r="B807" s="548"/>
      <c r="C807" s="548"/>
      <c r="D807" s="549"/>
      <c r="E807" s="549"/>
      <c r="F807" s="549"/>
      <c r="G807" s="549"/>
      <c r="H807" s="549"/>
      <c r="I807" s="549"/>
      <c r="J807" s="549"/>
      <c r="K807" s="549"/>
      <c r="L807" s="549"/>
      <c r="M807" s="549"/>
      <c r="N807" s="549"/>
      <c r="O807" s="549"/>
      <c r="P807" s="549"/>
      <c r="Q807" s="549"/>
      <c r="R807" s="549"/>
      <c r="S807" s="549"/>
      <c r="T807" s="549"/>
      <c r="U807" s="549"/>
      <c r="V807" s="549"/>
      <c r="W807" s="549"/>
      <c r="X807" s="549"/>
      <c r="Y807" s="549"/>
      <c r="Z807" s="549"/>
      <c r="AA807" s="549"/>
      <c r="AB807" s="549"/>
      <c r="AC807" s="549"/>
      <c r="AD807" s="549"/>
      <c r="AE807" s="549"/>
      <c r="AF807" s="549"/>
      <c r="AG807" s="549"/>
      <c r="AH807" s="549"/>
      <c r="AI807" s="549"/>
      <c r="AJ807" s="549"/>
      <c r="AK807" s="549"/>
      <c r="AL807" s="548"/>
      <c r="AQ807" s="237"/>
      <c r="AR807" s="237"/>
    </row>
    <row r="808" spans="1:44" s="243" customFormat="1" ht="18" customHeight="1" x14ac:dyDescent="0.15">
      <c r="A808" s="237"/>
      <c r="B808" s="1053" t="s">
        <v>1485</v>
      </c>
      <c r="C808" s="1053"/>
      <c r="D808" s="1053"/>
      <c r="E808" s="1053"/>
      <c r="F808" s="1053"/>
      <c r="G808" s="1053"/>
      <c r="H808" s="1053"/>
      <c r="I808" s="1053"/>
      <c r="J808" s="1053"/>
      <c r="K808" s="1053"/>
      <c r="L808" s="1053"/>
      <c r="M808" s="1053"/>
      <c r="N808" s="1053"/>
      <c r="O808" s="1053"/>
      <c r="P808" s="1053"/>
      <c r="Q808" s="1053"/>
      <c r="R808" s="1053"/>
      <c r="S808" s="1053"/>
      <c r="T808" s="1053"/>
      <c r="U808" s="1053"/>
      <c r="V808" s="1053"/>
      <c r="W808" s="1053"/>
      <c r="X808" s="1053"/>
      <c r="Y808" s="1053"/>
      <c r="Z808" s="1053"/>
      <c r="AA808" s="1053"/>
      <c r="AB808" s="1053"/>
      <c r="AC808" s="1053"/>
      <c r="AD808" s="1053"/>
      <c r="AE808" s="1053"/>
      <c r="AF808" s="1053"/>
      <c r="AG808" s="1053"/>
      <c r="AH808" s="1053"/>
      <c r="AI808" s="1053"/>
      <c r="AJ808" s="1053"/>
      <c r="AK808" s="1053"/>
      <c r="AL808" s="1053"/>
      <c r="AM808" s="1053"/>
      <c r="AN808" s="1053"/>
      <c r="AO808" s="1053"/>
      <c r="AP808" s="1053"/>
      <c r="AQ808" s="237"/>
      <c r="AR808" s="237"/>
    </row>
    <row r="809" spans="1:44" s="243" customFormat="1" ht="18" customHeight="1" x14ac:dyDescent="0.15">
      <c r="A809" s="237"/>
      <c r="B809" s="833"/>
      <c r="C809" s="833"/>
      <c r="D809" s="833" t="s">
        <v>27</v>
      </c>
      <c r="E809" s="833"/>
      <c r="F809" s="833"/>
      <c r="G809" s="833"/>
      <c r="H809" s="833"/>
      <c r="I809" s="833"/>
      <c r="J809" s="833"/>
      <c r="K809" s="833"/>
      <c r="L809" s="833"/>
      <c r="M809" s="833"/>
      <c r="N809" s="833"/>
      <c r="O809" s="833"/>
      <c r="P809" s="833"/>
      <c r="Q809" s="833"/>
      <c r="R809" s="833"/>
      <c r="S809" s="833"/>
      <c r="T809" s="833"/>
      <c r="U809" s="833"/>
      <c r="V809" s="833"/>
      <c r="W809" s="833"/>
      <c r="X809" s="833"/>
      <c r="Y809" s="833"/>
      <c r="Z809" s="833"/>
      <c r="AA809" s="833"/>
      <c r="AB809" s="833"/>
      <c r="AC809" s="833"/>
      <c r="AD809" s="833"/>
      <c r="AE809" s="833"/>
      <c r="AF809" s="833"/>
      <c r="AG809" s="833"/>
      <c r="AH809" s="833"/>
      <c r="AI809" s="833"/>
      <c r="AJ809" s="833"/>
      <c r="AK809" s="833"/>
      <c r="AL809" s="833"/>
      <c r="AM809" s="981" t="s">
        <v>60</v>
      </c>
      <c r="AN809" s="982"/>
      <c r="AO809" s="982"/>
      <c r="AP809" s="983"/>
      <c r="AQ809" s="237"/>
      <c r="AR809" s="237"/>
    </row>
    <row r="810" spans="1:44" s="243" customFormat="1" ht="45" customHeight="1" x14ac:dyDescent="0.15">
      <c r="A810" s="237"/>
      <c r="B810" s="835" t="s">
        <v>9</v>
      </c>
      <c r="C810" s="835"/>
      <c r="D810" s="832" t="s">
        <v>200</v>
      </c>
      <c r="E810" s="832"/>
      <c r="F810" s="832"/>
      <c r="G810" s="832"/>
      <c r="H810" s="832"/>
      <c r="I810" s="832"/>
      <c r="J810" s="832"/>
      <c r="K810" s="832"/>
      <c r="L810" s="832"/>
      <c r="M810" s="832"/>
      <c r="N810" s="832"/>
      <c r="O810" s="832"/>
      <c r="P810" s="832"/>
      <c r="Q810" s="832"/>
      <c r="R810" s="832"/>
      <c r="S810" s="832"/>
      <c r="T810" s="832"/>
      <c r="U810" s="832"/>
      <c r="V810" s="832"/>
      <c r="W810" s="832"/>
      <c r="X810" s="832"/>
      <c r="Y810" s="832"/>
      <c r="Z810" s="832"/>
      <c r="AA810" s="832"/>
      <c r="AB810" s="832"/>
      <c r="AC810" s="832"/>
      <c r="AD810" s="832"/>
      <c r="AE810" s="832"/>
      <c r="AF810" s="832"/>
      <c r="AG810" s="832"/>
      <c r="AH810" s="832"/>
      <c r="AI810" s="832"/>
      <c r="AJ810" s="832"/>
      <c r="AK810" s="832"/>
      <c r="AL810" s="832" t="s">
        <v>28</v>
      </c>
      <c r="AM810" s="838"/>
      <c r="AN810" s="839"/>
      <c r="AO810" s="839"/>
      <c r="AP810" s="840"/>
      <c r="AQ810" s="237"/>
      <c r="AR810" s="237"/>
    </row>
    <row r="811" spans="1:44" s="243" customFormat="1" ht="30" customHeight="1" x14ac:dyDescent="0.15">
      <c r="A811" s="237"/>
      <c r="B811" s="835" t="s">
        <v>12</v>
      </c>
      <c r="C811" s="835"/>
      <c r="D811" s="832" t="s">
        <v>201</v>
      </c>
      <c r="E811" s="832"/>
      <c r="F811" s="832"/>
      <c r="G811" s="832"/>
      <c r="H811" s="832"/>
      <c r="I811" s="832"/>
      <c r="J811" s="832"/>
      <c r="K811" s="832"/>
      <c r="L811" s="832"/>
      <c r="M811" s="832"/>
      <c r="N811" s="832"/>
      <c r="O811" s="832"/>
      <c r="P811" s="832"/>
      <c r="Q811" s="832"/>
      <c r="R811" s="832"/>
      <c r="S811" s="832"/>
      <c r="T811" s="832"/>
      <c r="U811" s="832"/>
      <c r="V811" s="832"/>
      <c r="W811" s="832"/>
      <c r="X811" s="832"/>
      <c r="Y811" s="832"/>
      <c r="Z811" s="832"/>
      <c r="AA811" s="832"/>
      <c r="AB811" s="832"/>
      <c r="AC811" s="832"/>
      <c r="AD811" s="832"/>
      <c r="AE811" s="832"/>
      <c r="AF811" s="832"/>
      <c r="AG811" s="832"/>
      <c r="AH811" s="832"/>
      <c r="AI811" s="832"/>
      <c r="AJ811" s="832"/>
      <c r="AK811" s="832"/>
      <c r="AL811" s="832" t="s">
        <v>28</v>
      </c>
      <c r="AM811" s="838"/>
      <c r="AN811" s="839"/>
      <c r="AO811" s="839"/>
      <c r="AP811" s="840"/>
      <c r="AQ811" s="237"/>
      <c r="AR811" s="237"/>
    </row>
    <row r="812" spans="1:44" s="243" customFormat="1" ht="21.6" customHeight="1" x14ac:dyDescent="0.15">
      <c r="A812" s="237"/>
      <c r="B812" s="835" t="s">
        <v>14</v>
      </c>
      <c r="C812" s="835"/>
      <c r="D812" s="832" t="s">
        <v>202</v>
      </c>
      <c r="E812" s="832"/>
      <c r="F812" s="832"/>
      <c r="G812" s="832"/>
      <c r="H812" s="832"/>
      <c r="I812" s="832"/>
      <c r="J812" s="832"/>
      <c r="K812" s="832"/>
      <c r="L812" s="832"/>
      <c r="M812" s="832"/>
      <c r="N812" s="832"/>
      <c r="O812" s="832"/>
      <c r="P812" s="832"/>
      <c r="Q812" s="832"/>
      <c r="R812" s="832"/>
      <c r="S812" s="832"/>
      <c r="T812" s="832"/>
      <c r="U812" s="832"/>
      <c r="V812" s="832"/>
      <c r="W812" s="832"/>
      <c r="X812" s="832"/>
      <c r="Y812" s="832"/>
      <c r="Z812" s="832"/>
      <c r="AA812" s="832"/>
      <c r="AB812" s="832"/>
      <c r="AC812" s="832"/>
      <c r="AD812" s="832"/>
      <c r="AE812" s="832"/>
      <c r="AF812" s="832"/>
      <c r="AG812" s="832"/>
      <c r="AH812" s="832"/>
      <c r="AI812" s="832"/>
      <c r="AJ812" s="832"/>
      <c r="AK812" s="832"/>
      <c r="AL812" s="832" t="s">
        <v>28</v>
      </c>
      <c r="AM812" s="838"/>
      <c r="AN812" s="839"/>
      <c r="AO812" s="839"/>
      <c r="AP812" s="840"/>
      <c r="AQ812" s="237"/>
      <c r="AR812" s="237"/>
    </row>
    <row r="813" spans="1:44" s="243" customFormat="1" ht="21" customHeight="1" x14ac:dyDescent="0.15">
      <c r="A813" s="237"/>
      <c r="B813" s="835" t="s">
        <v>17</v>
      </c>
      <c r="C813" s="835"/>
      <c r="D813" s="832" t="s">
        <v>215</v>
      </c>
      <c r="E813" s="832"/>
      <c r="F813" s="832"/>
      <c r="G813" s="832"/>
      <c r="H813" s="832"/>
      <c r="I813" s="832"/>
      <c r="J813" s="832"/>
      <c r="K813" s="832"/>
      <c r="L813" s="832"/>
      <c r="M813" s="832"/>
      <c r="N813" s="832"/>
      <c r="O813" s="832"/>
      <c r="P813" s="832"/>
      <c r="Q813" s="832"/>
      <c r="R813" s="832"/>
      <c r="S813" s="832"/>
      <c r="T813" s="832"/>
      <c r="U813" s="832"/>
      <c r="V813" s="832"/>
      <c r="W813" s="832"/>
      <c r="X813" s="832"/>
      <c r="Y813" s="832"/>
      <c r="Z813" s="832"/>
      <c r="AA813" s="832"/>
      <c r="AB813" s="832"/>
      <c r="AC813" s="832"/>
      <c r="AD813" s="832"/>
      <c r="AE813" s="832"/>
      <c r="AF813" s="832"/>
      <c r="AG813" s="832"/>
      <c r="AH813" s="832"/>
      <c r="AI813" s="832"/>
      <c r="AJ813" s="832"/>
      <c r="AK813" s="832"/>
      <c r="AL813" s="832" t="s">
        <v>28</v>
      </c>
      <c r="AM813" s="838"/>
      <c r="AN813" s="839"/>
      <c r="AO813" s="839"/>
      <c r="AP813" s="840"/>
      <c r="AQ813" s="237"/>
      <c r="AR813" s="237"/>
    </row>
    <row r="814" spans="1:44" s="243" customFormat="1" ht="21.6" customHeight="1" x14ac:dyDescent="0.15">
      <c r="A814" s="237"/>
      <c r="B814" s="835" t="s">
        <v>216</v>
      </c>
      <c r="C814" s="835"/>
      <c r="D814" s="832" t="s">
        <v>199</v>
      </c>
      <c r="E814" s="832"/>
      <c r="F814" s="832"/>
      <c r="G814" s="832"/>
      <c r="H814" s="832"/>
      <c r="I814" s="832"/>
      <c r="J814" s="832"/>
      <c r="K814" s="832"/>
      <c r="L814" s="832"/>
      <c r="M814" s="832"/>
      <c r="N814" s="832"/>
      <c r="O814" s="832"/>
      <c r="P814" s="832"/>
      <c r="Q814" s="832"/>
      <c r="R814" s="832"/>
      <c r="S814" s="832"/>
      <c r="T814" s="832"/>
      <c r="U814" s="832"/>
      <c r="V814" s="832"/>
      <c r="W814" s="832"/>
      <c r="X814" s="832"/>
      <c r="Y814" s="832"/>
      <c r="Z814" s="832"/>
      <c r="AA814" s="832"/>
      <c r="AB814" s="832"/>
      <c r="AC814" s="832"/>
      <c r="AD814" s="832"/>
      <c r="AE814" s="832"/>
      <c r="AF814" s="832"/>
      <c r="AG814" s="832"/>
      <c r="AH814" s="832"/>
      <c r="AI814" s="832"/>
      <c r="AJ814" s="832"/>
      <c r="AK814" s="832"/>
      <c r="AL814" s="832" t="s">
        <v>28</v>
      </c>
      <c r="AM814" s="838"/>
      <c r="AN814" s="839"/>
      <c r="AO814" s="839"/>
      <c r="AP814" s="840"/>
      <c r="AQ814" s="237"/>
      <c r="AR814" s="237"/>
    </row>
    <row r="815" spans="1:44" ht="6" customHeight="1" x14ac:dyDescent="0.15">
      <c r="A815" s="238"/>
      <c r="B815" s="548"/>
      <c r="C815" s="548"/>
      <c r="D815" s="549"/>
      <c r="E815" s="549"/>
      <c r="F815" s="549"/>
      <c r="G815" s="549"/>
      <c r="H815" s="549"/>
      <c r="I815" s="549"/>
      <c r="J815" s="549"/>
      <c r="K815" s="549"/>
      <c r="L815" s="549"/>
      <c r="M815" s="549"/>
      <c r="N815" s="549"/>
      <c r="O815" s="549"/>
      <c r="P815" s="549"/>
      <c r="Q815" s="549"/>
      <c r="R815" s="549"/>
      <c r="S815" s="549"/>
      <c r="T815" s="549"/>
      <c r="U815" s="549"/>
      <c r="V815" s="549"/>
      <c r="W815" s="549"/>
      <c r="X815" s="549"/>
      <c r="Y815" s="549"/>
      <c r="Z815" s="549"/>
      <c r="AA815" s="549"/>
      <c r="AB815" s="549"/>
      <c r="AC815" s="549"/>
      <c r="AD815" s="549"/>
      <c r="AE815" s="549"/>
      <c r="AF815" s="549"/>
      <c r="AG815" s="549"/>
      <c r="AH815" s="549"/>
      <c r="AI815" s="549"/>
      <c r="AJ815" s="549"/>
      <c r="AK815" s="549"/>
      <c r="AL815" s="548"/>
      <c r="AQ815" s="237"/>
      <c r="AR815" s="237"/>
    </row>
    <row r="816" spans="1:44" s="243" customFormat="1" ht="18.600000000000001" customHeight="1" x14ac:dyDescent="0.15">
      <c r="A816" s="237"/>
      <c r="B816" s="1053" t="s">
        <v>1486</v>
      </c>
      <c r="C816" s="1053"/>
      <c r="D816" s="1053"/>
      <c r="E816" s="1053"/>
      <c r="F816" s="1053"/>
      <c r="G816" s="1053"/>
      <c r="H816" s="1053"/>
      <c r="I816" s="1053"/>
      <c r="J816" s="1053"/>
      <c r="K816" s="1053"/>
      <c r="L816" s="1053"/>
      <c r="M816" s="1053"/>
      <c r="N816" s="1053"/>
      <c r="O816" s="1053"/>
      <c r="P816" s="1053"/>
      <c r="Q816" s="1053"/>
      <c r="R816" s="1053"/>
      <c r="S816" s="1053"/>
      <c r="T816" s="1053"/>
      <c r="U816" s="1053"/>
      <c r="V816" s="1053"/>
      <c r="W816" s="1053"/>
      <c r="X816" s="1053"/>
      <c r="Y816" s="1053"/>
      <c r="Z816" s="1053"/>
      <c r="AA816" s="1053"/>
      <c r="AB816" s="1053"/>
      <c r="AC816" s="1053"/>
      <c r="AD816" s="1053"/>
      <c r="AE816" s="1053"/>
      <c r="AF816" s="1053"/>
      <c r="AG816" s="1053"/>
      <c r="AH816" s="1053"/>
      <c r="AI816" s="1053"/>
      <c r="AJ816" s="1053"/>
      <c r="AK816" s="1053"/>
      <c r="AL816" s="1053"/>
      <c r="AM816" s="1053"/>
      <c r="AN816" s="1053"/>
      <c r="AO816" s="1053"/>
      <c r="AP816" s="1053"/>
      <c r="AQ816" s="237"/>
      <c r="AR816" s="237"/>
    </row>
    <row r="817" spans="1:44" s="243" customFormat="1" ht="18" customHeight="1" x14ac:dyDescent="0.15">
      <c r="A817" s="237"/>
      <c r="B817" s="844"/>
      <c r="C817" s="844"/>
      <c r="D817" s="844" t="s">
        <v>27</v>
      </c>
      <c r="E817" s="844"/>
      <c r="F817" s="844"/>
      <c r="G817" s="844"/>
      <c r="H817" s="844"/>
      <c r="I817" s="844"/>
      <c r="J817" s="844"/>
      <c r="K817" s="844"/>
      <c r="L817" s="844"/>
      <c r="M817" s="844"/>
      <c r="N817" s="844"/>
      <c r="O817" s="844"/>
      <c r="P817" s="844"/>
      <c r="Q817" s="844"/>
      <c r="R817" s="844"/>
      <c r="S817" s="844"/>
      <c r="T817" s="844"/>
      <c r="U817" s="844"/>
      <c r="V817" s="844"/>
      <c r="W817" s="844"/>
      <c r="X817" s="844"/>
      <c r="Y817" s="844"/>
      <c r="Z817" s="844"/>
      <c r="AA817" s="844"/>
      <c r="AB817" s="844"/>
      <c r="AC817" s="844"/>
      <c r="AD817" s="844"/>
      <c r="AE817" s="844"/>
      <c r="AF817" s="844"/>
      <c r="AG817" s="844"/>
      <c r="AH817" s="844"/>
      <c r="AI817" s="844"/>
      <c r="AJ817" s="844"/>
      <c r="AK817" s="844"/>
      <c r="AL817" s="844"/>
      <c r="AM817" s="841" t="s">
        <v>60</v>
      </c>
      <c r="AN817" s="842"/>
      <c r="AO817" s="842"/>
      <c r="AP817" s="843"/>
      <c r="AQ817" s="237"/>
      <c r="AR817" s="237"/>
    </row>
    <row r="818" spans="1:44" s="243" customFormat="1" ht="45" customHeight="1" x14ac:dyDescent="0.15">
      <c r="A818" s="237"/>
      <c r="B818" s="1044" t="s">
        <v>184</v>
      </c>
      <c r="C818" s="1045"/>
      <c r="D818" s="1032" t="s">
        <v>1705</v>
      </c>
      <c r="E818" s="1418"/>
      <c r="F818" s="1418"/>
      <c r="G818" s="1418"/>
      <c r="H818" s="1418"/>
      <c r="I818" s="1418"/>
      <c r="J818" s="1418"/>
      <c r="K818" s="1418"/>
      <c r="L818" s="1418"/>
      <c r="M818" s="1418"/>
      <c r="N818" s="1418"/>
      <c r="O818" s="1418"/>
      <c r="P818" s="1418"/>
      <c r="Q818" s="1418"/>
      <c r="R818" s="1418"/>
      <c r="S818" s="1418"/>
      <c r="T818" s="1418"/>
      <c r="U818" s="1418"/>
      <c r="V818" s="1418"/>
      <c r="W818" s="1418"/>
      <c r="X818" s="1418"/>
      <c r="Y818" s="1418"/>
      <c r="Z818" s="1418"/>
      <c r="AA818" s="1418"/>
      <c r="AB818" s="1418"/>
      <c r="AC818" s="1418"/>
      <c r="AD818" s="1418"/>
      <c r="AE818" s="1418"/>
      <c r="AF818" s="1418"/>
      <c r="AG818" s="1418"/>
      <c r="AH818" s="1418"/>
      <c r="AI818" s="1418"/>
      <c r="AJ818" s="1418"/>
      <c r="AK818" s="1418"/>
      <c r="AL818" s="1030"/>
      <c r="AM818" s="858"/>
      <c r="AN818" s="858"/>
      <c r="AO818" s="858"/>
      <c r="AP818" s="858"/>
      <c r="AQ818" s="237"/>
      <c r="AR818" s="237"/>
    </row>
    <row r="819" spans="1:44" s="243" customFormat="1" ht="21" customHeight="1" x14ac:dyDescent="0.15">
      <c r="A819" s="237"/>
      <c r="B819" s="1046"/>
      <c r="C819" s="1047"/>
      <c r="D819" s="1179" t="s">
        <v>309</v>
      </c>
      <c r="E819" s="1180"/>
      <c r="F819" s="1180"/>
      <c r="G819" s="1180"/>
      <c r="H819" s="1180"/>
      <c r="I819" s="1180"/>
      <c r="J819" s="1180"/>
      <c r="K819" s="1180"/>
      <c r="L819" s="1180"/>
      <c r="M819" s="1180"/>
      <c r="N819" s="1180"/>
      <c r="O819" s="1180"/>
      <c r="P819" s="1180"/>
      <c r="Q819" s="1180"/>
      <c r="R819" s="1180"/>
      <c r="S819" s="1180"/>
      <c r="T819" s="1180"/>
      <c r="U819" s="1180"/>
      <c r="V819" s="1180"/>
      <c r="W819" s="1180"/>
      <c r="X819" s="1180"/>
      <c r="Y819" s="1180"/>
      <c r="Z819" s="1180"/>
      <c r="AA819" s="1181"/>
      <c r="AB819" s="1176"/>
      <c r="AC819" s="1177"/>
      <c r="AD819" s="1177"/>
      <c r="AE819" s="1177"/>
      <c r="AF819" s="1177"/>
      <c r="AG819" s="1177"/>
      <c r="AH819" s="1177"/>
      <c r="AI819" s="1178"/>
      <c r="AJ819" s="1179" t="s">
        <v>310</v>
      </c>
      <c r="AK819" s="1180"/>
      <c r="AL819" s="807"/>
      <c r="AM819" s="858"/>
      <c r="AN819" s="858"/>
      <c r="AO819" s="858"/>
      <c r="AP819" s="858"/>
      <c r="AQ819" s="237"/>
      <c r="AR819" s="237"/>
    </row>
    <row r="820" spans="1:44" s="243" customFormat="1" ht="6.6" customHeight="1" x14ac:dyDescent="0.15">
      <c r="A820" s="237"/>
      <c r="B820" s="1048"/>
      <c r="C820" s="1049"/>
      <c r="D820" s="804"/>
      <c r="E820" s="804"/>
      <c r="F820" s="804"/>
      <c r="G820" s="804"/>
      <c r="H820" s="804"/>
      <c r="I820" s="804"/>
      <c r="J820" s="804"/>
      <c r="K820" s="804"/>
      <c r="L820" s="804"/>
      <c r="M820" s="804"/>
      <c r="N820" s="804"/>
      <c r="O820" s="804"/>
      <c r="P820" s="804"/>
      <c r="Q820" s="804"/>
      <c r="R820" s="804"/>
      <c r="S820" s="804"/>
      <c r="T820" s="804"/>
      <c r="U820" s="804"/>
      <c r="V820" s="804"/>
      <c r="W820" s="804"/>
      <c r="X820" s="804"/>
      <c r="Y820" s="804"/>
      <c r="Z820" s="804"/>
      <c r="AA820" s="804"/>
      <c r="AB820" s="808"/>
      <c r="AC820" s="808"/>
      <c r="AD820" s="808"/>
      <c r="AE820" s="808"/>
      <c r="AF820" s="808"/>
      <c r="AG820" s="808"/>
      <c r="AH820" s="808"/>
      <c r="AI820" s="808"/>
      <c r="AJ820" s="804"/>
      <c r="AK820" s="804"/>
      <c r="AL820" s="597"/>
      <c r="AM820" s="858"/>
      <c r="AN820" s="858"/>
      <c r="AO820" s="858"/>
      <c r="AP820" s="858"/>
      <c r="AQ820" s="237"/>
      <c r="AR820" s="237"/>
    </row>
    <row r="821" spans="1:44" s="243" customFormat="1" ht="45" customHeight="1" x14ac:dyDescent="0.15">
      <c r="A821" s="237"/>
      <c r="B821" s="868" t="s">
        <v>226</v>
      </c>
      <c r="C821" s="868"/>
      <c r="D821" s="890" t="s">
        <v>614</v>
      </c>
      <c r="E821" s="890"/>
      <c r="F821" s="890"/>
      <c r="G821" s="890"/>
      <c r="H821" s="890"/>
      <c r="I821" s="890"/>
      <c r="J821" s="890"/>
      <c r="K821" s="890"/>
      <c r="L821" s="890"/>
      <c r="M821" s="890"/>
      <c r="N821" s="890"/>
      <c r="O821" s="890"/>
      <c r="P821" s="890"/>
      <c r="Q821" s="890"/>
      <c r="R821" s="890"/>
      <c r="S821" s="890"/>
      <c r="T821" s="890"/>
      <c r="U821" s="890"/>
      <c r="V821" s="890"/>
      <c r="W821" s="890"/>
      <c r="X821" s="890"/>
      <c r="Y821" s="890"/>
      <c r="Z821" s="890"/>
      <c r="AA821" s="890"/>
      <c r="AB821" s="890"/>
      <c r="AC821" s="890"/>
      <c r="AD821" s="890"/>
      <c r="AE821" s="890"/>
      <c r="AF821" s="890"/>
      <c r="AG821" s="890"/>
      <c r="AH821" s="890"/>
      <c r="AI821" s="890"/>
      <c r="AJ821" s="890"/>
      <c r="AK821" s="890"/>
      <c r="AL821" s="890"/>
      <c r="AM821" s="1175"/>
      <c r="AN821" s="1175"/>
      <c r="AO821" s="1175"/>
      <c r="AP821" s="1175"/>
      <c r="AQ821" s="237"/>
      <c r="AR821" s="237"/>
    </row>
    <row r="822" spans="1:44" s="243" customFormat="1" ht="45" customHeight="1" x14ac:dyDescent="0.15">
      <c r="A822" s="237"/>
      <c r="B822" s="849" t="s">
        <v>212</v>
      </c>
      <c r="C822" s="850"/>
      <c r="D822" s="1024" t="s">
        <v>1323</v>
      </c>
      <c r="E822" s="880"/>
      <c r="F822" s="880"/>
      <c r="G822" s="880"/>
      <c r="H822" s="880"/>
      <c r="I822" s="880"/>
      <c r="J822" s="880"/>
      <c r="K822" s="880"/>
      <c r="L822" s="880"/>
      <c r="M822" s="880"/>
      <c r="N822" s="880"/>
      <c r="O822" s="880"/>
      <c r="P822" s="880"/>
      <c r="Q822" s="880"/>
      <c r="R822" s="880"/>
      <c r="S822" s="880"/>
      <c r="T822" s="880"/>
      <c r="U822" s="880"/>
      <c r="V822" s="880"/>
      <c r="W822" s="880"/>
      <c r="X822" s="880"/>
      <c r="Y822" s="880"/>
      <c r="Z822" s="880"/>
      <c r="AA822" s="880"/>
      <c r="AB822" s="880"/>
      <c r="AC822" s="880"/>
      <c r="AD822" s="880"/>
      <c r="AE822" s="880"/>
      <c r="AF822" s="880"/>
      <c r="AG822" s="880"/>
      <c r="AH822" s="880"/>
      <c r="AI822" s="880"/>
      <c r="AJ822" s="880"/>
      <c r="AK822" s="880"/>
      <c r="AL822" s="1024"/>
      <c r="AM822" s="1013"/>
      <c r="AN822" s="860"/>
      <c r="AO822" s="860"/>
      <c r="AP822" s="1014"/>
      <c r="AQ822" s="237"/>
      <c r="AR822" s="237"/>
    </row>
    <row r="823" spans="1:44" s="243" customFormat="1" ht="60" customHeight="1" x14ac:dyDescent="0.15">
      <c r="A823" s="237"/>
      <c r="B823" s="851"/>
      <c r="C823" s="852"/>
      <c r="D823" s="647"/>
      <c r="E823" s="1166" t="s">
        <v>1324</v>
      </c>
      <c r="F823" s="1167"/>
      <c r="G823" s="1167"/>
      <c r="H823" s="1167"/>
      <c r="I823" s="1167"/>
      <c r="J823" s="1167"/>
      <c r="K823" s="1167"/>
      <c r="L823" s="1167"/>
      <c r="M823" s="1167"/>
      <c r="N823" s="1167"/>
      <c r="O823" s="1167"/>
      <c r="P823" s="1167"/>
      <c r="Q823" s="1167"/>
      <c r="R823" s="1167"/>
      <c r="S823" s="1167"/>
      <c r="T823" s="1167"/>
      <c r="U823" s="1167"/>
      <c r="V823" s="1167"/>
      <c r="W823" s="1167"/>
      <c r="X823" s="1167"/>
      <c r="Y823" s="1167"/>
      <c r="Z823" s="1167"/>
      <c r="AA823" s="1167"/>
      <c r="AB823" s="1167"/>
      <c r="AC823" s="1167"/>
      <c r="AD823" s="1167"/>
      <c r="AE823" s="1167"/>
      <c r="AF823" s="1167"/>
      <c r="AG823" s="1167"/>
      <c r="AH823" s="1167"/>
      <c r="AI823" s="1167"/>
      <c r="AJ823" s="1167"/>
      <c r="AK823" s="1168"/>
      <c r="AL823" s="647"/>
      <c r="AM823" s="1015"/>
      <c r="AN823" s="863"/>
      <c r="AO823" s="863"/>
      <c r="AP823" s="1016"/>
      <c r="AQ823" s="237"/>
      <c r="AR823" s="237"/>
    </row>
    <row r="824" spans="1:44" s="243" customFormat="1" ht="6" customHeight="1" x14ac:dyDescent="0.15">
      <c r="A824" s="237"/>
      <c r="B824" s="853"/>
      <c r="C824" s="854"/>
      <c r="D824" s="975"/>
      <c r="E824" s="976"/>
      <c r="F824" s="976"/>
      <c r="G824" s="976"/>
      <c r="H824" s="976"/>
      <c r="I824" s="976"/>
      <c r="J824" s="976"/>
      <c r="K824" s="976"/>
      <c r="L824" s="976"/>
      <c r="M824" s="976"/>
      <c r="N824" s="976"/>
      <c r="O824" s="976"/>
      <c r="P824" s="976"/>
      <c r="Q824" s="976"/>
      <c r="R824" s="976"/>
      <c r="S824" s="976"/>
      <c r="T824" s="976"/>
      <c r="U824" s="976"/>
      <c r="V824" s="976"/>
      <c r="W824" s="976"/>
      <c r="X824" s="976"/>
      <c r="Y824" s="976"/>
      <c r="Z824" s="976"/>
      <c r="AA824" s="976"/>
      <c r="AB824" s="976"/>
      <c r="AC824" s="976"/>
      <c r="AD824" s="976"/>
      <c r="AE824" s="976"/>
      <c r="AF824" s="976"/>
      <c r="AG824" s="976"/>
      <c r="AH824" s="976"/>
      <c r="AI824" s="976"/>
      <c r="AJ824" s="976"/>
      <c r="AK824" s="976"/>
      <c r="AL824" s="977"/>
      <c r="AM824" s="895"/>
      <c r="AN824" s="896"/>
      <c r="AO824" s="896"/>
      <c r="AP824" s="897"/>
      <c r="AQ824" s="237"/>
      <c r="AR824" s="237"/>
    </row>
    <row r="825" spans="1:44" s="243" customFormat="1" ht="45" customHeight="1" x14ac:dyDescent="0.15">
      <c r="A825" s="237"/>
      <c r="B825" s="834" t="s">
        <v>102</v>
      </c>
      <c r="C825" s="834"/>
      <c r="D825" s="880" t="s">
        <v>308</v>
      </c>
      <c r="E825" s="880"/>
      <c r="F825" s="880"/>
      <c r="G825" s="880"/>
      <c r="H825" s="880"/>
      <c r="I825" s="880"/>
      <c r="J825" s="880"/>
      <c r="K825" s="880"/>
      <c r="L825" s="880"/>
      <c r="M825" s="880"/>
      <c r="N825" s="880"/>
      <c r="O825" s="880"/>
      <c r="P825" s="880"/>
      <c r="Q825" s="880"/>
      <c r="R825" s="880"/>
      <c r="S825" s="880"/>
      <c r="T825" s="880"/>
      <c r="U825" s="880"/>
      <c r="V825" s="880"/>
      <c r="W825" s="880"/>
      <c r="X825" s="880"/>
      <c r="Y825" s="880"/>
      <c r="Z825" s="880"/>
      <c r="AA825" s="880"/>
      <c r="AB825" s="880"/>
      <c r="AC825" s="880"/>
      <c r="AD825" s="880"/>
      <c r="AE825" s="880"/>
      <c r="AF825" s="880"/>
      <c r="AG825" s="880"/>
      <c r="AH825" s="880"/>
      <c r="AI825" s="880"/>
      <c r="AJ825" s="880"/>
      <c r="AK825" s="880"/>
      <c r="AL825" s="880"/>
      <c r="AM825" s="895"/>
      <c r="AN825" s="896"/>
      <c r="AO825" s="896"/>
      <c r="AP825" s="897"/>
      <c r="AQ825" s="237"/>
      <c r="AR825" s="237"/>
    </row>
    <row r="826" spans="1:44" s="243" customFormat="1" ht="45" customHeight="1" x14ac:dyDescent="0.15">
      <c r="A826" s="237"/>
      <c r="B826" s="834" t="s">
        <v>217</v>
      </c>
      <c r="C826" s="834"/>
      <c r="D826" s="880" t="s">
        <v>1548</v>
      </c>
      <c r="E826" s="880"/>
      <c r="F826" s="880"/>
      <c r="G826" s="880"/>
      <c r="H826" s="880"/>
      <c r="I826" s="880"/>
      <c r="J826" s="880"/>
      <c r="K826" s="880"/>
      <c r="L826" s="880"/>
      <c r="M826" s="880"/>
      <c r="N826" s="880"/>
      <c r="O826" s="880"/>
      <c r="P826" s="880"/>
      <c r="Q826" s="880"/>
      <c r="R826" s="880"/>
      <c r="S826" s="880"/>
      <c r="T826" s="880"/>
      <c r="U826" s="880"/>
      <c r="V826" s="880"/>
      <c r="W826" s="880"/>
      <c r="X826" s="880"/>
      <c r="Y826" s="880"/>
      <c r="Z826" s="880"/>
      <c r="AA826" s="880"/>
      <c r="AB826" s="880"/>
      <c r="AC826" s="880"/>
      <c r="AD826" s="880"/>
      <c r="AE826" s="880"/>
      <c r="AF826" s="880"/>
      <c r="AG826" s="880"/>
      <c r="AH826" s="880"/>
      <c r="AI826" s="880"/>
      <c r="AJ826" s="880"/>
      <c r="AK826" s="880"/>
      <c r="AL826" s="880"/>
      <c r="AM826" s="895"/>
      <c r="AN826" s="896"/>
      <c r="AO826" s="896"/>
      <c r="AP826" s="897"/>
      <c r="AQ826" s="237"/>
      <c r="AR826" s="237"/>
    </row>
    <row r="827" spans="1:44" s="243" customFormat="1" ht="21" customHeight="1" x14ac:dyDescent="0.15">
      <c r="A827" s="237"/>
      <c r="B827" s="834" t="s">
        <v>594</v>
      </c>
      <c r="C827" s="834"/>
      <c r="D827" s="880" t="s">
        <v>595</v>
      </c>
      <c r="E827" s="880"/>
      <c r="F827" s="880"/>
      <c r="G827" s="880"/>
      <c r="H827" s="880"/>
      <c r="I827" s="880"/>
      <c r="J827" s="880"/>
      <c r="K827" s="880"/>
      <c r="L827" s="880"/>
      <c r="M827" s="880"/>
      <c r="N827" s="880"/>
      <c r="O827" s="880"/>
      <c r="P827" s="880"/>
      <c r="Q827" s="880"/>
      <c r="R827" s="880"/>
      <c r="S827" s="880"/>
      <c r="T827" s="880"/>
      <c r="U827" s="880"/>
      <c r="V827" s="880"/>
      <c r="W827" s="880"/>
      <c r="X827" s="880"/>
      <c r="Y827" s="880"/>
      <c r="Z827" s="880"/>
      <c r="AA827" s="880"/>
      <c r="AB827" s="880"/>
      <c r="AC827" s="880"/>
      <c r="AD827" s="880"/>
      <c r="AE827" s="880"/>
      <c r="AF827" s="880"/>
      <c r="AG827" s="880"/>
      <c r="AH827" s="880"/>
      <c r="AI827" s="880"/>
      <c r="AJ827" s="880"/>
      <c r="AK827" s="880"/>
      <c r="AL827" s="880"/>
      <c r="AM827" s="895"/>
      <c r="AN827" s="896"/>
      <c r="AO827" s="896"/>
      <c r="AP827" s="897"/>
      <c r="AQ827" s="237"/>
      <c r="AR827" s="237"/>
    </row>
    <row r="828" spans="1:44" ht="6" customHeight="1" x14ac:dyDescent="0.15">
      <c r="A828" s="238"/>
      <c r="B828" s="619"/>
      <c r="C828" s="619"/>
      <c r="D828" s="774"/>
      <c r="E828" s="774"/>
      <c r="F828" s="774"/>
      <c r="G828" s="774"/>
      <c r="H828" s="774"/>
      <c r="I828" s="774"/>
      <c r="J828" s="774"/>
      <c r="K828" s="774"/>
      <c r="L828" s="774"/>
      <c r="M828" s="774"/>
      <c r="N828" s="774"/>
      <c r="O828" s="774"/>
      <c r="P828" s="774"/>
      <c r="Q828" s="774"/>
      <c r="R828" s="774"/>
      <c r="S828" s="774"/>
      <c r="T828" s="774"/>
      <c r="U828" s="774"/>
      <c r="V828" s="774"/>
      <c r="W828" s="774"/>
      <c r="X828" s="774"/>
      <c r="Y828" s="774"/>
      <c r="Z828" s="774"/>
      <c r="AA828" s="774"/>
      <c r="AB828" s="774"/>
      <c r="AC828" s="774"/>
      <c r="AD828" s="774"/>
      <c r="AE828" s="774"/>
      <c r="AF828" s="774"/>
      <c r="AG828" s="774"/>
      <c r="AH828" s="774"/>
      <c r="AI828" s="774"/>
      <c r="AJ828" s="774"/>
      <c r="AK828" s="774"/>
      <c r="AL828" s="774"/>
      <c r="AM828" s="642"/>
      <c r="AN828" s="642"/>
      <c r="AO828" s="642"/>
      <c r="AP828" s="642"/>
      <c r="AQ828" s="237"/>
      <c r="AR828" s="237"/>
    </row>
    <row r="829" spans="1:44" s="243" customFormat="1" ht="18" customHeight="1" x14ac:dyDescent="0.15">
      <c r="A829" s="237"/>
      <c r="B829" s="1053" t="s">
        <v>1487</v>
      </c>
      <c r="C829" s="1053"/>
      <c r="D829" s="1053"/>
      <c r="E829" s="1053"/>
      <c r="F829" s="1053"/>
      <c r="G829" s="1053"/>
      <c r="H829" s="1053"/>
      <c r="I829" s="1053"/>
      <c r="J829" s="1053"/>
      <c r="K829" s="1053"/>
      <c r="L829" s="1053"/>
      <c r="M829" s="1053"/>
      <c r="N829" s="1053"/>
      <c r="O829" s="1053"/>
      <c r="P829" s="1053"/>
      <c r="Q829" s="1053"/>
      <c r="R829" s="1053"/>
      <c r="S829" s="1053"/>
      <c r="T829" s="1053"/>
      <c r="U829" s="1053"/>
      <c r="V829" s="1053"/>
      <c r="W829" s="1053"/>
      <c r="X829" s="1053"/>
      <c r="Y829" s="1053"/>
      <c r="Z829" s="1053"/>
      <c r="AA829" s="1053"/>
      <c r="AB829" s="1053"/>
      <c r="AC829" s="1053"/>
      <c r="AD829" s="1053"/>
      <c r="AE829" s="1053"/>
      <c r="AF829" s="1053"/>
      <c r="AG829" s="1053"/>
      <c r="AH829" s="1053"/>
      <c r="AI829" s="1053"/>
      <c r="AJ829" s="1053"/>
      <c r="AK829" s="1053"/>
      <c r="AL829" s="1053"/>
      <c r="AM829" s="1053"/>
      <c r="AN829" s="1053"/>
      <c r="AO829" s="1053"/>
      <c r="AP829" s="1053"/>
      <c r="AQ829" s="237"/>
      <c r="AR829" s="237"/>
    </row>
    <row r="830" spans="1:44" s="243" customFormat="1" ht="18" customHeight="1" x14ac:dyDescent="0.15">
      <c r="A830" s="237"/>
      <c r="B830" s="844"/>
      <c r="C830" s="844"/>
      <c r="D830" s="833" t="s">
        <v>27</v>
      </c>
      <c r="E830" s="833"/>
      <c r="F830" s="833"/>
      <c r="G830" s="833"/>
      <c r="H830" s="833"/>
      <c r="I830" s="833"/>
      <c r="J830" s="833"/>
      <c r="K830" s="833"/>
      <c r="L830" s="833"/>
      <c r="M830" s="833"/>
      <c r="N830" s="833"/>
      <c r="O830" s="833"/>
      <c r="P830" s="833"/>
      <c r="Q830" s="833"/>
      <c r="R830" s="833"/>
      <c r="S830" s="833"/>
      <c r="T830" s="833"/>
      <c r="U830" s="833"/>
      <c r="V830" s="833"/>
      <c r="W830" s="833"/>
      <c r="X830" s="833"/>
      <c r="Y830" s="833"/>
      <c r="Z830" s="833"/>
      <c r="AA830" s="833"/>
      <c r="AB830" s="833"/>
      <c r="AC830" s="833"/>
      <c r="AD830" s="833"/>
      <c r="AE830" s="833"/>
      <c r="AF830" s="833"/>
      <c r="AG830" s="833"/>
      <c r="AH830" s="833"/>
      <c r="AI830" s="833"/>
      <c r="AJ830" s="833"/>
      <c r="AK830" s="833"/>
      <c r="AL830" s="833"/>
      <c r="AM830" s="966" t="s">
        <v>60</v>
      </c>
      <c r="AN830" s="967"/>
      <c r="AO830" s="967"/>
      <c r="AP830" s="968"/>
      <c r="AQ830" s="237"/>
      <c r="AR830" s="237"/>
    </row>
    <row r="831" spans="1:44" s="243" customFormat="1" ht="30" customHeight="1" x14ac:dyDescent="0.15">
      <c r="A831" s="237"/>
      <c r="B831" s="1266" t="s">
        <v>184</v>
      </c>
      <c r="C831" s="1088"/>
      <c r="D831" s="1105" t="s">
        <v>311</v>
      </c>
      <c r="E831" s="1106"/>
      <c r="F831" s="1106"/>
      <c r="G831" s="1106"/>
      <c r="H831" s="1106"/>
      <c r="I831" s="1106"/>
      <c r="J831" s="1106"/>
      <c r="K831" s="1106"/>
      <c r="L831" s="1106"/>
      <c r="M831" s="1106"/>
      <c r="N831" s="1106"/>
      <c r="O831" s="1106"/>
      <c r="P831" s="1106"/>
      <c r="Q831" s="1106"/>
      <c r="R831" s="1106"/>
      <c r="S831" s="1106"/>
      <c r="T831" s="1106"/>
      <c r="U831" s="1106"/>
      <c r="V831" s="1106"/>
      <c r="W831" s="1106"/>
      <c r="X831" s="1106"/>
      <c r="Y831" s="1106"/>
      <c r="Z831" s="1106"/>
      <c r="AA831" s="1106"/>
      <c r="AB831" s="1106"/>
      <c r="AC831" s="1106"/>
      <c r="AD831" s="1106"/>
      <c r="AE831" s="1106"/>
      <c r="AF831" s="1106"/>
      <c r="AG831" s="1106"/>
      <c r="AH831" s="1106"/>
      <c r="AI831" s="1106"/>
      <c r="AJ831" s="1106"/>
      <c r="AK831" s="1106"/>
      <c r="AL831" s="1106"/>
      <c r="AM831" s="1107"/>
      <c r="AN831" s="1108"/>
      <c r="AO831" s="1108"/>
      <c r="AP831" s="1109"/>
      <c r="AQ831" s="237"/>
      <c r="AR831" s="237"/>
    </row>
    <row r="832" spans="1:44" s="243" customFormat="1" ht="18.600000000000001" customHeight="1" x14ac:dyDescent="0.15">
      <c r="A832" s="237"/>
      <c r="B832" s="798" t="s">
        <v>1325</v>
      </c>
      <c r="C832" s="799"/>
      <c r="D832" s="799"/>
      <c r="E832" s="799"/>
      <c r="F832" s="799"/>
      <c r="G832" s="799"/>
      <c r="H832" s="799"/>
      <c r="I832" s="799"/>
      <c r="J832" s="799"/>
      <c r="K832" s="799"/>
      <c r="L832" s="799"/>
      <c r="M832" s="799"/>
      <c r="N832" s="799"/>
      <c r="O832" s="799"/>
      <c r="P832" s="799"/>
      <c r="Q832" s="799"/>
      <c r="R832" s="799"/>
      <c r="S832" s="799"/>
      <c r="T832" s="799"/>
      <c r="U832" s="799"/>
      <c r="V832" s="799"/>
      <c r="W832" s="799"/>
      <c r="X832" s="799"/>
      <c r="Y832" s="799"/>
      <c r="Z832" s="799"/>
      <c r="AA832" s="799"/>
      <c r="AB832" s="799"/>
      <c r="AC832" s="799"/>
      <c r="AD832" s="799"/>
      <c r="AE832" s="799"/>
      <c r="AF832" s="799"/>
      <c r="AG832" s="799"/>
      <c r="AH832" s="799"/>
      <c r="AI832" s="799"/>
      <c r="AJ832" s="799"/>
      <c r="AK832" s="799"/>
      <c r="AL832" s="796"/>
      <c r="AM832" s="796"/>
      <c r="AN832" s="799"/>
      <c r="AO832" s="799"/>
      <c r="AP832" s="800"/>
      <c r="AQ832" s="237"/>
      <c r="AR832" s="237"/>
    </row>
    <row r="833" spans="1:44" s="243" customFormat="1" ht="60" customHeight="1" x14ac:dyDescent="0.15">
      <c r="A833" s="237"/>
      <c r="B833" s="885" t="s">
        <v>226</v>
      </c>
      <c r="C833" s="886"/>
      <c r="D833" s="837" t="s">
        <v>1706</v>
      </c>
      <c r="E833" s="837"/>
      <c r="F833" s="837"/>
      <c r="G833" s="837"/>
      <c r="H833" s="837"/>
      <c r="I833" s="837"/>
      <c r="J833" s="837"/>
      <c r="K833" s="837"/>
      <c r="L833" s="837"/>
      <c r="M833" s="837"/>
      <c r="N833" s="837"/>
      <c r="O833" s="837"/>
      <c r="P833" s="837"/>
      <c r="Q833" s="837"/>
      <c r="R833" s="837"/>
      <c r="S833" s="837"/>
      <c r="T833" s="837"/>
      <c r="U833" s="837"/>
      <c r="V833" s="837"/>
      <c r="W833" s="837"/>
      <c r="X833" s="837"/>
      <c r="Y833" s="837"/>
      <c r="Z833" s="837"/>
      <c r="AA833" s="837"/>
      <c r="AB833" s="837"/>
      <c r="AC833" s="837"/>
      <c r="AD833" s="837"/>
      <c r="AE833" s="837"/>
      <c r="AF833" s="837"/>
      <c r="AG833" s="837"/>
      <c r="AH833" s="837"/>
      <c r="AI833" s="837"/>
      <c r="AJ833" s="837"/>
      <c r="AK833" s="837"/>
      <c r="AL833" s="837" t="s">
        <v>28</v>
      </c>
      <c r="AM833" s="1172"/>
      <c r="AN833" s="1173"/>
      <c r="AO833" s="1173"/>
      <c r="AP833" s="1174"/>
      <c r="AQ833" s="237"/>
      <c r="AR833" s="237"/>
    </row>
    <row r="834" spans="1:44" s="243" customFormat="1" ht="21.6" customHeight="1" x14ac:dyDescent="0.15">
      <c r="A834" s="237"/>
      <c r="B834" s="851"/>
      <c r="C834" s="852"/>
      <c r="D834" s="1068" t="s">
        <v>203</v>
      </c>
      <c r="E834" s="1068"/>
      <c r="F834" s="1068"/>
      <c r="G834" s="1068"/>
      <c r="H834" s="1068"/>
      <c r="I834" s="1068"/>
      <c r="J834" s="1068"/>
      <c r="K834" s="1068"/>
      <c r="L834" s="1068"/>
      <c r="M834" s="1068"/>
      <c r="N834" s="1068"/>
      <c r="O834" s="1068"/>
      <c r="P834" s="1068"/>
      <c r="Q834" s="1068"/>
      <c r="R834" s="1068"/>
      <c r="S834" s="1068"/>
      <c r="T834" s="1068"/>
      <c r="U834" s="1068"/>
      <c r="V834" s="1068"/>
      <c r="W834" s="1068"/>
      <c r="X834" s="1068"/>
      <c r="Y834" s="1068"/>
      <c r="Z834" s="1068"/>
      <c r="AA834" s="1068"/>
      <c r="AB834" s="1068"/>
      <c r="AC834" s="1068"/>
      <c r="AD834" s="1068"/>
      <c r="AE834" s="1068"/>
      <c r="AF834" s="1068"/>
      <c r="AG834" s="1068"/>
      <c r="AH834" s="1068"/>
      <c r="AI834" s="1068"/>
      <c r="AJ834" s="1068"/>
      <c r="AK834" s="1068"/>
      <c r="AL834" s="1068" t="s">
        <v>28</v>
      </c>
      <c r="AM834" s="1069"/>
      <c r="AN834" s="1070"/>
      <c r="AO834" s="1070"/>
      <c r="AP834" s="1396"/>
      <c r="AQ834" s="237"/>
      <c r="AR834" s="237"/>
    </row>
    <row r="835" spans="1:44" s="243" customFormat="1" ht="21.6" customHeight="1" x14ac:dyDescent="0.15">
      <c r="A835" s="237"/>
      <c r="B835" s="853"/>
      <c r="C835" s="854"/>
      <c r="D835" s="880" t="s">
        <v>1707</v>
      </c>
      <c r="E835" s="880"/>
      <c r="F835" s="880"/>
      <c r="G835" s="880"/>
      <c r="H835" s="880"/>
      <c r="I835" s="880"/>
      <c r="J835" s="880"/>
      <c r="K835" s="880"/>
      <c r="L835" s="880"/>
      <c r="M835" s="880"/>
      <c r="N835" s="880"/>
      <c r="O835" s="880"/>
      <c r="P835" s="880"/>
      <c r="Q835" s="880"/>
      <c r="R835" s="880"/>
      <c r="S835" s="880"/>
      <c r="T835" s="880"/>
      <c r="U835" s="880"/>
      <c r="V835" s="880"/>
      <c r="W835" s="880"/>
      <c r="X835" s="880"/>
      <c r="Y835" s="880"/>
      <c r="Z835" s="880"/>
      <c r="AA835" s="880"/>
      <c r="AB835" s="880"/>
      <c r="AC835" s="880"/>
      <c r="AD835" s="880"/>
      <c r="AE835" s="880"/>
      <c r="AF835" s="880"/>
      <c r="AG835" s="880"/>
      <c r="AH835" s="880"/>
      <c r="AI835" s="880"/>
      <c r="AJ835" s="880"/>
      <c r="AK835" s="880"/>
      <c r="AL835" s="880" t="s">
        <v>28</v>
      </c>
      <c r="AM835" s="1114"/>
      <c r="AN835" s="1115"/>
      <c r="AO835" s="1115"/>
      <c r="AP835" s="1116"/>
      <c r="AQ835" s="237"/>
      <c r="AR835" s="237"/>
    </row>
    <row r="836" spans="1:44" s="243" customFormat="1" ht="18" customHeight="1" x14ac:dyDescent="0.15">
      <c r="A836" s="237"/>
      <c r="B836" s="798" t="s">
        <v>1327</v>
      </c>
      <c r="C836" s="799"/>
      <c r="D836" s="799"/>
      <c r="E836" s="799"/>
      <c r="F836" s="799"/>
      <c r="G836" s="799"/>
      <c r="H836" s="799"/>
      <c r="I836" s="799"/>
      <c r="J836" s="799"/>
      <c r="K836" s="799"/>
      <c r="L836" s="799"/>
      <c r="M836" s="799"/>
      <c r="N836" s="799"/>
      <c r="O836" s="799"/>
      <c r="P836" s="799"/>
      <c r="Q836" s="799"/>
      <c r="R836" s="799"/>
      <c r="S836" s="799"/>
      <c r="T836" s="799"/>
      <c r="U836" s="799"/>
      <c r="V836" s="799"/>
      <c r="W836" s="799"/>
      <c r="X836" s="799"/>
      <c r="Y836" s="799"/>
      <c r="Z836" s="799"/>
      <c r="AA836" s="799"/>
      <c r="AB836" s="799"/>
      <c r="AC836" s="799"/>
      <c r="AD836" s="799"/>
      <c r="AE836" s="799"/>
      <c r="AF836" s="799"/>
      <c r="AG836" s="799"/>
      <c r="AH836" s="799"/>
      <c r="AI836" s="799"/>
      <c r="AJ836" s="799"/>
      <c r="AK836" s="799"/>
      <c r="AL836" s="799"/>
      <c r="AM836" s="796"/>
      <c r="AN836" s="799"/>
      <c r="AO836" s="799"/>
      <c r="AP836" s="800"/>
      <c r="AQ836" s="237"/>
      <c r="AR836" s="237"/>
    </row>
    <row r="837" spans="1:44" s="243" customFormat="1" ht="30" customHeight="1" x14ac:dyDescent="0.15">
      <c r="B837" s="876" t="s">
        <v>212</v>
      </c>
      <c r="C837" s="876"/>
      <c r="D837" s="837" t="s">
        <v>312</v>
      </c>
      <c r="E837" s="837"/>
      <c r="F837" s="837"/>
      <c r="G837" s="837"/>
      <c r="H837" s="837"/>
      <c r="I837" s="837"/>
      <c r="J837" s="837"/>
      <c r="K837" s="837"/>
      <c r="L837" s="837"/>
      <c r="M837" s="837"/>
      <c r="N837" s="837"/>
      <c r="O837" s="837"/>
      <c r="P837" s="837"/>
      <c r="Q837" s="837"/>
      <c r="R837" s="837"/>
      <c r="S837" s="837"/>
      <c r="T837" s="837"/>
      <c r="U837" s="837"/>
      <c r="V837" s="837"/>
      <c r="W837" s="837"/>
      <c r="X837" s="837"/>
      <c r="Y837" s="837"/>
      <c r="Z837" s="837"/>
      <c r="AA837" s="837"/>
      <c r="AB837" s="837"/>
      <c r="AC837" s="837"/>
      <c r="AD837" s="837"/>
      <c r="AE837" s="837"/>
      <c r="AF837" s="837"/>
      <c r="AG837" s="837"/>
      <c r="AH837" s="837"/>
      <c r="AI837" s="837"/>
      <c r="AJ837" s="837"/>
      <c r="AK837" s="837"/>
      <c r="AL837" s="837"/>
      <c r="AM837" s="985"/>
      <c r="AN837" s="986"/>
      <c r="AO837" s="986"/>
      <c r="AP837" s="987"/>
      <c r="AQ837" s="237"/>
      <c r="AR837" s="237"/>
    </row>
    <row r="838" spans="1:44" s="243" customFormat="1" ht="30" customHeight="1" x14ac:dyDescent="0.15">
      <c r="B838" s="826" t="s">
        <v>371</v>
      </c>
      <c r="C838" s="828"/>
      <c r="D838" s="903" t="s">
        <v>1708</v>
      </c>
      <c r="E838" s="904"/>
      <c r="F838" s="904"/>
      <c r="G838" s="904"/>
      <c r="H838" s="904"/>
      <c r="I838" s="904"/>
      <c r="J838" s="904"/>
      <c r="K838" s="904"/>
      <c r="L838" s="904"/>
      <c r="M838" s="904"/>
      <c r="N838" s="904"/>
      <c r="O838" s="904"/>
      <c r="P838" s="904"/>
      <c r="Q838" s="904"/>
      <c r="R838" s="904"/>
      <c r="S838" s="904"/>
      <c r="T838" s="904"/>
      <c r="U838" s="904"/>
      <c r="V838" s="904"/>
      <c r="W838" s="904"/>
      <c r="X838" s="904"/>
      <c r="Y838" s="904"/>
      <c r="Z838" s="904"/>
      <c r="AA838" s="904"/>
      <c r="AB838" s="904"/>
      <c r="AC838" s="904"/>
      <c r="AD838" s="904"/>
      <c r="AE838" s="904"/>
      <c r="AF838" s="904"/>
      <c r="AG838" s="904"/>
      <c r="AH838" s="904"/>
      <c r="AI838" s="904"/>
      <c r="AJ838" s="904"/>
      <c r="AK838" s="904"/>
      <c r="AL838" s="905"/>
      <c r="AM838" s="809"/>
      <c r="AN838" s="809"/>
      <c r="AO838" s="809"/>
      <c r="AP838" s="810"/>
      <c r="AQ838" s="237"/>
      <c r="AR838" s="237"/>
    </row>
    <row r="839" spans="1:44" ht="6" customHeight="1" x14ac:dyDescent="0.15">
      <c r="A839" s="238"/>
      <c r="B839" s="243"/>
      <c r="C839" s="243"/>
      <c r="D839" s="243" t="s">
        <v>222</v>
      </c>
      <c r="E839" s="243"/>
      <c r="F839" s="243"/>
      <c r="G839" s="243"/>
      <c r="H839" s="243"/>
      <c r="I839" s="243"/>
      <c r="J839" s="243"/>
      <c r="K839" s="243"/>
      <c r="L839" s="243"/>
      <c r="M839" s="243"/>
      <c r="N839" s="243"/>
      <c r="O839" s="243"/>
      <c r="P839" s="243"/>
      <c r="Q839" s="243"/>
      <c r="R839" s="243"/>
      <c r="S839" s="243"/>
      <c r="T839" s="243"/>
      <c r="U839" s="243"/>
      <c r="V839" s="243"/>
      <c r="W839" s="243"/>
      <c r="X839" s="243"/>
      <c r="Y839" s="243"/>
      <c r="Z839" s="243"/>
      <c r="AA839" s="243"/>
      <c r="AB839" s="243"/>
      <c r="AC839" s="243"/>
      <c r="AD839" s="243"/>
      <c r="AE839" s="243"/>
      <c r="AF839" s="243"/>
      <c r="AG839" s="243"/>
      <c r="AH839" s="243"/>
      <c r="AI839" s="243"/>
      <c r="AJ839" s="243"/>
      <c r="AK839" s="243"/>
      <c r="AL839" s="243"/>
      <c r="AM839" s="243"/>
      <c r="AN839" s="243"/>
      <c r="AO839" s="243"/>
      <c r="AP839" s="243"/>
      <c r="AQ839" s="237"/>
      <c r="AR839" s="237"/>
    </row>
    <row r="840" spans="1:44" s="243" customFormat="1" ht="18" customHeight="1" x14ac:dyDescent="0.15">
      <c r="A840" s="237"/>
      <c r="B840" s="1053" t="s">
        <v>1488</v>
      </c>
      <c r="C840" s="1053"/>
      <c r="D840" s="1053"/>
      <c r="E840" s="1053"/>
      <c r="F840" s="1053"/>
      <c r="G840" s="1053"/>
      <c r="H840" s="1053"/>
      <c r="I840" s="1053"/>
      <c r="J840" s="1053"/>
      <c r="K840" s="1053"/>
      <c r="L840" s="1053"/>
      <c r="M840" s="1053"/>
      <c r="N840" s="1053"/>
      <c r="O840" s="1053"/>
      <c r="P840" s="1053"/>
      <c r="Q840" s="1053"/>
      <c r="R840" s="1053"/>
      <c r="S840" s="1053"/>
      <c r="T840" s="1053"/>
      <c r="U840" s="1053"/>
      <c r="V840" s="1053"/>
      <c r="W840" s="1053"/>
      <c r="X840" s="1053"/>
      <c r="Y840" s="1053"/>
      <c r="Z840" s="1053"/>
      <c r="AA840" s="1053"/>
      <c r="AB840" s="1053"/>
      <c r="AC840" s="1053"/>
      <c r="AD840" s="1053"/>
      <c r="AE840" s="1053"/>
      <c r="AF840" s="1053"/>
      <c r="AG840" s="1053"/>
      <c r="AH840" s="1053"/>
      <c r="AI840" s="1053"/>
      <c r="AJ840" s="1053"/>
      <c r="AK840" s="1053"/>
      <c r="AL840" s="1053"/>
      <c r="AM840" s="1053"/>
      <c r="AN840" s="1053"/>
      <c r="AO840" s="1053"/>
      <c r="AP840" s="1053"/>
      <c r="AQ840" s="237"/>
      <c r="AR840" s="237"/>
    </row>
    <row r="841" spans="1:44" s="243" customFormat="1" ht="18" customHeight="1" x14ac:dyDescent="0.15">
      <c r="A841" s="237"/>
      <c r="B841" s="833"/>
      <c r="C841" s="833"/>
      <c r="D841" s="833" t="s">
        <v>27</v>
      </c>
      <c r="E841" s="833"/>
      <c r="F841" s="833"/>
      <c r="G841" s="833"/>
      <c r="H841" s="833"/>
      <c r="I841" s="833"/>
      <c r="J841" s="833"/>
      <c r="K841" s="833"/>
      <c r="L841" s="833"/>
      <c r="M841" s="833"/>
      <c r="N841" s="833"/>
      <c r="O841" s="833"/>
      <c r="P841" s="833"/>
      <c r="Q841" s="833"/>
      <c r="R841" s="833"/>
      <c r="S841" s="833"/>
      <c r="T841" s="833"/>
      <c r="U841" s="833"/>
      <c r="V841" s="833"/>
      <c r="W841" s="833"/>
      <c r="X841" s="833"/>
      <c r="Y841" s="833"/>
      <c r="Z841" s="833"/>
      <c r="AA841" s="833"/>
      <c r="AB841" s="833"/>
      <c r="AC841" s="833"/>
      <c r="AD841" s="833"/>
      <c r="AE841" s="833"/>
      <c r="AF841" s="833"/>
      <c r="AG841" s="833"/>
      <c r="AH841" s="833"/>
      <c r="AI841" s="833"/>
      <c r="AJ841" s="833"/>
      <c r="AK841" s="833"/>
      <c r="AL841" s="833"/>
      <c r="AM841" s="966" t="s">
        <v>60</v>
      </c>
      <c r="AN841" s="967"/>
      <c r="AO841" s="967"/>
      <c r="AP841" s="968"/>
      <c r="AQ841" s="237"/>
      <c r="AR841" s="237"/>
    </row>
    <row r="842" spans="1:44" s="243" customFormat="1" ht="18" customHeight="1" x14ac:dyDescent="0.15">
      <c r="A842" s="237"/>
      <c r="B842" s="798" t="s">
        <v>1328</v>
      </c>
      <c r="C842" s="799"/>
      <c r="D842" s="799"/>
      <c r="E842" s="799"/>
      <c r="F842" s="799"/>
      <c r="G842" s="799"/>
      <c r="H842" s="799"/>
      <c r="I842" s="799"/>
      <c r="J842" s="799"/>
      <c r="K842" s="799"/>
      <c r="L842" s="799"/>
      <c r="M842" s="799"/>
      <c r="N842" s="799"/>
      <c r="O842" s="799"/>
      <c r="P842" s="799"/>
      <c r="Q842" s="799"/>
      <c r="R842" s="799"/>
      <c r="S842" s="799"/>
      <c r="T842" s="799"/>
      <c r="U842" s="799"/>
      <c r="V842" s="799"/>
      <c r="W842" s="799"/>
      <c r="X842" s="799"/>
      <c r="Y842" s="799"/>
      <c r="Z842" s="799"/>
      <c r="AA842" s="799"/>
      <c r="AB842" s="799"/>
      <c r="AC842" s="799"/>
      <c r="AD842" s="799"/>
      <c r="AE842" s="799"/>
      <c r="AF842" s="799"/>
      <c r="AG842" s="799"/>
      <c r="AH842" s="799"/>
      <c r="AI842" s="799"/>
      <c r="AJ842" s="799"/>
      <c r="AK842" s="799"/>
      <c r="AL842" s="799"/>
      <c r="AM842" s="796"/>
      <c r="AN842" s="799"/>
      <c r="AO842" s="799"/>
      <c r="AP842" s="800"/>
      <c r="AQ842" s="237"/>
      <c r="AR842" s="237"/>
    </row>
    <row r="843" spans="1:44" s="243" customFormat="1" ht="30" customHeight="1" x14ac:dyDescent="0.15">
      <c r="A843" s="237"/>
      <c r="B843" s="835" t="s">
        <v>9</v>
      </c>
      <c r="C843" s="835"/>
      <c r="D843" s="832" t="s">
        <v>1709</v>
      </c>
      <c r="E843" s="832"/>
      <c r="F843" s="832"/>
      <c r="G843" s="832"/>
      <c r="H843" s="832"/>
      <c r="I843" s="832"/>
      <c r="J843" s="832"/>
      <c r="K843" s="832"/>
      <c r="L843" s="832"/>
      <c r="M843" s="832"/>
      <c r="N843" s="832"/>
      <c r="O843" s="832"/>
      <c r="P843" s="832"/>
      <c r="Q843" s="832"/>
      <c r="R843" s="832"/>
      <c r="S843" s="832"/>
      <c r="T843" s="832"/>
      <c r="U843" s="832"/>
      <c r="V843" s="832"/>
      <c r="W843" s="832"/>
      <c r="X843" s="832"/>
      <c r="Y843" s="832"/>
      <c r="Z843" s="832"/>
      <c r="AA843" s="832"/>
      <c r="AB843" s="832"/>
      <c r="AC843" s="832"/>
      <c r="AD843" s="832"/>
      <c r="AE843" s="832"/>
      <c r="AF843" s="832"/>
      <c r="AG843" s="832"/>
      <c r="AH843" s="832"/>
      <c r="AI843" s="832"/>
      <c r="AJ843" s="832"/>
      <c r="AK843" s="832"/>
      <c r="AL843" s="832" t="s">
        <v>28</v>
      </c>
      <c r="AM843" s="838"/>
      <c r="AN843" s="839"/>
      <c r="AO843" s="839"/>
      <c r="AP843" s="840"/>
      <c r="AQ843" s="237"/>
      <c r="AR843" s="237"/>
    </row>
    <row r="844" spans="1:44" s="243" customFormat="1" ht="87" customHeight="1" x14ac:dyDescent="0.15">
      <c r="A844" s="237"/>
      <c r="B844" s="835" t="s">
        <v>12</v>
      </c>
      <c r="C844" s="835"/>
      <c r="D844" s="832" t="s">
        <v>1710</v>
      </c>
      <c r="E844" s="832"/>
      <c r="F844" s="832"/>
      <c r="G844" s="832"/>
      <c r="H844" s="832"/>
      <c r="I844" s="832"/>
      <c r="J844" s="832"/>
      <c r="K844" s="832"/>
      <c r="L844" s="832"/>
      <c r="M844" s="832"/>
      <c r="N844" s="832"/>
      <c r="O844" s="832"/>
      <c r="P844" s="832"/>
      <c r="Q844" s="832"/>
      <c r="R844" s="832"/>
      <c r="S844" s="832"/>
      <c r="T844" s="832"/>
      <c r="U844" s="832"/>
      <c r="V844" s="832"/>
      <c r="W844" s="832"/>
      <c r="X844" s="832"/>
      <c r="Y844" s="832"/>
      <c r="Z844" s="832"/>
      <c r="AA844" s="832"/>
      <c r="AB844" s="832"/>
      <c r="AC844" s="832"/>
      <c r="AD844" s="832"/>
      <c r="AE844" s="832"/>
      <c r="AF844" s="832"/>
      <c r="AG844" s="832"/>
      <c r="AH844" s="832"/>
      <c r="AI844" s="832"/>
      <c r="AJ844" s="832"/>
      <c r="AK844" s="832"/>
      <c r="AL844" s="832"/>
      <c r="AM844" s="838"/>
      <c r="AN844" s="839"/>
      <c r="AO844" s="839"/>
      <c r="AP844" s="840"/>
      <c r="AQ844" s="237"/>
      <c r="AR844" s="237"/>
    </row>
    <row r="845" spans="1:44" s="243" customFormat="1" ht="30" customHeight="1" x14ac:dyDescent="0.15">
      <c r="A845" s="237"/>
      <c r="B845" s="835" t="s">
        <v>794</v>
      </c>
      <c r="C845" s="835"/>
      <c r="D845" s="837" t="s">
        <v>795</v>
      </c>
      <c r="E845" s="837"/>
      <c r="F845" s="837"/>
      <c r="G845" s="837"/>
      <c r="H845" s="837"/>
      <c r="I845" s="837"/>
      <c r="J845" s="837"/>
      <c r="K845" s="837"/>
      <c r="L845" s="837"/>
      <c r="M845" s="837"/>
      <c r="N845" s="837"/>
      <c r="O845" s="837"/>
      <c r="P845" s="837"/>
      <c r="Q845" s="837"/>
      <c r="R845" s="837"/>
      <c r="S845" s="837"/>
      <c r="T845" s="837"/>
      <c r="U845" s="837"/>
      <c r="V845" s="837"/>
      <c r="W845" s="837"/>
      <c r="X845" s="837"/>
      <c r="Y845" s="837"/>
      <c r="Z845" s="837"/>
      <c r="AA845" s="837"/>
      <c r="AB845" s="837"/>
      <c r="AC845" s="837"/>
      <c r="AD845" s="837"/>
      <c r="AE845" s="837"/>
      <c r="AF845" s="837"/>
      <c r="AG845" s="837"/>
      <c r="AH845" s="837"/>
      <c r="AI845" s="837"/>
      <c r="AJ845" s="837"/>
      <c r="AK845" s="837"/>
      <c r="AL845" s="837"/>
      <c r="AM845" s="877"/>
      <c r="AN845" s="878"/>
      <c r="AO845" s="878"/>
      <c r="AP845" s="879"/>
      <c r="AQ845" s="237"/>
      <c r="AR845" s="237"/>
    </row>
    <row r="846" spans="1:44" s="243" customFormat="1" ht="45" customHeight="1" x14ac:dyDescent="0.15">
      <c r="A846" s="237"/>
      <c r="B846" s="1079" t="s">
        <v>17</v>
      </c>
      <c r="C846" s="1144"/>
      <c r="D846" s="890" t="s">
        <v>796</v>
      </c>
      <c r="E846" s="890"/>
      <c r="F846" s="890"/>
      <c r="G846" s="890"/>
      <c r="H846" s="890"/>
      <c r="I846" s="890"/>
      <c r="J846" s="890"/>
      <c r="K846" s="890"/>
      <c r="L846" s="890"/>
      <c r="M846" s="890"/>
      <c r="N846" s="890"/>
      <c r="O846" s="890"/>
      <c r="P846" s="890"/>
      <c r="Q846" s="890"/>
      <c r="R846" s="890"/>
      <c r="S846" s="890"/>
      <c r="T846" s="890"/>
      <c r="U846" s="890"/>
      <c r="V846" s="890"/>
      <c r="W846" s="890"/>
      <c r="X846" s="890"/>
      <c r="Y846" s="890"/>
      <c r="Z846" s="890"/>
      <c r="AA846" s="890"/>
      <c r="AB846" s="890"/>
      <c r="AC846" s="890"/>
      <c r="AD846" s="890"/>
      <c r="AE846" s="890"/>
      <c r="AF846" s="890"/>
      <c r="AG846" s="890"/>
      <c r="AH846" s="890"/>
      <c r="AI846" s="890"/>
      <c r="AJ846" s="890"/>
      <c r="AK846" s="890"/>
      <c r="AL846" s="890"/>
      <c r="AM846" s="811"/>
      <c r="AN846" s="799"/>
      <c r="AO846" s="799"/>
      <c r="AP846" s="800"/>
      <c r="AQ846" s="237"/>
      <c r="AR846" s="237"/>
    </row>
    <row r="847" spans="1:44" s="243" customFormat="1" ht="18.600000000000001" customHeight="1" x14ac:dyDescent="0.15">
      <c r="A847" s="237"/>
      <c r="B847" s="798" t="s">
        <v>1329</v>
      </c>
      <c r="C847" s="799"/>
      <c r="D847" s="799"/>
      <c r="E847" s="799"/>
      <c r="F847" s="799"/>
      <c r="G847" s="799"/>
      <c r="H847" s="799"/>
      <c r="I847" s="799"/>
      <c r="J847" s="799"/>
      <c r="K847" s="799"/>
      <c r="L847" s="799"/>
      <c r="M847" s="799"/>
      <c r="N847" s="799"/>
      <c r="O847" s="799"/>
      <c r="P847" s="799"/>
      <c r="Q847" s="799"/>
      <c r="R847" s="799"/>
      <c r="S847" s="799"/>
      <c r="T847" s="799"/>
      <c r="U847" s="799"/>
      <c r="V847" s="799"/>
      <c r="W847" s="799"/>
      <c r="X847" s="799"/>
      <c r="Y847" s="799"/>
      <c r="Z847" s="799"/>
      <c r="AA847" s="799"/>
      <c r="AB847" s="799"/>
      <c r="AC847" s="799"/>
      <c r="AD847" s="799"/>
      <c r="AE847" s="799"/>
      <c r="AF847" s="799"/>
      <c r="AG847" s="799"/>
      <c r="AH847" s="799"/>
      <c r="AI847" s="799"/>
      <c r="AJ847" s="799"/>
      <c r="AK847" s="799"/>
      <c r="AL847" s="799"/>
      <c r="AM847" s="838"/>
      <c r="AN847" s="839"/>
      <c r="AO847" s="839"/>
      <c r="AP847" s="840"/>
      <c r="AQ847" s="237"/>
      <c r="AR847" s="237"/>
    </row>
    <row r="848" spans="1:44" s="243" customFormat="1" ht="63.6" customHeight="1" x14ac:dyDescent="0.15">
      <c r="A848" s="237"/>
      <c r="B848" s="835" t="s">
        <v>9</v>
      </c>
      <c r="C848" s="835"/>
      <c r="D848" s="832" t="s">
        <v>1711</v>
      </c>
      <c r="E848" s="832"/>
      <c r="F848" s="832"/>
      <c r="G848" s="832"/>
      <c r="H848" s="832"/>
      <c r="I848" s="832"/>
      <c r="J848" s="832"/>
      <c r="K848" s="832"/>
      <c r="L848" s="832"/>
      <c r="M848" s="832"/>
      <c r="N848" s="832"/>
      <c r="O848" s="832"/>
      <c r="P848" s="832"/>
      <c r="Q848" s="832"/>
      <c r="R848" s="832"/>
      <c r="S848" s="832"/>
      <c r="T848" s="832"/>
      <c r="U848" s="832"/>
      <c r="V848" s="832"/>
      <c r="W848" s="832"/>
      <c r="X848" s="832"/>
      <c r="Y848" s="832"/>
      <c r="Z848" s="832"/>
      <c r="AA848" s="832"/>
      <c r="AB848" s="832"/>
      <c r="AC848" s="832"/>
      <c r="AD848" s="832"/>
      <c r="AE848" s="832"/>
      <c r="AF848" s="832"/>
      <c r="AG848" s="832"/>
      <c r="AH848" s="832"/>
      <c r="AI848" s="832"/>
      <c r="AJ848" s="832"/>
      <c r="AK848" s="832"/>
      <c r="AL848" s="832" t="s">
        <v>28</v>
      </c>
      <c r="AM848" s="838"/>
      <c r="AN848" s="839"/>
      <c r="AO848" s="839"/>
      <c r="AP848" s="840"/>
      <c r="AQ848" s="237"/>
      <c r="AR848" s="237"/>
    </row>
    <row r="849" spans="1:44" s="243" customFormat="1" ht="21.6" customHeight="1" x14ac:dyDescent="0.15">
      <c r="A849" s="237"/>
      <c r="B849" s="835" t="s">
        <v>12</v>
      </c>
      <c r="C849" s="835"/>
      <c r="D849" s="832" t="s">
        <v>204</v>
      </c>
      <c r="E849" s="832"/>
      <c r="F849" s="832"/>
      <c r="G849" s="832"/>
      <c r="H849" s="832"/>
      <c r="I849" s="832"/>
      <c r="J849" s="832"/>
      <c r="K849" s="832"/>
      <c r="L849" s="832"/>
      <c r="M849" s="832"/>
      <c r="N849" s="832"/>
      <c r="O849" s="832"/>
      <c r="P849" s="832"/>
      <c r="Q849" s="832"/>
      <c r="R849" s="832"/>
      <c r="S849" s="832"/>
      <c r="T849" s="832"/>
      <c r="U849" s="832"/>
      <c r="V849" s="832"/>
      <c r="W849" s="832"/>
      <c r="X849" s="832"/>
      <c r="Y849" s="832"/>
      <c r="Z849" s="832"/>
      <c r="AA849" s="832"/>
      <c r="AB849" s="832"/>
      <c r="AC849" s="832"/>
      <c r="AD849" s="832"/>
      <c r="AE849" s="832"/>
      <c r="AF849" s="832"/>
      <c r="AG849" s="832"/>
      <c r="AH849" s="832"/>
      <c r="AI849" s="832"/>
      <c r="AJ849" s="832"/>
      <c r="AK849" s="832"/>
      <c r="AL849" s="832" t="s">
        <v>28</v>
      </c>
      <c r="AM849" s="838"/>
      <c r="AN849" s="839"/>
      <c r="AO849" s="839"/>
      <c r="AP849" s="840"/>
      <c r="AQ849" s="237"/>
      <c r="AR849" s="237"/>
    </row>
    <row r="850" spans="1:44" ht="6" customHeight="1" x14ac:dyDescent="0.15">
      <c r="A850" s="238"/>
      <c r="B850" s="243"/>
      <c r="C850" s="243"/>
      <c r="D850" s="243"/>
      <c r="E850" s="243"/>
      <c r="F850" s="243"/>
      <c r="G850" s="243"/>
      <c r="H850" s="243"/>
      <c r="I850" s="243"/>
      <c r="J850" s="243"/>
      <c r="K850" s="243"/>
      <c r="L850" s="243"/>
      <c r="M850" s="243"/>
      <c r="N850" s="243"/>
      <c r="O850" s="243"/>
      <c r="P850" s="243"/>
      <c r="Q850" s="243"/>
      <c r="R850" s="243"/>
      <c r="S850" s="243"/>
      <c r="T850" s="243"/>
      <c r="U850" s="243"/>
      <c r="V850" s="243"/>
      <c r="W850" s="243"/>
      <c r="X850" s="243"/>
      <c r="Y850" s="243"/>
      <c r="Z850" s="243"/>
      <c r="AA850" s="243"/>
      <c r="AB850" s="243"/>
      <c r="AC850" s="243"/>
      <c r="AD850" s="243"/>
      <c r="AE850" s="243"/>
      <c r="AF850" s="243"/>
      <c r="AG850" s="243"/>
      <c r="AH850" s="243"/>
      <c r="AI850" s="243"/>
      <c r="AJ850" s="243"/>
      <c r="AK850" s="243"/>
      <c r="AL850" s="243"/>
      <c r="AM850" s="243"/>
      <c r="AN850" s="243"/>
      <c r="AO850" s="243"/>
      <c r="AP850" s="243"/>
      <c r="AQ850" s="237"/>
      <c r="AR850" s="237"/>
    </row>
    <row r="851" spans="1:44" s="243" customFormat="1" ht="18" customHeight="1" x14ac:dyDescent="0.15">
      <c r="A851" s="237"/>
      <c r="B851" s="1053" t="s">
        <v>1414</v>
      </c>
      <c r="C851" s="1053"/>
      <c r="D851" s="1053"/>
      <c r="E851" s="1053"/>
      <c r="F851" s="1053"/>
      <c r="G851" s="1053"/>
      <c r="H851" s="1053"/>
      <c r="I851" s="1053"/>
      <c r="J851" s="1053"/>
      <c r="K851" s="1053"/>
      <c r="L851" s="1053"/>
      <c r="M851" s="1053"/>
      <c r="N851" s="1053"/>
      <c r="O851" s="1053"/>
      <c r="P851" s="1053"/>
      <c r="Q851" s="1053"/>
      <c r="R851" s="1053"/>
      <c r="S851" s="1053"/>
      <c r="T851" s="1053"/>
      <c r="U851" s="1053"/>
      <c r="V851" s="1053"/>
      <c r="W851" s="1053"/>
      <c r="X851" s="1053"/>
      <c r="Y851" s="1053"/>
      <c r="Z851" s="1053"/>
      <c r="AA851" s="1053"/>
      <c r="AB851" s="1053"/>
      <c r="AC851" s="1053"/>
      <c r="AD851" s="1053"/>
      <c r="AE851" s="1053"/>
      <c r="AF851" s="1053"/>
      <c r="AG851" s="1053"/>
      <c r="AH851" s="1053"/>
      <c r="AI851" s="1053"/>
      <c r="AJ851" s="1053"/>
      <c r="AK851" s="1053"/>
      <c r="AL851" s="1053"/>
      <c r="AM851" s="1053"/>
      <c r="AN851" s="1053"/>
      <c r="AO851" s="1053"/>
      <c r="AP851" s="1053"/>
      <c r="AQ851" s="237"/>
      <c r="AR851" s="237"/>
    </row>
    <row r="852" spans="1:44" s="243" customFormat="1" ht="18" customHeight="1" x14ac:dyDescent="0.15">
      <c r="A852" s="237"/>
      <c r="B852" s="833"/>
      <c r="C852" s="833"/>
      <c r="D852" s="833" t="s">
        <v>27</v>
      </c>
      <c r="E852" s="833"/>
      <c r="F852" s="833"/>
      <c r="G852" s="833"/>
      <c r="H852" s="833"/>
      <c r="I852" s="833"/>
      <c r="J852" s="833"/>
      <c r="K852" s="833"/>
      <c r="L852" s="833"/>
      <c r="M852" s="833"/>
      <c r="N852" s="833"/>
      <c r="O852" s="833"/>
      <c r="P852" s="833"/>
      <c r="Q852" s="833"/>
      <c r="R852" s="833"/>
      <c r="S852" s="833"/>
      <c r="T852" s="833"/>
      <c r="U852" s="833"/>
      <c r="V852" s="833"/>
      <c r="W852" s="833"/>
      <c r="X852" s="833"/>
      <c r="Y852" s="833"/>
      <c r="Z852" s="833"/>
      <c r="AA852" s="833"/>
      <c r="AB852" s="833"/>
      <c r="AC852" s="833"/>
      <c r="AD852" s="833"/>
      <c r="AE852" s="833"/>
      <c r="AF852" s="833"/>
      <c r="AG852" s="833"/>
      <c r="AH852" s="833"/>
      <c r="AI852" s="833"/>
      <c r="AJ852" s="833"/>
      <c r="AK852" s="833"/>
      <c r="AL852" s="833"/>
      <c r="AM852" s="981" t="s">
        <v>60</v>
      </c>
      <c r="AN852" s="982"/>
      <c r="AO852" s="982"/>
      <c r="AP852" s="983"/>
      <c r="AQ852" s="237"/>
      <c r="AR852" s="237"/>
    </row>
    <row r="853" spans="1:44" s="243" customFormat="1" ht="18" customHeight="1" x14ac:dyDescent="0.15">
      <c r="A853" s="237"/>
      <c r="B853" s="1110" t="s">
        <v>1330</v>
      </c>
      <c r="C853" s="1111"/>
      <c r="D853" s="1111"/>
      <c r="E853" s="1111"/>
      <c r="F853" s="1111"/>
      <c r="G853" s="1111"/>
      <c r="H853" s="1111"/>
      <c r="I853" s="1111"/>
      <c r="J853" s="1111"/>
      <c r="K853" s="1111"/>
      <c r="L853" s="1111"/>
      <c r="M853" s="1111"/>
      <c r="N853" s="1111"/>
      <c r="O853" s="1111"/>
      <c r="P853" s="1111"/>
      <c r="Q853" s="1111"/>
      <c r="R853" s="1111"/>
      <c r="S853" s="1111"/>
      <c r="T853" s="1111"/>
      <c r="U853" s="1111"/>
      <c r="V853" s="1111"/>
      <c r="W853" s="1111"/>
      <c r="X853" s="1111"/>
      <c r="Y853" s="1111"/>
      <c r="Z853" s="1111"/>
      <c r="AA853" s="1111"/>
      <c r="AB853" s="1111"/>
      <c r="AC853" s="1111"/>
      <c r="AD853" s="1111"/>
      <c r="AE853" s="1111"/>
      <c r="AF853" s="1111"/>
      <c r="AG853" s="1111"/>
      <c r="AH853" s="1111"/>
      <c r="AI853" s="1111"/>
      <c r="AJ853" s="1111"/>
      <c r="AK853" s="1111"/>
      <c r="AL853" s="1111"/>
      <c r="AM853" s="1111"/>
      <c r="AN853" s="1111"/>
      <c r="AO853" s="1111"/>
      <c r="AP853" s="1112"/>
      <c r="AQ853" s="237"/>
      <c r="AR853" s="237"/>
    </row>
    <row r="854" spans="1:44" s="243" customFormat="1" ht="30" customHeight="1" x14ac:dyDescent="0.15">
      <c r="A854" s="237"/>
      <c r="B854" s="835" t="s">
        <v>9</v>
      </c>
      <c r="C854" s="835"/>
      <c r="D854" s="832" t="s">
        <v>1489</v>
      </c>
      <c r="E854" s="832"/>
      <c r="F854" s="832"/>
      <c r="G854" s="832"/>
      <c r="H854" s="832"/>
      <c r="I854" s="832"/>
      <c r="J854" s="832"/>
      <c r="K854" s="832"/>
      <c r="L854" s="832"/>
      <c r="M854" s="832"/>
      <c r="N854" s="832"/>
      <c r="O854" s="832"/>
      <c r="P854" s="832"/>
      <c r="Q854" s="832"/>
      <c r="R854" s="832"/>
      <c r="S854" s="832"/>
      <c r="T854" s="832"/>
      <c r="U854" s="832"/>
      <c r="V854" s="832"/>
      <c r="W854" s="832"/>
      <c r="X854" s="832"/>
      <c r="Y854" s="832"/>
      <c r="Z854" s="832"/>
      <c r="AA854" s="832"/>
      <c r="AB854" s="832"/>
      <c r="AC854" s="832"/>
      <c r="AD854" s="832"/>
      <c r="AE854" s="832"/>
      <c r="AF854" s="832"/>
      <c r="AG854" s="832"/>
      <c r="AH854" s="832"/>
      <c r="AI854" s="832"/>
      <c r="AJ854" s="832"/>
      <c r="AK854" s="832"/>
      <c r="AL854" s="832" t="s">
        <v>28</v>
      </c>
      <c r="AM854" s="838"/>
      <c r="AN854" s="839"/>
      <c r="AO854" s="839"/>
      <c r="AP854" s="840"/>
      <c r="AQ854" s="237"/>
      <c r="AR854" s="237"/>
    </row>
    <row r="855" spans="1:44" s="243" customFormat="1" ht="30" customHeight="1" x14ac:dyDescent="0.15">
      <c r="A855" s="237"/>
      <c r="B855" s="835" t="s">
        <v>12</v>
      </c>
      <c r="C855" s="835"/>
      <c r="D855" s="832" t="s">
        <v>1333</v>
      </c>
      <c r="E855" s="832"/>
      <c r="F855" s="832"/>
      <c r="G855" s="832"/>
      <c r="H855" s="832"/>
      <c r="I855" s="832"/>
      <c r="J855" s="832"/>
      <c r="K855" s="832"/>
      <c r="L855" s="832"/>
      <c r="M855" s="832"/>
      <c r="N855" s="832"/>
      <c r="O855" s="832"/>
      <c r="P855" s="832"/>
      <c r="Q855" s="832"/>
      <c r="R855" s="832"/>
      <c r="S855" s="832"/>
      <c r="T855" s="832"/>
      <c r="U855" s="832"/>
      <c r="V855" s="832"/>
      <c r="W855" s="832"/>
      <c r="X855" s="832"/>
      <c r="Y855" s="832"/>
      <c r="Z855" s="832"/>
      <c r="AA855" s="832"/>
      <c r="AB855" s="832"/>
      <c r="AC855" s="832"/>
      <c r="AD855" s="832"/>
      <c r="AE855" s="832"/>
      <c r="AF855" s="832"/>
      <c r="AG855" s="832"/>
      <c r="AH855" s="832"/>
      <c r="AI855" s="832"/>
      <c r="AJ855" s="832"/>
      <c r="AK855" s="832"/>
      <c r="AL855" s="832"/>
      <c r="AM855" s="838"/>
      <c r="AN855" s="839"/>
      <c r="AO855" s="839"/>
      <c r="AP855" s="840"/>
      <c r="AQ855" s="237"/>
      <c r="AR855" s="237"/>
    </row>
    <row r="856" spans="1:44" s="243" customFormat="1" ht="45" customHeight="1" x14ac:dyDescent="0.15">
      <c r="A856" s="237"/>
      <c r="B856" s="1022" t="s">
        <v>1332</v>
      </c>
      <c r="C856" s="961"/>
      <c r="D856" s="829" t="s">
        <v>1712</v>
      </c>
      <c r="E856" s="830"/>
      <c r="F856" s="830"/>
      <c r="G856" s="830"/>
      <c r="H856" s="830"/>
      <c r="I856" s="830"/>
      <c r="J856" s="830"/>
      <c r="K856" s="830"/>
      <c r="L856" s="830"/>
      <c r="M856" s="830"/>
      <c r="N856" s="830"/>
      <c r="O856" s="830"/>
      <c r="P856" s="830"/>
      <c r="Q856" s="830"/>
      <c r="R856" s="830"/>
      <c r="S856" s="830"/>
      <c r="T856" s="830"/>
      <c r="U856" s="830"/>
      <c r="V856" s="830"/>
      <c r="W856" s="830"/>
      <c r="X856" s="830"/>
      <c r="Y856" s="830"/>
      <c r="Z856" s="830"/>
      <c r="AA856" s="830"/>
      <c r="AB856" s="830"/>
      <c r="AC856" s="830"/>
      <c r="AD856" s="830"/>
      <c r="AE856" s="830"/>
      <c r="AF856" s="830"/>
      <c r="AG856" s="830"/>
      <c r="AH856" s="830"/>
      <c r="AI856" s="830"/>
      <c r="AJ856" s="830"/>
      <c r="AK856" s="830"/>
      <c r="AL856" s="831"/>
      <c r="AM856" s="614"/>
      <c r="AN856" s="615"/>
      <c r="AO856" s="615"/>
      <c r="AP856" s="616"/>
      <c r="AQ856" s="237"/>
      <c r="AR856" s="237"/>
    </row>
    <row r="857" spans="1:44" s="243" customFormat="1" ht="17.45" customHeight="1" x14ac:dyDescent="0.15">
      <c r="A857" s="237"/>
      <c r="B857" s="1050" t="s">
        <v>1334</v>
      </c>
      <c r="C857" s="1051"/>
      <c r="D857" s="1051"/>
      <c r="E857" s="1051"/>
      <c r="F857" s="1051"/>
      <c r="G857" s="1051"/>
      <c r="H857" s="1051"/>
      <c r="I857" s="1051"/>
      <c r="J857" s="1051"/>
      <c r="K857" s="1051"/>
      <c r="L857" s="1051"/>
      <c r="M857" s="1051"/>
      <c r="N857" s="1051"/>
      <c r="O857" s="1051"/>
      <c r="P857" s="1051"/>
      <c r="Q857" s="1051"/>
      <c r="R857" s="1051"/>
      <c r="S857" s="1051"/>
      <c r="T857" s="1051"/>
      <c r="U857" s="1051"/>
      <c r="V857" s="1051"/>
      <c r="W857" s="1051"/>
      <c r="X857" s="1051"/>
      <c r="Y857" s="1051"/>
      <c r="Z857" s="1051"/>
      <c r="AA857" s="1051"/>
      <c r="AB857" s="1051"/>
      <c r="AC857" s="1051"/>
      <c r="AD857" s="1051"/>
      <c r="AE857" s="1051"/>
      <c r="AF857" s="1051"/>
      <c r="AG857" s="1051"/>
      <c r="AH857" s="1051"/>
      <c r="AI857" s="1051"/>
      <c r="AJ857" s="1051"/>
      <c r="AK857" s="1051"/>
      <c r="AL857" s="1051"/>
      <c r="AM857" s="1051"/>
      <c r="AN857" s="1051"/>
      <c r="AO857" s="1051"/>
      <c r="AP857" s="1052"/>
      <c r="AQ857" s="237"/>
      <c r="AR857" s="237"/>
    </row>
    <row r="858" spans="1:44" s="243" customFormat="1" ht="114" customHeight="1" x14ac:dyDescent="0.15">
      <c r="A858" s="237"/>
      <c r="B858" s="1022" t="s">
        <v>17</v>
      </c>
      <c r="C858" s="961"/>
      <c r="D858" s="829" t="s">
        <v>1713</v>
      </c>
      <c r="E858" s="830"/>
      <c r="F858" s="830"/>
      <c r="G858" s="830"/>
      <c r="H858" s="830"/>
      <c r="I858" s="830"/>
      <c r="J858" s="830"/>
      <c r="K858" s="830"/>
      <c r="L858" s="830"/>
      <c r="M858" s="830"/>
      <c r="N858" s="830"/>
      <c r="O858" s="830"/>
      <c r="P858" s="830"/>
      <c r="Q858" s="830"/>
      <c r="R858" s="830"/>
      <c r="S858" s="830"/>
      <c r="T858" s="830"/>
      <c r="U858" s="830"/>
      <c r="V858" s="830"/>
      <c r="W858" s="830"/>
      <c r="X858" s="830"/>
      <c r="Y858" s="830"/>
      <c r="Z858" s="830"/>
      <c r="AA858" s="830"/>
      <c r="AB858" s="830"/>
      <c r="AC858" s="830"/>
      <c r="AD858" s="830"/>
      <c r="AE858" s="830"/>
      <c r="AF858" s="830"/>
      <c r="AG858" s="830"/>
      <c r="AH858" s="830"/>
      <c r="AI858" s="830"/>
      <c r="AJ858" s="830"/>
      <c r="AK858" s="830"/>
      <c r="AL858" s="831"/>
      <c r="AM858" s="614"/>
      <c r="AN858" s="615"/>
      <c r="AO858" s="615"/>
      <c r="AP858" s="616"/>
      <c r="AQ858" s="237"/>
      <c r="AR858" s="237"/>
    </row>
    <row r="859" spans="1:44" s="243" customFormat="1" ht="18.600000000000001" customHeight="1" x14ac:dyDescent="0.15">
      <c r="A859" s="237"/>
      <c r="B859" s="1050" t="s">
        <v>1336</v>
      </c>
      <c r="C859" s="1051"/>
      <c r="D859" s="1051"/>
      <c r="E859" s="1051"/>
      <c r="F859" s="1051"/>
      <c r="G859" s="1051"/>
      <c r="H859" s="1051"/>
      <c r="I859" s="1051"/>
      <c r="J859" s="1051"/>
      <c r="K859" s="1051"/>
      <c r="L859" s="1051"/>
      <c r="M859" s="1051"/>
      <c r="N859" s="1051"/>
      <c r="O859" s="1051"/>
      <c r="P859" s="1051"/>
      <c r="Q859" s="1051"/>
      <c r="R859" s="1051"/>
      <c r="S859" s="1051"/>
      <c r="T859" s="1051"/>
      <c r="U859" s="1051"/>
      <c r="V859" s="1051"/>
      <c r="W859" s="1051"/>
      <c r="X859" s="1051"/>
      <c r="Y859" s="1051"/>
      <c r="Z859" s="1051"/>
      <c r="AA859" s="1051"/>
      <c r="AB859" s="1051"/>
      <c r="AC859" s="1051"/>
      <c r="AD859" s="1051"/>
      <c r="AE859" s="1051"/>
      <c r="AF859" s="1051"/>
      <c r="AG859" s="1051"/>
      <c r="AH859" s="1051"/>
      <c r="AI859" s="1051"/>
      <c r="AJ859" s="1051"/>
      <c r="AK859" s="1051"/>
      <c r="AL859" s="1051"/>
      <c r="AM859" s="1051"/>
      <c r="AN859" s="1051"/>
      <c r="AO859" s="1051"/>
      <c r="AP859" s="1052"/>
      <c r="AQ859" s="237"/>
      <c r="AR859" s="237"/>
    </row>
    <row r="860" spans="1:44" s="243" customFormat="1" ht="60" customHeight="1" x14ac:dyDescent="0.15">
      <c r="A860" s="237"/>
      <c r="B860" s="835" t="s">
        <v>18</v>
      </c>
      <c r="C860" s="835"/>
      <c r="D860" s="832" t="s">
        <v>1490</v>
      </c>
      <c r="E860" s="832"/>
      <c r="F860" s="832"/>
      <c r="G860" s="832"/>
      <c r="H860" s="832"/>
      <c r="I860" s="832"/>
      <c r="J860" s="832"/>
      <c r="K860" s="832"/>
      <c r="L860" s="832"/>
      <c r="M860" s="832"/>
      <c r="N860" s="832"/>
      <c r="O860" s="832"/>
      <c r="P860" s="832"/>
      <c r="Q860" s="832"/>
      <c r="R860" s="832"/>
      <c r="S860" s="832"/>
      <c r="T860" s="832"/>
      <c r="U860" s="832"/>
      <c r="V860" s="832"/>
      <c r="W860" s="832"/>
      <c r="X860" s="832"/>
      <c r="Y860" s="832"/>
      <c r="Z860" s="832"/>
      <c r="AA860" s="832"/>
      <c r="AB860" s="832"/>
      <c r="AC860" s="832"/>
      <c r="AD860" s="832"/>
      <c r="AE860" s="832"/>
      <c r="AF860" s="832"/>
      <c r="AG860" s="832"/>
      <c r="AH860" s="832"/>
      <c r="AI860" s="832"/>
      <c r="AJ860" s="832"/>
      <c r="AK860" s="832"/>
      <c r="AL860" s="832"/>
      <c r="AM860" s="838"/>
      <c r="AN860" s="839"/>
      <c r="AO860" s="839"/>
      <c r="AP860" s="840"/>
      <c r="AQ860" s="237"/>
      <c r="AR860" s="237"/>
    </row>
    <row r="861" spans="1:44" ht="6" customHeight="1" x14ac:dyDescent="0.15">
      <c r="A861" s="238"/>
      <c r="B861" s="243"/>
      <c r="C861" s="243"/>
      <c r="D861" s="243"/>
      <c r="E861" s="243"/>
      <c r="F861" s="243"/>
      <c r="G861" s="243"/>
      <c r="H861" s="243"/>
      <c r="I861" s="243"/>
      <c r="J861" s="243"/>
      <c r="K861" s="243"/>
      <c r="L861" s="243"/>
      <c r="M861" s="243"/>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243"/>
      <c r="AL861" s="243"/>
      <c r="AM861" s="243"/>
      <c r="AN861" s="243"/>
      <c r="AO861" s="243"/>
      <c r="AP861" s="243"/>
      <c r="AQ861" s="237"/>
      <c r="AR861" s="237"/>
    </row>
    <row r="862" spans="1:44" s="243" customFormat="1" ht="18" customHeight="1" x14ac:dyDescent="0.15">
      <c r="A862" s="237"/>
      <c r="B862" s="1053" t="s">
        <v>1491</v>
      </c>
      <c r="C862" s="1053"/>
      <c r="D862" s="1053"/>
      <c r="E862" s="1053"/>
      <c r="F862" s="1053"/>
      <c r="G862" s="1053"/>
      <c r="H862" s="1053"/>
      <c r="I862" s="1053"/>
      <c r="J862" s="1053"/>
      <c r="K862" s="1053"/>
      <c r="L862" s="1053"/>
      <c r="M862" s="1053"/>
      <c r="N862" s="1053"/>
      <c r="O862" s="1053"/>
      <c r="P862" s="1053"/>
      <c r="Q862" s="1053"/>
      <c r="R862" s="1053"/>
      <c r="S862" s="1053"/>
      <c r="T862" s="1053"/>
      <c r="U862" s="1053"/>
      <c r="V862" s="1053"/>
      <c r="W862" s="1053"/>
      <c r="X862" s="1053"/>
      <c r="Y862" s="1053"/>
      <c r="Z862" s="1053"/>
      <c r="AA862" s="1053"/>
      <c r="AB862" s="1053"/>
      <c r="AC862" s="1053"/>
      <c r="AD862" s="1053"/>
      <c r="AE862" s="1053"/>
      <c r="AF862" s="1053"/>
      <c r="AG862" s="1053"/>
      <c r="AH862" s="1053"/>
      <c r="AI862" s="1053"/>
      <c r="AJ862" s="1053"/>
      <c r="AK862" s="1053"/>
      <c r="AL862" s="1053"/>
      <c r="AM862" s="1053"/>
      <c r="AN862" s="1053"/>
      <c r="AO862" s="1053"/>
      <c r="AP862" s="1053"/>
      <c r="AQ862" s="237"/>
      <c r="AR862" s="237"/>
    </row>
    <row r="863" spans="1:44" s="243" customFormat="1" ht="18" customHeight="1" x14ac:dyDescent="0.15">
      <c r="A863" s="237"/>
      <c r="B863" s="833"/>
      <c r="C863" s="833"/>
      <c r="D863" s="833" t="s">
        <v>27</v>
      </c>
      <c r="E863" s="833"/>
      <c r="F863" s="833"/>
      <c r="G863" s="833"/>
      <c r="H863" s="833"/>
      <c r="I863" s="833"/>
      <c r="J863" s="833"/>
      <c r="K863" s="833"/>
      <c r="L863" s="833"/>
      <c r="M863" s="833"/>
      <c r="N863" s="833"/>
      <c r="O863" s="833"/>
      <c r="P863" s="833"/>
      <c r="Q863" s="833"/>
      <c r="R863" s="833"/>
      <c r="S863" s="833"/>
      <c r="T863" s="833"/>
      <c r="U863" s="833"/>
      <c r="V863" s="833"/>
      <c r="W863" s="833"/>
      <c r="X863" s="833"/>
      <c r="Y863" s="833"/>
      <c r="Z863" s="833"/>
      <c r="AA863" s="833"/>
      <c r="AB863" s="833"/>
      <c r="AC863" s="833"/>
      <c r="AD863" s="833"/>
      <c r="AE863" s="833"/>
      <c r="AF863" s="833"/>
      <c r="AG863" s="833"/>
      <c r="AH863" s="833"/>
      <c r="AI863" s="833"/>
      <c r="AJ863" s="833"/>
      <c r="AK863" s="833"/>
      <c r="AL863" s="833"/>
      <c r="AM863" s="981" t="s">
        <v>60</v>
      </c>
      <c r="AN863" s="982"/>
      <c r="AO863" s="982"/>
      <c r="AP863" s="983"/>
      <c r="AQ863" s="237"/>
      <c r="AR863" s="237"/>
    </row>
    <row r="864" spans="1:44" s="243" customFormat="1" ht="57" customHeight="1" x14ac:dyDescent="0.15">
      <c r="A864" s="237"/>
      <c r="B864" s="835" t="s">
        <v>9</v>
      </c>
      <c r="C864" s="835"/>
      <c r="D864" s="832" t="s">
        <v>1714</v>
      </c>
      <c r="E864" s="832"/>
      <c r="F864" s="832"/>
      <c r="G864" s="832"/>
      <c r="H864" s="832"/>
      <c r="I864" s="832"/>
      <c r="J864" s="832"/>
      <c r="K864" s="832"/>
      <c r="L864" s="832"/>
      <c r="M864" s="832"/>
      <c r="N864" s="832"/>
      <c r="O864" s="832"/>
      <c r="P864" s="832"/>
      <c r="Q864" s="832"/>
      <c r="R864" s="832"/>
      <c r="S864" s="832"/>
      <c r="T864" s="832"/>
      <c r="U864" s="832"/>
      <c r="V864" s="832"/>
      <c r="W864" s="832"/>
      <c r="X864" s="832"/>
      <c r="Y864" s="832"/>
      <c r="Z864" s="832"/>
      <c r="AA864" s="832"/>
      <c r="AB864" s="832"/>
      <c r="AC864" s="832"/>
      <c r="AD864" s="832"/>
      <c r="AE864" s="832"/>
      <c r="AF864" s="832"/>
      <c r="AG864" s="832"/>
      <c r="AH864" s="832"/>
      <c r="AI864" s="832"/>
      <c r="AJ864" s="832"/>
      <c r="AK864" s="832"/>
      <c r="AL864" s="832" t="s">
        <v>28</v>
      </c>
      <c r="AM864" s="838"/>
      <c r="AN864" s="839"/>
      <c r="AO864" s="839"/>
      <c r="AP864" s="840"/>
      <c r="AQ864" s="237"/>
      <c r="AR864" s="237"/>
    </row>
    <row r="865" spans="1:44" s="243" customFormat="1" ht="45" customHeight="1" x14ac:dyDescent="0.15">
      <c r="A865" s="237"/>
      <c r="B865" s="835" t="s">
        <v>12</v>
      </c>
      <c r="C865" s="835"/>
      <c r="D865" s="832" t="s">
        <v>596</v>
      </c>
      <c r="E865" s="832"/>
      <c r="F865" s="832"/>
      <c r="G865" s="832"/>
      <c r="H865" s="832"/>
      <c r="I865" s="832"/>
      <c r="J865" s="832"/>
      <c r="K865" s="832"/>
      <c r="L865" s="832"/>
      <c r="M865" s="832"/>
      <c r="N865" s="832"/>
      <c r="O865" s="832"/>
      <c r="P865" s="832"/>
      <c r="Q865" s="832"/>
      <c r="R865" s="832"/>
      <c r="S865" s="832"/>
      <c r="T865" s="832"/>
      <c r="U865" s="832"/>
      <c r="V865" s="832"/>
      <c r="W865" s="832"/>
      <c r="X865" s="832"/>
      <c r="Y865" s="832"/>
      <c r="Z865" s="832"/>
      <c r="AA865" s="832"/>
      <c r="AB865" s="832"/>
      <c r="AC865" s="832"/>
      <c r="AD865" s="832"/>
      <c r="AE865" s="832"/>
      <c r="AF865" s="832"/>
      <c r="AG865" s="832"/>
      <c r="AH865" s="832"/>
      <c r="AI865" s="832"/>
      <c r="AJ865" s="832"/>
      <c r="AK865" s="832"/>
      <c r="AL865" s="832"/>
      <c r="AM865" s="838"/>
      <c r="AN865" s="839"/>
      <c r="AO865" s="839"/>
      <c r="AP865" s="840"/>
      <c r="AQ865" s="237"/>
      <c r="AR865" s="237"/>
    </row>
    <row r="866" spans="1:44" s="243" customFormat="1" ht="25.5" customHeight="1" x14ac:dyDescent="0.15">
      <c r="A866" s="237"/>
      <c r="B866" s="835" t="s">
        <v>14</v>
      </c>
      <c r="C866" s="835"/>
      <c r="D866" s="832" t="s">
        <v>205</v>
      </c>
      <c r="E866" s="832"/>
      <c r="F866" s="832"/>
      <c r="G866" s="832"/>
      <c r="H866" s="832"/>
      <c r="I866" s="832"/>
      <c r="J866" s="832"/>
      <c r="K866" s="832"/>
      <c r="L866" s="832"/>
      <c r="M866" s="832"/>
      <c r="N866" s="832"/>
      <c r="O866" s="832"/>
      <c r="P866" s="832"/>
      <c r="Q866" s="832"/>
      <c r="R866" s="832"/>
      <c r="S866" s="832"/>
      <c r="T866" s="832"/>
      <c r="U866" s="832"/>
      <c r="V866" s="832"/>
      <c r="W866" s="832"/>
      <c r="X866" s="832"/>
      <c r="Y866" s="832"/>
      <c r="Z866" s="832"/>
      <c r="AA866" s="832"/>
      <c r="AB866" s="832"/>
      <c r="AC866" s="832"/>
      <c r="AD866" s="832"/>
      <c r="AE866" s="832"/>
      <c r="AF866" s="832"/>
      <c r="AG866" s="832"/>
      <c r="AH866" s="832"/>
      <c r="AI866" s="832"/>
      <c r="AJ866" s="832"/>
      <c r="AK866" s="832"/>
      <c r="AL866" s="832"/>
      <c r="AM866" s="838"/>
      <c r="AN866" s="839"/>
      <c r="AO866" s="839"/>
      <c r="AP866" s="840"/>
      <c r="AQ866" s="237"/>
      <c r="AR866" s="237"/>
    </row>
    <row r="867" spans="1:44" s="243" customFormat="1" ht="72" customHeight="1" x14ac:dyDescent="0.15">
      <c r="A867" s="237"/>
      <c r="B867" s="835" t="s">
        <v>17</v>
      </c>
      <c r="C867" s="835"/>
      <c r="D867" s="832" t="s">
        <v>1715</v>
      </c>
      <c r="E867" s="832"/>
      <c r="F867" s="832"/>
      <c r="G867" s="832"/>
      <c r="H867" s="832"/>
      <c r="I867" s="832"/>
      <c r="J867" s="832"/>
      <c r="K867" s="832"/>
      <c r="L867" s="832"/>
      <c r="M867" s="832"/>
      <c r="N867" s="832"/>
      <c r="O867" s="832"/>
      <c r="P867" s="832"/>
      <c r="Q867" s="832"/>
      <c r="R867" s="832"/>
      <c r="S867" s="832"/>
      <c r="T867" s="832"/>
      <c r="U867" s="832"/>
      <c r="V867" s="832"/>
      <c r="W867" s="832"/>
      <c r="X867" s="832"/>
      <c r="Y867" s="832"/>
      <c r="Z867" s="832"/>
      <c r="AA867" s="832"/>
      <c r="AB867" s="832"/>
      <c r="AC867" s="832"/>
      <c r="AD867" s="832"/>
      <c r="AE867" s="832"/>
      <c r="AF867" s="832"/>
      <c r="AG867" s="832"/>
      <c r="AH867" s="832"/>
      <c r="AI867" s="832"/>
      <c r="AJ867" s="832"/>
      <c r="AK867" s="832"/>
      <c r="AL867" s="832" t="s">
        <v>28</v>
      </c>
      <c r="AM867" s="838"/>
      <c r="AN867" s="839"/>
      <c r="AO867" s="839"/>
      <c r="AP867" s="840"/>
      <c r="AQ867" s="237"/>
      <c r="AR867" s="237"/>
    </row>
    <row r="868" spans="1:44" s="243" customFormat="1" ht="45" customHeight="1" x14ac:dyDescent="0.15">
      <c r="A868" s="237"/>
      <c r="B868" s="835" t="s">
        <v>18</v>
      </c>
      <c r="C868" s="835"/>
      <c r="D868" s="832" t="s">
        <v>206</v>
      </c>
      <c r="E868" s="832"/>
      <c r="F868" s="832"/>
      <c r="G868" s="832"/>
      <c r="H868" s="832"/>
      <c r="I868" s="832"/>
      <c r="J868" s="832"/>
      <c r="K868" s="832"/>
      <c r="L868" s="832"/>
      <c r="M868" s="832"/>
      <c r="N868" s="832"/>
      <c r="O868" s="832"/>
      <c r="P868" s="832"/>
      <c r="Q868" s="832"/>
      <c r="R868" s="832"/>
      <c r="S868" s="832"/>
      <c r="T868" s="832"/>
      <c r="U868" s="832"/>
      <c r="V868" s="832"/>
      <c r="W868" s="832"/>
      <c r="X868" s="832"/>
      <c r="Y868" s="832"/>
      <c r="Z868" s="832"/>
      <c r="AA868" s="832"/>
      <c r="AB868" s="832"/>
      <c r="AC868" s="832"/>
      <c r="AD868" s="832"/>
      <c r="AE868" s="832"/>
      <c r="AF868" s="832"/>
      <c r="AG868" s="832"/>
      <c r="AH868" s="832"/>
      <c r="AI868" s="832"/>
      <c r="AJ868" s="832"/>
      <c r="AK868" s="832"/>
      <c r="AL868" s="832" t="s">
        <v>28</v>
      </c>
      <c r="AM868" s="838"/>
      <c r="AN868" s="839"/>
      <c r="AO868" s="839"/>
      <c r="AP868" s="840"/>
      <c r="AQ868" s="237"/>
      <c r="AR868" s="237"/>
    </row>
    <row r="869" spans="1:44" s="243" customFormat="1" ht="30" customHeight="1" x14ac:dyDescent="0.15">
      <c r="A869" s="237"/>
      <c r="B869" s="835" t="s">
        <v>19</v>
      </c>
      <c r="C869" s="835"/>
      <c r="D869" s="832" t="s">
        <v>1716</v>
      </c>
      <c r="E869" s="832"/>
      <c r="F869" s="832"/>
      <c r="G869" s="832"/>
      <c r="H869" s="832"/>
      <c r="I869" s="832"/>
      <c r="J869" s="832"/>
      <c r="K869" s="832"/>
      <c r="L869" s="832"/>
      <c r="M869" s="832"/>
      <c r="N869" s="832"/>
      <c r="O869" s="832"/>
      <c r="P869" s="832"/>
      <c r="Q869" s="832"/>
      <c r="R869" s="832"/>
      <c r="S869" s="832"/>
      <c r="T869" s="832"/>
      <c r="U869" s="832"/>
      <c r="V869" s="832"/>
      <c r="W869" s="832"/>
      <c r="X869" s="832"/>
      <c r="Y869" s="832"/>
      <c r="Z869" s="832"/>
      <c r="AA869" s="832"/>
      <c r="AB869" s="832"/>
      <c r="AC869" s="832"/>
      <c r="AD869" s="832"/>
      <c r="AE869" s="832"/>
      <c r="AF869" s="832"/>
      <c r="AG869" s="832"/>
      <c r="AH869" s="832"/>
      <c r="AI869" s="832"/>
      <c r="AJ869" s="832"/>
      <c r="AK869" s="832"/>
      <c r="AL869" s="832" t="s">
        <v>28</v>
      </c>
      <c r="AM869" s="838"/>
      <c r="AN869" s="839"/>
      <c r="AO869" s="839"/>
      <c r="AP869" s="840"/>
      <c r="AQ869" s="237"/>
      <c r="AR869" s="237"/>
    </row>
    <row r="870" spans="1:44" s="243" customFormat="1" ht="21" customHeight="1" x14ac:dyDescent="0.15">
      <c r="A870" s="237"/>
      <c r="B870" s="835" t="s">
        <v>30</v>
      </c>
      <c r="C870" s="835"/>
      <c r="D870" s="832" t="s">
        <v>1717</v>
      </c>
      <c r="E870" s="832"/>
      <c r="F870" s="832"/>
      <c r="G870" s="832"/>
      <c r="H870" s="832"/>
      <c r="I870" s="832"/>
      <c r="J870" s="832"/>
      <c r="K870" s="832"/>
      <c r="L870" s="832"/>
      <c r="M870" s="832"/>
      <c r="N870" s="832"/>
      <c r="O870" s="832"/>
      <c r="P870" s="832"/>
      <c r="Q870" s="832"/>
      <c r="R870" s="832"/>
      <c r="S870" s="832"/>
      <c r="T870" s="832"/>
      <c r="U870" s="832"/>
      <c r="V870" s="832"/>
      <c r="W870" s="832"/>
      <c r="X870" s="832"/>
      <c r="Y870" s="832"/>
      <c r="Z870" s="832"/>
      <c r="AA870" s="832"/>
      <c r="AB870" s="832"/>
      <c r="AC870" s="832"/>
      <c r="AD870" s="832"/>
      <c r="AE870" s="832"/>
      <c r="AF870" s="832"/>
      <c r="AG870" s="832"/>
      <c r="AH870" s="832"/>
      <c r="AI870" s="832"/>
      <c r="AJ870" s="832"/>
      <c r="AK870" s="832"/>
      <c r="AL870" s="832" t="s">
        <v>28</v>
      </c>
      <c r="AM870" s="838"/>
      <c r="AN870" s="839"/>
      <c r="AO870" s="839"/>
      <c r="AP870" s="840"/>
      <c r="AQ870" s="237"/>
      <c r="AR870" s="237"/>
    </row>
    <row r="871" spans="1:44" s="243" customFormat="1" ht="21.6" customHeight="1" x14ac:dyDescent="0.15">
      <c r="A871" s="237"/>
      <c r="B871" s="835" t="s">
        <v>31</v>
      </c>
      <c r="C871" s="835"/>
      <c r="D871" s="832" t="s">
        <v>598</v>
      </c>
      <c r="E871" s="832"/>
      <c r="F871" s="832"/>
      <c r="G871" s="832"/>
      <c r="H871" s="832"/>
      <c r="I871" s="832"/>
      <c r="J871" s="832"/>
      <c r="K871" s="832"/>
      <c r="L871" s="832"/>
      <c r="M871" s="832"/>
      <c r="N871" s="832"/>
      <c r="O871" s="832"/>
      <c r="P871" s="832"/>
      <c r="Q871" s="832"/>
      <c r="R871" s="832"/>
      <c r="S871" s="832"/>
      <c r="T871" s="832"/>
      <c r="U871" s="832"/>
      <c r="V871" s="832"/>
      <c r="W871" s="832"/>
      <c r="X871" s="832"/>
      <c r="Y871" s="832"/>
      <c r="Z871" s="832"/>
      <c r="AA871" s="832"/>
      <c r="AB871" s="832"/>
      <c r="AC871" s="832"/>
      <c r="AD871" s="832"/>
      <c r="AE871" s="832"/>
      <c r="AF871" s="832"/>
      <c r="AG871" s="832"/>
      <c r="AH871" s="832"/>
      <c r="AI871" s="832"/>
      <c r="AJ871" s="832"/>
      <c r="AK871" s="832"/>
      <c r="AL871" s="832"/>
      <c r="AM871" s="838"/>
      <c r="AN871" s="839"/>
      <c r="AO871" s="839"/>
      <c r="AP871" s="840"/>
      <c r="AQ871" s="237"/>
      <c r="AR871" s="237"/>
    </row>
    <row r="872" spans="1:44" s="243" customFormat="1" ht="30" customHeight="1" x14ac:dyDescent="0.15">
      <c r="B872" s="835" t="s">
        <v>597</v>
      </c>
      <c r="C872" s="835"/>
      <c r="D872" s="832" t="s">
        <v>599</v>
      </c>
      <c r="E872" s="832"/>
      <c r="F872" s="832"/>
      <c r="G872" s="832"/>
      <c r="H872" s="832"/>
      <c r="I872" s="832"/>
      <c r="J872" s="832"/>
      <c r="K872" s="832"/>
      <c r="L872" s="832"/>
      <c r="M872" s="832"/>
      <c r="N872" s="832"/>
      <c r="O872" s="832"/>
      <c r="P872" s="832"/>
      <c r="Q872" s="832"/>
      <c r="R872" s="832"/>
      <c r="S872" s="832"/>
      <c r="T872" s="832"/>
      <c r="U872" s="832"/>
      <c r="V872" s="832"/>
      <c r="W872" s="832"/>
      <c r="X872" s="832"/>
      <c r="Y872" s="832"/>
      <c r="Z872" s="832"/>
      <c r="AA872" s="832"/>
      <c r="AB872" s="832"/>
      <c r="AC872" s="832"/>
      <c r="AD872" s="832"/>
      <c r="AE872" s="832"/>
      <c r="AF872" s="832"/>
      <c r="AG872" s="832"/>
      <c r="AH872" s="832"/>
      <c r="AI872" s="832"/>
      <c r="AJ872" s="832"/>
      <c r="AK872" s="832"/>
      <c r="AL872" s="832"/>
      <c r="AM872" s="838"/>
      <c r="AN872" s="839"/>
      <c r="AO872" s="839"/>
      <c r="AP872" s="840"/>
      <c r="AQ872" s="237"/>
      <c r="AR872" s="237"/>
    </row>
    <row r="873" spans="1:44" ht="6" customHeight="1" x14ac:dyDescent="0.15">
      <c r="A873" s="238"/>
      <c r="B873" s="243"/>
      <c r="C873" s="243"/>
      <c r="D873" s="243"/>
      <c r="E873" s="243"/>
      <c r="F873" s="243"/>
      <c r="G873" s="243"/>
      <c r="H873" s="243"/>
      <c r="I873" s="243"/>
      <c r="J873" s="243"/>
      <c r="K873" s="243"/>
      <c r="L873" s="243"/>
      <c r="M873" s="243"/>
      <c r="N873" s="243"/>
      <c r="O873" s="243"/>
      <c r="P873" s="243"/>
      <c r="Q873" s="243"/>
      <c r="R873" s="243"/>
      <c r="S873" s="243"/>
      <c r="T873" s="243"/>
      <c r="U873" s="243"/>
      <c r="V873" s="243"/>
      <c r="W873" s="243"/>
      <c r="X873" s="243"/>
      <c r="Y873" s="243"/>
      <c r="Z873" s="243"/>
      <c r="AA873" s="243"/>
      <c r="AB873" s="243"/>
      <c r="AC873" s="243"/>
      <c r="AD873" s="243"/>
      <c r="AE873" s="243"/>
      <c r="AF873" s="243"/>
      <c r="AG873" s="243"/>
      <c r="AH873" s="243"/>
      <c r="AI873" s="243"/>
      <c r="AJ873" s="243"/>
      <c r="AK873" s="243"/>
      <c r="AL873" s="243"/>
      <c r="AM873" s="243"/>
      <c r="AN873" s="243"/>
      <c r="AO873" s="243"/>
      <c r="AP873" s="243"/>
      <c r="AQ873" s="237"/>
      <c r="AR873" s="237"/>
    </row>
    <row r="874" spans="1:44" s="243" customFormat="1" ht="16.7" customHeight="1" x14ac:dyDescent="0.15">
      <c r="A874" s="237"/>
      <c r="B874" s="1053" t="s">
        <v>1492</v>
      </c>
      <c r="C874" s="1053"/>
      <c r="D874" s="1053"/>
      <c r="E874" s="1053"/>
      <c r="F874" s="1053"/>
      <c r="G874" s="1053"/>
      <c r="H874" s="1053"/>
      <c r="I874" s="1053"/>
      <c r="J874" s="1053"/>
      <c r="K874" s="1053"/>
      <c r="L874" s="1053"/>
      <c r="M874" s="1053"/>
      <c r="N874" s="1053"/>
      <c r="O874" s="1053"/>
      <c r="P874" s="1053"/>
      <c r="Q874" s="1053"/>
      <c r="R874" s="1053"/>
      <c r="S874" s="1053"/>
      <c r="T874" s="1053"/>
      <c r="U874" s="1053"/>
      <c r="V874" s="1053"/>
      <c r="W874" s="1053"/>
      <c r="X874" s="1053"/>
      <c r="Y874" s="1053"/>
      <c r="Z874" s="1053"/>
      <c r="AA874" s="1053"/>
      <c r="AB874" s="1053"/>
      <c r="AC874" s="1053"/>
      <c r="AD874" s="1053"/>
      <c r="AE874" s="1053"/>
      <c r="AF874" s="1053"/>
      <c r="AG874" s="1053"/>
      <c r="AH874" s="1053"/>
      <c r="AI874" s="1053"/>
      <c r="AJ874" s="1053"/>
      <c r="AK874" s="1053"/>
      <c r="AL874" s="1053"/>
      <c r="AM874" s="1053"/>
      <c r="AN874" s="1053"/>
      <c r="AO874" s="1053"/>
      <c r="AP874" s="1053"/>
      <c r="AQ874" s="237"/>
      <c r="AR874" s="237"/>
    </row>
    <row r="875" spans="1:44" s="243" customFormat="1" ht="18" customHeight="1" x14ac:dyDescent="0.15">
      <c r="A875" s="237"/>
      <c r="B875" s="833"/>
      <c r="C875" s="833"/>
      <c r="D875" s="833" t="s">
        <v>27</v>
      </c>
      <c r="E875" s="833"/>
      <c r="F875" s="833"/>
      <c r="G875" s="833"/>
      <c r="H875" s="833"/>
      <c r="I875" s="833"/>
      <c r="J875" s="833"/>
      <c r="K875" s="833"/>
      <c r="L875" s="833"/>
      <c r="M875" s="833"/>
      <c r="N875" s="833"/>
      <c r="O875" s="833"/>
      <c r="P875" s="833"/>
      <c r="Q875" s="833"/>
      <c r="R875" s="833"/>
      <c r="S875" s="833"/>
      <c r="T875" s="833"/>
      <c r="U875" s="833"/>
      <c r="V875" s="833"/>
      <c r="W875" s="833"/>
      <c r="X875" s="833"/>
      <c r="Y875" s="833"/>
      <c r="Z875" s="833"/>
      <c r="AA875" s="833"/>
      <c r="AB875" s="833"/>
      <c r="AC875" s="833"/>
      <c r="AD875" s="833"/>
      <c r="AE875" s="833"/>
      <c r="AF875" s="833"/>
      <c r="AG875" s="833"/>
      <c r="AH875" s="833"/>
      <c r="AI875" s="833"/>
      <c r="AJ875" s="833"/>
      <c r="AK875" s="833"/>
      <c r="AL875" s="833"/>
      <c r="AM875" s="981" t="s">
        <v>60</v>
      </c>
      <c r="AN875" s="982"/>
      <c r="AO875" s="982"/>
      <c r="AP875" s="983"/>
      <c r="AQ875" s="237"/>
      <c r="AR875" s="237"/>
    </row>
    <row r="876" spans="1:44" s="243" customFormat="1" ht="18" customHeight="1" x14ac:dyDescent="0.15">
      <c r="A876" s="237"/>
      <c r="B876" s="1163" t="s">
        <v>1337</v>
      </c>
      <c r="C876" s="1164"/>
      <c r="D876" s="1164"/>
      <c r="E876" s="1164"/>
      <c r="F876" s="1164"/>
      <c r="G876" s="1164"/>
      <c r="H876" s="1164"/>
      <c r="I876" s="1164"/>
      <c r="J876" s="1164"/>
      <c r="K876" s="1164"/>
      <c r="L876" s="1164"/>
      <c r="M876" s="1164"/>
      <c r="N876" s="1164"/>
      <c r="O876" s="1164"/>
      <c r="P876" s="1164"/>
      <c r="Q876" s="1164"/>
      <c r="R876" s="1164"/>
      <c r="S876" s="1164"/>
      <c r="T876" s="1164"/>
      <c r="U876" s="1164"/>
      <c r="V876" s="1164"/>
      <c r="W876" s="1164"/>
      <c r="X876" s="1164"/>
      <c r="Y876" s="1164"/>
      <c r="Z876" s="1164"/>
      <c r="AA876" s="1164"/>
      <c r="AB876" s="1164"/>
      <c r="AC876" s="1164"/>
      <c r="AD876" s="1164"/>
      <c r="AE876" s="1164"/>
      <c r="AF876" s="1164"/>
      <c r="AG876" s="1164"/>
      <c r="AH876" s="1164"/>
      <c r="AI876" s="1164"/>
      <c r="AJ876" s="1164"/>
      <c r="AK876" s="1164"/>
      <c r="AL876" s="1164"/>
      <c r="AM876" s="1164"/>
      <c r="AN876" s="1164"/>
      <c r="AO876" s="1164"/>
      <c r="AP876" s="1165"/>
      <c r="AQ876" s="237"/>
      <c r="AR876" s="237"/>
    </row>
    <row r="877" spans="1:44" s="243" customFormat="1" ht="57" customHeight="1" x14ac:dyDescent="0.15">
      <c r="A877" s="237"/>
      <c r="B877" s="835" t="s">
        <v>9</v>
      </c>
      <c r="C877" s="835"/>
      <c r="D877" s="832" t="s">
        <v>1718</v>
      </c>
      <c r="E877" s="832"/>
      <c r="F877" s="832"/>
      <c r="G877" s="832"/>
      <c r="H877" s="832"/>
      <c r="I877" s="832"/>
      <c r="J877" s="832"/>
      <c r="K877" s="832"/>
      <c r="L877" s="832"/>
      <c r="M877" s="832"/>
      <c r="N877" s="832"/>
      <c r="O877" s="832"/>
      <c r="P877" s="832"/>
      <c r="Q877" s="832"/>
      <c r="R877" s="832"/>
      <c r="S877" s="832"/>
      <c r="T877" s="832"/>
      <c r="U877" s="832"/>
      <c r="V877" s="832"/>
      <c r="W877" s="832"/>
      <c r="X877" s="832"/>
      <c r="Y877" s="832"/>
      <c r="Z877" s="832"/>
      <c r="AA877" s="832"/>
      <c r="AB877" s="832"/>
      <c r="AC877" s="832"/>
      <c r="AD877" s="832"/>
      <c r="AE877" s="832"/>
      <c r="AF877" s="832"/>
      <c r="AG877" s="832"/>
      <c r="AH877" s="832"/>
      <c r="AI877" s="832"/>
      <c r="AJ877" s="832"/>
      <c r="AK877" s="832"/>
      <c r="AL877" s="832"/>
      <c r="AM877" s="838"/>
      <c r="AN877" s="839"/>
      <c r="AO877" s="839"/>
      <c r="AP877" s="840"/>
      <c r="AQ877" s="237"/>
      <c r="AR877" s="237"/>
    </row>
    <row r="878" spans="1:44" s="243" customFormat="1" ht="45" customHeight="1" x14ac:dyDescent="0.15">
      <c r="A878" s="237"/>
      <c r="B878" s="835" t="s">
        <v>67</v>
      </c>
      <c r="C878" s="835"/>
      <c r="D878" s="832" t="s">
        <v>1719</v>
      </c>
      <c r="E878" s="832"/>
      <c r="F878" s="832"/>
      <c r="G878" s="832"/>
      <c r="H878" s="832"/>
      <c r="I878" s="832"/>
      <c r="J878" s="832"/>
      <c r="K878" s="832"/>
      <c r="L878" s="832"/>
      <c r="M878" s="832"/>
      <c r="N878" s="832"/>
      <c r="O878" s="832"/>
      <c r="P878" s="832"/>
      <c r="Q878" s="832"/>
      <c r="R878" s="832"/>
      <c r="S878" s="832"/>
      <c r="T878" s="832"/>
      <c r="U878" s="832"/>
      <c r="V878" s="832"/>
      <c r="W878" s="832"/>
      <c r="X878" s="832"/>
      <c r="Y878" s="832"/>
      <c r="Z878" s="832"/>
      <c r="AA878" s="832"/>
      <c r="AB878" s="832"/>
      <c r="AC878" s="832"/>
      <c r="AD878" s="832"/>
      <c r="AE878" s="832"/>
      <c r="AF878" s="832"/>
      <c r="AG878" s="832"/>
      <c r="AH878" s="832"/>
      <c r="AI878" s="832"/>
      <c r="AJ878" s="832"/>
      <c r="AK878" s="832"/>
      <c r="AL878" s="832"/>
      <c r="AM878" s="838"/>
      <c r="AN878" s="839"/>
      <c r="AO878" s="839"/>
      <c r="AP878" s="840"/>
      <c r="AQ878" s="237"/>
      <c r="AR878" s="237"/>
    </row>
    <row r="879" spans="1:44" s="243" customFormat="1" ht="45" customHeight="1" x14ac:dyDescent="0.15">
      <c r="A879" s="237"/>
      <c r="B879" s="835" t="s">
        <v>68</v>
      </c>
      <c r="C879" s="835"/>
      <c r="D879" s="832" t="s">
        <v>1720</v>
      </c>
      <c r="E879" s="832"/>
      <c r="F879" s="832"/>
      <c r="G879" s="832"/>
      <c r="H879" s="832"/>
      <c r="I879" s="832"/>
      <c r="J879" s="832"/>
      <c r="K879" s="832"/>
      <c r="L879" s="832"/>
      <c r="M879" s="832"/>
      <c r="N879" s="832"/>
      <c r="O879" s="832"/>
      <c r="P879" s="832"/>
      <c r="Q879" s="832"/>
      <c r="R879" s="832"/>
      <c r="S879" s="832"/>
      <c r="T879" s="832"/>
      <c r="U879" s="832"/>
      <c r="V879" s="832"/>
      <c r="W879" s="832"/>
      <c r="X879" s="832"/>
      <c r="Y879" s="832"/>
      <c r="Z879" s="832"/>
      <c r="AA879" s="832"/>
      <c r="AB879" s="832"/>
      <c r="AC879" s="832"/>
      <c r="AD879" s="832"/>
      <c r="AE879" s="832"/>
      <c r="AF879" s="832"/>
      <c r="AG879" s="832"/>
      <c r="AH879" s="832"/>
      <c r="AI879" s="832"/>
      <c r="AJ879" s="832"/>
      <c r="AK879" s="832"/>
      <c r="AL879" s="832"/>
      <c r="AM879" s="838"/>
      <c r="AN879" s="839"/>
      <c r="AO879" s="839"/>
      <c r="AP879" s="840"/>
      <c r="AQ879" s="237"/>
      <c r="AR879" s="237"/>
    </row>
    <row r="880" spans="1:44" s="243" customFormat="1" ht="45" customHeight="1" x14ac:dyDescent="0.15">
      <c r="A880" s="237"/>
      <c r="B880" s="835" t="s">
        <v>69</v>
      </c>
      <c r="C880" s="835"/>
      <c r="D880" s="832" t="s">
        <v>1421</v>
      </c>
      <c r="E880" s="832"/>
      <c r="F880" s="832"/>
      <c r="G880" s="832"/>
      <c r="H880" s="832"/>
      <c r="I880" s="832"/>
      <c r="J880" s="832"/>
      <c r="K880" s="832"/>
      <c r="L880" s="832"/>
      <c r="M880" s="832"/>
      <c r="N880" s="832"/>
      <c r="O880" s="832"/>
      <c r="P880" s="832"/>
      <c r="Q880" s="832"/>
      <c r="R880" s="832"/>
      <c r="S880" s="832"/>
      <c r="T880" s="832"/>
      <c r="U880" s="832"/>
      <c r="V880" s="832"/>
      <c r="W880" s="832"/>
      <c r="X880" s="832"/>
      <c r="Y880" s="832"/>
      <c r="Z880" s="832"/>
      <c r="AA880" s="832"/>
      <c r="AB880" s="832"/>
      <c r="AC880" s="832"/>
      <c r="AD880" s="832"/>
      <c r="AE880" s="832"/>
      <c r="AF880" s="832"/>
      <c r="AG880" s="832"/>
      <c r="AH880" s="832"/>
      <c r="AI880" s="832"/>
      <c r="AJ880" s="832"/>
      <c r="AK880" s="832"/>
      <c r="AL880" s="832"/>
      <c r="AM880" s="838"/>
      <c r="AN880" s="839"/>
      <c r="AO880" s="839"/>
      <c r="AP880" s="840"/>
      <c r="AQ880" s="237"/>
      <c r="AR880" s="237"/>
    </row>
    <row r="881" spans="1:68" s="243" customFormat="1" ht="21" customHeight="1" x14ac:dyDescent="0.15">
      <c r="A881" s="237"/>
      <c r="B881" s="835" t="s">
        <v>372</v>
      </c>
      <c r="C881" s="835"/>
      <c r="D881" s="832" t="s">
        <v>1721</v>
      </c>
      <c r="E881" s="832"/>
      <c r="F881" s="832"/>
      <c r="G881" s="832"/>
      <c r="H881" s="832"/>
      <c r="I881" s="832"/>
      <c r="J881" s="832"/>
      <c r="K881" s="832"/>
      <c r="L881" s="832"/>
      <c r="M881" s="832"/>
      <c r="N881" s="832"/>
      <c r="O881" s="832"/>
      <c r="P881" s="832"/>
      <c r="Q881" s="832"/>
      <c r="R881" s="832"/>
      <c r="S881" s="832"/>
      <c r="T881" s="832"/>
      <c r="U881" s="832"/>
      <c r="V881" s="832"/>
      <c r="W881" s="832"/>
      <c r="X881" s="832"/>
      <c r="Y881" s="832"/>
      <c r="Z881" s="832"/>
      <c r="AA881" s="832"/>
      <c r="AB881" s="832"/>
      <c r="AC881" s="832"/>
      <c r="AD881" s="832"/>
      <c r="AE881" s="832"/>
      <c r="AF881" s="832"/>
      <c r="AG881" s="832"/>
      <c r="AH881" s="832"/>
      <c r="AI881" s="832"/>
      <c r="AJ881" s="832"/>
      <c r="AK881" s="832"/>
      <c r="AL881" s="832"/>
      <c r="AM881" s="838"/>
      <c r="AN881" s="839"/>
      <c r="AO881" s="839"/>
      <c r="AP881" s="840"/>
      <c r="AQ881" s="237"/>
      <c r="AR881" s="237"/>
    </row>
    <row r="882" spans="1:68" s="243" customFormat="1" ht="18.600000000000001" customHeight="1" x14ac:dyDescent="0.15">
      <c r="A882" s="237"/>
      <c r="B882" s="1163" t="s">
        <v>1338</v>
      </c>
      <c r="C882" s="1164"/>
      <c r="D882" s="1164"/>
      <c r="E882" s="1164"/>
      <c r="F882" s="1164"/>
      <c r="G882" s="1164"/>
      <c r="H882" s="1164"/>
      <c r="I882" s="1164"/>
      <c r="J882" s="1164"/>
      <c r="K882" s="1164"/>
      <c r="L882" s="1164"/>
      <c r="M882" s="1164"/>
      <c r="N882" s="1164"/>
      <c r="O882" s="1164"/>
      <c r="P882" s="1164"/>
      <c r="Q882" s="1164"/>
      <c r="R882" s="1164"/>
      <c r="S882" s="1164"/>
      <c r="T882" s="1164"/>
      <c r="U882" s="1164"/>
      <c r="V882" s="1164"/>
      <c r="W882" s="1164"/>
      <c r="X882" s="1164"/>
      <c r="Y882" s="1164"/>
      <c r="Z882" s="1164"/>
      <c r="AA882" s="1164"/>
      <c r="AB882" s="1164"/>
      <c r="AC882" s="1164"/>
      <c r="AD882" s="1164"/>
      <c r="AE882" s="1164"/>
      <c r="AF882" s="1164"/>
      <c r="AG882" s="1164"/>
      <c r="AH882" s="1164"/>
      <c r="AI882" s="1164"/>
      <c r="AJ882" s="1164"/>
      <c r="AK882" s="1164"/>
      <c r="AL882" s="1164"/>
      <c r="AM882" s="1164"/>
      <c r="AN882" s="1164"/>
      <c r="AO882" s="1164"/>
      <c r="AP882" s="1165"/>
      <c r="AQ882" s="237"/>
      <c r="AR882" s="237"/>
    </row>
    <row r="883" spans="1:68" s="243" customFormat="1" ht="30" customHeight="1" x14ac:dyDescent="0.15">
      <c r="A883" s="237"/>
      <c r="B883" s="835" t="s">
        <v>373</v>
      </c>
      <c r="C883" s="835"/>
      <c r="D883" s="832" t="s">
        <v>313</v>
      </c>
      <c r="E883" s="832"/>
      <c r="F883" s="832"/>
      <c r="G883" s="832"/>
      <c r="H883" s="832"/>
      <c r="I883" s="832"/>
      <c r="J883" s="832"/>
      <c r="K883" s="832"/>
      <c r="L883" s="832"/>
      <c r="M883" s="832"/>
      <c r="N883" s="832"/>
      <c r="O883" s="832"/>
      <c r="P883" s="832"/>
      <c r="Q883" s="832"/>
      <c r="R883" s="832"/>
      <c r="S883" s="832"/>
      <c r="T883" s="832"/>
      <c r="U883" s="832"/>
      <c r="V883" s="832"/>
      <c r="W883" s="832"/>
      <c r="X883" s="832"/>
      <c r="Y883" s="832"/>
      <c r="Z883" s="832"/>
      <c r="AA883" s="832"/>
      <c r="AB883" s="832"/>
      <c r="AC883" s="832"/>
      <c r="AD883" s="832"/>
      <c r="AE883" s="832"/>
      <c r="AF883" s="832"/>
      <c r="AG883" s="832"/>
      <c r="AH883" s="832"/>
      <c r="AI883" s="832"/>
      <c r="AJ883" s="832"/>
      <c r="AK883" s="832"/>
      <c r="AL883" s="832"/>
      <c r="AM883" s="838"/>
      <c r="AN883" s="839"/>
      <c r="AO883" s="839"/>
      <c r="AP883" s="840"/>
      <c r="AQ883" s="237"/>
      <c r="AR883" s="237"/>
    </row>
    <row r="884" spans="1:68" s="243" customFormat="1" ht="41.25" customHeight="1" x14ac:dyDescent="0.15">
      <c r="B884" s="835" t="s">
        <v>374</v>
      </c>
      <c r="C884" s="835"/>
      <c r="D884" s="832" t="s">
        <v>314</v>
      </c>
      <c r="E884" s="832"/>
      <c r="F884" s="832"/>
      <c r="G884" s="832"/>
      <c r="H884" s="832"/>
      <c r="I884" s="832"/>
      <c r="J884" s="832"/>
      <c r="K884" s="832"/>
      <c r="L884" s="832"/>
      <c r="M884" s="832"/>
      <c r="N884" s="832"/>
      <c r="O884" s="832"/>
      <c r="P884" s="832"/>
      <c r="Q884" s="832"/>
      <c r="R884" s="832"/>
      <c r="S884" s="832"/>
      <c r="T884" s="832"/>
      <c r="U884" s="832"/>
      <c r="V884" s="832"/>
      <c r="W884" s="832"/>
      <c r="X884" s="832"/>
      <c r="Y884" s="832"/>
      <c r="Z884" s="832"/>
      <c r="AA884" s="832"/>
      <c r="AB884" s="832"/>
      <c r="AC884" s="832"/>
      <c r="AD884" s="832"/>
      <c r="AE884" s="832"/>
      <c r="AF884" s="832"/>
      <c r="AG884" s="832"/>
      <c r="AH884" s="832"/>
      <c r="AI884" s="832"/>
      <c r="AJ884" s="832"/>
      <c r="AK884" s="832"/>
      <c r="AL884" s="832"/>
      <c r="AM884" s="838"/>
      <c r="AN884" s="839"/>
      <c r="AO884" s="839"/>
      <c r="AP884" s="840"/>
      <c r="AQ884" s="237"/>
    </row>
    <row r="885" spans="1:68" ht="30" customHeight="1" x14ac:dyDescent="0.15">
      <c r="A885" s="238"/>
      <c r="B885" s="835" t="s">
        <v>31</v>
      </c>
      <c r="C885" s="835"/>
      <c r="D885" s="832" t="s">
        <v>315</v>
      </c>
      <c r="E885" s="832"/>
      <c r="F885" s="832"/>
      <c r="G885" s="832"/>
      <c r="H885" s="832"/>
      <c r="I885" s="832"/>
      <c r="J885" s="832"/>
      <c r="K885" s="832"/>
      <c r="L885" s="832"/>
      <c r="M885" s="832"/>
      <c r="N885" s="832"/>
      <c r="O885" s="832"/>
      <c r="P885" s="832"/>
      <c r="Q885" s="832"/>
      <c r="R885" s="832"/>
      <c r="S885" s="832"/>
      <c r="T885" s="832"/>
      <c r="U885" s="832"/>
      <c r="V885" s="832"/>
      <c r="W885" s="832"/>
      <c r="X885" s="832"/>
      <c r="Y885" s="832"/>
      <c r="Z885" s="832"/>
      <c r="AA885" s="832"/>
      <c r="AB885" s="832"/>
      <c r="AC885" s="832"/>
      <c r="AD885" s="832"/>
      <c r="AE885" s="832"/>
      <c r="AF885" s="832"/>
      <c r="AG885" s="832"/>
      <c r="AH885" s="832"/>
      <c r="AI885" s="832"/>
      <c r="AJ885" s="832"/>
      <c r="AK885" s="832"/>
      <c r="AL885" s="832"/>
      <c r="AM885" s="838"/>
      <c r="AN885" s="839"/>
      <c r="AO885" s="839"/>
      <c r="AP885" s="840"/>
      <c r="AQ885" s="237"/>
      <c r="AR885" s="237"/>
    </row>
    <row r="886" spans="1:68" s="243" customFormat="1" ht="45" customHeight="1" x14ac:dyDescent="0.15">
      <c r="A886" s="237"/>
      <c r="B886" s="835" t="s">
        <v>32</v>
      </c>
      <c r="C886" s="835"/>
      <c r="D886" s="832" t="s">
        <v>1722</v>
      </c>
      <c r="E886" s="832"/>
      <c r="F886" s="832"/>
      <c r="G886" s="832"/>
      <c r="H886" s="832"/>
      <c r="I886" s="832"/>
      <c r="J886" s="832"/>
      <c r="K886" s="832"/>
      <c r="L886" s="832"/>
      <c r="M886" s="832"/>
      <c r="N886" s="832"/>
      <c r="O886" s="832"/>
      <c r="P886" s="832"/>
      <c r="Q886" s="832"/>
      <c r="R886" s="832"/>
      <c r="S886" s="832"/>
      <c r="T886" s="832"/>
      <c r="U886" s="832"/>
      <c r="V886" s="832"/>
      <c r="W886" s="832"/>
      <c r="X886" s="832"/>
      <c r="Y886" s="832"/>
      <c r="Z886" s="832"/>
      <c r="AA886" s="832"/>
      <c r="AB886" s="832"/>
      <c r="AC886" s="832"/>
      <c r="AD886" s="832"/>
      <c r="AE886" s="832"/>
      <c r="AF886" s="832"/>
      <c r="AG886" s="832"/>
      <c r="AH886" s="832"/>
      <c r="AI886" s="832"/>
      <c r="AJ886" s="832"/>
      <c r="AK886" s="832"/>
      <c r="AL886" s="832"/>
      <c r="AM886" s="838"/>
      <c r="AN886" s="839"/>
      <c r="AO886" s="839"/>
      <c r="AP886" s="840"/>
      <c r="AQ886" s="237"/>
    </row>
    <row r="887" spans="1:68" s="243" customFormat="1" ht="45" customHeight="1" x14ac:dyDescent="0.15">
      <c r="A887" s="237"/>
      <c r="B887" s="835" t="s">
        <v>33</v>
      </c>
      <c r="C887" s="835"/>
      <c r="D887" s="832" t="s">
        <v>1421</v>
      </c>
      <c r="E887" s="832"/>
      <c r="F887" s="832"/>
      <c r="G887" s="832"/>
      <c r="H887" s="832"/>
      <c r="I887" s="832"/>
      <c r="J887" s="832"/>
      <c r="K887" s="832"/>
      <c r="L887" s="832"/>
      <c r="M887" s="832"/>
      <c r="N887" s="832"/>
      <c r="O887" s="832"/>
      <c r="P887" s="832"/>
      <c r="Q887" s="832"/>
      <c r="R887" s="832"/>
      <c r="S887" s="832"/>
      <c r="T887" s="832"/>
      <c r="U887" s="832"/>
      <c r="V887" s="832"/>
      <c r="W887" s="832"/>
      <c r="X887" s="832"/>
      <c r="Y887" s="832"/>
      <c r="Z887" s="832"/>
      <c r="AA887" s="832"/>
      <c r="AB887" s="832"/>
      <c r="AC887" s="832"/>
      <c r="AD887" s="832"/>
      <c r="AE887" s="832"/>
      <c r="AF887" s="832"/>
      <c r="AG887" s="832"/>
      <c r="AH887" s="832"/>
      <c r="AI887" s="832"/>
      <c r="AJ887" s="832"/>
      <c r="AK887" s="832"/>
      <c r="AL887" s="832"/>
      <c r="AM887" s="838"/>
      <c r="AN887" s="839"/>
      <c r="AO887" s="839"/>
      <c r="AP887" s="840"/>
      <c r="AQ887" s="237"/>
    </row>
    <row r="888" spans="1:68" s="243" customFormat="1" ht="21" customHeight="1" x14ac:dyDescent="0.15">
      <c r="A888" s="237"/>
      <c r="B888" s="835" t="s">
        <v>34</v>
      </c>
      <c r="C888" s="835"/>
      <c r="D888" s="832" t="s">
        <v>1721</v>
      </c>
      <c r="E888" s="832"/>
      <c r="F888" s="832"/>
      <c r="G888" s="832"/>
      <c r="H888" s="832"/>
      <c r="I888" s="832"/>
      <c r="J888" s="832"/>
      <c r="K888" s="832"/>
      <c r="L888" s="832"/>
      <c r="M888" s="832"/>
      <c r="N888" s="832"/>
      <c r="O888" s="832"/>
      <c r="P888" s="832"/>
      <c r="Q888" s="832"/>
      <c r="R888" s="832"/>
      <c r="S888" s="832"/>
      <c r="T888" s="832"/>
      <c r="U888" s="832"/>
      <c r="V888" s="832"/>
      <c r="W888" s="832"/>
      <c r="X888" s="832"/>
      <c r="Y888" s="832"/>
      <c r="Z888" s="832"/>
      <c r="AA888" s="832"/>
      <c r="AB888" s="832"/>
      <c r="AC888" s="832"/>
      <c r="AD888" s="832"/>
      <c r="AE888" s="832"/>
      <c r="AF888" s="832"/>
      <c r="AG888" s="832"/>
      <c r="AH888" s="832"/>
      <c r="AI888" s="832"/>
      <c r="AJ888" s="832"/>
      <c r="AK888" s="832"/>
      <c r="AL888" s="832"/>
      <c r="AM888" s="838"/>
      <c r="AN888" s="839"/>
      <c r="AO888" s="839"/>
      <c r="AP888" s="840"/>
      <c r="AQ888" s="237"/>
    </row>
    <row r="889" spans="1:68" s="243" customFormat="1" ht="6.6" customHeight="1" x14ac:dyDescent="0.15">
      <c r="A889" s="237"/>
      <c r="AQ889" s="237"/>
    </row>
    <row r="890" spans="1:68" s="243" customFormat="1" ht="18" customHeight="1" x14ac:dyDescent="0.15">
      <c r="A890" s="237"/>
      <c r="B890" s="1053" t="s">
        <v>1494</v>
      </c>
      <c r="C890" s="1053"/>
      <c r="D890" s="1053"/>
      <c r="E890" s="1053"/>
      <c r="F890" s="1053"/>
      <c r="G890" s="1053"/>
      <c r="H890" s="1053"/>
      <c r="I890" s="1053"/>
      <c r="J890" s="1053"/>
      <c r="K890" s="1053"/>
      <c r="L890" s="1053"/>
      <c r="M890" s="1053"/>
      <c r="N890" s="1053"/>
      <c r="O890" s="1053"/>
      <c r="P890" s="1053"/>
      <c r="Q890" s="1053"/>
      <c r="R890" s="1053"/>
      <c r="S890" s="1053"/>
      <c r="T890" s="1053"/>
      <c r="U890" s="1053"/>
      <c r="V890" s="1053"/>
      <c r="W890" s="1053"/>
      <c r="X890" s="1053"/>
      <c r="Y890" s="1053"/>
      <c r="Z890" s="1053"/>
      <c r="AA890" s="1053"/>
      <c r="AB890" s="1053"/>
      <c r="AC890" s="1053"/>
      <c r="AD890" s="1053"/>
      <c r="AE890" s="1053"/>
      <c r="AF890" s="1053"/>
      <c r="AG890" s="1053"/>
      <c r="AH890" s="1053"/>
      <c r="AI890" s="1053"/>
      <c r="AJ890" s="1053"/>
      <c r="AK890" s="1053"/>
      <c r="AL890" s="1053"/>
      <c r="AM890" s="1053"/>
      <c r="AN890" s="1053"/>
      <c r="AO890" s="1053"/>
      <c r="AP890" s="1053"/>
      <c r="AQ890" s="237"/>
    </row>
    <row r="891" spans="1:68" s="243" customFormat="1" ht="18" customHeight="1" x14ac:dyDescent="0.15">
      <c r="A891" s="237"/>
      <c r="B891" s="988"/>
      <c r="C891" s="990"/>
      <c r="D891" s="988" t="s">
        <v>27</v>
      </c>
      <c r="E891" s="989"/>
      <c r="F891" s="989"/>
      <c r="G891" s="989"/>
      <c r="H891" s="989"/>
      <c r="I891" s="989"/>
      <c r="J891" s="989"/>
      <c r="K891" s="989"/>
      <c r="L891" s="989"/>
      <c r="M891" s="989"/>
      <c r="N891" s="989"/>
      <c r="O891" s="989"/>
      <c r="P891" s="989"/>
      <c r="Q891" s="989"/>
      <c r="R891" s="989"/>
      <c r="S891" s="989"/>
      <c r="T891" s="989"/>
      <c r="U891" s="989"/>
      <c r="V891" s="989"/>
      <c r="W891" s="989"/>
      <c r="X891" s="989"/>
      <c r="Y891" s="989"/>
      <c r="Z891" s="989"/>
      <c r="AA891" s="989"/>
      <c r="AB891" s="989"/>
      <c r="AC891" s="989"/>
      <c r="AD891" s="989"/>
      <c r="AE891" s="989"/>
      <c r="AF891" s="989"/>
      <c r="AG891" s="989"/>
      <c r="AH891" s="989"/>
      <c r="AI891" s="989"/>
      <c r="AJ891" s="989"/>
      <c r="AK891" s="989"/>
      <c r="AL891" s="990"/>
      <c r="AM891" s="841" t="s">
        <v>789</v>
      </c>
      <c r="AN891" s="842"/>
      <c r="AO891" s="842"/>
      <c r="AP891" s="843"/>
      <c r="AQ891" s="237"/>
    </row>
    <row r="892" spans="1:68" s="243" customFormat="1" ht="18" customHeight="1" x14ac:dyDescent="0.15">
      <c r="A892" s="237"/>
      <c r="B892" s="1121" t="s">
        <v>1342</v>
      </c>
      <c r="C892" s="924"/>
      <c r="D892" s="924"/>
      <c r="E892" s="924"/>
      <c r="F892" s="924"/>
      <c r="G892" s="924"/>
      <c r="H892" s="924"/>
      <c r="I892" s="924"/>
      <c r="J892" s="924"/>
      <c r="K892" s="924"/>
      <c r="L892" s="924"/>
      <c r="M892" s="924"/>
      <c r="N892" s="924"/>
      <c r="O892" s="924"/>
      <c r="P892" s="924"/>
      <c r="Q892" s="924"/>
      <c r="R892" s="924"/>
      <c r="S892" s="924"/>
      <c r="T892" s="924"/>
      <c r="U892" s="924"/>
      <c r="V892" s="924"/>
      <c r="W892" s="924"/>
      <c r="X892" s="924"/>
      <c r="Y892" s="924"/>
      <c r="Z892" s="924"/>
      <c r="AA892" s="924"/>
      <c r="AB892" s="924"/>
      <c r="AC892" s="924"/>
      <c r="AD892" s="924"/>
      <c r="AE892" s="924"/>
      <c r="AF892" s="924"/>
      <c r="AG892" s="924"/>
      <c r="AH892" s="924"/>
      <c r="AI892" s="924"/>
      <c r="AJ892" s="924"/>
      <c r="AK892" s="924"/>
      <c r="AL892" s="924"/>
      <c r="AM892" s="1122"/>
      <c r="AN892" s="1122"/>
      <c r="AO892" s="1122"/>
      <c r="AP892" s="1123"/>
      <c r="AQ892" s="237"/>
    </row>
    <row r="893" spans="1:68" s="243" customFormat="1" ht="45" customHeight="1" x14ac:dyDescent="0.15">
      <c r="A893" s="237"/>
      <c r="B893" s="868" t="s">
        <v>578</v>
      </c>
      <c r="C893" s="868"/>
      <c r="D893" s="1104" t="s">
        <v>1493</v>
      </c>
      <c r="E893" s="890"/>
      <c r="F893" s="890"/>
      <c r="G893" s="890"/>
      <c r="H893" s="890"/>
      <c r="I893" s="890"/>
      <c r="J893" s="890"/>
      <c r="K893" s="890"/>
      <c r="L893" s="890"/>
      <c r="M893" s="890"/>
      <c r="N893" s="890"/>
      <c r="O893" s="890"/>
      <c r="P893" s="890"/>
      <c r="Q893" s="890"/>
      <c r="R893" s="890"/>
      <c r="S893" s="890"/>
      <c r="T893" s="890"/>
      <c r="U893" s="890"/>
      <c r="V893" s="890"/>
      <c r="W893" s="890"/>
      <c r="X893" s="890"/>
      <c r="Y893" s="890"/>
      <c r="Z893" s="890"/>
      <c r="AA893" s="890"/>
      <c r="AB893" s="890"/>
      <c r="AC893" s="890"/>
      <c r="AD893" s="890"/>
      <c r="AE893" s="890"/>
      <c r="AF893" s="890"/>
      <c r="AG893" s="890"/>
      <c r="AH893" s="890"/>
      <c r="AI893" s="890"/>
      <c r="AJ893" s="890"/>
      <c r="AK893" s="890"/>
      <c r="AL893" s="890"/>
      <c r="AM893" s="839"/>
      <c r="AN893" s="839"/>
      <c r="AO893" s="839"/>
      <c r="AP893" s="840"/>
      <c r="AQ893" s="237"/>
    </row>
    <row r="894" spans="1:68" s="243" customFormat="1" ht="30" customHeight="1" x14ac:dyDescent="0.15">
      <c r="A894" s="237"/>
      <c r="B894" s="868" t="s">
        <v>1340</v>
      </c>
      <c r="C894" s="868"/>
      <c r="D894" s="890" t="s">
        <v>792</v>
      </c>
      <c r="E894" s="890"/>
      <c r="F894" s="890"/>
      <c r="G894" s="890"/>
      <c r="H894" s="890"/>
      <c r="I894" s="890"/>
      <c r="J894" s="890"/>
      <c r="K894" s="890"/>
      <c r="L894" s="890"/>
      <c r="M894" s="890"/>
      <c r="N894" s="890"/>
      <c r="O894" s="890"/>
      <c r="P894" s="890"/>
      <c r="Q894" s="890"/>
      <c r="R894" s="890"/>
      <c r="S894" s="890"/>
      <c r="T894" s="890"/>
      <c r="U894" s="890"/>
      <c r="V894" s="890"/>
      <c r="W894" s="890"/>
      <c r="X894" s="890"/>
      <c r="Y894" s="890"/>
      <c r="Z894" s="890"/>
      <c r="AA894" s="890"/>
      <c r="AB894" s="890"/>
      <c r="AC894" s="890"/>
      <c r="AD894" s="890"/>
      <c r="AE894" s="890"/>
      <c r="AF894" s="890"/>
      <c r="AG894" s="890"/>
      <c r="AH894" s="890"/>
      <c r="AI894" s="890"/>
      <c r="AJ894" s="890"/>
      <c r="AK894" s="890"/>
      <c r="AL894" s="890"/>
      <c r="AM894" s="642"/>
      <c r="AN894" s="642"/>
      <c r="AO894" s="642"/>
      <c r="AP894" s="643"/>
      <c r="AQ894" s="237"/>
    </row>
    <row r="895" spans="1:68" s="243" customFormat="1" ht="57" customHeight="1" x14ac:dyDescent="0.15">
      <c r="B895" s="851" t="s">
        <v>14</v>
      </c>
      <c r="C895" s="852"/>
      <c r="D895" s="920" t="s">
        <v>1723</v>
      </c>
      <c r="E895" s="921"/>
      <c r="F895" s="921"/>
      <c r="G895" s="921"/>
      <c r="H895" s="921"/>
      <c r="I895" s="921"/>
      <c r="J895" s="921"/>
      <c r="K895" s="921"/>
      <c r="L895" s="921"/>
      <c r="M895" s="921"/>
      <c r="N895" s="921"/>
      <c r="O895" s="921"/>
      <c r="P895" s="921"/>
      <c r="Q895" s="921"/>
      <c r="R895" s="921"/>
      <c r="S895" s="921"/>
      <c r="T895" s="921"/>
      <c r="U895" s="921"/>
      <c r="V895" s="921"/>
      <c r="W895" s="921"/>
      <c r="X895" s="921"/>
      <c r="Y895" s="921"/>
      <c r="Z895" s="921"/>
      <c r="AA895" s="921"/>
      <c r="AB895" s="921"/>
      <c r="AC895" s="921"/>
      <c r="AD895" s="921"/>
      <c r="AE895" s="921"/>
      <c r="AF895" s="921"/>
      <c r="AG895" s="921"/>
      <c r="AH895" s="921"/>
      <c r="AI895" s="921"/>
      <c r="AJ895" s="921"/>
      <c r="AK895" s="921"/>
      <c r="AL895" s="1155"/>
      <c r="AM895" s="985"/>
      <c r="AN895" s="986"/>
      <c r="AO895" s="986"/>
      <c r="AP895" s="987"/>
      <c r="AQ895" s="237"/>
    </row>
    <row r="896" spans="1:68" s="243" customFormat="1" ht="53.45" customHeight="1" x14ac:dyDescent="0.15">
      <c r="B896" s="851"/>
      <c r="C896" s="852"/>
      <c r="D896" s="559"/>
      <c r="E896" s="869" t="s">
        <v>1341</v>
      </c>
      <c r="F896" s="869"/>
      <c r="G896" s="869"/>
      <c r="H896" s="869"/>
      <c r="I896" s="869"/>
      <c r="J896" s="869"/>
      <c r="K896" s="869"/>
      <c r="L896" s="869"/>
      <c r="M896" s="869"/>
      <c r="N896" s="869"/>
      <c r="O896" s="869"/>
      <c r="P896" s="869"/>
      <c r="Q896" s="869"/>
      <c r="R896" s="869"/>
      <c r="S896" s="869"/>
      <c r="T896" s="869"/>
      <c r="U896" s="869"/>
      <c r="V896" s="869"/>
      <c r="W896" s="869"/>
      <c r="X896" s="869"/>
      <c r="Y896" s="869"/>
      <c r="Z896" s="869"/>
      <c r="AA896" s="869"/>
      <c r="AB896" s="869"/>
      <c r="AC896" s="869"/>
      <c r="AD896" s="869"/>
      <c r="AE896" s="869"/>
      <c r="AF896" s="869"/>
      <c r="AG896" s="869"/>
      <c r="AH896" s="869"/>
      <c r="AI896" s="869"/>
      <c r="AJ896" s="869"/>
      <c r="AK896" s="869"/>
      <c r="AL896" s="560"/>
      <c r="AM896" s="1015"/>
      <c r="AN896" s="863"/>
      <c r="AO896" s="863"/>
      <c r="AP896" s="1016"/>
      <c r="AQ896" s="237"/>
      <c r="BP896" s="243" t="s">
        <v>1331</v>
      </c>
    </row>
    <row r="897" spans="1:44" ht="6.6" customHeight="1" x14ac:dyDescent="0.15">
      <c r="A897" s="238"/>
      <c r="B897" s="853"/>
      <c r="C897" s="854"/>
      <c r="D897" s="561"/>
      <c r="E897" s="562"/>
      <c r="F897" s="562"/>
      <c r="G897" s="562"/>
      <c r="H897" s="562"/>
      <c r="I897" s="562"/>
      <c r="J897" s="562"/>
      <c r="K897" s="562"/>
      <c r="L897" s="562"/>
      <c r="M897" s="562"/>
      <c r="N897" s="562"/>
      <c r="O897" s="562"/>
      <c r="P897" s="562"/>
      <c r="Q897" s="562"/>
      <c r="R897" s="562"/>
      <c r="S897" s="562"/>
      <c r="T897" s="562"/>
      <c r="U897" s="562"/>
      <c r="V897" s="562"/>
      <c r="W897" s="562"/>
      <c r="X897" s="562"/>
      <c r="Y897" s="562"/>
      <c r="Z897" s="562"/>
      <c r="AA897" s="562"/>
      <c r="AB897" s="562"/>
      <c r="AC897" s="562"/>
      <c r="AD897" s="562"/>
      <c r="AE897" s="562"/>
      <c r="AF897" s="562"/>
      <c r="AG897" s="562"/>
      <c r="AH897" s="562"/>
      <c r="AI897" s="562"/>
      <c r="AJ897" s="562"/>
      <c r="AK897" s="562"/>
      <c r="AL897" s="563"/>
      <c r="AM897" s="895"/>
      <c r="AN897" s="896"/>
      <c r="AO897" s="896"/>
      <c r="AP897" s="897"/>
      <c r="AQ897" s="237"/>
    </row>
    <row r="898" spans="1:44" ht="30" customHeight="1" x14ac:dyDescent="0.15">
      <c r="A898" s="238"/>
      <c r="B898" s="960" t="s">
        <v>17</v>
      </c>
      <c r="C898" s="961"/>
      <c r="D898" s="829" t="s">
        <v>1495</v>
      </c>
      <c r="E898" s="830"/>
      <c r="F898" s="830"/>
      <c r="G898" s="830"/>
      <c r="H898" s="830"/>
      <c r="I898" s="830"/>
      <c r="J898" s="830"/>
      <c r="K898" s="830"/>
      <c r="L898" s="830"/>
      <c r="M898" s="830"/>
      <c r="N898" s="830"/>
      <c r="O898" s="830"/>
      <c r="P898" s="830"/>
      <c r="Q898" s="830"/>
      <c r="R898" s="830"/>
      <c r="S898" s="830"/>
      <c r="T898" s="830"/>
      <c r="U898" s="830"/>
      <c r="V898" s="830"/>
      <c r="W898" s="830"/>
      <c r="X898" s="830"/>
      <c r="Y898" s="830"/>
      <c r="Z898" s="830"/>
      <c r="AA898" s="830"/>
      <c r="AB898" s="830"/>
      <c r="AC898" s="830"/>
      <c r="AD898" s="830"/>
      <c r="AE898" s="830"/>
      <c r="AF898" s="830"/>
      <c r="AG898" s="830"/>
      <c r="AH898" s="830"/>
      <c r="AI898" s="830"/>
      <c r="AJ898" s="830"/>
      <c r="AK898" s="830"/>
      <c r="AL898" s="831"/>
      <c r="AM898" s="838"/>
      <c r="AN898" s="839"/>
      <c r="AO898" s="839"/>
      <c r="AP898" s="1124"/>
      <c r="AQ898" s="237"/>
    </row>
    <row r="899" spans="1:44" s="243" customFormat="1" ht="90" customHeight="1" x14ac:dyDescent="0.15">
      <c r="A899" s="237"/>
      <c r="B899" s="960" t="s">
        <v>18</v>
      </c>
      <c r="C899" s="961"/>
      <c r="D899" s="829" t="s">
        <v>1496</v>
      </c>
      <c r="E899" s="830"/>
      <c r="F899" s="830"/>
      <c r="G899" s="830"/>
      <c r="H899" s="830"/>
      <c r="I899" s="830"/>
      <c r="J899" s="830"/>
      <c r="K899" s="830"/>
      <c r="L899" s="830"/>
      <c r="M899" s="830"/>
      <c r="N899" s="830"/>
      <c r="O899" s="830"/>
      <c r="P899" s="830"/>
      <c r="Q899" s="830"/>
      <c r="R899" s="830"/>
      <c r="S899" s="830"/>
      <c r="T899" s="830"/>
      <c r="U899" s="830"/>
      <c r="V899" s="830"/>
      <c r="W899" s="830"/>
      <c r="X899" s="830"/>
      <c r="Y899" s="830"/>
      <c r="Z899" s="830"/>
      <c r="AA899" s="830"/>
      <c r="AB899" s="830"/>
      <c r="AC899" s="830"/>
      <c r="AD899" s="830"/>
      <c r="AE899" s="830"/>
      <c r="AF899" s="830"/>
      <c r="AG899" s="830"/>
      <c r="AH899" s="830"/>
      <c r="AI899" s="830"/>
      <c r="AJ899" s="830"/>
      <c r="AK899" s="830"/>
      <c r="AL899" s="831"/>
      <c r="AM899" s="838"/>
      <c r="AN899" s="839"/>
      <c r="AO899" s="839"/>
      <c r="AP899" s="1124"/>
      <c r="AQ899" s="237"/>
    </row>
    <row r="900" spans="1:44" s="243" customFormat="1" ht="45" customHeight="1" x14ac:dyDescent="0.15">
      <c r="A900" s="237"/>
      <c r="B900" s="960" t="s">
        <v>19</v>
      </c>
      <c r="C900" s="961"/>
      <c r="D900" s="829" t="s">
        <v>790</v>
      </c>
      <c r="E900" s="830"/>
      <c r="F900" s="830"/>
      <c r="G900" s="830"/>
      <c r="H900" s="830"/>
      <c r="I900" s="830"/>
      <c r="J900" s="830"/>
      <c r="K900" s="830"/>
      <c r="L900" s="830"/>
      <c r="M900" s="830"/>
      <c r="N900" s="830"/>
      <c r="O900" s="830"/>
      <c r="P900" s="830"/>
      <c r="Q900" s="830"/>
      <c r="R900" s="830"/>
      <c r="S900" s="830"/>
      <c r="T900" s="830"/>
      <c r="U900" s="830"/>
      <c r="V900" s="830"/>
      <c r="W900" s="830"/>
      <c r="X900" s="830"/>
      <c r="Y900" s="830"/>
      <c r="Z900" s="830"/>
      <c r="AA900" s="830"/>
      <c r="AB900" s="830"/>
      <c r="AC900" s="830"/>
      <c r="AD900" s="830"/>
      <c r="AE900" s="830"/>
      <c r="AF900" s="830"/>
      <c r="AG900" s="830"/>
      <c r="AH900" s="830"/>
      <c r="AI900" s="830"/>
      <c r="AJ900" s="830"/>
      <c r="AK900" s="830"/>
      <c r="AL900" s="831"/>
      <c r="AM900" s="838"/>
      <c r="AN900" s="839"/>
      <c r="AO900" s="839"/>
      <c r="AP900" s="1124"/>
      <c r="AQ900" s="237"/>
    </row>
    <row r="901" spans="1:44" s="243" customFormat="1" ht="56.45" customHeight="1" x14ac:dyDescent="0.15">
      <c r="A901" s="237"/>
      <c r="B901" s="960" t="s">
        <v>30</v>
      </c>
      <c r="C901" s="961"/>
      <c r="D901" s="829" t="s">
        <v>791</v>
      </c>
      <c r="E901" s="830"/>
      <c r="F901" s="830"/>
      <c r="G901" s="830"/>
      <c r="H901" s="830"/>
      <c r="I901" s="830"/>
      <c r="J901" s="830"/>
      <c r="K901" s="830"/>
      <c r="L901" s="830"/>
      <c r="M901" s="830"/>
      <c r="N901" s="830"/>
      <c r="O901" s="830"/>
      <c r="P901" s="830"/>
      <c r="Q901" s="830"/>
      <c r="R901" s="830"/>
      <c r="S901" s="830"/>
      <c r="T901" s="830"/>
      <c r="U901" s="830"/>
      <c r="V901" s="830"/>
      <c r="W901" s="830"/>
      <c r="X901" s="830"/>
      <c r="Y901" s="830"/>
      <c r="Z901" s="830"/>
      <c r="AA901" s="830"/>
      <c r="AB901" s="830"/>
      <c r="AC901" s="830"/>
      <c r="AD901" s="830"/>
      <c r="AE901" s="830"/>
      <c r="AF901" s="830"/>
      <c r="AG901" s="830"/>
      <c r="AH901" s="830"/>
      <c r="AI901" s="830"/>
      <c r="AJ901" s="830"/>
      <c r="AK901" s="830"/>
      <c r="AL901" s="831"/>
      <c r="AM901" s="641"/>
      <c r="AN901" s="642"/>
      <c r="AO901" s="642"/>
      <c r="AP901" s="564"/>
      <c r="AQ901" s="237"/>
    </row>
    <row r="902" spans="1:44" s="243" customFormat="1" ht="57" customHeight="1" x14ac:dyDescent="0.15">
      <c r="A902" s="237"/>
      <c r="B902" s="960" t="s">
        <v>31</v>
      </c>
      <c r="C902" s="961"/>
      <c r="D902" s="829" t="s">
        <v>847</v>
      </c>
      <c r="E902" s="830"/>
      <c r="F902" s="830"/>
      <c r="G902" s="830"/>
      <c r="H902" s="830"/>
      <c r="I902" s="830"/>
      <c r="J902" s="830"/>
      <c r="K902" s="830"/>
      <c r="L902" s="830"/>
      <c r="M902" s="830"/>
      <c r="N902" s="830"/>
      <c r="O902" s="830"/>
      <c r="P902" s="830"/>
      <c r="Q902" s="830"/>
      <c r="R902" s="830"/>
      <c r="S902" s="830"/>
      <c r="T902" s="830"/>
      <c r="U902" s="830"/>
      <c r="V902" s="830"/>
      <c r="W902" s="830"/>
      <c r="X902" s="830"/>
      <c r="Y902" s="830"/>
      <c r="Z902" s="830"/>
      <c r="AA902" s="830"/>
      <c r="AB902" s="830"/>
      <c r="AC902" s="830"/>
      <c r="AD902" s="830"/>
      <c r="AE902" s="830"/>
      <c r="AF902" s="830"/>
      <c r="AG902" s="830"/>
      <c r="AH902" s="830"/>
      <c r="AI902" s="830"/>
      <c r="AJ902" s="830"/>
      <c r="AK902" s="830"/>
      <c r="AL902" s="831"/>
      <c r="AM902" s="641"/>
      <c r="AN902" s="642"/>
      <c r="AO902" s="642"/>
      <c r="AP902" s="564"/>
      <c r="AQ902" s="237"/>
    </row>
    <row r="903" spans="1:44" s="243" customFormat="1" ht="57" customHeight="1" x14ac:dyDescent="0.15">
      <c r="A903" s="237"/>
      <c r="B903" s="835" t="s">
        <v>32</v>
      </c>
      <c r="C903" s="835"/>
      <c r="D903" s="962" t="s">
        <v>1549</v>
      </c>
      <c r="E903" s="963"/>
      <c r="F903" s="963"/>
      <c r="G903" s="963"/>
      <c r="H903" s="963"/>
      <c r="I903" s="963"/>
      <c r="J903" s="963"/>
      <c r="K903" s="963"/>
      <c r="L903" s="963"/>
      <c r="M903" s="963"/>
      <c r="N903" s="963"/>
      <c r="O903" s="963"/>
      <c r="P903" s="963"/>
      <c r="Q903" s="963"/>
      <c r="R903" s="963"/>
      <c r="S903" s="963"/>
      <c r="T903" s="963"/>
      <c r="U903" s="963"/>
      <c r="V903" s="963"/>
      <c r="W903" s="963"/>
      <c r="X903" s="963"/>
      <c r="Y903" s="963"/>
      <c r="Z903" s="963"/>
      <c r="AA903" s="963"/>
      <c r="AB903" s="963"/>
      <c r="AC903" s="963"/>
      <c r="AD903" s="963"/>
      <c r="AE903" s="963"/>
      <c r="AF903" s="963"/>
      <c r="AG903" s="963"/>
      <c r="AH903" s="963"/>
      <c r="AI903" s="963"/>
      <c r="AJ903" s="963"/>
      <c r="AK903" s="963"/>
      <c r="AL903" s="964"/>
      <c r="AM903" s="838"/>
      <c r="AN903" s="839"/>
      <c r="AO903" s="839"/>
      <c r="AP903" s="840"/>
      <c r="AQ903" s="237"/>
      <c r="AR903" s="237"/>
    </row>
    <row r="904" spans="1:44" s="243" customFormat="1" ht="18" customHeight="1" x14ac:dyDescent="0.15">
      <c r="A904" s="237"/>
      <c r="B904" s="1160" t="s">
        <v>1343</v>
      </c>
      <c r="C904" s="1161"/>
      <c r="D904" s="1161"/>
      <c r="E904" s="1161"/>
      <c r="F904" s="1161"/>
      <c r="G904" s="1161"/>
      <c r="H904" s="1161"/>
      <c r="I904" s="1161"/>
      <c r="J904" s="1161"/>
      <c r="K904" s="1161"/>
      <c r="L904" s="1161"/>
      <c r="M904" s="1161"/>
      <c r="N904" s="1161"/>
      <c r="O904" s="1161"/>
      <c r="P904" s="1161"/>
      <c r="Q904" s="1161"/>
      <c r="R904" s="1161"/>
      <c r="S904" s="1161"/>
      <c r="T904" s="1161"/>
      <c r="U904" s="1161"/>
      <c r="V904" s="1161"/>
      <c r="W904" s="1161"/>
      <c r="X904" s="1161"/>
      <c r="Y904" s="1161"/>
      <c r="Z904" s="1161"/>
      <c r="AA904" s="1161"/>
      <c r="AB904" s="1161"/>
      <c r="AC904" s="1161"/>
      <c r="AD904" s="1161"/>
      <c r="AE904" s="1161"/>
      <c r="AF904" s="1161"/>
      <c r="AG904" s="1161"/>
      <c r="AH904" s="1161"/>
      <c r="AI904" s="1161"/>
      <c r="AJ904" s="1161"/>
      <c r="AK904" s="1161"/>
      <c r="AL904" s="1161"/>
      <c r="AM904" s="1161"/>
      <c r="AN904" s="1161"/>
      <c r="AO904" s="1161"/>
      <c r="AP904" s="1162"/>
      <c r="AQ904" s="237"/>
    </row>
    <row r="905" spans="1:44" s="243" customFormat="1" ht="21.6" customHeight="1" x14ac:dyDescent="0.15">
      <c r="A905" s="237"/>
      <c r="B905" s="868" t="s">
        <v>33</v>
      </c>
      <c r="C905" s="868"/>
      <c r="D905" s="1153" t="s">
        <v>1497</v>
      </c>
      <c r="E905" s="1153"/>
      <c r="F905" s="1153"/>
      <c r="G905" s="1153"/>
      <c r="H905" s="1153"/>
      <c r="I905" s="1153"/>
      <c r="J905" s="1153"/>
      <c r="K905" s="1153"/>
      <c r="L905" s="1153"/>
      <c r="M905" s="1153"/>
      <c r="N905" s="1153"/>
      <c r="O905" s="1153"/>
      <c r="P905" s="1153"/>
      <c r="Q905" s="1153"/>
      <c r="R905" s="1153"/>
      <c r="S905" s="1153"/>
      <c r="T905" s="1153"/>
      <c r="U905" s="1153"/>
      <c r="V905" s="1153"/>
      <c r="W905" s="1153"/>
      <c r="X905" s="1153"/>
      <c r="Y905" s="1153"/>
      <c r="Z905" s="1153"/>
      <c r="AA905" s="1153"/>
      <c r="AB905" s="1153"/>
      <c r="AC905" s="1153"/>
      <c r="AD905" s="1153"/>
      <c r="AE905" s="1153"/>
      <c r="AF905" s="1153"/>
      <c r="AG905" s="1153"/>
      <c r="AH905" s="1153"/>
      <c r="AI905" s="1153"/>
      <c r="AJ905" s="1153"/>
      <c r="AK905" s="1153"/>
      <c r="AL905" s="1153"/>
      <c r="AM905" s="868"/>
      <c r="AN905" s="868"/>
      <c r="AO905" s="868"/>
      <c r="AP905" s="868"/>
      <c r="AQ905" s="237"/>
    </row>
    <row r="906" spans="1:44" s="243" customFormat="1" ht="94.5" customHeight="1" x14ac:dyDescent="0.15">
      <c r="A906" s="237"/>
      <c r="B906" s="1055" t="s">
        <v>34</v>
      </c>
      <c r="C906" s="854"/>
      <c r="D906" s="1021" t="s">
        <v>1535</v>
      </c>
      <c r="E906" s="1056"/>
      <c r="F906" s="1056"/>
      <c r="G906" s="1056"/>
      <c r="H906" s="1056"/>
      <c r="I906" s="1056"/>
      <c r="J906" s="1056"/>
      <c r="K906" s="1056"/>
      <c r="L906" s="1056"/>
      <c r="M906" s="1056"/>
      <c r="N906" s="1056"/>
      <c r="O906" s="1056"/>
      <c r="P906" s="1056"/>
      <c r="Q906" s="1056"/>
      <c r="R906" s="1056"/>
      <c r="S906" s="1056"/>
      <c r="T906" s="1056"/>
      <c r="U906" s="1056"/>
      <c r="V906" s="1056"/>
      <c r="W906" s="1056"/>
      <c r="X906" s="1056"/>
      <c r="Y906" s="1056"/>
      <c r="Z906" s="1056"/>
      <c r="AA906" s="1056"/>
      <c r="AB906" s="1056"/>
      <c r="AC906" s="1056"/>
      <c r="AD906" s="1056"/>
      <c r="AE906" s="1056"/>
      <c r="AF906" s="1056"/>
      <c r="AG906" s="1056"/>
      <c r="AH906" s="1056"/>
      <c r="AI906" s="1056"/>
      <c r="AJ906" s="1056"/>
      <c r="AK906" s="1056"/>
      <c r="AL906" s="1057" t="s">
        <v>28</v>
      </c>
      <c r="AM906" s="895"/>
      <c r="AN906" s="896"/>
      <c r="AO906" s="896"/>
      <c r="AP906" s="965"/>
      <c r="AQ906" s="237"/>
    </row>
    <row r="907" spans="1:44" s="243" customFormat="1" ht="18" customHeight="1" x14ac:dyDescent="0.15">
      <c r="A907" s="237"/>
      <c r="B907" s="1058" t="s">
        <v>1498</v>
      </c>
      <c r="C907" s="1059"/>
      <c r="D907" s="1059"/>
      <c r="E907" s="1059"/>
      <c r="F907" s="1059"/>
      <c r="G907" s="1059"/>
      <c r="H907" s="1059"/>
      <c r="I907" s="1059"/>
      <c r="J907" s="1059"/>
      <c r="K907" s="1059"/>
      <c r="L907" s="1059"/>
      <c r="M907" s="1059"/>
      <c r="N907" s="1059"/>
      <c r="O907" s="1059"/>
      <c r="P907" s="1059"/>
      <c r="Q907" s="1059"/>
      <c r="R907" s="1059"/>
      <c r="S907" s="1059"/>
      <c r="T907" s="1059"/>
      <c r="U907" s="1059"/>
      <c r="V907" s="1059"/>
      <c r="W907" s="1059"/>
      <c r="X907" s="1059"/>
      <c r="Y907" s="1059"/>
      <c r="Z907" s="1059"/>
      <c r="AA907" s="1059"/>
      <c r="AB907" s="1059"/>
      <c r="AC907" s="1059"/>
      <c r="AD907" s="1059"/>
      <c r="AE907" s="1059"/>
      <c r="AF907" s="1059"/>
      <c r="AG907" s="1059"/>
      <c r="AH907" s="1059"/>
      <c r="AI907" s="1059"/>
      <c r="AJ907" s="1059"/>
      <c r="AK907" s="1059"/>
      <c r="AL907" s="1059"/>
      <c r="AM907" s="1059"/>
      <c r="AN907" s="1059"/>
      <c r="AO907" s="1059"/>
      <c r="AP907" s="1060"/>
      <c r="AQ907" s="237"/>
    </row>
    <row r="908" spans="1:44" s="243" customFormat="1" ht="21.6" customHeight="1" x14ac:dyDescent="0.15">
      <c r="A908" s="237"/>
      <c r="B908" s="1036" t="s">
        <v>35</v>
      </c>
      <c r="C908" s="1036"/>
      <c r="D908" s="1103" t="s">
        <v>1499</v>
      </c>
      <c r="E908" s="1103"/>
      <c r="F908" s="1103"/>
      <c r="G908" s="1103"/>
      <c r="H908" s="1103"/>
      <c r="I908" s="1103"/>
      <c r="J908" s="1103"/>
      <c r="K908" s="1103"/>
      <c r="L908" s="1103"/>
      <c r="M908" s="1103"/>
      <c r="N908" s="1103"/>
      <c r="O908" s="1103"/>
      <c r="P908" s="1103"/>
      <c r="Q908" s="1103"/>
      <c r="R908" s="1103"/>
      <c r="S908" s="1103"/>
      <c r="T908" s="1103"/>
      <c r="U908" s="1103"/>
      <c r="V908" s="1103"/>
      <c r="W908" s="1103"/>
      <c r="X908" s="1103"/>
      <c r="Y908" s="1103"/>
      <c r="Z908" s="1103"/>
      <c r="AA908" s="1103"/>
      <c r="AB908" s="1103"/>
      <c r="AC908" s="1103"/>
      <c r="AD908" s="1103"/>
      <c r="AE908" s="1103"/>
      <c r="AF908" s="1103"/>
      <c r="AG908" s="1103"/>
      <c r="AH908" s="1103"/>
      <c r="AI908" s="1103"/>
      <c r="AJ908" s="1103"/>
      <c r="AK908" s="1103"/>
      <c r="AL908" s="1103"/>
      <c r="AM908" s="1036"/>
      <c r="AN908" s="1036"/>
      <c r="AO908" s="1036"/>
      <c r="AP908" s="1036"/>
      <c r="AQ908" s="237"/>
    </row>
    <row r="909" spans="1:44" s="243" customFormat="1" ht="6.6" customHeight="1" x14ac:dyDescent="0.15">
      <c r="A909" s="237"/>
      <c r="B909" s="548"/>
      <c r="C909" s="548"/>
      <c r="D909" s="549"/>
      <c r="E909" s="549"/>
      <c r="F909" s="549"/>
      <c r="G909" s="549"/>
      <c r="H909" s="549"/>
      <c r="I909" s="549"/>
      <c r="J909" s="549"/>
      <c r="K909" s="549"/>
      <c r="L909" s="549"/>
      <c r="M909" s="549"/>
      <c r="N909" s="549"/>
      <c r="O909" s="549"/>
      <c r="P909" s="549"/>
      <c r="Q909" s="549"/>
      <c r="R909" s="549"/>
      <c r="S909" s="549"/>
      <c r="T909" s="549"/>
      <c r="U909" s="549"/>
      <c r="V909" s="549"/>
      <c r="W909" s="549"/>
      <c r="X909" s="549"/>
      <c r="Y909" s="549"/>
      <c r="Z909" s="549"/>
      <c r="AA909" s="549"/>
      <c r="AB909" s="549"/>
      <c r="AC909" s="549"/>
      <c r="AD909" s="549"/>
      <c r="AE909" s="549"/>
      <c r="AF909" s="549"/>
      <c r="AG909" s="549"/>
      <c r="AH909" s="549"/>
      <c r="AI909" s="549"/>
      <c r="AJ909" s="549"/>
      <c r="AK909" s="549"/>
      <c r="AL909" s="549"/>
      <c r="AM909" s="612"/>
      <c r="AN909" s="612"/>
      <c r="AO909" s="612"/>
      <c r="AP909" s="612"/>
      <c r="AQ909" s="237"/>
      <c r="AR909" s="237"/>
    </row>
    <row r="910" spans="1:44" s="243" customFormat="1" ht="18" customHeight="1" x14ac:dyDescent="0.15">
      <c r="A910" s="237"/>
      <c r="B910" s="1053" t="s">
        <v>1500</v>
      </c>
      <c r="C910" s="1053"/>
      <c r="D910" s="1053"/>
      <c r="E910" s="1053"/>
      <c r="F910" s="1053"/>
      <c r="G910" s="1053"/>
      <c r="H910" s="1053"/>
      <c r="I910" s="1053"/>
      <c r="J910" s="1053"/>
      <c r="K910" s="1053"/>
      <c r="L910" s="1053"/>
      <c r="M910" s="1053"/>
      <c r="N910" s="1053"/>
      <c r="O910" s="1053"/>
      <c r="P910" s="1053"/>
      <c r="Q910" s="1053"/>
      <c r="R910" s="1053"/>
      <c r="S910" s="1053"/>
      <c r="T910" s="1053"/>
      <c r="U910" s="1053"/>
      <c r="V910" s="1053"/>
      <c r="W910" s="1053"/>
      <c r="X910" s="1053"/>
      <c r="Y910" s="1053"/>
      <c r="Z910" s="1053"/>
      <c r="AA910" s="1053"/>
      <c r="AB910" s="1053"/>
      <c r="AC910" s="1053"/>
      <c r="AD910" s="1053"/>
      <c r="AE910" s="1053"/>
      <c r="AF910" s="1053"/>
      <c r="AG910" s="1053"/>
      <c r="AH910" s="1053"/>
      <c r="AI910" s="1053"/>
      <c r="AJ910" s="1053"/>
      <c r="AK910" s="1053"/>
      <c r="AL910" s="1053"/>
      <c r="AM910" s="1053"/>
      <c r="AN910" s="1053"/>
      <c r="AO910" s="1053"/>
      <c r="AP910" s="1053"/>
      <c r="AQ910" s="237"/>
      <c r="AR910" s="237"/>
    </row>
    <row r="911" spans="1:44" s="243" customFormat="1" ht="18" customHeight="1" x14ac:dyDescent="0.15">
      <c r="A911" s="237"/>
      <c r="B911" s="833"/>
      <c r="C911" s="833"/>
      <c r="D911" s="833" t="s">
        <v>27</v>
      </c>
      <c r="E911" s="833"/>
      <c r="F911" s="833"/>
      <c r="G911" s="833"/>
      <c r="H911" s="833"/>
      <c r="I911" s="833"/>
      <c r="J911" s="833"/>
      <c r="K911" s="833"/>
      <c r="L911" s="833"/>
      <c r="M911" s="833"/>
      <c r="N911" s="833"/>
      <c r="O911" s="833"/>
      <c r="P911" s="833"/>
      <c r="Q911" s="833"/>
      <c r="R911" s="833"/>
      <c r="S911" s="833"/>
      <c r="T911" s="833"/>
      <c r="U911" s="833"/>
      <c r="V911" s="833"/>
      <c r="W911" s="833"/>
      <c r="X911" s="833"/>
      <c r="Y911" s="833"/>
      <c r="Z911" s="833"/>
      <c r="AA911" s="833"/>
      <c r="AB911" s="833"/>
      <c r="AC911" s="833"/>
      <c r="AD911" s="833"/>
      <c r="AE911" s="833"/>
      <c r="AF911" s="833"/>
      <c r="AG911" s="833"/>
      <c r="AH911" s="833"/>
      <c r="AI911" s="833"/>
      <c r="AJ911" s="833"/>
      <c r="AK911" s="833"/>
      <c r="AL911" s="833"/>
      <c r="AM911" s="1062" t="s">
        <v>616</v>
      </c>
      <c r="AN911" s="1062"/>
      <c r="AO911" s="1062"/>
      <c r="AP911" s="1062"/>
      <c r="AQ911" s="237"/>
      <c r="AR911" s="237"/>
    </row>
    <row r="912" spans="1:44" s="243" customFormat="1" ht="111.75" customHeight="1" x14ac:dyDescent="0.15">
      <c r="A912" s="237"/>
      <c r="B912" s="885" t="s">
        <v>9</v>
      </c>
      <c r="C912" s="886"/>
      <c r="D912" s="832" t="s">
        <v>1724</v>
      </c>
      <c r="E912" s="832"/>
      <c r="F912" s="832"/>
      <c r="G912" s="832"/>
      <c r="H912" s="832"/>
      <c r="I912" s="832"/>
      <c r="J912" s="832"/>
      <c r="K912" s="832"/>
      <c r="L912" s="832"/>
      <c r="M912" s="832"/>
      <c r="N912" s="832"/>
      <c r="O912" s="832"/>
      <c r="P912" s="832"/>
      <c r="Q912" s="832"/>
      <c r="R912" s="832"/>
      <c r="S912" s="832"/>
      <c r="T912" s="832"/>
      <c r="U912" s="832"/>
      <c r="V912" s="832"/>
      <c r="W912" s="832"/>
      <c r="X912" s="832"/>
      <c r="Y912" s="832"/>
      <c r="Z912" s="832"/>
      <c r="AA912" s="832"/>
      <c r="AB912" s="832"/>
      <c r="AC912" s="832"/>
      <c r="AD912" s="832"/>
      <c r="AE912" s="832"/>
      <c r="AF912" s="832"/>
      <c r="AG912" s="832"/>
      <c r="AH912" s="832"/>
      <c r="AI912" s="832"/>
      <c r="AJ912" s="832"/>
      <c r="AK912" s="832"/>
      <c r="AL912" s="832"/>
      <c r="AM912" s="978"/>
      <c r="AN912" s="978"/>
      <c r="AO912" s="978"/>
      <c r="AP912" s="978"/>
      <c r="AQ912" s="237"/>
      <c r="AR912" s="237"/>
    </row>
    <row r="913" spans="1:86" s="243" customFormat="1" ht="45" customHeight="1" x14ac:dyDescent="0.15">
      <c r="A913" s="237"/>
      <c r="B913" s="835" t="s">
        <v>12</v>
      </c>
      <c r="C913" s="835"/>
      <c r="D913" s="832" t="s">
        <v>801</v>
      </c>
      <c r="E913" s="832"/>
      <c r="F913" s="832"/>
      <c r="G913" s="832"/>
      <c r="H913" s="832"/>
      <c r="I913" s="832"/>
      <c r="J913" s="832"/>
      <c r="K913" s="832"/>
      <c r="L913" s="832"/>
      <c r="M913" s="832"/>
      <c r="N913" s="832"/>
      <c r="O913" s="832"/>
      <c r="P913" s="832"/>
      <c r="Q913" s="832"/>
      <c r="R913" s="832"/>
      <c r="S913" s="832"/>
      <c r="T913" s="832"/>
      <c r="U913" s="832"/>
      <c r="V913" s="832"/>
      <c r="W913" s="832"/>
      <c r="X913" s="832"/>
      <c r="Y913" s="832"/>
      <c r="Z913" s="832"/>
      <c r="AA913" s="832"/>
      <c r="AB913" s="832"/>
      <c r="AC913" s="832"/>
      <c r="AD913" s="832"/>
      <c r="AE913" s="832"/>
      <c r="AF913" s="832"/>
      <c r="AG913" s="832"/>
      <c r="AH913" s="832"/>
      <c r="AI913" s="832"/>
      <c r="AJ913" s="832"/>
      <c r="AK913" s="832"/>
      <c r="AL913" s="832" t="s">
        <v>28</v>
      </c>
      <c r="AM913" s="978"/>
      <c r="AN913" s="978"/>
      <c r="AO913" s="978"/>
      <c r="AP913" s="978"/>
      <c r="AQ913" s="237"/>
      <c r="AR913" s="237"/>
    </row>
    <row r="914" spans="1:86" s="243" customFormat="1" ht="30" customHeight="1" x14ac:dyDescent="0.15">
      <c r="A914" s="237"/>
      <c r="B914" s="835" t="s">
        <v>14</v>
      </c>
      <c r="C914" s="835"/>
      <c r="D914" s="832" t="s">
        <v>799</v>
      </c>
      <c r="E914" s="832"/>
      <c r="F914" s="832"/>
      <c r="G914" s="832"/>
      <c r="H914" s="832"/>
      <c r="I914" s="832"/>
      <c r="J914" s="832"/>
      <c r="K914" s="832"/>
      <c r="L914" s="832"/>
      <c r="M914" s="832"/>
      <c r="N914" s="832"/>
      <c r="O914" s="832"/>
      <c r="P914" s="832"/>
      <c r="Q914" s="832"/>
      <c r="R914" s="832"/>
      <c r="S914" s="832"/>
      <c r="T914" s="832"/>
      <c r="U914" s="832"/>
      <c r="V914" s="832"/>
      <c r="W914" s="832"/>
      <c r="X914" s="832"/>
      <c r="Y914" s="832"/>
      <c r="Z914" s="832"/>
      <c r="AA914" s="832"/>
      <c r="AB914" s="832"/>
      <c r="AC914" s="832"/>
      <c r="AD914" s="832"/>
      <c r="AE914" s="832"/>
      <c r="AF914" s="832"/>
      <c r="AG914" s="832"/>
      <c r="AH914" s="832"/>
      <c r="AI914" s="832"/>
      <c r="AJ914" s="832"/>
      <c r="AK914" s="832"/>
      <c r="AL914" s="832"/>
      <c r="AM914" s="978"/>
      <c r="AN914" s="978"/>
      <c r="AO914" s="978"/>
      <c r="AP914" s="978"/>
      <c r="AQ914" s="237"/>
      <c r="AR914" s="237"/>
    </row>
    <row r="915" spans="1:86" s="243" customFormat="1" ht="30" customHeight="1" x14ac:dyDescent="0.15">
      <c r="A915" s="237"/>
      <c r="B915" s="835" t="s">
        <v>848</v>
      </c>
      <c r="C915" s="835"/>
      <c r="D915" s="829" t="s">
        <v>869</v>
      </c>
      <c r="E915" s="830"/>
      <c r="F915" s="830"/>
      <c r="G915" s="830"/>
      <c r="H915" s="830"/>
      <c r="I915" s="830"/>
      <c r="J915" s="830"/>
      <c r="K915" s="830"/>
      <c r="L915" s="830"/>
      <c r="M915" s="830"/>
      <c r="N915" s="830"/>
      <c r="O915" s="830"/>
      <c r="P915" s="830"/>
      <c r="Q915" s="830"/>
      <c r="R915" s="830"/>
      <c r="S915" s="830"/>
      <c r="T915" s="830"/>
      <c r="U915" s="830"/>
      <c r="V915" s="830"/>
      <c r="W915" s="830"/>
      <c r="X915" s="830"/>
      <c r="Y915" s="830"/>
      <c r="Z915" s="830"/>
      <c r="AA915" s="830"/>
      <c r="AB915" s="830"/>
      <c r="AC915" s="830"/>
      <c r="AD915" s="830"/>
      <c r="AE915" s="830"/>
      <c r="AF915" s="830"/>
      <c r="AG915" s="830"/>
      <c r="AH915" s="830"/>
      <c r="AI915" s="830"/>
      <c r="AJ915" s="830"/>
      <c r="AK915" s="830"/>
      <c r="AL915" s="831"/>
      <c r="AM915" s="978"/>
      <c r="AN915" s="978"/>
      <c r="AO915" s="978"/>
      <c r="AP915" s="978"/>
      <c r="AQ915" s="237"/>
      <c r="AR915" s="237"/>
    </row>
    <row r="916" spans="1:86" s="243" customFormat="1" ht="60" customHeight="1" x14ac:dyDescent="0.15">
      <c r="A916" s="237"/>
      <c r="B916" s="835" t="s">
        <v>18</v>
      </c>
      <c r="C916" s="835"/>
      <c r="D916" s="829" t="s">
        <v>1725</v>
      </c>
      <c r="E916" s="830"/>
      <c r="F916" s="830"/>
      <c r="G916" s="830"/>
      <c r="H916" s="830"/>
      <c r="I916" s="830"/>
      <c r="J916" s="830"/>
      <c r="K916" s="830"/>
      <c r="L916" s="830"/>
      <c r="M916" s="830"/>
      <c r="N916" s="830"/>
      <c r="O916" s="830"/>
      <c r="P916" s="830"/>
      <c r="Q916" s="830"/>
      <c r="R916" s="830"/>
      <c r="S916" s="830"/>
      <c r="T916" s="830"/>
      <c r="U916" s="830"/>
      <c r="V916" s="830"/>
      <c r="W916" s="830"/>
      <c r="X916" s="830"/>
      <c r="Y916" s="830"/>
      <c r="Z916" s="830"/>
      <c r="AA916" s="830"/>
      <c r="AB916" s="830"/>
      <c r="AC916" s="830"/>
      <c r="AD916" s="830"/>
      <c r="AE916" s="830"/>
      <c r="AF916" s="830"/>
      <c r="AG916" s="830"/>
      <c r="AH916" s="830"/>
      <c r="AI916" s="830"/>
      <c r="AJ916" s="830"/>
      <c r="AK916" s="830"/>
      <c r="AL916" s="831"/>
      <c r="AM916" s="641"/>
      <c r="AN916" s="642"/>
      <c r="AO916" s="642"/>
      <c r="AP916" s="643"/>
      <c r="AQ916" s="237"/>
      <c r="AR916" s="237"/>
    </row>
    <row r="917" spans="1:86" s="243" customFormat="1" ht="30" customHeight="1" x14ac:dyDescent="0.15">
      <c r="A917" s="237"/>
      <c r="B917" s="885" t="s">
        <v>803</v>
      </c>
      <c r="C917" s="886"/>
      <c r="D917" s="887" t="s">
        <v>1344</v>
      </c>
      <c r="E917" s="888"/>
      <c r="F917" s="888"/>
      <c r="G917" s="888"/>
      <c r="H917" s="888"/>
      <c r="I917" s="888"/>
      <c r="J917" s="888"/>
      <c r="K917" s="888"/>
      <c r="L917" s="888"/>
      <c r="M917" s="888"/>
      <c r="N917" s="888"/>
      <c r="O917" s="888"/>
      <c r="P917" s="888"/>
      <c r="Q917" s="888"/>
      <c r="R917" s="888"/>
      <c r="S917" s="888"/>
      <c r="T917" s="888"/>
      <c r="U917" s="888"/>
      <c r="V917" s="888"/>
      <c r="W917" s="888"/>
      <c r="X917" s="888"/>
      <c r="Y917" s="888"/>
      <c r="Z917" s="888"/>
      <c r="AA917" s="888"/>
      <c r="AB917" s="888"/>
      <c r="AC917" s="888"/>
      <c r="AD917" s="888"/>
      <c r="AE917" s="888"/>
      <c r="AF917" s="888"/>
      <c r="AG917" s="888"/>
      <c r="AH917" s="888"/>
      <c r="AI917" s="888"/>
      <c r="AJ917" s="888"/>
      <c r="AK917" s="888"/>
      <c r="AL917" s="888"/>
      <c r="AM917" s="1054"/>
      <c r="AN917" s="1054"/>
      <c r="AO917" s="1054"/>
      <c r="AP917" s="1054"/>
      <c r="AQ917" s="237"/>
      <c r="AR917" s="237"/>
    </row>
    <row r="918" spans="1:86" s="243" customFormat="1" ht="177" customHeight="1" x14ac:dyDescent="0.15">
      <c r="A918" s="237"/>
      <c r="B918" s="851"/>
      <c r="C918" s="852"/>
      <c r="D918" s="559"/>
      <c r="E918" s="869" t="s">
        <v>1726</v>
      </c>
      <c r="F918" s="869"/>
      <c r="G918" s="869"/>
      <c r="H918" s="869"/>
      <c r="I918" s="869"/>
      <c r="J918" s="869"/>
      <c r="K918" s="869"/>
      <c r="L918" s="869"/>
      <c r="M918" s="869"/>
      <c r="N918" s="869"/>
      <c r="O918" s="869"/>
      <c r="P918" s="869"/>
      <c r="Q918" s="869"/>
      <c r="R918" s="869"/>
      <c r="S918" s="869"/>
      <c r="T918" s="869"/>
      <c r="U918" s="869"/>
      <c r="V918" s="869"/>
      <c r="W918" s="869"/>
      <c r="X918" s="869"/>
      <c r="Y918" s="869"/>
      <c r="Z918" s="869"/>
      <c r="AA918" s="869"/>
      <c r="AB918" s="869"/>
      <c r="AC918" s="869"/>
      <c r="AD918" s="869"/>
      <c r="AE918" s="869"/>
      <c r="AF918" s="869"/>
      <c r="AG918" s="869"/>
      <c r="AH918" s="869"/>
      <c r="AI918" s="869"/>
      <c r="AJ918" s="869"/>
      <c r="AK918" s="869"/>
      <c r="AL918" s="645"/>
      <c r="AM918" s="1054"/>
      <c r="AN918" s="1054"/>
      <c r="AO918" s="1054"/>
      <c r="AP918" s="1054"/>
      <c r="AQ918" s="237"/>
      <c r="AR918" s="237"/>
      <c r="AX918" s="243" t="s">
        <v>1331</v>
      </c>
    </row>
    <row r="919" spans="1:86" s="243" customFormat="1" ht="6.6" customHeight="1" x14ac:dyDescent="0.15">
      <c r="A919" s="237"/>
      <c r="B919" s="609"/>
      <c r="C919" s="610"/>
      <c r="D919" s="561"/>
      <c r="E919" s="551" t="s">
        <v>222</v>
      </c>
      <c r="F919" s="551"/>
      <c r="G919" s="551"/>
      <c r="H919" s="551"/>
      <c r="I919" s="551"/>
      <c r="J919" s="551"/>
      <c r="K919" s="551"/>
      <c r="L919" s="551"/>
      <c r="M919" s="551"/>
      <c r="N919" s="551"/>
      <c r="O919" s="551"/>
      <c r="P919" s="551"/>
      <c r="Q919" s="551"/>
      <c r="R919" s="551"/>
      <c r="S919" s="551"/>
      <c r="T919" s="551"/>
      <c r="U919" s="551"/>
      <c r="V919" s="551"/>
      <c r="W919" s="551"/>
      <c r="X919" s="551"/>
      <c r="Y919" s="551"/>
      <c r="Z919" s="551"/>
      <c r="AA919" s="551"/>
      <c r="AB919" s="551"/>
      <c r="AC919" s="551"/>
      <c r="AD919" s="551"/>
      <c r="AE919" s="551"/>
      <c r="AF919" s="551"/>
      <c r="AG919" s="551"/>
      <c r="AH919" s="551"/>
      <c r="AI919" s="551"/>
      <c r="AJ919" s="551"/>
      <c r="AK919" s="551"/>
      <c r="AL919" s="645"/>
      <c r="AM919" s="1054"/>
      <c r="AN919" s="1054"/>
      <c r="AO919" s="1054"/>
      <c r="AP919" s="1054"/>
      <c r="AQ919" s="237"/>
      <c r="AR919" s="237"/>
    </row>
    <row r="920" spans="1:86" s="243" customFormat="1" ht="30" customHeight="1" x14ac:dyDescent="0.15">
      <c r="A920" s="237"/>
      <c r="B920" s="835" t="s">
        <v>30</v>
      </c>
      <c r="C920" s="835"/>
      <c r="D920" s="832" t="s">
        <v>800</v>
      </c>
      <c r="E920" s="832"/>
      <c r="F920" s="832"/>
      <c r="G920" s="832"/>
      <c r="H920" s="832"/>
      <c r="I920" s="832"/>
      <c r="J920" s="832"/>
      <c r="K920" s="832"/>
      <c r="L920" s="832"/>
      <c r="M920" s="832"/>
      <c r="N920" s="832"/>
      <c r="O920" s="832"/>
      <c r="P920" s="832"/>
      <c r="Q920" s="832"/>
      <c r="R920" s="832"/>
      <c r="S920" s="832"/>
      <c r="T920" s="832"/>
      <c r="U920" s="832"/>
      <c r="V920" s="832"/>
      <c r="W920" s="832"/>
      <c r="X920" s="832"/>
      <c r="Y920" s="832"/>
      <c r="Z920" s="832"/>
      <c r="AA920" s="832"/>
      <c r="AB920" s="832"/>
      <c r="AC920" s="832"/>
      <c r="AD920" s="832"/>
      <c r="AE920" s="832"/>
      <c r="AF920" s="832"/>
      <c r="AG920" s="832"/>
      <c r="AH920" s="832"/>
      <c r="AI920" s="832"/>
      <c r="AJ920" s="832"/>
      <c r="AK920" s="832"/>
      <c r="AL920" s="832"/>
      <c r="AM920" s="1154"/>
      <c r="AN920" s="1154"/>
      <c r="AO920" s="1154"/>
      <c r="AP920" s="1154"/>
      <c r="AQ920" s="237"/>
      <c r="AR920" s="237"/>
    </row>
    <row r="921" spans="1:86" s="243" customFormat="1" ht="72" customHeight="1" x14ac:dyDescent="0.15">
      <c r="A921" s="237"/>
      <c r="B921" s="835" t="s">
        <v>31</v>
      </c>
      <c r="C921" s="835"/>
      <c r="D921" s="832" t="s">
        <v>1501</v>
      </c>
      <c r="E921" s="832"/>
      <c r="F921" s="832"/>
      <c r="G921" s="832"/>
      <c r="H921" s="832"/>
      <c r="I921" s="832"/>
      <c r="J921" s="832"/>
      <c r="K921" s="832"/>
      <c r="L921" s="832"/>
      <c r="M921" s="832"/>
      <c r="N921" s="832"/>
      <c r="O921" s="832"/>
      <c r="P921" s="832"/>
      <c r="Q921" s="832"/>
      <c r="R921" s="832"/>
      <c r="S921" s="832"/>
      <c r="T921" s="832"/>
      <c r="U921" s="832"/>
      <c r="V921" s="832"/>
      <c r="W921" s="832"/>
      <c r="X921" s="832"/>
      <c r="Y921" s="832"/>
      <c r="Z921" s="832"/>
      <c r="AA921" s="832"/>
      <c r="AB921" s="832"/>
      <c r="AC921" s="832"/>
      <c r="AD921" s="832"/>
      <c r="AE921" s="832"/>
      <c r="AF921" s="832"/>
      <c r="AG921" s="832"/>
      <c r="AH921" s="832"/>
      <c r="AI921" s="832"/>
      <c r="AJ921" s="832"/>
      <c r="AK921" s="832"/>
      <c r="AL921" s="832"/>
      <c r="AM921" s="978"/>
      <c r="AN921" s="978"/>
      <c r="AO921" s="978"/>
      <c r="AP921" s="978"/>
      <c r="AQ921" s="237"/>
      <c r="AR921" s="237"/>
    </row>
    <row r="922" spans="1:86" s="243" customFormat="1" ht="6" customHeight="1" x14ac:dyDescent="0.15">
      <c r="A922" s="237"/>
      <c r="B922" s="548"/>
      <c r="C922" s="548"/>
      <c r="D922" s="549"/>
      <c r="E922" s="549"/>
      <c r="F922" s="549"/>
      <c r="G922" s="549"/>
      <c r="H922" s="549"/>
      <c r="I922" s="549"/>
      <c r="J922" s="549"/>
      <c r="K922" s="549"/>
      <c r="L922" s="549"/>
      <c r="M922" s="549"/>
      <c r="N922" s="549"/>
      <c r="O922" s="549"/>
      <c r="P922" s="549"/>
      <c r="Q922" s="549"/>
      <c r="R922" s="549"/>
      <c r="S922" s="549"/>
      <c r="T922" s="549"/>
      <c r="U922" s="549"/>
      <c r="V922" s="549"/>
      <c r="W922" s="549"/>
      <c r="X922" s="549"/>
      <c r="Y922" s="549"/>
      <c r="Z922" s="549"/>
      <c r="AA922" s="549"/>
      <c r="AB922" s="549"/>
      <c r="AC922" s="549"/>
      <c r="AD922" s="549"/>
      <c r="AE922" s="549"/>
      <c r="AF922" s="549"/>
      <c r="AG922" s="549"/>
      <c r="AH922" s="549"/>
      <c r="AI922" s="549"/>
      <c r="AJ922" s="549"/>
      <c r="AK922" s="549"/>
      <c r="AL922" s="549"/>
      <c r="AM922" s="612"/>
      <c r="AN922" s="612"/>
      <c r="AO922" s="612"/>
      <c r="AP922" s="612"/>
      <c r="AQ922" s="237"/>
      <c r="AR922" s="237"/>
      <c r="AX922" s="243" t="s">
        <v>1331</v>
      </c>
    </row>
    <row r="923" spans="1:86" s="243" customFormat="1" ht="17.45" customHeight="1" x14ac:dyDescent="0.15">
      <c r="A923" s="237"/>
      <c r="B923" s="1053" t="s">
        <v>1502</v>
      </c>
      <c r="C923" s="1053"/>
      <c r="D923" s="1053"/>
      <c r="E923" s="1053"/>
      <c r="F923" s="1053"/>
      <c r="G923" s="1053"/>
      <c r="H923" s="1053"/>
      <c r="I923" s="1053"/>
      <c r="J923" s="1053"/>
      <c r="K923" s="1053"/>
      <c r="L923" s="1053"/>
      <c r="M923" s="1053"/>
      <c r="N923" s="1053"/>
      <c r="O923" s="1053"/>
      <c r="P923" s="1053"/>
      <c r="Q923" s="1053"/>
      <c r="R923" s="1053"/>
      <c r="S923" s="1053"/>
      <c r="T923" s="1053"/>
      <c r="U923" s="1053"/>
      <c r="V923" s="1053"/>
      <c r="W923" s="1053"/>
      <c r="X923" s="1053"/>
      <c r="Y923" s="1053"/>
      <c r="Z923" s="1053"/>
      <c r="AA923" s="1053"/>
      <c r="AB923" s="1053"/>
      <c r="AC923" s="1053"/>
      <c r="AD923" s="1053"/>
      <c r="AE923" s="1053"/>
      <c r="AF923" s="1053"/>
      <c r="AG923" s="1053"/>
      <c r="AH923" s="1053"/>
      <c r="AI923" s="1053"/>
      <c r="AJ923" s="1053"/>
      <c r="AK923" s="1053"/>
      <c r="AL923" s="1053"/>
      <c r="AM923" s="1053"/>
      <c r="AN923" s="1053"/>
      <c r="AO923" s="1053"/>
      <c r="AP923" s="1053"/>
      <c r="AQ923" s="237"/>
      <c r="AR923" s="237"/>
      <c r="AX923" s="243" t="s">
        <v>1331</v>
      </c>
    </row>
    <row r="924" spans="1:86" s="243" customFormat="1" ht="18" customHeight="1" x14ac:dyDescent="0.15">
      <c r="A924" s="237"/>
      <c r="B924" s="988"/>
      <c r="C924" s="990"/>
      <c r="D924" s="988" t="s">
        <v>27</v>
      </c>
      <c r="E924" s="989"/>
      <c r="F924" s="989"/>
      <c r="G924" s="989"/>
      <c r="H924" s="989"/>
      <c r="I924" s="989"/>
      <c r="J924" s="989"/>
      <c r="K924" s="989"/>
      <c r="L924" s="989"/>
      <c r="M924" s="989"/>
      <c r="N924" s="989"/>
      <c r="O924" s="989"/>
      <c r="P924" s="989"/>
      <c r="Q924" s="989"/>
      <c r="R924" s="989"/>
      <c r="S924" s="989"/>
      <c r="T924" s="989"/>
      <c r="U924" s="989"/>
      <c r="V924" s="989"/>
      <c r="W924" s="989"/>
      <c r="X924" s="989"/>
      <c r="Y924" s="989"/>
      <c r="Z924" s="989"/>
      <c r="AA924" s="989"/>
      <c r="AB924" s="989"/>
      <c r="AC924" s="989"/>
      <c r="AD924" s="989"/>
      <c r="AE924" s="989"/>
      <c r="AF924" s="989"/>
      <c r="AG924" s="989"/>
      <c r="AH924" s="989"/>
      <c r="AI924" s="989"/>
      <c r="AJ924" s="989"/>
      <c r="AK924" s="989"/>
      <c r="AL924" s="990"/>
      <c r="AM924" s="841" t="s">
        <v>616</v>
      </c>
      <c r="AN924" s="842"/>
      <c r="AO924" s="842"/>
      <c r="AP924" s="843"/>
      <c r="AQ924" s="237"/>
      <c r="AR924" s="237"/>
    </row>
    <row r="925" spans="1:86" s="243" customFormat="1" ht="18" customHeight="1" x14ac:dyDescent="0.15">
      <c r="A925" s="237"/>
      <c r="B925" s="1158" t="s">
        <v>1345</v>
      </c>
      <c r="C925" s="1122"/>
      <c r="D925" s="1122"/>
      <c r="E925" s="1122"/>
      <c r="F925" s="1122"/>
      <c r="G925" s="1122"/>
      <c r="H925" s="1122"/>
      <c r="I925" s="1122"/>
      <c r="J925" s="1122"/>
      <c r="K925" s="1122"/>
      <c r="L925" s="1122"/>
      <c r="M925" s="1122"/>
      <c r="N925" s="1122"/>
      <c r="O925" s="1122"/>
      <c r="P925" s="1122"/>
      <c r="Q925" s="1122"/>
      <c r="R925" s="1122"/>
      <c r="S925" s="1122"/>
      <c r="T925" s="1122"/>
      <c r="U925" s="1122"/>
      <c r="V925" s="1122"/>
      <c r="W925" s="1122"/>
      <c r="X925" s="1122"/>
      <c r="Y925" s="1122"/>
      <c r="Z925" s="1122"/>
      <c r="AA925" s="1122"/>
      <c r="AB925" s="1122"/>
      <c r="AC925" s="1122"/>
      <c r="AD925" s="1122"/>
      <c r="AE925" s="1122"/>
      <c r="AF925" s="1122"/>
      <c r="AG925" s="1122"/>
      <c r="AH925" s="1122"/>
      <c r="AI925" s="1122"/>
      <c r="AJ925" s="1122"/>
      <c r="AK925" s="1122"/>
      <c r="AL925" s="1122"/>
      <c r="AM925" s="924"/>
      <c r="AN925" s="924"/>
      <c r="AO925" s="924"/>
      <c r="AP925" s="1159"/>
      <c r="AQ925" s="237"/>
      <c r="AR925" s="237"/>
      <c r="AX925" s="243" t="s">
        <v>1331</v>
      </c>
    </row>
    <row r="926" spans="1:86" s="243" customFormat="1" ht="60" customHeight="1" x14ac:dyDescent="0.15">
      <c r="A926" s="237"/>
      <c r="B926" s="885" t="s">
        <v>9</v>
      </c>
      <c r="C926" s="886"/>
      <c r="D926" s="887" t="s">
        <v>1422</v>
      </c>
      <c r="E926" s="888"/>
      <c r="F926" s="888"/>
      <c r="G926" s="888"/>
      <c r="H926" s="888"/>
      <c r="I926" s="888"/>
      <c r="J926" s="888"/>
      <c r="K926" s="888"/>
      <c r="L926" s="888"/>
      <c r="M926" s="888"/>
      <c r="N926" s="888"/>
      <c r="O926" s="888"/>
      <c r="P926" s="888"/>
      <c r="Q926" s="888"/>
      <c r="R926" s="888"/>
      <c r="S926" s="888"/>
      <c r="T926" s="888"/>
      <c r="U926" s="888"/>
      <c r="V926" s="888"/>
      <c r="W926" s="888"/>
      <c r="X926" s="888"/>
      <c r="Y926" s="888"/>
      <c r="Z926" s="888"/>
      <c r="AA926" s="888"/>
      <c r="AB926" s="888"/>
      <c r="AC926" s="888"/>
      <c r="AD926" s="888"/>
      <c r="AE926" s="888"/>
      <c r="AF926" s="888"/>
      <c r="AG926" s="888"/>
      <c r="AH926" s="888"/>
      <c r="AI926" s="888"/>
      <c r="AJ926" s="888"/>
      <c r="AK926" s="888"/>
      <c r="AL926" s="888"/>
      <c r="AM926" s="858"/>
      <c r="AN926" s="858"/>
      <c r="AO926" s="858"/>
      <c r="AP926" s="858"/>
      <c r="AQ926" s="237"/>
      <c r="AR926" s="237"/>
      <c r="AX926" s="243" t="s">
        <v>1331</v>
      </c>
    </row>
    <row r="927" spans="1:86" s="243" customFormat="1" ht="93" customHeight="1" x14ac:dyDescent="0.15">
      <c r="A927" s="237"/>
      <c r="B927" s="851"/>
      <c r="C927" s="852"/>
      <c r="D927" s="565"/>
      <c r="E927" s="869" t="s">
        <v>1346</v>
      </c>
      <c r="F927" s="869"/>
      <c r="G927" s="869"/>
      <c r="H927" s="869"/>
      <c r="I927" s="869"/>
      <c r="J927" s="869"/>
      <c r="K927" s="869"/>
      <c r="L927" s="869"/>
      <c r="M927" s="869"/>
      <c r="N927" s="869"/>
      <c r="O927" s="869"/>
      <c r="P927" s="869"/>
      <c r="Q927" s="869"/>
      <c r="R927" s="869"/>
      <c r="S927" s="869"/>
      <c r="T927" s="869"/>
      <c r="U927" s="869"/>
      <c r="V927" s="869"/>
      <c r="W927" s="869"/>
      <c r="X927" s="869"/>
      <c r="Y927" s="869"/>
      <c r="Z927" s="869"/>
      <c r="AA927" s="869"/>
      <c r="AB927" s="869"/>
      <c r="AC927" s="869"/>
      <c r="AD927" s="869"/>
      <c r="AE927" s="869"/>
      <c r="AF927" s="869"/>
      <c r="AG927" s="869"/>
      <c r="AH927" s="869"/>
      <c r="AI927" s="869"/>
      <c r="AJ927" s="869"/>
      <c r="AK927" s="869"/>
      <c r="AL927" s="634"/>
      <c r="AM927" s="858"/>
      <c r="AN927" s="858"/>
      <c r="AO927" s="858"/>
      <c r="AP927" s="858"/>
      <c r="AQ927" s="237"/>
      <c r="AR927" s="237"/>
      <c r="BB927" s="801"/>
      <c r="BC927" s="801"/>
      <c r="BD927" s="801"/>
      <c r="BE927" s="801"/>
      <c r="BF927" s="801"/>
      <c r="BG927" s="801"/>
      <c r="BH927" s="801"/>
      <c r="BI927" s="801"/>
      <c r="BJ927" s="801"/>
      <c r="BK927" s="801"/>
      <c r="BL927" s="801"/>
      <c r="BM927" s="801"/>
      <c r="BN927" s="801"/>
      <c r="BO927" s="801"/>
      <c r="BP927" s="801"/>
      <c r="BQ927" s="801"/>
      <c r="BR927" s="801"/>
      <c r="BS927" s="801"/>
      <c r="BT927" s="801"/>
      <c r="BU927" s="801"/>
      <c r="BV927" s="801"/>
      <c r="BW927" s="801"/>
      <c r="BX927" s="801"/>
      <c r="BY927" s="801"/>
      <c r="BZ927" s="801"/>
      <c r="CA927" s="801"/>
      <c r="CB927" s="801"/>
      <c r="CC927" s="801"/>
      <c r="CD927" s="801"/>
      <c r="CE927" s="801"/>
      <c r="CF927" s="801"/>
      <c r="CG927" s="801"/>
      <c r="CH927" s="801"/>
    </row>
    <row r="928" spans="1:86" s="243" customFormat="1" ht="6" customHeight="1" x14ac:dyDescent="0.15">
      <c r="A928" s="237"/>
      <c r="B928" s="853"/>
      <c r="C928" s="854"/>
      <c r="D928" s="561"/>
      <c r="E928" s="562"/>
      <c r="AM928" s="858"/>
      <c r="AN928" s="858"/>
      <c r="AO928" s="858"/>
      <c r="AP928" s="858"/>
      <c r="AQ928" s="237"/>
      <c r="AR928" s="237"/>
    </row>
    <row r="929" spans="1:50" s="243" customFormat="1" ht="30" customHeight="1" x14ac:dyDescent="0.15">
      <c r="A929" s="237"/>
      <c r="B929" s="960" t="s">
        <v>804</v>
      </c>
      <c r="C929" s="961"/>
      <c r="D929" s="962" t="s">
        <v>1503</v>
      </c>
      <c r="E929" s="963"/>
      <c r="F929" s="963"/>
      <c r="G929" s="963"/>
      <c r="H929" s="963"/>
      <c r="I929" s="963"/>
      <c r="J929" s="963"/>
      <c r="K929" s="963"/>
      <c r="L929" s="963"/>
      <c r="M929" s="963"/>
      <c r="N929" s="963"/>
      <c r="O929" s="963"/>
      <c r="P929" s="963"/>
      <c r="Q929" s="963"/>
      <c r="R929" s="963"/>
      <c r="S929" s="963"/>
      <c r="T929" s="963"/>
      <c r="U929" s="963"/>
      <c r="V929" s="963"/>
      <c r="W929" s="963"/>
      <c r="X929" s="963"/>
      <c r="Y929" s="963"/>
      <c r="Z929" s="963"/>
      <c r="AA929" s="963"/>
      <c r="AB929" s="963"/>
      <c r="AC929" s="963"/>
      <c r="AD929" s="963"/>
      <c r="AE929" s="963"/>
      <c r="AF929" s="963"/>
      <c r="AG929" s="963"/>
      <c r="AH929" s="963"/>
      <c r="AI929" s="963"/>
      <c r="AJ929" s="963"/>
      <c r="AK929" s="963"/>
      <c r="AL929" s="964"/>
      <c r="AM929" s="895"/>
      <c r="AN929" s="896"/>
      <c r="AO929" s="896"/>
      <c r="AP929" s="965"/>
      <c r="AQ929" s="237"/>
      <c r="AR929" s="237"/>
      <c r="AX929" s="243" t="s">
        <v>1331</v>
      </c>
    </row>
    <row r="930" spans="1:50" s="243" customFormat="1" ht="18.600000000000001" customHeight="1" x14ac:dyDescent="0.15">
      <c r="A930" s="237"/>
      <c r="B930" s="604" t="s">
        <v>1347</v>
      </c>
      <c r="C930" s="605"/>
      <c r="D930" s="605"/>
      <c r="E930" s="605"/>
      <c r="F930" s="605"/>
      <c r="G930" s="605"/>
      <c r="H930" s="605"/>
      <c r="I930" s="605"/>
      <c r="J930" s="605"/>
      <c r="K930" s="605"/>
      <c r="L930" s="605"/>
      <c r="M930" s="605"/>
      <c r="N930" s="605"/>
      <c r="O930" s="605"/>
      <c r="P930" s="605"/>
      <c r="Q930" s="605"/>
      <c r="R930" s="605"/>
      <c r="S930" s="605"/>
      <c r="T930" s="605"/>
      <c r="U930" s="605"/>
      <c r="V930" s="605"/>
      <c r="W930" s="605"/>
      <c r="X930" s="605"/>
      <c r="Y930" s="605"/>
      <c r="Z930" s="605"/>
      <c r="AA930" s="605"/>
      <c r="AB930" s="605"/>
      <c r="AC930" s="605"/>
      <c r="AD930" s="605"/>
      <c r="AE930" s="605"/>
      <c r="AF930" s="605"/>
      <c r="AG930" s="605"/>
      <c r="AH930" s="605"/>
      <c r="AI930" s="605"/>
      <c r="AJ930" s="605"/>
      <c r="AK930" s="605"/>
      <c r="AL930" s="605"/>
      <c r="AM930" s="605"/>
      <c r="AN930" s="605"/>
      <c r="AO930" s="605"/>
      <c r="AP930" s="606"/>
      <c r="AQ930" s="237"/>
      <c r="AR930" s="237"/>
    </row>
    <row r="931" spans="1:50" s="243" customFormat="1" ht="30" customHeight="1" x14ac:dyDescent="0.15">
      <c r="A931" s="237"/>
      <c r="B931" s="835" t="s">
        <v>14</v>
      </c>
      <c r="C931" s="835"/>
      <c r="D931" s="832" t="s">
        <v>1348</v>
      </c>
      <c r="E931" s="832"/>
      <c r="F931" s="832"/>
      <c r="G931" s="832"/>
      <c r="H931" s="832"/>
      <c r="I931" s="832"/>
      <c r="J931" s="832"/>
      <c r="K931" s="832"/>
      <c r="L931" s="832"/>
      <c r="M931" s="832"/>
      <c r="N931" s="832"/>
      <c r="O931" s="832"/>
      <c r="P931" s="832"/>
      <c r="Q931" s="832"/>
      <c r="R931" s="832"/>
      <c r="S931" s="832"/>
      <c r="T931" s="832"/>
      <c r="U931" s="832"/>
      <c r="V931" s="832"/>
      <c r="W931" s="832"/>
      <c r="X931" s="832"/>
      <c r="Y931" s="832"/>
      <c r="Z931" s="832"/>
      <c r="AA931" s="832"/>
      <c r="AB931" s="832"/>
      <c r="AC931" s="832"/>
      <c r="AD931" s="832"/>
      <c r="AE931" s="832"/>
      <c r="AF931" s="832"/>
      <c r="AG931" s="832"/>
      <c r="AH931" s="832"/>
      <c r="AI931" s="832"/>
      <c r="AJ931" s="832"/>
      <c r="AK931" s="832"/>
      <c r="AL931" s="832"/>
      <c r="AM931" s="873"/>
      <c r="AN931" s="874"/>
      <c r="AO931" s="874"/>
      <c r="AP931" s="875"/>
      <c r="AQ931" s="237"/>
      <c r="AR931" s="237"/>
      <c r="AX931" s="243" t="s">
        <v>1331</v>
      </c>
    </row>
    <row r="932" spans="1:50" s="243" customFormat="1" ht="30" customHeight="1" x14ac:dyDescent="0.15">
      <c r="A932" s="237"/>
      <c r="B932" s="876" t="s">
        <v>802</v>
      </c>
      <c r="C932" s="876"/>
      <c r="D932" s="837" t="s">
        <v>849</v>
      </c>
      <c r="E932" s="837"/>
      <c r="F932" s="837"/>
      <c r="G932" s="837"/>
      <c r="H932" s="837"/>
      <c r="I932" s="837"/>
      <c r="J932" s="837"/>
      <c r="K932" s="837"/>
      <c r="L932" s="837"/>
      <c r="M932" s="837"/>
      <c r="N932" s="837"/>
      <c r="O932" s="837"/>
      <c r="P932" s="837"/>
      <c r="Q932" s="837"/>
      <c r="R932" s="837"/>
      <c r="S932" s="837"/>
      <c r="T932" s="837"/>
      <c r="U932" s="837"/>
      <c r="V932" s="837"/>
      <c r="W932" s="837"/>
      <c r="X932" s="837"/>
      <c r="Y932" s="837"/>
      <c r="Z932" s="837"/>
      <c r="AA932" s="837"/>
      <c r="AB932" s="837"/>
      <c r="AC932" s="837"/>
      <c r="AD932" s="837"/>
      <c r="AE932" s="837"/>
      <c r="AF932" s="837"/>
      <c r="AG932" s="837"/>
      <c r="AH932" s="837"/>
      <c r="AI932" s="837"/>
      <c r="AJ932" s="837"/>
      <c r="AK932" s="837"/>
      <c r="AL932" s="837" t="s">
        <v>28</v>
      </c>
      <c r="AM932" s="877"/>
      <c r="AN932" s="878"/>
      <c r="AO932" s="878"/>
      <c r="AP932" s="879"/>
      <c r="AQ932" s="237"/>
      <c r="AR932" s="237"/>
    </row>
    <row r="933" spans="1:50" s="243" customFormat="1" ht="18.600000000000001" customHeight="1" x14ac:dyDescent="0.15">
      <c r="A933" s="237"/>
      <c r="B933" s="627" t="s">
        <v>1349</v>
      </c>
      <c r="C933" s="618"/>
      <c r="D933" s="665"/>
      <c r="E933" s="665"/>
      <c r="F933" s="665"/>
      <c r="G933" s="665"/>
      <c r="H933" s="665"/>
      <c r="I933" s="665"/>
      <c r="J933" s="665"/>
      <c r="K933" s="665"/>
      <c r="L933" s="665"/>
      <c r="M933" s="665"/>
      <c r="N933" s="665"/>
      <c r="O933" s="665"/>
      <c r="P933" s="665"/>
      <c r="Q933" s="665"/>
      <c r="R933" s="665"/>
      <c r="S933" s="665"/>
      <c r="T933" s="665"/>
      <c r="U933" s="665"/>
      <c r="V933" s="665"/>
      <c r="W933" s="665"/>
      <c r="X933" s="665"/>
      <c r="Y933" s="665"/>
      <c r="Z933" s="665"/>
      <c r="AA933" s="665"/>
      <c r="AB933" s="665"/>
      <c r="AC933" s="665"/>
      <c r="AD933" s="665"/>
      <c r="AE933" s="665"/>
      <c r="AF933" s="665"/>
      <c r="AG933" s="665"/>
      <c r="AH933" s="665"/>
      <c r="AI933" s="665"/>
      <c r="AJ933" s="665"/>
      <c r="AK933" s="665"/>
      <c r="AL933" s="665"/>
      <c r="AM933" s="646"/>
      <c r="AN933" s="646"/>
      <c r="AO933" s="646"/>
      <c r="AP933" s="650"/>
      <c r="AQ933" s="237"/>
      <c r="AR933" s="237"/>
      <c r="AX933" s="243" t="s">
        <v>1331</v>
      </c>
    </row>
    <row r="934" spans="1:50" s="243" customFormat="1" ht="30" customHeight="1" x14ac:dyDescent="0.15">
      <c r="A934" s="237"/>
      <c r="B934" s="834" t="s">
        <v>805</v>
      </c>
      <c r="C934" s="834"/>
      <c r="D934" s="880" t="s">
        <v>850</v>
      </c>
      <c r="E934" s="880"/>
      <c r="F934" s="880"/>
      <c r="G934" s="880"/>
      <c r="H934" s="880"/>
      <c r="I934" s="880"/>
      <c r="J934" s="880"/>
      <c r="K934" s="880"/>
      <c r="L934" s="880"/>
      <c r="M934" s="880"/>
      <c r="N934" s="880"/>
      <c r="O934" s="880"/>
      <c r="P934" s="880"/>
      <c r="Q934" s="880"/>
      <c r="R934" s="880"/>
      <c r="S934" s="880"/>
      <c r="T934" s="880"/>
      <c r="U934" s="880"/>
      <c r="V934" s="880"/>
      <c r="W934" s="880"/>
      <c r="X934" s="880"/>
      <c r="Y934" s="880"/>
      <c r="Z934" s="880"/>
      <c r="AA934" s="880"/>
      <c r="AB934" s="880"/>
      <c r="AC934" s="880"/>
      <c r="AD934" s="880"/>
      <c r="AE934" s="880"/>
      <c r="AF934" s="880"/>
      <c r="AG934" s="880"/>
      <c r="AH934" s="880"/>
      <c r="AI934" s="880"/>
      <c r="AJ934" s="880"/>
      <c r="AK934" s="880"/>
      <c r="AL934" s="880"/>
      <c r="AM934" s="873"/>
      <c r="AN934" s="874"/>
      <c r="AO934" s="874"/>
      <c r="AP934" s="875"/>
      <c r="AQ934" s="237"/>
      <c r="AR934" s="237"/>
    </row>
    <row r="935" spans="1:50" s="243" customFormat="1" ht="30" customHeight="1" x14ac:dyDescent="0.15">
      <c r="A935" s="237"/>
      <c r="B935" s="835" t="s">
        <v>803</v>
      </c>
      <c r="C935" s="835"/>
      <c r="D935" s="832" t="s">
        <v>851</v>
      </c>
      <c r="E935" s="832"/>
      <c r="F935" s="832"/>
      <c r="G935" s="832"/>
      <c r="H935" s="832"/>
      <c r="I935" s="832"/>
      <c r="J935" s="832"/>
      <c r="K935" s="832"/>
      <c r="L935" s="832"/>
      <c r="M935" s="832"/>
      <c r="N935" s="832"/>
      <c r="O935" s="832"/>
      <c r="P935" s="832"/>
      <c r="Q935" s="832"/>
      <c r="R935" s="832"/>
      <c r="S935" s="832"/>
      <c r="T935" s="832"/>
      <c r="U935" s="832"/>
      <c r="V935" s="832"/>
      <c r="W935" s="832"/>
      <c r="X935" s="832"/>
      <c r="Y935" s="832"/>
      <c r="Z935" s="832"/>
      <c r="AA935" s="832"/>
      <c r="AB935" s="832"/>
      <c r="AC935" s="832"/>
      <c r="AD935" s="832"/>
      <c r="AE935" s="832"/>
      <c r="AF935" s="832"/>
      <c r="AG935" s="832"/>
      <c r="AH935" s="832"/>
      <c r="AI935" s="832"/>
      <c r="AJ935" s="832"/>
      <c r="AK935" s="832"/>
      <c r="AL935" s="832" t="s">
        <v>28</v>
      </c>
      <c r="AM935" s="838"/>
      <c r="AN935" s="839"/>
      <c r="AO935" s="839"/>
      <c r="AP935" s="840"/>
      <c r="AQ935" s="237"/>
      <c r="AR935" s="237"/>
    </row>
    <row r="936" spans="1:50" s="243" customFormat="1" ht="30" customHeight="1" x14ac:dyDescent="0.15">
      <c r="A936" s="237"/>
      <c r="B936" s="1435" t="s">
        <v>1350</v>
      </c>
      <c r="C936" s="1435"/>
      <c r="D936" s="1435"/>
      <c r="E936" s="1435"/>
      <c r="F936" s="1435"/>
      <c r="G936" s="1435"/>
      <c r="H936" s="1435"/>
      <c r="I936" s="1435"/>
      <c r="J936" s="1435"/>
      <c r="K936" s="1435"/>
      <c r="L936" s="1435"/>
      <c r="M936" s="1435"/>
      <c r="N936" s="1435"/>
      <c r="O936" s="1435"/>
      <c r="P936" s="1435"/>
      <c r="Q936" s="1435"/>
      <c r="R936" s="1435"/>
      <c r="S936" s="1435"/>
      <c r="T936" s="1435"/>
      <c r="U936" s="1435"/>
      <c r="V936" s="1435"/>
      <c r="W936" s="1435"/>
      <c r="X936" s="1435"/>
      <c r="Y936" s="1435"/>
      <c r="Z936" s="1435"/>
      <c r="AA936" s="1435"/>
      <c r="AB936" s="1435"/>
      <c r="AC936" s="1435"/>
      <c r="AD936" s="1435"/>
      <c r="AE936" s="1435"/>
      <c r="AF936" s="1435"/>
      <c r="AG936" s="1435"/>
      <c r="AH936" s="1435"/>
      <c r="AI936" s="1435"/>
      <c r="AJ936" s="1435"/>
      <c r="AK936" s="1435"/>
      <c r="AL936" s="1435"/>
      <c r="AM936" s="1435"/>
      <c r="AN936" s="1435"/>
      <c r="AO936" s="1435"/>
      <c r="AP936" s="1435"/>
      <c r="AQ936" s="237"/>
      <c r="AR936" s="237"/>
    </row>
    <row r="937" spans="1:50" s="243" customFormat="1" ht="6" customHeight="1" x14ac:dyDescent="0.15">
      <c r="A937" s="237"/>
      <c r="B937" s="548"/>
      <c r="C937" s="548"/>
      <c r="D937" s="549"/>
      <c r="E937" s="549"/>
      <c r="F937" s="549"/>
      <c r="G937" s="549"/>
      <c r="H937" s="549"/>
      <c r="I937" s="549"/>
      <c r="J937" s="549"/>
      <c r="K937" s="549"/>
      <c r="L937" s="549"/>
      <c r="M937" s="549"/>
      <c r="N937" s="549"/>
      <c r="O937" s="549"/>
      <c r="P937" s="549"/>
      <c r="Q937" s="549"/>
      <c r="R937" s="549"/>
      <c r="S937" s="549"/>
      <c r="T937" s="549"/>
      <c r="U937" s="549"/>
      <c r="V937" s="549"/>
      <c r="W937" s="549"/>
      <c r="X937" s="549"/>
      <c r="Y937" s="549"/>
      <c r="Z937" s="549"/>
      <c r="AA937" s="549"/>
      <c r="AB937" s="549"/>
      <c r="AC937" s="549"/>
      <c r="AD937" s="549"/>
      <c r="AE937" s="549"/>
      <c r="AF937" s="549"/>
      <c r="AG937" s="549"/>
      <c r="AH937" s="549"/>
      <c r="AI937" s="549"/>
      <c r="AJ937" s="549"/>
      <c r="AK937" s="549"/>
      <c r="AL937" s="549"/>
      <c r="AM937" s="612"/>
      <c r="AN937" s="612"/>
      <c r="AO937" s="612"/>
      <c r="AP937" s="612"/>
      <c r="AQ937" s="237"/>
      <c r="AR937" s="237"/>
    </row>
    <row r="938" spans="1:50" s="243" customFormat="1" ht="18" customHeight="1" x14ac:dyDescent="0.15">
      <c r="A938" s="237"/>
      <c r="B938" s="566" t="s">
        <v>1551</v>
      </c>
      <c r="C938" s="548"/>
      <c r="D938" s="549"/>
      <c r="E938" s="549"/>
      <c r="F938" s="549"/>
      <c r="G938" s="549"/>
      <c r="H938" s="549"/>
      <c r="I938" s="549"/>
      <c r="J938" s="549"/>
      <c r="K938" s="549"/>
      <c r="L938" s="549"/>
      <c r="M938" s="549"/>
      <c r="N938" s="549"/>
      <c r="O938" s="549"/>
      <c r="P938" s="549"/>
      <c r="Q938" s="549"/>
      <c r="R938" s="549"/>
      <c r="S938" s="549"/>
      <c r="T938" s="549"/>
      <c r="U938" s="549"/>
      <c r="V938" s="549"/>
      <c r="W938" s="549"/>
      <c r="X938" s="549"/>
      <c r="Y938" s="549"/>
      <c r="Z938" s="549"/>
      <c r="AA938" s="549"/>
      <c r="AB938" s="549"/>
      <c r="AC938" s="549"/>
      <c r="AD938" s="549"/>
      <c r="AE938" s="549"/>
      <c r="AF938" s="549"/>
      <c r="AG938" s="549"/>
      <c r="AH938" s="549"/>
      <c r="AI938" s="549"/>
      <c r="AJ938" s="549"/>
      <c r="AK938" s="549"/>
      <c r="AL938" s="549"/>
      <c r="AM938" s="630"/>
      <c r="AN938" s="630"/>
      <c r="AO938" s="630"/>
      <c r="AP938" s="630"/>
      <c r="AQ938" s="237"/>
      <c r="AR938" s="237"/>
    </row>
    <row r="939" spans="1:50" s="243" customFormat="1" ht="18" customHeight="1" x14ac:dyDescent="0.15">
      <c r="A939" s="237"/>
      <c r="B939" s="835"/>
      <c r="C939" s="835"/>
      <c r="D939" s="835" t="s">
        <v>27</v>
      </c>
      <c r="E939" s="835"/>
      <c r="F939" s="835"/>
      <c r="G939" s="835"/>
      <c r="H939" s="835"/>
      <c r="I939" s="835"/>
      <c r="J939" s="835"/>
      <c r="K939" s="835"/>
      <c r="L939" s="835"/>
      <c r="M939" s="835"/>
      <c r="N939" s="835"/>
      <c r="O939" s="835"/>
      <c r="P939" s="835"/>
      <c r="Q939" s="835"/>
      <c r="R939" s="835"/>
      <c r="S939" s="835"/>
      <c r="T939" s="835"/>
      <c r="U939" s="835"/>
      <c r="V939" s="835"/>
      <c r="W939" s="835"/>
      <c r="X939" s="835"/>
      <c r="Y939" s="835"/>
      <c r="Z939" s="835"/>
      <c r="AA939" s="835"/>
      <c r="AB939" s="835"/>
      <c r="AC939" s="835"/>
      <c r="AD939" s="835"/>
      <c r="AE939" s="835"/>
      <c r="AF939" s="835"/>
      <c r="AG939" s="835"/>
      <c r="AH939" s="835"/>
      <c r="AI939" s="835"/>
      <c r="AJ939" s="835"/>
      <c r="AK939" s="835"/>
      <c r="AL939" s="835"/>
      <c r="AM939" s="981" t="s">
        <v>616</v>
      </c>
      <c r="AN939" s="982"/>
      <c r="AO939" s="982"/>
      <c r="AP939" s="983"/>
      <c r="AQ939" s="237"/>
      <c r="AR939" s="237"/>
    </row>
    <row r="940" spans="1:50" s="243" customFormat="1" ht="21" customHeight="1" x14ac:dyDescent="0.15">
      <c r="A940" s="237"/>
      <c r="B940" s="885" t="s">
        <v>9</v>
      </c>
      <c r="C940" s="886"/>
      <c r="D940" s="837" t="s">
        <v>1423</v>
      </c>
      <c r="E940" s="837"/>
      <c r="F940" s="837"/>
      <c r="G940" s="837"/>
      <c r="H940" s="837"/>
      <c r="I940" s="837"/>
      <c r="J940" s="837"/>
      <c r="K940" s="837"/>
      <c r="L940" s="837"/>
      <c r="M940" s="837"/>
      <c r="N940" s="837"/>
      <c r="O940" s="837"/>
      <c r="P940" s="837"/>
      <c r="Q940" s="837"/>
      <c r="R940" s="837"/>
      <c r="S940" s="837"/>
      <c r="T940" s="837"/>
      <c r="U940" s="837"/>
      <c r="V940" s="837"/>
      <c r="W940" s="837"/>
      <c r="X940" s="837"/>
      <c r="Y940" s="837"/>
      <c r="Z940" s="837"/>
      <c r="AA940" s="837"/>
      <c r="AB940" s="837"/>
      <c r="AC940" s="837"/>
      <c r="AD940" s="837"/>
      <c r="AE940" s="837"/>
      <c r="AF940" s="837"/>
      <c r="AG940" s="837"/>
      <c r="AH940" s="837"/>
      <c r="AI940" s="837"/>
      <c r="AJ940" s="837"/>
      <c r="AK940" s="837"/>
      <c r="AL940" s="837"/>
      <c r="AM940" s="1131"/>
      <c r="AN940" s="1132"/>
      <c r="AO940" s="1132"/>
      <c r="AP940" s="1133"/>
      <c r="AQ940" s="237"/>
      <c r="AR940" s="237"/>
    </row>
    <row r="941" spans="1:50" s="243" customFormat="1" ht="88.5" customHeight="1" x14ac:dyDescent="0.15">
      <c r="A941" s="237"/>
      <c r="B941" s="851"/>
      <c r="C941" s="852"/>
      <c r="D941" s="644"/>
      <c r="E941" s="855" t="s">
        <v>1550</v>
      </c>
      <c r="F941" s="1156"/>
      <c r="G941" s="1156"/>
      <c r="H941" s="1156"/>
      <c r="I941" s="1156"/>
      <c r="J941" s="1156"/>
      <c r="K941" s="1156"/>
      <c r="L941" s="1156"/>
      <c r="M941" s="1156"/>
      <c r="N941" s="1156"/>
      <c r="O941" s="1156"/>
      <c r="P941" s="1156"/>
      <c r="Q941" s="1156"/>
      <c r="R941" s="1156"/>
      <c r="S941" s="1156"/>
      <c r="T941" s="1156"/>
      <c r="U941" s="1156"/>
      <c r="V941" s="1156"/>
      <c r="W941" s="1156"/>
      <c r="X941" s="1156"/>
      <c r="Y941" s="1156"/>
      <c r="Z941" s="1156"/>
      <c r="AA941" s="1156"/>
      <c r="AB941" s="1156"/>
      <c r="AC941" s="1156"/>
      <c r="AD941" s="1156"/>
      <c r="AE941" s="1156"/>
      <c r="AF941" s="1156"/>
      <c r="AG941" s="1156"/>
      <c r="AH941" s="1156"/>
      <c r="AI941" s="1156"/>
      <c r="AJ941" s="1156"/>
      <c r="AK941" s="1157"/>
      <c r="AL941" s="812"/>
      <c r="AM941" s="1134"/>
      <c r="AN941" s="946"/>
      <c r="AO941" s="946"/>
      <c r="AP941" s="1135"/>
      <c r="AQ941" s="237"/>
      <c r="AR941" s="237"/>
    </row>
    <row r="942" spans="1:50" s="243" customFormat="1" ht="6" customHeight="1" x14ac:dyDescent="0.15">
      <c r="A942" s="237"/>
      <c r="B942" s="853"/>
      <c r="C942" s="854"/>
      <c r="D942" s="975"/>
      <c r="E942" s="976"/>
      <c r="F942" s="976"/>
      <c r="G942" s="976"/>
      <c r="H942" s="976"/>
      <c r="I942" s="976"/>
      <c r="J942" s="976"/>
      <c r="K942" s="976"/>
      <c r="L942" s="976"/>
      <c r="M942" s="976"/>
      <c r="N942" s="976"/>
      <c r="O942" s="976"/>
      <c r="P942" s="976"/>
      <c r="Q942" s="976"/>
      <c r="R942" s="976"/>
      <c r="S942" s="976"/>
      <c r="T942" s="976"/>
      <c r="U942" s="976"/>
      <c r="V942" s="976"/>
      <c r="W942" s="976"/>
      <c r="X942" s="976"/>
      <c r="Y942" s="976"/>
      <c r="Z942" s="976"/>
      <c r="AA942" s="976"/>
      <c r="AB942" s="976"/>
      <c r="AC942" s="976"/>
      <c r="AD942" s="976"/>
      <c r="AE942" s="976"/>
      <c r="AF942" s="976"/>
      <c r="AG942" s="976"/>
      <c r="AH942" s="976"/>
      <c r="AI942" s="976"/>
      <c r="AJ942" s="976"/>
      <c r="AK942" s="976"/>
      <c r="AL942" s="977"/>
      <c r="AM942" s="1136"/>
      <c r="AN942" s="1137"/>
      <c r="AO942" s="1137"/>
      <c r="AP942" s="1138"/>
      <c r="AQ942" s="237"/>
      <c r="AR942" s="237"/>
    </row>
    <row r="943" spans="1:50" s="243" customFormat="1" ht="30" customHeight="1" x14ac:dyDescent="0.15">
      <c r="A943" s="237"/>
      <c r="B943" s="835" t="s">
        <v>12</v>
      </c>
      <c r="C943" s="835"/>
      <c r="D943" s="832" t="s">
        <v>868</v>
      </c>
      <c r="E943" s="832"/>
      <c r="F943" s="832"/>
      <c r="G943" s="832"/>
      <c r="H943" s="832"/>
      <c r="I943" s="832"/>
      <c r="J943" s="832"/>
      <c r="K943" s="832"/>
      <c r="L943" s="832"/>
      <c r="M943" s="832"/>
      <c r="N943" s="832"/>
      <c r="O943" s="832"/>
      <c r="P943" s="832"/>
      <c r="Q943" s="832"/>
      <c r="R943" s="832"/>
      <c r="S943" s="832"/>
      <c r="T943" s="832"/>
      <c r="U943" s="832"/>
      <c r="V943" s="832"/>
      <c r="W943" s="832"/>
      <c r="X943" s="832"/>
      <c r="Y943" s="832"/>
      <c r="Z943" s="832"/>
      <c r="AA943" s="832"/>
      <c r="AB943" s="832"/>
      <c r="AC943" s="832"/>
      <c r="AD943" s="832"/>
      <c r="AE943" s="832"/>
      <c r="AF943" s="832"/>
      <c r="AG943" s="832"/>
      <c r="AH943" s="832"/>
      <c r="AI943" s="832"/>
      <c r="AJ943" s="832"/>
      <c r="AK943" s="832"/>
      <c r="AL943" s="832"/>
      <c r="AM943" s="870"/>
      <c r="AN943" s="871"/>
      <c r="AO943" s="871"/>
      <c r="AP943" s="872"/>
      <c r="AQ943" s="237"/>
      <c r="AR943" s="237"/>
    </row>
    <row r="944" spans="1:50" s="243" customFormat="1" ht="45" customHeight="1" x14ac:dyDescent="0.15">
      <c r="A944" s="237"/>
      <c r="B944" s="835" t="s">
        <v>14</v>
      </c>
      <c r="C944" s="835"/>
      <c r="D944" s="832" t="s">
        <v>798</v>
      </c>
      <c r="E944" s="832"/>
      <c r="F944" s="832"/>
      <c r="G944" s="832"/>
      <c r="H944" s="832"/>
      <c r="I944" s="832"/>
      <c r="J944" s="832"/>
      <c r="K944" s="832"/>
      <c r="L944" s="832"/>
      <c r="M944" s="832"/>
      <c r="N944" s="832"/>
      <c r="O944" s="832"/>
      <c r="P944" s="832"/>
      <c r="Q944" s="832"/>
      <c r="R944" s="832"/>
      <c r="S944" s="832"/>
      <c r="T944" s="832"/>
      <c r="U944" s="832"/>
      <c r="V944" s="832"/>
      <c r="W944" s="832"/>
      <c r="X944" s="832"/>
      <c r="Y944" s="832"/>
      <c r="Z944" s="832"/>
      <c r="AA944" s="832"/>
      <c r="AB944" s="832"/>
      <c r="AC944" s="832"/>
      <c r="AD944" s="832"/>
      <c r="AE944" s="832"/>
      <c r="AF944" s="832"/>
      <c r="AG944" s="832"/>
      <c r="AH944" s="832"/>
      <c r="AI944" s="832"/>
      <c r="AJ944" s="832"/>
      <c r="AK944" s="832"/>
      <c r="AL944" s="832"/>
      <c r="AM944" s="870"/>
      <c r="AN944" s="871"/>
      <c r="AO944" s="871"/>
      <c r="AP944" s="872"/>
      <c r="AQ944" s="237"/>
      <c r="AR944" s="237"/>
    </row>
    <row r="945" spans="1:44" s="243" customFormat="1" ht="6" customHeight="1" x14ac:dyDescent="0.15">
      <c r="A945" s="237"/>
      <c r="B945" s="617"/>
      <c r="C945" s="617"/>
      <c r="D945" s="645"/>
      <c r="E945" s="645"/>
      <c r="F945" s="645"/>
      <c r="G945" s="645"/>
      <c r="H945" s="645"/>
      <c r="I945" s="645"/>
      <c r="J945" s="645"/>
      <c r="K945" s="645"/>
      <c r="L945" s="645"/>
      <c r="M945" s="645"/>
      <c r="N945" s="645"/>
      <c r="O945" s="645"/>
      <c r="P945" s="645"/>
      <c r="Q945" s="645"/>
      <c r="R945" s="645"/>
      <c r="S945" s="645"/>
      <c r="T945" s="645"/>
      <c r="U945" s="645"/>
      <c r="V945" s="645"/>
      <c r="W945" s="645"/>
      <c r="X945" s="645"/>
      <c r="Y945" s="645"/>
      <c r="Z945" s="645"/>
      <c r="AA945" s="645"/>
      <c r="AB945" s="645"/>
      <c r="AC945" s="645"/>
      <c r="AD945" s="645"/>
      <c r="AE945" s="645"/>
      <c r="AF945" s="645"/>
      <c r="AG945" s="645"/>
      <c r="AH945" s="645"/>
      <c r="AI945" s="645"/>
      <c r="AJ945" s="645"/>
      <c r="AK945" s="645"/>
      <c r="AL945" s="645"/>
      <c r="AM945" s="630"/>
      <c r="AN945" s="630"/>
      <c r="AO945" s="630"/>
      <c r="AP945" s="630"/>
      <c r="AQ945" s="237"/>
      <c r="AR945" s="237"/>
    </row>
    <row r="946" spans="1:44" s="243" customFormat="1" ht="18" customHeight="1" x14ac:dyDescent="0.15">
      <c r="A946" s="237"/>
      <c r="B946" s="566" t="s">
        <v>1415</v>
      </c>
      <c r="C946" s="548"/>
      <c r="D946" s="549"/>
      <c r="E946" s="549"/>
      <c r="F946" s="549"/>
      <c r="G946" s="549"/>
      <c r="H946" s="549"/>
      <c r="I946" s="549"/>
      <c r="J946" s="549"/>
      <c r="K946" s="549"/>
      <c r="L946" s="549"/>
      <c r="M946" s="549"/>
      <c r="N946" s="549"/>
      <c r="O946" s="549"/>
      <c r="P946" s="549"/>
      <c r="Q946" s="549"/>
      <c r="R946" s="549"/>
      <c r="S946" s="549"/>
      <c r="T946" s="549"/>
      <c r="U946" s="549"/>
      <c r="V946" s="549"/>
      <c r="W946" s="549"/>
      <c r="X946" s="549"/>
      <c r="Y946" s="549"/>
      <c r="Z946" s="549"/>
      <c r="AA946" s="549"/>
      <c r="AB946" s="549"/>
      <c r="AC946" s="549"/>
      <c r="AD946" s="549"/>
      <c r="AE946" s="549"/>
      <c r="AF946" s="549"/>
      <c r="AG946" s="549"/>
      <c r="AH946" s="549"/>
      <c r="AI946" s="549"/>
      <c r="AJ946" s="549"/>
      <c r="AK946" s="549"/>
      <c r="AL946" s="549"/>
      <c r="AM946" s="630"/>
      <c r="AN946" s="630"/>
      <c r="AO946" s="630"/>
      <c r="AP946" s="630"/>
      <c r="AQ946" s="237"/>
      <c r="AR946" s="237"/>
    </row>
    <row r="947" spans="1:44" s="243" customFormat="1" ht="18" customHeight="1" x14ac:dyDescent="0.15">
      <c r="A947" s="237"/>
      <c r="B947" s="876"/>
      <c r="C947" s="876"/>
      <c r="D947" s="876" t="s">
        <v>27</v>
      </c>
      <c r="E947" s="876"/>
      <c r="F947" s="876"/>
      <c r="G947" s="876"/>
      <c r="H947" s="876"/>
      <c r="I947" s="876"/>
      <c r="J947" s="876"/>
      <c r="K947" s="876"/>
      <c r="L947" s="876"/>
      <c r="M947" s="876"/>
      <c r="N947" s="876"/>
      <c r="O947" s="876"/>
      <c r="P947" s="876"/>
      <c r="Q947" s="876"/>
      <c r="R947" s="876"/>
      <c r="S947" s="876"/>
      <c r="T947" s="876"/>
      <c r="U947" s="876"/>
      <c r="V947" s="876"/>
      <c r="W947" s="876"/>
      <c r="X947" s="876"/>
      <c r="Y947" s="876"/>
      <c r="Z947" s="876"/>
      <c r="AA947" s="876"/>
      <c r="AB947" s="876"/>
      <c r="AC947" s="876"/>
      <c r="AD947" s="876"/>
      <c r="AE947" s="876"/>
      <c r="AF947" s="876"/>
      <c r="AG947" s="876"/>
      <c r="AH947" s="876"/>
      <c r="AI947" s="876"/>
      <c r="AJ947" s="876"/>
      <c r="AK947" s="876"/>
      <c r="AL947" s="876"/>
      <c r="AM947" s="841" t="s">
        <v>60</v>
      </c>
      <c r="AN947" s="842"/>
      <c r="AO947" s="842"/>
      <c r="AP947" s="843"/>
      <c r="AQ947" s="237"/>
      <c r="AR947" s="237"/>
    </row>
    <row r="948" spans="1:44" s="243" customFormat="1" ht="18" customHeight="1" x14ac:dyDescent="0.15">
      <c r="A948" s="237"/>
      <c r="B948" s="910" t="s">
        <v>1354</v>
      </c>
      <c r="C948" s="910"/>
      <c r="D948" s="910"/>
      <c r="E948" s="910"/>
      <c r="F948" s="910"/>
      <c r="G948" s="910"/>
      <c r="H948" s="910"/>
      <c r="I948" s="910"/>
      <c r="J948" s="910"/>
      <c r="K948" s="910"/>
      <c r="L948" s="910"/>
      <c r="M948" s="910"/>
      <c r="N948" s="910"/>
      <c r="O948" s="910"/>
      <c r="P948" s="910"/>
      <c r="Q948" s="910"/>
      <c r="R948" s="910"/>
      <c r="S948" s="910"/>
      <c r="T948" s="910"/>
      <c r="U948" s="910"/>
      <c r="V948" s="910"/>
      <c r="W948" s="910"/>
      <c r="X948" s="910"/>
      <c r="Y948" s="910"/>
      <c r="Z948" s="910"/>
      <c r="AA948" s="910"/>
      <c r="AB948" s="910"/>
      <c r="AC948" s="910"/>
      <c r="AD948" s="910"/>
      <c r="AE948" s="910"/>
      <c r="AF948" s="910"/>
      <c r="AG948" s="910"/>
      <c r="AH948" s="910"/>
      <c r="AI948" s="910"/>
      <c r="AJ948" s="910"/>
      <c r="AK948" s="910"/>
      <c r="AL948" s="910"/>
      <c r="AM948" s="910"/>
      <c r="AN948" s="910"/>
      <c r="AO948" s="910"/>
      <c r="AP948" s="910"/>
      <c r="AQ948" s="237"/>
      <c r="AR948" s="237"/>
    </row>
    <row r="949" spans="1:44" s="243" customFormat="1" ht="90" customHeight="1" x14ac:dyDescent="0.15">
      <c r="A949" s="237"/>
      <c r="B949" s="834" t="s">
        <v>9</v>
      </c>
      <c r="C949" s="834"/>
      <c r="D949" s="880" t="s">
        <v>1727</v>
      </c>
      <c r="E949" s="880"/>
      <c r="F949" s="880"/>
      <c r="G949" s="880"/>
      <c r="H949" s="880"/>
      <c r="I949" s="880"/>
      <c r="J949" s="880"/>
      <c r="K949" s="880"/>
      <c r="L949" s="880"/>
      <c r="M949" s="880"/>
      <c r="N949" s="880"/>
      <c r="O949" s="880"/>
      <c r="P949" s="880"/>
      <c r="Q949" s="880"/>
      <c r="R949" s="880"/>
      <c r="S949" s="880"/>
      <c r="T949" s="880"/>
      <c r="U949" s="880"/>
      <c r="V949" s="880"/>
      <c r="W949" s="880"/>
      <c r="X949" s="880"/>
      <c r="Y949" s="880"/>
      <c r="Z949" s="880"/>
      <c r="AA949" s="880"/>
      <c r="AB949" s="880"/>
      <c r="AC949" s="880"/>
      <c r="AD949" s="880"/>
      <c r="AE949" s="880"/>
      <c r="AF949" s="880"/>
      <c r="AG949" s="880"/>
      <c r="AH949" s="880"/>
      <c r="AI949" s="880"/>
      <c r="AJ949" s="880"/>
      <c r="AK949" s="880"/>
      <c r="AL949" s="880"/>
      <c r="AM949" s="895"/>
      <c r="AN949" s="896"/>
      <c r="AO949" s="896"/>
      <c r="AP949" s="897"/>
      <c r="AQ949" s="237"/>
      <c r="AR949" s="237"/>
    </row>
    <row r="950" spans="1:44" s="243" customFormat="1" ht="30" customHeight="1" x14ac:dyDescent="0.15">
      <c r="A950" s="237"/>
      <c r="B950" s="835" t="s">
        <v>12</v>
      </c>
      <c r="C950" s="835"/>
      <c r="D950" s="832" t="s">
        <v>1728</v>
      </c>
      <c r="E950" s="832"/>
      <c r="F950" s="832"/>
      <c r="G950" s="832"/>
      <c r="H950" s="832"/>
      <c r="I950" s="832"/>
      <c r="J950" s="832"/>
      <c r="K950" s="832"/>
      <c r="L950" s="832"/>
      <c r="M950" s="832"/>
      <c r="N950" s="832"/>
      <c r="O950" s="832"/>
      <c r="P950" s="832"/>
      <c r="Q950" s="832"/>
      <c r="R950" s="832"/>
      <c r="S950" s="832"/>
      <c r="T950" s="832"/>
      <c r="U950" s="832"/>
      <c r="V950" s="832"/>
      <c r="W950" s="832"/>
      <c r="X950" s="832"/>
      <c r="Y950" s="832"/>
      <c r="Z950" s="832"/>
      <c r="AA950" s="832"/>
      <c r="AB950" s="832"/>
      <c r="AC950" s="832"/>
      <c r="AD950" s="832"/>
      <c r="AE950" s="832"/>
      <c r="AF950" s="832"/>
      <c r="AG950" s="832"/>
      <c r="AH950" s="832"/>
      <c r="AI950" s="832"/>
      <c r="AJ950" s="832"/>
      <c r="AK950" s="832"/>
      <c r="AL950" s="832" t="s">
        <v>28</v>
      </c>
      <c r="AM950" s="838"/>
      <c r="AN950" s="839"/>
      <c r="AO950" s="839"/>
      <c r="AP950" s="840"/>
      <c r="AQ950" s="237"/>
      <c r="AR950" s="237"/>
    </row>
    <row r="951" spans="1:44" s="243" customFormat="1" ht="49.5" customHeight="1" x14ac:dyDescent="0.15">
      <c r="A951" s="237"/>
      <c r="B951" s="835" t="s">
        <v>14</v>
      </c>
      <c r="C951" s="835"/>
      <c r="D951" s="832" t="s">
        <v>1351</v>
      </c>
      <c r="E951" s="832"/>
      <c r="F951" s="832"/>
      <c r="G951" s="832"/>
      <c r="H951" s="832"/>
      <c r="I951" s="832"/>
      <c r="J951" s="832"/>
      <c r="K951" s="832"/>
      <c r="L951" s="832"/>
      <c r="M951" s="832"/>
      <c r="N951" s="832"/>
      <c r="O951" s="832"/>
      <c r="P951" s="832"/>
      <c r="Q951" s="832"/>
      <c r="R951" s="832"/>
      <c r="S951" s="832"/>
      <c r="T951" s="832"/>
      <c r="U951" s="832"/>
      <c r="V951" s="832"/>
      <c r="W951" s="832"/>
      <c r="X951" s="832"/>
      <c r="Y951" s="832"/>
      <c r="Z951" s="832"/>
      <c r="AA951" s="832"/>
      <c r="AB951" s="832"/>
      <c r="AC951" s="832"/>
      <c r="AD951" s="832"/>
      <c r="AE951" s="832"/>
      <c r="AF951" s="832"/>
      <c r="AG951" s="832"/>
      <c r="AH951" s="832"/>
      <c r="AI951" s="832"/>
      <c r="AJ951" s="832"/>
      <c r="AK951" s="832"/>
      <c r="AL951" s="832" t="s">
        <v>28</v>
      </c>
      <c r="AM951" s="838"/>
      <c r="AN951" s="839"/>
      <c r="AO951" s="839"/>
      <c r="AP951" s="840"/>
      <c r="AQ951" s="237"/>
      <c r="AR951" s="237"/>
    </row>
    <row r="952" spans="1:44" s="243" customFormat="1" ht="45" customHeight="1" x14ac:dyDescent="0.15">
      <c r="A952" s="237"/>
      <c r="B952" s="835" t="s">
        <v>1352</v>
      </c>
      <c r="C952" s="835"/>
      <c r="D952" s="832" t="s">
        <v>1353</v>
      </c>
      <c r="E952" s="832"/>
      <c r="F952" s="832"/>
      <c r="G952" s="832"/>
      <c r="H952" s="832"/>
      <c r="I952" s="832"/>
      <c r="J952" s="832"/>
      <c r="K952" s="832"/>
      <c r="L952" s="832"/>
      <c r="M952" s="832"/>
      <c r="N952" s="832"/>
      <c r="O952" s="832"/>
      <c r="P952" s="832"/>
      <c r="Q952" s="832"/>
      <c r="R952" s="832"/>
      <c r="S952" s="832"/>
      <c r="T952" s="832"/>
      <c r="U952" s="832"/>
      <c r="V952" s="832"/>
      <c r="W952" s="832"/>
      <c r="X952" s="832"/>
      <c r="Y952" s="832"/>
      <c r="Z952" s="832"/>
      <c r="AA952" s="832"/>
      <c r="AB952" s="832"/>
      <c r="AC952" s="832"/>
      <c r="AD952" s="832"/>
      <c r="AE952" s="832"/>
      <c r="AF952" s="832"/>
      <c r="AG952" s="832"/>
      <c r="AH952" s="832"/>
      <c r="AI952" s="832"/>
      <c r="AJ952" s="832"/>
      <c r="AK952" s="832"/>
      <c r="AL952" s="832" t="s">
        <v>28</v>
      </c>
      <c r="AM952" s="838"/>
      <c r="AN952" s="839"/>
      <c r="AO952" s="839"/>
      <c r="AP952" s="840"/>
      <c r="AQ952" s="237"/>
      <c r="AR952" s="237"/>
    </row>
    <row r="953" spans="1:44" s="243" customFormat="1" ht="18" customHeight="1" x14ac:dyDescent="0.15">
      <c r="A953" s="237"/>
      <c r="B953" s="910" t="s">
        <v>1357</v>
      </c>
      <c r="C953" s="910"/>
      <c r="D953" s="910"/>
      <c r="E953" s="910"/>
      <c r="F953" s="910"/>
      <c r="G953" s="910"/>
      <c r="H953" s="910"/>
      <c r="I953" s="910"/>
      <c r="J953" s="910"/>
      <c r="K953" s="910"/>
      <c r="L953" s="910"/>
      <c r="M953" s="910"/>
      <c r="N953" s="910"/>
      <c r="O953" s="910"/>
      <c r="P953" s="910"/>
      <c r="Q953" s="910"/>
      <c r="R953" s="910"/>
      <c r="S953" s="910"/>
      <c r="T953" s="910"/>
      <c r="U953" s="910"/>
      <c r="V953" s="910"/>
      <c r="W953" s="910"/>
      <c r="X953" s="910"/>
      <c r="Y953" s="910"/>
      <c r="Z953" s="910"/>
      <c r="AA953" s="910"/>
      <c r="AB953" s="910"/>
      <c r="AC953" s="910"/>
      <c r="AD953" s="910"/>
      <c r="AE953" s="910"/>
      <c r="AF953" s="910"/>
      <c r="AG953" s="910"/>
      <c r="AH953" s="910"/>
      <c r="AI953" s="910"/>
      <c r="AJ953" s="910"/>
      <c r="AK953" s="910"/>
      <c r="AL953" s="910"/>
      <c r="AM953" s="910"/>
      <c r="AN953" s="910"/>
      <c r="AO953" s="910"/>
      <c r="AP953" s="910"/>
      <c r="AQ953" s="237"/>
      <c r="AR953" s="237"/>
    </row>
    <row r="954" spans="1:44" s="243" customFormat="1" ht="30" customHeight="1" x14ac:dyDescent="0.15">
      <c r="A954" s="237"/>
      <c r="B954" s="826" t="s">
        <v>1355</v>
      </c>
      <c r="C954" s="828"/>
      <c r="D954" s="930" t="s">
        <v>1504</v>
      </c>
      <c r="E954" s="931"/>
      <c r="F954" s="931"/>
      <c r="G954" s="931"/>
      <c r="H954" s="931"/>
      <c r="I954" s="931"/>
      <c r="J954" s="931"/>
      <c r="K954" s="931"/>
      <c r="L954" s="931"/>
      <c r="M954" s="931"/>
      <c r="N954" s="931"/>
      <c r="O954" s="931"/>
      <c r="P954" s="931"/>
      <c r="Q954" s="931"/>
      <c r="R954" s="931"/>
      <c r="S954" s="931"/>
      <c r="T954" s="931"/>
      <c r="U954" s="931"/>
      <c r="V954" s="931"/>
      <c r="W954" s="931"/>
      <c r="X954" s="931"/>
      <c r="Y954" s="931"/>
      <c r="Z954" s="931"/>
      <c r="AA954" s="931"/>
      <c r="AB954" s="931"/>
      <c r="AC954" s="931"/>
      <c r="AD954" s="931"/>
      <c r="AE954" s="931"/>
      <c r="AF954" s="931"/>
      <c r="AG954" s="931"/>
      <c r="AH954" s="931"/>
      <c r="AI954" s="931"/>
      <c r="AJ954" s="931"/>
      <c r="AK954" s="931"/>
      <c r="AL954" s="932"/>
      <c r="AM954" s="627"/>
      <c r="AN954" s="628"/>
      <c r="AO954" s="628"/>
      <c r="AP954" s="629"/>
      <c r="AQ954" s="237"/>
      <c r="AR954" s="237"/>
    </row>
    <row r="955" spans="1:44" s="243" customFormat="1" ht="30" customHeight="1" x14ac:dyDescent="0.15">
      <c r="A955" s="237"/>
      <c r="B955" s="826" t="s">
        <v>1356</v>
      </c>
      <c r="C955" s="828"/>
      <c r="D955" s="903" t="s">
        <v>1729</v>
      </c>
      <c r="E955" s="904"/>
      <c r="F955" s="904"/>
      <c r="G955" s="904"/>
      <c r="H955" s="904"/>
      <c r="I955" s="904"/>
      <c r="J955" s="904"/>
      <c r="K955" s="904"/>
      <c r="L955" s="904"/>
      <c r="M955" s="904"/>
      <c r="N955" s="904"/>
      <c r="O955" s="904"/>
      <c r="P955" s="904"/>
      <c r="Q955" s="904"/>
      <c r="R955" s="904"/>
      <c r="S955" s="904"/>
      <c r="T955" s="904"/>
      <c r="U955" s="904"/>
      <c r="V955" s="904"/>
      <c r="W955" s="904"/>
      <c r="X955" s="904"/>
      <c r="Y955" s="904"/>
      <c r="Z955" s="904"/>
      <c r="AA955" s="904"/>
      <c r="AB955" s="904"/>
      <c r="AC955" s="904"/>
      <c r="AD955" s="904"/>
      <c r="AE955" s="904"/>
      <c r="AF955" s="904"/>
      <c r="AG955" s="904"/>
      <c r="AH955" s="904"/>
      <c r="AI955" s="904"/>
      <c r="AJ955" s="904"/>
      <c r="AK955" s="904"/>
      <c r="AL955" s="905"/>
      <c r="AM955" s="826"/>
      <c r="AN955" s="827"/>
      <c r="AO955" s="827"/>
      <c r="AP955" s="828"/>
      <c r="AQ955" s="237"/>
      <c r="AR955" s="237"/>
    </row>
    <row r="956" spans="1:44" s="243" customFormat="1" ht="6" customHeight="1" x14ac:dyDescent="0.15">
      <c r="A956" s="237"/>
      <c r="B956" s="617"/>
      <c r="C956" s="617"/>
      <c r="D956" s="645"/>
      <c r="E956" s="645"/>
      <c r="F956" s="645"/>
      <c r="G956" s="645"/>
      <c r="H956" s="645"/>
      <c r="I956" s="645"/>
      <c r="J956" s="645"/>
      <c r="K956" s="645"/>
      <c r="L956" s="645"/>
      <c r="M956" s="645"/>
      <c r="N956" s="645"/>
      <c r="O956" s="645"/>
      <c r="P956" s="645"/>
      <c r="Q956" s="645"/>
      <c r="R956" s="645"/>
      <c r="S956" s="645"/>
      <c r="T956" s="645"/>
      <c r="U956" s="645"/>
      <c r="V956" s="645"/>
      <c r="W956" s="645"/>
      <c r="X956" s="645"/>
      <c r="Y956" s="645"/>
      <c r="Z956" s="645"/>
      <c r="AA956" s="645"/>
      <c r="AB956" s="645"/>
      <c r="AC956" s="645"/>
      <c r="AD956" s="645"/>
      <c r="AE956" s="645"/>
      <c r="AF956" s="645"/>
      <c r="AG956" s="645"/>
      <c r="AH956" s="645"/>
      <c r="AI956" s="645"/>
      <c r="AJ956" s="645"/>
      <c r="AK956" s="645"/>
      <c r="AL956" s="645"/>
      <c r="AM956" s="630"/>
      <c r="AN956" s="630"/>
      <c r="AO956" s="630"/>
      <c r="AP956" s="630"/>
      <c r="AQ956" s="237"/>
      <c r="AR956" s="237"/>
    </row>
    <row r="957" spans="1:44" s="243" customFormat="1" ht="18" customHeight="1" x14ac:dyDescent="0.15">
      <c r="A957" s="237"/>
      <c r="B957" s="566" t="s">
        <v>1416</v>
      </c>
      <c r="C957" s="548"/>
      <c r="D957" s="549"/>
      <c r="E957" s="549"/>
      <c r="F957" s="549"/>
      <c r="G957" s="549"/>
      <c r="H957" s="549"/>
      <c r="I957" s="549"/>
      <c r="J957" s="549"/>
      <c r="K957" s="549"/>
      <c r="L957" s="549"/>
      <c r="M957" s="549"/>
      <c r="N957" s="549"/>
      <c r="O957" s="549"/>
      <c r="P957" s="549"/>
      <c r="Q957" s="549"/>
      <c r="R957" s="549"/>
      <c r="S957" s="549"/>
      <c r="T957" s="549"/>
      <c r="U957" s="549"/>
      <c r="V957" s="549"/>
      <c r="W957" s="549"/>
      <c r="X957" s="549"/>
      <c r="Y957" s="549"/>
      <c r="Z957" s="549"/>
      <c r="AA957" s="549"/>
      <c r="AB957" s="549"/>
      <c r="AC957" s="549"/>
      <c r="AD957" s="549"/>
      <c r="AE957" s="549"/>
      <c r="AF957" s="549"/>
      <c r="AG957" s="549"/>
      <c r="AH957" s="549"/>
      <c r="AI957" s="549"/>
      <c r="AJ957" s="549"/>
      <c r="AK957" s="549"/>
      <c r="AL957" s="549"/>
      <c r="AM957" s="630"/>
      <c r="AN957" s="630"/>
      <c r="AO957" s="630"/>
      <c r="AP957" s="630"/>
      <c r="AQ957" s="237"/>
      <c r="AR957" s="237"/>
    </row>
    <row r="958" spans="1:44" s="243" customFormat="1" ht="18" customHeight="1" x14ac:dyDescent="0.15">
      <c r="A958" s="237"/>
      <c r="B958" s="826"/>
      <c r="C958" s="828"/>
      <c r="D958" s="826" t="s">
        <v>27</v>
      </c>
      <c r="E958" s="827"/>
      <c r="F958" s="827"/>
      <c r="G958" s="827"/>
      <c r="H958" s="827"/>
      <c r="I958" s="827"/>
      <c r="J958" s="827"/>
      <c r="K958" s="827"/>
      <c r="L958" s="827"/>
      <c r="M958" s="827"/>
      <c r="N958" s="827"/>
      <c r="O958" s="827"/>
      <c r="P958" s="827"/>
      <c r="Q958" s="827"/>
      <c r="R958" s="827"/>
      <c r="S958" s="827"/>
      <c r="T958" s="827"/>
      <c r="U958" s="827"/>
      <c r="V958" s="827"/>
      <c r="W958" s="827"/>
      <c r="X958" s="827"/>
      <c r="Y958" s="827"/>
      <c r="Z958" s="827"/>
      <c r="AA958" s="827"/>
      <c r="AB958" s="827"/>
      <c r="AC958" s="827"/>
      <c r="AD958" s="827"/>
      <c r="AE958" s="827"/>
      <c r="AF958" s="827"/>
      <c r="AG958" s="827"/>
      <c r="AH958" s="827"/>
      <c r="AI958" s="827"/>
      <c r="AJ958" s="827"/>
      <c r="AK958" s="827"/>
      <c r="AL958" s="828"/>
      <c r="AM958" s="1107" t="s">
        <v>60</v>
      </c>
      <c r="AN958" s="1108"/>
      <c r="AO958" s="1108"/>
      <c r="AP958" s="1109"/>
      <c r="AQ958" s="237"/>
      <c r="AR958" s="237"/>
    </row>
    <row r="959" spans="1:44" s="243" customFormat="1" ht="18" customHeight="1" x14ac:dyDescent="0.15">
      <c r="A959" s="237"/>
      <c r="B959" s="933" t="s">
        <v>1358</v>
      </c>
      <c r="C959" s="934"/>
      <c r="D959" s="934"/>
      <c r="E959" s="934"/>
      <c r="F959" s="934"/>
      <c r="G959" s="934"/>
      <c r="H959" s="934"/>
      <c r="I959" s="934"/>
      <c r="J959" s="934"/>
      <c r="K959" s="934"/>
      <c r="L959" s="934"/>
      <c r="M959" s="934"/>
      <c r="N959" s="934"/>
      <c r="O959" s="934"/>
      <c r="P959" s="934"/>
      <c r="Q959" s="934"/>
      <c r="R959" s="934"/>
      <c r="S959" s="934"/>
      <c r="T959" s="934"/>
      <c r="U959" s="934"/>
      <c r="V959" s="934"/>
      <c r="W959" s="934"/>
      <c r="X959" s="934"/>
      <c r="Y959" s="934"/>
      <c r="Z959" s="934"/>
      <c r="AA959" s="934"/>
      <c r="AB959" s="934"/>
      <c r="AC959" s="934"/>
      <c r="AD959" s="934"/>
      <c r="AE959" s="934"/>
      <c r="AF959" s="934"/>
      <c r="AG959" s="934"/>
      <c r="AH959" s="934"/>
      <c r="AI959" s="934"/>
      <c r="AJ959" s="934"/>
      <c r="AK959" s="934"/>
      <c r="AL959" s="934"/>
      <c r="AM959" s="934"/>
      <c r="AN959" s="934"/>
      <c r="AO959" s="934"/>
      <c r="AP959" s="935"/>
      <c r="AQ959" s="237"/>
      <c r="AR959" s="237"/>
    </row>
    <row r="960" spans="1:44" s="243" customFormat="1" ht="45" customHeight="1" x14ac:dyDescent="0.15">
      <c r="A960" s="237"/>
      <c r="B960" s="936" t="s">
        <v>1335</v>
      </c>
      <c r="C960" s="937"/>
      <c r="D960" s="1030" t="s">
        <v>1359</v>
      </c>
      <c r="E960" s="1031"/>
      <c r="F960" s="1031"/>
      <c r="G960" s="1031"/>
      <c r="H960" s="1031"/>
      <c r="I960" s="1031"/>
      <c r="J960" s="1031"/>
      <c r="K960" s="1031"/>
      <c r="L960" s="1031"/>
      <c r="M960" s="1031"/>
      <c r="N960" s="1031"/>
      <c r="O960" s="1031"/>
      <c r="P960" s="1031"/>
      <c r="Q960" s="1031"/>
      <c r="R960" s="1031"/>
      <c r="S960" s="1031"/>
      <c r="T960" s="1031"/>
      <c r="U960" s="1031"/>
      <c r="V960" s="1031"/>
      <c r="W960" s="1031"/>
      <c r="X960" s="1031"/>
      <c r="Y960" s="1031"/>
      <c r="Z960" s="1031"/>
      <c r="AA960" s="1031"/>
      <c r="AB960" s="1031"/>
      <c r="AC960" s="1031"/>
      <c r="AD960" s="1031"/>
      <c r="AE960" s="1031"/>
      <c r="AF960" s="1031"/>
      <c r="AG960" s="1031"/>
      <c r="AH960" s="1031"/>
      <c r="AI960" s="1031"/>
      <c r="AJ960" s="1031"/>
      <c r="AK960" s="1031"/>
      <c r="AL960" s="1032"/>
      <c r="AM960" s="942"/>
      <c r="AN960" s="943"/>
      <c r="AO960" s="943"/>
      <c r="AP960" s="944"/>
      <c r="AQ960" s="237"/>
      <c r="AR960" s="237"/>
    </row>
    <row r="961" spans="1:44" s="243" customFormat="1" ht="57" customHeight="1" x14ac:dyDescent="0.15">
      <c r="A961" s="237"/>
      <c r="B961" s="938"/>
      <c r="C961" s="939"/>
      <c r="D961" s="567"/>
      <c r="E961" s="869" t="s">
        <v>1730</v>
      </c>
      <c r="F961" s="869"/>
      <c r="G961" s="869"/>
      <c r="H961" s="869"/>
      <c r="I961" s="869"/>
      <c r="J961" s="869"/>
      <c r="K961" s="869"/>
      <c r="L961" s="869"/>
      <c r="M961" s="869"/>
      <c r="N961" s="869"/>
      <c r="O961" s="869"/>
      <c r="P961" s="869"/>
      <c r="Q961" s="869"/>
      <c r="R961" s="869"/>
      <c r="S961" s="869"/>
      <c r="T961" s="869"/>
      <c r="U961" s="869"/>
      <c r="V961" s="869"/>
      <c r="W961" s="869"/>
      <c r="X961" s="869"/>
      <c r="Y961" s="869"/>
      <c r="Z961" s="869"/>
      <c r="AA961" s="869"/>
      <c r="AB961" s="869"/>
      <c r="AC961" s="869"/>
      <c r="AD961" s="869"/>
      <c r="AE961" s="869"/>
      <c r="AF961" s="869"/>
      <c r="AG961" s="869"/>
      <c r="AH961" s="869"/>
      <c r="AI961" s="869"/>
      <c r="AJ961" s="869"/>
      <c r="AK961" s="869"/>
      <c r="AL961" s="568"/>
      <c r="AM961" s="945"/>
      <c r="AN961" s="946"/>
      <c r="AO961" s="946"/>
      <c r="AP961" s="947"/>
      <c r="AQ961" s="237"/>
      <c r="AR961" s="237"/>
    </row>
    <row r="962" spans="1:44" s="243" customFormat="1" ht="6" customHeight="1" x14ac:dyDescent="0.15">
      <c r="A962" s="237"/>
      <c r="B962" s="940"/>
      <c r="C962" s="941"/>
      <c r="D962" s="569"/>
      <c r="E962" s="657"/>
      <c r="F962" s="657"/>
      <c r="G962" s="657"/>
      <c r="H962" s="657"/>
      <c r="I962" s="657"/>
      <c r="J962" s="657"/>
      <c r="K962" s="657"/>
      <c r="L962" s="657"/>
      <c r="M962" s="657"/>
      <c r="N962" s="657"/>
      <c r="O962" s="657"/>
      <c r="P962" s="657"/>
      <c r="Q962" s="657"/>
      <c r="R962" s="657"/>
      <c r="S962" s="657"/>
      <c r="T962" s="657"/>
      <c r="U962" s="657"/>
      <c r="V962" s="657"/>
      <c r="W962" s="657"/>
      <c r="X962" s="657"/>
      <c r="Y962" s="657"/>
      <c r="Z962" s="657"/>
      <c r="AA962" s="657"/>
      <c r="AB962" s="657"/>
      <c r="AC962" s="657"/>
      <c r="AD962" s="657"/>
      <c r="AE962" s="657"/>
      <c r="AF962" s="657"/>
      <c r="AG962" s="657"/>
      <c r="AH962" s="657"/>
      <c r="AI962" s="657"/>
      <c r="AJ962" s="657"/>
      <c r="AK962" s="657"/>
      <c r="AL962" s="570"/>
      <c r="AM962" s="948"/>
      <c r="AN962" s="949"/>
      <c r="AO962" s="949"/>
      <c r="AP962" s="950"/>
      <c r="AQ962" s="237"/>
      <c r="AR962" s="237"/>
    </row>
    <row r="963" spans="1:44" s="243" customFormat="1" ht="18" customHeight="1" x14ac:dyDescent="0.15">
      <c r="A963" s="237"/>
      <c r="B963" s="898" t="s">
        <v>1360</v>
      </c>
      <c r="C963" s="899"/>
      <c r="D963" s="899"/>
      <c r="E963" s="899"/>
      <c r="F963" s="899"/>
      <c r="G963" s="899"/>
      <c r="H963" s="899"/>
      <c r="I963" s="899"/>
      <c r="J963" s="899"/>
      <c r="K963" s="899"/>
      <c r="L963" s="899"/>
      <c r="M963" s="899"/>
      <c r="N963" s="899"/>
      <c r="O963" s="899"/>
      <c r="P963" s="899"/>
      <c r="Q963" s="899"/>
      <c r="R963" s="899"/>
      <c r="S963" s="899"/>
      <c r="T963" s="899"/>
      <c r="U963" s="899"/>
      <c r="V963" s="899"/>
      <c r="W963" s="899"/>
      <c r="X963" s="899"/>
      <c r="Y963" s="899"/>
      <c r="Z963" s="899"/>
      <c r="AA963" s="899"/>
      <c r="AB963" s="899"/>
      <c r="AC963" s="899"/>
      <c r="AD963" s="899"/>
      <c r="AE963" s="899"/>
      <c r="AF963" s="899"/>
      <c r="AG963" s="899"/>
      <c r="AH963" s="899"/>
      <c r="AI963" s="899"/>
      <c r="AJ963" s="899"/>
      <c r="AK963" s="899"/>
      <c r="AL963" s="899"/>
      <c r="AM963" s="899"/>
      <c r="AN963" s="899"/>
      <c r="AO963" s="899"/>
      <c r="AP963" s="900"/>
      <c r="AQ963" s="237"/>
      <c r="AR963" s="237"/>
    </row>
    <row r="964" spans="1:44" s="243" customFormat="1" ht="30" customHeight="1" x14ac:dyDescent="0.15">
      <c r="A964" s="237"/>
      <c r="B964" s="901" t="s">
        <v>1340</v>
      </c>
      <c r="C964" s="902"/>
      <c r="D964" s="903" t="s">
        <v>1361</v>
      </c>
      <c r="E964" s="904"/>
      <c r="F964" s="904"/>
      <c r="G964" s="904"/>
      <c r="H964" s="904"/>
      <c r="I964" s="904"/>
      <c r="J964" s="904"/>
      <c r="K964" s="904"/>
      <c r="L964" s="904"/>
      <c r="M964" s="904"/>
      <c r="N964" s="904"/>
      <c r="O964" s="904"/>
      <c r="P964" s="904"/>
      <c r="Q964" s="904"/>
      <c r="R964" s="904"/>
      <c r="S964" s="904"/>
      <c r="T964" s="904"/>
      <c r="U964" s="904"/>
      <c r="V964" s="904"/>
      <c r="W964" s="904"/>
      <c r="X964" s="904"/>
      <c r="Y964" s="904"/>
      <c r="Z964" s="904"/>
      <c r="AA964" s="904"/>
      <c r="AB964" s="904"/>
      <c r="AC964" s="904"/>
      <c r="AD964" s="904"/>
      <c r="AE964" s="904"/>
      <c r="AF964" s="904"/>
      <c r="AG964" s="904"/>
      <c r="AH964" s="904"/>
      <c r="AI964" s="904"/>
      <c r="AJ964" s="904"/>
      <c r="AK964" s="904"/>
      <c r="AL964" s="905"/>
      <c r="AM964" s="906"/>
      <c r="AN964" s="907"/>
      <c r="AO964" s="907"/>
      <c r="AP964" s="908"/>
      <c r="AQ964" s="237"/>
      <c r="AR964" s="237"/>
    </row>
    <row r="965" spans="1:44" s="243" customFormat="1" ht="21" customHeight="1" x14ac:dyDescent="0.15">
      <c r="A965" s="237"/>
      <c r="B965" s="901" t="s">
        <v>1332</v>
      </c>
      <c r="C965" s="902"/>
      <c r="D965" s="903" t="s">
        <v>1362</v>
      </c>
      <c r="E965" s="904"/>
      <c r="F965" s="904"/>
      <c r="G965" s="904"/>
      <c r="H965" s="904"/>
      <c r="I965" s="904"/>
      <c r="J965" s="904"/>
      <c r="K965" s="904"/>
      <c r="L965" s="904"/>
      <c r="M965" s="904"/>
      <c r="N965" s="904"/>
      <c r="O965" s="904"/>
      <c r="P965" s="904"/>
      <c r="Q965" s="904"/>
      <c r="R965" s="904"/>
      <c r="S965" s="904"/>
      <c r="T965" s="904"/>
      <c r="U965" s="904"/>
      <c r="V965" s="904"/>
      <c r="W965" s="904"/>
      <c r="X965" s="904"/>
      <c r="Y965" s="904"/>
      <c r="Z965" s="904"/>
      <c r="AA965" s="904"/>
      <c r="AB965" s="904"/>
      <c r="AC965" s="904"/>
      <c r="AD965" s="904"/>
      <c r="AE965" s="904"/>
      <c r="AF965" s="904"/>
      <c r="AG965" s="904"/>
      <c r="AH965" s="904"/>
      <c r="AI965" s="904"/>
      <c r="AJ965" s="904"/>
      <c r="AK965" s="904"/>
      <c r="AL965" s="905"/>
      <c r="AM965" s="906"/>
      <c r="AN965" s="907"/>
      <c r="AO965" s="907"/>
      <c r="AP965" s="908"/>
      <c r="AQ965" s="237"/>
      <c r="AR965" s="237"/>
    </row>
    <row r="966" spans="1:44" s="243" customFormat="1" ht="45" customHeight="1" x14ac:dyDescent="0.15">
      <c r="A966" s="237"/>
      <c r="B966" s="901" t="s">
        <v>17</v>
      </c>
      <c r="C966" s="902"/>
      <c r="D966" s="903" t="s">
        <v>1363</v>
      </c>
      <c r="E966" s="904"/>
      <c r="F966" s="904"/>
      <c r="G966" s="904"/>
      <c r="H966" s="904"/>
      <c r="I966" s="904"/>
      <c r="J966" s="904"/>
      <c r="K966" s="904"/>
      <c r="L966" s="904"/>
      <c r="M966" s="904"/>
      <c r="N966" s="904"/>
      <c r="O966" s="904"/>
      <c r="P966" s="904"/>
      <c r="Q966" s="904"/>
      <c r="R966" s="904"/>
      <c r="S966" s="904"/>
      <c r="T966" s="904"/>
      <c r="U966" s="904"/>
      <c r="V966" s="904"/>
      <c r="W966" s="904"/>
      <c r="X966" s="904"/>
      <c r="Y966" s="904"/>
      <c r="Z966" s="904"/>
      <c r="AA966" s="904"/>
      <c r="AB966" s="904"/>
      <c r="AC966" s="904"/>
      <c r="AD966" s="904"/>
      <c r="AE966" s="904"/>
      <c r="AF966" s="904"/>
      <c r="AG966" s="904"/>
      <c r="AH966" s="904"/>
      <c r="AI966" s="904"/>
      <c r="AJ966" s="904"/>
      <c r="AK966" s="904"/>
      <c r="AL966" s="905"/>
      <c r="AM966" s="631"/>
      <c r="AN966" s="632"/>
      <c r="AO966" s="632"/>
      <c r="AP966" s="633"/>
      <c r="AQ966" s="237"/>
      <c r="AR966" s="237"/>
    </row>
    <row r="967" spans="1:44" s="243" customFormat="1" ht="21" customHeight="1" x14ac:dyDescent="0.15">
      <c r="A967" s="237"/>
      <c r="B967" s="901" t="s">
        <v>1364</v>
      </c>
      <c r="C967" s="902"/>
      <c r="D967" s="903" t="s">
        <v>1365</v>
      </c>
      <c r="E967" s="904"/>
      <c r="F967" s="904"/>
      <c r="G967" s="904"/>
      <c r="H967" s="904"/>
      <c r="I967" s="904"/>
      <c r="J967" s="904"/>
      <c r="K967" s="904"/>
      <c r="L967" s="904"/>
      <c r="M967" s="904"/>
      <c r="N967" s="904"/>
      <c r="O967" s="904"/>
      <c r="P967" s="904"/>
      <c r="Q967" s="904"/>
      <c r="R967" s="904"/>
      <c r="S967" s="904"/>
      <c r="T967" s="904"/>
      <c r="U967" s="904"/>
      <c r="V967" s="904"/>
      <c r="W967" s="904"/>
      <c r="X967" s="904"/>
      <c r="Y967" s="904"/>
      <c r="Z967" s="904"/>
      <c r="AA967" s="904"/>
      <c r="AB967" s="904"/>
      <c r="AC967" s="904"/>
      <c r="AD967" s="904"/>
      <c r="AE967" s="904"/>
      <c r="AF967" s="904"/>
      <c r="AG967" s="904"/>
      <c r="AH967" s="904"/>
      <c r="AI967" s="904"/>
      <c r="AJ967" s="904"/>
      <c r="AK967" s="904"/>
      <c r="AL967" s="905"/>
      <c r="AM967" s="631"/>
      <c r="AN967" s="632"/>
      <c r="AO967" s="632"/>
      <c r="AP967" s="633"/>
      <c r="AQ967" s="237"/>
      <c r="AR967" s="237"/>
    </row>
    <row r="968" spans="1:44" s="243" customFormat="1" ht="18" customHeight="1" x14ac:dyDescent="0.15">
      <c r="A968" s="237"/>
      <c r="B968" s="898" t="s">
        <v>1366</v>
      </c>
      <c r="C968" s="899"/>
      <c r="D968" s="899"/>
      <c r="E968" s="899"/>
      <c r="F968" s="899"/>
      <c r="G968" s="899"/>
      <c r="H968" s="899"/>
      <c r="I968" s="899"/>
      <c r="J968" s="899"/>
      <c r="K968" s="899"/>
      <c r="L968" s="899"/>
      <c r="M968" s="899"/>
      <c r="N968" s="899"/>
      <c r="O968" s="899"/>
      <c r="P968" s="899"/>
      <c r="Q968" s="899"/>
      <c r="R968" s="899"/>
      <c r="S968" s="899"/>
      <c r="T968" s="899"/>
      <c r="U968" s="899"/>
      <c r="V968" s="899"/>
      <c r="W968" s="899"/>
      <c r="X968" s="899"/>
      <c r="Y968" s="899"/>
      <c r="Z968" s="899"/>
      <c r="AA968" s="899"/>
      <c r="AB968" s="899"/>
      <c r="AC968" s="899"/>
      <c r="AD968" s="899"/>
      <c r="AE968" s="899"/>
      <c r="AF968" s="899"/>
      <c r="AG968" s="899"/>
      <c r="AH968" s="899"/>
      <c r="AI968" s="899"/>
      <c r="AJ968" s="899"/>
      <c r="AK968" s="899"/>
      <c r="AL968" s="899"/>
      <c r="AM968" s="899"/>
      <c r="AN968" s="899"/>
      <c r="AO968" s="899"/>
      <c r="AP968" s="900"/>
      <c r="AQ968" s="237"/>
      <c r="AR968" s="237"/>
    </row>
    <row r="969" spans="1:44" s="243" customFormat="1" ht="21" customHeight="1" x14ac:dyDescent="0.15">
      <c r="A969" s="237"/>
      <c r="B969" s="901" t="s">
        <v>1367</v>
      </c>
      <c r="C969" s="902"/>
      <c r="D969" s="903" t="s">
        <v>1369</v>
      </c>
      <c r="E969" s="904"/>
      <c r="F969" s="904"/>
      <c r="G969" s="904"/>
      <c r="H969" s="904"/>
      <c r="I969" s="904"/>
      <c r="J969" s="904"/>
      <c r="K969" s="904"/>
      <c r="L969" s="904"/>
      <c r="M969" s="904"/>
      <c r="N969" s="904"/>
      <c r="O969" s="904"/>
      <c r="P969" s="904"/>
      <c r="Q969" s="904"/>
      <c r="R969" s="904"/>
      <c r="S969" s="904"/>
      <c r="T969" s="904"/>
      <c r="U969" s="904"/>
      <c r="V969" s="904"/>
      <c r="W969" s="904"/>
      <c r="X969" s="904"/>
      <c r="Y969" s="904"/>
      <c r="Z969" s="904"/>
      <c r="AA969" s="904"/>
      <c r="AB969" s="904"/>
      <c r="AC969" s="904"/>
      <c r="AD969" s="904"/>
      <c r="AE969" s="904"/>
      <c r="AF969" s="904"/>
      <c r="AG969" s="904"/>
      <c r="AH969" s="904"/>
      <c r="AI969" s="904"/>
      <c r="AJ969" s="904"/>
      <c r="AK969" s="904"/>
      <c r="AL969" s="905"/>
      <c r="AM969" s="906"/>
      <c r="AN969" s="907"/>
      <c r="AO969" s="907"/>
      <c r="AP969" s="908"/>
      <c r="AQ969" s="237"/>
      <c r="AR969" s="237"/>
    </row>
    <row r="970" spans="1:44" s="243" customFormat="1" ht="21" customHeight="1" x14ac:dyDescent="0.15">
      <c r="A970" s="237"/>
      <c r="B970" s="901" t="s">
        <v>1368</v>
      </c>
      <c r="C970" s="902"/>
      <c r="D970" s="903" t="s">
        <v>1370</v>
      </c>
      <c r="E970" s="904"/>
      <c r="F970" s="904"/>
      <c r="G970" s="904"/>
      <c r="H970" s="904"/>
      <c r="I970" s="904"/>
      <c r="J970" s="904"/>
      <c r="K970" s="904"/>
      <c r="L970" s="904"/>
      <c r="M970" s="904"/>
      <c r="N970" s="904"/>
      <c r="O970" s="904"/>
      <c r="P970" s="904"/>
      <c r="Q970" s="904"/>
      <c r="R970" s="904"/>
      <c r="S970" s="904"/>
      <c r="T970" s="904"/>
      <c r="U970" s="904"/>
      <c r="V970" s="904"/>
      <c r="W970" s="904"/>
      <c r="X970" s="904"/>
      <c r="Y970" s="904"/>
      <c r="Z970" s="904"/>
      <c r="AA970" s="904"/>
      <c r="AB970" s="904"/>
      <c r="AC970" s="904"/>
      <c r="AD970" s="904"/>
      <c r="AE970" s="904"/>
      <c r="AF970" s="904"/>
      <c r="AG970" s="904"/>
      <c r="AH970" s="904"/>
      <c r="AI970" s="904"/>
      <c r="AJ970" s="904"/>
      <c r="AK970" s="904"/>
      <c r="AL970" s="905"/>
      <c r="AM970" s="906"/>
      <c r="AN970" s="907"/>
      <c r="AO970" s="907"/>
      <c r="AP970" s="908"/>
      <c r="AQ970" s="237"/>
      <c r="AR970" s="237"/>
    </row>
    <row r="971" spans="1:44" s="243" customFormat="1" ht="6" customHeight="1" x14ac:dyDescent="0.15">
      <c r="A971" s="237"/>
      <c r="B971" s="617"/>
      <c r="C971" s="617"/>
      <c r="D971" s="645"/>
      <c r="E971" s="645"/>
      <c r="F971" s="645"/>
      <c r="G971" s="645"/>
      <c r="H971" s="645"/>
      <c r="I971" s="645"/>
      <c r="J971" s="645"/>
      <c r="K971" s="645"/>
      <c r="L971" s="645"/>
      <c r="M971" s="645"/>
      <c r="N971" s="645"/>
      <c r="O971" s="645"/>
      <c r="P971" s="645"/>
      <c r="Q971" s="645"/>
      <c r="R971" s="645"/>
      <c r="S971" s="645"/>
      <c r="T971" s="645"/>
      <c r="U971" s="645"/>
      <c r="V971" s="645"/>
      <c r="W971" s="645"/>
      <c r="X971" s="645"/>
      <c r="Y971" s="645"/>
      <c r="Z971" s="645"/>
      <c r="AA971" s="645"/>
      <c r="AB971" s="645"/>
      <c r="AC971" s="645"/>
      <c r="AD971" s="645"/>
      <c r="AE971" s="645"/>
      <c r="AF971" s="645"/>
      <c r="AG971" s="645"/>
      <c r="AH971" s="645"/>
      <c r="AI971" s="645"/>
      <c r="AJ971" s="645"/>
      <c r="AK971" s="645"/>
      <c r="AL971" s="645"/>
      <c r="AM971" s="630"/>
      <c r="AN971" s="630"/>
      <c r="AO971" s="630"/>
      <c r="AP971" s="630"/>
      <c r="AQ971" s="237"/>
      <c r="AR971" s="237"/>
    </row>
    <row r="972" spans="1:44" s="243" customFormat="1" ht="18" customHeight="1" x14ac:dyDescent="0.15">
      <c r="A972" s="237"/>
      <c r="B972" s="1053" t="s">
        <v>1505</v>
      </c>
      <c r="C972" s="1053"/>
      <c r="D972" s="1053"/>
      <c r="E972" s="1053"/>
      <c r="F972" s="1053"/>
      <c r="G972" s="1053"/>
      <c r="H972" s="1053"/>
      <c r="I972" s="1053"/>
      <c r="J972" s="1053"/>
      <c r="K972" s="1053"/>
      <c r="L972" s="1053"/>
      <c r="M972" s="1053"/>
      <c r="N972" s="1053"/>
      <c r="O972" s="1053"/>
      <c r="P972" s="1053"/>
      <c r="Q972" s="1053"/>
      <c r="R972" s="1053"/>
      <c r="S972" s="1053"/>
      <c r="T972" s="1053"/>
      <c r="U972" s="1053"/>
      <c r="V972" s="1053"/>
      <c r="W972" s="1053"/>
      <c r="X972" s="1053"/>
      <c r="Y972" s="1053"/>
      <c r="Z972" s="1053"/>
      <c r="AA972" s="1053"/>
      <c r="AB972" s="1053"/>
      <c r="AC972" s="1053"/>
      <c r="AD972" s="1053"/>
      <c r="AE972" s="1053"/>
      <c r="AF972" s="1053"/>
      <c r="AG972" s="1053"/>
      <c r="AH972" s="1053"/>
      <c r="AI972" s="1053"/>
      <c r="AJ972" s="1053"/>
      <c r="AK972" s="1053"/>
      <c r="AL972" s="1053"/>
      <c r="AM972" s="1053"/>
      <c r="AN972" s="1053"/>
      <c r="AO972" s="1053"/>
      <c r="AP972" s="1053"/>
      <c r="AQ972" s="237"/>
      <c r="AR972" s="237"/>
    </row>
    <row r="973" spans="1:44" s="243" customFormat="1" ht="18" customHeight="1" x14ac:dyDescent="0.15">
      <c r="A973" s="237"/>
      <c r="B973" s="661"/>
      <c r="C973" s="662"/>
      <c r="D973" s="1004" t="s">
        <v>27</v>
      </c>
      <c r="E973" s="1005"/>
      <c r="F973" s="1005"/>
      <c r="G973" s="1005"/>
      <c r="H973" s="1005"/>
      <c r="I973" s="1005"/>
      <c r="J973" s="1005"/>
      <c r="K973" s="1005"/>
      <c r="L973" s="1005"/>
      <c r="M973" s="1005"/>
      <c r="N973" s="1005"/>
      <c r="O973" s="1005"/>
      <c r="P973" s="1005"/>
      <c r="Q973" s="1005"/>
      <c r="R973" s="1005"/>
      <c r="S973" s="1005"/>
      <c r="T973" s="1005"/>
      <c r="U973" s="1005"/>
      <c r="V973" s="1005"/>
      <c r="W973" s="1005"/>
      <c r="X973" s="1005"/>
      <c r="Y973" s="1005"/>
      <c r="Z973" s="1005"/>
      <c r="AA973" s="1005"/>
      <c r="AB973" s="1005"/>
      <c r="AC973" s="1005"/>
      <c r="AD973" s="1005"/>
      <c r="AE973" s="1005"/>
      <c r="AF973" s="1005"/>
      <c r="AG973" s="1005"/>
      <c r="AH973" s="1005"/>
      <c r="AI973" s="1005"/>
      <c r="AJ973" s="1005"/>
      <c r="AK973" s="1005"/>
      <c r="AL973" s="1006"/>
      <c r="AM973" s="966" t="s">
        <v>60</v>
      </c>
      <c r="AN973" s="967"/>
      <c r="AO973" s="967"/>
      <c r="AP973" s="968"/>
      <c r="AQ973" s="237"/>
      <c r="AR973" s="237"/>
    </row>
    <row r="974" spans="1:44" s="243" customFormat="1" ht="18" customHeight="1" x14ac:dyDescent="0.15">
      <c r="A974" s="237"/>
      <c r="B974" s="923" t="s">
        <v>1371</v>
      </c>
      <c r="C974" s="847"/>
      <c r="D974" s="847"/>
      <c r="E974" s="847"/>
      <c r="F974" s="847"/>
      <c r="G974" s="847"/>
      <c r="H974" s="847"/>
      <c r="I974" s="847"/>
      <c r="J974" s="847"/>
      <c r="K974" s="847"/>
      <c r="L974" s="847"/>
      <c r="M974" s="847"/>
      <c r="N974" s="847"/>
      <c r="O974" s="847"/>
      <c r="P974" s="847"/>
      <c r="Q974" s="847"/>
      <c r="R974" s="847"/>
      <c r="S974" s="847"/>
      <c r="T974" s="847"/>
      <c r="U974" s="847"/>
      <c r="V974" s="847"/>
      <c r="W974" s="847"/>
      <c r="X974" s="847"/>
      <c r="Y974" s="847"/>
      <c r="Z974" s="847"/>
      <c r="AA974" s="847"/>
      <c r="AB974" s="847"/>
      <c r="AC974" s="847"/>
      <c r="AD974" s="847"/>
      <c r="AE974" s="847"/>
      <c r="AF974" s="847"/>
      <c r="AG974" s="847"/>
      <c r="AH974" s="847"/>
      <c r="AI974" s="847"/>
      <c r="AJ974" s="847"/>
      <c r="AK974" s="847"/>
      <c r="AL974" s="847"/>
      <c r="AM974" s="924"/>
      <c r="AN974" s="924"/>
      <c r="AO974" s="924"/>
      <c r="AP974" s="925"/>
      <c r="AQ974" s="237"/>
      <c r="AR974" s="237"/>
    </row>
    <row r="975" spans="1:44" s="243" customFormat="1" ht="20.45" customHeight="1" x14ac:dyDescent="0.15">
      <c r="A975" s="237"/>
      <c r="B975" s="1125" t="s">
        <v>9</v>
      </c>
      <c r="C975" s="1126"/>
      <c r="D975" s="926" t="s">
        <v>817</v>
      </c>
      <c r="E975" s="926"/>
      <c r="F975" s="926"/>
      <c r="G975" s="926"/>
      <c r="H975" s="926"/>
      <c r="I975" s="926"/>
      <c r="J975" s="926"/>
      <c r="K975" s="926"/>
      <c r="L975" s="926"/>
      <c r="M975" s="926"/>
      <c r="N975" s="926"/>
      <c r="O975" s="926"/>
      <c r="P975" s="926"/>
      <c r="Q975" s="926"/>
      <c r="R975" s="926"/>
      <c r="S975" s="926"/>
      <c r="T975" s="926"/>
      <c r="U975" s="926"/>
      <c r="V975" s="926"/>
      <c r="W975" s="926"/>
      <c r="X975" s="926"/>
      <c r="Y975" s="926"/>
      <c r="Z975" s="926"/>
      <c r="AA975" s="926"/>
      <c r="AB975" s="926"/>
      <c r="AC975" s="926"/>
      <c r="AD975" s="926"/>
      <c r="AE975" s="926"/>
      <c r="AF975" s="926"/>
      <c r="AG975" s="926"/>
      <c r="AH975" s="926"/>
      <c r="AI975" s="926"/>
      <c r="AJ975" s="926"/>
      <c r="AK975" s="926"/>
      <c r="AL975" s="926"/>
      <c r="AM975" s="1130"/>
      <c r="AN975" s="1130"/>
      <c r="AO975" s="1130"/>
      <c r="AP975" s="1130"/>
      <c r="AQ975" s="237"/>
      <c r="AR975" s="237"/>
    </row>
    <row r="976" spans="1:44" s="243" customFormat="1" ht="36" customHeight="1" x14ac:dyDescent="0.15">
      <c r="A976" s="237"/>
      <c r="B976" s="1127"/>
      <c r="C976" s="1128"/>
      <c r="D976" s="1129" t="s">
        <v>1731</v>
      </c>
      <c r="E976" s="915"/>
      <c r="F976" s="915"/>
      <c r="G976" s="915"/>
      <c r="H976" s="915"/>
      <c r="I976" s="915"/>
      <c r="J976" s="915"/>
      <c r="K976" s="915"/>
      <c r="L976" s="915"/>
      <c r="M976" s="915"/>
      <c r="N976" s="915"/>
      <c r="O976" s="915"/>
      <c r="P976" s="915"/>
      <c r="Q976" s="915"/>
      <c r="R976" s="915"/>
      <c r="S976" s="915"/>
      <c r="T976" s="915"/>
      <c r="U976" s="915"/>
      <c r="V976" s="915"/>
      <c r="W976" s="915"/>
      <c r="X976" s="915"/>
      <c r="Y976" s="915"/>
      <c r="Z976" s="915"/>
      <c r="AA976" s="915"/>
      <c r="AB976" s="915"/>
      <c r="AC976" s="915"/>
      <c r="AD976" s="915"/>
      <c r="AE976" s="915"/>
      <c r="AF976" s="915"/>
      <c r="AG976" s="915"/>
      <c r="AH976" s="915"/>
      <c r="AI976" s="915"/>
      <c r="AJ976" s="915"/>
      <c r="AK976" s="915"/>
      <c r="AL976" s="915"/>
      <c r="AM976" s="1130"/>
      <c r="AN976" s="1130"/>
      <c r="AO976" s="1130"/>
      <c r="AP976" s="1130"/>
      <c r="AQ976" s="237"/>
      <c r="AR976" s="237"/>
    </row>
    <row r="977" spans="1:44" s="243" customFormat="1" ht="33" customHeight="1" x14ac:dyDescent="0.15">
      <c r="A977" s="237"/>
      <c r="B977" s="1127"/>
      <c r="C977" s="1128"/>
      <c r="D977" s="928" t="s">
        <v>1552</v>
      </c>
      <c r="E977" s="921"/>
      <c r="F977" s="921"/>
      <c r="G977" s="921"/>
      <c r="H977" s="921"/>
      <c r="I977" s="921"/>
      <c r="J977" s="921"/>
      <c r="K977" s="921"/>
      <c r="L977" s="921"/>
      <c r="M977" s="921"/>
      <c r="N977" s="921"/>
      <c r="O977" s="921"/>
      <c r="P977" s="921"/>
      <c r="Q977" s="921"/>
      <c r="R977" s="921"/>
      <c r="S977" s="921"/>
      <c r="T977" s="921"/>
      <c r="U977" s="921"/>
      <c r="V977" s="921"/>
      <c r="W977" s="921"/>
      <c r="X977" s="921"/>
      <c r="Y977" s="921"/>
      <c r="Z977" s="921"/>
      <c r="AA977" s="921"/>
      <c r="AB977" s="921"/>
      <c r="AC977" s="921"/>
      <c r="AD977" s="921"/>
      <c r="AE977" s="921"/>
      <c r="AF977" s="921"/>
      <c r="AG977" s="921"/>
      <c r="AH977" s="921"/>
      <c r="AI977" s="921"/>
      <c r="AJ977" s="921"/>
      <c r="AK977" s="921"/>
      <c r="AL977" s="921"/>
      <c r="AM977" s="1130"/>
      <c r="AN977" s="1130"/>
      <c r="AO977" s="1130"/>
      <c r="AP977" s="1130"/>
      <c r="AQ977" s="237"/>
      <c r="AR977" s="237"/>
    </row>
    <row r="978" spans="1:44" s="243" customFormat="1" ht="15" customHeight="1" x14ac:dyDescent="0.15">
      <c r="A978" s="237"/>
      <c r="B978" s="1127"/>
      <c r="C978" s="1128"/>
      <c r="D978" s="645"/>
      <c r="E978" s="571" t="s">
        <v>1732</v>
      </c>
      <c r="F978" s="645"/>
      <c r="G978" s="645"/>
      <c r="H978" s="645"/>
      <c r="I978" s="645"/>
      <c r="J978" s="645"/>
      <c r="K978" s="645"/>
      <c r="L978" s="645"/>
      <c r="M978" s="645"/>
      <c r="N978" s="645"/>
      <c r="O978" s="645"/>
      <c r="P978" s="645"/>
      <c r="Q978" s="645"/>
      <c r="R978" s="645"/>
      <c r="S978" s="645"/>
      <c r="T978" s="645"/>
      <c r="U978" s="645"/>
      <c r="V978" s="645"/>
      <c r="W978" s="571" t="s">
        <v>39</v>
      </c>
      <c r="X978" s="645"/>
      <c r="Y978" s="645"/>
      <c r="Z978" s="645"/>
      <c r="AA978" s="645"/>
      <c r="AB978" s="645"/>
      <c r="AC978" s="645"/>
      <c r="AD978" s="645"/>
      <c r="AE978" s="645"/>
      <c r="AF978" s="645"/>
      <c r="AG978" s="645"/>
      <c r="AH978" s="645"/>
      <c r="AI978" s="645"/>
      <c r="AJ978" s="645"/>
      <c r="AK978" s="617"/>
      <c r="AL978" s="241"/>
      <c r="AM978" s="1130"/>
      <c r="AN978" s="1130"/>
      <c r="AO978" s="1130"/>
      <c r="AP978" s="1130"/>
      <c r="AQ978" s="237"/>
      <c r="AR978" s="237"/>
    </row>
    <row r="979" spans="1:44" s="243" customFormat="1" ht="21" customHeight="1" x14ac:dyDescent="0.15">
      <c r="A979" s="237"/>
      <c r="B979" s="1127"/>
      <c r="C979" s="1128"/>
      <c r="D979" s="617"/>
      <c r="E979" s="911" t="s">
        <v>1733</v>
      </c>
      <c r="F979" s="929"/>
      <c r="G979" s="929"/>
      <c r="H979" s="929"/>
      <c r="I979" s="912"/>
      <c r="J979" s="911" t="s">
        <v>41</v>
      </c>
      <c r="K979" s="912"/>
      <c r="L979" s="911" t="s">
        <v>42</v>
      </c>
      <c r="M979" s="912"/>
      <c r="N979" s="911" t="s">
        <v>43</v>
      </c>
      <c r="O979" s="912"/>
      <c r="P979" s="911" t="s">
        <v>44</v>
      </c>
      <c r="Q979" s="912"/>
      <c r="R979" s="911" t="s">
        <v>45</v>
      </c>
      <c r="S979" s="912"/>
      <c r="T979" s="911" t="s">
        <v>46</v>
      </c>
      <c r="U979" s="912"/>
      <c r="V979" s="911" t="s">
        <v>818</v>
      </c>
      <c r="W979" s="912"/>
      <c r="X979" s="911" t="s">
        <v>49</v>
      </c>
      <c r="Y979" s="912"/>
      <c r="Z979" s="911" t="s">
        <v>819</v>
      </c>
      <c r="AA979" s="912"/>
      <c r="AB979" s="911" t="s">
        <v>47</v>
      </c>
      <c r="AC979" s="912"/>
      <c r="AD979" s="911" t="s">
        <v>48</v>
      </c>
      <c r="AE979" s="912"/>
      <c r="AF979" s="911" t="s">
        <v>64</v>
      </c>
      <c r="AG979" s="929"/>
      <c r="AH979" s="912"/>
      <c r="AI979" s="911" t="s">
        <v>40</v>
      </c>
      <c r="AJ979" s="929"/>
      <c r="AK979" s="912"/>
      <c r="AL979" s="645"/>
      <c r="AM979" s="1130"/>
      <c r="AN979" s="1130"/>
      <c r="AO979" s="1130"/>
      <c r="AP979" s="1130"/>
      <c r="AQ979" s="237"/>
      <c r="AR979" s="237"/>
    </row>
    <row r="980" spans="1:44" s="243" customFormat="1" ht="15" customHeight="1" x14ac:dyDescent="0.15">
      <c r="A980" s="237"/>
      <c r="B980" s="1127"/>
      <c r="C980" s="1128"/>
      <c r="D980" s="617"/>
      <c r="E980" s="984" t="s">
        <v>820</v>
      </c>
      <c r="F980" s="984"/>
      <c r="G980" s="984"/>
      <c r="H980" s="984"/>
      <c r="I980" s="984"/>
      <c r="J980" s="624"/>
      <c r="K980" s="626"/>
      <c r="L980" s="624"/>
      <c r="M980" s="626"/>
      <c r="N980" s="624"/>
      <c r="O980" s="626"/>
      <c r="P980" s="624"/>
      <c r="Q980" s="626"/>
      <c r="R980" s="624"/>
      <c r="S980" s="626"/>
      <c r="T980" s="624"/>
      <c r="U980" s="626"/>
      <c r="V980" s="624"/>
      <c r="W980" s="626"/>
      <c r="X980" s="624"/>
      <c r="Y980" s="626"/>
      <c r="Z980" s="624"/>
      <c r="AA980" s="626"/>
      <c r="AB980" s="624"/>
      <c r="AC980" s="626"/>
      <c r="AD980" s="624"/>
      <c r="AE980" s="625"/>
      <c r="AF980" s="624"/>
      <c r="AG980" s="625"/>
      <c r="AH980" s="626"/>
      <c r="AI980" s="969" t="s">
        <v>821</v>
      </c>
      <c r="AJ980" s="969"/>
      <c r="AK980" s="970"/>
      <c r="AL980" s="645"/>
      <c r="AM980" s="1130"/>
      <c r="AN980" s="1130"/>
      <c r="AO980" s="1130"/>
      <c r="AP980" s="1130"/>
      <c r="AQ980" s="237"/>
      <c r="AR980" s="237"/>
    </row>
    <row r="981" spans="1:44" s="243" customFormat="1" ht="21" customHeight="1" x14ac:dyDescent="0.15">
      <c r="A981" s="237"/>
      <c r="B981" s="1127"/>
      <c r="C981" s="1128"/>
      <c r="D981" s="617"/>
      <c r="E981" s="973"/>
      <c r="F981" s="973"/>
      <c r="G981" s="973"/>
      <c r="H981" s="973"/>
      <c r="I981" s="973"/>
      <c r="J981" s="891"/>
      <c r="K981" s="892"/>
      <c r="L981" s="891"/>
      <c r="M981" s="892"/>
      <c r="N981" s="891"/>
      <c r="O981" s="892"/>
      <c r="P981" s="891"/>
      <c r="Q981" s="892"/>
      <c r="R981" s="891"/>
      <c r="S981" s="892"/>
      <c r="T981" s="891"/>
      <c r="U981" s="892"/>
      <c r="V981" s="891"/>
      <c r="W981" s="892"/>
      <c r="X981" s="891"/>
      <c r="Y981" s="892"/>
      <c r="Z981" s="891"/>
      <c r="AA981" s="892"/>
      <c r="AB981" s="891"/>
      <c r="AC981" s="892"/>
      <c r="AD981" s="891"/>
      <c r="AE981" s="893"/>
      <c r="AF981" s="891"/>
      <c r="AG981" s="893"/>
      <c r="AH981" s="892"/>
      <c r="AI981" s="971"/>
      <c r="AJ981" s="971"/>
      <c r="AK981" s="972"/>
      <c r="AL981" s="645"/>
      <c r="AM981" s="1130"/>
      <c r="AN981" s="1130"/>
      <c r="AO981" s="1130"/>
      <c r="AP981" s="1130"/>
      <c r="AQ981" s="237"/>
      <c r="AR981" s="237"/>
    </row>
    <row r="982" spans="1:44" s="243" customFormat="1" ht="15" customHeight="1" x14ac:dyDescent="0.15">
      <c r="A982" s="237"/>
      <c r="B982" s="1127"/>
      <c r="C982" s="1128"/>
      <c r="D982" s="617"/>
      <c r="E982" s="973" t="s">
        <v>822</v>
      </c>
      <c r="F982" s="973"/>
      <c r="G982" s="973"/>
      <c r="H982" s="973"/>
      <c r="I982" s="973"/>
      <c r="J982" s="624"/>
      <c r="K982" s="626"/>
      <c r="L982" s="624"/>
      <c r="M982" s="626"/>
      <c r="N982" s="624"/>
      <c r="O982" s="626"/>
      <c r="P982" s="624"/>
      <c r="Q982" s="626"/>
      <c r="R982" s="624"/>
      <c r="S982" s="626"/>
      <c r="T982" s="624"/>
      <c r="U982" s="626"/>
      <c r="V982" s="624"/>
      <c r="W982" s="626"/>
      <c r="X982" s="624"/>
      <c r="Y982" s="626"/>
      <c r="Z982" s="624"/>
      <c r="AA982" s="626"/>
      <c r="AB982" s="624"/>
      <c r="AC982" s="626"/>
      <c r="AD982" s="624"/>
      <c r="AE982" s="625"/>
      <c r="AF982" s="624"/>
      <c r="AG982" s="625"/>
      <c r="AH982" s="626"/>
      <c r="AI982" s="951" t="s">
        <v>823</v>
      </c>
      <c r="AJ982" s="952"/>
      <c r="AK982" s="953"/>
      <c r="AL982" s="645"/>
      <c r="AM982" s="1130"/>
      <c r="AN982" s="1130"/>
      <c r="AO982" s="1130"/>
      <c r="AP982" s="1130"/>
      <c r="AQ982" s="237"/>
      <c r="AR982" s="237"/>
    </row>
    <row r="983" spans="1:44" s="243" customFormat="1" ht="21" customHeight="1" x14ac:dyDescent="0.15">
      <c r="A983" s="237"/>
      <c r="B983" s="1127"/>
      <c r="C983" s="1128"/>
      <c r="D983" s="645"/>
      <c r="E983" s="973"/>
      <c r="F983" s="973"/>
      <c r="G983" s="973"/>
      <c r="H983" s="973"/>
      <c r="I983" s="973"/>
      <c r="J983" s="891"/>
      <c r="K983" s="892"/>
      <c r="L983" s="891"/>
      <c r="M983" s="892"/>
      <c r="N983" s="891"/>
      <c r="O983" s="892"/>
      <c r="P983" s="891"/>
      <c r="Q983" s="892"/>
      <c r="R983" s="891"/>
      <c r="S983" s="892"/>
      <c r="T983" s="891"/>
      <c r="U983" s="892"/>
      <c r="V983" s="891"/>
      <c r="W983" s="892"/>
      <c r="X983" s="891"/>
      <c r="Y983" s="892"/>
      <c r="Z983" s="891"/>
      <c r="AA983" s="892"/>
      <c r="AB983" s="891"/>
      <c r="AC983" s="892"/>
      <c r="AD983" s="891"/>
      <c r="AE983" s="893"/>
      <c r="AF983" s="891"/>
      <c r="AG983" s="893"/>
      <c r="AH983" s="892"/>
      <c r="AI983" s="891"/>
      <c r="AJ983" s="893"/>
      <c r="AK983" s="892"/>
      <c r="AL983" s="645"/>
      <c r="AM983" s="1130"/>
      <c r="AN983" s="1130"/>
      <c r="AO983" s="1130"/>
      <c r="AP983" s="1130"/>
      <c r="AQ983" s="237"/>
      <c r="AR983" s="237"/>
    </row>
    <row r="984" spans="1:44" s="243" customFormat="1" ht="15" customHeight="1" x14ac:dyDescent="0.15">
      <c r="A984" s="237"/>
      <c r="B984" s="1127"/>
      <c r="C984" s="1128"/>
      <c r="D984" s="645"/>
      <c r="E984" s="927" t="s">
        <v>1372</v>
      </c>
      <c r="F984" s="927"/>
      <c r="G984" s="927"/>
      <c r="H984" s="927"/>
      <c r="I984" s="927"/>
      <c r="J984" s="927"/>
      <c r="K984" s="927"/>
      <c r="L984" s="927"/>
      <c r="M984" s="927"/>
      <c r="N984" s="927"/>
      <c r="O984" s="927"/>
      <c r="P984" s="927"/>
      <c r="Q984" s="927"/>
      <c r="R984" s="927"/>
      <c r="S984" s="927"/>
      <c r="T984" s="927"/>
      <c r="U984" s="927"/>
      <c r="V984" s="927"/>
      <c r="W984" s="927"/>
      <c r="X984" s="927"/>
      <c r="Y984" s="927"/>
      <c r="Z984" s="927"/>
      <c r="AA984" s="927"/>
      <c r="AB984" s="927"/>
      <c r="AC984" s="927"/>
      <c r="AD984" s="927"/>
      <c r="AE984" s="927"/>
      <c r="AF984" s="927"/>
      <c r="AG984" s="927"/>
      <c r="AH984" s="927"/>
      <c r="AI984" s="927"/>
      <c r="AJ984" s="927"/>
      <c r="AK984" s="927"/>
      <c r="AL984" s="241"/>
      <c r="AM984" s="1130"/>
      <c r="AN984" s="1130"/>
      <c r="AO984" s="1130"/>
      <c r="AP984" s="1130"/>
      <c r="AQ984" s="237"/>
      <c r="AR984" s="237"/>
    </row>
    <row r="985" spans="1:44" s="243" customFormat="1" ht="18" customHeight="1" x14ac:dyDescent="0.15">
      <c r="A985" s="237"/>
      <c r="B985" s="1127"/>
      <c r="C985" s="1128"/>
      <c r="D985" s="645"/>
      <c r="E985" s="550"/>
      <c r="F985" s="909" t="s">
        <v>853</v>
      </c>
      <c r="G985" s="909"/>
      <c r="H985" s="909"/>
      <c r="I985" s="909"/>
      <c r="J985" s="909"/>
      <c r="K985" s="909"/>
      <c r="L985" s="909"/>
      <c r="M985" s="909"/>
      <c r="N985" s="909"/>
      <c r="O985" s="909"/>
      <c r="P985" s="909"/>
      <c r="Q985" s="909"/>
      <c r="R985" s="909"/>
      <c r="S985" s="909"/>
      <c r="T985" s="909"/>
      <c r="U985" s="909"/>
      <c r="V985" s="909"/>
      <c r="W985" s="909"/>
      <c r="X985" s="909"/>
      <c r="Y985" s="909"/>
      <c r="Z985" s="909"/>
      <c r="AA985" s="909"/>
      <c r="AB985" s="909"/>
      <c r="AC985" s="909"/>
      <c r="AD985" s="909"/>
      <c r="AE985" s="909"/>
      <c r="AF985" s="909"/>
      <c r="AG985" s="909"/>
      <c r="AH985" s="909"/>
      <c r="AI985" s="909"/>
      <c r="AJ985" s="909"/>
      <c r="AK985" s="645"/>
      <c r="AL985" s="241"/>
      <c r="AM985" s="1130"/>
      <c r="AN985" s="1130"/>
      <c r="AO985" s="1130"/>
      <c r="AP985" s="1130"/>
      <c r="AQ985" s="237"/>
      <c r="AR985" s="237"/>
    </row>
    <row r="986" spans="1:44" s="243" customFormat="1" ht="30" customHeight="1" x14ac:dyDescent="0.15">
      <c r="A986" s="237"/>
      <c r="B986" s="1127"/>
      <c r="C986" s="1128"/>
      <c r="D986" s="928" t="s">
        <v>1553</v>
      </c>
      <c r="E986" s="921"/>
      <c r="F986" s="921"/>
      <c r="G986" s="921"/>
      <c r="H986" s="921"/>
      <c r="I986" s="921"/>
      <c r="J986" s="921"/>
      <c r="K986" s="921"/>
      <c r="L986" s="921"/>
      <c r="M986" s="921"/>
      <c r="N986" s="921"/>
      <c r="O986" s="921"/>
      <c r="P986" s="921"/>
      <c r="Q986" s="921"/>
      <c r="R986" s="921"/>
      <c r="S986" s="921"/>
      <c r="T986" s="921"/>
      <c r="U986" s="921"/>
      <c r="V986" s="921"/>
      <c r="W986" s="921"/>
      <c r="X986" s="921"/>
      <c r="Y986" s="921"/>
      <c r="Z986" s="921"/>
      <c r="AA986" s="921"/>
      <c r="AB986" s="921"/>
      <c r="AC986" s="921"/>
      <c r="AD986" s="921"/>
      <c r="AE986" s="921"/>
      <c r="AF986" s="921"/>
      <c r="AG986" s="921"/>
      <c r="AH986" s="921"/>
      <c r="AI986" s="921"/>
      <c r="AJ986" s="921"/>
      <c r="AK986" s="921"/>
      <c r="AL986" s="921"/>
      <c r="AM986" s="1130"/>
      <c r="AN986" s="1130"/>
      <c r="AO986" s="1130"/>
      <c r="AP986" s="1130"/>
      <c r="AQ986" s="237"/>
      <c r="AR986" s="237"/>
    </row>
    <row r="987" spans="1:44" s="243" customFormat="1" ht="15" customHeight="1" x14ac:dyDescent="0.15">
      <c r="A987" s="237"/>
      <c r="B987" s="1127"/>
      <c r="C987" s="1128"/>
      <c r="D987" s="928" t="s">
        <v>1506</v>
      </c>
      <c r="E987" s="921"/>
      <c r="F987" s="921"/>
      <c r="G987" s="921"/>
      <c r="H987" s="921"/>
      <c r="I987" s="921"/>
      <c r="J987" s="921"/>
      <c r="K987" s="921"/>
      <c r="L987" s="921"/>
      <c r="M987" s="921"/>
      <c r="N987" s="921"/>
      <c r="O987" s="921"/>
      <c r="P987" s="921"/>
      <c r="Q987" s="921"/>
      <c r="R987" s="921"/>
      <c r="S987" s="921"/>
      <c r="T987" s="921"/>
      <c r="U987" s="921"/>
      <c r="V987" s="921"/>
      <c r="W987" s="921"/>
      <c r="X987" s="921"/>
      <c r="Y987" s="921"/>
      <c r="Z987" s="921"/>
      <c r="AA987" s="921"/>
      <c r="AB987" s="921"/>
      <c r="AC987" s="921"/>
      <c r="AD987" s="921"/>
      <c r="AE987" s="921"/>
      <c r="AF987" s="921"/>
      <c r="AG987" s="921"/>
      <c r="AH987" s="921"/>
      <c r="AI987" s="921"/>
      <c r="AJ987" s="921"/>
      <c r="AK987" s="921"/>
      <c r="AL987" s="921"/>
      <c r="AM987" s="1130"/>
      <c r="AN987" s="1130"/>
      <c r="AO987" s="1130"/>
      <c r="AP987" s="1130"/>
      <c r="AQ987" s="237"/>
      <c r="AR987" s="237"/>
    </row>
    <row r="988" spans="1:44" s="243" customFormat="1" ht="21" customHeight="1" x14ac:dyDescent="0.15">
      <c r="A988" s="237"/>
      <c r="B988" s="1127"/>
      <c r="C988" s="1128"/>
      <c r="D988" s="881" t="s">
        <v>854</v>
      </c>
      <c r="E988" s="881"/>
      <c r="F988" s="881"/>
      <c r="G988" s="881"/>
      <c r="H988" s="881"/>
      <c r="I988" s="881"/>
      <c r="J988" s="881"/>
      <c r="K988" s="881"/>
      <c r="L988" s="881"/>
      <c r="M988" s="881"/>
      <c r="N988" s="881"/>
      <c r="O988" s="881"/>
      <c r="P988" s="881"/>
      <c r="Q988" s="881"/>
      <c r="R988" s="881"/>
      <c r="S988" s="881"/>
      <c r="T988" s="881"/>
      <c r="U988" s="881"/>
      <c r="V988" s="881"/>
      <c r="W988" s="881"/>
      <c r="X988" s="881"/>
      <c r="Y988" s="881"/>
      <c r="Z988" s="881"/>
      <c r="AA988" s="881"/>
      <c r="AB988" s="881"/>
      <c r="AC988" s="881"/>
      <c r="AD988" s="881"/>
      <c r="AE988" s="881"/>
      <c r="AF988" s="881"/>
      <c r="AG988" s="881"/>
      <c r="AH988" s="881"/>
      <c r="AI988" s="881"/>
      <c r="AJ988" s="881"/>
      <c r="AK988" s="881"/>
      <c r="AL988" s="881"/>
      <c r="AM988" s="1130"/>
      <c r="AN988" s="1130"/>
      <c r="AO988" s="1130"/>
      <c r="AP988" s="1130"/>
      <c r="AQ988" s="237"/>
      <c r="AR988" s="237"/>
    </row>
    <row r="989" spans="1:44" s="243" customFormat="1" ht="15" customHeight="1" x14ac:dyDescent="0.15">
      <c r="A989" s="237"/>
      <c r="B989" s="1127"/>
      <c r="C989" s="1128"/>
      <c r="D989" s="928" t="s">
        <v>1507</v>
      </c>
      <c r="E989" s="921"/>
      <c r="F989" s="921"/>
      <c r="G989" s="921"/>
      <c r="H989" s="921"/>
      <c r="I989" s="921"/>
      <c r="J989" s="921"/>
      <c r="K989" s="921"/>
      <c r="L989" s="921"/>
      <c r="M989" s="921"/>
      <c r="N989" s="921"/>
      <c r="O989" s="921"/>
      <c r="P989" s="921"/>
      <c r="Q989" s="921"/>
      <c r="R989" s="921"/>
      <c r="S989" s="921"/>
      <c r="T989" s="921"/>
      <c r="U989" s="921"/>
      <c r="V989" s="921"/>
      <c r="W989" s="921"/>
      <c r="X989" s="921"/>
      <c r="Y989" s="921"/>
      <c r="Z989" s="921"/>
      <c r="AA989" s="921"/>
      <c r="AB989" s="921"/>
      <c r="AC989" s="921"/>
      <c r="AD989" s="921"/>
      <c r="AE989" s="921"/>
      <c r="AF989" s="921"/>
      <c r="AG989" s="921"/>
      <c r="AH989" s="921"/>
      <c r="AI989" s="921"/>
      <c r="AJ989" s="921"/>
      <c r="AK989" s="921"/>
      <c r="AL989" s="921"/>
      <c r="AM989" s="1130"/>
      <c r="AN989" s="1130"/>
      <c r="AO989" s="1130"/>
      <c r="AP989" s="1130"/>
      <c r="AQ989" s="237"/>
      <c r="AR989" s="237"/>
    </row>
    <row r="990" spans="1:44" s="243" customFormat="1" ht="18" customHeight="1" x14ac:dyDescent="0.15">
      <c r="A990" s="237"/>
      <c r="B990" s="1127"/>
      <c r="C990" s="1128"/>
      <c r="D990" s="881" t="s">
        <v>855</v>
      </c>
      <c r="E990" s="881"/>
      <c r="F990" s="881"/>
      <c r="G990" s="881"/>
      <c r="H990" s="881"/>
      <c r="I990" s="881"/>
      <c r="J990" s="881"/>
      <c r="K990" s="881"/>
      <c r="L990" s="881"/>
      <c r="M990" s="881"/>
      <c r="N990" s="881"/>
      <c r="O990" s="881"/>
      <c r="P990" s="881"/>
      <c r="Q990" s="881"/>
      <c r="R990" s="881"/>
      <c r="S990" s="881"/>
      <c r="T990" s="881"/>
      <c r="U990" s="881"/>
      <c r="V990" s="881"/>
      <c r="W990" s="881"/>
      <c r="X990" s="881"/>
      <c r="Y990" s="881"/>
      <c r="Z990" s="881"/>
      <c r="AA990" s="881"/>
      <c r="AB990" s="881"/>
      <c r="AC990" s="881"/>
      <c r="AD990" s="881"/>
      <c r="AE990" s="881"/>
      <c r="AF990" s="881"/>
      <c r="AG990" s="881"/>
      <c r="AH990" s="881"/>
      <c r="AI990" s="881"/>
      <c r="AJ990" s="881"/>
      <c r="AK990" s="881"/>
      <c r="AL990" s="881"/>
      <c r="AM990" s="1130"/>
      <c r="AN990" s="1130"/>
      <c r="AO990" s="1130"/>
      <c r="AP990" s="1130"/>
      <c r="AQ990" s="237"/>
      <c r="AR990" s="237"/>
    </row>
    <row r="991" spans="1:44" s="243" customFormat="1" ht="18" customHeight="1" x14ac:dyDescent="0.15">
      <c r="A991" s="237"/>
      <c r="B991" s="1127"/>
      <c r="C991" s="1128"/>
      <c r="D991" s="617"/>
      <c r="E991" s="572"/>
      <c r="F991" s="881" t="s">
        <v>835</v>
      </c>
      <c r="G991" s="881"/>
      <c r="H991" s="881"/>
      <c r="I991" s="881"/>
      <c r="J991" s="881"/>
      <c r="K991" s="881"/>
      <c r="L991" s="881"/>
      <c r="M991" s="881"/>
      <c r="N991" s="881"/>
      <c r="O991" s="881"/>
      <c r="P991" s="881"/>
      <c r="Q991" s="881"/>
      <c r="R991" s="881"/>
      <c r="S991" s="881"/>
      <c r="T991" s="881"/>
      <c r="U991" s="881"/>
      <c r="V991" s="881"/>
      <c r="W991" s="881"/>
      <c r="X991" s="881"/>
      <c r="Y991" s="881"/>
      <c r="Z991" s="881"/>
      <c r="AA991" s="881"/>
      <c r="AB991" s="881"/>
      <c r="AC991" s="881"/>
      <c r="AD991" s="881"/>
      <c r="AE991" s="881"/>
      <c r="AF991" s="881"/>
      <c r="AG991" s="881"/>
      <c r="AH991" s="881"/>
      <c r="AI991" s="881"/>
      <c r="AJ991" s="881"/>
      <c r="AK991" s="550"/>
      <c r="AL991" s="241"/>
      <c r="AM991" s="1130"/>
      <c r="AN991" s="1130"/>
      <c r="AO991" s="1130"/>
      <c r="AP991" s="1130"/>
      <c r="AQ991" s="237"/>
      <c r="AR991" s="237"/>
    </row>
    <row r="992" spans="1:44" s="243" customFormat="1" ht="36" customHeight="1" x14ac:dyDescent="0.15">
      <c r="A992" s="237"/>
      <c r="B992" s="1127"/>
      <c r="C992" s="1128"/>
      <c r="D992" s="1129" t="s">
        <v>1734</v>
      </c>
      <c r="E992" s="915"/>
      <c r="F992" s="915"/>
      <c r="G992" s="915"/>
      <c r="H992" s="915"/>
      <c r="I992" s="915"/>
      <c r="J992" s="915"/>
      <c r="K992" s="915"/>
      <c r="L992" s="915"/>
      <c r="M992" s="915"/>
      <c r="N992" s="915"/>
      <c r="O992" s="915"/>
      <c r="P992" s="915"/>
      <c r="Q992" s="915"/>
      <c r="R992" s="915"/>
      <c r="S992" s="915"/>
      <c r="T992" s="915"/>
      <c r="U992" s="915"/>
      <c r="V992" s="915"/>
      <c r="W992" s="915"/>
      <c r="X992" s="915"/>
      <c r="Y992" s="915"/>
      <c r="Z992" s="915"/>
      <c r="AA992" s="915"/>
      <c r="AB992" s="915"/>
      <c r="AC992" s="915"/>
      <c r="AD992" s="915"/>
      <c r="AE992" s="915"/>
      <c r="AF992" s="915"/>
      <c r="AG992" s="915"/>
      <c r="AH992" s="915"/>
      <c r="AI992" s="915"/>
      <c r="AJ992" s="915"/>
      <c r="AK992" s="915"/>
      <c r="AL992" s="916"/>
      <c r="AM992" s="1130"/>
      <c r="AN992" s="1130"/>
      <c r="AO992" s="1130"/>
      <c r="AP992" s="1130"/>
      <c r="AQ992" s="237"/>
      <c r="AR992" s="237"/>
    </row>
    <row r="993" spans="1:44" s="243" customFormat="1" ht="30" customHeight="1" x14ac:dyDescent="0.15">
      <c r="A993" s="237"/>
      <c r="B993" s="1127"/>
      <c r="C993" s="1128"/>
      <c r="D993" s="928" t="s">
        <v>1508</v>
      </c>
      <c r="E993" s="921"/>
      <c r="F993" s="921"/>
      <c r="G993" s="921"/>
      <c r="H993" s="921"/>
      <c r="I993" s="921"/>
      <c r="J993" s="921"/>
      <c r="K993" s="921"/>
      <c r="L993" s="921"/>
      <c r="M993" s="921"/>
      <c r="N993" s="921"/>
      <c r="O993" s="921"/>
      <c r="P993" s="921"/>
      <c r="Q993" s="921"/>
      <c r="R993" s="921"/>
      <c r="S993" s="921"/>
      <c r="T993" s="921"/>
      <c r="U993" s="921"/>
      <c r="V993" s="921"/>
      <c r="W993" s="921"/>
      <c r="X993" s="921"/>
      <c r="Y993" s="921"/>
      <c r="Z993" s="921"/>
      <c r="AA993" s="921"/>
      <c r="AB993" s="921"/>
      <c r="AC993" s="921"/>
      <c r="AD993" s="921"/>
      <c r="AE993" s="921"/>
      <c r="AF993" s="921"/>
      <c r="AG993" s="921"/>
      <c r="AH993" s="921"/>
      <c r="AI993" s="921"/>
      <c r="AJ993" s="921"/>
      <c r="AK993" s="921"/>
      <c r="AL993" s="922"/>
      <c r="AM993" s="1130"/>
      <c r="AN993" s="1130"/>
      <c r="AO993" s="1130"/>
      <c r="AP993" s="1130"/>
      <c r="AQ993" s="237"/>
      <c r="AR993" s="237"/>
    </row>
    <row r="994" spans="1:44" s="243" customFormat="1" ht="15" customHeight="1" x14ac:dyDescent="0.15">
      <c r="A994" s="237"/>
      <c r="B994" s="1127"/>
      <c r="C994" s="1128"/>
      <c r="D994" s="645"/>
      <c r="E994" s="571" t="s">
        <v>1732</v>
      </c>
      <c r="F994" s="645"/>
      <c r="G994" s="645"/>
      <c r="H994" s="645"/>
      <c r="I994" s="645"/>
      <c r="J994" s="645"/>
      <c r="K994" s="645"/>
      <c r="L994" s="645"/>
      <c r="M994" s="645"/>
      <c r="N994" s="645"/>
      <c r="O994" s="645"/>
      <c r="P994" s="645"/>
      <c r="Q994" s="645"/>
      <c r="R994" s="645"/>
      <c r="S994" s="645"/>
      <c r="T994" s="645"/>
      <c r="U994" s="645"/>
      <c r="V994" s="645"/>
      <c r="W994" s="571" t="s">
        <v>39</v>
      </c>
      <c r="X994" s="645"/>
      <c r="Y994" s="645"/>
      <c r="Z994" s="645"/>
      <c r="AA994" s="645"/>
      <c r="AB994" s="645"/>
      <c r="AC994" s="645"/>
      <c r="AD994" s="645"/>
      <c r="AE994" s="645"/>
      <c r="AF994" s="645"/>
      <c r="AG994" s="645"/>
      <c r="AH994" s="645"/>
      <c r="AI994" s="645"/>
      <c r="AJ994" s="645"/>
      <c r="AK994" s="617"/>
      <c r="AL994" s="241"/>
      <c r="AM994" s="1130"/>
      <c r="AN994" s="1130"/>
      <c r="AO994" s="1130"/>
      <c r="AP994" s="1130"/>
      <c r="AQ994" s="237"/>
      <c r="AR994" s="237"/>
    </row>
    <row r="995" spans="1:44" s="243" customFormat="1" ht="21" customHeight="1" x14ac:dyDescent="0.15">
      <c r="A995" s="237"/>
      <c r="B995" s="1127"/>
      <c r="C995" s="1128"/>
      <c r="D995" s="617"/>
      <c r="E995" s="911" t="s">
        <v>1733</v>
      </c>
      <c r="F995" s="929"/>
      <c r="G995" s="929"/>
      <c r="H995" s="929"/>
      <c r="I995" s="912"/>
      <c r="J995" s="911" t="s">
        <v>41</v>
      </c>
      <c r="K995" s="912"/>
      <c r="L995" s="911" t="s">
        <v>42</v>
      </c>
      <c r="M995" s="912"/>
      <c r="N995" s="911" t="s">
        <v>43</v>
      </c>
      <c r="O995" s="912"/>
      <c r="P995" s="911" t="s">
        <v>44</v>
      </c>
      <c r="Q995" s="912"/>
      <c r="R995" s="911" t="s">
        <v>45</v>
      </c>
      <c r="S995" s="912"/>
      <c r="T995" s="911" t="s">
        <v>46</v>
      </c>
      <c r="U995" s="912"/>
      <c r="V995" s="911" t="s">
        <v>818</v>
      </c>
      <c r="W995" s="912"/>
      <c r="X995" s="911" t="s">
        <v>49</v>
      </c>
      <c r="Y995" s="912"/>
      <c r="Z995" s="911" t="s">
        <v>819</v>
      </c>
      <c r="AA995" s="912"/>
      <c r="AB995" s="911" t="s">
        <v>47</v>
      </c>
      <c r="AC995" s="912"/>
      <c r="AD995" s="911" t="s">
        <v>48</v>
      </c>
      <c r="AE995" s="912"/>
      <c r="AF995" s="911" t="s">
        <v>64</v>
      </c>
      <c r="AG995" s="929"/>
      <c r="AH995" s="912"/>
      <c r="AI995" s="911" t="s">
        <v>40</v>
      </c>
      <c r="AJ995" s="929"/>
      <c r="AK995" s="912"/>
      <c r="AL995" s="645"/>
      <c r="AM995" s="1130"/>
      <c r="AN995" s="1130"/>
      <c r="AO995" s="1130"/>
      <c r="AP995" s="1130"/>
      <c r="AQ995" s="237"/>
      <c r="AR995" s="237"/>
    </row>
    <row r="996" spans="1:44" s="243" customFormat="1" ht="15" customHeight="1" x14ac:dyDescent="0.15">
      <c r="A996" s="237"/>
      <c r="B996" s="1127"/>
      <c r="C996" s="1128"/>
      <c r="D996" s="617"/>
      <c r="E996" s="951" t="s">
        <v>820</v>
      </c>
      <c r="F996" s="952"/>
      <c r="G996" s="952"/>
      <c r="H996" s="952"/>
      <c r="I996" s="953"/>
      <c r="J996" s="624"/>
      <c r="K996" s="626"/>
      <c r="L996" s="624"/>
      <c r="M996" s="626"/>
      <c r="N996" s="624"/>
      <c r="O996" s="626"/>
      <c r="P996" s="624"/>
      <c r="Q996" s="626"/>
      <c r="R996" s="624"/>
      <c r="S996" s="626"/>
      <c r="T996" s="624"/>
      <c r="U996" s="626"/>
      <c r="V996" s="624"/>
      <c r="W996" s="626"/>
      <c r="X996" s="624"/>
      <c r="Y996" s="626"/>
      <c r="Z996" s="624"/>
      <c r="AA996" s="626"/>
      <c r="AB996" s="624"/>
      <c r="AC996" s="626"/>
      <c r="AD996" s="624"/>
      <c r="AE996" s="625"/>
      <c r="AF996" s="624"/>
      <c r="AG996" s="625"/>
      <c r="AH996" s="626"/>
      <c r="AI996" s="969" t="s">
        <v>821</v>
      </c>
      <c r="AJ996" s="969"/>
      <c r="AK996" s="970"/>
      <c r="AL996" s="645"/>
      <c r="AM996" s="1130"/>
      <c r="AN996" s="1130"/>
      <c r="AO996" s="1130"/>
      <c r="AP996" s="1130"/>
      <c r="AQ996" s="237"/>
      <c r="AR996" s="237"/>
    </row>
    <row r="997" spans="1:44" s="243" customFormat="1" ht="21" customHeight="1" x14ac:dyDescent="0.15">
      <c r="A997" s="237"/>
      <c r="B997" s="1127"/>
      <c r="C997" s="1128"/>
      <c r="D997" s="617"/>
      <c r="E997" s="954"/>
      <c r="F997" s="955"/>
      <c r="G997" s="955"/>
      <c r="H997" s="955"/>
      <c r="I997" s="956"/>
      <c r="J997" s="891"/>
      <c r="K997" s="892"/>
      <c r="L997" s="891"/>
      <c r="M997" s="892"/>
      <c r="N997" s="891"/>
      <c r="O997" s="892"/>
      <c r="P997" s="891"/>
      <c r="Q997" s="892"/>
      <c r="R997" s="891"/>
      <c r="S997" s="892"/>
      <c r="T997" s="891"/>
      <c r="U997" s="892"/>
      <c r="V997" s="891"/>
      <c r="W997" s="892"/>
      <c r="X997" s="891"/>
      <c r="Y997" s="892"/>
      <c r="Z997" s="891"/>
      <c r="AA997" s="892"/>
      <c r="AB997" s="891"/>
      <c r="AC997" s="892"/>
      <c r="AD997" s="891"/>
      <c r="AE997" s="893"/>
      <c r="AF997" s="891"/>
      <c r="AG997" s="893"/>
      <c r="AH997" s="892"/>
      <c r="AI997" s="971"/>
      <c r="AJ997" s="971"/>
      <c r="AK997" s="972"/>
      <c r="AL997" s="645"/>
      <c r="AM997" s="1130"/>
      <c r="AN997" s="1130"/>
      <c r="AO997" s="1130"/>
      <c r="AP997" s="1130"/>
      <c r="AQ997" s="237"/>
      <c r="AR997" s="237"/>
    </row>
    <row r="998" spans="1:44" s="243" customFormat="1" ht="15" customHeight="1" x14ac:dyDescent="0.15">
      <c r="A998" s="237"/>
      <c r="B998" s="1127"/>
      <c r="C998" s="1128"/>
      <c r="D998" s="617"/>
      <c r="E998" s="951" t="s">
        <v>1373</v>
      </c>
      <c r="F998" s="952"/>
      <c r="G998" s="952"/>
      <c r="H998" s="952"/>
      <c r="I998" s="953"/>
      <c r="J998" s="624"/>
      <c r="K998" s="626"/>
      <c r="L998" s="624"/>
      <c r="M998" s="626"/>
      <c r="N998" s="624"/>
      <c r="O998" s="626"/>
      <c r="P998" s="624"/>
      <c r="Q998" s="626"/>
      <c r="R998" s="624"/>
      <c r="S998" s="626"/>
      <c r="T998" s="624"/>
      <c r="U998" s="626"/>
      <c r="V998" s="624"/>
      <c r="W998" s="626"/>
      <c r="X998" s="624"/>
      <c r="Y998" s="626"/>
      <c r="Z998" s="624"/>
      <c r="AA998" s="626"/>
      <c r="AB998" s="624"/>
      <c r="AC998" s="626"/>
      <c r="AD998" s="624"/>
      <c r="AE998" s="625"/>
      <c r="AF998" s="624"/>
      <c r="AG998" s="625"/>
      <c r="AH998" s="626"/>
      <c r="AI998" s="951" t="s">
        <v>824</v>
      </c>
      <c r="AJ998" s="952"/>
      <c r="AK998" s="953"/>
      <c r="AL998" s="645"/>
      <c r="AM998" s="1130"/>
      <c r="AN998" s="1130"/>
      <c r="AO998" s="1130"/>
      <c r="AP998" s="1130"/>
      <c r="AQ998" s="237"/>
      <c r="AR998" s="237"/>
    </row>
    <row r="999" spans="1:44" s="243" customFormat="1" ht="21" customHeight="1" x14ac:dyDescent="0.15">
      <c r="A999" s="237"/>
      <c r="B999" s="1127"/>
      <c r="C999" s="1128"/>
      <c r="D999" s="645"/>
      <c r="E999" s="954"/>
      <c r="F999" s="955"/>
      <c r="G999" s="955"/>
      <c r="H999" s="955"/>
      <c r="I999" s="956"/>
      <c r="J999" s="891"/>
      <c r="K999" s="892"/>
      <c r="L999" s="891"/>
      <c r="M999" s="892"/>
      <c r="N999" s="891"/>
      <c r="O999" s="892"/>
      <c r="P999" s="891"/>
      <c r="Q999" s="892"/>
      <c r="R999" s="891"/>
      <c r="S999" s="892"/>
      <c r="T999" s="891"/>
      <c r="U999" s="892"/>
      <c r="V999" s="891"/>
      <c r="W999" s="892"/>
      <c r="X999" s="891"/>
      <c r="Y999" s="892"/>
      <c r="Z999" s="891"/>
      <c r="AA999" s="892"/>
      <c r="AB999" s="891"/>
      <c r="AC999" s="892"/>
      <c r="AD999" s="891"/>
      <c r="AE999" s="893"/>
      <c r="AF999" s="891"/>
      <c r="AG999" s="893"/>
      <c r="AH999" s="892"/>
      <c r="AI999" s="891"/>
      <c r="AJ999" s="893"/>
      <c r="AK999" s="892"/>
      <c r="AL999" s="645"/>
      <c r="AM999" s="1130"/>
      <c r="AN999" s="1130"/>
      <c r="AO999" s="1130"/>
      <c r="AP999" s="1130"/>
      <c r="AQ999" s="237"/>
      <c r="AR999" s="237"/>
    </row>
    <row r="1000" spans="1:44" s="243" customFormat="1" ht="15" customHeight="1" x14ac:dyDescent="0.15">
      <c r="A1000" s="237"/>
      <c r="B1000" s="1127"/>
      <c r="C1000" s="1128"/>
      <c r="D1000" s="645"/>
      <c r="E1000" s="927" t="s">
        <v>1372</v>
      </c>
      <c r="F1000" s="927"/>
      <c r="G1000" s="927"/>
      <c r="H1000" s="927"/>
      <c r="I1000" s="927"/>
      <c r="J1000" s="927"/>
      <c r="K1000" s="927"/>
      <c r="L1000" s="927"/>
      <c r="M1000" s="927"/>
      <c r="N1000" s="927"/>
      <c r="O1000" s="927"/>
      <c r="P1000" s="927"/>
      <c r="Q1000" s="927"/>
      <c r="R1000" s="927"/>
      <c r="S1000" s="927"/>
      <c r="T1000" s="927"/>
      <c r="U1000" s="927"/>
      <c r="V1000" s="927"/>
      <c r="W1000" s="927"/>
      <c r="X1000" s="927"/>
      <c r="Y1000" s="927"/>
      <c r="Z1000" s="927"/>
      <c r="AA1000" s="927"/>
      <c r="AB1000" s="927"/>
      <c r="AC1000" s="927"/>
      <c r="AD1000" s="927"/>
      <c r="AE1000" s="927"/>
      <c r="AF1000" s="927"/>
      <c r="AG1000" s="927"/>
      <c r="AH1000" s="927"/>
      <c r="AI1000" s="927"/>
      <c r="AJ1000" s="927"/>
      <c r="AK1000" s="927"/>
      <c r="AL1000" s="241"/>
      <c r="AM1000" s="1130"/>
      <c r="AN1000" s="1130"/>
      <c r="AO1000" s="1130"/>
      <c r="AP1000" s="1130"/>
      <c r="AQ1000" s="237"/>
      <c r="AR1000" s="237"/>
    </row>
    <row r="1001" spans="1:44" s="243" customFormat="1" ht="18" customHeight="1" x14ac:dyDescent="0.15">
      <c r="A1001" s="237"/>
      <c r="B1001" s="1127"/>
      <c r="C1001" s="1128"/>
      <c r="D1001" s="645"/>
      <c r="E1001" s="550"/>
      <c r="F1001" s="909" t="s">
        <v>835</v>
      </c>
      <c r="G1001" s="909"/>
      <c r="H1001" s="909"/>
      <c r="I1001" s="909"/>
      <c r="J1001" s="909"/>
      <c r="K1001" s="909"/>
      <c r="L1001" s="909"/>
      <c r="M1001" s="909"/>
      <c r="N1001" s="909"/>
      <c r="O1001" s="909"/>
      <c r="P1001" s="909"/>
      <c r="Q1001" s="909"/>
      <c r="R1001" s="909"/>
      <c r="S1001" s="909"/>
      <c r="T1001" s="909"/>
      <c r="U1001" s="909"/>
      <c r="V1001" s="909"/>
      <c r="W1001" s="909"/>
      <c r="X1001" s="909"/>
      <c r="Y1001" s="909"/>
      <c r="Z1001" s="909"/>
      <c r="AA1001" s="909"/>
      <c r="AB1001" s="909"/>
      <c r="AC1001" s="909"/>
      <c r="AD1001" s="909"/>
      <c r="AE1001" s="909"/>
      <c r="AF1001" s="909"/>
      <c r="AG1001" s="909"/>
      <c r="AH1001" s="909"/>
      <c r="AI1001" s="909"/>
      <c r="AJ1001" s="909"/>
      <c r="AK1001" s="645"/>
      <c r="AL1001" s="241"/>
      <c r="AM1001" s="1130"/>
      <c r="AN1001" s="1130"/>
      <c r="AO1001" s="1130"/>
      <c r="AP1001" s="1130"/>
      <c r="AQ1001" s="237"/>
      <c r="AR1001" s="237"/>
    </row>
    <row r="1002" spans="1:44" s="243" customFormat="1" ht="30" customHeight="1" x14ac:dyDescent="0.15">
      <c r="A1002" s="237"/>
      <c r="B1002" s="1127"/>
      <c r="C1002" s="1128"/>
      <c r="D1002" s="928" t="s">
        <v>1554</v>
      </c>
      <c r="E1002" s="921"/>
      <c r="F1002" s="921"/>
      <c r="G1002" s="921"/>
      <c r="H1002" s="921"/>
      <c r="I1002" s="921"/>
      <c r="J1002" s="921"/>
      <c r="K1002" s="921"/>
      <c r="L1002" s="921"/>
      <c r="M1002" s="921"/>
      <c r="N1002" s="921"/>
      <c r="O1002" s="921"/>
      <c r="P1002" s="921"/>
      <c r="Q1002" s="921"/>
      <c r="R1002" s="921"/>
      <c r="S1002" s="921"/>
      <c r="T1002" s="921"/>
      <c r="U1002" s="921"/>
      <c r="V1002" s="921"/>
      <c r="W1002" s="921"/>
      <c r="X1002" s="921"/>
      <c r="Y1002" s="921"/>
      <c r="Z1002" s="921"/>
      <c r="AA1002" s="921"/>
      <c r="AB1002" s="921"/>
      <c r="AC1002" s="921"/>
      <c r="AD1002" s="921"/>
      <c r="AE1002" s="921"/>
      <c r="AF1002" s="921"/>
      <c r="AG1002" s="921"/>
      <c r="AH1002" s="921"/>
      <c r="AI1002" s="921"/>
      <c r="AJ1002" s="921"/>
      <c r="AK1002" s="921"/>
      <c r="AL1002" s="922"/>
      <c r="AM1002" s="1130"/>
      <c r="AN1002" s="1130"/>
      <c r="AO1002" s="1130"/>
      <c r="AP1002" s="1130"/>
      <c r="AQ1002" s="237"/>
      <c r="AR1002" s="237"/>
    </row>
    <row r="1003" spans="1:44" s="243" customFormat="1" ht="15" customHeight="1" x14ac:dyDescent="0.15">
      <c r="A1003" s="237"/>
      <c r="B1003" s="1127"/>
      <c r="C1003" s="1128"/>
      <c r="D1003" s="928" t="s">
        <v>1506</v>
      </c>
      <c r="E1003" s="921"/>
      <c r="F1003" s="921"/>
      <c r="G1003" s="921"/>
      <c r="H1003" s="921"/>
      <c r="I1003" s="921"/>
      <c r="J1003" s="921"/>
      <c r="K1003" s="921"/>
      <c r="L1003" s="921"/>
      <c r="M1003" s="921"/>
      <c r="N1003" s="921"/>
      <c r="O1003" s="921"/>
      <c r="P1003" s="921"/>
      <c r="Q1003" s="921"/>
      <c r="R1003" s="921"/>
      <c r="S1003" s="921"/>
      <c r="T1003" s="921"/>
      <c r="U1003" s="921"/>
      <c r="V1003" s="921"/>
      <c r="W1003" s="921"/>
      <c r="X1003" s="921"/>
      <c r="Y1003" s="921"/>
      <c r="Z1003" s="921"/>
      <c r="AA1003" s="921"/>
      <c r="AB1003" s="921"/>
      <c r="AC1003" s="921"/>
      <c r="AD1003" s="921"/>
      <c r="AE1003" s="921"/>
      <c r="AF1003" s="921"/>
      <c r="AG1003" s="921"/>
      <c r="AH1003" s="921"/>
      <c r="AI1003" s="921"/>
      <c r="AJ1003" s="921"/>
      <c r="AK1003" s="921"/>
      <c r="AL1003" s="922"/>
      <c r="AM1003" s="1130"/>
      <c r="AN1003" s="1130"/>
      <c r="AO1003" s="1130"/>
      <c r="AP1003" s="1130"/>
      <c r="AQ1003" s="237"/>
      <c r="AR1003" s="237"/>
    </row>
    <row r="1004" spans="1:44" s="243" customFormat="1" ht="21" customHeight="1" x14ac:dyDescent="0.15">
      <c r="A1004" s="237"/>
      <c r="B1004" s="1127"/>
      <c r="C1004" s="1128"/>
      <c r="D1004" s="881" t="s">
        <v>854</v>
      </c>
      <c r="E1004" s="881"/>
      <c r="F1004" s="881"/>
      <c r="G1004" s="881"/>
      <c r="H1004" s="881"/>
      <c r="I1004" s="881"/>
      <c r="J1004" s="881"/>
      <c r="K1004" s="881"/>
      <c r="L1004" s="881"/>
      <c r="M1004" s="881"/>
      <c r="N1004" s="881"/>
      <c r="O1004" s="881"/>
      <c r="P1004" s="881"/>
      <c r="Q1004" s="881"/>
      <c r="R1004" s="881"/>
      <c r="S1004" s="881"/>
      <c r="T1004" s="881"/>
      <c r="U1004" s="881"/>
      <c r="V1004" s="881"/>
      <c r="W1004" s="881"/>
      <c r="X1004" s="881"/>
      <c r="Y1004" s="881"/>
      <c r="Z1004" s="881"/>
      <c r="AA1004" s="881"/>
      <c r="AB1004" s="881"/>
      <c r="AC1004" s="881"/>
      <c r="AD1004" s="881"/>
      <c r="AE1004" s="881"/>
      <c r="AF1004" s="881"/>
      <c r="AG1004" s="881"/>
      <c r="AH1004" s="881"/>
      <c r="AI1004" s="881"/>
      <c r="AJ1004" s="881"/>
      <c r="AK1004" s="881"/>
      <c r="AL1004" s="881"/>
      <c r="AM1004" s="1130"/>
      <c r="AN1004" s="1130"/>
      <c r="AO1004" s="1130"/>
      <c r="AP1004" s="1130"/>
      <c r="AQ1004" s="237"/>
      <c r="AR1004" s="237"/>
    </row>
    <row r="1005" spans="1:44" s="243" customFormat="1" ht="27" customHeight="1" x14ac:dyDescent="0.15">
      <c r="A1005" s="237"/>
      <c r="B1005" s="1127"/>
      <c r="C1005" s="1128"/>
      <c r="D1005" s="928" t="s">
        <v>1555</v>
      </c>
      <c r="E1005" s="921"/>
      <c r="F1005" s="921"/>
      <c r="G1005" s="921"/>
      <c r="H1005" s="921"/>
      <c r="I1005" s="921"/>
      <c r="J1005" s="921"/>
      <c r="K1005" s="921"/>
      <c r="L1005" s="921"/>
      <c r="M1005" s="921"/>
      <c r="N1005" s="921"/>
      <c r="O1005" s="921"/>
      <c r="P1005" s="921"/>
      <c r="Q1005" s="921"/>
      <c r="R1005" s="921"/>
      <c r="S1005" s="921"/>
      <c r="T1005" s="921"/>
      <c r="U1005" s="921"/>
      <c r="V1005" s="921"/>
      <c r="W1005" s="921"/>
      <c r="X1005" s="921"/>
      <c r="Y1005" s="921"/>
      <c r="Z1005" s="921"/>
      <c r="AA1005" s="921"/>
      <c r="AB1005" s="921"/>
      <c r="AC1005" s="921"/>
      <c r="AD1005" s="921"/>
      <c r="AE1005" s="921"/>
      <c r="AF1005" s="921"/>
      <c r="AG1005" s="921"/>
      <c r="AH1005" s="921"/>
      <c r="AI1005" s="921"/>
      <c r="AJ1005" s="921"/>
      <c r="AK1005" s="921"/>
      <c r="AL1005" s="922"/>
      <c r="AM1005" s="1130"/>
      <c r="AN1005" s="1130"/>
      <c r="AO1005" s="1130"/>
      <c r="AP1005" s="1130"/>
      <c r="AQ1005" s="237"/>
      <c r="AR1005" s="237"/>
    </row>
    <row r="1006" spans="1:44" s="243" customFormat="1" ht="21" customHeight="1" x14ac:dyDescent="0.15">
      <c r="A1006" s="237"/>
      <c r="B1006" s="1127"/>
      <c r="C1006" s="1128"/>
      <c r="D1006" s="881" t="s">
        <v>855</v>
      </c>
      <c r="E1006" s="881"/>
      <c r="F1006" s="881"/>
      <c r="G1006" s="881"/>
      <c r="H1006" s="881"/>
      <c r="I1006" s="881"/>
      <c r="J1006" s="881"/>
      <c r="K1006" s="881"/>
      <c r="L1006" s="881"/>
      <c r="M1006" s="881"/>
      <c r="N1006" s="881"/>
      <c r="O1006" s="881"/>
      <c r="P1006" s="881"/>
      <c r="Q1006" s="881"/>
      <c r="R1006" s="881"/>
      <c r="S1006" s="881"/>
      <c r="T1006" s="881"/>
      <c r="U1006" s="881"/>
      <c r="V1006" s="881"/>
      <c r="W1006" s="881"/>
      <c r="X1006" s="881"/>
      <c r="Y1006" s="881"/>
      <c r="Z1006" s="881"/>
      <c r="AA1006" s="881"/>
      <c r="AB1006" s="881"/>
      <c r="AC1006" s="881"/>
      <c r="AD1006" s="881"/>
      <c r="AE1006" s="881"/>
      <c r="AF1006" s="881"/>
      <c r="AG1006" s="881"/>
      <c r="AH1006" s="881"/>
      <c r="AI1006" s="881"/>
      <c r="AJ1006" s="881"/>
      <c r="AK1006" s="881"/>
      <c r="AL1006" s="881"/>
      <c r="AM1006" s="1130"/>
      <c r="AN1006" s="1130"/>
      <c r="AO1006" s="1130"/>
      <c r="AP1006" s="1130"/>
      <c r="AQ1006" s="237"/>
      <c r="AR1006" s="237"/>
    </row>
    <row r="1007" spans="1:44" s="243" customFormat="1" ht="18" customHeight="1" x14ac:dyDescent="0.15">
      <c r="A1007" s="237"/>
      <c r="B1007" s="1127"/>
      <c r="C1007" s="1128"/>
      <c r="D1007" s="617"/>
      <c r="E1007" s="572"/>
      <c r="F1007" s="881" t="s">
        <v>856</v>
      </c>
      <c r="G1007" s="881"/>
      <c r="H1007" s="881"/>
      <c r="I1007" s="881"/>
      <c r="J1007" s="881"/>
      <c r="K1007" s="881"/>
      <c r="L1007" s="881"/>
      <c r="M1007" s="881"/>
      <c r="N1007" s="881"/>
      <c r="O1007" s="881"/>
      <c r="P1007" s="881"/>
      <c r="Q1007" s="881"/>
      <c r="R1007" s="881"/>
      <c r="S1007" s="881"/>
      <c r="T1007" s="881"/>
      <c r="U1007" s="881"/>
      <c r="V1007" s="881"/>
      <c r="W1007" s="881"/>
      <c r="X1007" s="881"/>
      <c r="Y1007" s="881"/>
      <c r="Z1007" s="881"/>
      <c r="AA1007" s="881"/>
      <c r="AB1007" s="881"/>
      <c r="AC1007" s="881"/>
      <c r="AD1007" s="881"/>
      <c r="AE1007" s="881"/>
      <c r="AF1007" s="881"/>
      <c r="AG1007" s="881"/>
      <c r="AH1007" s="881"/>
      <c r="AI1007" s="881"/>
      <c r="AJ1007" s="881"/>
      <c r="AK1007" s="550"/>
      <c r="AL1007" s="241"/>
      <c r="AM1007" s="1130"/>
      <c r="AN1007" s="1130"/>
      <c r="AO1007" s="1130"/>
      <c r="AP1007" s="1130"/>
      <c r="AQ1007" s="237"/>
      <c r="AR1007" s="237"/>
    </row>
    <row r="1008" spans="1:44" s="243" customFormat="1" ht="21" customHeight="1" x14ac:dyDescent="0.15">
      <c r="A1008" s="237"/>
      <c r="B1008" s="979" t="s">
        <v>12</v>
      </c>
      <c r="C1008" s="980"/>
      <c r="D1008" s="573" t="s">
        <v>1377</v>
      </c>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4"/>
      <c r="AL1008" s="575"/>
      <c r="AM1008" s="948"/>
      <c r="AN1008" s="949"/>
      <c r="AO1008" s="949"/>
      <c r="AP1008" s="950"/>
      <c r="AQ1008" s="237"/>
      <c r="AR1008" s="237"/>
    </row>
    <row r="1009" spans="1:44" s="243" customFormat="1" ht="18" customHeight="1" x14ac:dyDescent="0.15">
      <c r="A1009" s="237"/>
      <c r="B1009" s="576" t="s">
        <v>1374</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7"/>
      <c r="AL1009" s="577"/>
      <c r="AM1009" s="577"/>
      <c r="AN1009" s="577"/>
      <c r="AO1009" s="577"/>
      <c r="AP1009" s="578"/>
      <c r="AQ1009" s="237"/>
      <c r="AR1009" s="237"/>
    </row>
    <row r="1010" spans="1:44" s="243" customFormat="1" ht="42.6" customHeight="1" x14ac:dyDescent="0.15">
      <c r="A1010" s="237"/>
      <c r="B1010" s="1148" t="s">
        <v>1378</v>
      </c>
      <c r="C1010" s="1149"/>
      <c r="D1010" s="1424" t="s">
        <v>1735</v>
      </c>
      <c r="E1010" s="1424"/>
      <c r="F1010" s="1424"/>
      <c r="G1010" s="1424"/>
      <c r="H1010" s="1424"/>
      <c r="I1010" s="1424"/>
      <c r="J1010" s="1424"/>
      <c r="K1010" s="1424"/>
      <c r="L1010" s="1424"/>
      <c r="M1010" s="1424"/>
      <c r="N1010" s="1424"/>
      <c r="O1010" s="1424"/>
      <c r="P1010" s="1424"/>
      <c r="Q1010" s="1424"/>
      <c r="R1010" s="1424"/>
      <c r="S1010" s="1424"/>
      <c r="T1010" s="1424"/>
      <c r="U1010" s="1424"/>
      <c r="V1010" s="1424"/>
      <c r="W1010" s="1424"/>
      <c r="X1010" s="1424"/>
      <c r="Y1010" s="1424"/>
      <c r="Z1010" s="1424"/>
      <c r="AA1010" s="1424"/>
      <c r="AB1010" s="1424"/>
      <c r="AC1010" s="1424"/>
      <c r="AD1010" s="1424"/>
      <c r="AE1010" s="1424"/>
      <c r="AF1010" s="1424"/>
      <c r="AG1010" s="1424"/>
      <c r="AH1010" s="1424"/>
      <c r="AI1010" s="1424"/>
      <c r="AJ1010" s="1424"/>
      <c r="AK1010" s="1424"/>
      <c r="AL1010" s="1424"/>
      <c r="AM1010" s="957"/>
      <c r="AN1010" s="957"/>
      <c r="AO1010" s="957"/>
      <c r="AP1010" s="957"/>
      <c r="AQ1010" s="237"/>
      <c r="AR1010" s="237"/>
    </row>
    <row r="1011" spans="1:44" s="243" customFormat="1" ht="30.6" customHeight="1" x14ac:dyDescent="0.15">
      <c r="A1011" s="237"/>
      <c r="B1011" s="959"/>
      <c r="C1011" s="1150"/>
      <c r="D1011" s="914" t="s">
        <v>1556</v>
      </c>
      <c r="E1011" s="915"/>
      <c r="F1011" s="915"/>
      <c r="G1011" s="915"/>
      <c r="H1011" s="915"/>
      <c r="I1011" s="915"/>
      <c r="J1011" s="915"/>
      <c r="K1011" s="915"/>
      <c r="L1011" s="915"/>
      <c r="M1011" s="915"/>
      <c r="N1011" s="915"/>
      <c r="O1011" s="915"/>
      <c r="P1011" s="915"/>
      <c r="Q1011" s="915"/>
      <c r="R1011" s="915"/>
      <c r="S1011" s="915"/>
      <c r="T1011" s="915"/>
      <c r="U1011" s="915"/>
      <c r="V1011" s="915"/>
      <c r="W1011" s="915"/>
      <c r="X1011" s="915"/>
      <c r="Y1011" s="915"/>
      <c r="Z1011" s="915"/>
      <c r="AA1011" s="915"/>
      <c r="AB1011" s="915"/>
      <c r="AC1011" s="915"/>
      <c r="AD1011" s="915"/>
      <c r="AE1011" s="915"/>
      <c r="AF1011" s="915"/>
      <c r="AG1011" s="915"/>
      <c r="AH1011" s="915"/>
      <c r="AI1011" s="915"/>
      <c r="AJ1011" s="915"/>
      <c r="AK1011" s="915"/>
      <c r="AL1011" s="916"/>
      <c r="AM1011" s="957"/>
      <c r="AN1011" s="957"/>
      <c r="AO1011" s="957"/>
      <c r="AP1011" s="957"/>
      <c r="AQ1011" s="237"/>
      <c r="AR1011" s="237"/>
    </row>
    <row r="1012" spans="1:44" s="243" customFormat="1" ht="15" customHeight="1" x14ac:dyDescent="0.15">
      <c r="A1012" s="237"/>
      <c r="B1012" s="959"/>
      <c r="C1012" s="1150"/>
      <c r="D1012" s="645"/>
      <c r="E1012" s="571" t="s">
        <v>1736</v>
      </c>
      <c r="F1012" s="645"/>
      <c r="G1012" s="645"/>
      <c r="H1012" s="645"/>
      <c r="I1012" s="645"/>
      <c r="J1012" s="645"/>
      <c r="K1012" s="645"/>
      <c r="L1012" s="645"/>
      <c r="M1012" s="645"/>
      <c r="N1012" s="645"/>
      <c r="O1012" s="645"/>
      <c r="P1012" s="645"/>
      <c r="Q1012" s="645"/>
      <c r="R1012" s="645"/>
      <c r="S1012" s="645"/>
      <c r="T1012" s="645"/>
      <c r="U1012" s="645"/>
      <c r="V1012" s="645"/>
      <c r="W1012" s="571" t="s">
        <v>39</v>
      </c>
      <c r="X1012" s="645"/>
      <c r="Y1012" s="645"/>
      <c r="Z1012" s="645"/>
      <c r="AA1012" s="645"/>
      <c r="AB1012" s="645"/>
      <c r="AC1012" s="645"/>
      <c r="AD1012" s="645"/>
      <c r="AE1012" s="645"/>
      <c r="AF1012" s="645"/>
      <c r="AG1012" s="645"/>
      <c r="AH1012" s="645"/>
      <c r="AI1012" s="645"/>
      <c r="AJ1012" s="645"/>
      <c r="AK1012" s="617"/>
      <c r="AL1012" s="241"/>
      <c r="AM1012" s="957"/>
      <c r="AN1012" s="957"/>
      <c r="AO1012" s="957"/>
      <c r="AP1012" s="957"/>
      <c r="AQ1012" s="237"/>
      <c r="AR1012" s="237"/>
    </row>
    <row r="1013" spans="1:44" s="243" customFormat="1" ht="21" customHeight="1" x14ac:dyDescent="0.15">
      <c r="A1013" s="237"/>
      <c r="B1013" s="959"/>
      <c r="C1013" s="1150"/>
      <c r="D1013" s="617"/>
      <c r="E1013" s="911" t="s">
        <v>1733</v>
      </c>
      <c r="F1013" s="929"/>
      <c r="G1013" s="929"/>
      <c r="H1013" s="929"/>
      <c r="I1013" s="912"/>
      <c r="J1013" s="911" t="s">
        <v>41</v>
      </c>
      <c r="K1013" s="912"/>
      <c r="L1013" s="911" t="s">
        <v>42</v>
      </c>
      <c r="M1013" s="912"/>
      <c r="N1013" s="911" t="s">
        <v>43</v>
      </c>
      <c r="O1013" s="912"/>
      <c r="P1013" s="911" t="s">
        <v>44</v>
      </c>
      <c r="Q1013" s="912"/>
      <c r="R1013" s="911" t="s">
        <v>45</v>
      </c>
      <c r="S1013" s="912"/>
      <c r="T1013" s="911" t="s">
        <v>46</v>
      </c>
      <c r="U1013" s="912"/>
      <c r="V1013" s="911" t="s">
        <v>818</v>
      </c>
      <c r="W1013" s="912"/>
      <c r="X1013" s="911" t="s">
        <v>49</v>
      </c>
      <c r="Y1013" s="912"/>
      <c r="Z1013" s="911" t="s">
        <v>819</v>
      </c>
      <c r="AA1013" s="912"/>
      <c r="AB1013" s="911" t="s">
        <v>47</v>
      </c>
      <c r="AC1013" s="912"/>
      <c r="AD1013" s="911" t="s">
        <v>48</v>
      </c>
      <c r="AE1013" s="912"/>
      <c r="AF1013" s="911" t="s">
        <v>64</v>
      </c>
      <c r="AG1013" s="929"/>
      <c r="AH1013" s="912"/>
      <c r="AI1013" s="911" t="s">
        <v>40</v>
      </c>
      <c r="AJ1013" s="929"/>
      <c r="AK1013" s="912"/>
      <c r="AL1013" s="645"/>
      <c r="AM1013" s="957"/>
      <c r="AN1013" s="957"/>
      <c r="AO1013" s="957"/>
      <c r="AP1013" s="957"/>
      <c r="AQ1013" s="237"/>
      <c r="AR1013" s="237"/>
    </row>
    <row r="1014" spans="1:44" s="243" customFormat="1" ht="15" customHeight="1" x14ac:dyDescent="0.15">
      <c r="A1014" s="237"/>
      <c r="B1014" s="959"/>
      <c r="C1014" s="1150"/>
      <c r="D1014" s="617"/>
      <c r="E1014" s="951" t="s">
        <v>820</v>
      </c>
      <c r="F1014" s="952"/>
      <c r="G1014" s="952"/>
      <c r="H1014" s="952"/>
      <c r="I1014" s="953"/>
      <c r="J1014" s="624"/>
      <c r="K1014" s="626"/>
      <c r="L1014" s="624"/>
      <c r="M1014" s="626"/>
      <c r="N1014" s="624"/>
      <c r="O1014" s="626"/>
      <c r="P1014" s="624"/>
      <c r="Q1014" s="626"/>
      <c r="R1014" s="624"/>
      <c r="S1014" s="626"/>
      <c r="T1014" s="624"/>
      <c r="U1014" s="626"/>
      <c r="V1014" s="624"/>
      <c r="W1014" s="626"/>
      <c r="X1014" s="624"/>
      <c r="Y1014" s="626"/>
      <c r="Z1014" s="624"/>
      <c r="AA1014" s="626"/>
      <c r="AB1014" s="624"/>
      <c r="AC1014" s="626"/>
      <c r="AD1014" s="624"/>
      <c r="AE1014" s="625"/>
      <c r="AF1014" s="624"/>
      <c r="AG1014" s="625"/>
      <c r="AH1014" s="626"/>
      <c r="AI1014" s="969" t="s">
        <v>821</v>
      </c>
      <c r="AJ1014" s="969"/>
      <c r="AK1014" s="970"/>
      <c r="AL1014" s="645"/>
      <c r="AM1014" s="957"/>
      <c r="AN1014" s="957"/>
      <c r="AO1014" s="957"/>
      <c r="AP1014" s="957"/>
      <c r="AQ1014" s="237"/>
      <c r="AR1014" s="237"/>
    </row>
    <row r="1015" spans="1:44" s="243" customFormat="1" ht="21" customHeight="1" x14ac:dyDescent="0.15">
      <c r="A1015" s="237"/>
      <c r="B1015" s="959"/>
      <c r="C1015" s="1150"/>
      <c r="D1015" s="617"/>
      <c r="E1015" s="954"/>
      <c r="F1015" s="955"/>
      <c r="G1015" s="955"/>
      <c r="H1015" s="955"/>
      <c r="I1015" s="956"/>
      <c r="J1015" s="891"/>
      <c r="K1015" s="892"/>
      <c r="L1015" s="891"/>
      <c r="M1015" s="892"/>
      <c r="N1015" s="891"/>
      <c r="O1015" s="892"/>
      <c r="P1015" s="891"/>
      <c r="Q1015" s="892"/>
      <c r="R1015" s="891"/>
      <c r="S1015" s="892"/>
      <c r="T1015" s="891"/>
      <c r="U1015" s="892"/>
      <c r="V1015" s="891"/>
      <c r="W1015" s="892"/>
      <c r="X1015" s="891"/>
      <c r="Y1015" s="892"/>
      <c r="Z1015" s="891"/>
      <c r="AA1015" s="892"/>
      <c r="AB1015" s="891"/>
      <c r="AC1015" s="892"/>
      <c r="AD1015" s="891"/>
      <c r="AE1015" s="893"/>
      <c r="AF1015" s="891"/>
      <c r="AG1015" s="893"/>
      <c r="AH1015" s="892"/>
      <c r="AI1015" s="971"/>
      <c r="AJ1015" s="971"/>
      <c r="AK1015" s="972"/>
      <c r="AL1015" s="645"/>
      <c r="AM1015" s="957"/>
      <c r="AN1015" s="957"/>
      <c r="AO1015" s="957"/>
      <c r="AP1015" s="957"/>
      <c r="AQ1015" s="237"/>
      <c r="AR1015" s="237"/>
    </row>
    <row r="1016" spans="1:44" s="243" customFormat="1" ht="15" customHeight="1" x14ac:dyDescent="0.15">
      <c r="A1016" s="237"/>
      <c r="B1016" s="959"/>
      <c r="C1016" s="1150"/>
      <c r="D1016" s="617"/>
      <c r="E1016" s="951" t="s">
        <v>822</v>
      </c>
      <c r="F1016" s="952"/>
      <c r="G1016" s="952"/>
      <c r="H1016" s="952"/>
      <c r="I1016" s="953"/>
      <c r="J1016" s="624"/>
      <c r="K1016" s="626"/>
      <c r="L1016" s="624"/>
      <c r="M1016" s="626"/>
      <c r="N1016" s="624"/>
      <c r="O1016" s="626"/>
      <c r="P1016" s="624"/>
      <c r="Q1016" s="626"/>
      <c r="R1016" s="624"/>
      <c r="S1016" s="626"/>
      <c r="T1016" s="624"/>
      <c r="U1016" s="626"/>
      <c r="V1016" s="624"/>
      <c r="W1016" s="626"/>
      <c r="X1016" s="624"/>
      <c r="Y1016" s="626"/>
      <c r="Z1016" s="624"/>
      <c r="AA1016" s="626"/>
      <c r="AB1016" s="624"/>
      <c r="AC1016" s="626"/>
      <c r="AD1016" s="624"/>
      <c r="AE1016" s="625"/>
      <c r="AF1016" s="624"/>
      <c r="AG1016" s="625"/>
      <c r="AH1016" s="626"/>
      <c r="AI1016" s="951" t="s">
        <v>823</v>
      </c>
      <c r="AJ1016" s="952"/>
      <c r="AK1016" s="953"/>
      <c r="AL1016" s="645"/>
      <c r="AM1016" s="957"/>
      <c r="AN1016" s="957"/>
      <c r="AO1016" s="957"/>
      <c r="AP1016" s="957"/>
      <c r="AQ1016" s="237"/>
      <c r="AR1016" s="237"/>
    </row>
    <row r="1017" spans="1:44" s="243" customFormat="1" ht="21" customHeight="1" x14ac:dyDescent="0.15">
      <c r="A1017" s="237"/>
      <c r="B1017" s="959"/>
      <c r="C1017" s="1150"/>
      <c r="D1017" s="645"/>
      <c r="E1017" s="954"/>
      <c r="F1017" s="955"/>
      <c r="G1017" s="955"/>
      <c r="H1017" s="955"/>
      <c r="I1017" s="956"/>
      <c r="J1017" s="891"/>
      <c r="K1017" s="892"/>
      <c r="L1017" s="891"/>
      <c r="M1017" s="892"/>
      <c r="N1017" s="891"/>
      <c r="O1017" s="892"/>
      <c r="P1017" s="891"/>
      <c r="Q1017" s="892"/>
      <c r="R1017" s="891"/>
      <c r="S1017" s="892"/>
      <c r="T1017" s="891"/>
      <c r="U1017" s="892"/>
      <c r="V1017" s="891"/>
      <c r="W1017" s="892"/>
      <c r="X1017" s="891"/>
      <c r="Y1017" s="892"/>
      <c r="Z1017" s="891"/>
      <c r="AA1017" s="892"/>
      <c r="AB1017" s="891"/>
      <c r="AC1017" s="892"/>
      <c r="AD1017" s="891"/>
      <c r="AE1017" s="893"/>
      <c r="AF1017" s="891"/>
      <c r="AG1017" s="893"/>
      <c r="AH1017" s="892"/>
      <c r="AI1017" s="891"/>
      <c r="AJ1017" s="893"/>
      <c r="AK1017" s="892"/>
      <c r="AL1017" s="645"/>
      <c r="AM1017" s="957"/>
      <c r="AN1017" s="957"/>
      <c r="AO1017" s="957"/>
      <c r="AP1017" s="957"/>
      <c r="AQ1017" s="237"/>
      <c r="AR1017" s="237"/>
    </row>
    <row r="1018" spans="1:44" s="243" customFormat="1" ht="15" customHeight="1" x14ac:dyDescent="0.15">
      <c r="A1018" s="237"/>
      <c r="B1018" s="959"/>
      <c r="C1018" s="1150"/>
      <c r="D1018" s="645"/>
      <c r="E1018" s="579" t="s">
        <v>1372</v>
      </c>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79"/>
      <c r="AL1018" s="241"/>
      <c r="AM1018" s="957"/>
      <c r="AN1018" s="957"/>
      <c r="AO1018" s="957"/>
      <c r="AP1018" s="957"/>
      <c r="AQ1018" s="237"/>
      <c r="AR1018" s="237"/>
    </row>
    <row r="1019" spans="1:44" s="243" customFormat="1" ht="18" customHeight="1" x14ac:dyDescent="0.15">
      <c r="A1019" s="237"/>
      <c r="B1019" s="959"/>
      <c r="C1019" s="1150"/>
      <c r="D1019" s="645"/>
      <c r="E1019" s="550"/>
      <c r="F1019" s="909" t="s">
        <v>835</v>
      </c>
      <c r="G1019" s="909"/>
      <c r="H1019" s="909"/>
      <c r="I1019" s="909"/>
      <c r="J1019" s="909"/>
      <c r="K1019" s="909"/>
      <c r="L1019" s="909"/>
      <c r="M1019" s="909"/>
      <c r="N1019" s="909"/>
      <c r="O1019" s="909"/>
      <c r="P1019" s="909"/>
      <c r="Q1019" s="909"/>
      <c r="R1019" s="909"/>
      <c r="S1019" s="909"/>
      <c r="T1019" s="909"/>
      <c r="U1019" s="909"/>
      <c r="V1019" s="909"/>
      <c r="W1019" s="909"/>
      <c r="X1019" s="909"/>
      <c r="Y1019" s="909"/>
      <c r="Z1019" s="909"/>
      <c r="AA1019" s="909"/>
      <c r="AB1019" s="909"/>
      <c r="AC1019" s="909"/>
      <c r="AD1019" s="909"/>
      <c r="AE1019" s="909"/>
      <c r="AF1019" s="909"/>
      <c r="AG1019" s="909"/>
      <c r="AH1019" s="909"/>
      <c r="AI1019" s="909"/>
      <c r="AJ1019" s="909"/>
      <c r="AK1019" s="909"/>
      <c r="AL1019" s="241"/>
      <c r="AM1019" s="957"/>
      <c r="AN1019" s="957"/>
      <c r="AO1019" s="957"/>
      <c r="AP1019" s="957"/>
      <c r="AQ1019" s="237"/>
      <c r="AR1019" s="237"/>
    </row>
    <row r="1020" spans="1:44" s="243" customFormat="1" ht="30" customHeight="1" x14ac:dyDescent="0.15">
      <c r="A1020" s="237"/>
      <c r="B1020" s="959"/>
      <c r="C1020" s="1150"/>
      <c r="D1020" s="917" t="s">
        <v>1557</v>
      </c>
      <c r="E1020" s="918"/>
      <c r="F1020" s="918"/>
      <c r="G1020" s="918"/>
      <c r="H1020" s="918"/>
      <c r="I1020" s="918"/>
      <c r="J1020" s="918"/>
      <c r="K1020" s="918"/>
      <c r="L1020" s="918"/>
      <c r="M1020" s="918"/>
      <c r="N1020" s="918"/>
      <c r="O1020" s="918"/>
      <c r="P1020" s="918"/>
      <c r="Q1020" s="918"/>
      <c r="R1020" s="918"/>
      <c r="S1020" s="918"/>
      <c r="T1020" s="918"/>
      <c r="U1020" s="918"/>
      <c r="V1020" s="918"/>
      <c r="W1020" s="918"/>
      <c r="X1020" s="918"/>
      <c r="Y1020" s="918"/>
      <c r="Z1020" s="918"/>
      <c r="AA1020" s="918"/>
      <c r="AB1020" s="918"/>
      <c r="AC1020" s="918"/>
      <c r="AD1020" s="918"/>
      <c r="AE1020" s="918"/>
      <c r="AF1020" s="918"/>
      <c r="AG1020" s="918"/>
      <c r="AH1020" s="918"/>
      <c r="AI1020" s="918"/>
      <c r="AJ1020" s="918"/>
      <c r="AK1020" s="918"/>
      <c r="AL1020" s="919"/>
      <c r="AM1020" s="957"/>
      <c r="AN1020" s="957"/>
      <c r="AO1020" s="957"/>
      <c r="AP1020" s="957"/>
      <c r="AQ1020" s="237"/>
      <c r="AR1020" s="237"/>
    </row>
    <row r="1021" spans="1:44" s="243" customFormat="1" ht="15" customHeight="1" x14ac:dyDescent="0.15">
      <c r="A1021" s="237"/>
      <c r="B1021" s="959"/>
      <c r="C1021" s="1150"/>
      <c r="D1021" s="920" t="s">
        <v>1506</v>
      </c>
      <c r="E1021" s="921"/>
      <c r="F1021" s="921"/>
      <c r="G1021" s="921"/>
      <c r="H1021" s="921"/>
      <c r="I1021" s="921"/>
      <c r="J1021" s="921"/>
      <c r="K1021" s="921"/>
      <c r="L1021" s="921"/>
      <c r="M1021" s="921"/>
      <c r="N1021" s="921"/>
      <c r="O1021" s="921"/>
      <c r="P1021" s="921"/>
      <c r="Q1021" s="921"/>
      <c r="R1021" s="921"/>
      <c r="S1021" s="921"/>
      <c r="T1021" s="921"/>
      <c r="U1021" s="921"/>
      <c r="V1021" s="921"/>
      <c r="W1021" s="921"/>
      <c r="X1021" s="921"/>
      <c r="Y1021" s="921"/>
      <c r="Z1021" s="921"/>
      <c r="AA1021" s="921"/>
      <c r="AB1021" s="921"/>
      <c r="AC1021" s="921"/>
      <c r="AD1021" s="921"/>
      <c r="AE1021" s="921"/>
      <c r="AF1021" s="921"/>
      <c r="AG1021" s="921"/>
      <c r="AH1021" s="921"/>
      <c r="AI1021" s="921"/>
      <c r="AJ1021" s="921"/>
      <c r="AK1021" s="921"/>
      <c r="AL1021" s="922"/>
      <c r="AM1021" s="957"/>
      <c r="AN1021" s="957"/>
      <c r="AO1021" s="957"/>
      <c r="AP1021" s="957"/>
      <c r="AQ1021" s="237"/>
      <c r="AR1021" s="237"/>
    </row>
    <row r="1022" spans="1:44" s="243" customFormat="1" ht="21" customHeight="1" x14ac:dyDescent="0.15">
      <c r="A1022" s="237"/>
      <c r="B1022" s="959"/>
      <c r="C1022" s="1150"/>
      <c r="D1022" s="959" t="s">
        <v>854</v>
      </c>
      <c r="E1022" s="881"/>
      <c r="F1022" s="881"/>
      <c r="G1022" s="881"/>
      <c r="H1022" s="881"/>
      <c r="I1022" s="881"/>
      <c r="J1022" s="881"/>
      <c r="K1022" s="881"/>
      <c r="L1022" s="881"/>
      <c r="M1022" s="881"/>
      <c r="N1022" s="881"/>
      <c r="O1022" s="881"/>
      <c r="P1022" s="881"/>
      <c r="Q1022" s="881"/>
      <c r="R1022" s="881"/>
      <c r="S1022" s="881"/>
      <c r="T1022" s="881"/>
      <c r="U1022" s="881"/>
      <c r="V1022" s="881"/>
      <c r="W1022" s="881"/>
      <c r="X1022" s="881"/>
      <c r="Y1022" s="881"/>
      <c r="Z1022" s="881"/>
      <c r="AA1022" s="881"/>
      <c r="AB1022" s="881"/>
      <c r="AC1022" s="881"/>
      <c r="AD1022" s="881"/>
      <c r="AE1022" s="881"/>
      <c r="AF1022" s="881"/>
      <c r="AG1022" s="881"/>
      <c r="AH1022" s="881"/>
      <c r="AI1022" s="881"/>
      <c r="AJ1022" s="881"/>
      <c r="AK1022" s="881"/>
      <c r="AL1022" s="881"/>
      <c r="AM1022" s="957"/>
      <c r="AN1022" s="957"/>
      <c r="AO1022" s="957"/>
      <c r="AP1022" s="957"/>
      <c r="AQ1022" s="237"/>
      <c r="AR1022" s="237"/>
    </row>
    <row r="1023" spans="1:44" s="243" customFormat="1" ht="15" customHeight="1" x14ac:dyDescent="0.15">
      <c r="A1023" s="237"/>
      <c r="B1023" s="959"/>
      <c r="C1023" s="1150"/>
      <c r="D1023" s="920" t="s">
        <v>1507</v>
      </c>
      <c r="E1023" s="921"/>
      <c r="F1023" s="921"/>
      <c r="G1023" s="921"/>
      <c r="H1023" s="921"/>
      <c r="I1023" s="921"/>
      <c r="J1023" s="921"/>
      <c r="K1023" s="921"/>
      <c r="L1023" s="921"/>
      <c r="M1023" s="921"/>
      <c r="N1023" s="921"/>
      <c r="O1023" s="921"/>
      <c r="P1023" s="921"/>
      <c r="Q1023" s="921"/>
      <c r="R1023" s="921"/>
      <c r="S1023" s="921"/>
      <c r="T1023" s="921"/>
      <c r="U1023" s="921"/>
      <c r="V1023" s="921"/>
      <c r="W1023" s="921"/>
      <c r="X1023" s="921"/>
      <c r="Y1023" s="921"/>
      <c r="Z1023" s="921"/>
      <c r="AA1023" s="921"/>
      <c r="AB1023" s="921"/>
      <c r="AC1023" s="921"/>
      <c r="AD1023" s="921"/>
      <c r="AE1023" s="921"/>
      <c r="AF1023" s="921"/>
      <c r="AG1023" s="921"/>
      <c r="AH1023" s="921"/>
      <c r="AI1023" s="921"/>
      <c r="AJ1023" s="921"/>
      <c r="AK1023" s="921"/>
      <c r="AL1023" s="922"/>
      <c r="AM1023" s="957"/>
      <c r="AN1023" s="957"/>
      <c r="AO1023" s="957"/>
      <c r="AP1023" s="957"/>
      <c r="AQ1023" s="237"/>
      <c r="AR1023" s="237"/>
    </row>
    <row r="1024" spans="1:44" s="243" customFormat="1" ht="21" customHeight="1" x14ac:dyDescent="0.15">
      <c r="A1024" s="237"/>
      <c r="B1024" s="959"/>
      <c r="C1024" s="1150"/>
      <c r="D1024" s="959" t="s">
        <v>855</v>
      </c>
      <c r="E1024" s="881"/>
      <c r="F1024" s="881"/>
      <c r="G1024" s="881"/>
      <c r="H1024" s="881"/>
      <c r="I1024" s="881"/>
      <c r="J1024" s="881"/>
      <c r="K1024" s="881"/>
      <c r="L1024" s="881"/>
      <c r="M1024" s="881"/>
      <c r="N1024" s="881"/>
      <c r="O1024" s="881"/>
      <c r="P1024" s="881"/>
      <c r="Q1024" s="881"/>
      <c r="R1024" s="881"/>
      <c r="S1024" s="881"/>
      <c r="T1024" s="881"/>
      <c r="U1024" s="881"/>
      <c r="V1024" s="881"/>
      <c r="W1024" s="881"/>
      <c r="X1024" s="881"/>
      <c r="Y1024" s="881"/>
      <c r="Z1024" s="881"/>
      <c r="AA1024" s="881"/>
      <c r="AB1024" s="881"/>
      <c r="AC1024" s="881"/>
      <c r="AD1024" s="881"/>
      <c r="AE1024" s="881"/>
      <c r="AF1024" s="881"/>
      <c r="AG1024" s="881"/>
      <c r="AH1024" s="881"/>
      <c r="AI1024" s="881"/>
      <c r="AJ1024" s="881"/>
      <c r="AK1024" s="881"/>
      <c r="AL1024" s="881"/>
      <c r="AM1024" s="957"/>
      <c r="AN1024" s="957"/>
      <c r="AO1024" s="957"/>
      <c r="AP1024" s="957"/>
      <c r="AQ1024" s="237"/>
      <c r="AR1024" s="237"/>
    </row>
    <row r="1025" spans="1:44" s="243" customFormat="1" ht="18" customHeight="1" x14ac:dyDescent="0.15">
      <c r="A1025" s="237"/>
      <c r="B1025" s="1151"/>
      <c r="C1025" s="1152"/>
      <c r="D1025" s="617"/>
      <c r="E1025" s="572"/>
      <c r="F1025" s="881" t="s">
        <v>856</v>
      </c>
      <c r="G1025" s="881"/>
      <c r="H1025" s="881"/>
      <c r="I1025" s="881"/>
      <c r="J1025" s="881"/>
      <c r="K1025" s="881"/>
      <c r="L1025" s="881"/>
      <c r="M1025" s="881"/>
      <c r="N1025" s="881"/>
      <c r="O1025" s="881"/>
      <c r="P1025" s="881"/>
      <c r="Q1025" s="881"/>
      <c r="R1025" s="881"/>
      <c r="S1025" s="881"/>
      <c r="T1025" s="881"/>
      <c r="U1025" s="881"/>
      <c r="V1025" s="881"/>
      <c r="W1025" s="881"/>
      <c r="X1025" s="881"/>
      <c r="Y1025" s="881"/>
      <c r="Z1025" s="881"/>
      <c r="AA1025" s="881"/>
      <c r="AB1025" s="881"/>
      <c r="AC1025" s="881"/>
      <c r="AD1025" s="881"/>
      <c r="AE1025" s="881"/>
      <c r="AF1025" s="881"/>
      <c r="AG1025" s="881"/>
      <c r="AH1025" s="881"/>
      <c r="AI1025" s="881"/>
      <c r="AJ1025" s="881"/>
      <c r="AK1025" s="550"/>
      <c r="AL1025" s="241"/>
      <c r="AM1025" s="957"/>
      <c r="AN1025" s="957"/>
      <c r="AO1025" s="957"/>
      <c r="AP1025" s="957"/>
      <c r="AQ1025" s="237"/>
      <c r="AR1025" s="237"/>
    </row>
    <row r="1026" spans="1:44" s="243" customFormat="1" ht="18" customHeight="1" x14ac:dyDescent="0.15">
      <c r="A1026" s="237"/>
      <c r="B1026" s="580" t="s">
        <v>1375</v>
      </c>
      <c r="C1026" s="581"/>
      <c r="D1026" s="582"/>
      <c r="E1026" s="583"/>
      <c r="F1026" s="582"/>
      <c r="G1026" s="582"/>
      <c r="H1026" s="582"/>
      <c r="I1026" s="582"/>
      <c r="J1026" s="582"/>
      <c r="K1026" s="582"/>
      <c r="L1026" s="582"/>
      <c r="M1026" s="582"/>
      <c r="N1026" s="582"/>
      <c r="O1026" s="582"/>
      <c r="P1026" s="582"/>
      <c r="Q1026" s="582"/>
      <c r="R1026" s="582"/>
      <c r="S1026" s="582"/>
      <c r="T1026" s="582"/>
      <c r="U1026" s="582"/>
      <c r="V1026" s="582"/>
      <c r="W1026" s="582"/>
      <c r="X1026" s="582"/>
      <c r="Y1026" s="582"/>
      <c r="Z1026" s="582"/>
      <c r="AA1026" s="582"/>
      <c r="AB1026" s="582"/>
      <c r="AC1026" s="582"/>
      <c r="AD1026" s="582"/>
      <c r="AE1026" s="582"/>
      <c r="AF1026" s="582"/>
      <c r="AG1026" s="582"/>
      <c r="AH1026" s="582"/>
      <c r="AI1026" s="582"/>
      <c r="AJ1026" s="582"/>
      <c r="AK1026" s="584"/>
      <c r="AL1026" s="585"/>
      <c r="AM1026" s="586"/>
      <c r="AN1026" s="586"/>
      <c r="AO1026" s="586"/>
      <c r="AP1026" s="587"/>
      <c r="AQ1026" s="237"/>
      <c r="AR1026" s="237"/>
    </row>
    <row r="1027" spans="1:44" s="243" customFormat="1" ht="21" customHeight="1" x14ac:dyDescent="0.15">
      <c r="A1027" s="237"/>
      <c r="B1027" s="1462" t="s">
        <v>17</v>
      </c>
      <c r="C1027" s="1462"/>
      <c r="D1027" s="913" t="s">
        <v>1376</v>
      </c>
      <c r="E1027" s="913"/>
      <c r="F1027" s="913"/>
      <c r="G1027" s="913"/>
      <c r="H1027" s="913"/>
      <c r="I1027" s="913"/>
      <c r="J1027" s="913"/>
      <c r="K1027" s="913"/>
      <c r="L1027" s="913"/>
      <c r="M1027" s="913"/>
      <c r="N1027" s="913"/>
      <c r="O1027" s="913"/>
      <c r="P1027" s="913"/>
      <c r="Q1027" s="913"/>
      <c r="R1027" s="913"/>
      <c r="S1027" s="913"/>
      <c r="T1027" s="913"/>
      <c r="U1027" s="913"/>
      <c r="V1027" s="913"/>
      <c r="W1027" s="913"/>
      <c r="X1027" s="913"/>
      <c r="Y1027" s="913"/>
      <c r="Z1027" s="913"/>
      <c r="AA1027" s="913"/>
      <c r="AB1027" s="913"/>
      <c r="AC1027" s="913"/>
      <c r="AD1027" s="913"/>
      <c r="AE1027" s="913"/>
      <c r="AF1027" s="913"/>
      <c r="AG1027" s="913"/>
      <c r="AH1027" s="913"/>
      <c r="AI1027" s="913"/>
      <c r="AJ1027" s="913"/>
      <c r="AK1027" s="913"/>
      <c r="AL1027" s="913"/>
      <c r="AM1027" s="1130"/>
      <c r="AN1027" s="1130"/>
      <c r="AO1027" s="1130"/>
      <c r="AP1027" s="1130"/>
      <c r="AQ1027" s="237"/>
      <c r="AR1027" s="237"/>
    </row>
    <row r="1028" spans="1:44" s="243" customFormat="1" ht="36" customHeight="1" x14ac:dyDescent="0.15">
      <c r="A1028" s="237"/>
      <c r="B1028" s="1462"/>
      <c r="C1028" s="1462"/>
      <c r="D1028" s="915" t="s">
        <v>1737</v>
      </c>
      <c r="E1028" s="915"/>
      <c r="F1028" s="915"/>
      <c r="G1028" s="915"/>
      <c r="H1028" s="915"/>
      <c r="I1028" s="915"/>
      <c r="J1028" s="915"/>
      <c r="K1028" s="915"/>
      <c r="L1028" s="915"/>
      <c r="M1028" s="915"/>
      <c r="N1028" s="915"/>
      <c r="O1028" s="915"/>
      <c r="P1028" s="915"/>
      <c r="Q1028" s="915"/>
      <c r="R1028" s="915"/>
      <c r="S1028" s="915"/>
      <c r="T1028" s="915"/>
      <c r="U1028" s="915"/>
      <c r="V1028" s="915"/>
      <c r="W1028" s="915"/>
      <c r="X1028" s="915"/>
      <c r="Y1028" s="915"/>
      <c r="Z1028" s="915"/>
      <c r="AA1028" s="915"/>
      <c r="AB1028" s="915"/>
      <c r="AC1028" s="915"/>
      <c r="AD1028" s="915"/>
      <c r="AE1028" s="915"/>
      <c r="AF1028" s="915"/>
      <c r="AG1028" s="915"/>
      <c r="AH1028" s="915"/>
      <c r="AI1028" s="915"/>
      <c r="AJ1028" s="915"/>
      <c r="AK1028" s="915"/>
      <c r="AL1028" s="915"/>
      <c r="AM1028" s="1130"/>
      <c r="AN1028" s="1130"/>
      <c r="AO1028" s="1130"/>
      <c r="AP1028" s="1130"/>
      <c r="AQ1028" s="237"/>
      <c r="AR1028" s="237"/>
    </row>
    <row r="1029" spans="1:44" s="243" customFormat="1" ht="30" customHeight="1" x14ac:dyDescent="0.15">
      <c r="A1029" s="237"/>
      <c r="B1029" s="1462"/>
      <c r="C1029" s="1462"/>
      <c r="D1029" s="921" t="s">
        <v>1558</v>
      </c>
      <c r="E1029" s="921"/>
      <c r="F1029" s="921"/>
      <c r="G1029" s="921"/>
      <c r="H1029" s="921"/>
      <c r="I1029" s="921"/>
      <c r="J1029" s="921"/>
      <c r="K1029" s="921"/>
      <c r="L1029" s="921"/>
      <c r="M1029" s="921"/>
      <c r="N1029" s="921"/>
      <c r="O1029" s="921"/>
      <c r="P1029" s="921"/>
      <c r="Q1029" s="921"/>
      <c r="R1029" s="921"/>
      <c r="S1029" s="921"/>
      <c r="T1029" s="921"/>
      <c r="U1029" s="921"/>
      <c r="V1029" s="921"/>
      <c r="W1029" s="921"/>
      <c r="X1029" s="921"/>
      <c r="Y1029" s="921"/>
      <c r="Z1029" s="921"/>
      <c r="AA1029" s="921"/>
      <c r="AB1029" s="921"/>
      <c r="AC1029" s="921"/>
      <c r="AD1029" s="921"/>
      <c r="AE1029" s="921"/>
      <c r="AF1029" s="921"/>
      <c r="AG1029" s="921"/>
      <c r="AH1029" s="921"/>
      <c r="AI1029" s="921"/>
      <c r="AJ1029" s="921"/>
      <c r="AK1029" s="921"/>
      <c r="AL1029" s="921"/>
      <c r="AM1029" s="1130"/>
      <c r="AN1029" s="1130"/>
      <c r="AO1029" s="1130"/>
      <c r="AP1029" s="1130"/>
      <c r="AQ1029" s="237"/>
      <c r="AR1029" s="237"/>
    </row>
    <row r="1030" spans="1:44" s="243" customFormat="1" ht="15" customHeight="1" x14ac:dyDescent="0.15">
      <c r="A1030" s="237"/>
      <c r="B1030" s="1462"/>
      <c r="C1030" s="1462"/>
      <c r="D1030" s="645"/>
      <c r="E1030" s="571" t="s">
        <v>1736</v>
      </c>
      <c r="F1030" s="645"/>
      <c r="G1030" s="645"/>
      <c r="H1030" s="645"/>
      <c r="I1030" s="645"/>
      <c r="J1030" s="645"/>
      <c r="K1030" s="645"/>
      <c r="L1030" s="645"/>
      <c r="M1030" s="645"/>
      <c r="N1030" s="645"/>
      <c r="O1030" s="645"/>
      <c r="P1030" s="645"/>
      <c r="Q1030" s="645"/>
      <c r="R1030" s="645"/>
      <c r="S1030" s="645"/>
      <c r="T1030" s="645"/>
      <c r="U1030" s="645"/>
      <c r="V1030" s="645"/>
      <c r="W1030" s="571" t="s">
        <v>39</v>
      </c>
      <c r="X1030" s="645"/>
      <c r="Y1030" s="645"/>
      <c r="Z1030" s="645"/>
      <c r="AA1030" s="645"/>
      <c r="AB1030" s="645"/>
      <c r="AC1030" s="645"/>
      <c r="AD1030" s="645"/>
      <c r="AE1030" s="645"/>
      <c r="AF1030" s="645"/>
      <c r="AG1030" s="645"/>
      <c r="AH1030" s="645"/>
      <c r="AI1030" s="645"/>
      <c r="AJ1030" s="645"/>
      <c r="AK1030" s="617"/>
      <c r="AL1030" s="241"/>
      <c r="AM1030" s="1130"/>
      <c r="AN1030" s="1130"/>
      <c r="AO1030" s="1130"/>
      <c r="AP1030" s="1130"/>
      <c r="AQ1030" s="237"/>
      <c r="AR1030" s="237"/>
    </row>
    <row r="1031" spans="1:44" s="243" customFormat="1" ht="21" customHeight="1" x14ac:dyDescent="0.15">
      <c r="A1031" s="237"/>
      <c r="B1031" s="1462"/>
      <c r="C1031" s="1462"/>
      <c r="D1031" s="617"/>
      <c r="E1031" s="911" t="s">
        <v>1733</v>
      </c>
      <c r="F1031" s="929"/>
      <c r="G1031" s="929"/>
      <c r="H1031" s="929"/>
      <c r="I1031" s="912"/>
      <c r="J1031" s="911" t="s">
        <v>41</v>
      </c>
      <c r="K1031" s="912"/>
      <c r="L1031" s="911" t="s">
        <v>42</v>
      </c>
      <c r="M1031" s="912"/>
      <c r="N1031" s="911" t="s">
        <v>43</v>
      </c>
      <c r="O1031" s="912"/>
      <c r="P1031" s="911" t="s">
        <v>44</v>
      </c>
      <c r="Q1031" s="912"/>
      <c r="R1031" s="911" t="s">
        <v>45</v>
      </c>
      <c r="S1031" s="912"/>
      <c r="T1031" s="911" t="s">
        <v>46</v>
      </c>
      <c r="U1031" s="912"/>
      <c r="V1031" s="911" t="s">
        <v>825</v>
      </c>
      <c r="W1031" s="912"/>
      <c r="X1031" s="911" t="s">
        <v>826</v>
      </c>
      <c r="Y1031" s="912"/>
      <c r="Z1031" s="911" t="s">
        <v>827</v>
      </c>
      <c r="AA1031" s="912"/>
      <c r="AB1031" s="911" t="s">
        <v>47</v>
      </c>
      <c r="AC1031" s="912"/>
      <c r="AD1031" s="911" t="s">
        <v>48</v>
      </c>
      <c r="AE1031" s="912"/>
      <c r="AF1031" s="911" t="s">
        <v>64</v>
      </c>
      <c r="AG1031" s="929"/>
      <c r="AH1031" s="912"/>
      <c r="AI1031" s="911" t="s">
        <v>40</v>
      </c>
      <c r="AJ1031" s="929"/>
      <c r="AK1031" s="912"/>
      <c r="AL1031" s="645"/>
      <c r="AM1031" s="1130"/>
      <c r="AN1031" s="1130"/>
      <c r="AO1031" s="1130"/>
      <c r="AP1031" s="1130"/>
      <c r="AQ1031" s="237"/>
      <c r="AR1031" s="237"/>
    </row>
    <row r="1032" spans="1:44" s="243" customFormat="1" ht="15" customHeight="1" x14ac:dyDescent="0.15">
      <c r="A1032" s="237"/>
      <c r="B1032" s="1462"/>
      <c r="C1032" s="1462"/>
      <c r="D1032" s="617"/>
      <c r="E1032" s="951" t="s">
        <v>828</v>
      </c>
      <c r="F1032" s="952"/>
      <c r="G1032" s="952"/>
      <c r="H1032" s="952"/>
      <c r="I1032" s="953"/>
      <c r="J1032" s="624"/>
      <c r="K1032" s="626"/>
      <c r="L1032" s="624"/>
      <c r="M1032" s="626"/>
      <c r="N1032" s="624"/>
      <c r="O1032" s="626"/>
      <c r="P1032" s="624"/>
      <c r="Q1032" s="626"/>
      <c r="R1032" s="624"/>
      <c r="S1032" s="626"/>
      <c r="T1032" s="624"/>
      <c r="U1032" s="626"/>
      <c r="V1032" s="624"/>
      <c r="W1032" s="626"/>
      <c r="X1032" s="624"/>
      <c r="Y1032" s="626"/>
      <c r="Z1032" s="624"/>
      <c r="AA1032" s="626"/>
      <c r="AB1032" s="624"/>
      <c r="AC1032" s="626"/>
      <c r="AD1032" s="624"/>
      <c r="AE1032" s="625"/>
      <c r="AF1032" s="624"/>
      <c r="AG1032" s="625"/>
      <c r="AH1032" s="626"/>
      <c r="AI1032" s="969" t="s">
        <v>829</v>
      </c>
      <c r="AJ1032" s="969"/>
      <c r="AK1032" s="970"/>
      <c r="AL1032" s="645"/>
      <c r="AM1032" s="1130"/>
      <c r="AN1032" s="1130"/>
      <c r="AO1032" s="1130"/>
      <c r="AP1032" s="1130"/>
      <c r="AQ1032" s="237"/>
      <c r="AR1032" s="237"/>
    </row>
    <row r="1033" spans="1:44" s="243" customFormat="1" ht="21" customHeight="1" x14ac:dyDescent="0.15">
      <c r="A1033" s="237"/>
      <c r="B1033" s="1462"/>
      <c r="C1033" s="1462"/>
      <c r="D1033" s="617"/>
      <c r="E1033" s="954"/>
      <c r="F1033" s="955"/>
      <c r="G1033" s="955"/>
      <c r="H1033" s="955"/>
      <c r="I1033" s="956"/>
      <c r="J1033" s="891"/>
      <c r="K1033" s="892"/>
      <c r="L1033" s="891"/>
      <c r="M1033" s="892"/>
      <c r="N1033" s="891"/>
      <c r="O1033" s="892"/>
      <c r="P1033" s="891"/>
      <c r="Q1033" s="892"/>
      <c r="R1033" s="891"/>
      <c r="S1033" s="892"/>
      <c r="T1033" s="891"/>
      <c r="U1033" s="892"/>
      <c r="V1033" s="891"/>
      <c r="W1033" s="892"/>
      <c r="X1033" s="891"/>
      <c r="Y1033" s="892"/>
      <c r="Z1033" s="891"/>
      <c r="AA1033" s="892"/>
      <c r="AB1033" s="891"/>
      <c r="AC1033" s="892"/>
      <c r="AD1033" s="891"/>
      <c r="AE1033" s="893"/>
      <c r="AF1033" s="891"/>
      <c r="AG1033" s="893"/>
      <c r="AH1033" s="892"/>
      <c r="AI1033" s="971"/>
      <c r="AJ1033" s="971"/>
      <c r="AK1033" s="972"/>
      <c r="AL1033" s="645"/>
      <c r="AM1033" s="1130"/>
      <c r="AN1033" s="1130"/>
      <c r="AO1033" s="1130"/>
      <c r="AP1033" s="1130"/>
      <c r="AQ1033" s="237"/>
      <c r="AR1033" s="237"/>
    </row>
    <row r="1034" spans="1:44" s="243" customFormat="1" ht="15" customHeight="1" x14ac:dyDescent="0.15">
      <c r="A1034" s="237"/>
      <c r="B1034" s="1462"/>
      <c r="C1034" s="1462"/>
      <c r="D1034" s="617"/>
      <c r="E1034" s="951" t="s">
        <v>830</v>
      </c>
      <c r="F1034" s="952"/>
      <c r="G1034" s="952"/>
      <c r="H1034" s="952"/>
      <c r="I1034" s="953"/>
      <c r="J1034" s="624"/>
      <c r="K1034" s="626"/>
      <c r="L1034" s="624"/>
      <c r="M1034" s="626"/>
      <c r="N1034" s="624"/>
      <c r="O1034" s="626"/>
      <c r="P1034" s="624"/>
      <c r="Q1034" s="626"/>
      <c r="R1034" s="624"/>
      <c r="S1034" s="626"/>
      <c r="T1034" s="624"/>
      <c r="U1034" s="626"/>
      <c r="V1034" s="624"/>
      <c r="W1034" s="626"/>
      <c r="X1034" s="624"/>
      <c r="Y1034" s="626"/>
      <c r="Z1034" s="624"/>
      <c r="AA1034" s="626"/>
      <c r="AB1034" s="624"/>
      <c r="AC1034" s="626"/>
      <c r="AD1034" s="624"/>
      <c r="AE1034" s="625"/>
      <c r="AF1034" s="624"/>
      <c r="AG1034" s="625"/>
      <c r="AH1034" s="626"/>
      <c r="AI1034" s="951" t="s">
        <v>831</v>
      </c>
      <c r="AJ1034" s="952"/>
      <c r="AK1034" s="953"/>
      <c r="AL1034" s="645"/>
      <c r="AM1034" s="1130"/>
      <c r="AN1034" s="1130"/>
      <c r="AO1034" s="1130"/>
      <c r="AP1034" s="1130"/>
      <c r="AQ1034" s="237"/>
      <c r="AR1034" s="237"/>
    </row>
    <row r="1035" spans="1:44" s="243" customFormat="1" ht="21" customHeight="1" x14ac:dyDescent="0.15">
      <c r="A1035" s="237"/>
      <c r="B1035" s="1462"/>
      <c r="C1035" s="1462"/>
      <c r="D1035" s="645"/>
      <c r="E1035" s="954"/>
      <c r="F1035" s="955"/>
      <c r="G1035" s="955"/>
      <c r="H1035" s="955"/>
      <c r="I1035" s="956"/>
      <c r="J1035" s="891"/>
      <c r="K1035" s="892"/>
      <c r="L1035" s="891"/>
      <c r="M1035" s="892"/>
      <c r="N1035" s="891"/>
      <c r="O1035" s="892"/>
      <c r="P1035" s="891"/>
      <c r="Q1035" s="892"/>
      <c r="R1035" s="891"/>
      <c r="S1035" s="892"/>
      <c r="T1035" s="891"/>
      <c r="U1035" s="892"/>
      <c r="V1035" s="891"/>
      <c r="W1035" s="892"/>
      <c r="X1035" s="891"/>
      <c r="Y1035" s="892"/>
      <c r="Z1035" s="891"/>
      <c r="AA1035" s="892"/>
      <c r="AB1035" s="891"/>
      <c r="AC1035" s="892"/>
      <c r="AD1035" s="891"/>
      <c r="AE1035" s="893"/>
      <c r="AF1035" s="891"/>
      <c r="AG1035" s="893"/>
      <c r="AH1035" s="892"/>
      <c r="AI1035" s="891"/>
      <c r="AJ1035" s="893"/>
      <c r="AK1035" s="892"/>
      <c r="AL1035" s="645"/>
      <c r="AM1035" s="1130"/>
      <c r="AN1035" s="1130"/>
      <c r="AO1035" s="1130"/>
      <c r="AP1035" s="1130"/>
      <c r="AQ1035" s="237"/>
      <c r="AR1035" s="237"/>
    </row>
    <row r="1036" spans="1:44" s="243" customFormat="1" ht="15" customHeight="1" x14ac:dyDescent="0.15">
      <c r="A1036" s="237"/>
      <c r="B1036" s="1462"/>
      <c r="C1036" s="1462"/>
      <c r="D1036" s="645"/>
      <c r="E1036" s="958" t="s">
        <v>832</v>
      </c>
      <c r="F1036" s="958"/>
      <c r="G1036" s="550" t="s">
        <v>833</v>
      </c>
      <c r="H1036" s="588"/>
      <c r="I1036" s="589"/>
      <c r="J1036" s="589"/>
      <c r="K1036" s="589"/>
      <c r="L1036" s="589"/>
      <c r="M1036" s="589"/>
      <c r="N1036" s="589"/>
      <c r="O1036" s="589"/>
      <c r="P1036" s="589"/>
      <c r="Q1036" s="589"/>
      <c r="R1036" s="589"/>
      <c r="S1036" s="589"/>
      <c r="T1036" s="589"/>
      <c r="U1036" s="589"/>
      <c r="V1036" s="589"/>
      <c r="W1036" s="589"/>
      <c r="X1036" s="637"/>
      <c r="Y1036" s="637"/>
      <c r="Z1036" s="637"/>
      <c r="AA1036" s="637"/>
      <c r="AB1036" s="637"/>
      <c r="AC1036" s="637"/>
      <c r="AD1036" s="637"/>
      <c r="AE1036" s="637"/>
      <c r="AF1036" s="637"/>
      <c r="AG1036" s="637"/>
      <c r="AH1036" s="637"/>
      <c r="AI1036" s="637"/>
      <c r="AJ1036" s="637"/>
      <c r="AK1036" s="645"/>
      <c r="AL1036" s="241"/>
      <c r="AM1036" s="1130"/>
      <c r="AN1036" s="1130"/>
      <c r="AO1036" s="1130"/>
      <c r="AP1036" s="1130"/>
      <c r="AQ1036" s="237"/>
      <c r="AR1036" s="237"/>
    </row>
    <row r="1037" spans="1:44" s="243" customFormat="1" ht="18" customHeight="1" x14ac:dyDescent="0.15">
      <c r="A1037" s="237"/>
      <c r="B1037" s="1462"/>
      <c r="C1037" s="1462"/>
      <c r="D1037" s="645"/>
      <c r="E1037" s="550"/>
      <c r="F1037" s="909" t="s">
        <v>835</v>
      </c>
      <c r="G1037" s="909"/>
      <c r="H1037" s="909"/>
      <c r="I1037" s="909"/>
      <c r="J1037" s="909"/>
      <c r="K1037" s="909"/>
      <c r="L1037" s="909"/>
      <c r="M1037" s="909"/>
      <c r="N1037" s="909"/>
      <c r="O1037" s="909"/>
      <c r="P1037" s="909"/>
      <c r="Q1037" s="909"/>
      <c r="R1037" s="909"/>
      <c r="S1037" s="909"/>
      <c r="T1037" s="909"/>
      <c r="U1037" s="909"/>
      <c r="V1037" s="909"/>
      <c r="W1037" s="909"/>
      <c r="X1037" s="909"/>
      <c r="Y1037" s="909"/>
      <c r="Z1037" s="909"/>
      <c r="AA1037" s="909"/>
      <c r="AB1037" s="909"/>
      <c r="AC1037" s="909"/>
      <c r="AD1037" s="909"/>
      <c r="AE1037" s="909"/>
      <c r="AF1037" s="909"/>
      <c r="AG1037" s="909"/>
      <c r="AH1037" s="909"/>
      <c r="AI1037" s="909"/>
      <c r="AJ1037" s="909"/>
      <c r="AK1037" s="909"/>
      <c r="AL1037" s="241"/>
      <c r="AM1037" s="1130"/>
      <c r="AN1037" s="1130"/>
      <c r="AO1037" s="1130"/>
      <c r="AP1037" s="1130"/>
      <c r="AQ1037" s="237"/>
      <c r="AR1037" s="237"/>
    </row>
    <row r="1038" spans="1:44" s="243" customFormat="1" ht="30" customHeight="1" x14ac:dyDescent="0.15">
      <c r="A1038" s="237"/>
      <c r="B1038" s="1462"/>
      <c r="C1038" s="1462"/>
      <c r="D1038" s="921" t="s">
        <v>1559</v>
      </c>
      <c r="E1038" s="921"/>
      <c r="F1038" s="921"/>
      <c r="G1038" s="921"/>
      <c r="H1038" s="921"/>
      <c r="I1038" s="921"/>
      <c r="J1038" s="921"/>
      <c r="K1038" s="921"/>
      <c r="L1038" s="921"/>
      <c r="M1038" s="921"/>
      <c r="N1038" s="921"/>
      <c r="O1038" s="921"/>
      <c r="P1038" s="921"/>
      <c r="Q1038" s="921"/>
      <c r="R1038" s="921"/>
      <c r="S1038" s="921"/>
      <c r="T1038" s="921"/>
      <c r="U1038" s="921"/>
      <c r="V1038" s="921"/>
      <c r="W1038" s="921"/>
      <c r="X1038" s="921"/>
      <c r="Y1038" s="921"/>
      <c r="Z1038" s="921"/>
      <c r="AA1038" s="921"/>
      <c r="AB1038" s="921"/>
      <c r="AC1038" s="921"/>
      <c r="AD1038" s="921"/>
      <c r="AE1038" s="921"/>
      <c r="AF1038" s="921"/>
      <c r="AG1038" s="921"/>
      <c r="AH1038" s="921"/>
      <c r="AI1038" s="921"/>
      <c r="AJ1038" s="921"/>
      <c r="AK1038" s="921"/>
      <c r="AL1038" s="921"/>
      <c r="AM1038" s="1130"/>
      <c r="AN1038" s="1130"/>
      <c r="AO1038" s="1130"/>
      <c r="AP1038" s="1130"/>
      <c r="AQ1038" s="237"/>
      <c r="AR1038" s="237"/>
    </row>
    <row r="1039" spans="1:44" s="243" customFormat="1" ht="15" customHeight="1" x14ac:dyDescent="0.15">
      <c r="A1039" s="237"/>
      <c r="B1039" s="1462"/>
      <c r="C1039" s="1462"/>
      <c r="D1039" s="921" t="s">
        <v>1509</v>
      </c>
      <c r="E1039" s="921"/>
      <c r="F1039" s="921"/>
      <c r="G1039" s="921"/>
      <c r="H1039" s="921"/>
      <c r="I1039" s="921"/>
      <c r="J1039" s="921"/>
      <c r="K1039" s="921"/>
      <c r="L1039" s="921"/>
      <c r="M1039" s="921"/>
      <c r="N1039" s="921"/>
      <c r="O1039" s="921"/>
      <c r="P1039" s="921"/>
      <c r="Q1039" s="921"/>
      <c r="R1039" s="921"/>
      <c r="S1039" s="921"/>
      <c r="T1039" s="921"/>
      <c r="U1039" s="921"/>
      <c r="V1039" s="921"/>
      <c r="W1039" s="921"/>
      <c r="X1039" s="921"/>
      <c r="Y1039" s="921"/>
      <c r="Z1039" s="921"/>
      <c r="AA1039" s="921"/>
      <c r="AB1039" s="921"/>
      <c r="AC1039" s="921"/>
      <c r="AD1039" s="921"/>
      <c r="AE1039" s="921"/>
      <c r="AF1039" s="921"/>
      <c r="AG1039" s="921"/>
      <c r="AH1039" s="921"/>
      <c r="AI1039" s="921"/>
      <c r="AJ1039" s="921"/>
      <c r="AK1039" s="921"/>
      <c r="AL1039" s="921"/>
      <c r="AM1039" s="1130"/>
      <c r="AN1039" s="1130"/>
      <c r="AO1039" s="1130"/>
      <c r="AP1039" s="1130"/>
      <c r="AQ1039" s="237"/>
      <c r="AR1039" s="237"/>
    </row>
    <row r="1040" spans="1:44" s="243" customFormat="1" ht="21" customHeight="1" x14ac:dyDescent="0.15">
      <c r="A1040" s="237"/>
      <c r="B1040" s="1462"/>
      <c r="C1040" s="1462"/>
      <c r="D1040" s="881" t="s">
        <v>854</v>
      </c>
      <c r="E1040" s="881"/>
      <c r="F1040" s="881"/>
      <c r="G1040" s="881"/>
      <c r="H1040" s="881"/>
      <c r="I1040" s="881"/>
      <c r="J1040" s="881"/>
      <c r="K1040" s="881"/>
      <c r="L1040" s="881"/>
      <c r="M1040" s="881"/>
      <c r="N1040" s="881"/>
      <c r="O1040" s="881"/>
      <c r="P1040" s="881"/>
      <c r="Q1040" s="881"/>
      <c r="R1040" s="881"/>
      <c r="S1040" s="881"/>
      <c r="T1040" s="881"/>
      <c r="U1040" s="881"/>
      <c r="V1040" s="881"/>
      <c r="W1040" s="881"/>
      <c r="X1040" s="881"/>
      <c r="Y1040" s="881"/>
      <c r="Z1040" s="881"/>
      <c r="AA1040" s="881"/>
      <c r="AB1040" s="881"/>
      <c r="AC1040" s="881"/>
      <c r="AD1040" s="881"/>
      <c r="AE1040" s="881"/>
      <c r="AF1040" s="881"/>
      <c r="AG1040" s="881"/>
      <c r="AH1040" s="881"/>
      <c r="AI1040" s="881"/>
      <c r="AJ1040" s="881"/>
      <c r="AK1040" s="881"/>
      <c r="AL1040" s="881"/>
      <c r="AM1040" s="1130"/>
      <c r="AN1040" s="1130"/>
      <c r="AO1040" s="1130"/>
      <c r="AP1040" s="1130"/>
      <c r="AQ1040" s="237"/>
      <c r="AR1040" s="237"/>
    </row>
    <row r="1041" spans="1:84" s="243" customFormat="1" ht="15" customHeight="1" x14ac:dyDescent="0.15">
      <c r="A1041" s="237"/>
      <c r="B1041" s="1462"/>
      <c r="C1041" s="1462"/>
      <c r="D1041" s="921" t="s">
        <v>1510</v>
      </c>
      <c r="E1041" s="921"/>
      <c r="F1041" s="921"/>
      <c r="G1041" s="921"/>
      <c r="H1041" s="921"/>
      <c r="I1041" s="921"/>
      <c r="J1041" s="921"/>
      <c r="K1041" s="921"/>
      <c r="L1041" s="921"/>
      <c r="M1041" s="921"/>
      <c r="N1041" s="921"/>
      <c r="O1041" s="921"/>
      <c r="P1041" s="921"/>
      <c r="Q1041" s="921"/>
      <c r="R1041" s="921"/>
      <c r="S1041" s="921"/>
      <c r="T1041" s="921"/>
      <c r="U1041" s="921"/>
      <c r="V1041" s="921"/>
      <c r="W1041" s="921"/>
      <c r="X1041" s="921"/>
      <c r="Y1041" s="921"/>
      <c r="Z1041" s="921"/>
      <c r="AA1041" s="921"/>
      <c r="AB1041" s="921"/>
      <c r="AC1041" s="921"/>
      <c r="AD1041" s="921"/>
      <c r="AE1041" s="921"/>
      <c r="AF1041" s="921"/>
      <c r="AG1041" s="921"/>
      <c r="AH1041" s="921"/>
      <c r="AI1041" s="921"/>
      <c r="AJ1041" s="921"/>
      <c r="AK1041" s="921"/>
      <c r="AL1041" s="921"/>
      <c r="AM1041" s="1130"/>
      <c r="AN1041" s="1130"/>
      <c r="AO1041" s="1130"/>
      <c r="AP1041" s="1130"/>
      <c r="AQ1041" s="237"/>
      <c r="AR1041" s="237"/>
    </row>
    <row r="1042" spans="1:84" s="243" customFormat="1" ht="21" customHeight="1" x14ac:dyDescent="0.15">
      <c r="A1042" s="237"/>
      <c r="B1042" s="1462"/>
      <c r="C1042" s="1462"/>
      <c r="D1042" s="881" t="s">
        <v>855</v>
      </c>
      <c r="E1042" s="881"/>
      <c r="F1042" s="881"/>
      <c r="G1042" s="881"/>
      <c r="H1042" s="881"/>
      <c r="I1042" s="881"/>
      <c r="J1042" s="881"/>
      <c r="K1042" s="881"/>
      <c r="L1042" s="881"/>
      <c r="M1042" s="881"/>
      <c r="N1042" s="881"/>
      <c r="O1042" s="881"/>
      <c r="P1042" s="881"/>
      <c r="Q1042" s="881"/>
      <c r="R1042" s="881"/>
      <c r="S1042" s="881"/>
      <c r="T1042" s="881"/>
      <c r="U1042" s="881"/>
      <c r="V1042" s="881"/>
      <c r="W1042" s="881"/>
      <c r="X1042" s="881"/>
      <c r="Y1042" s="881"/>
      <c r="Z1042" s="881"/>
      <c r="AA1042" s="881"/>
      <c r="AB1042" s="881"/>
      <c r="AC1042" s="881"/>
      <c r="AD1042" s="881"/>
      <c r="AE1042" s="881"/>
      <c r="AF1042" s="881"/>
      <c r="AG1042" s="881"/>
      <c r="AH1042" s="881"/>
      <c r="AI1042" s="881"/>
      <c r="AJ1042" s="881"/>
      <c r="AK1042" s="881"/>
      <c r="AL1042" s="881"/>
      <c r="AM1042" s="1130"/>
      <c r="AN1042" s="1130"/>
      <c r="AO1042" s="1130"/>
      <c r="AP1042" s="1130"/>
      <c r="AQ1042" s="237"/>
      <c r="AR1042" s="237"/>
    </row>
    <row r="1043" spans="1:84" ht="18" customHeight="1" x14ac:dyDescent="0.15">
      <c r="A1043" s="238"/>
      <c r="B1043" s="1462"/>
      <c r="C1043" s="1462"/>
      <c r="D1043" s="623"/>
      <c r="E1043" s="590"/>
      <c r="F1043" s="974" t="s">
        <v>835</v>
      </c>
      <c r="G1043" s="974"/>
      <c r="H1043" s="974"/>
      <c r="I1043" s="974"/>
      <c r="J1043" s="974"/>
      <c r="K1043" s="974"/>
      <c r="L1043" s="974"/>
      <c r="M1043" s="974"/>
      <c r="N1043" s="974"/>
      <c r="O1043" s="974"/>
      <c r="P1043" s="974"/>
      <c r="Q1043" s="974"/>
      <c r="R1043" s="974"/>
      <c r="S1043" s="974"/>
      <c r="T1043" s="974"/>
      <c r="U1043" s="974"/>
      <c r="V1043" s="974"/>
      <c r="W1043" s="974"/>
      <c r="X1043" s="974"/>
      <c r="Y1043" s="974"/>
      <c r="Z1043" s="974"/>
      <c r="AA1043" s="974"/>
      <c r="AB1043" s="974"/>
      <c r="AC1043" s="974"/>
      <c r="AD1043" s="974"/>
      <c r="AE1043" s="974"/>
      <c r="AF1043" s="974"/>
      <c r="AG1043" s="974"/>
      <c r="AH1043" s="974"/>
      <c r="AI1043" s="974"/>
      <c r="AJ1043" s="974"/>
      <c r="AK1043" s="591"/>
      <c r="AL1043" s="592"/>
      <c r="AM1043" s="1130"/>
      <c r="AN1043" s="1130"/>
      <c r="AO1043" s="1130"/>
      <c r="AP1043" s="1130"/>
      <c r="AQ1043" s="237"/>
      <c r="AR1043" s="237"/>
      <c r="AS1043" s="243"/>
      <c r="AT1043" s="243"/>
      <c r="AU1043" s="243"/>
      <c r="AV1043" s="243"/>
      <c r="AW1043" s="243"/>
      <c r="AX1043" s="243"/>
      <c r="AY1043" s="243"/>
      <c r="AZ1043" s="243"/>
      <c r="BA1043" s="243"/>
      <c r="BB1043" s="243"/>
      <c r="BC1043" s="243"/>
      <c r="BD1043" s="243"/>
      <c r="BE1043" s="243"/>
      <c r="BF1043" s="243"/>
      <c r="BG1043" s="243"/>
      <c r="BH1043" s="243"/>
      <c r="BI1043" s="243"/>
      <c r="BJ1043" s="243"/>
      <c r="BK1043" s="243"/>
      <c r="BL1043" s="243"/>
      <c r="BM1043" s="243"/>
      <c r="BN1043" s="243"/>
      <c r="BO1043" s="243"/>
      <c r="BP1043" s="243"/>
      <c r="BQ1043" s="243"/>
      <c r="BR1043" s="243"/>
      <c r="BS1043" s="243"/>
      <c r="BT1043" s="243"/>
      <c r="BU1043" s="243"/>
      <c r="BV1043" s="243"/>
      <c r="BW1043" s="243"/>
      <c r="BX1043" s="243"/>
      <c r="BY1043" s="243"/>
      <c r="BZ1043" s="243"/>
      <c r="CA1043" s="243"/>
      <c r="CB1043" s="243"/>
      <c r="CC1043" s="243"/>
      <c r="CD1043" s="243"/>
      <c r="CE1043" s="243"/>
      <c r="CF1043" s="243"/>
    </row>
    <row r="1044" spans="1:84" ht="36" customHeight="1" x14ac:dyDescent="0.15">
      <c r="A1044" s="238"/>
      <c r="B1044" s="1462"/>
      <c r="C1044" s="1462"/>
      <c r="D1044" s="921" t="s">
        <v>1738</v>
      </c>
      <c r="E1044" s="921"/>
      <c r="F1044" s="921"/>
      <c r="G1044" s="921"/>
      <c r="H1044" s="921"/>
      <c r="I1044" s="921"/>
      <c r="J1044" s="921"/>
      <c r="K1044" s="921"/>
      <c r="L1044" s="921"/>
      <c r="M1044" s="921"/>
      <c r="N1044" s="921"/>
      <c r="O1044" s="921"/>
      <c r="P1044" s="921"/>
      <c r="Q1044" s="921"/>
      <c r="R1044" s="921"/>
      <c r="S1044" s="921"/>
      <c r="T1044" s="921"/>
      <c r="U1044" s="921"/>
      <c r="V1044" s="921"/>
      <c r="W1044" s="921"/>
      <c r="X1044" s="921"/>
      <c r="Y1044" s="921"/>
      <c r="Z1044" s="921"/>
      <c r="AA1044" s="921"/>
      <c r="AB1044" s="921"/>
      <c r="AC1044" s="921"/>
      <c r="AD1044" s="921"/>
      <c r="AE1044" s="921"/>
      <c r="AF1044" s="921"/>
      <c r="AG1044" s="921"/>
      <c r="AH1044" s="921"/>
      <c r="AI1044" s="921"/>
      <c r="AJ1044" s="921"/>
      <c r="AK1044" s="921"/>
      <c r="AL1044" s="921"/>
      <c r="AM1044" s="1130"/>
      <c r="AN1044" s="1130"/>
      <c r="AO1044" s="1130"/>
      <c r="AP1044" s="1130"/>
      <c r="AQ1044" s="237"/>
      <c r="AR1044" s="237"/>
      <c r="AS1044" s="243"/>
      <c r="AT1044" s="243"/>
      <c r="AU1044" s="243"/>
      <c r="AV1044" s="243"/>
      <c r="AW1044" s="243"/>
      <c r="AX1044" s="243"/>
      <c r="AY1044" s="243"/>
      <c r="AZ1044" s="243"/>
      <c r="BA1044" s="243"/>
      <c r="BB1044" s="243"/>
      <c r="BC1044" s="243"/>
      <c r="BD1044" s="243"/>
      <c r="BE1044" s="243"/>
      <c r="BF1044" s="243"/>
      <c r="BG1044" s="243"/>
      <c r="BH1044" s="243"/>
      <c r="BI1044" s="243"/>
      <c r="BJ1044" s="243"/>
      <c r="BK1044" s="243"/>
      <c r="BL1044" s="243"/>
      <c r="BM1044" s="243"/>
      <c r="BN1044" s="243"/>
      <c r="BO1044" s="243"/>
      <c r="BP1044" s="243"/>
      <c r="BQ1044" s="243"/>
      <c r="BR1044" s="243"/>
      <c r="BS1044" s="243"/>
      <c r="BT1044" s="243"/>
      <c r="BU1044" s="243"/>
      <c r="BV1044" s="243"/>
      <c r="BW1044" s="243"/>
      <c r="BX1044" s="243"/>
      <c r="BY1044" s="243"/>
      <c r="BZ1044" s="243"/>
      <c r="CA1044" s="243"/>
      <c r="CB1044" s="243"/>
      <c r="CC1044" s="243"/>
      <c r="CD1044" s="243"/>
      <c r="CE1044" s="243"/>
      <c r="CF1044" s="243"/>
    </row>
    <row r="1045" spans="1:84" ht="30" customHeight="1" x14ac:dyDescent="0.15">
      <c r="A1045" s="238"/>
      <c r="B1045" s="1462"/>
      <c r="C1045" s="1462"/>
      <c r="D1045" s="921" t="s">
        <v>1560</v>
      </c>
      <c r="E1045" s="921"/>
      <c r="F1045" s="921"/>
      <c r="G1045" s="921"/>
      <c r="H1045" s="921"/>
      <c r="I1045" s="921"/>
      <c r="J1045" s="921"/>
      <c r="K1045" s="921"/>
      <c r="L1045" s="921"/>
      <c r="M1045" s="921"/>
      <c r="N1045" s="921"/>
      <c r="O1045" s="921"/>
      <c r="P1045" s="921"/>
      <c r="Q1045" s="921"/>
      <c r="R1045" s="921"/>
      <c r="S1045" s="921"/>
      <c r="T1045" s="921"/>
      <c r="U1045" s="921"/>
      <c r="V1045" s="921"/>
      <c r="W1045" s="921"/>
      <c r="X1045" s="921"/>
      <c r="Y1045" s="921"/>
      <c r="Z1045" s="921"/>
      <c r="AA1045" s="921"/>
      <c r="AB1045" s="921"/>
      <c r="AC1045" s="921"/>
      <c r="AD1045" s="921"/>
      <c r="AE1045" s="921"/>
      <c r="AF1045" s="921"/>
      <c r="AG1045" s="921"/>
      <c r="AH1045" s="921"/>
      <c r="AI1045" s="921"/>
      <c r="AJ1045" s="921"/>
      <c r="AK1045" s="921"/>
      <c r="AL1045" s="921"/>
      <c r="AM1045" s="1130"/>
      <c r="AN1045" s="1130"/>
      <c r="AO1045" s="1130"/>
      <c r="AP1045" s="1130"/>
      <c r="AQ1045" s="237"/>
      <c r="AR1045" s="237"/>
      <c r="AS1045" s="243"/>
      <c r="AT1045" s="243"/>
      <c r="AU1045" s="243"/>
      <c r="AV1045" s="243"/>
      <c r="AW1045" s="243"/>
      <c r="AX1045" s="243"/>
      <c r="AY1045" s="243"/>
      <c r="AZ1045" s="243"/>
      <c r="BA1045" s="243"/>
      <c r="BB1045" s="243"/>
      <c r="BC1045" s="243"/>
      <c r="BD1045" s="243"/>
      <c r="BE1045" s="243"/>
      <c r="BF1045" s="243"/>
      <c r="BG1045" s="243"/>
      <c r="BH1045" s="243"/>
      <c r="BI1045" s="243"/>
      <c r="BJ1045" s="243"/>
      <c r="BK1045" s="243"/>
      <c r="BL1045" s="243"/>
      <c r="BM1045" s="243"/>
      <c r="BN1045" s="243"/>
      <c r="BO1045" s="243"/>
      <c r="BP1045" s="243"/>
      <c r="BQ1045" s="243"/>
      <c r="BR1045" s="243"/>
      <c r="BS1045" s="243"/>
      <c r="BT1045" s="243"/>
      <c r="BU1045" s="243"/>
      <c r="BV1045" s="243"/>
      <c r="BW1045" s="243"/>
      <c r="BX1045" s="243"/>
      <c r="BY1045" s="243"/>
      <c r="BZ1045" s="243"/>
      <c r="CA1045" s="243"/>
      <c r="CB1045" s="243"/>
      <c r="CC1045" s="243"/>
      <c r="CD1045" s="243"/>
      <c r="CE1045" s="243"/>
      <c r="CF1045" s="243"/>
    </row>
    <row r="1046" spans="1:84" ht="15" customHeight="1" x14ac:dyDescent="0.15">
      <c r="A1046" s="238"/>
      <c r="B1046" s="1462"/>
      <c r="C1046" s="1462"/>
      <c r="D1046" s="645"/>
      <c r="E1046" s="571" t="s">
        <v>1736</v>
      </c>
      <c r="F1046" s="645"/>
      <c r="G1046" s="645"/>
      <c r="H1046" s="645"/>
      <c r="I1046" s="645"/>
      <c r="J1046" s="645"/>
      <c r="K1046" s="645"/>
      <c r="L1046" s="645"/>
      <c r="M1046" s="645"/>
      <c r="N1046" s="645"/>
      <c r="O1046" s="645"/>
      <c r="P1046" s="645"/>
      <c r="Q1046" s="645"/>
      <c r="R1046" s="645"/>
      <c r="S1046" s="645"/>
      <c r="T1046" s="645"/>
      <c r="U1046" s="645"/>
      <c r="V1046" s="645"/>
      <c r="W1046" s="571" t="s">
        <v>39</v>
      </c>
      <c r="X1046" s="645"/>
      <c r="Y1046" s="645"/>
      <c r="Z1046" s="645"/>
      <c r="AA1046" s="645"/>
      <c r="AB1046" s="645"/>
      <c r="AC1046" s="645"/>
      <c r="AD1046" s="645"/>
      <c r="AE1046" s="645"/>
      <c r="AF1046" s="645"/>
      <c r="AG1046" s="645"/>
      <c r="AH1046" s="645"/>
      <c r="AI1046" s="645"/>
      <c r="AJ1046" s="645"/>
      <c r="AK1046" s="617"/>
      <c r="AL1046" s="241"/>
      <c r="AM1046" s="1130"/>
      <c r="AN1046" s="1130"/>
      <c r="AO1046" s="1130"/>
      <c r="AP1046" s="1130"/>
      <c r="AQ1046" s="237"/>
      <c r="AR1046" s="237"/>
      <c r="AS1046" s="243"/>
      <c r="AT1046" s="243"/>
      <c r="AU1046" s="243"/>
      <c r="AV1046" s="243"/>
      <c r="AW1046" s="243"/>
      <c r="AX1046" s="243"/>
      <c r="AY1046" s="243"/>
      <c r="AZ1046" s="243"/>
      <c r="BA1046" s="243"/>
      <c r="BB1046" s="243"/>
      <c r="BC1046" s="243"/>
      <c r="BD1046" s="243"/>
      <c r="BE1046" s="243"/>
      <c r="BF1046" s="243"/>
      <c r="BG1046" s="243"/>
      <c r="BH1046" s="243"/>
      <c r="BI1046" s="243"/>
      <c r="BJ1046" s="243"/>
      <c r="BK1046" s="243"/>
      <c r="BL1046" s="243"/>
      <c r="BM1046" s="243"/>
      <c r="BN1046" s="243"/>
      <c r="BO1046" s="243"/>
      <c r="BP1046" s="243"/>
      <c r="BQ1046" s="243"/>
      <c r="BR1046" s="243"/>
      <c r="BS1046" s="243"/>
      <c r="BT1046" s="243"/>
      <c r="BU1046" s="243"/>
      <c r="BV1046" s="243"/>
      <c r="BW1046" s="243"/>
      <c r="BX1046" s="243"/>
      <c r="BY1046" s="243"/>
      <c r="BZ1046" s="243"/>
      <c r="CA1046" s="243"/>
      <c r="CB1046" s="243"/>
      <c r="CC1046" s="243"/>
      <c r="CD1046" s="243"/>
      <c r="CE1046" s="243"/>
      <c r="CF1046" s="243"/>
    </row>
    <row r="1047" spans="1:84" ht="21" customHeight="1" x14ac:dyDescent="0.15">
      <c r="A1047" s="238"/>
      <c r="B1047" s="1462"/>
      <c r="C1047" s="1462"/>
      <c r="D1047" s="617"/>
      <c r="E1047" s="911" t="s">
        <v>1733</v>
      </c>
      <c r="F1047" s="929"/>
      <c r="G1047" s="929"/>
      <c r="H1047" s="929"/>
      <c r="I1047" s="912"/>
      <c r="J1047" s="911" t="s">
        <v>41</v>
      </c>
      <c r="K1047" s="912"/>
      <c r="L1047" s="911" t="s">
        <v>42</v>
      </c>
      <c r="M1047" s="912"/>
      <c r="N1047" s="911" t="s">
        <v>43</v>
      </c>
      <c r="O1047" s="912"/>
      <c r="P1047" s="911" t="s">
        <v>44</v>
      </c>
      <c r="Q1047" s="912"/>
      <c r="R1047" s="911" t="s">
        <v>45</v>
      </c>
      <c r="S1047" s="912"/>
      <c r="T1047" s="911" t="s">
        <v>46</v>
      </c>
      <c r="U1047" s="912"/>
      <c r="V1047" s="911" t="s">
        <v>818</v>
      </c>
      <c r="W1047" s="912"/>
      <c r="X1047" s="911" t="s">
        <v>49</v>
      </c>
      <c r="Y1047" s="912"/>
      <c r="Z1047" s="911" t="s">
        <v>819</v>
      </c>
      <c r="AA1047" s="912"/>
      <c r="AB1047" s="911" t="s">
        <v>47</v>
      </c>
      <c r="AC1047" s="912"/>
      <c r="AD1047" s="911" t="s">
        <v>48</v>
      </c>
      <c r="AE1047" s="912"/>
      <c r="AF1047" s="911" t="s">
        <v>64</v>
      </c>
      <c r="AG1047" s="929"/>
      <c r="AH1047" s="912"/>
      <c r="AI1047" s="911" t="s">
        <v>40</v>
      </c>
      <c r="AJ1047" s="929"/>
      <c r="AK1047" s="912"/>
      <c r="AL1047" s="645"/>
      <c r="AM1047" s="1130"/>
      <c r="AN1047" s="1130"/>
      <c r="AO1047" s="1130"/>
      <c r="AP1047" s="1130"/>
      <c r="AQ1047" s="237"/>
      <c r="AR1047" s="237"/>
      <c r="AS1047" s="243"/>
      <c r="AT1047" s="243"/>
      <c r="AU1047" s="243"/>
      <c r="AV1047" s="243"/>
      <c r="AW1047" s="243"/>
      <c r="AX1047" s="243"/>
      <c r="AY1047" s="243"/>
      <c r="AZ1047" s="243"/>
      <c r="BA1047" s="243"/>
      <c r="BB1047" s="243"/>
      <c r="BC1047" s="243"/>
      <c r="BD1047" s="243"/>
      <c r="BE1047" s="243"/>
      <c r="BF1047" s="243"/>
      <c r="BG1047" s="243"/>
      <c r="BH1047" s="243"/>
      <c r="BI1047" s="243"/>
      <c r="BJ1047" s="243"/>
      <c r="BK1047" s="243"/>
      <c r="BL1047" s="243"/>
      <c r="BM1047" s="243"/>
      <c r="BN1047" s="243"/>
      <c r="BO1047" s="243"/>
      <c r="BP1047" s="243"/>
      <c r="BQ1047" s="243"/>
      <c r="BR1047" s="243"/>
      <c r="BS1047" s="243"/>
      <c r="BT1047" s="243"/>
      <c r="BU1047" s="243"/>
      <c r="BV1047" s="243"/>
      <c r="BW1047" s="243"/>
      <c r="BX1047" s="243"/>
      <c r="BY1047" s="243"/>
      <c r="BZ1047" s="243"/>
      <c r="CA1047" s="243"/>
      <c r="CB1047" s="243"/>
      <c r="CC1047" s="243"/>
      <c r="CD1047" s="243"/>
      <c r="CE1047" s="243"/>
      <c r="CF1047" s="243"/>
    </row>
    <row r="1048" spans="1:84" ht="15" customHeight="1" x14ac:dyDescent="0.15">
      <c r="A1048" s="238"/>
      <c r="B1048" s="1462"/>
      <c r="C1048" s="1462"/>
      <c r="D1048" s="617"/>
      <c r="E1048" s="951" t="s">
        <v>353</v>
      </c>
      <c r="F1048" s="952"/>
      <c r="G1048" s="952"/>
      <c r="H1048" s="952"/>
      <c r="I1048" s="953"/>
      <c r="J1048" s="624"/>
      <c r="K1048" s="626"/>
      <c r="L1048" s="624"/>
      <c r="M1048" s="626"/>
      <c r="N1048" s="624"/>
      <c r="O1048" s="626"/>
      <c r="P1048" s="624"/>
      <c r="Q1048" s="626"/>
      <c r="R1048" s="624"/>
      <c r="S1048" s="626"/>
      <c r="T1048" s="624"/>
      <c r="U1048" s="626"/>
      <c r="V1048" s="624"/>
      <c r="W1048" s="626"/>
      <c r="X1048" s="624"/>
      <c r="Y1048" s="626"/>
      <c r="Z1048" s="624"/>
      <c r="AA1048" s="626"/>
      <c r="AB1048" s="624"/>
      <c r="AC1048" s="626"/>
      <c r="AD1048" s="624"/>
      <c r="AE1048" s="625"/>
      <c r="AF1048" s="624"/>
      <c r="AG1048" s="625"/>
      <c r="AH1048" s="626"/>
      <c r="AI1048" s="969" t="s">
        <v>821</v>
      </c>
      <c r="AJ1048" s="969"/>
      <c r="AK1048" s="970"/>
      <c r="AL1048" s="645"/>
      <c r="AM1048" s="1130"/>
      <c r="AN1048" s="1130"/>
      <c r="AO1048" s="1130"/>
      <c r="AP1048" s="1130"/>
      <c r="AQ1048" s="237"/>
      <c r="AR1048" s="237"/>
      <c r="AS1048" s="243"/>
      <c r="AT1048" s="243"/>
      <c r="AU1048" s="243"/>
      <c r="AV1048" s="243"/>
      <c r="AW1048" s="243"/>
      <c r="AX1048" s="243"/>
      <c r="AY1048" s="243"/>
      <c r="AZ1048" s="243"/>
      <c r="BA1048" s="243"/>
      <c r="BB1048" s="243"/>
      <c r="BC1048" s="243"/>
      <c r="BD1048" s="243"/>
      <c r="BE1048" s="243"/>
      <c r="BF1048" s="243"/>
      <c r="BG1048" s="243"/>
      <c r="BH1048" s="243"/>
      <c r="BI1048" s="243"/>
      <c r="BJ1048" s="243"/>
      <c r="BK1048" s="243"/>
      <c r="BL1048" s="243"/>
      <c r="BM1048" s="243"/>
      <c r="BN1048" s="243"/>
      <c r="BO1048" s="243"/>
      <c r="BP1048" s="243"/>
      <c r="BQ1048" s="243"/>
      <c r="BR1048" s="243"/>
      <c r="BS1048" s="243"/>
      <c r="BT1048" s="243"/>
      <c r="BU1048" s="243"/>
      <c r="BV1048" s="243"/>
      <c r="BW1048" s="243"/>
      <c r="BX1048" s="243"/>
      <c r="BY1048" s="243"/>
      <c r="BZ1048" s="243"/>
      <c r="CA1048" s="243"/>
      <c r="CB1048" s="243"/>
      <c r="CC1048" s="243"/>
      <c r="CD1048" s="243"/>
      <c r="CE1048" s="243"/>
      <c r="CF1048" s="243"/>
    </row>
    <row r="1049" spans="1:84" ht="21" customHeight="1" x14ac:dyDescent="0.15">
      <c r="A1049" s="238"/>
      <c r="B1049" s="1462"/>
      <c r="C1049" s="1462"/>
      <c r="D1049" s="617"/>
      <c r="E1049" s="954"/>
      <c r="F1049" s="955"/>
      <c r="G1049" s="955"/>
      <c r="H1049" s="955"/>
      <c r="I1049" s="956"/>
      <c r="J1049" s="891"/>
      <c r="K1049" s="892"/>
      <c r="L1049" s="891"/>
      <c r="M1049" s="892"/>
      <c r="N1049" s="891"/>
      <c r="O1049" s="892"/>
      <c r="P1049" s="891"/>
      <c r="Q1049" s="892"/>
      <c r="R1049" s="891"/>
      <c r="S1049" s="892"/>
      <c r="T1049" s="891"/>
      <c r="U1049" s="892"/>
      <c r="V1049" s="891"/>
      <c r="W1049" s="892"/>
      <c r="X1049" s="891"/>
      <c r="Y1049" s="892"/>
      <c r="Z1049" s="891"/>
      <c r="AA1049" s="892"/>
      <c r="AB1049" s="891"/>
      <c r="AC1049" s="892"/>
      <c r="AD1049" s="891"/>
      <c r="AE1049" s="893"/>
      <c r="AF1049" s="891"/>
      <c r="AG1049" s="893"/>
      <c r="AH1049" s="892"/>
      <c r="AI1049" s="971"/>
      <c r="AJ1049" s="971"/>
      <c r="AK1049" s="972"/>
      <c r="AL1049" s="645"/>
      <c r="AM1049" s="1130"/>
      <c r="AN1049" s="1130"/>
      <c r="AO1049" s="1130"/>
      <c r="AP1049" s="1130"/>
      <c r="AQ1049" s="237"/>
      <c r="AR1049" s="237"/>
      <c r="AS1049" s="243"/>
      <c r="AT1049" s="243"/>
      <c r="AU1049" s="243"/>
      <c r="AV1049" s="243"/>
      <c r="AW1049" s="243"/>
      <c r="AX1049" s="243"/>
      <c r="AY1049" s="243"/>
      <c r="AZ1049" s="243"/>
      <c r="BA1049" s="243"/>
      <c r="BB1049" s="243"/>
      <c r="BC1049" s="243"/>
      <c r="BD1049" s="243"/>
      <c r="BE1049" s="243"/>
      <c r="BF1049" s="243"/>
      <c r="BG1049" s="243"/>
      <c r="BH1049" s="243"/>
      <c r="BI1049" s="243"/>
      <c r="BJ1049" s="243"/>
      <c r="BK1049" s="243"/>
      <c r="BL1049" s="243"/>
      <c r="BM1049" s="243"/>
      <c r="BN1049" s="243"/>
      <c r="BO1049" s="243"/>
      <c r="BP1049" s="243"/>
      <c r="BQ1049" s="243"/>
      <c r="BR1049" s="243"/>
      <c r="BS1049" s="243"/>
      <c r="BT1049" s="243"/>
      <c r="BU1049" s="243"/>
      <c r="BV1049" s="243"/>
      <c r="BW1049" s="243"/>
      <c r="BX1049" s="243"/>
      <c r="BY1049" s="243"/>
      <c r="BZ1049" s="243"/>
      <c r="CA1049" s="243"/>
      <c r="CB1049" s="243"/>
      <c r="CC1049" s="243"/>
      <c r="CD1049" s="243"/>
      <c r="CE1049" s="243"/>
      <c r="CF1049" s="243"/>
    </row>
    <row r="1050" spans="1:84" ht="15" customHeight="1" x14ac:dyDescent="0.15">
      <c r="A1050" s="238"/>
      <c r="B1050" s="1462"/>
      <c r="C1050" s="1462"/>
      <c r="D1050" s="617"/>
      <c r="E1050" s="951" t="s">
        <v>834</v>
      </c>
      <c r="F1050" s="952"/>
      <c r="G1050" s="952"/>
      <c r="H1050" s="952"/>
      <c r="I1050" s="953"/>
      <c r="J1050" s="624"/>
      <c r="K1050" s="626"/>
      <c r="L1050" s="624"/>
      <c r="M1050" s="626"/>
      <c r="N1050" s="624"/>
      <c r="O1050" s="626"/>
      <c r="P1050" s="624"/>
      <c r="Q1050" s="626"/>
      <c r="R1050" s="624"/>
      <c r="S1050" s="626"/>
      <c r="T1050" s="624"/>
      <c r="U1050" s="626"/>
      <c r="V1050" s="624"/>
      <c r="W1050" s="626"/>
      <c r="X1050" s="624"/>
      <c r="Y1050" s="626"/>
      <c r="Z1050" s="624"/>
      <c r="AA1050" s="626"/>
      <c r="AB1050" s="624"/>
      <c r="AC1050" s="626"/>
      <c r="AD1050" s="624"/>
      <c r="AE1050" s="625"/>
      <c r="AF1050" s="624"/>
      <c r="AG1050" s="625"/>
      <c r="AH1050" s="626"/>
      <c r="AI1050" s="951" t="s">
        <v>823</v>
      </c>
      <c r="AJ1050" s="952"/>
      <c r="AK1050" s="953"/>
      <c r="AL1050" s="645"/>
      <c r="AM1050" s="1130"/>
      <c r="AN1050" s="1130"/>
      <c r="AO1050" s="1130"/>
      <c r="AP1050" s="1130"/>
      <c r="AQ1050" s="237"/>
      <c r="AR1050" s="237"/>
      <c r="AS1050" s="243"/>
      <c r="AT1050" s="243"/>
      <c r="AU1050" s="243"/>
      <c r="AV1050" s="243"/>
      <c r="AW1050" s="243"/>
      <c r="AX1050" s="243"/>
      <c r="AY1050" s="243"/>
      <c r="AZ1050" s="243"/>
      <c r="BA1050" s="243"/>
      <c r="BB1050" s="243"/>
      <c r="BC1050" s="243"/>
      <c r="BD1050" s="243"/>
      <c r="BE1050" s="243"/>
      <c r="BF1050" s="243"/>
      <c r="BG1050" s="243"/>
      <c r="BH1050" s="243"/>
      <c r="BI1050" s="243"/>
      <c r="BJ1050" s="243"/>
      <c r="BK1050" s="243"/>
      <c r="BL1050" s="243"/>
      <c r="BM1050" s="243"/>
      <c r="BN1050" s="243"/>
      <c r="BO1050" s="243"/>
      <c r="BP1050" s="243"/>
      <c r="BQ1050" s="243"/>
      <c r="BR1050" s="243"/>
      <c r="BS1050" s="243"/>
      <c r="BT1050" s="243"/>
      <c r="BU1050" s="243"/>
      <c r="BV1050" s="243"/>
      <c r="BW1050" s="243"/>
      <c r="BX1050" s="243"/>
      <c r="BY1050" s="243"/>
      <c r="BZ1050" s="243"/>
      <c r="CA1050" s="243"/>
      <c r="CB1050" s="243"/>
      <c r="CC1050" s="243"/>
      <c r="CD1050" s="243"/>
      <c r="CE1050" s="243"/>
      <c r="CF1050" s="243"/>
    </row>
    <row r="1051" spans="1:84" ht="21" customHeight="1" x14ac:dyDescent="0.15">
      <c r="A1051" s="238"/>
      <c r="B1051" s="1462"/>
      <c r="C1051" s="1462"/>
      <c r="D1051" s="645"/>
      <c r="E1051" s="954"/>
      <c r="F1051" s="955"/>
      <c r="G1051" s="955"/>
      <c r="H1051" s="955"/>
      <c r="I1051" s="956"/>
      <c r="J1051" s="891"/>
      <c r="K1051" s="892"/>
      <c r="L1051" s="891"/>
      <c r="M1051" s="892"/>
      <c r="N1051" s="891"/>
      <c r="O1051" s="892"/>
      <c r="P1051" s="891"/>
      <c r="Q1051" s="892"/>
      <c r="R1051" s="891"/>
      <c r="S1051" s="892"/>
      <c r="T1051" s="891"/>
      <c r="U1051" s="892"/>
      <c r="V1051" s="891"/>
      <c r="W1051" s="892"/>
      <c r="X1051" s="891"/>
      <c r="Y1051" s="892"/>
      <c r="Z1051" s="891"/>
      <c r="AA1051" s="892"/>
      <c r="AB1051" s="891"/>
      <c r="AC1051" s="892"/>
      <c r="AD1051" s="891"/>
      <c r="AE1051" s="893"/>
      <c r="AF1051" s="891"/>
      <c r="AG1051" s="893"/>
      <c r="AH1051" s="892"/>
      <c r="AI1051" s="891"/>
      <c r="AJ1051" s="893"/>
      <c r="AK1051" s="892"/>
      <c r="AL1051" s="645"/>
      <c r="AM1051" s="1130"/>
      <c r="AN1051" s="1130"/>
      <c r="AO1051" s="1130"/>
      <c r="AP1051" s="1130"/>
      <c r="AQ1051" s="237"/>
      <c r="AR1051" s="237"/>
      <c r="AS1051" s="243"/>
      <c r="AT1051" s="243"/>
      <c r="AU1051" s="243"/>
      <c r="AV1051" s="243"/>
      <c r="AW1051" s="243"/>
      <c r="AX1051" s="243"/>
      <c r="AY1051" s="243"/>
      <c r="AZ1051" s="243"/>
      <c r="BA1051" s="243"/>
      <c r="BB1051" s="243"/>
      <c r="BC1051" s="243"/>
      <c r="BD1051" s="243"/>
      <c r="BE1051" s="243"/>
      <c r="BF1051" s="243"/>
      <c r="BG1051" s="243"/>
      <c r="BH1051" s="243"/>
      <c r="BI1051" s="243"/>
      <c r="BJ1051" s="243"/>
      <c r="BK1051" s="243"/>
      <c r="BL1051" s="243"/>
      <c r="BM1051" s="243"/>
      <c r="BN1051" s="243"/>
      <c r="BO1051" s="243"/>
      <c r="BP1051" s="243"/>
      <c r="BQ1051" s="243"/>
      <c r="BR1051" s="243"/>
      <c r="BS1051" s="243"/>
      <c r="BT1051" s="243"/>
      <c r="BU1051" s="243"/>
      <c r="BV1051" s="243"/>
      <c r="BW1051" s="243"/>
      <c r="BX1051" s="243"/>
      <c r="BY1051" s="243"/>
      <c r="BZ1051" s="243"/>
      <c r="CA1051" s="243"/>
      <c r="CB1051" s="243"/>
      <c r="CC1051" s="243"/>
      <c r="CD1051" s="243"/>
      <c r="CE1051" s="243"/>
      <c r="CF1051" s="243"/>
    </row>
    <row r="1052" spans="1:84" ht="15" customHeight="1" x14ac:dyDescent="0.15">
      <c r="A1052" s="238"/>
      <c r="B1052" s="1462"/>
      <c r="C1052" s="1462"/>
      <c r="D1052" s="645"/>
      <c r="E1052" s="579" t="s">
        <v>1372</v>
      </c>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79"/>
      <c r="AL1052" s="241"/>
      <c r="AM1052" s="1130"/>
      <c r="AN1052" s="1130"/>
      <c r="AO1052" s="1130"/>
      <c r="AP1052" s="1130"/>
      <c r="AQ1052" s="237"/>
      <c r="AR1052" s="237"/>
      <c r="AS1052" s="243"/>
      <c r="AT1052" s="243"/>
      <c r="AU1052" s="243"/>
      <c r="AV1052" s="243"/>
      <c r="AW1052" s="243"/>
      <c r="AX1052" s="243"/>
      <c r="AY1052" s="243"/>
      <c r="AZ1052" s="243"/>
      <c r="BA1052" s="243"/>
      <c r="BB1052" s="243"/>
      <c r="BC1052" s="243"/>
      <c r="BD1052" s="243"/>
      <c r="BE1052" s="243"/>
      <c r="BF1052" s="243"/>
      <c r="BG1052" s="243"/>
      <c r="BH1052" s="243"/>
      <c r="BI1052" s="243"/>
      <c r="BJ1052" s="243"/>
      <c r="BK1052" s="243"/>
      <c r="BL1052" s="243"/>
      <c r="BM1052" s="243"/>
      <c r="BN1052" s="243"/>
      <c r="BO1052" s="243"/>
      <c r="BP1052" s="243"/>
      <c r="BQ1052" s="243"/>
      <c r="BR1052" s="243"/>
      <c r="BS1052" s="243"/>
      <c r="BT1052" s="243"/>
      <c r="BU1052" s="243"/>
      <c r="BV1052" s="243"/>
      <c r="BW1052" s="243"/>
      <c r="BX1052" s="243"/>
      <c r="BY1052" s="243"/>
      <c r="BZ1052" s="243"/>
      <c r="CA1052" s="243"/>
      <c r="CB1052" s="243"/>
      <c r="CC1052" s="243"/>
      <c r="CD1052" s="243"/>
      <c r="CE1052" s="243"/>
      <c r="CF1052" s="243"/>
    </row>
    <row r="1053" spans="1:84" ht="18" customHeight="1" x14ac:dyDescent="0.15">
      <c r="A1053" s="238"/>
      <c r="B1053" s="1462"/>
      <c r="C1053" s="1462"/>
      <c r="D1053" s="645"/>
      <c r="E1053" s="909" t="s">
        <v>835</v>
      </c>
      <c r="F1053" s="909"/>
      <c r="G1053" s="909"/>
      <c r="H1053" s="909"/>
      <c r="I1053" s="909"/>
      <c r="J1053" s="909"/>
      <c r="K1053" s="909"/>
      <c r="L1053" s="909"/>
      <c r="M1053" s="909"/>
      <c r="N1053" s="909"/>
      <c r="O1053" s="909"/>
      <c r="P1053" s="909"/>
      <c r="Q1053" s="909"/>
      <c r="R1053" s="909"/>
      <c r="S1053" s="909"/>
      <c r="T1053" s="909"/>
      <c r="U1053" s="909"/>
      <c r="V1053" s="909"/>
      <c r="W1053" s="909"/>
      <c r="X1053" s="909"/>
      <c r="Y1053" s="909"/>
      <c r="Z1053" s="909"/>
      <c r="AA1053" s="909"/>
      <c r="AB1053" s="909"/>
      <c r="AC1053" s="909"/>
      <c r="AD1053" s="909"/>
      <c r="AE1053" s="909"/>
      <c r="AF1053" s="909"/>
      <c r="AG1053" s="909"/>
      <c r="AH1053" s="909"/>
      <c r="AI1053" s="909"/>
      <c r="AJ1053" s="909"/>
      <c r="AK1053" s="909"/>
      <c r="AL1053" s="909"/>
      <c r="AM1053" s="1130"/>
      <c r="AN1053" s="1130"/>
      <c r="AO1053" s="1130"/>
      <c r="AP1053" s="1130"/>
      <c r="AQ1053" s="237"/>
      <c r="AR1053" s="237"/>
      <c r="AS1053" s="243"/>
      <c r="AT1053" s="243"/>
      <c r="AU1053" s="243"/>
      <c r="AV1053" s="243"/>
      <c r="AW1053" s="243"/>
      <c r="AX1053" s="243"/>
      <c r="AY1053" s="243"/>
      <c r="AZ1053" s="243"/>
      <c r="BA1053" s="243"/>
      <c r="BB1053" s="243"/>
      <c r="BC1053" s="243"/>
      <c r="BD1053" s="243"/>
      <c r="BE1053" s="243"/>
      <c r="BF1053" s="243"/>
      <c r="BG1053" s="243"/>
      <c r="BH1053" s="243"/>
      <c r="BI1053" s="243"/>
      <c r="BJ1053" s="243"/>
      <c r="BK1053" s="243"/>
      <c r="BL1053" s="243"/>
      <c r="BM1053" s="243"/>
      <c r="BN1053" s="243"/>
      <c r="BO1053" s="243"/>
      <c r="BP1053" s="243"/>
      <c r="BQ1053" s="243"/>
      <c r="BR1053" s="243"/>
      <c r="BS1053" s="243"/>
      <c r="BT1053" s="243"/>
      <c r="BU1053" s="243"/>
      <c r="BV1053" s="243"/>
      <c r="BW1053" s="243"/>
      <c r="BX1053" s="243"/>
      <c r="BY1053" s="243"/>
      <c r="BZ1053" s="243"/>
      <c r="CA1053" s="243"/>
      <c r="CB1053" s="243"/>
      <c r="CC1053" s="243"/>
      <c r="CD1053" s="243"/>
      <c r="CE1053" s="243"/>
      <c r="CF1053" s="243"/>
    </row>
    <row r="1054" spans="1:84" ht="30" customHeight="1" x14ac:dyDescent="0.15">
      <c r="A1054" s="238"/>
      <c r="B1054" s="1462"/>
      <c r="C1054" s="1462"/>
      <c r="D1054" s="921" t="s">
        <v>1561</v>
      </c>
      <c r="E1054" s="921"/>
      <c r="F1054" s="921"/>
      <c r="G1054" s="921"/>
      <c r="H1054" s="921"/>
      <c r="I1054" s="921"/>
      <c r="J1054" s="921"/>
      <c r="K1054" s="921"/>
      <c r="L1054" s="921"/>
      <c r="M1054" s="921"/>
      <c r="N1054" s="921"/>
      <c r="O1054" s="921"/>
      <c r="P1054" s="921"/>
      <c r="Q1054" s="921"/>
      <c r="R1054" s="921"/>
      <c r="S1054" s="921"/>
      <c r="T1054" s="921"/>
      <c r="U1054" s="921"/>
      <c r="V1054" s="921"/>
      <c r="W1054" s="921"/>
      <c r="X1054" s="921"/>
      <c r="Y1054" s="921"/>
      <c r="Z1054" s="921"/>
      <c r="AA1054" s="921"/>
      <c r="AB1054" s="921"/>
      <c r="AC1054" s="921"/>
      <c r="AD1054" s="921"/>
      <c r="AE1054" s="921"/>
      <c r="AF1054" s="921"/>
      <c r="AG1054" s="921"/>
      <c r="AH1054" s="921"/>
      <c r="AI1054" s="921"/>
      <c r="AJ1054" s="921"/>
      <c r="AK1054" s="921"/>
      <c r="AL1054" s="921"/>
      <c r="AM1054" s="1130"/>
      <c r="AN1054" s="1130"/>
      <c r="AO1054" s="1130"/>
      <c r="AP1054" s="1130"/>
      <c r="AQ1054" s="237"/>
      <c r="AR1054" s="237"/>
      <c r="AS1054" s="243"/>
      <c r="AT1054" s="243"/>
      <c r="AU1054" s="243"/>
      <c r="AV1054" s="243"/>
      <c r="AW1054" s="243"/>
      <c r="AX1054" s="243"/>
      <c r="AY1054" s="243"/>
      <c r="AZ1054" s="243"/>
      <c r="BA1054" s="243"/>
      <c r="BB1054" s="243"/>
      <c r="BC1054" s="243"/>
      <c r="BD1054" s="243"/>
      <c r="BE1054" s="243"/>
      <c r="BF1054" s="243"/>
      <c r="BG1054" s="243"/>
      <c r="BH1054" s="243"/>
      <c r="BI1054" s="243"/>
      <c r="BJ1054" s="243"/>
      <c r="BK1054" s="243"/>
      <c r="BL1054" s="243"/>
      <c r="BM1054" s="243"/>
      <c r="BN1054" s="243"/>
      <c r="BO1054" s="243"/>
      <c r="BP1054" s="243"/>
      <c r="BQ1054" s="243"/>
      <c r="BR1054" s="243"/>
      <c r="BS1054" s="243"/>
      <c r="BT1054" s="243"/>
      <c r="BU1054" s="243"/>
      <c r="BV1054" s="243"/>
      <c r="BW1054" s="243"/>
      <c r="BX1054" s="243"/>
      <c r="BY1054" s="243"/>
      <c r="BZ1054" s="243"/>
      <c r="CA1054" s="243"/>
      <c r="CB1054" s="243"/>
      <c r="CC1054" s="243"/>
      <c r="CD1054" s="243"/>
      <c r="CE1054" s="243"/>
      <c r="CF1054" s="243"/>
    </row>
    <row r="1055" spans="1:84" ht="15" customHeight="1" x14ac:dyDescent="0.15">
      <c r="A1055" s="238"/>
      <c r="B1055" s="1462"/>
      <c r="C1055" s="1462"/>
      <c r="D1055" s="921" t="s">
        <v>1506</v>
      </c>
      <c r="E1055" s="921"/>
      <c r="F1055" s="921"/>
      <c r="G1055" s="921"/>
      <c r="H1055" s="921"/>
      <c r="I1055" s="921"/>
      <c r="J1055" s="921"/>
      <c r="K1055" s="921"/>
      <c r="L1055" s="921"/>
      <c r="M1055" s="921"/>
      <c r="N1055" s="921"/>
      <c r="O1055" s="921"/>
      <c r="P1055" s="921"/>
      <c r="Q1055" s="921"/>
      <c r="R1055" s="921"/>
      <c r="S1055" s="921"/>
      <c r="T1055" s="921"/>
      <c r="U1055" s="921"/>
      <c r="V1055" s="921"/>
      <c r="W1055" s="921"/>
      <c r="X1055" s="921"/>
      <c r="Y1055" s="921"/>
      <c r="Z1055" s="921"/>
      <c r="AA1055" s="921"/>
      <c r="AB1055" s="921"/>
      <c r="AC1055" s="921"/>
      <c r="AD1055" s="921"/>
      <c r="AE1055" s="921"/>
      <c r="AF1055" s="921"/>
      <c r="AG1055" s="921"/>
      <c r="AH1055" s="921"/>
      <c r="AI1055" s="921"/>
      <c r="AJ1055" s="921"/>
      <c r="AK1055" s="921"/>
      <c r="AL1055" s="921"/>
      <c r="AM1055" s="1130"/>
      <c r="AN1055" s="1130"/>
      <c r="AO1055" s="1130"/>
      <c r="AP1055" s="1130"/>
      <c r="AQ1055" s="237"/>
      <c r="AR1055" s="237"/>
      <c r="AS1055" s="243"/>
      <c r="AT1055" s="243"/>
      <c r="AU1055" s="243"/>
      <c r="AV1055" s="243"/>
      <c r="AW1055" s="243"/>
      <c r="AX1055" s="243"/>
      <c r="AY1055" s="243"/>
      <c r="AZ1055" s="243"/>
      <c r="BA1055" s="243"/>
      <c r="BB1055" s="243"/>
      <c r="BC1055" s="243"/>
      <c r="BD1055" s="243"/>
      <c r="BE1055" s="243"/>
      <c r="BF1055" s="243"/>
      <c r="BG1055" s="243"/>
      <c r="BH1055" s="243"/>
      <c r="BI1055" s="243"/>
      <c r="BJ1055" s="243"/>
      <c r="BK1055" s="243"/>
      <c r="BL1055" s="243"/>
      <c r="BM1055" s="243"/>
      <c r="BN1055" s="243"/>
      <c r="BO1055" s="243"/>
      <c r="BP1055" s="243"/>
      <c r="BQ1055" s="243"/>
      <c r="BR1055" s="243"/>
      <c r="BS1055" s="243"/>
      <c r="BT1055" s="243"/>
      <c r="BU1055" s="243"/>
      <c r="BV1055" s="243"/>
      <c r="BW1055" s="243"/>
      <c r="BX1055" s="243"/>
      <c r="BY1055" s="243"/>
      <c r="BZ1055" s="243"/>
      <c r="CA1055" s="243"/>
      <c r="CB1055" s="243"/>
      <c r="CC1055" s="243"/>
      <c r="CD1055" s="243"/>
      <c r="CE1055" s="243"/>
      <c r="CF1055" s="243"/>
    </row>
    <row r="1056" spans="1:84" ht="21" customHeight="1" x14ac:dyDescent="0.15">
      <c r="A1056" s="238"/>
      <c r="B1056" s="1462"/>
      <c r="C1056" s="1462"/>
      <c r="D1056" s="881" t="s">
        <v>854</v>
      </c>
      <c r="E1056" s="881"/>
      <c r="F1056" s="881"/>
      <c r="G1056" s="881"/>
      <c r="H1056" s="881"/>
      <c r="I1056" s="881"/>
      <c r="J1056" s="881"/>
      <c r="K1056" s="881"/>
      <c r="L1056" s="881"/>
      <c r="M1056" s="881"/>
      <c r="N1056" s="881"/>
      <c r="O1056" s="881"/>
      <c r="P1056" s="881"/>
      <c r="Q1056" s="881"/>
      <c r="R1056" s="881"/>
      <c r="S1056" s="881"/>
      <c r="T1056" s="881"/>
      <c r="U1056" s="881"/>
      <c r="V1056" s="881"/>
      <c r="W1056" s="881"/>
      <c r="X1056" s="881"/>
      <c r="Y1056" s="881"/>
      <c r="Z1056" s="881"/>
      <c r="AA1056" s="881"/>
      <c r="AB1056" s="881"/>
      <c r="AC1056" s="881"/>
      <c r="AD1056" s="881"/>
      <c r="AE1056" s="881"/>
      <c r="AF1056" s="881"/>
      <c r="AG1056" s="881"/>
      <c r="AH1056" s="881"/>
      <c r="AI1056" s="881"/>
      <c r="AJ1056" s="881"/>
      <c r="AK1056" s="881"/>
      <c r="AL1056" s="881"/>
      <c r="AM1056" s="1130"/>
      <c r="AN1056" s="1130"/>
      <c r="AO1056" s="1130"/>
      <c r="AP1056" s="1130"/>
      <c r="AQ1056" s="237"/>
      <c r="AR1056" s="237"/>
      <c r="AS1056" s="243"/>
      <c r="AT1056" s="243"/>
      <c r="AU1056" s="243"/>
      <c r="AV1056" s="243"/>
      <c r="AW1056" s="243"/>
      <c r="AX1056" s="243"/>
      <c r="AY1056" s="243"/>
      <c r="AZ1056" s="243"/>
      <c r="BA1056" s="243"/>
      <c r="BB1056" s="243"/>
      <c r="BC1056" s="243"/>
      <c r="BD1056" s="243"/>
      <c r="BE1056" s="243"/>
      <c r="BF1056" s="243"/>
      <c r="BG1056" s="243"/>
      <c r="BH1056" s="243"/>
      <c r="BI1056" s="243"/>
      <c r="BJ1056" s="243"/>
      <c r="BK1056" s="243"/>
      <c r="BL1056" s="243"/>
      <c r="BM1056" s="243"/>
      <c r="BN1056" s="243"/>
      <c r="BO1056" s="243"/>
      <c r="BP1056" s="243"/>
      <c r="BQ1056" s="243"/>
      <c r="BR1056" s="243"/>
      <c r="BS1056" s="243"/>
      <c r="BT1056" s="243"/>
      <c r="BU1056" s="243"/>
      <c r="BV1056" s="243"/>
      <c r="BW1056" s="243"/>
      <c r="BX1056" s="243"/>
      <c r="BY1056" s="243"/>
      <c r="BZ1056" s="243"/>
      <c r="CA1056" s="243"/>
      <c r="CB1056" s="243"/>
      <c r="CC1056" s="243"/>
      <c r="CD1056" s="243"/>
      <c r="CE1056" s="243"/>
      <c r="CF1056" s="243"/>
    </row>
    <row r="1057" spans="1:84" ht="12" customHeight="1" x14ac:dyDescent="0.15">
      <c r="A1057" s="238"/>
      <c r="B1057" s="1462"/>
      <c r="C1057" s="1462"/>
      <c r="D1057" s="921" t="s">
        <v>1507</v>
      </c>
      <c r="E1057" s="921"/>
      <c r="F1057" s="921"/>
      <c r="G1057" s="921"/>
      <c r="H1057" s="921"/>
      <c r="I1057" s="921"/>
      <c r="J1057" s="921"/>
      <c r="K1057" s="921"/>
      <c r="L1057" s="921"/>
      <c r="M1057" s="921"/>
      <c r="N1057" s="921"/>
      <c r="O1057" s="921"/>
      <c r="P1057" s="921"/>
      <c r="Q1057" s="921"/>
      <c r="R1057" s="921"/>
      <c r="S1057" s="921"/>
      <c r="T1057" s="921"/>
      <c r="U1057" s="921"/>
      <c r="V1057" s="921"/>
      <c r="W1057" s="921"/>
      <c r="X1057" s="921"/>
      <c r="Y1057" s="921"/>
      <c r="Z1057" s="921"/>
      <c r="AA1057" s="921"/>
      <c r="AB1057" s="921"/>
      <c r="AC1057" s="921"/>
      <c r="AD1057" s="921"/>
      <c r="AE1057" s="921"/>
      <c r="AF1057" s="921"/>
      <c r="AG1057" s="921"/>
      <c r="AH1057" s="921"/>
      <c r="AI1057" s="921"/>
      <c r="AJ1057" s="921"/>
      <c r="AK1057" s="921"/>
      <c r="AL1057" s="921"/>
      <c r="AM1057" s="1130"/>
      <c r="AN1057" s="1130"/>
      <c r="AO1057" s="1130"/>
      <c r="AP1057" s="1130"/>
      <c r="AQ1057" s="237"/>
      <c r="AR1057" s="237"/>
      <c r="AS1057" s="243"/>
      <c r="AT1057" s="243"/>
      <c r="AU1057" s="243"/>
      <c r="AV1057" s="243"/>
      <c r="AW1057" s="243"/>
      <c r="AX1057" s="243"/>
      <c r="AY1057" s="243"/>
      <c r="AZ1057" s="243"/>
      <c r="BA1057" s="243"/>
      <c r="BB1057" s="243"/>
      <c r="BC1057" s="243"/>
      <c r="BD1057" s="243"/>
      <c r="BE1057" s="243"/>
      <c r="BF1057" s="243"/>
      <c r="BG1057" s="243"/>
      <c r="BH1057" s="243"/>
      <c r="BI1057" s="243"/>
      <c r="BJ1057" s="243"/>
      <c r="BK1057" s="243"/>
      <c r="BL1057" s="243"/>
      <c r="BM1057" s="243"/>
      <c r="BN1057" s="243"/>
      <c r="BO1057" s="243"/>
      <c r="BP1057" s="243"/>
      <c r="BQ1057" s="243"/>
      <c r="BR1057" s="243"/>
      <c r="BS1057" s="243"/>
      <c r="BT1057" s="243"/>
      <c r="BU1057" s="243"/>
      <c r="BV1057" s="243"/>
      <c r="BW1057" s="243"/>
      <c r="BX1057" s="243"/>
      <c r="BY1057" s="243"/>
      <c r="BZ1057" s="243"/>
      <c r="CA1057" s="243"/>
      <c r="CB1057" s="243"/>
      <c r="CC1057" s="243"/>
      <c r="CD1057" s="243"/>
      <c r="CE1057" s="243"/>
      <c r="CF1057" s="243"/>
    </row>
    <row r="1058" spans="1:84" ht="21" customHeight="1" x14ac:dyDescent="0.15">
      <c r="A1058" s="238"/>
      <c r="B1058" s="1462"/>
      <c r="C1058" s="1462"/>
      <c r="D1058" s="881" t="s">
        <v>855</v>
      </c>
      <c r="E1058" s="881"/>
      <c r="F1058" s="881"/>
      <c r="G1058" s="881"/>
      <c r="H1058" s="881"/>
      <c r="I1058" s="881"/>
      <c r="J1058" s="881"/>
      <c r="K1058" s="881"/>
      <c r="L1058" s="881"/>
      <c r="M1058" s="881"/>
      <c r="N1058" s="881"/>
      <c r="O1058" s="881"/>
      <c r="P1058" s="881"/>
      <c r="Q1058" s="881"/>
      <c r="R1058" s="881"/>
      <c r="S1058" s="881"/>
      <c r="T1058" s="881"/>
      <c r="U1058" s="881"/>
      <c r="V1058" s="881"/>
      <c r="W1058" s="881"/>
      <c r="X1058" s="881"/>
      <c r="Y1058" s="881"/>
      <c r="Z1058" s="881"/>
      <c r="AA1058" s="881"/>
      <c r="AB1058" s="881"/>
      <c r="AC1058" s="881"/>
      <c r="AD1058" s="881"/>
      <c r="AE1058" s="881"/>
      <c r="AF1058" s="881"/>
      <c r="AG1058" s="881"/>
      <c r="AH1058" s="881"/>
      <c r="AI1058" s="881"/>
      <c r="AJ1058" s="881"/>
      <c r="AK1058" s="881"/>
      <c r="AL1058" s="881"/>
      <c r="AM1058" s="1130"/>
      <c r="AN1058" s="1130"/>
      <c r="AO1058" s="1130"/>
      <c r="AP1058" s="1130"/>
      <c r="AQ1058" s="237"/>
      <c r="AR1058" s="237"/>
      <c r="AS1058" s="243"/>
      <c r="AT1058" s="243"/>
      <c r="AU1058" s="243"/>
      <c r="AV1058" s="243"/>
      <c r="AW1058" s="243"/>
      <c r="AX1058" s="243"/>
      <c r="AY1058" s="243"/>
      <c r="AZ1058" s="243"/>
      <c r="BA1058" s="243"/>
      <c r="BB1058" s="243"/>
      <c r="BC1058" s="243"/>
      <c r="BD1058" s="243"/>
      <c r="BE1058" s="243"/>
      <c r="BF1058" s="243"/>
      <c r="BG1058" s="243"/>
      <c r="BH1058" s="243"/>
      <c r="BI1058" s="243"/>
      <c r="BJ1058" s="243"/>
      <c r="BK1058" s="243"/>
      <c r="BL1058" s="243"/>
      <c r="BM1058" s="243"/>
      <c r="BN1058" s="243"/>
      <c r="BO1058" s="243"/>
      <c r="BP1058" s="243"/>
      <c r="BQ1058" s="243"/>
      <c r="BR1058" s="243"/>
      <c r="BS1058" s="243"/>
      <c r="BT1058" s="243"/>
      <c r="BU1058" s="243"/>
      <c r="BV1058" s="243"/>
      <c r="BW1058" s="243"/>
      <c r="BX1058" s="243"/>
      <c r="BY1058" s="243"/>
      <c r="BZ1058" s="243"/>
      <c r="CA1058" s="243"/>
      <c r="CB1058" s="243"/>
      <c r="CC1058" s="243"/>
      <c r="CD1058" s="243"/>
      <c r="CE1058" s="243"/>
      <c r="CF1058" s="243"/>
    </row>
    <row r="1059" spans="1:84" ht="18" customHeight="1" x14ac:dyDescent="0.15">
      <c r="A1059" s="238"/>
      <c r="B1059" s="1462"/>
      <c r="C1059" s="1462"/>
      <c r="D1059" s="623"/>
      <c r="E1059" s="590"/>
      <c r="F1059" s="974" t="s">
        <v>835</v>
      </c>
      <c r="G1059" s="974"/>
      <c r="H1059" s="974"/>
      <c r="I1059" s="974"/>
      <c r="J1059" s="974"/>
      <c r="K1059" s="974"/>
      <c r="L1059" s="974"/>
      <c r="M1059" s="974"/>
      <c r="N1059" s="974"/>
      <c r="O1059" s="974"/>
      <c r="P1059" s="974"/>
      <c r="Q1059" s="974"/>
      <c r="R1059" s="974"/>
      <c r="S1059" s="974"/>
      <c r="T1059" s="974"/>
      <c r="U1059" s="974"/>
      <c r="V1059" s="974"/>
      <c r="W1059" s="974"/>
      <c r="X1059" s="974"/>
      <c r="Y1059" s="974"/>
      <c r="Z1059" s="974"/>
      <c r="AA1059" s="974"/>
      <c r="AB1059" s="974"/>
      <c r="AC1059" s="974"/>
      <c r="AD1059" s="974"/>
      <c r="AE1059" s="974"/>
      <c r="AF1059" s="974"/>
      <c r="AG1059" s="974"/>
      <c r="AH1059" s="974"/>
      <c r="AI1059" s="974"/>
      <c r="AJ1059" s="974"/>
      <c r="AK1059" s="591"/>
      <c r="AL1059" s="592"/>
      <c r="AM1059" s="1130"/>
      <c r="AN1059" s="1130"/>
      <c r="AO1059" s="1130"/>
      <c r="AP1059" s="1130"/>
      <c r="AQ1059" s="237"/>
      <c r="AR1059" s="237"/>
      <c r="AS1059" s="243"/>
      <c r="AT1059" s="243"/>
      <c r="AU1059" s="243"/>
      <c r="AV1059" s="243"/>
      <c r="AW1059" s="243"/>
      <c r="AX1059" s="243"/>
      <c r="AY1059" s="243"/>
      <c r="AZ1059" s="243"/>
      <c r="BA1059" s="243"/>
      <c r="BB1059" s="243"/>
      <c r="BC1059" s="243"/>
      <c r="BD1059" s="243"/>
      <c r="BE1059" s="243"/>
      <c r="BF1059" s="243"/>
      <c r="BG1059" s="243"/>
      <c r="BH1059" s="243"/>
      <c r="BI1059" s="243"/>
      <c r="BJ1059" s="243"/>
      <c r="BK1059" s="243"/>
      <c r="BL1059" s="243"/>
      <c r="BM1059" s="243"/>
      <c r="BN1059" s="243"/>
      <c r="BO1059" s="243"/>
      <c r="BP1059" s="243"/>
      <c r="BQ1059" s="243"/>
      <c r="BR1059" s="243"/>
      <c r="BS1059" s="243"/>
      <c r="BT1059" s="243"/>
      <c r="BU1059" s="243"/>
      <c r="BV1059" s="243"/>
      <c r="BW1059" s="243"/>
      <c r="BX1059" s="243"/>
      <c r="BY1059" s="243"/>
      <c r="BZ1059" s="243"/>
      <c r="CA1059" s="243"/>
      <c r="CB1059" s="243"/>
      <c r="CC1059" s="243"/>
      <c r="CD1059" s="243"/>
      <c r="CE1059" s="243"/>
      <c r="CF1059" s="243"/>
    </row>
    <row r="1060" spans="1:84" s="243" customFormat="1" ht="36" customHeight="1" x14ac:dyDescent="0.15">
      <c r="A1060" s="237"/>
      <c r="B1060" s="1462"/>
      <c r="C1060" s="1462"/>
      <c r="D1060" s="928" t="s">
        <v>1739</v>
      </c>
      <c r="E1060" s="921"/>
      <c r="F1060" s="921"/>
      <c r="G1060" s="921"/>
      <c r="H1060" s="921"/>
      <c r="I1060" s="921"/>
      <c r="J1060" s="921"/>
      <c r="K1060" s="921"/>
      <c r="L1060" s="921"/>
      <c r="M1060" s="921"/>
      <c r="N1060" s="921"/>
      <c r="O1060" s="921"/>
      <c r="P1060" s="921"/>
      <c r="Q1060" s="921"/>
      <c r="R1060" s="921"/>
      <c r="S1060" s="921"/>
      <c r="T1060" s="921"/>
      <c r="U1060" s="921"/>
      <c r="V1060" s="921"/>
      <c r="W1060" s="921"/>
      <c r="X1060" s="921"/>
      <c r="Y1060" s="921"/>
      <c r="Z1060" s="921"/>
      <c r="AA1060" s="921"/>
      <c r="AB1060" s="921"/>
      <c r="AC1060" s="921"/>
      <c r="AD1060" s="921"/>
      <c r="AE1060" s="921"/>
      <c r="AF1060" s="921"/>
      <c r="AG1060" s="921"/>
      <c r="AH1060" s="921"/>
      <c r="AI1060" s="921"/>
      <c r="AJ1060" s="921"/>
      <c r="AK1060" s="921"/>
      <c r="AL1060" s="921"/>
      <c r="AM1060" s="1130"/>
      <c r="AN1060" s="1130"/>
      <c r="AO1060" s="1130"/>
      <c r="AP1060" s="1130"/>
      <c r="AQ1060" s="237"/>
      <c r="AR1060" s="237"/>
    </row>
    <row r="1061" spans="1:84" s="243" customFormat="1" ht="66" customHeight="1" x14ac:dyDescent="0.15">
      <c r="A1061" s="237"/>
      <c r="B1061" s="1462"/>
      <c r="C1061" s="1462"/>
      <c r="D1061" s="928" t="s">
        <v>1562</v>
      </c>
      <c r="E1061" s="921"/>
      <c r="F1061" s="921"/>
      <c r="G1061" s="921"/>
      <c r="H1061" s="921"/>
      <c r="I1061" s="921"/>
      <c r="J1061" s="921"/>
      <c r="K1061" s="921"/>
      <c r="L1061" s="921"/>
      <c r="M1061" s="921"/>
      <c r="N1061" s="921"/>
      <c r="O1061" s="921"/>
      <c r="P1061" s="921"/>
      <c r="Q1061" s="921"/>
      <c r="R1061" s="921"/>
      <c r="S1061" s="921"/>
      <c r="T1061" s="921"/>
      <c r="U1061" s="921"/>
      <c r="V1061" s="921"/>
      <c r="W1061" s="921"/>
      <c r="X1061" s="921"/>
      <c r="Y1061" s="921"/>
      <c r="Z1061" s="921"/>
      <c r="AA1061" s="921"/>
      <c r="AB1061" s="921"/>
      <c r="AC1061" s="921"/>
      <c r="AD1061" s="921"/>
      <c r="AE1061" s="921"/>
      <c r="AF1061" s="921"/>
      <c r="AG1061" s="921"/>
      <c r="AH1061" s="921"/>
      <c r="AI1061" s="921"/>
      <c r="AJ1061" s="921"/>
      <c r="AK1061" s="921"/>
      <c r="AL1061" s="921"/>
      <c r="AM1061" s="1130"/>
      <c r="AN1061" s="1130"/>
      <c r="AO1061" s="1130"/>
      <c r="AP1061" s="1130"/>
      <c r="AQ1061" s="237"/>
      <c r="AR1061" s="237"/>
    </row>
    <row r="1062" spans="1:84" s="243" customFormat="1" ht="15" customHeight="1" x14ac:dyDescent="0.15">
      <c r="A1062" s="237"/>
      <c r="B1062" s="1462"/>
      <c r="C1062" s="1462"/>
      <c r="D1062" s="645"/>
      <c r="E1062" s="571" t="s">
        <v>1732</v>
      </c>
      <c r="F1062" s="645"/>
      <c r="G1062" s="645"/>
      <c r="H1062" s="645"/>
      <c r="I1062" s="645"/>
      <c r="J1062" s="645"/>
      <c r="K1062" s="645"/>
      <c r="L1062" s="645"/>
      <c r="M1062" s="645"/>
      <c r="N1062" s="645"/>
      <c r="O1062" s="645"/>
      <c r="P1062" s="645"/>
      <c r="Q1062" s="645"/>
      <c r="R1062" s="645"/>
      <c r="S1062" s="645"/>
      <c r="T1062" s="645"/>
      <c r="U1062" s="645"/>
      <c r="V1062" s="645"/>
      <c r="W1062" s="571" t="s">
        <v>39</v>
      </c>
      <c r="X1062" s="645"/>
      <c r="Y1062" s="645"/>
      <c r="Z1062" s="645"/>
      <c r="AA1062" s="645"/>
      <c r="AB1062" s="645"/>
      <c r="AC1062" s="645"/>
      <c r="AD1062" s="645"/>
      <c r="AE1062" s="645"/>
      <c r="AF1062" s="645"/>
      <c r="AG1062" s="645"/>
      <c r="AH1062" s="645"/>
      <c r="AI1062" s="645"/>
      <c r="AJ1062" s="645"/>
      <c r="AK1062" s="617"/>
      <c r="AL1062" s="241"/>
      <c r="AM1062" s="1130"/>
      <c r="AN1062" s="1130"/>
      <c r="AO1062" s="1130"/>
      <c r="AP1062" s="1130"/>
      <c r="AQ1062" s="237"/>
      <c r="AR1062" s="237"/>
    </row>
    <row r="1063" spans="1:84" s="243" customFormat="1" ht="21" customHeight="1" x14ac:dyDescent="0.15">
      <c r="A1063" s="237"/>
      <c r="B1063" s="1462"/>
      <c r="C1063" s="1462"/>
      <c r="D1063" s="617"/>
      <c r="E1063" s="911" t="s">
        <v>1733</v>
      </c>
      <c r="F1063" s="929"/>
      <c r="G1063" s="929"/>
      <c r="H1063" s="929"/>
      <c r="I1063" s="912"/>
      <c r="J1063" s="912" t="s">
        <v>41</v>
      </c>
      <c r="K1063" s="973"/>
      <c r="L1063" s="973" t="s">
        <v>42</v>
      </c>
      <c r="M1063" s="973"/>
      <c r="N1063" s="973" t="s">
        <v>43</v>
      </c>
      <c r="O1063" s="973"/>
      <c r="P1063" s="973" t="s">
        <v>44</v>
      </c>
      <c r="Q1063" s="973"/>
      <c r="R1063" s="973" t="s">
        <v>45</v>
      </c>
      <c r="S1063" s="973"/>
      <c r="T1063" s="973" t="s">
        <v>46</v>
      </c>
      <c r="U1063" s="973"/>
      <c r="V1063" s="973" t="s">
        <v>818</v>
      </c>
      <c r="W1063" s="973"/>
      <c r="X1063" s="973" t="s">
        <v>49</v>
      </c>
      <c r="Y1063" s="973"/>
      <c r="Z1063" s="973" t="s">
        <v>819</v>
      </c>
      <c r="AA1063" s="973"/>
      <c r="AB1063" s="973" t="s">
        <v>47</v>
      </c>
      <c r="AC1063" s="973"/>
      <c r="AD1063" s="973" t="s">
        <v>48</v>
      </c>
      <c r="AE1063" s="973"/>
      <c r="AF1063" s="911" t="s">
        <v>64</v>
      </c>
      <c r="AG1063" s="929"/>
      <c r="AH1063" s="912"/>
      <c r="AI1063" s="973" t="s">
        <v>40</v>
      </c>
      <c r="AJ1063" s="973"/>
      <c r="AK1063" s="973"/>
      <c r="AL1063" s="241"/>
      <c r="AM1063" s="1130"/>
      <c r="AN1063" s="1130"/>
      <c r="AO1063" s="1130"/>
      <c r="AP1063" s="1130"/>
      <c r="AQ1063" s="237"/>
      <c r="AR1063" s="237"/>
    </row>
    <row r="1064" spans="1:84" s="243" customFormat="1" ht="15" customHeight="1" x14ac:dyDescent="0.15">
      <c r="B1064" s="1462"/>
      <c r="C1064" s="1462"/>
      <c r="D1064" s="617"/>
      <c r="E1064" s="951" t="s">
        <v>836</v>
      </c>
      <c r="F1064" s="952"/>
      <c r="G1064" s="952"/>
      <c r="H1064" s="952"/>
      <c r="I1064" s="953"/>
      <c r="J1064" s="624"/>
      <c r="K1064" s="626"/>
      <c r="L1064" s="624"/>
      <c r="M1064" s="626"/>
      <c r="N1064" s="624"/>
      <c r="O1064" s="626"/>
      <c r="P1064" s="624"/>
      <c r="Q1064" s="626"/>
      <c r="R1064" s="624"/>
      <c r="S1064" s="626"/>
      <c r="T1064" s="624"/>
      <c r="U1064" s="626"/>
      <c r="V1064" s="624"/>
      <c r="W1064" s="626"/>
      <c r="X1064" s="624"/>
      <c r="Y1064" s="626"/>
      <c r="Z1064" s="624"/>
      <c r="AA1064" s="626"/>
      <c r="AB1064" s="624"/>
      <c r="AC1064" s="626"/>
      <c r="AD1064" s="624"/>
      <c r="AE1064" s="625"/>
      <c r="AF1064" s="624"/>
      <c r="AG1064" s="625"/>
      <c r="AH1064" s="626"/>
      <c r="AI1064" s="951" t="s">
        <v>821</v>
      </c>
      <c r="AJ1064" s="952"/>
      <c r="AK1064" s="953"/>
      <c r="AL1064" s="241"/>
      <c r="AM1064" s="1130"/>
      <c r="AN1064" s="1130"/>
      <c r="AO1064" s="1130"/>
      <c r="AP1064" s="1130"/>
      <c r="AQ1064" s="237"/>
      <c r="AR1064" s="237"/>
      <c r="AS1064" s="237"/>
      <c r="AT1064" s="237"/>
      <c r="AU1064" s="237"/>
      <c r="AV1064" s="237"/>
      <c r="AW1064" s="237"/>
      <c r="AX1064" s="237"/>
      <c r="AY1064" s="237"/>
      <c r="AZ1064" s="237"/>
      <c r="BA1064" s="237"/>
      <c r="BB1064" s="237"/>
      <c r="BC1064" s="237"/>
      <c r="BD1064" s="237"/>
      <c r="BE1064" s="237"/>
      <c r="BF1064" s="237"/>
      <c r="BG1064" s="237"/>
      <c r="BH1064" s="237"/>
      <c r="BI1064" s="237"/>
      <c r="BJ1064" s="237"/>
      <c r="BK1064" s="237"/>
      <c r="BL1064" s="237"/>
      <c r="BM1064" s="237"/>
      <c r="BN1064" s="237"/>
      <c r="BO1064" s="237"/>
      <c r="BP1064" s="237"/>
      <c r="BQ1064" s="237"/>
      <c r="BR1064" s="237"/>
      <c r="BS1064" s="237"/>
      <c r="BT1064" s="237"/>
      <c r="BU1064" s="237"/>
      <c r="BV1064" s="237"/>
      <c r="BW1064" s="237"/>
      <c r="BX1064" s="237"/>
      <c r="BY1064" s="237"/>
      <c r="BZ1064" s="237"/>
      <c r="CA1064" s="237"/>
      <c r="CB1064" s="237"/>
      <c r="CC1064" s="237"/>
      <c r="CD1064" s="237"/>
      <c r="CE1064" s="237"/>
      <c r="CF1064" s="237"/>
    </row>
    <row r="1065" spans="1:84" s="243" customFormat="1" ht="21" customHeight="1" x14ac:dyDescent="0.15">
      <c r="B1065" s="1462"/>
      <c r="C1065" s="1462"/>
      <c r="D1065" s="617"/>
      <c r="E1065" s="954"/>
      <c r="F1065" s="955"/>
      <c r="G1065" s="955"/>
      <c r="H1065" s="955"/>
      <c r="I1065" s="956"/>
      <c r="J1065" s="891"/>
      <c r="K1065" s="892"/>
      <c r="L1065" s="891"/>
      <c r="M1065" s="892"/>
      <c r="N1065" s="891"/>
      <c r="O1065" s="892"/>
      <c r="P1065" s="891"/>
      <c r="Q1065" s="892"/>
      <c r="R1065" s="891"/>
      <c r="S1065" s="892"/>
      <c r="T1065" s="891"/>
      <c r="U1065" s="892"/>
      <c r="V1065" s="891"/>
      <c r="W1065" s="892"/>
      <c r="X1065" s="891"/>
      <c r="Y1065" s="892"/>
      <c r="Z1065" s="891"/>
      <c r="AA1065" s="892"/>
      <c r="AB1065" s="891"/>
      <c r="AC1065" s="892"/>
      <c r="AD1065" s="891"/>
      <c r="AE1065" s="893"/>
      <c r="AF1065" s="891"/>
      <c r="AG1065" s="893"/>
      <c r="AH1065" s="892"/>
      <c r="AI1065" s="891"/>
      <c r="AJ1065" s="893"/>
      <c r="AK1065" s="892"/>
      <c r="AL1065" s="241"/>
      <c r="AM1065" s="1130"/>
      <c r="AN1065" s="1130"/>
      <c r="AO1065" s="1130"/>
      <c r="AP1065" s="1130"/>
      <c r="AQ1065" s="237"/>
      <c r="AR1065" s="237"/>
    </row>
    <row r="1066" spans="1:84" ht="15" customHeight="1" x14ac:dyDescent="0.15">
      <c r="A1066" s="238"/>
      <c r="B1066" s="1462"/>
      <c r="C1066" s="1462"/>
      <c r="D1066" s="617"/>
      <c r="E1066" s="951" t="s">
        <v>867</v>
      </c>
      <c r="F1066" s="952"/>
      <c r="G1066" s="952"/>
      <c r="H1066" s="952"/>
      <c r="I1066" s="953"/>
      <c r="J1066" s="624"/>
      <c r="K1066" s="626"/>
      <c r="L1066" s="624"/>
      <c r="M1066" s="626"/>
      <c r="N1066" s="624"/>
      <c r="O1066" s="626"/>
      <c r="P1066" s="624"/>
      <c r="Q1066" s="626"/>
      <c r="R1066" s="624"/>
      <c r="S1066" s="626"/>
      <c r="T1066" s="624"/>
      <c r="U1066" s="626"/>
      <c r="V1066" s="624"/>
      <c r="W1066" s="626"/>
      <c r="X1066" s="624"/>
      <c r="Y1066" s="626"/>
      <c r="Z1066" s="624"/>
      <c r="AA1066" s="626"/>
      <c r="AB1066" s="624"/>
      <c r="AC1066" s="626"/>
      <c r="AD1066" s="624"/>
      <c r="AE1066" s="625"/>
      <c r="AF1066" s="624"/>
      <c r="AG1066" s="625"/>
      <c r="AH1066" s="626"/>
      <c r="AI1066" s="951" t="s">
        <v>823</v>
      </c>
      <c r="AJ1066" s="952"/>
      <c r="AK1066" s="953"/>
      <c r="AL1066" s="241"/>
      <c r="AM1066" s="1130"/>
      <c r="AN1066" s="1130"/>
      <c r="AO1066" s="1130"/>
      <c r="AP1066" s="1130"/>
      <c r="AQ1066" s="237"/>
      <c r="AR1066" s="237"/>
      <c r="AS1066" s="243"/>
      <c r="AT1066" s="243"/>
      <c r="AU1066" s="243"/>
      <c r="AV1066" s="243"/>
      <c r="AW1066" s="243"/>
      <c r="AX1066" s="243"/>
      <c r="AY1066" s="243"/>
      <c r="AZ1066" s="243"/>
      <c r="BA1066" s="243"/>
      <c r="BB1066" s="243"/>
      <c r="BC1066" s="243"/>
      <c r="BD1066" s="243"/>
      <c r="BE1066" s="243"/>
      <c r="BF1066" s="243"/>
      <c r="BG1066" s="243"/>
      <c r="BH1066" s="243"/>
      <c r="BI1066" s="243"/>
      <c r="BJ1066" s="243"/>
      <c r="BK1066" s="243"/>
      <c r="BL1066" s="243"/>
      <c r="BM1066" s="243"/>
      <c r="BN1066" s="243"/>
      <c r="BO1066" s="243"/>
      <c r="BP1066" s="243"/>
      <c r="BQ1066" s="243"/>
      <c r="BR1066" s="243"/>
      <c r="BS1066" s="243"/>
      <c r="BT1066" s="243"/>
      <c r="BU1066" s="243"/>
      <c r="BV1066" s="243"/>
      <c r="BW1066" s="243"/>
      <c r="BX1066" s="243"/>
      <c r="BY1066" s="243"/>
      <c r="BZ1066" s="243"/>
      <c r="CA1066" s="243"/>
      <c r="CB1066" s="243"/>
      <c r="CC1066" s="243"/>
      <c r="CD1066" s="243"/>
      <c r="CE1066" s="243"/>
      <c r="CF1066" s="243"/>
    </row>
    <row r="1067" spans="1:84" s="243" customFormat="1" ht="21" customHeight="1" x14ac:dyDescent="0.15">
      <c r="A1067" s="237"/>
      <c r="B1067" s="1462"/>
      <c r="C1067" s="1462"/>
      <c r="D1067" s="645"/>
      <c r="E1067" s="954"/>
      <c r="F1067" s="955"/>
      <c r="G1067" s="955"/>
      <c r="H1067" s="955"/>
      <c r="I1067" s="956"/>
      <c r="J1067" s="891"/>
      <c r="K1067" s="892"/>
      <c r="L1067" s="891"/>
      <c r="M1067" s="892"/>
      <c r="N1067" s="891"/>
      <c r="O1067" s="892"/>
      <c r="P1067" s="891"/>
      <c r="Q1067" s="892"/>
      <c r="R1067" s="891"/>
      <c r="S1067" s="892"/>
      <c r="T1067" s="891"/>
      <c r="U1067" s="892"/>
      <c r="V1067" s="891"/>
      <c r="W1067" s="892"/>
      <c r="X1067" s="891"/>
      <c r="Y1067" s="892"/>
      <c r="Z1067" s="891"/>
      <c r="AA1067" s="892"/>
      <c r="AB1067" s="891"/>
      <c r="AC1067" s="892"/>
      <c r="AD1067" s="891"/>
      <c r="AE1067" s="893"/>
      <c r="AF1067" s="891"/>
      <c r="AG1067" s="893"/>
      <c r="AH1067" s="892"/>
      <c r="AI1067" s="891"/>
      <c r="AJ1067" s="893"/>
      <c r="AK1067" s="892"/>
      <c r="AL1067" s="241"/>
      <c r="AM1067" s="1130"/>
      <c r="AN1067" s="1130"/>
      <c r="AO1067" s="1130"/>
      <c r="AP1067" s="1130"/>
      <c r="AQ1067" s="237"/>
      <c r="AR1067" s="237"/>
    </row>
    <row r="1068" spans="1:84" s="243" customFormat="1" ht="15" customHeight="1" x14ac:dyDescent="0.15">
      <c r="A1068" s="237"/>
      <c r="B1068" s="1462"/>
      <c r="C1068" s="1462"/>
      <c r="D1068" s="645"/>
      <c r="E1068" s="579" t="s">
        <v>1372</v>
      </c>
      <c r="F1068" s="579"/>
      <c r="G1068" s="550"/>
      <c r="H1068" s="588"/>
      <c r="I1068" s="589"/>
      <c r="J1068" s="589"/>
      <c r="K1068" s="589"/>
      <c r="L1068" s="589"/>
      <c r="M1068" s="589"/>
      <c r="N1068" s="589"/>
      <c r="O1068" s="589"/>
      <c r="P1068" s="589"/>
      <c r="Q1068" s="589"/>
      <c r="R1068" s="589"/>
      <c r="S1068" s="589"/>
      <c r="T1068" s="589"/>
      <c r="U1068" s="589"/>
      <c r="V1068" s="589"/>
      <c r="W1068" s="589"/>
      <c r="X1068" s="637"/>
      <c r="Y1068" s="637"/>
      <c r="Z1068" s="637"/>
      <c r="AA1068" s="637"/>
      <c r="AB1068" s="637"/>
      <c r="AC1068" s="637"/>
      <c r="AD1068" s="637"/>
      <c r="AE1068" s="637"/>
      <c r="AF1068" s="637"/>
      <c r="AG1068" s="637"/>
      <c r="AH1068" s="637"/>
      <c r="AI1068" s="637"/>
      <c r="AJ1068" s="637"/>
      <c r="AK1068" s="645"/>
      <c r="AL1068" s="241"/>
      <c r="AM1068" s="1130"/>
      <c r="AN1068" s="1130"/>
      <c r="AO1068" s="1130"/>
      <c r="AP1068" s="1130"/>
      <c r="AQ1068" s="237"/>
      <c r="AR1068" s="237"/>
    </row>
    <row r="1069" spans="1:84" s="243" customFormat="1" ht="18" customHeight="1" x14ac:dyDescent="0.15">
      <c r="A1069" s="237"/>
      <c r="B1069" s="1462"/>
      <c r="C1069" s="1462"/>
      <c r="D1069" s="645"/>
      <c r="E1069" s="550"/>
      <c r="F1069" s="881" t="s">
        <v>835</v>
      </c>
      <c r="G1069" s="881"/>
      <c r="H1069" s="881"/>
      <c r="I1069" s="881"/>
      <c r="J1069" s="881"/>
      <c r="K1069" s="881"/>
      <c r="L1069" s="881"/>
      <c r="M1069" s="881"/>
      <c r="N1069" s="881"/>
      <c r="O1069" s="881"/>
      <c r="P1069" s="881"/>
      <c r="Q1069" s="881"/>
      <c r="R1069" s="881"/>
      <c r="S1069" s="881"/>
      <c r="T1069" s="881"/>
      <c r="U1069" s="881"/>
      <c r="V1069" s="881"/>
      <c r="W1069" s="881"/>
      <c r="X1069" s="881"/>
      <c r="Y1069" s="881"/>
      <c r="Z1069" s="881"/>
      <c r="AA1069" s="881"/>
      <c r="AB1069" s="881"/>
      <c r="AC1069" s="881"/>
      <c r="AD1069" s="881"/>
      <c r="AE1069" s="881"/>
      <c r="AF1069" s="881"/>
      <c r="AG1069" s="881"/>
      <c r="AH1069" s="881"/>
      <c r="AI1069" s="881"/>
      <c r="AJ1069" s="881"/>
      <c r="AK1069" s="645"/>
      <c r="AL1069" s="241"/>
      <c r="AM1069" s="1130"/>
      <c r="AN1069" s="1130"/>
      <c r="AO1069" s="1130"/>
      <c r="AP1069" s="1130"/>
      <c r="AQ1069" s="237"/>
      <c r="AR1069" s="237"/>
      <c r="AS1069" s="237"/>
      <c r="AT1069" s="237"/>
      <c r="AU1069" s="237"/>
      <c r="AV1069" s="237"/>
      <c r="AW1069" s="237"/>
      <c r="AX1069" s="237"/>
      <c r="AY1069" s="237"/>
      <c r="AZ1069" s="237"/>
      <c r="BA1069" s="237"/>
      <c r="BB1069" s="237"/>
      <c r="BC1069" s="237"/>
      <c r="BD1069" s="237"/>
      <c r="BE1069" s="237"/>
      <c r="BF1069" s="237"/>
      <c r="BG1069" s="237"/>
      <c r="BH1069" s="237"/>
      <c r="BI1069" s="237"/>
      <c r="BJ1069" s="237"/>
      <c r="BK1069" s="237"/>
      <c r="BL1069" s="237"/>
      <c r="BM1069" s="237"/>
      <c r="BN1069" s="237"/>
      <c r="BO1069" s="237"/>
      <c r="BP1069" s="237"/>
      <c r="BQ1069" s="237"/>
      <c r="BR1069" s="237"/>
      <c r="BS1069" s="237"/>
      <c r="BT1069" s="237"/>
      <c r="BU1069" s="237"/>
      <c r="BV1069" s="237"/>
      <c r="BW1069" s="237"/>
      <c r="BX1069" s="237"/>
      <c r="BY1069" s="237"/>
      <c r="BZ1069" s="237"/>
      <c r="CA1069" s="237"/>
      <c r="CB1069" s="237"/>
      <c r="CC1069" s="237"/>
      <c r="CD1069" s="237"/>
      <c r="CE1069" s="237"/>
      <c r="CF1069" s="237"/>
    </row>
    <row r="1070" spans="1:84" ht="66" customHeight="1" x14ac:dyDescent="0.15">
      <c r="A1070" s="238"/>
      <c r="B1070" s="1462"/>
      <c r="C1070" s="1462"/>
      <c r="D1070" s="928" t="s">
        <v>1563</v>
      </c>
      <c r="E1070" s="921"/>
      <c r="F1070" s="921"/>
      <c r="G1070" s="921"/>
      <c r="H1070" s="921"/>
      <c r="I1070" s="921"/>
      <c r="J1070" s="921"/>
      <c r="K1070" s="921"/>
      <c r="L1070" s="921"/>
      <c r="M1070" s="921"/>
      <c r="N1070" s="921"/>
      <c r="O1070" s="921"/>
      <c r="P1070" s="921"/>
      <c r="Q1070" s="921"/>
      <c r="R1070" s="921"/>
      <c r="S1070" s="921"/>
      <c r="T1070" s="921"/>
      <c r="U1070" s="921"/>
      <c r="V1070" s="921"/>
      <c r="W1070" s="921"/>
      <c r="X1070" s="921"/>
      <c r="Y1070" s="921"/>
      <c r="Z1070" s="921"/>
      <c r="AA1070" s="921"/>
      <c r="AB1070" s="921"/>
      <c r="AC1070" s="921"/>
      <c r="AD1070" s="921"/>
      <c r="AE1070" s="921"/>
      <c r="AF1070" s="921"/>
      <c r="AG1070" s="921"/>
      <c r="AH1070" s="921"/>
      <c r="AI1070" s="921"/>
      <c r="AJ1070" s="921"/>
      <c r="AK1070" s="921"/>
      <c r="AL1070" s="922"/>
      <c r="AM1070" s="1130"/>
      <c r="AN1070" s="1130"/>
      <c r="AO1070" s="1130"/>
      <c r="AP1070" s="1130"/>
      <c r="AQ1070" s="237"/>
      <c r="AR1070" s="237"/>
      <c r="AS1070" s="243"/>
      <c r="AT1070" s="243"/>
      <c r="AU1070" s="243"/>
      <c r="AV1070" s="243"/>
      <c r="AW1070" s="243"/>
      <c r="AX1070" s="243"/>
      <c r="AY1070" s="243"/>
      <c r="AZ1070" s="243"/>
      <c r="BA1070" s="243"/>
      <c r="BB1070" s="243"/>
      <c r="BC1070" s="243"/>
      <c r="BD1070" s="243"/>
      <c r="BE1070" s="243"/>
      <c r="BF1070" s="243"/>
      <c r="BG1070" s="243"/>
      <c r="BH1070" s="243"/>
      <c r="BI1070" s="243"/>
      <c r="BJ1070" s="243"/>
      <c r="BK1070" s="243"/>
      <c r="BL1070" s="243"/>
      <c r="BM1070" s="243"/>
      <c r="BN1070" s="243"/>
      <c r="BO1070" s="243"/>
      <c r="BP1070" s="243"/>
      <c r="BQ1070" s="243"/>
      <c r="BR1070" s="243"/>
      <c r="BS1070" s="243"/>
      <c r="BT1070" s="243"/>
      <c r="BU1070" s="243"/>
      <c r="BV1070" s="243"/>
      <c r="BW1070" s="243"/>
      <c r="BX1070" s="243"/>
      <c r="BY1070" s="243"/>
      <c r="BZ1070" s="243"/>
      <c r="CA1070" s="243"/>
      <c r="CB1070" s="243"/>
      <c r="CC1070" s="243"/>
      <c r="CD1070" s="243"/>
      <c r="CE1070" s="243"/>
      <c r="CF1070" s="243"/>
    </row>
    <row r="1071" spans="1:84" s="243" customFormat="1" ht="24" customHeight="1" x14ac:dyDescent="0.15">
      <c r="A1071" s="237"/>
      <c r="B1071" s="1462"/>
      <c r="C1071" s="1462"/>
      <c r="D1071" s="1041" t="s">
        <v>1511</v>
      </c>
      <c r="E1071" s="918"/>
      <c r="F1071" s="918"/>
      <c r="G1071" s="918"/>
      <c r="H1071" s="918"/>
      <c r="I1071" s="918"/>
      <c r="J1071" s="918"/>
      <c r="K1071" s="918"/>
      <c r="L1071" s="918"/>
      <c r="M1071" s="918"/>
      <c r="N1071" s="918"/>
      <c r="O1071" s="918"/>
      <c r="P1071" s="918"/>
      <c r="Q1071" s="918"/>
      <c r="R1071" s="918"/>
      <c r="S1071" s="918"/>
      <c r="T1071" s="918"/>
      <c r="U1071" s="918"/>
      <c r="V1071" s="918"/>
      <c r="W1071" s="918"/>
      <c r="X1071" s="918"/>
      <c r="Y1071" s="918"/>
      <c r="Z1071" s="918"/>
      <c r="AA1071" s="918"/>
      <c r="AB1071" s="918"/>
      <c r="AC1071" s="918"/>
      <c r="AD1071" s="918"/>
      <c r="AE1071" s="918"/>
      <c r="AF1071" s="918"/>
      <c r="AG1071" s="918"/>
      <c r="AH1071" s="918"/>
      <c r="AI1071" s="918"/>
      <c r="AJ1071" s="918"/>
      <c r="AK1071" s="918"/>
      <c r="AL1071" s="919"/>
      <c r="AM1071" s="1130"/>
      <c r="AN1071" s="1130"/>
      <c r="AO1071" s="1130"/>
      <c r="AP1071" s="1130"/>
      <c r="AQ1071" s="237"/>
      <c r="AR1071" s="237"/>
    </row>
    <row r="1072" spans="1:84" s="243" customFormat="1" ht="21" customHeight="1" x14ac:dyDescent="0.15">
      <c r="A1072" s="237"/>
      <c r="B1072" s="1462"/>
      <c r="C1072" s="1462"/>
      <c r="D1072" s="881" t="s">
        <v>854</v>
      </c>
      <c r="E1072" s="881"/>
      <c r="F1072" s="881"/>
      <c r="G1072" s="881"/>
      <c r="H1072" s="881"/>
      <c r="I1072" s="881"/>
      <c r="J1072" s="881"/>
      <c r="K1072" s="881"/>
      <c r="L1072" s="881"/>
      <c r="M1072" s="881"/>
      <c r="N1072" s="881"/>
      <c r="O1072" s="881"/>
      <c r="P1072" s="881"/>
      <c r="Q1072" s="881"/>
      <c r="R1072" s="881"/>
      <c r="S1072" s="881"/>
      <c r="T1072" s="881"/>
      <c r="U1072" s="881"/>
      <c r="V1072" s="881"/>
      <c r="W1072" s="881"/>
      <c r="X1072" s="881"/>
      <c r="Y1072" s="881"/>
      <c r="Z1072" s="881"/>
      <c r="AA1072" s="881"/>
      <c r="AB1072" s="881"/>
      <c r="AC1072" s="881"/>
      <c r="AD1072" s="881"/>
      <c r="AE1072" s="881"/>
      <c r="AF1072" s="881"/>
      <c r="AG1072" s="881"/>
      <c r="AH1072" s="881"/>
      <c r="AI1072" s="881"/>
      <c r="AJ1072" s="881"/>
      <c r="AK1072" s="881"/>
      <c r="AL1072" s="881"/>
      <c r="AM1072" s="1130"/>
      <c r="AN1072" s="1130"/>
      <c r="AO1072" s="1130"/>
      <c r="AP1072" s="1130"/>
      <c r="AQ1072" s="237"/>
      <c r="AR1072" s="237"/>
    </row>
    <row r="1073" spans="1:44" s="243" customFormat="1" ht="24" customHeight="1" x14ac:dyDescent="0.15">
      <c r="A1073" s="237"/>
      <c r="B1073" s="1462"/>
      <c r="C1073" s="1462"/>
      <c r="D1073" s="1041" t="s">
        <v>1512</v>
      </c>
      <c r="E1073" s="918"/>
      <c r="F1073" s="918"/>
      <c r="G1073" s="918"/>
      <c r="H1073" s="918"/>
      <c r="I1073" s="918"/>
      <c r="J1073" s="918"/>
      <c r="K1073" s="918"/>
      <c r="L1073" s="918"/>
      <c r="M1073" s="918"/>
      <c r="N1073" s="918"/>
      <c r="O1073" s="918"/>
      <c r="P1073" s="918"/>
      <c r="Q1073" s="918"/>
      <c r="R1073" s="918"/>
      <c r="S1073" s="918"/>
      <c r="T1073" s="918"/>
      <c r="U1073" s="918"/>
      <c r="V1073" s="918"/>
      <c r="W1073" s="918"/>
      <c r="X1073" s="918"/>
      <c r="Y1073" s="918"/>
      <c r="Z1073" s="918"/>
      <c r="AA1073" s="918"/>
      <c r="AB1073" s="918"/>
      <c r="AC1073" s="918"/>
      <c r="AD1073" s="918"/>
      <c r="AE1073" s="918"/>
      <c r="AF1073" s="918"/>
      <c r="AG1073" s="918"/>
      <c r="AH1073" s="918"/>
      <c r="AI1073" s="918"/>
      <c r="AJ1073" s="918"/>
      <c r="AK1073" s="918"/>
      <c r="AL1073" s="919"/>
      <c r="AM1073" s="1130"/>
      <c r="AN1073" s="1130"/>
      <c r="AO1073" s="1130"/>
      <c r="AP1073" s="1130"/>
      <c r="AQ1073" s="237"/>
      <c r="AR1073" s="237"/>
    </row>
    <row r="1074" spans="1:44" s="243" customFormat="1" ht="21" customHeight="1" x14ac:dyDescent="0.15">
      <c r="A1074" s="237"/>
      <c r="B1074" s="1462"/>
      <c r="C1074" s="1462"/>
      <c r="D1074" s="881" t="s">
        <v>855</v>
      </c>
      <c r="E1074" s="881"/>
      <c r="F1074" s="881"/>
      <c r="G1074" s="881"/>
      <c r="H1074" s="881"/>
      <c r="I1074" s="881"/>
      <c r="J1074" s="881"/>
      <c r="K1074" s="881"/>
      <c r="L1074" s="881"/>
      <c r="M1074" s="881"/>
      <c r="N1074" s="881"/>
      <c r="O1074" s="881"/>
      <c r="P1074" s="881"/>
      <c r="Q1074" s="881"/>
      <c r="R1074" s="881"/>
      <c r="S1074" s="881"/>
      <c r="T1074" s="881"/>
      <c r="U1074" s="881"/>
      <c r="V1074" s="881"/>
      <c r="W1074" s="881"/>
      <c r="X1074" s="881"/>
      <c r="Y1074" s="881"/>
      <c r="Z1074" s="881"/>
      <c r="AA1074" s="881"/>
      <c r="AB1074" s="881"/>
      <c r="AC1074" s="881"/>
      <c r="AD1074" s="881"/>
      <c r="AE1074" s="881"/>
      <c r="AF1074" s="881"/>
      <c r="AG1074" s="881"/>
      <c r="AH1074" s="881"/>
      <c r="AI1074" s="881"/>
      <c r="AJ1074" s="881"/>
      <c r="AK1074" s="881"/>
      <c r="AL1074" s="881"/>
      <c r="AM1074" s="1130"/>
      <c r="AN1074" s="1130"/>
      <c r="AO1074" s="1130"/>
      <c r="AP1074" s="1130"/>
      <c r="AQ1074" s="237"/>
      <c r="AR1074" s="237"/>
    </row>
    <row r="1075" spans="1:44" s="243" customFormat="1" ht="18" customHeight="1" x14ac:dyDescent="0.15">
      <c r="A1075" s="237"/>
      <c r="B1075" s="1462"/>
      <c r="C1075" s="1462"/>
      <c r="D1075" s="617"/>
      <c r="E1075" s="572"/>
      <c r="F1075" s="881" t="s">
        <v>835</v>
      </c>
      <c r="G1075" s="881"/>
      <c r="H1075" s="881"/>
      <c r="I1075" s="881"/>
      <c r="J1075" s="881"/>
      <c r="K1075" s="881"/>
      <c r="L1075" s="881"/>
      <c r="M1075" s="881"/>
      <c r="N1075" s="881"/>
      <c r="O1075" s="881"/>
      <c r="P1075" s="881"/>
      <c r="Q1075" s="881"/>
      <c r="R1075" s="881"/>
      <c r="S1075" s="881"/>
      <c r="T1075" s="881"/>
      <c r="U1075" s="881"/>
      <c r="V1075" s="881"/>
      <c r="W1075" s="881"/>
      <c r="X1075" s="881"/>
      <c r="Y1075" s="881"/>
      <c r="Z1075" s="881"/>
      <c r="AA1075" s="881"/>
      <c r="AB1075" s="881"/>
      <c r="AC1075" s="881"/>
      <c r="AD1075" s="881"/>
      <c r="AE1075" s="881"/>
      <c r="AF1075" s="881"/>
      <c r="AG1075" s="881"/>
      <c r="AH1075" s="881"/>
      <c r="AI1075" s="881"/>
      <c r="AJ1075" s="881"/>
      <c r="AK1075" s="550"/>
      <c r="AL1075" s="241"/>
      <c r="AM1075" s="1130"/>
      <c r="AN1075" s="1130"/>
      <c r="AO1075" s="1130"/>
      <c r="AP1075" s="1130"/>
      <c r="AQ1075" s="237"/>
      <c r="AR1075" s="237"/>
    </row>
    <row r="1076" spans="1:44" s="243" customFormat="1" ht="18" customHeight="1" x14ac:dyDescent="0.15">
      <c r="A1076" s="237"/>
      <c r="B1076" s="882" t="s">
        <v>1379</v>
      </c>
      <c r="C1076" s="883"/>
      <c r="D1076" s="883"/>
      <c r="E1076" s="883"/>
      <c r="F1076" s="883"/>
      <c r="G1076" s="883"/>
      <c r="H1076" s="883"/>
      <c r="I1076" s="883"/>
      <c r="J1076" s="883"/>
      <c r="K1076" s="883"/>
      <c r="L1076" s="883"/>
      <c r="M1076" s="883"/>
      <c r="N1076" s="883"/>
      <c r="O1076" s="883"/>
      <c r="P1076" s="883"/>
      <c r="Q1076" s="883"/>
      <c r="R1076" s="883"/>
      <c r="S1076" s="883"/>
      <c r="T1076" s="883"/>
      <c r="U1076" s="883"/>
      <c r="V1076" s="883"/>
      <c r="W1076" s="883"/>
      <c r="X1076" s="883"/>
      <c r="Y1076" s="883"/>
      <c r="Z1076" s="883"/>
      <c r="AA1076" s="883"/>
      <c r="AB1076" s="883"/>
      <c r="AC1076" s="883"/>
      <c r="AD1076" s="883"/>
      <c r="AE1076" s="883"/>
      <c r="AF1076" s="883"/>
      <c r="AG1076" s="883"/>
      <c r="AH1076" s="883"/>
      <c r="AI1076" s="883"/>
      <c r="AJ1076" s="883"/>
      <c r="AK1076" s="883"/>
      <c r="AL1076" s="883"/>
      <c r="AM1076" s="883"/>
      <c r="AN1076" s="883"/>
      <c r="AO1076" s="883"/>
      <c r="AP1076" s="884"/>
      <c r="AQ1076" s="237"/>
      <c r="AR1076" s="237"/>
    </row>
    <row r="1077" spans="1:44" s="243" customFormat="1" ht="21" customHeight="1" x14ac:dyDescent="0.15">
      <c r="A1077" s="237"/>
      <c r="B1077" s="834" t="s">
        <v>378</v>
      </c>
      <c r="C1077" s="834"/>
      <c r="D1077" s="880" t="s">
        <v>377</v>
      </c>
      <c r="E1077" s="880"/>
      <c r="F1077" s="880"/>
      <c r="G1077" s="880"/>
      <c r="H1077" s="880"/>
      <c r="I1077" s="880"/>
      <c r="J1077" s="880"/>
      <c r="K1077" s="880"/>
      <c r="L1077" s="880"/>
      <c r="M1077" s="880"/>
      <c r="N1077" s="880"/>
      <c r="O1077" s="880"/>
      <c r="P1077" s="880"/>
      <c r="Q1077" s="880"/>
      <c r="R1077" s="880"/>
      <c r="S1077" s="880"/>
      <c r="T1077" s="880"/>
      <c r="U1077" s="880"/>
      <c r="V1077" s="880"/>
      <c r="W1077" s="880"/>
      <c r="X1077" s="880"/>
      <c r="Y1077" s="880"/>
      <c r="Z1077" s="880"/>
      <c r="AA1077" s="880"/>
      <c r="AB1077" s="880"/>
      <c r="AC1077" s="880"/>
      <c r="AD1077" s="880"/>
      <c r="AE1077" s="880"/>
      <c r="AF1077" s="880"/>
      <c r="AG1077" s="880"/>
      <c r="AH1077" s="880"/>
      <c r="AI1077" s="880"/>
      <c r="AJ1077" s="880"/>
      <c r="AK1077" s="880"/>
      <c r="AL1077" s="1021"/>
      <c r="AM1077" s="826"/>
      <c r="AN1077" s="827"/>
      <c r="AO1077" s="827"/>
      <c r="AP1077" s="828"/>
      <c r="AQ1077" s="237"/>
      <c r="AR1077" s="237"/>
    </row>
    <row r="1078" spans="1:44" s="243" customFormat="1" ht="6" customHeight="1" x14ac:dyDescent="0.15">
      <c r="A1078" s="237"/>
      <c r="B1078" s="548"/>
      <c r="C1078" s="548"/>
      <c r="D1078" s="549"/>
      <c r="E1078" s="549"/>
      <c r="F1078" s="549"/>
      <c r="G1078" s="549"/>
      <c r="H1078" s="549"/>
      <c r="I1078" s="549"/>
      <c r="J1078" s="549"/>
      <c r="K1078" s="549"/>
      <c r="L1078" s="549"/>
      <c r="M1078" s="549"/>
      <c r="N1078" s="549"/>
      <c r="O1078" s="549"/>
      <c r="P1078" s="549"/>
      <c r="Q1078" s="549"/>
      <c r="R1078" s="549"/>
      <c r="S1078" s="549"/>
      <c r="T1078" s="549"/>
      <c r="U1078" s="549"/>
      <c r="V1078" s="549"/>
      <c r="W1078" s="549"/>
      <c r="X1078" s="549"/>
      <c r="Y1078" s="549"/>
      <c r="Z1078" s="549"/>
      <c r="AA1078" s="549"/>
      <c r="AB1078" s="549"/>
      <c r="AC1078" s="549"/>
      <c r="AD1078" s="549"/>
      <c r="AE1078" s="549"/>
      <c r="AF1078" s="549"/>
      <c r="AG1078" s="549"/>
      <c r="AH1078" s="549"/>
      <c r="AI1078" s="549"/>
      <c r="AJ1078" s="549"/>
      <c r="AK1078" s="549"/>
      <c r="AL1078" s="549"/>
      <c r="AM1078" s="654"/>
      <c r="AN1078" s="654"/>
      <c r="AO1078" s="654"/>
      <c r="AP1078" s="654"/>
      <c r="AQ1078" s="237"/>
      <c r="AR1078" s="237"/>
    </row>
    <row r="1079" spans="1:44" s="243" customFormat="1" ht="18" customHeight="1" x14ac:dyDescent="0.15">
      <c r="A1079" s="237"/>
      <c r="B1079" s="648" t="s">
        <v>1513</v>
      </c>
      <c r="C1079" s="648"/>
      <c r="D1079" s="648"/>
      <c r="E1079" s="648"/>
      <c r="F1079" s="648"/>
      <c r="G1079" s="648"/>
      <c r="H1079" s="648"/>
      <c r="I1079" s="648"/>
      <c r="J1079" s="648"/>
      <c r="K1079" s="648"/>
      <c r="L1079" s="648"/>
      <c r="M1079" s="648"/>
      <c r="N1079" s="648"/>
      <c r="O1079" s="648"/>
      <c r="P1079" s="648"/>
      <c r="Q1079" s="648"/>
      <c r="R1079" s="648"/>
      <c r="S1079" s="648"/>
      <c r="T1079" s="648"/>
      <c r="U1079" s="648"/>
      <c r="V1079" s="648"/>
      <c r="W1079" s="648"/>
      <c r="X1079" s="648"/>
      <c r="Y1079" s="648"/>
      <c r="Z1079" s="648"/>
      <c r="AA1079" s="648"/>
      <c r="AB1079" s="648"/>
      <c r="AC1079" s="648"/>
      <c r="AD1079" s="648"/>
      <c r="AE1079" s="648"/>
      <c r="AF1079" s="648"/>
      <c r="AG1079" s="648"/>
      <c r="AH1079" s="648"/>
      <c r="AI1079" s="648"/>
      <c r="AJ1079" s="648"/>
      <c r="AK1079" s="648"/>
      <c r="AL1079" s="648"/>
      <c r="AM1079" s="237"/>
      <c r="AN1079" s="237"/>
    </row>
    <row r="1080" spans="1:44" s="243" customFormat="1" ht="18" customHeight="1" x14ac:dyDescent="0.15">
      <c r="A1080" s="237"/>
      <c r="B1080" s="833"/>
      <c r="C1080" s="833"/>
      <c r="D1080" s="833" t="s">
        <v>27</v>
      </c>
      <c r="E1080" s="833"/>
      <c r="F1080" s="833"/>
      <c r="G1080" s="833"/>
      <c r="H1080" s="833"/>
      <c r="I1080" s="833"/>
      <c r="J1080" s="833"/>
      <c r="K1080" s="833"/>
      <c r="L1080" s="833"/>
      <c r="M1080" s="833"/>
      <c r="N1080" s="833"/>
      <c r="O1080" s="833"/>
      <c r="P1080" s="833"/>
      <c r="Q1080" s="833"/>
      <c r="R1080" s="833"/>
      <c r="S1080" s="833"/>
      <c r="T1080" s="833"/>
      <c r="U1080" s="833"/>
      <c r="V1080" s="833"/>
      <c r="W1080" s="833"/>
      <c r="X1080" s="833"/>
      <c r="Y1080" s="833"/>
      <c r="Z1080" s="833"/>
      <c r="AA1080" s="833"/>
      <c r="AB1080" s="833"/>
      <c r="AC1080" s="833"/>
      <c r="AD1080" s="833"/>
      <c r="AE1080" s="833"/>
      <c r="AF1080" s="833"/>
      <c r="AG1080" s="833"/>
      <c r="AH1080" s="833"/>
      <c r="AI1080" s="833"/>
      <c r="AJ1080" s="833"/>
      <c r="AK1080" s="833"/>
      <c r="AL1080" s="833"/>
      <c r="AM1080" s="838" t="s">
        <v>1381</v>
      </c>
      <c r="AN1080" s="839"/>
      <c r="AO1080" s="839"/>
      <c r="AP1080" s="840"/>
      <c r="AQ1080" s="237"/>
      <c r="AR1080" s="237"/>
    </row>
    <row r="1081" spans="1:44" s="243" customFormat="1" ht="51.75" customHeight="1" x14ac:dyDescent="0.15">
      <c r="A1081" s="237"/>
      <c r="B1081" s="835" t="s">
        <v>9</v>
      </c>
      <c r="C1081" s="835"/>
      <c r="D1081" s="832" t="s">
        <v>1740</v>
      </c>
      <c r="E1081" s="832"/>
      <c r="F1081" s="832"/>
      <c r="G1081" s="832"/>
      <c r="H1081" s="832"/>
      <c r="I1081" s="832"/>
      <c r="J1081" s="832"/>
      <c r="K1081" s="832"/>
      <c r="L1081" s="832"/>
      <c r="M1081" s="832"/>
      <c r="N1081" s="832"/>
      <c r="O1081" s="832"/>
      <c r="P1081" s="832"/>
      <c r="Q1081" s="832"/>
      <c r="R1081" s="832"/>
      <c r="S1081" s="832"/>
      <c r="T1081" s="832"/>
      <c r="U1081" s="832"/>
      <c r="V1081" s="832"/>
      <c r="W1081" s="832"/>
      <c r="X1081" s="832"/>
      <c r="Y1081" s="832"/>
      <c r="Z1081" s="832"/>
      <c r="AA1081" s="832"/>
      <c r="AB1081" s="832"/>
      <c r="AC1081" s="832"/>
      <c r="AD1081" s="832"/>
      <c r="AE1081" s="832"/>
      <c r="AF1081" s="832"/>
      <c r="AG1081" s="832"/>
      <c r="AH1081" s="832"/>
      <c r="AI1081" s="832"/>
      <c r="AJ1081" s="832"/>
      <c r="AK1081" s="832"/>
      <c r="AL1081" s="832" t="s">
        <v>28</v>
      </c>
      <c r="AM1081" s="838"/>
      <c r="AN1081" s="839"/>
      <c r="AO1081" s="839"/>
      <c r="AP1081" s="840"/>
      <c r="AQ1081" s="237"/>
      <c r="AR1081" s="237"/>
    </row>
    <row r="1082" spans="1:44" s="243" customFormat="1" ht="30" customHeight="1" x14ac:dyDescent="0.15">
      <c r="A1082" s="237"/>
      <c r="B1082" s="835" t="s">
        <v>12</v>
      </c>
      <c r="C1082" s="835"/>
      <c r="D1082" s="832" t="s">
        <v>1741</v>
      </c>
      <c r="E1082" s="832"/>
      <c r="F1082" s="832"/>
      <c r="G1082" s="832"/>
      <c r="H1082" s="832"/>
      <c r="I1082" s="832"/>
      <c r="J1082" s="832"/>
      <c r="K1082" s="832"/>
      <c r="L1082" s="832"/>
      <c r="M1082" s="832"/>
      <c r="N1082" s="832"/>
      <c r="O1082" s="832"/>
      <c r="P1082" s="832"/>
      <c r="Q1082" s="832"/>
      <c r="R1082" s="832"/>
      <c r="S1082" s="832"/>
      <c r="T1082" s="832"/>
      <c r="U1082" s="832"/>
      <c r="V1082" s="832"/>
      <c r="W1082" s="832"/>
      <c r="X1082" s="832"/>
      <c r="Y1082" s="832"/>
      <c r="Z1082" s="832"/>
      <c r="AA1082" s="832"/>
      <c r="AB1082" s="832"/>
      <c r="AC1082" s="832"/>
      <c r="AD1082" s="832"/>
      <c r="AE1082" s="832"/>
      <c r="AF1082" s="832"/>
      <c r="AG1082" s="832"/>
      <c r="AH1082" s="832"/>
      <c r="AI1082" s="832"/>
      <c r="AJ1082" s="832"/>
      <c r="AK1082" s="832"/>
      <c r="AL1082" s="832" t="s">
        <v>28</v>
      </c>
      <c r="AM1082" s="838"/>
      <c r="AN1082" s="839"/>
      <c r="AO1082" s="839"/>
      <c r="AP1082" s="840"/>
      <c r="AQ1082" s="237"/>
      <c r="AR1082" s="237"/>
    </row>
    <row r="1083" spans="1:44" s="243" customFormat="1" ht="30.6" customHeight="1" x14ac:dyDescent="0.15">
      <c r="A1083" s="237"/>
      <c r="B1083" s="835" t="s">
        <v>838</v>
      </c>
      <c r="C1083" s="835"/>
      <c r="D1083" s="829" t="s">
        <v>837</v>
      </c>
      <c r="E1083" s="830"/>
      <c r="F1083" s="830"/>
      <c r="G1083" s="830"/>
      <c r="H1083" s="830"/>
      <c r="I1083" s="830"/>
      <c r="J1083" s="830"/>
      <c r="K1083" s="830"/>
      <c r="L1083" s="830"/>
      <c r="M1083" s="830"/>
      <c r="N1083" s="830"/>
      <c r="O1083" s="830"/>
      <c r="P1083" s="830"/>
      <c r="Q1083" s="830"/>
      <c r="R1083" s="830"/>
      <c r="S1083" s="830"/>
      <c r="T1083" s="830"/>
      <c r="U1083" s="830"/>
      <c r="V1083" s="830"/>
      <c r="W1083" s="830"/>
      <c r="X1083" s="830"/>
      <c r="Y1083" s="830"/>
      <c r="Z1083" s="830"/>
      <c r="AA1083" s="830"/>
      <c r="AB1083" s="830"/>
      <c r="AC1083" s="830"/>
      <c r="AD1083" s="830"/>
      <c r="AE1083" s="830"/>
      <c r="AF1083" s="830"/>
      <c r="AG1083" s="830"/>
      <c r="AH1083" s="830"/>
      <c r="AI1083" s="830"/>
      <c r="AJ1083" s="830"/>
      <c r="AK1083" s="830"/>
      <c r="AL1083" s="831"/>
      <c r="AM1083" s="870"/>
      <c r="AN1083" s="871"/>
      <c r="AO1083" s="871"/>
      <c r="AP1083" s="872"/>
      <c r="AQ1083" s="237"/>
      <c r="AR1083" s="237"/>
    </row>
    <row r="1084" spans="1:44" s="243" customFormat="1" ht="30" customHeight="1" x14ac:dyDescent="0.15">
      <c r="A1084" s="237"/>
      <c r="B1084" s="835" t="s">
        <v>839</v>
      </c>
      <c r="C1084" s="835"/>
      <c r="D1084" s="832" t="s">
        <v>207</v>
      </c>
      <c r="E1084" s="832"/>
      <c r="F1084" s="832"/>
      <c r="G1084" s="832"/>
      <c r="H1084" s="832"/>
      <c r="I1084" s="832"/>
      <c r="J1084" s="832"/>
      <c r="K1084" s="832"/>
      <c r="L1084" s="832"/>
      <c r="M1084" s="832"/>
      <c r="N1084" s="832"/>
      <c r="O1084" s="832"/>
      <c r="P1084" s="832"/>
      <c r="Q1084" s="832"/>
      <c r="R1084" s="832"/>
      <c r="S1084" s="832"/>
      <c r="T1084" s="832"/>
      <c r="U1084" s="832"/>
      <c r="V1084" s="832"/>
      <c r="W1084" s="832"/>
      <c r="X1084" s="832"/>
      <c r="Y1084" s="832"/>
      <c r="Z1084" s="832"/>
      <c r="AA1084" s="832"/>
      <c r="AB1084" s="832"/>
      <c r="AC1084" s="832"/>
      <c r="AD1084" s="832"/>
      <c r="AE1084" s="832"/>
      <c r="AF1084" s="832"/>
      <c r="AG1084" s="832"/>
      <c r="AH1084" s="832"/>
      <c r="AI1084" s="832"/>
      <c r="AJ1084" s="832"/>
      <c r="AK1084" s="832"/>
      <c r="AL1084" s="832" t="s">
        <v>28</v>
      </c>
      <c r="AM1084" s="838"/>
      <c r="AN1084" s="839"/>
      <c r="AO1084" s="839"/>
      <c r="AP1084" s="840"/>
      <c r="AQ1084" s="237"/>
      <c r="AR1084" s="237"/>
    </row>
    <row r="1085" spans="1:44" s="243" customFormat="1" ht="29.45" customHeight="1" x14ac:dyDescent="0.15">
      <c r="A1085" s="237"/>
      <c r="B1085" s="835" t="s">
        <v>18</v>
      </c>
      <c r="C1085" s="835"/>
      <c r="D1085" s="832" t="s">
        <v>208</v>
      </c>
      <c r="E1085" s="832"/>
      <c r="F1085" s="832"/>
      <c r="G1085" s="832"/>
      <c r="H1085" s="832"/>
      <c r="I1085" s="832"/>
      <c r="J1085" s="832"/>
      <c r="K1085" s="832"/>
      <c r="L1085" s="832"/>
      <c r="M1085" s="832"/>
      <c r="N1085" s="832"/>
      <c r="O1085" s="832"/>
      <c r="P1085" s="832"/>
      <c r="Q1085" s="832"/>
      <c r="R1085" s="832"/>
      <c r="S1085" s="832"/>
      <c r="T1085" s="832"/>
      <c r="U1085" s="832"/>
      <c r="V1085" s="832"/>
      <c r="W1085" s="832"/>
      <c r="X1085" s="832"/>
      <c r="Y1085" s="832"/>
      <c r="Z1085" s="832"/>
      <c r="AA1085" s="832"/>
      <c r="AB1085" s="832"/>
      <c r="AC1085" s="832"/>
      <c r="AD1085" s="832"/>
      <c r="AE1085" s="832"/>
      <c r="AF1085" s="832"/>
      <c r="AG1085" s="832"/>
      <c r="AH1085" s="832"/>
      <c r="AI1085" s="832"/>
      <c r="AJ1085" s="832"/>
      <c r="AK1085" s="832"/>
      <c r="AL1085" s="832" t="s">
        <v>28</v>
      </c>
      <c r="AM1085" s="838"/>
      <c r="AN1085" s="839"/>
      <c r="AO1085" s="839"/>
      <c r="AP1085" s="840"/>
      <c r="AQ1085" s="237"/>
      <c r="AR1085" s="237"/>
    </row>
    <row r="1086" spans="1:44" s="243" customFormat="1" ht="30" customHeight="1" x14ac:dyDescent="0.15">
      <c r="A1086" s="237"/>
      <c r="B1086" s="835" t="s">
        <v>19</v>
      </c>
      <c r="C1086" s="835"/>
      <c r="D1086" s="832" t="s">
        <v>209</v>
      </c>
      <c r="E1086" s="832"/>
      <c r="F1086" s="832"/>
      <c r="G1086" s="832"/>
      <c r="H1086" s="832"/>
      <c r="I1086" s="832"/>
      <c r="J1086" s="832"/>
      <c r="K1086" s="832"/>
      <c r="L1086" s="832"/>
      <c r="M1086" s="832"/>
      <c r="N1086" s="832"/>
      <c r="O1086" s="832"/>
      <c r="P1086" s="832"/>
      <c r="Q1086" s="832"/>
      <c r="R1086" s="832"/>
      <c r="S1086" s="832"/>
      <c r="T1086" s="832"/>
      <c r="U1086" s="832"/>
      <c r="V1086" s="832"/>
      <c r="W1086" s="832"/>
      <c r="X1086" s="832"/>
      <c r="Y1086" s="832"/>
      <c r="Z1086" s="832"/>
      <c r="AA1086" s="832"/>
      <c r="AB1086" s="832"/>
      <c r="AC1086" s="832"/>
      <c r="AD1086" s="832"/>
      <c r="AE1086" s="832"/>
      <c r="AF1086" s="832"/>
      <c r="AG1086" s="832"/>
      <c r="AH1086" s="832"/>
      <c r="AI1086" s="832"/>
      <c r="AJ1086" s="832"/>
      <c r="AK1086" s="832"/>
      <c r="AL1086" s="832" t="s">
        <v>28</v>
      </c>
      <c r="AM1086" s="985"/>
      <c r="AN1086" s="986"/>
      <c r="AO1086" s="986"/>
      <c r="AP1086" s="987"/>
      <c r="AQ1086" s="237"/>
      <c r="AR1086" s="237"/>
    </row>
    <row r="1087" spans="1:44" s="243" customFormat="1" ht="21" customHeight="1" x14ac:dyDescent="0.15">
      <c r="A1087" s="237"/>
      <c r="B1087" s="835" t="s">
        <v>840</v>
      </c>
      <c r="C1087" s="835"/>
      <c r="D1087" s="832" t="s">
        <v>1742</v>
      </c>
      <c r="E1087" s="832"/>
      <c r="F1087" s="832"/>
      <c r="G1087" s="832"/>
      <c r="H1087" s="832"/>
      <c r="I1087" s="832"/>
      <c r="J1087" s="832"/>
      <c r="K1087" s="832"/>
      <c r="L1087" s="832"/>
      <c r="M1087" s="832"/>
      <c r="N1087" s="832"/>
      <c r="O1087" s="832"/>
      <c r="P1087" s="832"/>
      <c r="Q1087" s="832"/>
      <c r="R1087" s="832"/>
      <c r="S1087" s="832"/>
      <c r="T1087" s="832"/>
      <c r="U1087" s="832"/>
      <c r="V1087" s="832"/>
      <c r="W1087" s="832"/>
      <c r="X1087" s="832"/>
      <c r="Y1087" s="832"/>
      <c r="Z1087" s="832"/>
      <c r="AA1087" s="832"/>
      <c r="AB1087" s="832"/>
      <c r="AC1087" s="832"/>
      <c r="AD1087" s="832"/>
      <c r="AE1087" s="832"/>
      <c r="AF1087" s="832"/>
      <c r="AG1087" s="832"/>
      <c r="AH1087" s="832"/>
      <c r="AI1087" s="832"/>
      <c r="AJ1087" s="832"/>
      <c r="AK1087" s="832"/>
      <c r="AL1087" s="845" t="s">
        <v>28</v>
      </c>
      <c r="AM1087" s="826"/>
      <c r="AN1087" s="827"/>
      <c r="AO1087" s="827"/>
      <c r="AP1087" s="828"/>
      <c r="AQ1087" s="237"/>
      <c r="AR1087" s="237"/>
    </row>
    <row r="1088" spans="1:44" s="243" customFormat="1" ht="6" customHeight="1" x14ac:dyDescent="0.15">
      <c r="A1088" s="237"/>
      <c r="AM1088" s="654"/>
      <c r="AN1088" s="654"/>
      <c r="AO1088" s="654"/>
      <c r="AP1088" s="654"/>
      <c r="AQ1088" s="237"/>
      <c r="AR1088" s="237"/>
    </row>
    <row r="1089" spans="1:44" s="243" customFormat="1" ht="18" customHeight="1" x14ac:dyDescent="0.15">
      <c r="A1089" s="237"/>
      <c r="B1089" s="648" t="s">
        <v>1514</v>
      </c>
      <c r="C1089" s="648"/>
      <c r="D1089" s="648"/>
      <c r="E1089" s="648"/>
      <c r="F1089" s="648"/>
      <c r="G1089" s="648"/>
      <c r="H1089" s="648"/>
      <c r="I1089" s="648"/>
      <c r="J1089" s="648"/>
      <c r="K1089" s="648"/>
      <c r="L1089" s="648"/>
      <c r="M1089" s="648"/>
      <c r="N1089" s="648"/>
      <c r="O1089" s="648"/>
      <c r="P1089" s="648"/>
      <c r="Q1089" s="648"/>
      <c r="R1089" s="648"/>
      <c r="S1089" s="648"/>
      <c r="T1089" s="648"/>
      <c r="U1089" s="648"/>
      <c r="V1089" s="648"/>
      <c r="W1089" s="648"/>
      <c r="X1089" s="648"/>
      <c r="Y1089" s="648"/>
      <c r="Z1089" s="648"/>
      <c r="AA1089" s="648"/>
      <c r="AB1089" s="648"/>
      <c r="AC1089" s="648"/>
      <c r="AD1089" s="648"/>
      <c r="AE1089" s="648"/>
      <c r="AF1089" s="648"/>
      <c r="AG1089" s="648"/>
      <c r="AH1089" s="648"/>
      <c r="AI1089" s="648"/>
      <c r="AJ1089" s="648"/>
      <c r="AK1089" s="648"/>
      <c r="AL1089" s="648"/>
      <c r="AM1089" s="237"/>
      <c r="AN1089" s="237"/>
    </row>
    <row r="1090" spans="1:44" s="243" customFormat="1" ht="18" customHeight="1" x14ac:dyDescent="0.15">
      <c r="A1090" s="237"/>
      <c r="B1090" s="833"/>
      <c r="C1090" s="833"/>
      <c r="D1090" s="833" t="s">
        <v>27</v>
      </c>
      <c r="E1090" s="833"/>
      <c r="F1090" s="833"/>
      <c r="G1090" s="833"/>
      <c r="H1090" s="833"/>
      <c r="I1090" s="833"/>
      <c r="J1090" s="833"/>
      <c r="K1090" s="833"/>
      <c r="L1090" s="833"/>
      <c r="M1090" s="833"/>
      <c r="N1090" s="833"/>
      <c r="O1090" s="833"/>
      <c r="P1090" s="833"/>
      <c r="Q1090" s="833"/>
      <c r="R1090" s="833"/>
      <c r="S1090" s="833"/>
      <c r="T1090" s="833"/>
      <c r="U1090" s="833"/>
      <c r="V1090" s="833"/>
      <c r="W1090" s="833"/>
      <c r="X1090" s="833"/>
      <c r="Y1090" s="833"/>
      <c r="Z1090" s="833"/>
      <c r="AA1090" s="833"/>
      <c r="AB1090" s="833"/>
      <c r="AC1090" s="833"/>
      <c r="AD1090" s="833"/>
      <c r="AE1090" s="833"/>
      <c r="AF1090" s="833"/>
      <c r="AG1090" s="833"/>
      <c r="AH1090" s="833"/>
      <c r="AI1090" s="833"/>
      <c r="AJ1090" s="833"/>
      <c r="AK1090" s="833"/>
      <c r="AL1090" s="833"/>
      <c r="AM1090" s="838" t="s">
        <v>1380</v>
      </c>
      <c r="AN1090" s="839"/>
      <c r="AO1090" s="839"/>
      <c r="AP1090" s="840"/>
      <c r="AQ1090" s="237"/>
      <c r="AR1090" s="237"/>
    </row>
    <row r="1091" spans="1:44" s="243" customFormat="1" ht="45" customHeight="1" x14ac:dyDescent="0.15">
      <c r="A1091" s="237"/>
      <c r="B1091" s="835" t="s">
        <v>66</v>
      </c>
      <c r="C1091" s="835"/>
      <c r="D1091" s="832" t="s">
        <v>210</v>
      </c>
      <c r="E1091" s="832"/>
      <c r="F1091" s="832"/>
      <c r="G1091" s="832"/>
      <c r="H1091" s="832"/>
      <c r="I1091" s="832"/>
      <c r="J1091" s="832"/>
      <c r="K1091" s="832"/>
      <c r="L1091" s="832"/>
      <c r="M1091" s="832"/>
      <c r="N1091" s="832"/>
      <c r="O1091" s="832"/>
      <c r="P1091" s="832"/>
      <c r="Q1091" s="832"/>
      <c r="R1091" s="832"/>
      <c r="S1091" s="832"/>
      <c r="T1091" s="832"/>
      <c r="U1091" s="832"/>
      <c r="V1091" s="832"/>
      <c r="W1091" s="832"/>
      <c r="X1091" s="832"/>
      <c r="Y1091" s="832"/>
      <c r="Z1091" s="832"/>
      <c r="AA1091" s="832"/>
      <c r="AB1091" s="832"/>
      <c r="AC1091" s="832"/>
      <c r="AD1091" s="832"/>
      <c r="AE1091" s="832"/>
      <c r="AF1091" s="832"/>
      <c r="AG1091" s="832"/>
      <c r="AH1091" s="832"/>
      <c r="AI1091" s="832"/>
      <c r="AJ1091" s="832"/>
      <c r="AK1091" s="832"/>
      <c r="AL1091" s="832" t="s">
        <v>28</v>
      </c>
      <c r="AM1091" s="985"/>
      <c r="AN1091" s="986"/>
      <c r="AO1091" s="986"/>
      <c r="AP1091" s="987"/>
      <c r="AQ1091" s="237"/>
      <c r="AR1091" s="237"/>
    </row>
    <row r="1092" spans="1:44" s="243" customFormat="1" ht="30" customHeight="1" x14ac:dyDescent="0.15">
      <c r="A1092" s="237"/>
      <c r="B1092" s="835" t="s">
        <v>67</v>
      </c>
      <c r="C1092" s="835"/>
      <c r="D1092" s="832" t="s">
        <v>211</v>
      </c>
      <c r="E1092" s="832"/>
      <c r="F1092" s="832"/>
      <c r="G1092" s="832"/>
      <c r="H1092" s="832"/>
      <c r="I1092" s="832"/>
      <c r="J1092" s="832"/>
      <c r="K1092" s="832"/>
      <c r="L1092" s="832"/>
      <c r="M1092" s="832"/>
      <c r="N1092" s="832"/>
      <c r="O1092" s="832"/>
      <c r="P1092" s="832"/>
      <c r="Q1092" s="832"/>
      <c r="R1092" s="832"/>
      <c r="S1092" s="832"/>
      <c r="T1092" s="832"/>
      <c r="U1092" s="832"/>
      <c r="V1092" s="832"/>
      <c r="W1092" s="832"/>
      <c r="X1092" s="832"/>
      <c r="Y1092" s="832"/>
      <c r="Z1092" s="832"/>
      <c r="AA1092" s="832"/>
      <c r="AB1092" s="832"/>
      <c r="AC1092" s="832"/>
      <c r="AD1092" s="832"/>
      <c r="AE1092" s="832"/>
      <c r="AF1092" s="832"/>
      <c r="AG1092" s="832"/>
      <c r="AH1092" s="832"/>
      <c r="AI1092" s="832"/>
      <c r="AJ1092" s="832"/>
      <c r="AK1092" s="832"/>
      <c r="AL1092" s="845" t="s">
        <v>28</v>
      </c>
      <c r="AM1092" s="826"/>
      <c r="AN1092" s="827"/>
      <c r="AO1092" s="827"/>
      <c r="AP1092" s="828"/>
      <c r="AQ1092" s="237"/>
      <c r="AR1092" s="237"/>
    </row>
    <row r="1093" spans="1:44" s="243" customFormat="1" ht="6" customHeight="1" x14ac:dyDescent="0.15">
      <c r="A1093" s="237"/>
      <c r="AM1093" s="566"/>
      <c r="AN1093" s="566"/>
      <c r="AO1093" s="566"/>
      <c r="AP1093" s="566"/>
      <c r="AQ1093" s="237"/>
      <c r="AR1093" s="237"/>
    </row>
    <row r="1094" spans="1:44" s="243" customFormat="1" ht="18" customHeight="1" x14ac:dyDescent="0.15">
      <c r="A1094" s="237"/>
      <c r="B1094" s="648" t="s">
        <v>1417</v>
      </c>
      <c r="C1094" s="648"/>
      <c r="D1094" s="648"/>
      <c r="E1094" s="648"/>
      <c r="F1094" s="648"/>
      <c r="G1094" s="648"/>
      <c r="H1094" s="648"/>
      <c r="I1094" s="648"/>
      <c r="J1094" s="648"/>
      <c r="K1094" s="648"/>
      <c r="L1094" s="648"/>
      <c r="M1094" s="648"/>
      <c r="N1094" s="648"/>
      <c r="O1094" s="648"/>
      <c r="P1094" s="648"/>
      <c r="Q1094" s="648"/>
      <c r="R1094" s="648"/>
      <c r="S1094" s="648"/>
      <c r="T1094" s="648"/>
      <c r="U1094" s="648"/>
      <c r="V1094" s="648"/>
      <c r="W1094" s="648"/>
      <c r="X1094" s="648"/>
      <c r="Y1094" s="648"/>
      <c r="Z1094" s="648"/>
      <c r="AA1094" s="648"/>
      <c r="AB1094" s="648"/>
      <c r="AC1094" s="648"/>
      <c r="AD1094" s="648"/>
      <c r="AE1094" s="648"/>
      <c r="AF1094" s="648"/>
      <c r="AG1094" s="648"/>
      <c r="AH1094" s="648"/>
      <c r="AI1094" s="648"/>
      <c r="AJ1094" s="648"/>
      <c r="AK1094" s="648"/>
      <c r="AL1094" s="648"/>
      <c r="AQ1094" s="237"/>
      <c r="AR1094" s="237"/>
    </row>
    <row r="1095" spans="1:44" s="243" customFormat="1" ht="18" customHeight="1" x14ac:dyDescent="0.15">
      <c r="A1095" s="237"/>
      <c r="B1095" s="844"/>
      <c r="C1095" s="844"/>
      <c r="D1095" s="844" t="s">
        <v>27</v>
      </c>
      <c r="E1095" s="844"/>
      <c r="F1095" s="844"/>
      <c r="G1095" s="844"/>
      <c r="H1095" s="844"/>
      <c r="I1095" s="844"/>
      <c r="J1095" s="844"/>
      <c r="K1095" s="844"/>
      <c r="L1095" s="844"/>
      <c r="M1095" s="844"/>
      <c r="N1095" s="844"/>
      <c r="O1095" s="844"/>
      <c r="P1095" s="844"/>
      <c r="Q1095" s="844"/>
      <c r="R1095" s="844"/>
      <c r="S1095" s="844"/>
      <c r="T1095" s="844"/>
      <c r="U1095" s="844"/>
      <c r="V1095" s="844"/>
      <c r="W1095" s="844"/>
      <c r="X1095" s="844"/>
      <c r="Y1095" s="844"/>
      <c r="Z1095" s="844"/>
      <c r="AA1095" s="844"/>
      <c r="AB1095" s="844"/>
      <c r="AC1095" s="844"/>
      <c r="AD1095" s="844"/>
      <c r="AE1095" s="844"/>
      <c r="AF1095" s="844"/>
      <c r="AG1095" s="844"/>
      <c r="AH1095" s="844"/>
      <c r="AI1095" s="844"/>
      <c r="AJ1095" s="844"/>
      <c r="AK1095" s="844"/>
      <c r="AL1095" s="844"/>
      <c r="AM1095" s="841" t="s">
        <v>65</v>
      </c>
      <c r="AN1095" s="842"/>
      <c r="AO1095" s="842"/>
      <c r="AP1095" s="843"/>
      <c r="AQ1095" s="237"/>
      <c r="AR1095" s="237"/>
    </row>
    <row r="1096" spans="1:44" s="243" customFormat="1" ht="18" customHeight="1" x14ac:dyDescent="0.15">
      <c r="A1096" s="238"/>
      <c r="B1096" s="846" t="s">
        <v>1388</v>
      </c>
      <c r="C1096" s="847"/>
      <c r="D1096" s="847"/>
      <c r="E1096" s="847"/>
      <c r="F1096" s="847"/>
      <c r="G1096" s="847"/>
      <c r="H1096" s="847"/>
      <c r="I1096" s="847"/>
      <c r="J1096" s="847"/>
      <c r="K1096" s="847"/>
      <c r="L1096" s="847"/>
      <c r="M1096" s="847"/>
      <c r="N1096" s="847"/>
      <c r="O1096" s="847"/>
      <c r="P1096" s="847"/>
      <c r="Q1096" s="847"/>
      <c r="R1096" s="847"/>
      <c r="S1096" s="847"/>
      <c r="T1096" s="847"/>
      <c r="U1096" s="847"/>
      <c r="V1096" s="847"/>
      <c r="W1096" s="847"/>
      <c r="X1096" s="847"/>
      <c r="Y1096" s="847"/>
      <c r="Z1096" s="847"/>
      <c r="AA1096" s="847"/>
      <c r="AB1096" s="847"/>
      <c r="AC1096" s="847"/>
      <c r="AD1096" s="847"/>
      <c r="AE1096" s="847"/>
      <c r="AF1096" s="847"/>
      <c r="AG1096" s="847"/>
      <c r="AH1096" s="847"/>
      <c r="AI1096" s="847"/>
      <c r="AJ1096" s="847"/>
      <c r="AK1096" s="847"/>
      <c r="AL1096" s="847"/>
      <c r="AM1096" s="847"/>
      <c r="AN1096" s="847"/>
      <c r="AO1096" s="847"/>
      <c r="AP1096" s="848"/>
      <c r="AQ1096" s="237"/>
      <c r="AR1096" s="237"/>
    </row>
    <row r="1097" spans="1:44" s="243" customFormat="1" ht="66" customHeight="1" x14ac:dyDescent="0.15">
      <c r="A1097" s="242"/>
      <c r="B1097" s="849" t="s">
        <v>66</v>
      </c>
      <c r="C1097" s="850"/>
      <c r="D1097" s="894" t="s">
        <v>1515</v>
      </c>
      <c r="E1097" s="894"/>
      <c r="F1097" s="894"/>
      <c r="G1097" s="894"/>
      <c r="H1097" s="894"/>
      <c r="I1097" s="894"/>
      <c r="J1097" s="894"/>
      <c r="K1097" s="894"/>
      <c r="L1097" s="894"/>
      <c r="M1097" s="894"/>
      <c r="N1097" s="894"/>
      <c r="O1097" s="894"/>
      <c r="P1097" s="894"/>
      <c r="Q1097" s="894"/>
      <c r="R1097" s="894"/>
      <c r="S1097" s="894"/>
      <c r="T1097" s="894"/>
      <c r="U1097" s="894"/>
      <c r="V1097" s="894"/>
      <c r="W1097" s="894"/>
      <c r="X1097" s="894"/>
      <c r="Y1097" s="894"/>
      <c r="Z1097" s="894"/>
      <c r="AA1097" s="894"/>
      <c r="AB1097" s="894"/>
      <c r="AC1097" s="894"/>
      <c r="AD1097" s="894"/>
      <c r="AE1097" s="894"/>
      <c r="AF1097" s="894"/>
      <c r="AG1097" s="894"/>
      <c r="AH1097" s="894"/>
      <c r="AI1097" s="894"/>
      <c r="AJ1097" s="894"/>
      <c r="AK1097" s="894"/>
      <c r="AL1097" s="894" t="s">
        <v>28</v>
      </c>
      <c r="AM1097" s="1013"/>
      <c r="AN1097" s="860"/>
      <c r="AO1097" s="860"/>
      <c r="AP1097" s="1014"/>
      <c r="AQ1097" s="237"/>
      <c r="AR1097" s="237"/>
    </row>
    <row r="1098" spans="1:44" s="243" customFormat="1" ht="72" customHeight="1" x14ac:dyDescent="0.15">
      <c r="A1098" s="242"/>
      <c r="B1098" s="851"/>
      <c r="C1098" s="852"/>
      <c r="D1098" s="593"/>
      <c r="E1098" s="855" t="s">
        <v>1564</v>
      </c>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560"/>
      <c r="AM1098" s="1015"/>
      <c r="AN1098" s="863"/>
      <c r="AO1098" s="863"/>
      <c r="AP1098" s="1016"/>
      <c r="AQ1098" s="237"/>
      <c r="AR1098" s="237"/>
    </row>
    <row r="1099" spans="1:44" s="243" customFormat="1" ht="6" customHeight="1" x14ac:dyDescent="0.15">
      <c r="A1099" s="242"/>
      <c r="B1099" s="853"/>
      <c r="C1099" s="854"/>
      <c r="D1099" s="1010"/>
      <c r="E1099" s="1011"/>
      <c r="F1099" s="1011"/>
      <c r="G1099" s="1011"/>
      <c r="H1099" s="1011"/>
      <c r="I1099" s="1011"/>
      <c r="J1099" s="1011"/>
      <c r="K1099" s="1011"/>
      <c r="L1099" s="1011"/>
      <c r="M1099" s="1011"/>
      <c r="N1099" s="1011"/>
      <c r="O1099" s="1011"/>
      <c r="P1099" s="1011"/>
      <c r="Q1099" s="1011"/>
      <c r="R1099" s="1011"/>
      <c r="S1099" s="1011"/>
      <c r="T1099" s="1011"/>
      <c r="U1099" s="1011"/>
      <c r="V1099" s="1011"/>
      <c r="W1099" s="1011"/>
      <c r="X1099" s="1011"/>
      <c r="Y1099" s="1011"/>
      <c r="Z1099" s="1011"/>
      <c r="AA1099" s="1011"/>
      <c r="AB1099" s="1011"/>
      <c r="AC1099" s="1011"/>
      <c r="AD1099" s="1011"/>
      <c r="AE1099" s="1011"/>
      <c r="AF1099" s="1011"/>
      <c r="AG1099" s="1011"/>
      <c r="AH1099" s="1011"/>
      <c r="AI1099" s="1011"/>
      <c r="AJ1099" s="1011"/>
      <c r="AK1099" s="1011"/>
      <c r="AL1099" s="1012"/>
      <c r="AM1099" s="895"/>
      <c r="AN1099" s="896"/>
      <c r="AO1099" s="896"/>
      <c r="AP1099" s="897"/>
      <c r="AQ1099" s="237"/>
      <c r="AR1099" s="237"/>
    </row>
    <row r="1100" spans="1:44" s="243" customFormat="1" ht="45" customHeight="1" x14ac:dyDescent="0.15">
      <c r="A1100" s="242"/>
      <c r="B1100" s="835" t="s">
        <v>67</v>
      </c>
      <c r="C1100" s="835"/>
      <c r="D1100" s="832" t="s">
        <v>1382</v>
      </c>
      <c r="E1100" s="836"/>
      <c r="F1100" s="836"/>
      <c r="G1100" s="836"/>
      <c r="H1100" s="836"/>
      <c r="I1100" s="836"/>
      <c r="J1100" s="836"/>
      <c r="K1100" s="836"/>
      <c r="L1100" s="836"/>
      <c r="M1100" s="836"/>
      <c r="N1100" s="836"/>
      <c r="O1100" s="836"/>
      <c r="P1100" s="836"/>
      <c r="Q1100" s="836"/>
      <c r="R1100" s="836"/>
      <c r="S1100" s="836"/>
      <c r="T1100" s="836"/>
      <c r="U1100" s="836"/>
      <c r="V1100" s="836"/>
      <c r="W1100" s="836"/>
      <c r="X1100" s="836"/>
      <c r="Y1100" s="836"/>
      <c r="Z1100" s="836"/>
      <c r="AA1100" s="836"/>
      <c r="AB1100" s="836"/>
      <c r="AC1100" s="836"/>
      <c r="AD1100" s="836"/>
      <c r="AE1100" s="836"/>
      <c r="AF1100" s="836"/>
      <c r="AG1100" s="836"/>
      <c r="AH1100" s="836"/>
      <c r="AI1100" s="836"/>
      <c r="AJ1100" s="836"/>
      <c r="AK1100" s="836"/>
      <c r="AL1100" s="836" t="s">
        <v>28</v>
      </c>
      <c r="AM1100" s="838"/>
      <c r="AN1100" s="839"/>
      <c r="AO1100" s="839"/>
      <c r="AP1100" s="840"/>
      <c r="AQ1100" s="237"/>
      <c r="AR1100" s="237"/>
    </row>
    <row r="1101" spans="1:44" s="243" customFormat="1" ht="60" customHeight="1" x14ac:dyDescent="0.15">
      <c r="A1101" s="242"/>
      <c r="B1101" s="835" t="s">
        <v>68</v>
      </c>
      <c r="C1101" s="835"/>
      <c r="D1101" s="832" t="s">
        <v>1516</v>
      </c>
      <c r="E1101" s="832"/>
      <c r="F1101" s="832"/>
      <c r="G1101" s="832"/>
      <c r="H1101" s="832"/>
      <c r="I1101" s="832"/>
      <c r="J1101" s="832"/>
      <c r="K1101" s="832"/>
      <c r="L1101" s="832"/>
      <c r="M1101" s="832"/>
      <c r="N1101" s="832"/>
      <c r="O1101" s="832"/>
      <c r="P1101" s="832"/>
      <c r="Q1101" s="832"/>
      <c r="R1101" s="832"/>
      <c r="S1101" s="832"/>
      <c r="T1101" s="832"/>
      <c r="U1101" s="832"/>
      <c r="V1101" s="832"/>
      <c r="W1101" s="832"/>
      <c r="X1101" s="832"/>
      <c r="Y1101" s="832"/>
      <c r="Z1101" s="832"/>
      <c r="AA1101" s="832"/>
      <c r="AB1101" s="832"/>
      <c r="AC1101" s="832"/>
      <c r="AD1101" s="832"/>
      <c r="AE1101" s="832"/>
      <c r="AF1101" s="832"/>
      <c r="AG1101" s="832"/>
      <c r="AH1101" s="832"/>
      <c r="AI1101" s="832"/>
      <c r="AJ1101" s="832"/>
      <c r="AK1101" s="832"/>
      <c r="AL1101" s="832" t="s">
        <v>28</v>
      </c>
      <c r="AM1101" s="838"/>
      <c r="AN1101" s="839"/>
      <c r="AO1101" s="839"/>
      <c r="AP1101" s="840"/>
      <c r="AQ1101" s="237"/>
      <c r="AR1101" s="237"/>
    </row>
    <row r="1102" spans="1:44" s="243" customFormat="1" ht="21" customHeight="1" x14ac:dyDescent="0.15">
      <c r="A1102" s="242"/>
      <c r="B1102" s="835" t="s">
        <v>69</v>
      </c>
      <c r="C1102" s="835"/>
      <c r="D1102" s="836" t="s">
        <v>1517</v>
      </c>
      <c r="E1102" s="836"/>
      <c r="F1102" s="836"/>
      <c r="G1102" s="836"/>
      <c r="H1102" s="836"/>
      <c r="I1102" s="836"/>
      <c r="J1102" s="836"/>
      <c r="K1102" s="836"/>
      <c r="L1102" s="836"/>
      <c r="M1102" s="836"/>
      <c r="N1102" s="836"/>
      <c r="O1102" s="836"/>
      <c r="P1102" s="836"/>
      <c r="Q1102" s="836"/>
      <c r="R1102" s="836"/>
      <c r="S1102" s="836"/>
      <c r="T1102" s="836"/>
      <c r="U1102" s="836"/>
      <c r="V1102" s="836"/>
      <c r="W1102" s="836"/>
      <c r="X1102" s="836"/>
      <c r="Y1102" s="836"/>
      <c r="Z1102" s="836"/>
      <c r="AA1102" s="836"/>
      <c r="AB1102" s="836"/>
      <c r="AC1102" s="836"/>
      <c r="AD1102" s="836"/>
      <c r="AE1102" s="836"/>
      <c r="AF1102" s="836"/>
      <c r="AG1102" s="836"/>
      <c r="AH1102" s="836"/>
      <c r="AI1102" s="836"/>
      <c r="AJ1102" s="836"/>
      <c r="AK1102" s="836"/>
      <c r="AL1102" s="836" t="s">
        <v>28</v>
      </c>
      <c r="AM1102" s="838"/>
      <c r="AN1102" s="839"/>
      <c r="AO1102" s="839"/>
      <c r="AP1102" s="840"/>
      <c r="AQ1102" s="237"/>
      <c r="AR1102" s="237"/>
    </row>
    <row r="1103" spans="1:44" s="243" customFormat="1" ht="45" customHeight="1" x14ac:dyDescent="0.15">
      <c r="A1103" s="242"/>
      <c r="B1103" s="835" t="s">
        <v>70</v>
      </c>
      <c r="C1103" s="835"/>
      <c r="D1103" s="837" t="s">
        <v>1396</v>
      </c>
      <c r="E1103" s="837"/>
      <c r="F1103" s="837"/>
      <c r="G1103" s="837"/>
      <c r="H1103" s="837"/>
      <c r="I1103" s="837"/>
      <c r="J1103" s="837"/>
      <c r="K1103" s="837"/>
      <c r="L1103" s="837"/>
      <c r="M1103" s="837"/>
      <c r="N1103" s="837"/>
      <c r="O1103" s="837"/>
      <c r="P1103" s="837"/>
      <c r="Q1103" s="837"/>
      <c r="R1103" s="837"/>
      <c r="S1103" s="837"/>
      <c r="T1103" s="837"/>
      <c r="U1103" s="837"/>
      <c r="V1103" s="837"/>
      <c r="W1103" s="837"/>
      <c r="X1103" s="837"/>
      <c r="Y1103" s="837"/>
      <c r="Z1103" s="837"/>
      <c r="AA1103" s="837"/>
      <c r="AB1103" s="837"/>
      <c r="AC1103" s="837"/>
      <c r="AD1103" s="837"/>
      <c r="AE1103" s="837"/>
      <c r="AF1103" s="837"/>
      <c r="AG1103" s="837"/>
      <c r="AH1103" s="837"/>
      <c r="AI1103" s="837"/>
      <c r="AJ1103" s="837"/>
      <c r="AK1103" s="837"/>
      <c r="AL1103" s="837" t="s">
        <v>28</v>
      </c>
      <c r="AM1103" s="985"/>
      <c r="AN1103" s="986"/>
      <c r="AO1103" s="986"/>
      <c r="AP1103" s="987"/>
      <c r="AQ1103" s="237"/>
      <c r="AR1103" s="237"/>
    </row>
    <row r="1104" spans="1:44" s="243" customFormat="1" ht="30" customHeight="1" x14ac:dyDescent="0.15">
      <c r="A1104" s="242"/>
      <c r="B1104" s="885" t="s">
        <v>1383</v>
      </c>
      <c r="C1104" s="889"/>
      <c r="D1104" s="890" t="s">
        <v>1424</v>
      </c>
      <c r="E1104" s="890"/>
      <c r="F1104" s="890"/>
      <c r="G1104" s="890"/>
      <c r="H1104" s="890"/>
      <c r="I1104" s="890"/>
      <c r="J1104" s="890"/>
      <c r="K1104" s="890"/>
      <c r="L1104" s="890"/>
      <c r="M1104" s="890"/>
      <c r="N1104" s="890"/>
      <c r="O1104" s="890"/>
      <c r="P1104" s="890"/>
      <c r="Q1104" s="890"/>
      <c r="R1104" s="890"/>
      <c r="S1104" s="890"/>
      <c r="T1104" s="890"/>
      <c r="U1104" s="890"/>
      <c r="V1104" s="890"/>
      <c r="W1104" s="890"/>
      <c r="X1104" s="890"/>
      <c r="Y1104" s="890"/>
      <c r="Z1104" s="890"/>
      <c r="AA1104" s="890"/>
      <c r="AB1104" s="890"/>
      <c r="AC1104" s="890"/>
      <c r="AD1104" s="890"/>
      <c r="AE1104" s="890"/>
      <c r="AF1104" s="890"/>
      <c r="AG1104" s="890"/>
      <c r="AH1104" s="890"/>
      <c r="AI1104" s="890"/>
      <c r="AJ1104" s="890"/>
      <c r="AK1104" s="890"/>
      <c r="AL1104" s="890"/>
      <c r="AM1104" s="858"/>
      <c r="AN1104" s="858"/>
      <c r="AO1104" s="858"/>
      <c r="AP1104" s="858"/>
      <c r="AQ1104" s="237"/>
      <c r="AR1104" s="237"/>
    </row>
    <row r="1105" spans="1:84" s="243" customFormat="1" ht="21" customHeight="1" x14ac:dyDescent="0.15">
      <c r="A1105" s="242"/>
      <c r="B1105" s="868" t="s">
        <v>30</v>
      </c>
      <c r="C1105" s="868"/>
      <c r="D1105" s="1023" t="s">
        <v>1386</v>
      </c>
      <c r="E1105" s="1024"/>
      <c r="F1105" s="1024"/>
      <c r="G1105" s="1024"/>
      <c r="H1105" s="1024"/>
      <c r="I1105" s="1024"/>
      <c r="J1105" s="1024"/>
      <c r="K1105" s="1024"/>
      <c r="L1105" s="1024"/>
      <c r="M1105" s="1024"/>
      <c r="N1105" s="1024"/>
      <c r="O1105" s="1024"/>
      <c r="P1105" s="1024"/>
      <c r="Q1105" s="1024"/>
      <c r="R1105" s="1024"/>
      <c r="S1105" s="1024"/>
      <c r="T1105" s="1024"/>
      <c r="U1105" s="1024"/>
      <c r="V1105" s="1024"/>
      <c r="W1105" s="1024"/>
      <c r="X1105" s="1024"/>
      <c r="Y1105" s="1024"/>
      <c r="Z1105" s="1024"/>
      <c r="AA1105" s="1024"/>
      <c r="AB1105" s="1024"/>
      <c r="AC1105" s="1024"/>
      <c r="AD1105" s="1024"/>
      <c r="AE1105" s="1024"/>
      <c r="AF1105" s="1024"/>
      <c r="AG1105" s="1024"/>
      <c r="AH1105" s="1024"/>
      <c r="AI1105" s="1024"/>
      <c r="AJ1105" s="1024"/>
      <c r="AK1105" s="1024"/>
      <c r="AL1105" s="1025" t="s">
        <v>28</v>
      </c>
      <c r="AM1105" s="859"/>
      <c r="AN1105" s="860"/>
      <c r="AO1105" s="860"/>
      <c r="AP1105" s="861"/>
      <c r="AQ1105" s="237"/>
      <c r="AR1105" s="237"/>
    </row>
    <row r="1106" spans="1:84" s="243" customFormat="1" ht="102" customHeight="1" x14ac:dyDescent="0.15">
      <c r="A1106" s="242"/>
      <c r="B1106" s="868"/>
      <c r="C1106" s="868"/>
      <c r="D1106" s="594"/>
      <c r="E1106" s="869" t="s">
        <v>1395</v>
      </c>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69"/>
      <c r="AL1106" s="595"/>
      <c r="AM1106" s="862"/>
      <c r="AN1106" s="863"/>
      <c r="AO1106" s="863"/>
      <c r="AP1106" s="864"/>
      <c r="AQ1106" s="237"/>
      <c r="AR1106" s="237"/>
    </row>
    <row r="1107" spans="1:84" s="243" customFormat="1" ht="6" customHeight="1" x14ac:dyDescent="0.15">
      <c r="A1107" s="242"/>
      <c r="B1107" s="868"/>
      <c r="C1107" s="868"/>
      <c r="D1107" s="596"/>
      <c r="E1107" s="597"/>
      <c r="F1107" s="597"/>
      <c r="G1107" s="597"/>
      <c r="H1107" s="597"/>
      <c r="I1107" s="597"/>
      <c r="J1107" s="597"/>
      <c r="K1107" s="597"/>
      <c r="L1107" s="597"/>
      <c r="M1107" s="597"/>
      <c r="N1107" s="597"/>
      <c r="O1107" s="597"/>
      <c r="P1107" s="597"/>
      <c r="Q1107" s="597"/>
      <c r="R1107" s="597"/>
      <c r="S1107" s="597"/>
      <c r="T1107" s="597"/>
      <c r="U1107" s="597"/>
      <c r="V1107" s="597"/>
      <c r="W1107" s="597"/>
      <c r="X1107" s="597"/>
      <c r="Y1107" s="597"/>
      <c r="Z1107" s="597"/>
      <c r="AA1107" s="597"/>
      <c r="AB1107" s="597"/>
      <c r="AC1107" s="597"/>
      <c r="AD1107" s="597"/>
      <c r="AE1107" s="597"/>
      <c r="AF1107" s="597"/>
      <c r="AG1107" s="597"/>
      <c r="AH1107" s="597"/>
      <c r="AI1107" s="597"/>
      <c r="AJ1107" s="597"/>
      <c r="AK1107" s="597"/>
      <c r="AL1107" s="598"/>
      <c r="AM1107" s="865"/>
      <c r="AN1107" s="866"/>
      <c r="AO1107" s="866"/>
      <c r="AP1107" s="867"/>
      <c r="AQ1107" s="237"/>
      <c r="AR1107" s="237"/>
    </row>
    <row r="1108" spans="1:84" s="243" customFormat="1" ht="30" customHeight="1" x14ac:dyDescent="0.15">
      <c r="A1108" s="242"/>
      <c r="B1108" s="868" t="s">
        <v>1384</v>
      </c>
      <c r="C1108" s="868"/>
      <c r="D1108" s="890" t="s">
        <v>1518</v>
      </c>
      <c r="E1108" s="890"/>
      <c r="F1108" s="890"/>
      <c r="G1108" s="890"/>
      <c r="H1108" s="890"/>
      <c r="I1108" s="890"/>
      <c r="J1108" s="890"/>
      <c r="K1108" s="890"/>
      <c r="L1108" s="890"/>
      <c r="M1108" s="890"/>
      <c r="N1108" s="890"/>
      <c r="O1108" s="890"/>
      <c r="P1108" s="890"/>
      <c r="Q1108" s="890"/>
      <c r="R1108" s="890"/>
      <c r="S1108" s="890"/>
      <c r="T1108" s="890"/>
      <c r="U1108" s="890"/>
      <c r="V1108" s="890"/>
      <c r="W1108" s="890"/>
      <c r="X1108" s="890"/>
      <c r="Y1108" s="890"/>
      <c r="Z1108" s="890"/>
      <c r="AA1108" s="890"/>
      <c r="AB1108" s="890"/>
      <c r="AC1108" s="890"/>
      <c r="AD1108" s="890"/>
      <c r="AE1108" s="890"/>
      <c r="AF1108" s="890"/>
      <c r="AG1108" s="890"/>
      <c r="AH1108" s="890"/>
      <c r="AI1108" s="890"/>
      <c r="AJ1108" s="890"/>
      <c r="AK1108" s="890"/>
      <c r="AL1108" s="890"/>
      <c r="AM1108" s="858"/>
      <c r="AN1108" s="858"/>
      <c r="AO1108" s="858"/>
      <c r="AP1108" s="858"/>
      <c r="AQ1108" s="237"/>
      <c r="AR1108" s="237"/>
    </row>
    <row r="1109" spans="1:84" s="243" customFormat="1" ht="30" customHeight="1" x14ac:dyDescent="0.15">
      <c r="A1109" s="242"/>
      <c r="B1109" s="868" t="s">
        <v>1385</v>
      </c>
      <c r="C1109" s="868"/>
      <c r="D1109" s="890" t="s">
        <v>1387</v>
      </c>
      <c r="E1109" s="890"/>
      <c r="F1109" s="890"/>
      <c r="G1109" s="890"/>
      <c r="H1109" s="890"/>
      <c r="I1109" s="890"/>
      <c r="J1109" s="890"/>
      <c r="K1109" s="890"/>
      <c r="L1109" s="890"/>
      <c r="M1109" s="890"/>
      <c r="N1109" s="890"/>
      <c r="O1109" s="890"/>
      <c r="P1109" s="890"/>
      <c r="Q1109" s="890"/>
      <c r="R1109" s="890"/>
      <c r="S1109" s="890"/>
      <c r="T1109" s="890"/>
      <c r="U1109" s="890"/>
      <c r="V1109" s="890"/>
      <c r="W1109" s="890"/>
      <c r="X1109" s="890"/>
      <c r="Y1109" s="890"/>
      <c r="Z1109" s="890"/>
      <c r="AA1109" s="890"/>
      <c r="AB1109" s="890"/>
      <c r="AC1109" s="890"/>
      <c r="AD1109" s="890"/>
      <c r="AE1109" s="890"/>
      <c r="AF1109" s="890"/>
      <c r="AG1109" s="890"/>
      <c r="AH1109" s="890"/>
      <c r="AI1109" s="890"/>
      <c r="AJ1109" s="890"/>
      <c r="AK1109" s="890"/>
      <c r="AL1109" s="890"/>
      <c r="AM1109" s="858"/>
      <c r="AN1109" s="858"/>
      <c r="AO1109" s="858"/>
      <c r="AP1109" s="858"/>
      <c r="AQ1109" s="237"/>
      <c r="AR1109" s="237"/>
    </row>
    <row r="1110" spans="1:84" s="245" customFormat="1" ht="18" customHeight="1" x14ac:dyDescent="0.15">
      <c r="B1110" s="599" t="s">
        <v>1389</v>
      </c>
      <c r="C1110" s="600"/>
      <c r="D1110" s="600"/>
      <c r="E1110" s="600"/>
      <c r="F1110" s="600"/>
      <c r="G1110" s="600"/>
      <c r="H1110" s="600"/>
      <c r="I1110" s="600"/>
      <c r="J1110" s="600"/>
      <c r="K1110" s="600"/>
      <c r="L1110" s="1037"/>
      <c r="M1110" s="1038"/>
      <c r="N1110" s="1038"/>
      <c r="O1110" s="1038"/>
      <c r="P1110" s="1038"/>
      <c r="Q1110" s="1038"/>
      <c r="R1110" s="1038"/>
      <c r="S1110" s="1038"/>
      <c r="T1110" s="1038"/>
      <c r="U1110" s="1038"/>
      <c r="V1110" s="1038"/>
      <c r="W1110" s="1038"/>
      <c r="X1110" s="1038"/>
      <c r="Y1110" s="1038"/>
      <c r="Z1110" s="1038"/>
      <c r="AA1110" s="1038"/>
      <c r="AB1110" s="1038"/>
      <c r="AC1110" s="1038"/>
      <c r="AD1110" s="1038"/>
      <c r="AE1110" s="1038"/>
      <c r="AF1110" s="1038"/>
      <c r="AG1110" s="1038"/>
      <c r="AH1110" s="1038"/>
      <c r="AI1110" s="1038"/>
      <c r="AJ1110" s="1038"/>
      <c r="AK1110" s="1038"/>
      <c r="AL1110" s="1038"/>
      <c r="AM1110" s="896"/>
      <c r="AN1110" s="896"/>
      <c r="AO1110" s="896"/>
      <c r="AP1110" s="897"/>
    </row>
    <row r="1111" spans="1:84" s="245" customFormat="1" ht="21" customHeight="1" x14ac:dyDescent="0.15">
      <c r="B1111" s="885" t="s">
        <v>33</v>
      </c>
      <c r="C1111" s="886"/>
      <c r="D1111" s="1001" t="s">
        <v>1390</v>
      </c>
      <c r="E1111" s="1002"/>
      <c r="F1111" s="1002"/>
      <c r="G1111" s="1002"/>
      <c r="H1111" s="1002"/>
      <c r="I1111" s="1002"/>
      <c r="J1111" s="1002"/>
      <c r="K1111" s="1002"/>
      <c r="L1111" s="1002"/>
      <c r="M1111" s="1002"/>
      <c r="N1111" s="1002"/>
      <c r="O1111" s="1002"/>
      <c r="P1111" s="1002"/>
      <c r="Q1111" s="1002"/>
      <c r="R1111" s="1002"/>
      <c r="S1111" s="1002"/>
      <c r="T1111" s="1002"/>
      <c r="U1111" s="1002"/>
      <c r="V1111" s="1002"/>
      <c r="W1111" s="1002"/>
      <c r="X1111" s="1002"/>
      <c r="Y1111" s="1002"/>
      <c r="Z1111" s="1002"/>
      <c r="AA1111" s="1002"/>
      <c r="AB1111" s="1002"/>
      <c r="AC1111" s="1002"/>
      <c r="AD1111" s="1002"/>
      <c r="AE1111" s="1002"/>
      <c r="AF1111" s="1002"/>
      <c r="AG1111" s="1002"/>
      <c r="AH1111" s="1002"/>
      <c r="AI1111" s="1002"/>
      <c r="AJ1111" s="1002"/>
      <c r="AK1111" s="1002"/>
      <c r="AL1111" s="1003"/>
      <c r="AM1111" s="985"/>
      <c r="AN1111" s="986"/>
      <c r="AO1111" s="986"/>
      <c r="AP1111" s="987"/>
    </row>
    <row r="1112" spans="1:84" s="245" customFormat="1" ht="18" customHeight="1" x14ac:dyDescent="0.15">
      <c r="B1112" s="997" t="s">
        <v>1391</v>
      </c>
      <c r="C1112" s="997"/>
      <c r="D1112" s="997"/>
      <c r="E1112" s="997"/>
      <c r="F1112" s="997"/>
      <c r="G1112" s="997"/>
      <c r="H1112" s="997"/>
      <c r="I1112" s="997"/>
      <c r="J1112" s="997"/>
      <c r="K1112" s="997"/>
      <c r="L1112" s="997"/>
      <c r="M1112" s="997"/>
      <c r="N1112" s="997"/>
      <c r="O1112" s="997"/>
      <c r="P1112" s="997"/>
      <c r="Q1112" s="997"/>
      <c r="R1112" s="997"/>
      <c r="S1112" s="997"/>
      <c r="T1112" s="997"/>
      <c r="U1112" s="997"/>
      <c r="V1112" s="997"/>
      <c r="W1112" s="997"/>
      <c r="X1112" s="997"/>
      <c r="Y1112" s="997"/>
      <c r="Z1112" s="997"/>
      <c r="AA1112" s="997"/>
      <c r="AB1112" s="997"/>
      <c r="AC1112" s="997"/>
      <c r="AD1112" s="997"/>
      <c r="AE1112" s="997"/>
      <c r="AF1112" s="997"/>
      <c r="AG1112" s="997"/>
      <c r="AH1112" s="997"/>
      <c r="AI1112" s="997"/>
      <c r="AJ1112" s="997"/>
      <c r="AK1112" s="997"/>
      <c r="AL1112" s="997"/>
      <c r="AM1112" s="997"/>
      <c r="AN1112" s="997"/>
      <c r="AO1112" s="997"/>
      <c r="AP1112" s="997"/>
      <c r="AR1112" s="237"/>
      <c r="AS1112" s="243"/>
      <c r="AT1112" s="243"/>
      <c r="AU1112" s="243"/>
      <c r="AV1112" s="243"/>
      <c r="AW1112" s="243"/>
      <c r="AX1112" s="243"/>
      <c r="AY1112" s="243"/>
      <c r="AZ1112" s="243"/>
      <c r="BA1112" s="243"/>
      <c r="BB1112" s="243"/>
      <c r="BC1112" s="243"/>
      <c r="BD1112" s="243"/>
      <c r="BE1112" s="243"/>
      <c r="BF1112" s="243"/>
      <c r="BG1112" s="243"/>
      <c r="BH1112" s="243"/>
      <c r="BI1112" s="243"/>
      <c r="BJ1112" s="243"/>
      <c r="BK1112" s="243"/>
      <c r="BL1112" s="243"/>
      <c r="BM1112" s="243"/>
      <c r="BN1112" s="243"/>
      <c r="BO1112" s="243"/>
      <c r="BP1112" s="243"/>
      <c r="BQ1112" s="243"/>
      <c r="BR1112" s="243"/>
      <c r="BS1112" s="243"/>
      <c r="BT1112" s="243"/>
      <c r="BU1112" s="243"/>
      <c r="BV1112" s="243"/>
      <c r="BW1112" s="243"/>
      <c r="BX1112" s="243"/>
      <c r="BY1112" s="243"/>
      <c r="BZ1112" s="243"/>
      <c r="CA1112" s="243"/>
      <c r="CB1112" s="243"/>
      <c r="CC1112" s="243"/>
      <c r="CD1112" s="243"/>
      <c r="CE1112" s="243"/>
      <c r="CF1112" s="243"/>
    </row>
    <row r="1113" spans="1:84" ht="21" customHeight="1" x14ac:dyDescent="0.15">
      <c r="B1113" s="851" t="s">
        <v>34</v>
      </c>
      <c r="C1113" s="852"/>
      <c r="D1113" s="1025" t="s">
        <v>1392</v>
      </c>
      <c r="E1113" s="1029"/>
      <c r="F1113" s="1029"/>
      <c r="G1113" s="1029"/>
      <c r="H1113" s="1029"/>
      <c r="I1113" s="1029"/>
      <c r="J1113" s="1029"/>
      <c r="K1113" s="1029"/>
      <c r="L1113" s="1029"/>
      <c r="M1113" s="1029"/>
      <c r="N1113" s="1029"/>
      <c r="O1113" s="1029"/>
      <c r="P1113" s="1029"/>
      <c r="Q1113" s="1029"/>
      <c r="R1113" s="1029"/>
      <c r="S1113" s="1029"/>
      <c r="T1113" s="1029"/>
      <c r="U1113" s="1029"/>
      <c r="V1113" s="1029"/>
      <c r="W1113" s="1029"/>
      <c r="X1113" s="1029"/>
      <c r="Y1113" s="1029"/>
      <c r="Z1113" s="1029"/>
      <c r="AA1113" s="1029"/>
      <c r="AB1113" s="1029"/>
      <c r="AC1113" s="1029"/>
      <c r="AD1113" s="1029"/>
      <c r="AE1113" s="1029"/>
      <c r="AF1113" s="1029"/>
      <c r="AG1113" s="1029"/>
      <c r="AH1113" s="1029"/>
      <c r="AI1113" s="1029"/>
      <c r="AJ1113" s="1029"/>
      <c r="AK1113" s="1029"/>
      <c r="AL1113" s="1023"/>
      <c r="AM1113" s="1015"/>
      <c r="AN1113" s="863"/>
      <c r="AO1113" s="863"/>
      <c r="AP1113" s="1016"/>
      <c r="AQ1113" s="237"/>
      <c r="AR1113" s="245"/>
      <c r="AS1113" s="245"/>
      <c r="AT1113" s="245"/>
      <c r="AU1113" s="245"/>
      <c r="AV1113" s="245"/>
      <c r="AW1113" s="245"/>
      <c r="AX1113" s="245"/>
      <c r="AY1113" s="245"/>
      <c r="AZ1113" s="245"/>
      <c r="BA1113" s="245"/>
      <c r="BB1113" s="245"/>
      <c r="BC1113" s="245"/>
      <c r="BD1113" s="245"/>
      <c r="BE1113" s="245"/>
      <c r="BF1113" s="245"/>
      <c r="BG1113" s="245"/>
      <c r="BH1113" s="245"/>
      <c r="BI1113" s="245"/>
      <c r="BJ1113" s="245"/>
      <c r="BK1113" s="245"/>
      <c r="BL1113" s="245"/>
      <c r="BM1113" s="245"/>
      <c r="BN1113" s="245"/>
      <c r="BO1113" s="245"/>
      <c r="BP1113" s="245"/>
      <c r="BQ1113" s="245"/>
      <c r="BR1113" s="245"/>
      <c r="BS1113" s="245"/>
      <c r="BT1113" s="245"/>
      <c r="BU1113" s="245"/>
      <c r="BV1113" s="245"/>
      <c r="BW1113" s="245"/>
      <c r="BX1113" s="245"/>
      <c r="BY1113" s="245"/>
      <c r="BZ1113" s="245"/>
      <c r="CA1113" s="245"/>
      <c r="CB1113" s="245"/>
      <c r="CC1113" s="245"/>
      <c r="CD1113" s="245"/>
      <c r="CE1113" s="245"/>
      <c r="CF1113" s="245"/>
    </row>
    <row r="1114" spans="1:84" ht="18" customHeight="1" x14ac:dyDescent="0.15">
      <c r="B1114" s="910" t="s">
        <v>1393</v>
      </c>
      <c r="C1114" s="910"/>
      <c r="D1114" s="910"/>
      <c r="E1114" s="910"/>
      <c r="F1114" s="910"/>
      <c r="G1114" s="910"/>
      <c r="H1114" s="910"/>
      <c r="I1114" s="910"/>
      <c r="J1114" s="910"/>
      <c r="K1114" s="910"/>
      <c r="L1114" s="910"/>
      <c r="M1114" s="910"/>
      <c r="N1114" s="910"/>
      <c r="O1114" s="910"/>
      <c r="P1114" s="910"/>
      <c r="Q1114" s="910"/>
      <c r="R1114" s="910"/>
      <c r="S1114" s="910"/>
      <c r="T1114" s="910"/>
      <c r="U1114" s="910"/>
      <c r="V1114" s="910"/>
      <c r="W1114" s="910"/>
      <c r="X1114" s="910"/>
      <c r="Y1114" s="910"/>
      <c r="Z1114" s="910"/>
      <c r="AA1114" s="910"/>
      <c r="AB1114" s="910"/>
      <c r="AC1114" s="910"/>
      <c r="AD1114" s="910"/>
      <c r="AE1114" s="910"/>
      <c r="AF1114" s="910"/>
      <c r="AG1114" s="910"/>
      <c r="AH1114" s="910"/>
      <c r="AI1114" s="910"/>
      <c r="AJ1114" s="910"/>
      <c r="AK1114" s="910"/>
      <c r="AL1114" s="910"/>
      <c r="AM1114" s="910"/>
      <c r="AN1114" s="910"/>
      <c r="AO1114" s="910"/>
      <c r="AP1114" s="910"/>
      <c r="AQ1114" s="237"/>
      <c r="AR1114" s="245"/>
      <c r="AS1114" s="245"/>
      <c r="AT1114" s="245"/>
      <c r="AU1114" s="245"/>
      <c r="AV1114" s="245"/>
      <c r="AW1114" s="245"/>
      <c r="AX1114" s="245"/>
      <c r="AY1114" s="245"/>
      <c r="AZ1114" s="245"/>
      <c r="BA1114" s="245"/>
      <c r="BB1114" s="245"/>
      <c r="BC1114" s="245"/>
      <c r="BD1114" s="245"/>
      <c r="BE1114" s="245"/>
      <c r="BF1114" s="245"/>
      <c r="BG1114" s="245"/>
      <c r="BH1114" s="245"/>
      <c r="BI1114" s="245"/>
      <c r="BJ1114" s="245"/>
      <c r="BK1114" s="245"/>
      <c r="BL1114" s="245"/>
      <c r="BM1114" s="245"/>
      <c r="BN1114" s="245"/>
      <c r="BO1114" s="245"/>
      <c r="BP1114" s="245"/>
      <c r="BQ1114" s="245"/>
      <c r="BR1114" s="245"/>
      <c r="BS1114" s="245"/>
      <c r="BT1114" s="245"/>
      <c r="BU1114" s="245"/>
      <c r="BV1114" s="245"/>
      <c r="BW1114" s="245"/>
      <c r="BX1114" s="245"/>
      <c r="BY1114" s="245"/>
      <c r="BZ1114" s="245"/>
      <c r="CA1114" s="245"/>
      <c r="CB1114" s="245"/>
      <c r="CC1114" s="245"/>
      <c r="CD1114" s="245"/>
      <c r="CE1114" s="245"/>
      <c r="CF1114" s="245"/>
    </row>
    <row r="1115" spans="1:84" s="243" customFormat="1" ht="21" customHeight="1" x14ac:dyDescent="0.15">
      <c r="A1115" s="237"/>
      <c r="B1115" s="1039" t="s">
        <v>35</v>
      </c>
      <c r="C1115" s="1040"/>
      <c r="D1115" s="1026" t="s">
        <v>1394</v>
      </c>
      <c r="E1115" s="1027"/>
      <c r="F1115" s="1027"/>
      <c r="G1115" s="1027"/>
      <c r="H1115" s="1027"/>
      <c r="I1115" s="1027"/>
      <c r="J1115" s="1027"/>
      <c r="K1115" s="1027"/>
      <c r="L1115" s="1027"/>
      <c r="M1115" s="1027"/>
      <c r="N1115" s="1027"/>
      <c r="O1115" s="1027"/>
      <c r="P1115" s="1027"/>
      <c r="Q1115" s="1027"/>
      <c r="R1115" s="1027"/>
      <c r="S1115" s="1027"/>
      <c r="T1115" s="1027"/>
      <c r="U1115" s="1027"/>
      <c r="V1115" s="1027"/>
      <c r="W1115" s="1027"/>
      <c r="X1115" s="1027"/>
      <c r="Y1115" s="1027"/>
      <c r="Z1115" s="1027"/>
      <c r="AA1115" s="1027"/>
      <c r="AB1115" s="1027"/>
      <c r="AC1115" s="1027"/>
      <c r="AD1115" s="1027"/>
      <c r="AE1115" s="1027"/>
      <c r="AF1115" s="1027"/>
      <c r="AG1115" s="1027"/>
      <c r="AH1115" s="1027"/>
      <c r="AI1115" s="1027"/>
      <c r="AJ1115" s="1027"/>
      <c r="AK1115" s="1027"/>
      <c r="AL1115" s="1028"/>
      <c r="AM1115" s="1033"/>
      <c r="AN1115" s="1034"/>
      <c r="AO1115" s="1034"/>
      <c r="AP1115" s="1035"/>
      <c r="AR1115" s="245"/>
      <c r="AS1115" s="245"/>
      <c r="AT1115" s="245"/>
      <c r="AU1115" s="245"/>
      <c r="AV1115" s="245"/>
      <c r="AW1115" s="245"/>
      <c r="AX1115" s="245"/>
      <c r="AY1115" s="245"/>
      <c r="AZ1115" s="245"/>
      <c r="BA1115" s="245"/>
      <c r="BB1115" s="245"/>
      <c r="BC1115" s="245"/>
      <c r="BD1115" s="245"/>
      <c r="BE1115" s="245"/>
      <c r="BF1115" s="245"/>
      <c r="BG1115" s="245"/>
      <c r="BH1115" s="245"/>
      <c r="BI1115" s="245"/>
      <c r="BJ1115" s="245"/>
      <c r="BK1115" s="245"/>
      <c r="BL1115" s="245"/>
      <c r="BM1115" s="245"/>
      <c r="BN1115" s="245"/>
      <c r="BO1115" s="245"/>
      <c r="BP1115" s="245"/>
      <c r="BQ1115" s="245"/>
      <c r="BR1115" s="245"/>
      <c r="BS1115" s="245"/>
      <c r="BT1115" s="245"/>
      <c r="BU1115" s="245"/>
      <c r="BV1115" s="245"/>
      <c r="BW1115" s="245"/>
      <c r="BX1115" s="245"/>
      <c r="BY1115" s="245"/>
      <c r="BZ1115" s="245"/>
      <c r="CA1115" s="245"/>
      <c r="CB1115" s="245"/>
      <c r="CC1115" s="245"/>
      <c r="CD1115" s="245"/>
      <c r="CE1115" s="245"/>
      <c r="CF1115" s="245"/>
    </row>
    <row r="1116" spans="1:84" s="243" customFormat="1" ht="6" customHeight="1" x14ac:dyDescent="0.15">
      <c r="A1116" s="237"/>
      <c r="B1116" s="548"/>
      <c r="C1116" s="548"/>
      <c r="D1116" s="617"/>
      <c r="E1116" s="617"/>
      <c r="F1116" s="617"/>
      <c r="G1116" s="617"/>
      <c r="H1116" s="617"/>
      <c r="I1116" s="617"/>
      <c r="J1116" s="617"/>
      <c r="K1116" s="617"/>
      <c r="L1116" s="617"/>
      <c r="M1116" s="617"/>
      <c r="N1116" s="617"/>
      <c r="O1116" s="617"/>
      <c r="P1116" s="617"/>
      <c r="Q1116" s="617"/>
      <c r="R1116" s="617"/>
      <c r="S1116" s="617"/>
      <c r="T1116" s="617"/>
      <c r="U1116" s="617"/>
      <c r="V1116" s="617"/>
      <c r="W1116" s="617"/>
      <c r="X1116" s="617"/>
      <c r="Y1116" s="617"/>
      <c r="Z1116" s="617"/>
      <c r="AA1116" s="617"/>
      <c r="AB1116" s="617"/>
      <c r="AC1116" s="617"/>
      <c r="AD1116" s="617"/>
      <c r="AE1116" s="617"/>
      <c r="AF1116" s="617"/>
      <c r="AG1116" s="617"/>
      <c r="AH1116" s="617"/>
      <c r="AI1116" s="617"/>
      <c r="AJ1116" s="617"/>
      <c r="AK1116" s="617"/>
      <c r="AL1116" s="617"/>
      <c r="AM1116" s="548"/>
      <c r="AN1116" s="548"/>
      <c r="AO1116" s="548"/>
      <c r="AP1116" s="548"/>
      <c r="AR1116" s="245"/>
      <c r="AS1116" s="245"/>
      <c r="AT1116" s="245"/>
      <c r="AU1116" s="245"/>
      <c r="AV1116" s="245"/>
      <c r="AW1116" s="245"/>
      <c r="AX1116" s="245"/>
      <c r="AY1116" s="245"/>
      <c r="AZ1116" s="245"/>
      <c r="BA1116" s="245"/>
      <c r="BB1116" s="245"/>
      <c r="BC1116" s="245"/>
      <c r="BD1116" s="245"/>
      <c r="BE1116" s="245"/>
      <c r="BF1116" s="245"/>
      <c r="BG1116" s="245"/>
      <c r="BH1116" s="245"/>
      <c r="BI1116" s="245"/>
      <c r="BJ1116" s="245"/>
      <c r="BK1116" s="245"/>
      <c r="BL1116" s="245"/>
      <c r="BM1116" s="245"/>
      <c r="BN1116" s="245"/>
      <c r="BO1116" s="245"/>
      <c r="BP1116" s="245"/>
      <c r="BQ1116" s="245"/>
      <c r="BR1116" s="245"/>
      <c r="BS1116" s="245"/>
      <c r="BT1116" s="245"/>
      <c r="BU1116" s="245"/>
      <c r="BV1116" s="245"/>
      <c r="BW1116" s="245"/>
      <c r="BX1116" s="245"/>
      <c r="BY1116" s="245"/>
      <c r="BZ1116" s="245"/>
      <c r="CA1116" s="245"/>
      <c r="CB1116" s="245"/>
      <c r="CC1116" s="245"/>
      <c r="CD1116" s="245"/>
      <c r="CE1116" s="245"/>
      <c r="CF1116" s="245"/>
    </row>
    <row r="1117" spans="1:84" s="245" customFormat="1" ht="18" customHeight="1" x14ac:dyDescent="0.15">
      <c r="B1117" s="238" t="s">
        <v>1519</v>
      </c>
      <c r="C1117" s="237"/>
      <c r="D1117" s="237"/>
      <c r="E1117" s="237"/>
      <c r="F1117" s="237"/>
      <c r="G1117" s="237"/>
      <c r="H1117" s="237"/>
      <c r="I1117" s="237"/>
      <c r="J1117" s="237"/>
      <c r="K1117" s="237"/>
      <c r="L1117" s="237"/>
      <c r="M1117" s="237"/>
      <c r="N1117" s="237"/>
      <c r="O1117" s="237"/>
      <c r="P1117" s="237"/>
      <c r="Q1117" s="237"/>
      <c r="R1117" s="237"/>
      <c r="S1117" s="237"/>
      <c r="T1117" s="237"/>
      <c r="U1117" s="237"/>
      <c r="V1117" s="237"/>
      <c r="W1117" s="237"/>
      <c r="X1117" s="237"/>
      <c r="Y1117" s="237"/>
      <c r="Z1117" s="237"/>
      <c r="AA1117" s="237"/>
      <c r="AB1117" s="237"/>
      <c r="AC1117" s="237"/>
      <c r="AD1117" s="237"/>
      <c r="AE1117" s="237"/>
      <c r="AF1117" s="237"/>
      <c r="AG1117" s="237"/>
      <c r="AH1117" s="237"/>
      <c r="AI1117" s="237"/>
      <c r="AJ1117" s="237"/>
      <c r="AK1117" s="237"/>
      <c r="AL1117" s="237"/>
      <c r="AN1117" s="237"/>
      <c r="AO1117" s="243"/>
      <c r="AP1117" s="243"/>
      <c r="AQ1117" s="243"/>
      <c r="AR1117" s="243"/>
      <c r="AS1117" s="243"/>
      <c r="AT1117" s="243"/>
      <c r="AU1117" s="243"/>
      <c r="AV1117" s="243"/>
      <c r="AW1117" s="243"/>
      <c r="AX1117" s="243"/>
      <c r="AY1117" s="243"/>
      <c r="AZ1117" s="243"/>
      <c r="BA1117" s="243"/>
      <c r="BB1117" s="243"/>
      <c r="BC1117" s="243"/>
      <c r="BD1117" s="243"/>
      <c r="BE1117" s="243"/>
      <c r="BF1117" s="243"/>
      <c r="BG1117" s="243"/>
      <c r="BH1117" s="243"/>
      <c r="BI1117" s="243"/>
      <c r="BJ1117" s="243"/>
      <c r="BK1117" s="243"/>
      <c r="BL1117" s="243"/>
      <c r="BM1117" s="243"/>
      <c r="BN1117" s="243"/>
      <c r="BO1117" s="243"/>
      <c r="BP1117" s="243"/>
      <c r="BQ1117" s="243"/>
      <c r="BR1117" s="243"/>
      <c r="BS1117" s="243"/>
      <c r="BT1117" s="243"/>
      <c r="BU1117" s="243"/>
      <c r="BV1117" s="243"/>
      <c r="BW1117" s="243"/>
      <c r="BX1117" s="243"/>
      <c r="BY1117" s="243"/>
      <c r="BZ1117" s="243"/>
      <c r="CA1117" s="243"/>
      <c r="CB1117" s="243"/>
    </row>
    <row r="1118" spans="1:84" ht="18" customHeight="1" x14ac:dyDescent="0.15">
      <c r="B1118" s="1004" t="s">
        <v>27</v>
      </c>
      <c r="C1118" s="1005"/>
      <c r="D1118" s="1005"/>
      <c r="E1118" s="1005"/>
      <c r="F1118" s="1005"/>
      <c r="G1118" s="1005"/>
      <c r="H1118" s="1005"/>
      <c r="I1118" s="1005"/>
      <c r="J1118" s="1005"/>
      <c r="K1118" s="1005"/>
      <c r="L1118" s="1005"/>
      <c r="M1118" s="1005"/>
      <c r="N1118" s="1005"/>
      <c r="O1118" s="1005"/>
      <c r="P1118" s="1005"/>
      <c r="Q1118" s="1005"/>
      <c r="R1118" s="1005"/>
      <c r="S1118" s="1005"/>
      <c r="T1118" s="1005"/>
      <c r="U1118" s="1005"/>
      <c r="V1118" s="1005"/>
      <c r="W1118" s="1005"/>
      <c r="X1118" s="1005"/>
      <c r="Y1118" s="1005"/>
      <c r="Z1118" s="1005"/>
      <c r="AA1118" s="1005"/>
      <c r="AB1118" s="1005"/>
      <c r="AC1118" s="1005"/>
      <c r="AD1118" s="1005"/>
      <c r="AE1118" s="1005"/>
      <c r="AF1118" s="1005"/>
      <c r="AG1118" s="1005"/>
      <c r="AH1118" s="1005"/>
      <c r="AI1118" s="1005"/>
      <c r="AJ1118" s="1005"/>
      <c r="AK1118" s="1005"/>
      <c r="AL1118" s="1006"/>
      <c r="AM1118" s="981" t="s">
        <v>60</v>
      </c>
      <c r="AN1118" s="982"/>
      <c r="AO1118" s="982"/>
      <c r="AP1118" s="983"/>
      <c r="AQ1118" s="237"/>
      <c r="AR1118" s="245"/>
      <c r="AS1118" s="245"/>
      <c r="AT1118" s="245"/>
      <c r="AU1118" s="245"/>
      <c r="AV1118" s="245"/>
      <c r="AW1118" s="245"/>
      <c r="AX1118" s="245"/>
      <c r="AY1118" s="245"/>
      <c r="AZ1118" s="245"/>
      <c r="BA1118" s="245"/>
      <c r="BB1118" s="245"/>
      <c r="BC1118" s="245"/>
      <c r="BD1118" s="245"/>
      <c r="BE1118" s="245"/>
      <c r="BF1118" s="245"/>
      <c r="BG1118" s="245"/>
      <c r="BH1118" s="245"/>
      <c r="BI1118" s="245"/>
      <c r="BJ1118" s="245"/>
      <c r="BK1118" s="245"/>
      <c r="BL1118" s="245"/>
      <c r="BM1118" s="245"/>
      <c r="BN1118" s="245"/>
      <c r="BO1118" s="245"/>
      <c r="BP1118" s="245"/>
      <c r="BQ1118" s="245"/>
      <c r="BR1118" s="245"/>
      <c r="BS1118" s="245"/>
      <c r="BT1118" s="245"/>
      <c r="BU1118" s="245"/>
      <c r="BV1118" s="245"/>
      <c r="BW1118" s="245"/>
      <c r="BX1118" s="245"/>
      <c r="BY1118" s="245"/>
      <c r="BZ1118" s="245"/>
      <c r="CA1118" s="245"/>
      <c r="CB1118" s="245"/>
      <c r="CC1118" s="245"/>
      <c r="CD1118" s="245"/>
      <c r="CE1118" s="245"/>
      <c r="CF1118" s="245"/>
    </row>
    <row r="1119" spans="1:84" ht="30" customHeight="1" x14ac:dyDescent="0.15">
      <c r="B1119" s="835" t="s">
        <v>375</v>
      </c>
      <c r="C1119" s="835"/>
      <c r="D1119" s="832" t="s">
        <v>406</v>
      </c>
      <c r="E1119" s="832"/>
      <c r="F1119" s="832"/>
      <c r="G1119" s="832"/>
      <c r="H1119" s="832"/>
      <c r="I1119" s="832"/>
      <c r="J1119" s="832"/>
      <c r="K1119" s="832"/>
      <c r="L1119" s="832"/>
      <c r="M1119" s="832"/>
      <c r="N1119" s="832"/>
      <c r="O1119" s="832"/>
      <c r="P1119" s="832"/>
      <c r="Q1119" s="832"/>
      <c r="R1119" s="832"/>
      <c r="S1119" s="832"/>
      <c r="T1119" s="832"/>
      <c r="U1119" s="832"/>
      <c r="V1119" s="832"/>
      <c r="W1119" s="832"/>
      <c r="X1119" s="832"/>
      <c r="Y1119" s="832"/>
      <c r="Z1119" s="832"/>
      <c r="AA1119" s="832"/>
      <c r="AB1119" s="832"/>
      <c r="AC1119" s="832"/>
      <c r="AD1119" s="832"/>
      <c r="AE1119" s="832"/>
      <c r="AF1119" s="832"/>
      <c r="AG1119" s="832"/>
      <c r="AH1119" s="832"/>
      <c r="AI1119" s="832"/>
      <c r="AJ1119" s="832"/>
      <c r="AK1119" s="832"/>
      <c r="AL1119" s="832"/>
      <c r="AM1119" s="994"/>
      <c r="AN1119" s="995"/>
      <c r="AO1119" s="995"/>
      <c r="AP1119" s="996"/>
      <c r="AQ1119" s="237"/>
      <c r="AR1119" s="245"/>
      <c r="AS1119" s="245"/>
      <c r="AT1119" s="245"/>
      <c r="AU1119" s="245"/>
      <c r="AV1119" s="245"/>
      <c r="AW1119" s="245"/>
      <c r="AX1119" s="245"/>
      <c r="AY1119" s="245"/>
      <c r="AZ1119" s="245"/>
      <c r="BA1119" s="245"/>
      <c r="BB1119" s="245"/>
      <c r="BC1119" s="245"/>
      <c r="BD1119" s="245"/>
      <c r="BE1119" s="245"/>
      <c r="BF1119" s="245"/>
      <c r="BG1119" s="245"/>
      <c r="BH1119" s="245"/>
      <c r="BI1119" s="245"/>
      <c r="BJ1119" s="245"/>
      <c r="BK1119" s="245"/>
      <c r="BL1119" s="245"/>
      <c r="BM1119" s="245"/>
      <c r="BN1119" s="245"/>
      <c r="BO1119" s="245"/>
      <c r="BP1119" s="245"/>
      <c r="BQ1119" s="245"/>
      <c r="BR1119" s="245"/>
      <c r="BS1119" s="245"/>
      <c r="BT1119" s="245"/>
      <c r="BU1119" s="245"/>
      <c r="BV1119" s="245"/>
      <c r="BW1119" s="245"/>
      <c r="BX1119" s="245"/>
      <c r="BY1119" s="245"/>
      <c r="BZ1119" s="245"/>
      <c r="CA1119" s="245"/>
      <c r="CB1119" s="245"/>
      <c r="CC1119" s="245"/>
      <c r="CD1119" s="245"/>
      <c r="CE1119" s="245"/>
      <c r="CF1119" s="245"/>
    </row>
    <row r="1120" spans="1:84" s="243" customFormat="1" ht="21" customHeight="1" x14ac:dyDescent="0.15">
      <c r="A1120" s="237"/>
      <c r="B1120" s="1022" t="s">
        <v>376</v>
      </c>
      <c r="C1120" s="961"/>
      <c r="D1120" s="845" t="s">
        <v>1565</v>
      </c>
      <c r="E1120" s="1008"/>
      <c r="F1120" s="1008"/>
      <c r="G1120" s="1008"/>
      <c r="H1120" s="1008"/>
      <c r="I1120" s="1008"/>
      <c r="J1120" s="1008"/>
      <c r="K1120" s="1008"/>
      <c r="L1120" s="1008"/>
      <c r="M1120" s="1008"/>
      <c r="N1120" s="1008"/>
      <c r="O1120" s="1008"/>
      <c r="P1120" s="1008"/>
      <c r="Q1120" s="1008"/>
      <c r="R1120" s="1008"/>
      <c r="S1120" s="1008"/>
      <c r="T1120" s="1008"/>
      <c r="U1120" s="1008"/>
      <c r="V1120" s="1008"/>
      <c r="W1120" s="1008"/>
      <c r="X1120" s="1008"/>
      <c r="Y1120" s="1008"/>
      <c r="Z1120" s="1008"/>
      <c r="AA1120" s="1008"/>
      <c r="AB1120" s="1008"/>
      <c r="AC1120" s="1008"/>
      <c r="AD1120" s="1008"/>
      <c r="AE1120" s="1008"/>
      <c r="AF1120" s="1008"/>
      <c r="AG1120" s="1008"/>
      <c r="AH1120" s="1008"/>
      <c r="AI1120" s="1008"/>
      <c r="AJ1120" s="1008"/>
      <c r="AK1120" s="1008"/>
      <c r="AL1120" s="1009"/>
      <c r="AM1120" s="994"/>
      <c r="AN1120" s="995"/>
      <c r="AO1120" s="995"/>
      <c r="AP1120" s="996"/>
      <c r="AR1120" s="245"/>
      <c r="AS1120" s="245"/>
      <c r="AT1120" s="245"/>
      <c r="AU1120" s="245"/>
      <c r="AV1120" s="245"/>
      <c r="AW1120" s="245"/>
      <c r="AX1120" s="245"/>
      <c r="AY1120" s="245"/>
      <c r="AZ1120" s="245"/>
      <c r="BA1120" s="245"/>
      <c r="BB1120" s="245"/>
      <c r="BC1120" s="245"/>
      <c r="BD1120" s="245"/>
      <c r="BE1120" s="245"/>
      <c r="BF1120" s="245"/>
      <c r="BG1120" s="245"/>
      <c r="BH1120" s="245"/>
      <c r="BI1120" s="245"/>
      <c r="BJ1120" s="245"/>
      <c r="BK1120" s="245"/>
      <c r="BL1120" s="245"/>
      <c r="BM1120" s="245"/>
      <c r="BN1120" s="245"/>
      <c r="BO1120" s="245"/>
      <c r="BP1120" s="245"/>
      <c r="BQ1120" s="245"/>
      <c r="BR1120" s="245"/>
      <c r="BS1120" s="245"/>
      <c r="BT1120" s="245"/>
      <c r="BU1120" s="245"/>
      <c r="BV1120" s="245"/>
      <c r="BW1120" s="245"/>
      <c r="BX1120" s="245"/>
      <c r="BY1120" s="245"/>
      <c r="BZ1120" s="245"/>
      <c r="CA1120" s="245"/>
      <c r="CB1120" s="245"/>
      <c r="CC1120" s="245"/>
      <c r="CD1120" s="245"/>
      <c r="CE1120" s="245"/>
      <c r="CF1120" s="245"/>
    </row>
    <row r="1121" spans="1:84" s="245" customFormat="1" ht="36.75" customHeight="1" x14ac:dyDescent="0.15">
      <c r="B1121" s="1022" t="s">
        <v>368</v>
      </c>
      <c r="C1121" s="961"/>
      <c r="D1121" s="845" t="s">
        <v>1743</v>
      </c>
      <c r="E1121" s="1008"/>
      <c r="F1121" s="1008"/>
      <c r="G1121" s="1008"/>
      <c r="H1121" s="1008"/>
      <c r="I1121" s="1008"/>
      <c r="J1121" s="1008"/>
      <c r="K1121" s="1008"/>
      <c r="L1121" s="1008"/>
      <c r="M1121" s="1008"/>
      <c r="N1121" s="1008"/>
      <c r="O1121" s="1008"/>
      <c r="P1121" s="1008"/>
      <c r="Q1121" s="1008"/>
      <c r="R1121" s="1008"/>
      <c r="S1121" s="1008"/>
      <c r="T1121" s="1008"/>
      <c r="U1121" s="1008"/>
      <c r="V1121" s="1008"/>
      <c r="W1121" s="1008"/>
      <c r="X1121" s="1008"/>
      <c r="Y1121" s="1008"/>
      <c r="Z1121" s="1008"/>
      <c r="AA1121" s="1008"/>
      <c r="AB1121" s="1008"/>
      <c r="AC1121" s="1008"/>
      <c r="AD1121" s="1008"/>
      <c r="AE1121" s="1008"/>
      <c r="AF1121" s="1008"/>
      <c r="AG1121" s="1008"/>
      <c r="AH1121" s="1008"/>
      <c r="AI1121" s="1008"/>
      <c r="AJ1121" s="1008"/>
      <c r="AK1121" s="1008"/>
      <c r="AL1121" s="1009"/>
      <c r="AM1121" s="813"/>
      <c r="AN1121" s="814"/>
      <c r="AO1121" s="814"/>
      <c r="AP1121" s="815"/>
      <c r="AR1121" s="237"/>
      <c r="CB1121" s="237"/>
      <c r="CC1121" s="237"/>
      <c r="CD1121" s="237"/>
      <c r="CE1121" s="237"/>
      <c r="CF1121" s="237"/>
    </row>
    <row r="1122" spans="1:84" s="245" customFormat="1" ht="30.6" customHeight="1" x14ac:dyDescent="0.15">
      <c r="B1122" s="1022" t="s">
        <v>69</v>
      </c>
      <c r="C1122" s="961"/>
      <c r="D1122" s="845" t="s">
        <v>407</v>
      </c>
      <c r="E1122" s="1008"/>
      <c r="F1122" s="1008"/>
      <c r="G1122" s="1008"/>
      <c r="H1122" s="1008"/>
      <c r="I1122" s="1008"/>
      <c r="J1122" s="1008"/>
      <c r="K1122" s="1008"/>
      <c r="L1122" s="1008"/>
      <c r="M1122" s="1008"/>
      <c r="N1122" s="1008"/>
      <c r="O1122" s="1008"/>
      <c r="P1122" s="1008"/>
      <c r="Q1122" s="1008"/>
      <c r="R1122" s="1008"/>
      <c r="S1122" s="1008"/>
      <c r="T1122" s="1008"/>
      <c r="U1122" s="1008"/>
      <c r="V1122" s="1008"/>
      <c r="W1122" s="1008"/>
      <c r="X1122" s="1008"/>
      <c r="Y1122" s="1008"/>
      <c r="Z1122" s="1008"/>
      <c r="AA1122" s="1008"/>
      <c r="AB1122" s="1008"/>
      <c r="AC1122" s="1008"/>
      <c r="AD1122" s="1008"/>
      <c r="AE1122" s="1008"/>
      <c r="AF1122" s="1008"/>
      <c r="AG1122" s="1008"/>
      <c r="AH1122" s="1008"/>
      <c r="AI1122" s="1008"/>
      <c r="AJ1122" s="1008"/>
      <c r="AK1122" s="1008"/>
      <c r="AL1122" s="1009"/>
      <c r="AM1122" s="994"/>
      <c r="AN1122" s="995"/>
      <c r="AO1122" s="995"/>
      <c r="AP1122" s="996"/>
      <c r="AR1122" s="237"/>
      <c r="CB1122" s="243"/>
      <c r="CC1122" s="243"/>
      <c r="CD1122" s="243"/>
      <c r="CE1122" s="243"/>
      <c r="CF1122" s="243"/>
    </row>
    <row r="1123" spans="1:84" ht="30.6" customHeight="1" x14ac:dyDescent="0.15">
      <c r="B1123" s="1022" t="s">
        <v>70</v>
      </c>
      <c r="C1123" s="961"/>
      <c r="D1123" s="845" t="s">
        <v>628</v>
      </c>
      <c r="E1123" s="1008"/>
      <c r="F1123" s="1008"/>
      <c r="G1123" s="1008"/>
      <c r="H1123" s="1008"/>
      <c r="I1123" s="1008"/>
      <c r="J1123" s="1008"/>
      <c r="K1123" s="1008"/>
      <c r="L1123" s="1008"/>
      <c r="M1123" s="1008"/>
      <c r="N1123" s="1008"/>
      <c r="O1123" s="1008"/>
      <c r="P1123" s="1008"/>
      <c r="Q1123" s="1008"/>
      <c r="R1123" s="1008"/>
      <c r="S1123" s="1008"/>
      <c r="T1123" s="1008"/>
      <c r="U1123" s="1008"/>
      <c r="V1123" s="1008"/>
      <c r="W1123" s="1008"/>
      <c r="X1123" s="1008"/>
      <c r="Y1123" s="1008"/>
      <c r="Z1123" s="1008"/>
      <c r="AA1123" s="1008"/>
      <c r="AB1123" s="1008"/>
      <c r="AC1123" s="1008"/>
      <c r="AD1123" s="1008"/>
      <c r="AE1123" s="1008"/>
      <c r="AF1123" s="1008"/>
      <c r="AG1123" s="1008"/>
      <c r="AH1123" s="1008"/>
      <c r="AI1123" s="1008"/>
      <c r="AJ1123" s="1008"/>
      <c r="AK1123" s="1008"/>
      <c r="AL1123" s="1009"/>
      <c r="AM1123" s="994"/>
      <c r="AN1123" s="995"/>
      <c r="AO1123" s="995"/>
      <c r="AP1123" s="996"/>
      <c r="AQ1123" s="237"/>
      <c r="AR1123" s="245"/>
      <c r="AS1123" s="245"/>
      <c r="AT1123" s="245"/>
      <c r="AU1123" s="245"/>
      <c r="AV1123" s="245"/>
      <c r="AW1123" s="245"/>
      <c r="AX1123" s="245"/>
      <c r="AY1123" s="245"/>
      <c r="AZ1123" s="245"/>
      <c r="BA1123" s="245"/>
      <c r="BB1123" s="245"/>
      <c r="BC1123" s="245"/>
      <c r="BD1123" s="245"/>
      <c r="BE1123" s="245"/>
      <c r="BF1123" s="245"/>
      <c r="BG1123" s="245"/>
      <c r="BH1123" s="245"/>
      <c r="BI1123" s="245"/>
      <c r="BJ1123" s="245"/>
      <c r="BK1123" s="245"/>
      <c r="BL1123" s="245"/>
      <c r="BM1123" s="245"/>
      <c r="BN1123" s="245"/>
      <c r="BO1123" s="245"/>
      <c r="BP1123" s="245"/>
      <c r="BQ1123" s="245"/>
      <c r="BR1123" s="245"/>
      <c r="BS1123" s="245"/>
      <c r="BT1123" s="245"/>
      <c r="BU1123" s="245"/>
      <c r="BV1123" s="245"/>
      <c r="BW1123" s="245"/>
      <c r="BX1123" s="245"/>
      <c r="BY1123" s="245"/>
      <c r="BZ1123" s="245"/>
      <c r="CA1123" s="245"/>
      <c r="CB1123" s="245"/>
      <c r="CC1123" s="245"/>
      <c r="CD1123" s="245"/>
      <c r="CE1123" s="245"/>
      <c r="CF1123" s="245"/>
    </row>
    <row r="1124" spans="1:84" s="243" customFormat="1" ht="6.6" customHeight="1" x14ac:dyDescent="0.15">
      <c r="A1124" s="237"/>
      <c r="B1124" s="548"/>
      <c r="C1124" s="548"/>
      <c r="D1124" s="549"/>
      <c r="E1124" s="549"/>
      <c r="F1124" s="549"/>
      <c r="G1124" s="549"/>
      <c r="H1124" s="549"/>
      <c r="I1124" s="549"/>
      <c r="J1124" s="549"/>
      <c r="K1124" s="549"/>
      <c r="L1124" s="549"/>
      <c r="M1124" s="549"/>
      <c r="N1124" s="549"/>
      <c r="O1124" s="549"/>
      <c r="P1124" s="549"/>
      <c r="Q1124" s="549"/>
      <c r="R1124" s="549"/>
      <c r="S1124" s="549"/>
      <c r="T1124" s="549"/>
      <c r="U1124" s="549"/>
      <c r="V1124" s="549"/>
      <c r="W1124" s="549"/>
      <c r="X1124" s="549"/>
      <c r="Y1124" s="549"/>
      <c r="Z1124" s="549"/>
      <c r="AA1124" s="549"/>
      <c r="AB1124" s="549"/>
      <c r="AC1124" s="549"/>
      <c r="AD1124" s="549"/>
      <c r="AE1124" s="549"/>
      <c r="AF1124" s="549"/>
      <c r="AG1124" s="549"/>
      <c r="AH1124" s="549"/>
      <c r="AI1124" s="549"/>
      <c r="AJ1124" s="549"/>
      <c r="AK1124" s="549"/>
      <c r="AL1124" s="549"/>
      <c r="AM1124" s="237"/>
      <c r="AN1124" s="237"/>
      <c r="AO1124" s="237"/>
      <c r="AP1124" s="237"/>
      <c r="AR1124" s="245"/>
      <c r="AS1124" s="237"/>
      <c r="AT1124" s="237"/>
      <c r="AU1124" s="237"/>
      <c r="AV1124" s="237"/>
      <c r="AW1124" s="237"/>
      <c r="AX1124" s="237"/>
      <c r="AY1124" s="237"/>
      <c r="AZ1124" s="237"/>
      <c r="BA1124" s="237"/>
      <c r="BB1124" s="237"/>
      <c r="BC1124" s="237"/>
      <c r="BD1124" s="237"/>
      <c r="BE1124" s="237"/>
      <c r="BF1124" s="237"/>
      <c r="BG1124" s="237"/>
      <c r="BH1124" s="237"/>
      <c r="BI1124" s="237"/>
      <c r="BJ1124" s="237"/>
      <c r="BK1124" s="237"/>
      <c r="BL1124" s="237"/>
      <c r="BM1124" s="237"/>
      <c r="BN1124" s="237"/>
      <c r="BO1124" s="237"/>
      <c r="BP1124" s="237"/>
      <c r="BQ1124" s="237"/>
      <c r="BR1124" s="237"/>
      <c r="BS1124" s="237"/>
      <c r="BT1124" s="237"/>
      <c r="BU1124" s="237"/>
      <c r="BV1124" s="237"/>
      <c r="BW1124" s="237"/>
      <c r="BX1124" s="237"/>
      <c r="BY1124" s="237"/>
      <c r="BZ1124" s="237"/>
      <c r="CA1124" s="245"/>
      <c r="CB1124" s="245"/>
      <c r="CC1124" s="245"/>
      <c r="CD1124" s="245"/>
      <c r="CE1124" s="245"/>
      <c r="CF1124" s="245"/>
    </row>
    <row r="1125" spans="1:84" s="245" customFormat="1" ht="18" customHeight="1" x14ac:dyDescent="0.15">
      <c r="B1125" s="238" t="s">
        <v>1520</v>
      </c>
      <c r="C1125" s="237"/>
      <c r="D1125" s="237"/>
      <c r="E1125" s="237"/>
      <c r="F1125" s="237"/>
      <c r="G1125" s="237"/>
      <c r="H1125" s="237"/>
      <c r="I1125" s="237"/>
      <c r="J1125" s="237"/>
      <c r="K1125" s="237"/>
      <c r="L1125" s="237"/>
      <c r="M1125" s="237"/>
      <c r="N1125" s="237"/>
      <c r="O1125" s="237"/>
      <c r="P1125" s="237"/>
      <c r="Q1125" s="237"/>
      <c r="R1125" s="237"/>
      <c r="S1125" s="237"/>
      <c r="T1125" s="237"/>
      <c r="U1125" s="237"/>
      <c r="V1125" s="237"/>
      <c r="W1125" s="237"/>
      <c r="X1125" s="237"/>
      <c r="Y1125" s="237"/>
      <c r="Z1125" s="237"/>
      <c r="AA1125" s="237"/>
      <c r="AB1125" s="237"/>
      <c r="AC1125" s="237"/>
      <c r="AD1125" s="237"/>
      <c r="AE1125" s="237"/>
      <c r="AF1125" s="237"/>
      <c r="AG1125" s="237"/>
      <c r="AH1125" s="237"/>
      <c r="AI1125" s="237"/>
      <c r="AJ1125" s="237"/>
      <c r="AK1125" s="237"/>
      <c r="AL1125" s="237"/>
      <c r="AO1125" s="243"/>
      <c r="AP1125" s="243"/>
      <c r="AQ1125" s="243"/>
      <c r="AR1125" s="243"/>
      <c r="AS1125" s="243"/>
      <c r="AT1125" s="243"/>
      <c r="AU1125" s="243"/>
      <c r="AV1125" s="243"/>
      <c r="AW1125" s="243"/>
      <c r="AX1125" s="243"/>
      <c r="AY1125" s="243"/>
      <c r="AZ1125" s="243"/>
      <c r="BA1125" s="243"/>
      <c r="BB1125" s="243"/>
      <c r="BC1125" s="243"/>
      <c r="BD1125" s="243"/>
      <c r="BE1125" s="243"/>
      <c r="BF1125" s="243"/>
      <c r="BG1125" s="243"/>
      <c r="BH1125" s="243"/>
      <c r="BI1125" s="243"/>
      <c r="BJ1125" s="243"/>
      <c r="BK1125" s="243"/>
      <c r="BL1125" s="243"/>
      <c r="BM1125" s="243"/>
      <c r="BN1125" s="243"/>
      <c r="BO1125" s="243"/>
      <c r="BP1125" s="243"/>
      <c r="BQ1125" s="243"/>
      <c r="BR1125" s="243"/>
      <c r="BS1125" s="243"/>
      <c r="BT1125" s="243"/>
      <c r="BU1125" s="243"/>
      <c r="BV1125" s="243"/>
    </row>
    <row r="1126" spans="1:84" s="245" customFormat="1" ht="18" customHeight="1" x14ac:dyDescent="0.15">
      <c r="B1126" s="1004" t="s">
        <v>27</v>
      </c>
      <c r="C1126" s="1005"/>
      <c r="D1126" s="1005"/>
      <c r="E1126" s="1005"/>
      <c r="F1126" s="1005"/>
      <c r="G1126" s="1005"/>
      <c r="H1126" s="1005"/>
      <c r="I1126" s="1005"/>
      <c r="J1126" s="1005"/>
      <c r="K1126" s="1005"/>
      <c r="L1126" s="1005"/>
      <c r="M1126" s="1005"/>
      <c r="N1126" s="1005"/>
      <c r="O1126" s="1005"/>
      <c r="P1126" s="1005"/>
      <c r="Q1126" s="1005"/>
      <c r="R1126" s="1005"/>
      <c r="S1126" s="1005"/>
      <c r="T1126" s="1005"/>
      <c r="U1126" s="1005"/>
      <c r="V1126" s="1005"/>
      <c r="W1126" s="1005"/>
      <c r="X1126" s="1005"/>
      <c r="Y1126" s="1005"/>
      <c r="Z1126" s="1005"/>
      <c r="AA1126" s="1005"/>
      <c r="AB1126" s="1005"/>
      <c r="AC1126" s="1005"/>
      <c r="AD1126" s="1005"/>
      <c r="AE1126" s="1005"/>
      <c r="AF1126" s="1005"/>
      <c r="AG1126" s="1005"/>
      <c r="AH1126" s="1005"/>
      <c r="AI1126" s="1005"/>
      <c r="AJ1126" s="1005"/>
      <c r="AK1126" s="1005"/>
      <c r="AL1126" s="1006"/>
      <c r="AM1126" s="981" t="s">
        <v>60</v>
      </c>
      <c r="AN1126" s="982"/>
      <c r="AO1126" s="982"/>
      <c r="AP1126" s="983"/>
    </row>
    <row r="1127" spans="1:84" s="245" customFormat="1" ht="18" customHeight="1" x14ac:dyDescent="0.15">
      <c r="B1127" s="1110" t="s">
        <v>1397</v>
      </c>
      <c r="C1127" s="1111"/>
      <c r="D1127" s="1111"/>
      <c r="E1127" s="1111"/>
      <c r="F1127" s="1111"/>
      <c r="G1127" s="1111"/>
      <c r="H1127" s="1111"/>
      <c r="I1127" s="1111"/>
      <c r="J1127" s="1111"/>
      <c r="K1127" s="1111"/>
      <c r="L1127" s="1111"/>
      <c r="M1127" s="1111"/>
      <c r="N1127" s="1111"/>
      <c r="O1127" s="1111"/>
      <c r="P1127" s="1111"/>
      <c r="Q1127" s="1111"/>
      <c r="R1127" s="1111"/>
      <c r="S1127" s="1111"/>
      <c r="T1127" s="1111"/>
      <c r="U1127" s="1111"/>
      <c r="V1127" s="1111"/>
      <c r="W1127" s="1111"/>
      <c r="X1127" s="1111"/>
      <c r="Y1127" s="1111"/>
      <c r="Z1127" s="1111"/>
      <c r="AA1127" s="1111"/>
      <c r="AB1127" s="1111"/>
      <c r="AC1127" s="1111"/>
      <c r="AD1127" s="1111"/>
      <c r="AE1127" s="1111"/>
      <c r="AF1127" s="1111"/>
      <c r="AG1127" s="1111"/>
      <c r="AH1127" s="1111"/>
      <c r="AI1127" s="1111"/>
      <c r="AJ1127" s="1111"/>
      <c r="AK1127" s="1111"/>
      <c r="AL1127" s="1111"/>
      <c r="AM1127" s="1111"/>
      <c r="AN1127" s="1111"/>
      <c r="AO1127" s="1111"/>
      <c r="AP1127" s="1112"/>
    </row>
    <row r="1128" spans="1:84" s="245" customFormat="1" ht="20.45" customHeight="1" x14ac:dyDescent="0.15">
      <c r="B1128" s="835" t="s">
        <v>375</v>
      </c>
      <c r="C1128" s="835"/>
      <c r="D1128" s="832" t="s">
        <v>317</v>
      </c>
      <c r="E1128" s="832"/>
      <c r="F1128" s="832"/>
      <c r="G1128" s="832"/>
      <c r="H1128" s="832"/>
      <c r="I1128" s="832"/>
      <c r="J1128" s="832"/>
      <c r="K1128" s="832"/>
      <c r="L1128" s="832"/>
      <c r="M1128" s="832"/>
      <c r="N1128" s="832"/>
      <c r="O1128" s="832"/>
      <c r="P1128" s="832"/>
      <c r="Q1128" s="832"/>
      <c r="R1128" s="832"/>
      <c r="S1128" s="832"/>
      <c r="T1128" s="832"/>
      <c r="U1128" s="832"/>
      <c r="V1128" s="832"/>
      <c r="W1128" s="832"/>
      <c r="X1128" s="832"/>
      <c r="Y1128" s="832"/>
      <c r="Z1128" s="832"/>
      <c r="AA1128" s="832"/>
      <c r="AB1128" s="832"/>
      <c r="AC1128" s="832"/>
      <c r="AD1128" s="832"/>
      <c r="AE1128" s="832"/>
      <c r="AF1128" s="832"/>
      <c r="AG1128" s="832"/>
      <c r="AH1128" s="832"/>
      <c r="AI1128" s="832"/>
      <c r="AJ1128" s="832"/>
      <c r="AK1128" s="832"/>
      <c r="AL1128" s="832"/>
      <c r="AM1128" s="994"/>
      <c r="AN1128" s="995"/>
      <c r="AO1128" s="995"/>
      <c r="AP1128" s="996"/>
    </row>
    <row r="1129" spans="1:84" s="245" customFormat="1" ht="45" customHeight="1" x14ac:dyDescent="0.15">
      <c r="B1129" s="835" t="s">
        <v>376</v>
      </c>
      <c r="C1129" s="835"/>
      <c r="D1129" s="832" t="s">
        <v>579</v>
      </c>
      <c r="E1129" s="832"/>
      <c r="F1129" s="832"/>
      <c r="G1129" s="832"/>
      <c r="H1129" s="832"/>
      <c r="I1129" s="832"/>
      <c r="J1129" s="832"/>
      <c r="K1129" s="832"/>
      <c r="L1129" s="832"/>
      <c r="M1129" s="832"/>
      <c r="N1129" s="832"/>
      <c r="O1129" s="832"/>
      <c r="P1129" s="832"/>
      <c r="Q1129" s="832"/>
      <c r="R1129" s="832"/>
      <c r="S1129" s="832"/>
      <c r="T1129" s="832"/>
      <c r="U1129" s="832"/>
      <c r="V1129" s="832"/>
      <c r="W1129" s="832"/>
      <c r="X1129" s="832"/>
      <c r="Y1129" s="832"/>
      <c r="Z1129" s="832"/>
      <c r="AA1129" s="832"/>
      <c r="AB1129" s="832"/>
      <c r="AC1129" s="832"/>
      <c r="AD1129" s="832"/>
      <c r="AE1129" s="832"/>
      <c r="AF1129" s="832"/>
      <c r="AG1129" s="832"/>
      <c r="AH1129" s="832"/>
      <c r="AI1129" s="832"/>
      <c r="AJ1129" s="832"/>
      <c r="AK1129" s="832"/>
      <c r="AL1129" s="832"/>
      <c r="AM1129" s="994"/>
      <c r="AN1129" s="995"/>
      <c r="AO1129" s="995"/>
      <c r="AP1129" s="996"/>
      <c r="CA1129" s="237"/>
    </row>
    <row r="1130" spans="1:84" s="245" customFormat="1" ht="30" customHeight="1" x14ac:dyDescent="0.15">
      <c r="B1130" s="835" t="s">
        <v>368</v>
      </c>
      <c r="C1130" s="835"/>
      <c r="D1130" s="832" t="s">
        <v>316</v>
      </c>
      <c r="E1130" s="832"/>
      <c r="F1130" s="832"/>
      <c r="G1130" s="832"/>
      <c r="H1130" s="832"/>
      <c r="I1130" s="832"/>
      <c r="J1130" s="832"/>
      <c r="K1130" s="832"/>
      <c r="L1130" s="832"/>
      <c r="M1130" s="832"/>
      <c r="N1130" s="832"/>
      <c r="O1130" s="832"/>
      <c r="P1130" s="832"/>
      <c r="Q1130" s="832"/>
      <c r="R1130" s="832"/>
      <c r="S1130" s="832"/>
      <c r="T1130" s="832"/>
      <c r="U1130" s="832"/>
      <c r="V1130" s="832"/>
      <c r="W1130" s="832"/>
      <c r="X1130" s="832"/>
      <c r="Y1130" s="832"/>
      <c r="Z1130" s="832"/>
      <c r="AA1130" s="832"/>
      <c r="AB1130" s="832"/>
      <c r="AC1130" s="832"/>
      <c r="AD1130" s="832"/>
      <c r="AE1130" s="832"/>
      <c r="AF1130" s="832"/>
      <c r="AG1130" s="832"/>
      <c r="AH1130" s="832"/>
      <c r="AI1130" s="832"/>
      <c r="AJ1130" s="832"/>
      <c r="AK1130" s="832"/>
      <c r="AL1130" s="832"/>
      <c r="AM1130" s="981"/>
      <c r="AN1130" s="982"/>
      <c r="AO1130" s="982"/>
      <c r="AP1130" s="983"/>
      <c r="CA1130" s="243"/>
    </row>
    <row r="1131" spans="1:84" s="245" customFormat="1" ht="18" customHeight="1" x14ac:dyDescent="0.15">
      <c r="B1131" s="1110" t="s">
        <v>1398</v>
      </c>
      <c r="C1131" s="1111"/>
      <c r="D1131" s="1111"/>
      <c r="E1131" s="1111"/>
      <c r="F1131" s="1111"/>
      <c r="G1131" s="1111"/>
      <c r="H1131" s="1111"/>
      <c r="I1131" s="1111"/>
      <c r="J1131" s="1111"/>
      <c r="K1131" s="1111"/>
      <c r="L1131" s="1111"/>
      <c r="M1131" s="1111"/>
      <c r="N1131" s="1111"/>
      <c r="O1131" s="1111"/>
      <c r="P1131" s="1111"/>
      <c r="Q1131" s="1111"/>
      <c r="R1131" s="1111"/>
      <c r="S1131" s="1111"/>
      <c r="T1131" s="1111"/>
      <c r="U1131" s="1111"/>
      <c r="V1131" s="1111"/>
      <c r="W1131" s="1111"/>
      <c r="X1131" s="1111"/>
      <c r="Y1131" s="1111"/>
      <c r="Z1131" s="1111"/>
      <c r="AA1131" s="1111"/>
      <c r="AB1131" s="1111"/>
      <c r="AC1131" s="1111"/>
      <c r="AD1131" s="1111"/>
      <c r="AE1131" s="1111"/>
      <c r="AF1131" s="1111"/>
      <c r="AG1131" s="1111"/>
      <c r="AH1131" s="1111"/>
      <c r="AI1131" s="1111"/>
      <c r="AJ1131" s="1111"/>
      <c r="AK1131" s="1111"/>
      <c r="AL1131" s="1111"/>
      <c r="AM1131" s="1111"/>
      <c r="AN1131" s="1111"/>
      <c r="AO1131" s="1111"/>
      <c r="AP1131" s="1112"/>
    </row>
    <row r="1132" spans="1:84" s="245" customFormat="1" ht="21" customHeight="1" x14ac:dyDescent="0.15">
      <c r="B1132" s="835" t="s">
        <v>17</v>
      </c>
      <c r="C1132" s="835"/>
      <c r="D1132" s="832" t="s">
        <v>1425</v>
      </c>
      <c r="E1132" s="832"/>
      <c r="F1132" s="832"/>
      <c r="G1132" s="832"/>
      <c r="H1132" s="832"/>
      <c r="I1132" s="832"/>
      <c r="J1132" s="832"/>
      <c r="K1132" s="832"/>
      <c r="L1132" s="832"/>
      <c r="M1132" s="832"/>
      <c r="N1132" s="832"/>
      <c r="O1132" s="832"/>
      <c r="P1132" s="832"/>
      <c r="Q1132" s="832"/>
      <c r="R1132" s="832"/>
      <c r="S1132" s="832"/>
      <c r="T1132" s="832"/>
      <c r="U1132" s="832"/>
      <c r="V1132" s="832"/>
      <c r="W1132" s="832"/>
      <c r="X1132" s="832"/>
      <c r="Y1132" s="832"/>
      <c r="Z1132" s="832"/>
      <c r="AA1132" s="832"/>
      <c r="AB1132" s="832"/>
      <c r="AC1132" s="832"/>
      <c r="AD1132" s="832"/>
      <c r="AE1132" s="832"/>
      <c r="AF1132" s="832"/>
      <c r="AG1132" s="832"/>
      <c r="AH1132" s="832"/>
      <c r="AI1132" s="832"/>
      <c r="AJ1132" s="832"/>
      <c r="AK1132" s="832"/>
      <c r="AL1132" s="832"/>
      <c r="AM1132" s="994"/>
      <c r="AN1132" s="995"/>
      <c r="AO1132" s="995"/>
      <c r="AP1132" s="996"/>
    </row>
    <row r="1133" spans="1:84" s="245" customFormat="1" ht="30" customHeight="1" x14ac:dyDescent="0.15">
      <c r="B1133" s="835" t="s">
        <v>18</v>
      </c>
      <c r="C1133" s="835"/>
      <c r="D1133" s="832" t="s">
        <v>1426</v>
      </c>
      <c r="E1133" s="832"/>
      <c r="F1133" s="832"/>
      <c r="G1133" s="832"/>
      <c r="H1133" s="832"/>
      <c r="I1133" s="832"/>
      <c r="J1133" s="832"/>
      <c r="K1133" s="832"/>
      <c r="L1133" s="832"/>
      <c r="M1133" s="832"/>
      <c r="N1133" s="832"/>
      <c r="O1133" s="832"/>
      <c r="P1133" s="832"/>
      <c r="Q1133" s="832"/>
      <c r="R1133" s="832"/>
      <c r="S1133" s="832"/>
      <c r="T1133" s="832"/>
      <c r="U1133" s="832"/>
      <c r="V1133" s="832"/>
      <c r="W1133" s="832"/>
      <c r="X1133" s="832"/>
      <c r="Y1133" s="832"/>
      <c r="Z1133" s="832"/>
      <c r="AA1133" s="832"/>
      <c r="AB1133" s="832"/>
      <c r="AC1133" s="832"/>
      <c r="AD1133" s="832"/>
      <c r="AE1133" s="832"/>
      <c r="AF1133" s="832"/>
      <c r="AG1133" s="832"/>
      <c r="AH1133" s="832"/>
      <c r="AI1133" s="832"/>
      <c r="AJ1133" s="832"/>
      <c r="AK1133" s="832"/>
      <c r="AL1133" s="832"/>
      <c r="AM1133" s="994"/>
      <c r="AN1133" s="995"/>
      <c r="AO1133" s="995"/>
      <c r="AP1133" s="996"/>
    </row>
    <row r="1134" spans="1:84" s="245" customFormat="1" ht="30" customHeight="1" x14ac:dyDescent="0.15">
      <c r="B1134" s="835" t="s">
        <v>19</v>
      </c>
      <c r="C1134" s="835"/>
      <c r="D1134" s="832" t="s">
        <v>1427</v>
      </c>
      <c r="E1134" s="832"/>
      <c r="F1134" s="832"/>
      <c r="G1134" s="832"/>
      <c r="H1134" s="832"/>
      <c r="I1134" s="832"/>
      <c r="J1134" s="832"/>
      <c r="K1134" s="832"/>
      <c r="L1134" s="832"/>
      <c r="M1134" s="832"/>
      <c r="N1134" s="832"/>
      <c r="O1134" s="832"/>
      <c r="P1134" s="832"/>
      <c r="Q1134" s="832"/>
      <c r="R1134" s="832"/>
      <c r="S1134" s="832"/>
      <c r="T1134" s="832"/>
      <c r="U1134" s="832"/>
      <c r="V1134" s="832"/>
      <c r="W1134" s="832"/>
      <c r="X1134" s="832"/>
      <c r="Y1134" s="832"/>
      <c r="Z1134" s="832"/>
      <c r="AA1134" s="832"/>
      <c r="AB1134" s="832"/>
      <c r="AC1134" s="832"/>
      <c r="AD1134" s="832"/>
      <c r="AE1134" s="832"/>
      <c r="AF1134" s="832"/>
      <c r="AG1134" s="832"/>
      <c r="AH1134" s="832"/>
      <c r="AI1134" s="832"/>
      <c r="AJ1134" s="832"/>
      <c r="AK1134" s="832"/>
      <c r="AL1134" s="832"/>
      <c r="AM1134" s="994"/>
      <c r="AN1134" s="995"/>
      <c r="AO1134" s="995"/>
      <c r="AP1134" s="996"/>
      <c r="AR1134" s="237"/>
      <c r="AS1134" s="237"/>
      <c r="AT1134" s="237"/>
      <c r="AU1134" s="237"/>
      <c r="AV1134" s="237"/>
      <c r="AW1134" s="237"/>
      <c r="AX1134" s="237"/>
      <c r="AY1134" s="237"/>
      <c r="AZ1134" s="237"/>
      <c r="BA1134" s="237"/>
      <c r="BB1134" s="237"/>
      <c r="BC1134" s="237"/>
      <c r="BD1134" s="237"/>
      <c r="BE1134" s="237"/>
      <c r="BF1134" s="237"/>
      <c r="BG1134" s="237"/>
      <c r="BH1134" s="237"/>
      <c r="BI1134" s="237"/>
      <c r="BJ1134" s="237"/>
      <c r="BK1134" s="237"/>
      <c r="BL1134" s="237"/>
      <c r="BM1134" s="237"/>
      <c r="BN1134" s="237"/>
      <c r="BO1134" s="237"/>
      <c r="BP1134" s="237"/>
      <c r="BQ1134" s="237"/>
      <c r="BR1134" s="237"/>
      <c r="BS1134" s="237"/>
      <c r="BT1134" s="237"/>
      <c r="BU1134" s="237"/>
      <c r="BV1134" s="237"/>
      <c r="BW1134" s="237"/>
      <c r="BX1134" s="237"/>
      <c r="BY1134" s="237"/>
      <c r="BZ1134" s="237"/>
      <c r="CB1134" s="237"/>
      <c r="CC1134" s="237"/>
      <c r="CD1134" s="237"/>
      <c r="CE1134" s="237"/>
      <c r="CF1134" s="237"/>
    </row>
    <row r="1135" spans="1:84" s="245" customFormat="1" ht="45" customHeight="1" x14ac:dyDescent="0.15">
      <c r="B1135" s="876" t="s">
        <v>30</v>
      </c>
      <c r="C1135" s="876"/>
      <c r="D1135" s="832" t="s">
        <v>1744</v>
      </c>
      <c r="E1135" s="832"/>
      <c r="F1135" s="832"/>
      <c r="G1135" s="832"/>
      <c r="H1135" s="832"/>
      <c r="I1135" s="832"/>
      <c r="J1135" s="832"/>
      <c r="K1135" s="832"/>
      <c r="L1135" s="832"/>
      <c r="M1135" s="832"/>
      <c r="N1135" s="832"/>
      <c r="O1135" s="832"/>
      <c r="P1135" s="832"/>
      <c r="Q1135" s="832"/>
      <c r="R1135" s="832"/>
      <c r="S1135" s="832"/>
      <c r="T1135" s="832"/>
      <c r="U1135" s="832"/>
      <c r="V1135" s="832"/>
      <c r="W1135" s="832"/>
      <c r="X1135" s="832"/>
      <c r="Y1135" s="832"/>
      <c r="Z1135" s="832"/>
      <c r="AA1135" s="832"/>
      <c r="AB1135" s="832"/>
      <c r="AC1135" s="832"/>
      <c r="AD1135" s="832"/>
      <c r="AE1135" s="832"/>
      <c r="AF1135" s="832"/>
      <c r="AG1135" s="832"/>
      <c r="AH1135" s="832"/>
      <c r="AI1135" s="832"/>
      <c r="AJ1135" s="832"/>
      <c r="AK1135" s="832"/>
      <c r="AL1135" s="832"/>
      <c r="AM1135" s="1020"/>
      <c r="AN1135" s="1426"/>
      <c r="AO1135" s="1426"/>
      <c r="AP1135" s="1427"/>
      <c r="AR1135" s="237"/>
      <c r="AS1135" s="237"/>
      <c r="AT1135" s="237"/>
      <c r="AU1135" s="237"/>
      <c r="AV1135" s="237"/>
      <c r="AW1135" s="237"/>
      <c r="AX1135" s="237"/>
      <c r="AY1135" s="237"/>
      <c r="AZ1135" s="237"/>
      <c r="BA1135" s="237"/>
      <c r="BB1135" s="237"/>
      <c r="BC1135" s="237"/>
      <c r="BD1135" s="237"/>
      <c r="BE1135" s="237"/>
      <c r="BF1135" s="237"/>
      <c r="BG1135" s="237"/>
      <c r="BH1135" s="237"/>
      <c r="BI1135" s="237"/>
      <c r="BJ1135" s="237"/>
      <c r="BK1135" s="237"/>
      <c r="BL1135" s="237"/>
      <c r="BM1135" s="237"/>
      <c r="BN1135" s="237"/>
      <c r="BO1135" s="237"/>
      <c r="BP1135" s="237"/>
      <c r="BQ1135" s="237"/>
      <c r="BR1135" s="237"/>
      <c r="BS1135" s="237"/>
      <c r="BT1135" s="237"/>
      <c r="BU1135" s="237"/>
      <c r="BV1135" s="237"/>
      <c r="BW1135" s="237"/>
      <c r="BX1135" s="237"/>
      <c r="BY1135" s="237"/>
      <c r="BZ1135" s="237"/>
      <c r="CB1135" s="243"/>
      <c r="CC1135" s="243"/>
      <c r="CD1135" s="243"/>
      <c r="CE1135" s="243"/>
      <c r="CF1135" s="243"/>
    </row>
    <row r="1136" spans="1:84" ht="30" customHeight="1" x14ac:dyDescent="0.15">
      <c r="B1136" s="868" t="s">
        <v>31</v>
      </c>
      <c r="C1136" s="868"/>
      <c r="D1136" s="1003" t="s">
        <v>1428</v>
      </c>
      <c r="E1136" s="837"/>
      <c r="F1136" s="837"/>
      <c r="G1136" s="837"/>
      <c r="H1136" s="837"/>
      <c r="I1136" s="837"/>
      <c r="J1136" s="837"/>
      <c r="K1136" s="837"/>
      <c r="L1136" s="837"/>
      <c r="M1136" s="837"/>
      <c r="N1136" s="837"/>
      <c r="O1136" s="837"/>
      <c r="P1136" s="837"/>
      <c r="Q1136" s="837"/>
      <c r="R1136" s="837"/>
      <c r="S1136" s="837"/>
      <c r="T1136" s="837"/>
      <c r="U1136" s="837"/>
      <c r="V1136" s="837"/>
      <c r="W1136" s="837"/>
      <c r="X1136" s="837"/>
      <c r="Y1136" s="837"/>
      <c r="Z1136" s="837"/>
      <c r="AA1136" s="837"/>
      <c r="AB1136" s="837"/>
      <c r="AC1136" s="837"/>
      <c r="AD1136" s="837"/>
      <c r="AE1136" s="837"/>
      <c r="AF1136" s="837"/>
      <c r="AG1136" s="837"/>
      <c r="AH1136" s="837"/>
      <c r="AI1136" s="837"/>
      <c r="AJ1136" s="837"/>
      <c r="AK1136" s="837"/>
      <c r="AL1136" s="1001"/>
      <c r="AM1136" s="1036"/>
      <c r="AN1136" s="1036"/>
      <c r="AO1136" s="1036"/>
      <c r="AP1136" s="1036"/>
      <c r="AQ1136" s="237"/>
      <c r="AR1136" s="245"/>
      <c r="AS1136" s="243"/>
      <c r="AT1136" s="243"/>
      <c r="AU1136" s="243"/>
      <c r="AV1136" s="243"/>
      <c r="AW1136" s="243"/>
      <c r="AX1136" s="243"/>
      <c r="AY1136" s="243"/>
      <c r="AZ1136" s="243"/>
      <c r="BA1136" s="243"/>
      <c r="BB1136" s="243"/>
      <c r="BC1136" s="243"/>
      <c r="BD1136" s="243"/>
      <c r="BE1136" s="243"/>
      <c r="BF1136" s="243"/>
      <c r="BG1136" s="243"/>
      <c r="BH1136" s="243"/>
      <c r="BI1136" s="243"/>
      <c r="BJ1136" s="243"/>
      <c r="BK1136" s="243"/>
      <c r="BL1136" s="243"/>
      <c r="BM1136" s="243"/>
      <c r="BN1136" s="243"/>
      <c r="BO1136" s="243"/>
      <c r="BP1136" s="243"/>
      <c r="BQ1136" s="243"/>
      <c r="BR1136" s="243"/>
      <c r="BS1136" s="243"/>
      <c r="BT1136" s="243"/>
      <c r="BU1136" s="243"/>
      <c r="BV1136" s="243"/>
      <c r="BW1136" s="243"/>
      <c r="BX1136" s="243"/>
      <c r="BY1136" s="243"/>
      <c r="BZ1136" s="243"/>
      <c r="CA1136" s="245"/>
      <c r="CB1136" s="245"/>
      <c r="CC1136" s="245"/>
      <c r="CD1136" s="245"/>
      <c r="CE1136" s="245"/>
      <c r="CF1136" s="245"/>
    </row>
    <row r="1137" spans="1:84" ht="39" customHeight="1" x14ac:dyDescent="0.15">
      <c r="B1137" s="868"/>
      <c r="C1137" s="868"/>
      <c r="D1137" s="816"/>
      <c r="E1137" s="869" t="s">
        <v>1399</v>
      </c>
      <c r="F1137" s="869"/>
      <c r="G1137" s="869"/>
      <c r="H1137" s="869"/>
      <c r="I1137" s="869"/>
      <c r="J1137" s="869"/>
      <c r="K1137" s="869"/>
      <c r="L1137" s="869"/>
      <c r="M1137" s="869"/>
      <c r="N1137" s="869"/>
      <c r="O1137" s="869"/>
      <c r="P1137" s="869"/>
      <c r="Q1137" s="869"/>
      <c r="R1137" s="869"/>
      <c r="S1137" s="869"/>
      <c r="T1137" s="869"/>
      <c r="U1137" s="869"/>
      <c r="V1137" s="869"/>
      <c r="W1137" s="869"/>
      <c r="X1137" s="869"/>
      <c r="Y1137" s="869"/>
      <c r="Z1137" s="869"/>
      <c r="AA1137" s="869"/>
      <c r="AB1137" s="869"/>
      <c r="AC1137" s="869"/>
      <c r="AD1137" s="869"/>
      <c r="AE1137" s="869"/>
      <c r="AF1137" s="869"/>
      <c r="AG1137" s="869"/>
      <c r="AH1137" s="869"/>
      <c r="AI1137" s="869"/>
      <c r="AJ1137" s="869"/>
      <c r="AK1137" s="869"/>
      <c r="AL1137" s="817"/>
      <c r="AM1137" s="1036"/>
      <c r="AN1137" s="1036"/>
      <c r="AO1137" s="1036"/>
      <c r="AP1137" s="1036"/>
      <c r="AQ1137" s="237"/>
      <c r="AR1137" s="245"/>
      <c r="AS1137" s="243"/>
      <c r="AT1137" s="243"/>
      <c r="AU1137" s="243"/>
      <c r="AV1137" s="243"/>
      <c r="AW1137" s="243"/>
      <c r="AX1137" s="243"/>
      <c r="AY1137" s="243"/>
      <c r="AZ1137" s="243"/>
      <c r="BA1137" s="243"/>
      <c r="BB1137" s="243"/>
      <c r="BC1137" s="243"/>
      <c r="BD1137" s="243"/>
      <c r="BE1137" s="243"/>
      <c r="BF1137" s="243"/>
      <c r="BG1137" s="243"/>
      <c r="BH1137" s="243"/>
      <c r="BI1137" s="243"/>
      <c r="BJ1137" s="243"/>
      <c r="BK1137" s="243"/>
      <c r="BL1137" s="243"/>
      <c r="BM1137" s="243"/>
      <c r="BN1137" s="243"/>
      <c r="BO1137" s="243"/>
      <c r="BP1137" s="243"/>
      <c r="BQ1137" s="243"/>
      <c r="BR1137" s="243"/>
      <c r="BS1137" s="243"/>
      <c r="BT1137" s="243"/>
      <c r="BU1137" s="243"/>
      <c r="BV1137" s="243"/>
      <c r="BW1137" s="243"/>
      <c r="BX1137" s="243"/>
      <c r="BY1137" s="243"/>
      <c r="BZ1137" s="243"/>
      <c r="CA1137" s="245"/>
      <c r="CB1137" s="245"/>
      <c r="CC1137" s="245"/>
      <c r="CD1137" s="245"/>
      <c r="CE1137" s="245"/>
      <c r="CF1137" s="245"/>
    </row>
    <row r="1138" spans="1:84" ht="6" customHeight="1" x14ac:dyDescent="0.15">
      <c r="B1138" s="868"/>
      <c r="C1138" s="868"/>
      <c r="D1138" s="1430"/>
      <c r="E1138" s="1206"/>
      <c r="F1138" s="1206"/>
      <c r="G1138" s="1206"/>
      <c r="H1138" s="1206"/>
      <c r="I1138" s="1206"/>
      <c r="J1138" s="1206"/>
      <c r="K1138" s="1206"/>
      <c r="L1138" s="1206"/>
      <c r="M1138" s="1206"/>
      <c r="N1138" s="1206"/>
      <c r="O1138" s="1206"/>
      <c r="P1138" s="1206"/>
      <c r="Q1138" s="1206"/>
      <c r="R1138" s="1206"/>
      <c r="S1138" s="1206"/>
      <c r="T1138" s="1206"/>
      <c r="U1138" s="1206"/>
      <c r="V1138" s="1206"/>
      <c r="W1138" s="1206"/>
      <c r="X1138" s="1206"/>
      <c r="Y1138" s="1206"/>
      <c r="Z1138" s="1206"/>
      <c r="AA1138" s="1206"/>
      <c r="AB1138" s="1206"/>
      <c r="AC1138" s="1206"/>
      <c r="AD1138" s="1206"/>
      <c r="AE1138" s="1206"/>
      <c r="AF1138" s="1206"/>
      <c r="AG1138" s="1206"/>
      <c r="AH1138" s="1206"/>
      <c r="AI1138" s="1206"/>
      <c r="AJ1138" s="1206"/>
      <c r="AK1138" s="1206"/>
      <c r="AL1138" s="1431"/>
      <c r="AM1138" s="1036"/>
      <c r="AN1138" s="1036"/>
      <c r="AO1138" s="1036"/>
      <c r="AP1138" s="1036"/>
      <c r="AQ1138" s="237"/>
      <c r="AR1138" s="245"/>
      <c r="AS1138" s="243"/>
      <c r="AT1138" s="243"/>
      <c r="AU1138" s="243"/>
      <c r="AV1138" s="243"/>
      <c r="AW1138" s="243"/>
      <c r="AX1138" s="243"/>
      <c r="AY1138" s="243"/>
      <c r="AZ1138" s="243"/>
      <c r="BA1138" s="243"/>
      <c r="BB1138" s="243"/>
      <c r="BC1138" s="243"/>
      <c r="BD1138" s="243"/>
      <c r="BE1138" s="243"/>
      <c r="BF1138" s="243"/>
      <c r="BG1138" s="243"/>
      <c r="BH1138" s="243"/>
      <c r="BI1138" s="243"/>
      <c r="BJ1138" s="243"/>
      <c r="BK1138" s="243"/>
      <c r="BL1138" s="243"/>
      <c r="BM1138" s="243"/>
      <c r="BN1138" s="243"/>
      <c r="BO1138" s="243"/>
      <c r="BP1138" s="243"/>
      <c r="BQ1138" s="243"/>
      <c r="BR1138" s="243"/>
      <c r="BS1138" s="243"/>
      <c r="BT1138" s="243"/>
      <c r="BU1138" s="243"/>
      <c r="BV1138" s="243"/>
      <c r="BW1138" s="243"/>
      <c r="BX1138" s="243"/>
      <c r="BY1138" s="243"/>
      <c r="BZ1138" s="243"/>
      <c r="CA1138" s="245"/>
      <c r="CB1138" s="245"/>
      <c r="CC1138" s="245"/>
      <c r="CD1138" s="245"/>
      <c r="CE1138" s="245"/>
      <c r="CF1138" s="245"/>
    </row>
    <row r="1139" spans="1:84" s="243" customFormat="1" ht="3.95" customHeight="1" x14ac:dyDescent="0.15">
      <c r="A1139" s="237"/>
      <c r="B1139" s="548"/>
      <c r="C1139" s="548"/>
      <c r="D1139" s="549"/>
      <c r="E1139" s="549"/>
      <c r="F1139" s="549"/>
      <c r="G1139" s="549"/>
      <c r="H1139" s="549"/>
      <c r="I1139" s="549"/>
      <c r="J1139" s="549"/>
      <c r="K1139" s="549"/>
      <c r="L1139" s="549"/>
      <c r="M1139" s="549"/>
      <c r="N1139" s="549"/>
      <c r="O1139" s="549"/>
      <c r="P1139" s="549"/>
      <c r="Q1139" s="549"/>
      <c r="R1139" s="549"/>
      <c r="S1139" s="549"/>
      <c r="T1139" s="549"/>
      <c r="U1139" s="549"/>
      <c r="V1139" s="549"/>
      <c r="W1139" s="549"/>
      <c r="X1139" s="549"/>
      <c r="Y1139" s="549"/>
      <c r="Z1139" s="549"/>
      <c r="AA1139" s="549"/>
      <c r="AB1139" s="549"/>
      <c r="AC1139" s="549"/>
      <c r="AD1139" s="549"/>
      <c r="AE1139" s="549"/>
      <c r="AF1139" s="549"/>
      <c r="AG1139" s="549"/>
      <c r="AH1139" s="549"/>
      <c r="AI1139" s="549"/>
      <c r="AJ1139" s="549"/>
      <c r="AK1139" s="549"/>
      <c r="AL1139" s="549"/>
      <c r="AM1139" s="237"/>
      <c r="AN1139" s="237"/>
      <c r="AO1139" s="237"/>
      <c r="AP1139" s="237"/>
      <c r="AR1139" s="245"/>
      <c r="AS1139" s="245"/>
      <c r="AT1139" s="245"/>
      <c r="AU1139" s="245"/>
      <c r="AV1139" s="245"/>
      <c r="AW1139" s="245"/>
      <c r="AX1139" s="245"/>
      <c r="AY1139" s="245"/>
      <c r="AZ1139" s="245"/>
      <c r="BA1139" s="245"/>
      <c r="BB1139" s="245"/>
      <c r="BC1139" s="245"/>
      <c r="BD1139" s="245"/>
      <c r="BE1139" s="245"/>
      <c r="BF1139" s="245"/>
      <c r="BG1139" s="245"/>
      <c r="BH1139" s="245"/>
      <c r="BI1139" s="245"/>
      <c r="BJ1139" s="245"/>
      <c r="BK1139" s="245"/>
      <c r="BL1139" s="245"/>
      <c r="BM1139" s="245"/>
      <c r="BN1139" s="245"/>
      <c r="BO1139" s="245"/>
      <c r="BP1139" s="245"/>
      <c r="BQ1139" s="245"/>
      <c r="BR1139" s="245"/>
      <c r="BS1139" s="245"/>
      <c r="BT1139" s="245"/>
      <c r="BU1139" s="245"/>
      <c r="BV1139" s="245"/>
      <c r="BW1139" s="245"/>
      <c r="BX1139" s="245"/>
      <c r="BY1139" s="245"/>
      <c r="BZ1139" s="245"/>
      <c r="CA1139" s="245"/>
      <c r="CB1139" s="245"/>
      <c r="CC1139" s="245"/>
      <c r="CD1139" s="245"/>
      <c r="CE1139" s="245"/>
      <c r="CF1139" s="245"/>
    </row>
    <row r="1140" spans="1:84" s="245" customFormat="1" ht="18" customHeight="1" x14ac:dyDescent="0.15">
      <c r="B1140" s="238" t="s">
        <v>1521</v>
      </c>
      <c r="C1140" s="237"/>
      <c r="D1140" s="237"/>
      <c r="E1140" s="237"/>
      <c r="F1140" s="237"/>
      <c r="G1140" s="237"/>
      <c r="H1140" s="237"/>
      <c r="I1140" s="237"/>
      <c r="J1140" s="237"/>
      <c r="K1140" s="237"/>
      <c r="L1140" s="237"/>
      <c r="M1140" s="237"/>
      <c r="N1140" s="237"/>
      <c r="O1140" s="237"/>
      <c r="P1140" s="237"/>
      <c r="Q1140" s="237"/>
      <c r="R1140" s="237"/>
      <c r="S1140" s="237"/>
      <c r="T1140" s="237"/>
      <c r="U1140" s="237"/>
      <c r="V1140" s="237"/>
      <c r="W1140" s="237"/>
      <c r="X1140" s="237"/>
      <c r="Y1140" s="237"/>
      <c r="Z1140" s="237"/>
      <c r="AA1140" s="237"/>
      <c r="AB1140" s="237"/>
      <c r="AC1140" s="237"/>
      <c r="AD1140" s="237"/>
      <c r="AE1140" s="237"/>
      <c r="AF1140" s="237"/>
      <c r="AG1140" s="237"/>
      <c r="AH1140" s="237"/>
      <c r="AI1140" s="237"/>
      <c r="AJ1140" s="237"/>
      <c r="AK1140" s="237"/>
      <c r="AL1140" s="237"/>
    </row>
    <row r="1141" spans="1:84" s="245" customFormat="1" ht="18" customHeight="1" x14ac:dyDescent="0.15">
      <c r="B1141" s="1004" t="s">
        <v>27</v>
      </c>
      <c r="C1141" s="1005"/>
      <c r="D1141" s="1005"/>
      <c r="E1141" s="1005"/>
      <c r="F1141" s="1005"/>
      <c r="G1141" s="1005"/>
      <c r="H1141" s="1005"/>
      <c r="I1141" s="1005"/>
      <c r="J1141" s="1005"/>
      <c r="K1141" s="1005"/>
      <c r="L1141" s="1005"/>
      <c r="M1141" s="1005"/>
      <c r="N1141" s="1005"/>
      <c r="O1141" s="1005"/>
      <c r="P1141" s="1005"/>
      <c r="Q1141" s="1005"/>
      <c r="R1141" s="1005"/>
      <c r="S1141" s="1005"/>
      <c r="T1141" s="1005"/>
      <c r="U1141" s="1005"/>
      <c r="V1141" s="1005"/>
      <c r="W1141" s="1005"/>
      <c r="X1141" s="1005"/>
      <c r="Y1141" s="1005"/>
      <c r="Z1141" s="1005"/>
      <c r="AA1141" s="1005"/>
      <c r="AB1141" s="1005"/>
      <c r="AC1141" s="1005"/>
      <c r="AD1141" s="1005"/>
      <c r="AE1141" s="1005"/>
      <c r="AF1141" s="1005"/>
      <c r="AG1141" s="1005"/>
      <c r="AH1141" s="1005"/>
      <c r="AI1141" s="1005"/>
      <c r="AJ1141" s="1005"/>
      <c r="AK1141" s="1005"/>
      <c r="AL1141" s="1006"/>
      <c r="AM1141" s="981" t="s">
        <v>60</v>
      </c>
      <c r="AN1141" s="982"/>
      <c r="AO1141" s="982"/>
      <c r="AP1141" s="983"/>
      <c r="CA1141" s="237"/>
    </row>
    <row r="1142" spans="1:84" s="245" customFormat="1" ht="30" customHeight="1" x14ac:dyDescent="0.15">
      <c r="B1142" s="1142" t="s">
        <v>375</v>
      </c>
      <c r="C1142" s="1142"/>
      <c r="D1142" s="1143" t="s">
        <v>1745</v>
      </c>
      <c r="E1142" s="1143"/>
      <c r="F1142" s="1143"/>
      <c r="G1142" s="1143"/>
      <c r="H1142" s="1143"/>
      <c r="I1142" s="1143"/>
      <c r="J1142" s="1143"/>
      <c r="K1142" s="1143"/>
      <c r="L1142" s="1143"/>
      <c r="M1142" s="1143"/>
      <c r="N1142" s="1143"/>
      <c r="O1142" s="1143"/>
      <c r="P1142" s="1143"/>
      <c r="Q1142" s="1143"/>
      <c r="R1142" s="1143"/>
      <c r="S1142" s="1143"/>
      <c r="T1142" s="1143"/>
      <c r="U1142" s="1143"/>
      <c r="V1142" s="1143"/>
      <c r="W1142" s="1143"/>
      <c r="X1142" s="1143"/>
      <c r="Y1142" s="1143"/>
      <c r="Z1142" s="1143"/>
      <c r="AA1142" s="1143"/>
      <c r="AB1142" s="1143"/>
      <c r="AC1142" s="1143"/>
      <c r="AD1142" s="1143"/>
      <c r="AE1142" s="1143"/>
      <c r="AF1142" s="1143"/>
      <c r="AG1142" s="1143"/>
      <c r="AH1142" s="1143"/>
      <c r="AI1142" s="1143"/>
      <c r="AJ1142" s="1143"/>
      <c r="AK1142" s="1143"/>
      <c r="AL1142" s="1143"/>
      <c r="AM1142" s="1432"/>
      <c r="AN1142" s="1433"/>
      <c r="AO1142" s="1433"/>
      <c r="AP1142" s="1434"/>
      <c r="CA1142" s="237"/>
    </row>
    <row r="1143" spans="1:84" s="245" customFormat="1" ht="45" customHeight="1" x14ac:dyDescent="0.15">
      <c r="B1143" s="868" t="s">
        <v>376</v>
      </c>
      <c r="C1143" s="868"/>
      <c r="D1143" s="1385" t="s">
        <v>1746</v>
      </c>
      <c r="E1143" s="1385"/>
      <c r="F1143" s="1385"/>
      <c r="G1143" s="1385"/>
      <c r="H1143" s="1385"/>
      <c r="I1143" s="1385"/>
      <c r="J1143" s="1385"/>
      <c r="K1143" s="1385"/>
      <c r="L1143" s="1385"/>
      <c r="M1143" s="1385"/>
      <c r="N1143" s="1385"/>
      <c r="O1143" s="1385"/>
      <c r="P1143" s="1385"/>
      <c r="Q1143" s="1385"/>
      <c r="R1143" s="1385"/>
      <c r="S1143" s="1385"/>
      <c r="T1143" s="1385"/>
      <c r="U1143" s="1385"/>
      <c r="V1143" s="1385"/>
      <c r="W1143" s="1385"/>
      <c r="X1143" s="1385"/>
      <c r="Y1143" s="1385"/>
      <c r="Z1143" s="1385"/>
      <c r="AA1143" s="1385"/>
      <c r="AB1143" s="1385"/>
      <c r="AC1143" s="1385"/>
      <c r="AD1143" s="1385"/>
      <c r="AE1143" s="1385"/>
      <c r="AF1143" s="1385"/>
      <c r="AG1143" s="1385"/>
      <c r="AH1143" s="1385"/>
      <c r="AI1143" s="1385"/>
      <c r="AJ1143" s="1385"/>
      <c r="AK1143" s="1385"/>
      <c r="AL1143" s="1385"/>
      <c r="AM1143" s="1036"/>
      <c r="AN1143" s="1036"/>
      <c r="AO1143" s="1036"/>
      <c r="AP1143" s="1036"/>
      <c r="CA1143" s="243"/>
    </row>
    <row r="1144" spans="1:84" s="245" customFormat="1" ht="21" customHeight="1" x14ac:dyDescent="0.15">
      <c r="B1144" s="868" t="s">
        <v>368</v>
      </c>
      <c r="C1144" s="868"/>
      <c r="D1144" s="1385" t="s">
        <v>318</v>
      </c>
      <c r="E1144" s="1385"/>
      <c r="F1144" s="1385"/>
      <c r="G1144" s="1385"/>
      <c r="H1144" s="1385"/>
      <c r="I1144" s="1385"/>
      <c r="J1144" s="1385"/>
      <c r="K1144" s="1385"/>
      <c r="L1144" s="1385"/>
      <c r="M1144" s="1385"/>
      <c r="N1144" s="1385"/>
      <c r="O1144" s="1385"/>
      <c r="P1144" s="1385"/>
      <c r="Q1144" s="1385"/>
      <c r="R1144" s="1385"/>
      <c r="S1144" s="1385"/>
      <c r="T1144" s="1385"/>
      <c r="U1144" s="1385"/>
      <c r="V1144" s="1385"/>
      <c r="W1144" s="1385"/>
      <c r="X1144" s="1385"/>
      <c r="Y1144" s="1385"/>
      <c r="Z1144" s="1385"/>
      <c r="AA1144" s="1385"/>
      <c r="AB1144" s="1385"/>
      <c r="AC1144" s="1385"/>
      <c r="AD1144" s="1385"/>
      <c r="AE1144" s="1385"/>
      <c r="AF1144" s="1385"/>
      <c r="AG1144" s="1385"/>
      <c r="AH1144" s="1385"/>
      <c r="AI1144" s="1385"/>
      <c r="AJ1144" s="1385"/>
      <c r="AK1144" s="1385"/>
      <c r="AL1144" s="1385"/>
      <c r="AM1144" s="1036"/>
      <c r="AN1144" s="1036"/>
      <c r="AO1144" s="1036"/>
      <c r="AP1144" s="1036"/>
    </row>
    <row r="1145" spans="1:84" s="245" customFormat="1" ht="60.6" customHeight="1" x14ac:dyDescent="0.15">
      <c r="B1145" s="834" t="s">
        <v>17</v>
      </c>
      <c r="C1145" s="834"/>
      <c r="D1145" s="880" t="s">
        <v>1747</v>
      </c>
      <c r="E1145" s="880"/>
      <c r="F1145" s="880"/>
      <c r="G1145" s="880"/>
      <c r="H1145" s="880"/>
      <c r="I1145" s="880"/>
      <c r="J1145" s="880"/>
      <c r="K1145" s="880"/>
      <c r="L1145" s="880"/>
      <c r="M1145" s="880"/>
      <c r="N1145" s="880"/>
      <c r="O1145" s="880"/>
      <c r="P1145" s="880"/>
      <c r="Q1145" s="880"/>
      <c r="R1145" s="880"/>
      <c r="S1145" s="880"/>
      <c r="T1145" s="880"/>
      <c r="U1145" s="880"/>
      <c r="V1145" s="880"/>
      <c r="W1145" s="880"/>
      <c r="X1145" s="880"/>
      <c r="Y1145" s="880"/>
      <c r="Z1145" s="880"/>
      <c r="AA1145" s="880"/>
      <c r="AB1145" s="880"/>
      <c r="AC1145" s="880"/>
      <c r="AD1145" s="880"/>
      <c r="AE1145" s="880"/>
      <c r="AF1145" s="880"/>
      <c r="AG1145" s="880"/>
      <c r="AH1145" s="880"/>
      <c r="AI1145" s="880"/>
      <c r="AJ1145" s="880"/>
      <c r="AK1145" s="880"/>
      <c r="AL1145" s="880"/>
      <c r="AM1145" s="1010"/>
      <c r="AN1145" s="1011"/>
      <c r="AO1145" s="1011"/>
      <c r="AP1145" s="1012"/>
    </row>
    <row r="1146" spans="1:84" s="245" customFormat="1" ht="30" customHeight="1" x14ac:dyDescent="0.15">
      <c r="B1146" s="835" t="s">
        <v>378</v>
      </c>
      <c r="C1146" s="835"/>
      <c r="D1146" s="832" t="s">
        <v>1748</v>
      </c>
      <c r="E1146" s="832"/>
      <c r="F1146" s="832"/>
      <c r="G1146" s="832"/>
      <c r="H1146" s="832"/>
      <c r="I1146" s="832"/>
      <c r="J1146" s="832"/>
      <c r="K1146" s="832"/>
      <c r="L1146" s="832"/>
      <c r="M1146" s="832"/>
      <c r="N1146" s="832"/>
      <c r="O1146" s="832"/>
      <c r="P1146" s="832"/>
      <c r="Q1146" s="832"/>
      <c r="R1146" s="832"/>
      <c r="S1146" s="832"/>
      <c r="T1146" s="832"/>
      <c r="U1146" s="832"/>
      <c r="V1146" s="832"/>
      <c r="W1146" s="832"/>
      <c r="X1146" s="832"/>
      <c r="Y1146" s="832"/>
      <c r="Z1146" s="832"/>
      <c r="AA1146" s="832"/>
      <c r="AB1146" s="832"/>
      <c r="AC1146" s="832"/>
      <c r="AD1146" s="832"/>
      <c r="AE1146" s="832"/>
      <c r="AF1146" s="832"/>
      <c r="AG1146" s="832"/>
      <c r="AH1146" s="832"/>
      <c r="AI1146" s="832"/>
      <c r="AJ1146" s="832"/>
      <c r="AK1146" s="832"/>
      <c r="AL1146" s="832"/>
      <c r="AM1146" s="994"/>
      <c r="AN1146" s="995"/>
      <c r="AO1146" s="995"/>
      <c r="AP1146" s="996"/>
      <c r="AR1146" s="237"/>
      <c r="CB1146" s="237"/>
      <c r="CC1146" s="237"/>
      <c r="CD1146" s="237"/>
      <c r="CE1146" s="237"/>
      <c r="CF1146" s="237"/>
    </row>
    <row r="1147" spans="1:84" s="245" customFormat="1" ht="6" customHeight="1" x14ac:dyDescent="0.15">
      <c r="B1147" s="548"/>
      <c r="C1147" s="548"/>
      <c r="D1147" s="549"/>
      <c r="E1147" s="549"/>
      <c r="F1147" s="549"/>
      <c r="G1147" s="549"/>
      <c r="H1147" s="549"/>
      <c r="I1147" s="549"/>
      <c r="J1147" s="549"/>
      <c r="K1147" s="549"/>
      <c r="L1147" s="549"/>
      <c r="M1147" s="549"/>
      <c r="N1147" s="549"/>
      <c r="O1147" s="549"/>
      <c r="P1147" s="549"/>
      <c r="Q1147" s="549"/>
      <c r="R1147" s="549"/>
      <c r="S1147" s="549"/>
      <c r="T1147" s="549"/>
      <c r="U1147" s="549"/>
      <c r="V1147" s="549"/>
      <c r="W1147" s="549"/>
      <c r="X1147" s="549"/>
      <c r="Y1147" s="549"/>
      <c r="Z1147" s="549"/>
      <c r="AA1147" s="549"/>
      <c r="AB1147" s="549"/>
      <c r="AC1147" s="549"/>
      <c r="AD1147" s="549"/>
      <c r="AE1147" s="549"/>
      <c r="AF1147" s="549"/>
      <c r="AG1147" s="549"/>
      <c r="AH1147" s="549"/>
      <c r="AI1147" s="549"/>
      <c r="AJ1147" s="549"/>
      <c r="AK1147" s="549"/>
      <c r="AL1147" s="549"/>
      <c r="AM1147" s="237"/>
      <c r="AN1147" s="237"/>
      <c r="AO1147" s="237"/>
      <c r="AP1147" s="237"/>
      <c r="AR1147" s="237"/>
      <c r="CB1147" s="237"/>
      <c r="CC1147" s="237"/>
      <c r="CD1147" s="237"/>
      <c r="CE1147" s="237"/>
      <c r="CF1147" s="237"/>
    </row>
    <row r="1148" spans="1:84" ht="18" customHeight="1" x14ac:dyDescent="0.15">
      <c r="A1148" s="238"/>
      <c r="B1148" s="238" t="s">
        <v>1522</v>
      </c>
      <c r="AO1148" s="245"/>
      <c r="AP1148" s="245"/>
      <c r="AQ1148" s="245"/>
      <c r="AR1148" s="245"/>
      <c r="AS1148" s="245"/>
      <c r="AT1148" s="245"/>
      <c r="AU1148" s="245"/>
      <c r="AV1148" s="245"/>
      <c r="AW1148" s="245"/>
      <c r="AX1148" s="245"/>
      <c r="AY1148" s="245"/>
      <c r="AZ1148" s="245"/>
      <c r="BA1148" s="245"/>
      <c r="BB1148" s="245"/>
      <c r="BC1148" s="245"/>
      <c r="BD1148" s="245"/>
      <c r="BE1148" s="245"/>
      <c r="BF1148" s="245"/>
      <c r="BG1148" s="245"/>
      <c r="BH1148" s="245"/>
      <c r="BI1148" s="245"/>
      <c r="BJ1148" s="245"/>
      <c r="BK1148" s="245"/>
      <c r="BL1148" s="245"/>
      <c r="BM1148" s="245"/>
      <c r="BN1148" s="245"/>
      <c r="BO1148" s="245"/>
      <c r="BP1148" s="245"/>
      <c r="BQ1148" s="245"/>
      <c r="BR1148" s="245"/>
      <c r="BS1148" s="245"/>
      <c r="BT1148" s="245"/>
      <c r="BU1148" s="245"/>
      <c r="BV1148" s="245"/>
      <c r="BW1148" s="245"/>
      <c r="BX1148" s="243"/>
      <c r="BY1148" s="243"/>
      <c r="BZ1148" s="243"/>
      <c r="CA1148" s="243"/>
      <c r="CB1148" s="243"/>
    </row>
    <row r="1149" spans="1:84" ht="21" customHeight="1" x14ac:dyDescent="0.15">
      <c r="A1149" s="238"/>
      <c r="B1149" s="1004" t="s">
        <v>27</v>
      </c>
      <c r="C1149" s="1005"/>
      <c r="D1149" s="1005"/>
      <c r="E1149" s="1005"/>
      <c r="F1149" s="1005"/>
      <c r="G1149" s="1005"/>
      <c r="H1149" s="1005"/>
      <c r="I1149" s="1005"/>
      <c r="J1149" s="1005"/>
      <c r="K1149" s="1005"/>
      <c r="L1149" s="1005"/>
      <c r="M1149" s="1005"/>
      <c r="N1149" s="1005"/>
      <c r="O1149" s="1005"/>
      <c r="P1149" s="1005"/>
      <c r="Q1149" s="1005"/>
      <c r="R1149" s="1005"/>
      <c r="S1149" s="1005"/>
      <c r="T1149" s="1005"/>
      <c r="U1149" s="1005"/>
      <c r="V1149" s="1005"/>
      <c r="W1149" s="1005"/>
      <c r="X1149" s="1005"/>
      <c r="Y1149" s="1005"/>
      <c r="Z1149" s="1005"/>
      <c r="AA1149" s="1005"/>
      <c r="AB1149" s="1005"/>
      <c r="AC1149" s="1005"/>
      <c r="AD1149" s="1005"/>
      <c r="AE1149" s="1005"/>
      <c r="AF1149" s="1005"/>
      <c r="AG1149" s="1005"/>
      <c r="AH1149" s="1005"/>
      <c r="AI1149" s="1005"/>
      <c r="AJ1149" s="1005"/>
      <c r="AK1149" s="1005"/>
      <c r="AL1149" s="1006"/>
      <c r="AM1149" s="981" t="s">
        <v>60</v>
      </c>
      <c r="AN1149" s="982"/>
      <c r="AO1149" s="982"/>
      <c r="AP1149" s="983"/>
      <c r="AQ1149" s="237"/>
      <c r="AR1149" s="245"/>
      <c r="CA1149" s="245"/>
      <c r="CB1149" s="245"/>
      <c r="CC1149" s="245"/>
      <c r="CD1149" s="245"/>
      <c r="CE1149" s="245"/>
      <c r="CF1149" s="245"/>
    </row>
    <row r="1150" spans="1:84" s="243" customFormat="1" ht="45" customHeight="1" x14ac:dyDescent="0.15">
      <c r="A1150" s="237"/>
      <c r="B1150" s="1020" t="s">
        <v>379</v>
      </c>
      <c r="C1150" s="886"/>
      <c r="D1150" s="837" t="s">
        <v>355</v>
      </c>
      <c r="E1150" s="837"/>
      <c r="F1150" s="837"/>
      <c r="G1150" s="837"/>
      <c r="H1150" s="837"/>
      <c r="I1150" s="837"/>
      <c r="J1150" s="837"/>
      <c r="K1150" s="837"/>
      <c r="L1150" s="837"/>
      <c r="M1150" s="837"/>
      <c r="N1150" s="837"/>
      <c r="O1150" s="837"/>
      <c r="P1150" s="837"/>
      <c r="Q1150" s="837"/>
      <c r="R1150" s="837"/>
      <c r="S1150" s="837"/>
      <c r="T1150" s="837"/>
      <c r="U1150" s="837"/>
      <c r="V1150" s="837"/>
      <c r="W1150" s="837"/>
      <c r="X1150" s="837"/>
      <c r="Y1150" s="837"/>
      <c r="Z1150" s="837"/>
      <c r="AA1150" s="837"/>
      <c r="AB1150" s="837"/>
      <c r="AC1150" s="837"/>
      <c r="AD1150" s="837"/>
      <c r="AE1150" s="837"/>
      <c r="AF1150" s="837"/>
      <c r="AG1150" s="837"/>
      <c r="AH1150" s="837"/>
      <c r="AI1150" s="837"/>
      <c r="AJ1150" s="837"/>
      <c r="AK1150" s="837"/>
      <c r="AL1150" s="1001"/>
      <c r="AM1150" s="1036"/>
      <c r="AN1150" s="1036"/>
      <c r="AO1150" s="1036"/>
      <c r="AP1150" s="1036"/>
      <c r="AR1150" s="245"/>
      <c r="CA1150" s="245"/>
      <c r="CB1150" s="245"/>
      <c r="CC1150" s="245"/>
      <c r="CD1150" s="245"/>
      <c r="CE1150" s="245"/>
      <c r="CF1150" s="245"/>
    </row>
    <row r="1151" spans="1:84" s="245" customFormat="1" ht="251.25" customHeight="1" x14ac:dyDescent="0.15">
      <c r="B1151" s="851"/>
      <c r="C1151" s="852"/>
      <c r="E1151" s="869" t="s">
        <v>1566</v>
      </c>
      <c r="F1151" s="869"/>
      <c r="G1151" s="869"/>
      <c r="H1151" s="869"/>
      <c r="I1151" s="869"/>
      <c r="J1151" s="869"/>
      <c r="K1151" s="869"/>
      <c r="L1151" s="869"/>
      <c r="M1151" s="869"/>
      <c r="N1151" s="869"/>
      <c r="O1151" s="869"/>
      <c r="P1151" s="869"/>
      <c r="Q1151" s="869"/>
      <c r="R1151" s="869"/>
      <c r="S1151" s="869"/>
      <c r="T1151" s="869"/>
      <c r="U1151" s="869"/>
      <c r="V1151" s="869"/>
      <c r="W1151" s="869"/>
      <c r="X1151" s="869"/>
      <c r="Y1151" s="869"/>
      <c r="Z1151" s="869"/>
      <c r="AA1151" s="869"/>
      <c r="AB1151" s="869"/>
      <c r="AC1151" s="869"/>
      <c r="AD1151" s="869"/>
      <c r="AE1151" s="869"/>
      <c r="AF1151" s="869"/>
      <c r="AG1151" s="869"/>
      <c r="AH1151" s="869"/>
      <c r="AI1151" s="869"/>
      <c r="AJ1151" s="869"/>
      <c r="AK1151" s="869"/>
      <c r="AL1151" s="645"/>
      <c r="AM1151" s="1036"/>
      <c r="AN1151" s="1036"/>
      <c r="AO1151" s="1036"/>
      <c r="AP1151" s="1036"/>
      <c r="AS1151" s="243"/>
      <c r="AT1151" s="243"/>
      <c r="AU1151" s="243"/>
      <c r="AV1151" s="243"/>
      <c r="AW1151" s="243"/>
      <c r="AX1151" s="243"/>
      <c r="AY1151" s="243"/>
      <c r="AZ1151" s="243"/>
      <c r="BA1151" s="243"/>
      <c r="BB1151" s="243"/>
      <c r="BC1151" s="243"/>
      <c r="BD1151" s="243"/>
      <c r="BE1151" s="243"/>
      <c r="BF1151" s="243"/>
      <c r="BG1151" s="243"/>
      <c r="BH1151" s="243"/>
      <c r="BI1151" s="243"/>
      <c r="BJ1151" s="243"/>
      <c r="BK1151" s="243"/>
      <c r="BL1151" s="243"/>
      <c r="BM1151" s="243"/>
      <c r="BN1151" s="243"/>
      <c r="BO1151" s="243"/>
      <c r="BP1151" s="243"/>
      <c r="BQ1151" s="243"/>
      <c r="BR1151" s="243"/>
      <c r="BS1151" s="243"/>
      <c r="BT1151" s="243"/>
      <c r="BU1151" s="243"/>
      <c r="BV1151" s="243"/>
      <c r="BW1151" s="243"/>
      <c r="BX1151" s="243"/>
      <c r="BY1151" s="243"/>
      <c r="BZ1151" s="243"/>
    </row>
    <row r="1152" spans="1:84" s="245" customFormat="1" ht="6" customHeight="1" x14ac:dyDescent="0.15">
      <c r="B1152" s="853"/>
      <c r="C1152" s="854"/>
      <c r="D1152" s="880"/>
      <c r="E1152" s="880"/>
      <c r="F1152" s="880"/>
      <c r="G1152" s="880"/>
      <c r="H1152" s="880"/>
      <c r="I1152" s="880"/>
      <c r="J1152" s="880"/>
      <c r="K1152" s="880"/>
      <c r="L1152" s="880"/>
      <c r="M1152" s="880"/>
      <c r="N1152" s="880"/>
      <c r="O1152" s="880"/>
      <c r="P1152" s="880"/>
      <c r="Q1152" s="880"/>
      <c r="R1152" s="880"/>
      <c r="S1152" s="880"/>
      <c r="T1152" s="880"/>
      <c r="U1152" s="880"/>
      <c r="V1152" s="880"/>
      <c r="W1152" s="880"/>
      <c r="X1152" s="880"/>
      <c r="Y1152" s="880"/>
      <c r="Z1152" s="880"/>
      <c r="AA1152" s="880"/>
      <c r="AB1152" s="880"/>
      <c r="AC1152" s="880"/>
      <c r="AD1152" s="880"/>
      <c r="AE1152" s="880"/>
      <c r="AF1152" s="880"/>
      <c r="AG1152" s="880"/>
      <c r="AH1152" s="880"/>
      <c r="AI1152" s="880"/>
      <c r="AJ1152" s="880"/>
      <c r="AK1152" s="880"/>
      <c r="AL1152" s="1021"/>
      <c r="AM1152" s="1036"/>
      <c r="AN1152" s="1036"/>
      <c r="AO1152" s="1036"/>
      <c r="AP1152" s="1036"/>
      <c r="AS1152" s="237"/>
      <c r="AT1152" s="237"/>
      <c r="AU1152" s="237"/>
      <c r="AV1152" s="237"/>
      <c r="AW1152" s="237"/>
      <c r="AX1152" s="237"/>
      <c r="AY1152" s="237"/>
      <c r="AZ1152" s="237"/>
      <c r="BA1152" s="237"/>
      <c r="BB1152" s="237"/>
      <c r="BC1152" s="237"/>
      <c r="BD1152" s="237"/>
      <c r="BE1152" s="237"/>
      <c r="BF1152" s="237"/>
      <c r="BG1152" s="237"/>
      <c r="BH1152" s="237"/>
      <c r="BI1152" s="237"/>
      <c r="BJ1152" s="237"/>
      <c r="BK1152" s="237"/>
      <c r="BL1152" s="237"/>
      <c r="BM1152" s="237"/>
      <c r="BN1152" s="237"/>
      <c r="BO1152" s="237"/>
      <c r="BP1152" s="237"/>
      <c r="BQ1152" s="237"/>
      <c r="BR1152" s="237"/>
      <c r="BS1152" s="237"/>
      <c r="BT1152" s="237"/>
      <c r="BU1152" s="237"/>
      <c r="BV1152" s="237"/>
      <c r="BW1152" s="237"/>
      <c r="BX1152" s="237"/>
      <c r="BY1152" s="237"/>
      <c r="BZ1152" s="237"/>
      <c r="CA1152" s="243"/>
    </row>
    <row r="1153" spans="1:84" s="245" customFormat="1" ht="21.6" customHeight="1" x14ac:dyDescent="0.15">
      <c r="B1153" s="835" t="s">
        <v>380</v>
      </c>
      <c r="C1153" s="835"/>
      <c r="D1153" s="832" t="s">
        <v>319</v>
      </c>
      <c r="E1153" s="832"/>
      <c r="F1153" s="832"/>
      <c r="G1153" s="832"/>
      <c r="H1153" s="832"/>
      <c r="I1153" s="832"/>
      <c r="J1153" s="832"/>
      <c r="K1153" s="832"/>
      <c r="L1153" s="832"/>
      <c r="M1153" s="832"/>
      <c r="N1153" s="832"/>
      <c r="O1153" s="832"/>
      <c r="P1153" s="832"/>
      <c r="Q1153" s="832"/>
      <c r="R1153" s="832"/>
      <c r="S1153" s="832"/>
      <c r="T1153" s="832"/>
      <c r="U1153" s="832"/>
      <c r="V1153" s="832"/>
      <c r="W1153" s="832"/>
      <c r="X1153" s="832"/>
      <c r="Y1153" s="832"/>
      <c r="Z1153" s="832"/>
      <c r="AA1153" s="832"/>
      <c r="AB1153" s="832"/>
      <c r="AC1153" s="832"/>
      <c r="AD1153" s="832"/>
      <c r="AE1153" s="832"/>
      <c r="AF1153" s="832"/>
      <c r="AG1153" s="832"/>
      <c r="AH1153" s="832"/>
      <c r="AI1153" s="832"/>
      <c r="AJ1153" s="832"/>
      <c r="AK1153" s="832"/>
      <c r="AL1153" s="832"/>
      <c r="AM1153" s="1010"/>
      <c r="AN1153" s="1011"/>
      <c r="AO1153" s="1011"/>
      <c r="AP1153" s="1012"/>
      <c r="AS1153" s="243"/>
      <c r="AT1153" s="243"/>
      <c r="AU1153" s="243"/>
      <c r="AV1153" s="243"/>
      <c r="AW1153" s="243"/>
      <c r="AX1153" s="243"/>
      <c r="AY1153" s="243"/>
      <c r="AZ1153" s="243"/>
      <c r="BA1153" s="243"/>
      <c r="BB1153" s="243"/>
      <c r="BC1153" s="243"/>
      <c r="BD1153" s="243"/>
      <c r="BE1153" s="243"/>
      <c r="BF1153" s="243"/>
      <c r="BG1153" s="243"/>
      <c r="BH1153" s="243"/>
      <c r="BI1153" s="243"/>
      <c r="BJ1153" s="243"/>
      <c r="BK1153" s="243"/>
      <c r="BL1153" s="243"/>
      <c r="BM1153" s="243"/>
      <c r="BN1153" s="243"/>
      <c r="BO1153" s="243"/>
      <c r="BP1153" s="243"/>
      <c r="BQ1153" s="243"/>
      <c r="BR1153" s="243"/>
      <c r="BS1153" s="243"/>
      <c r="BT1153" s="243"/>
      <c r="BU1153" s="243"/>
      <c r="BV1153" s="243"/>
      <c r="BW1153" s="243"/>
      <c r="BX1153" s="243"/>
      <c r="BY1153" s="243"/>
      <c r="BZ1153" s="243"/>
      <c r="CA1153" s="243"/>
    </row>
    <row r="1154" spans="1:84" s="245" customFormat="1" ht="3.6" customHeight="1" x14ac:dyDescent="0.15">
      <c r="B1154" s="548"/>
      <c r="C1154" s="548"/>
      <c r="D1154" s="549"/>
      <c r="E1154" s="549"/>
      <c r="F1154" s="549"/>
      <c r="G1154" s="549"/>
      <c r="H1154" s="549"/>
      <c r="I1154" s="549"/>
      <c r="J1154" s="549"/>
      <c r="K1154" s="549"/>
      <c r="L1154" s="549"/>
      <c r="M1154" s="549"/>
      <c r="N1154" s="549"/>
      <c r="O1154" s="549"/>
      <c r="P1154" s="549"/>
      <c r="Q1154" s="549"/>
      <c r="R1154" s="549"/>
      <c r="S1154" s="549"/>
      <c r="T1154" s="549"/>
      <c r="U1154" s="549"/>
      <c r="V1154" s="549"/>
      <c r="W1154" s="549"/>
      <c r="X1154" s="549"/>
      <c r="Y1154" s="549"/>
      <c r="Z1154" s="549"/>
      <c r="AA1154" s="549"/>
      <c r="AB1154" s="549"/>
      <c r="AC1154" s="549"/>
      <c r="AD1154" s="549"/>
      <c r="AE1154" s="549"/>
      <c r="AF1154" s="549"/>
      <c r="AG1154" s="549"/>
      <c r="AH1154" s="549"/>
      <c r="AI1154" s="549"/>
      <c r="AJ1154" s="549"/>
      <c r="AK1154" s="549"/>
      <c r="AL1154" s="549"/>
      <c r="AM1154" s="802"/>
      <c r="AN1154" s="802"/>
      <c r="AO1154" s="802"/>
      <c r="AP1154" s="802"/>
      <c r="AS1154" s="243"/>
      <c r="AT1154" s="243"/>
      <c r="AU1154" s="243"/>
      <c r="AV1154" s="243"/>
      <c r="AW1154" s="243"/>
      <c r="AX1154" s="243"/>
      <c r="AY1154" s="243"/>
      <c r="AZ1154" s="243"/>
      <c r="BA1154" s="243"/>
      <c r="BB1154" s="243"/>
      <c r="BC1154" s="243"/>
      <c r="BD1154" s="243"/>
      <c r="BE1154" s="243"/>
      <c r="BF1154" s="243"/>
      <c r="BG1154" s="243"/>
      <c r="BH1154" s="243"/>
      <c r="BI1154" s="243"/>
      <c r="BJ1154" s="243"/>
      <c r="BK1154" s="243"/>
      <c r="BL1154" s="243"/>
      <c r="BM1154" s="243"/>
      <c r="BN1154" s="243"/>
      <c r="BO1154" s="243"/>
      <c r="BP1154" s="243"/>
      <c r="BQ1154" s="243"/>
      <c r="BR1154" s="243"/>
      <c r="BS1154" s="243"/>
      <c r="BT1154" s="243"/>
      <c r="BU1154" s="243"/>
      <c r="BV1154" s="243"/>
      <c r="BW1154" s="243"/>
      <c r="BX1154" s="243"/>
      <c r="BY1154" s="243"/>
      <c r="BZ1154" s="243"/>
      <c r="CA1154" s="243"/>
    </row>
    <row r="1155" spans="1:84" s="245" customFormat="1" ht="18" customHeight="1" x14ac:dyDescent="0.15">
      <c r="B1155" s="238" t="s">
        <v>1523</v>
      </c>
      <c r="C1155" s="237"/>
      <c r="D1155" s="237"/>
      <c r="E1155" s="237"/>
      <c r="F1155" s="237"/>
      <c r="G1155" s="237"/>
      <c r="H1155" s="237"/>
      <c r="I1155" s="237"/>
      <c r="J1155" s="237"/>
      <c r="K1155" s="237"/>
      <c r="L1155" s="237"/>
      <c r="M1155" s="237"/>
      <c r="N1155" s="237"/>
      <c r="O1155" s="237"/>
      <c r="P1155" s="237"/>
      <c r="Q1155" s="237"/>
      <c r="R1155" s="237"/>
      <c r="S1155" s="237"/>
      <c r="T1155" s="237"/>
      <c r="U1155" s="237"/>
      <c r="V1155" s="237"/>
      <c r="W1155" s="237"/>
      <c r="X1155" s="237"/>
      <c r="Y1155" s="237"/>
      <c r="Z1155" s="237"/>
      <c r="AA1155" s="237"/>
      <c r="AB1155" s="237"/>
      <c r="AC1155" s="237"/>
      <c r="AD1155" s="237"/>
      <c r="AE1155" s="237"/>
      <c r="AF1155" s="237"/>
      <c r="AG1155" s="237"/>
      <c r="AH1155" s="237"/>
      <c r="AI1155" s="237"/>
      <c r="AJ1155" s="237"/>
      <c r="AK1155" s="237"/>
      <c r="AL1155" s="237"/>
      <c r="AM1155" s="237"/>
      <c r="AN1155" s="237"/>
      <c r="AO1155" s="237"/>
      <c r="AP1155" s="237"/>
      <c r="AS1155" s="243"/>
      <c r="AT1155" s="243"/>
      <c r="AU1155" s="243"/>
      <c r="AV1155" s="243"/>
      <c r="AW1155" s="243"/>
      <c r="AX1155" s="243"/>
      <c r="AY1155" s="243"/>
      <c r="AZ1155" s="243"/>
      <c r="BA1155" s="243"/>
      <c r="BB1155" s="243"/>
      <c r="BC1155" s="243"/>
      <c r="BD1155" s="243"/>
      <c r="BE1155" s="243"/>
      <c r="BF1155" s="243"/>
      <c r="BG1155" s="243"/>
      <c r="BH1155" s="243"/>
      <c r="BI1155" s="243"/>
      <c r="BJ1155" s="243"/>
      <c r="BK1155" s="243"/>
      <c r="BL1155" s="243"/>
      <c r="BM1155" s="243"/>
      <c r="BN1155" s="243"/>
      <c r="BO1155" s="243"/>
      <c r="BP1155" s="243"/>
      <c r="BQ1155" s="243"/>
      <c r="BR1155" s="243"/>
      <c r="BS1155" s="243"/>
      <c r="BT1155" s="243"/>
      <c r="BU1155" s="243"/>
      <c r="BV1155" s="243"/>
      <c r="BW1155" s="243"/>
      <c r="BX1155" s="243"/>
      <c r="BY1155" s="243"/>
      <c r="BZ1155" s="243"/>
      <c r="CA1155" s="243"/>
    </row>
    <row r="1156" spans="1:84" s="245" customFormat="1" ht="18" customHeight="1" x14ac:dyDescent="0.15">
      <c r="B1156" s="1004" t="s">
        <v>27</v>
      </c>
      <c r="C1156" s="1005"/>
      <c r="D1156" s="1005"/>
      <c r="E1156" s="1005"/>
      <c r="F1156" s="1005"/>
      <c r="G1156" s="1005"/>
      <c r="H1156" s="1005"/>
      <c r="I1156" s="1005"/>
      <c r="J1156" s="1005"/>
      <c r="K1156" s="1005"/>
      <c r="L1156" s="1005"/>
      <c r="M1156" s="1005"/>
      <c r="N1156" s="1005"/>
      <c r="O1156" s="1005"/>
      <c r="P1156" s="1005"/>
      <c r="Q1156" s="1005"/>
      <c r="R1156" s="1005"/>
      <c r="S1156" s="1005"/>
      <c r="T1156" s="1005"/>
      <c r="U1156" s="1005"/>
      <c r="V1156" s="1005"/>
      <c r="W1156" s="1005"/>
      <c r="X1156" s="1005"/>
      <c r="Y1156" s="1005"/>
      <c r="Z1156" s="1005"/>
      <c r="AA1156" s="1005"/>
      <c r="AB1156" s="1005"/>
      <c r="AC1156" s="1005"/>
      <c r="AD1156" s="1005"/>
      <c r="AE1156" s="1005"/>
      <c r="AF1156" s="1005"/>
      <c r="AG1156" s="1005"/>
      <c r="AH1156" s="1005"/>
      <c r="AI1156" s="1005"/>
      <c r="AJ1156" s="1005"/>
      <c r="AK1156" s="1005"/>
      <c r="AL1156" s="1006"/>
      <c r="AM1156" s="981" t="s">
        <v>60</v>
      </c>
      <c r="AN1156" s="982"/>
      <c r="AO1156" s="982"/>
      <c r="AP1156" s="983"/>
      <c r="AR1156" s="237"/>
      <c r="AS1156" s="243"/>
      <c r="AT1156" s="243"/>
      <c r="AU1156" s="243"/>
      <c r="AV1156" s="243"/>
      <c r="AW1156" s="243"/>
      <c r="AX1156" s="243"/>
      <c r="AY1156" s="243"/>
      <c r="AZ1156" s="243"/>
      <c r="BA1156" s="243"/>
      <c r="BB1156" s="243"/>
      <c r="BC1156" s="243"/>
      <c r="BD1156" s="243"/>
      <c r="BE1156" s="243"/>
      <c r="BF1156" s="243"/>
      <c r="BG1156" s="243"/>
      <c r="BH1156" s="243"/>
      <c r="BI1156" s="243"/>
      <c r="BJ1156" s="243"/>
      <c r="BK1156" s="243"/>
      <c r="BL1156" s="243"/>
      <c r="BM1156" s="243"/>
      <c r="BN1156" s="243"/>
      <c r="BO1156" s="243"/>
      <c r="BP1156" s="243"/>
      <c r="BQ1156" s="243"/>
      <c r="BR1156" s="243"/>
      <c r="BS1156" s="243"/>
      <c r="BT1156" s="243"/>
      <c r="BU1156" s="243"/>
      <c r="BV1156" s="243"/>
      <c r="BW1156" s="243"/>
      <c r="BX1156" s="243"/>
      <c r="BY1156" s="243"/>
      <c r="BZ1156" s="243"/>
      <c r="CA1156" s="243"/>
      <c r="CB1156" s="237"/>
      <c r="CC1156" s="237"/>
      <c r="CD1156" s="237"/>
      <c r="CE1156" s="237"/>
      <c r="CF1156" s="237"/>
    </row>
    <row r="1157" spans="1:84" s="245" customFormat="1" ht="45" customHeight="1" x14ac:dyDescent="0.15">
      <c r="B1157" s="835" t="s">
        <v>375</v>
      </c>
      <c r="C1157" s="835"/>
      <c r="D1157" s="832" t="s">
        <v>1749</v>
      </c>
      <c r="E1157" s="832"/>
      <c r="F1157" s="832"/>
      <c r="G1157" s="832"/>
      <c r="H1157" s="832"/>
      <c r="I1157" s="832"/>
      <c r="J1157" s="832"/>
      <c r="K1157" s="832"/>
      <c r="L1157" s="832"/>
      <c r="M1157" s="832"/>
      <c r="N1157" s="832"/>
      <c r="O1157" s="832"/>
      <c r="P1157" s="832"/>
      <c r="Q1157" s="832"/>
      <c r="R1157" s="832"/>
      <c r="S1157" s="832"/>
      <c r="T1157" s="832"/>
      <c r="U1157" s="832"/>
      <c r="V1157" s="832"/>
      <c r="W1157" s="832"/>
      <c r="X1157" s="832"/>
      <c r="Y1157" s="832"/>
      <c r="Z1157" s="832"/>
      <c r="AA1157" s="832"/>
      <c r="AB1157" s="832"/>
      <c r="AC1157" s="832"/>
      <c r="AD1157" s="832"/>
      <c r="AE1157" s="832"/>
      <c r="AF1157" s="832"/>
      <c r="AG1157" s="832"/>
      <c r="AH1157" s="832"/>
      <c r="AI1157" s="832"/>
      <c r="AJ1157" s="832"/>
      <c r="AK1157" s="832"/>
      <c r="AL1157" s="832"/>
      <c r="AM1157" s="994"/>
      <c r="AN1157" s="995"/>
      <c r="AO1157" s="995"/>
      <c r="AP1157" s="996"/>
      <c r="AR1157" s="243"/>
      <c r="AS1157" s="243"/>
      <c r="AT1157" s="243"/>
      <c r="AU1157" s="243"/>
      <c r="AV1157" s="243"/>
      <c r="AW1157" s="243"/>
      <c r="AX1157" s="243"/>
      <c r="AY1157" s="243"/>
      <c r="AZ1157" s="243"/>
      <c r="BA1157" s="243"/>
      <c r="BB1157" s="243"/>
      <c r="BC1157" s="243"/>
      <c r="BD1157" s="243"/>
      <c r="BE1157" s="243"/>
      <c r="BF1157" s="243"/>
      <c r="BG1157" s="243"/>
      <c r="BH1157" s="243"/>
      <c r="BI1157" s="243"/>
      <c r="BJ1157" s="243"/>
      <c r="BK1157" s="243"/>
      <c r="BL1157" s="243"/>
      <c r="BM1157" s="243"/>
      <c r="BN1157" s="243"/>
      <c r="BO1157" s="243"/>
      <c r="BP1157" s="243"/>
      <c r="BQ1157" s="243"/>
      <c r="BR1157" s="243"/>
      <c r="BS1157" s="243"/>
      <c r="BT1157" s="243"/>
      <c r="BU1157" s="243"/>
      <c r="BV1157" s="243"/>
      <c r="BW1157" s="243"/>
      <c r="BX1157" s="243"/>
      <c r="BY1157" s="243"/>
      <c r="BZ1157" s="243"/>
      <c r="CA1157" s="243"/>
      <c r="CB1157" s="243"/>
      <c r="CC1157" s="243"/>
      <c r="CD1157" s="243"/>
      <c r="CE1157" s="243"/>
      <c r="CF1157" s="243"/>
    </row>
    <row r="1158" spans="1:84" ht="25.5" customHeight="1" x14ac:dyDescent="0.15">
      <c r="B1158" s="835" t="s">
        <v>376</v>
      </c>
      <c r="C1158" s="835"/>
      <c r="D1158" s="832" t="s">
        <v>359</v>
      </c>
      <c r="E1158" s="832"/>
      <c r="F1158" s="832"/>
      <c r="G1158" s="832"/>
      <c r="H1158" s="832"/>
      <c r="I1158" s="832"/>
      <c r="J1158" s="832"/>
      <c r="K1158" s="832"/>
      <c r="L1158" s="832"/>
      <c r="M1158" s="832"/>
      <c r="N1158" s="832"/>
      <c r="O1158" s="832"/>
      <c r="P1158" s="832"/>
      <c r="Q1158" s="832"/>
      <c r="R1158" s="832"/>
      <c r="S1158" s="832"/>
      <c r="T1158" s="832"/>
      <c r="U1158" s="832"/>
      <c r="V1158" s="832"/>
      <c r="W1158" s="832"/>
      <c r="X1158" s="832"/>
      <c r="Y1158" s="832"/>
      <c r="Z1158" s="832"/>
      <c r="AA1158" s="832"/>
      <c r="AB1158" s="832"/>
      <c r="AC1158" s="832"/>
      <c r="AD1158" s="832"/>
      <c r="AE1158" s="832"/>
      <c r="AF1158" s="832"/>
      <c r="AG1158" s="832"/>
      <c r="AH1158" s="832"/>
      <c r="AI1158" s="832"/>
      <c r="AJ1158" s="832"/>
      <c r="AK1158" s="832"/>
      <c r="AL1158" s="832"/>
      <c r="AM1158" s="994"/>
      <c r="AN1158" s="995"/>
      <c r="AO1158" s="995"/>
      <c r="AP1158" s="996"/>
      <c r="AQ1158" s="243"/>
      <c r="AR1158" s="243"/>
      <c r="AS1158" s="243"/>
      <c r="AT1158" s="243"/>
      <c r="AU1158" s="243"/>
      <c r="AV1158" s="243"/>
      <c r="AW1158" s="243"/>
      <c r="AX1158" s="243"/>
      <c r="AY1158" s="243"/>
      <c r="AZ1158" s="243"/>
      <c r="BA1158" s="243"/>
      <c r="BB1158" s="243"/>
      <c r="BC1158" s="243"/>
      <c r="BD1158" s="243"/>
      <c r="BE1158" s="243"/>
      <c r="BF1158" s="243"/>
      <c r="BG1158" s="243"/>
      <c r="BH1158" s="243"/>
      <c r="BI1158" s="243"/>
      <c r="BJ1158" s="243"/>
      <c r="BK1158" s="243"/>
      <c r="BL1158" s="243"/>
      <c r="BM1158" s="243"/>
      <c r="BN1158" s="243"/>
      <c r="BO1158" s="243"/>
      <c r="BP1158" s="243"/>
      <c r="BQ1158" s="243"/>
      <c r="BR1158" s="243"/>
      <c r="BS1158" s="243"/>
      <c r="BT1158" s="243"/>
      <c r="BU1158" s="243"/>
      <c r="BV1158" s="243"/>
      <c r="BW1158" s="243"/>
      <c r="BX1158" s="243"/>
      <c r="BY1158" s="243"/>
      <c r="BZ1158" s="243"/>
      <c r="CB1158" s="243"/>
      <c r="CC1158" s="243"/>
      <c r="CD1158" s="243"/>
      <c r="CE1158" s="243"/>
      <c r="CF1158" s="243"/>
    </row>
    <row r="1159" spans="1:84" ht="6" customHeight="1" x14ac:dyDescent="0.15">
      <c r="B1159" s="548"/>
      <c r="C1159" s="548"/>
      <c r="D1159" s="549"/>
      <c r="E1159" s="549"/>
      <c r="F1159" s="549"/>
      <c r="G1159" s="549"/>
      <c r="H1159" s="549"/>
      <c r="I1159" s="549"/>
      <c r="J1159" s="549"/>
      <c r="K1159" s="549"/>
      <c r="L1159" s="549"/>
      <c r="M1159" s="549"/>
      <c r="N1159" s="549"/>
      <c r="O1159" s="549"/>
      <c r="P1159" s="549"/>
      <c r="Q1159" s="549"/>
      <c r="R1159" s="549"/>
      <c r="S1159" s="549"/>
      <c r="T1159" s="549"/>
      <c r="U1159" s="549"/>
      <c r="V1159" s="549"/>
      <c r="W1159" s="549"/>
      <c r="X1159" s="549"/>
      <c r="Y1159" s="549"/>
      <c r="Z1159" s="549"/>
      <c r="AA1159" s="549"/>
      <c r="AB1159" s="549"/>
      <c r="AC1159" s="549"/>
      <c r="AD1159" s="549"/>
      <c r="AE1159" s="549"/>
      <c r="AF1159" s="549"/>
      <c r="AG1159" s="549"/>
      <c r="AH1159" s="549"/>
      <c r="AI1159" s="549"/>
      <c r="AJ1159" s="549"/>
      <c r="AK1159" s="549"/>
      <c r="AL1159" s="549"/>
      <c r="AM1159" s="802"/>
      <c r="AN1159" s="802"/>
      <c r="AO1159" s="802"/>
      <c r="AP1159" s="802"/>
      <c r="AQ1159" s="243"/>
      <c r="AR1159" s="243"/>
      <c r="AS1159" s="243"/>
      <c r="AT1159" s="243"/>
      <c r="AU1159" s="243"/>
      <c r="AV1159" s="243"/>
      <c r="AW1159" s="243"/>
      <c r="AX1159" s="243"/>
      <c r="AY1159" s="243"/>
      <c r="AZ1159" s="243"/>
      <c r="BA1159" s="243"/>
      <c r="BB1159" s="243"/>
      <c r="BC1159" s="243"/>
      <c r="BD1159" s="243"/>
      <c r="BE1159" s="243"/>
      <c r="BF1159" s="243"/>
      <c r="BG1159" s="243"/>
      <c r="BH1159" s="243"/>
      <c r="BI1159" s="243"/>
      <c r="BJ1159" s="243"/>
      <c r="BK1159" s="243"/>
      <c r="BL1159" s="243"/>
      <c r="BM1159" s="243"/>
      <c r="BN1159" s="243"/>
      <c r="BO1159" s="243"/>
      <c r="BP1159" s="243"/>
      <c r="BQ1159" s="243"/>
      <c r="BR1159" s="243"/>
      <c r="BS1159" s="243"/>
      <c r="BT1159" s="243"/>
      <c r="BU1159" s="243"/>
      <c r="BV1159" s="243"/>
      <c r="BW1159" s="243"/>
      <c r="BX1159" s="243"/>
      <c r="BY1159" s="243"/>
      <c r="BZ1159" s="243"/>
      <c r="CB1159" s="243"/>
      <c r="CC1159" s="243"/>
      <c r="CD1159" s="243"/>
      <c r="CE1159" s="243"/>
      <c r="CF1159" s="243"/>
    </row>
    <row r="1160" spans="1:84" s="243" customFormat="1" ht="18" customHeight="1" x14ac:dyDescent="0.15">
      <c r="A1160" s="237"/>
      <c r="B1160" s="238" t="s">
        <v>1524</v>
      </c>
      <c r="C1160" s="237"/>
      <c r="D1160" s="237"/>
      <c r="E1160" s="237"/>
      <c r="F1160" s="237"/>
      <c r="G1160" s="237"/>
      <c r="H1160" s="237"/>
      <c r="I1160" s="237"/>
      <c r="J1160" s="237"/>
      <c r="K1160" s="237"/>
      <c r="L1160" s="237"/>
      <c r="M1160" s="237"/>
      <c r="N1160" s="237"/>
      <c r="O1160" s="237"/>
      <c r="P1160" s="237"/>
      <c r="Q1160" s="237"/>
      <c r="R1160" s="237"/>
      <c r="S1160" s="237"/>
      <c r="T1160" s="237"/>
      <c r="U1160" s="237"/>
      <c r="V1160" s="237"/>
      <c r="W1160" s="237"/>
      <c r="X1160" s="237"/>
      <c r="Y1160" s="237"/>
      <c r="Z1160" s="237"/>
      <c r="AA1160" s="237"/>
      <c r="AB1160" s="237"/>
      <c r="AC1160" s="237"/>
      <c r="AD1160" s="237"/>
      <c r="AE1160" s="237"/>
      <c r="AF1160" s="237"/>
      <c r="AG1160" s="237"/>
      <c r="AH1160" s="237"/>
      <c r="AI1160" s="237"/>
      <c r="AJ1160" s="237"/>
      <c r="AK1160" s="237"/>
      <c r="AL1160" s="237"/>
      <c r="AM1160" s="237"/>
      <c r="AN1160" s="237"/>
      <c r="AO1160" s="237"/>
      <c r="AP1160" s="237"/>
      <c r="AR1160" s="237"/>
    </row>
    <row r="1161" spans="1:84" s="243" customFormat="1" ht="18" customHeight="1" x14ac:dyDescent="0.15">
      <c r="A1161" s="238"/>
      <c r="B1161" s="1004" t="s">
        <v>27</v>
      </c>
      <c r="C1161" s="1005"/>
      <c r="D1161" s="1005"/>
      <c r="E1161" s="1005"/>
      <c r="F1161" s="1005"/>
      <c r="G1161" s="1005"/>
      <c r="H1161" s="1005"/>
      <c r="I1161" s="1005"/>
      <c r="J1161" s="1005"/>
      <c r="K1161" s="1005"/>
      <c r="L1161" s="1005"/>
      <c r="M1161" s="1005"/>
      <c r="N1161" s="1005"/>
      <c r="O1161" s="1005"/>
      <c r="P1161" s="1005"/>
      <c r="Q1161" s="1005"/>
      <c r="R1161" s="1005"/>
      <c r="S1161" s="1005"/>
      <c r="T1161" s="1005"/>
      <c r="U1161" s="1005"/>
      <c r="V1161" s="1005"/>
      <c r="W1161" s="1005"/>
      <c r="X1161" s="1005"/>
      <c r="Y1161" s="1005"/>
      <c r="Z1161" s="1005"/>
      <c r="AA1161" s="1005"/>
      <c r="AB1161" s="1005"/>
      <c r="AC1161" s="1005"/>
      <c r="AD1161" s="1005"/>
      <c r="AE1161" s="1005"/>
      <c r="AF1161" s="1005"/>
      <c r="AG1161" s="1005"/>
      <c r="AH1161" s="1005"/>
      <c r="AI1161" s="1005"/>
      <c r="AJ1161" s="1005"/>
      <c r="AK1161" s="1005"/>
      <c r="AL1161" s="1006"/>
      <c r="AM1161" s="981" t="s">
        <v>60</v>
      </c>
      <c r="AN1161" s="982"/>
      <c r="AO1161" s="982"/>
      <c r="AP1161" s="983"/>
      <c r="AS1161" s="237"/>
      <c r="AT1161" s="237"/>
      <c r="AU1161" s="237"/>
      <c r="AV1161" s="237"/>
      <c r="AW1161" s="237"/>
      <c r="AX1161" s="237"/>
      <c r="AY1161" s="237"/>
      <c r="AZ1161" s="237"/>
      <c r="BA1161" s="237"/>
      <c r="BB1161" s="237"/>
      <c r="BC1161" s="237"/>
      <c r="BD1161" s="237"/>
      <c r="BE1161" s="237"/>
      <c r="BF1161" s="237"/>
      <c r="BG1161" s="237"/>
      <c r="BH1161" s="237"/>
      <c r="BI1161" s="237"/>
      <c r="BJ1161" s="237"/>
      <c r="BK1161" s="237"/>
      <c r="BL1161" s="237"/>
      <c r="BM1161" s="237"/>
      <c r="BN1161" s="237"/>
      <c r="BO1161" s="237"/>
      <c r="BP1161" s="237"/>
      <c r="BQ1161" s="237"/>
      <c r="BR1161" s="237"/>
      <c r="BS1161" s="237"/>
      <c r="BT1161" s="237"/>
      <c r="BU1161" s="237"/>
      <c r="BV1161" s="237"/>
      <c r="BW1161" s="237"/>
      <c r="BX1161" s="237"/>
      <c r="BY1161" s="237"/>
      <c r="BZ1161" s="237"/>
    </row>
    <row r="1162" spans="1:84" s="243" customFormat="1" ht="21" customHeight="1" x14ac:dyDescent="0.15">
      <c r="A1162" s="237"/>
      <c r="B1162" s="885" t="s">
        <v>379</v>
      </c>
      <c r="C1162" s="886"/>
      <c r="D1162" s="837" t="s">
        <v>360</v>
      </c>
      <c r="E1162" s="837"/>
      <c r="F1162" s="837"/>
      <c r="G1162" s="837"/>
      <c r="H1162" s="837"/>
      <c r="I1162" s="837"/>
      <c r="J1162" s="837"/>
      <c r="K1162" s="837"/>
      <c r="L1162" s="837"/>
      <c r="M1162" s="837"/>
      <c r="N1162" s="837"/>
      <c r="O1162" s="837"/>
      <c r="P1162" s="837"/>
      <c r="Q1162" s="837"/>
      <c r="R1162" s="837"/>
      <c r="S1162" s="837"/>
      <c r="T1162" s="837"/>
      <c r="U1162" s="837"/>
      <c r="V1162" s="837"/>
      <c r="W1162" s="837"/>
      <c r="X1162" s="837"/>
      <c r="Y1162" s="837"/>
      <c r="Z1162" s="837"/>
      <c r="AA1162" s="837"/>
      <c r="AB1162" s="837"/>
      <c r="AC1162" s="837"/>
      <c r="AD1162" s="837"/>
      <c r="AE1162" s="837"/>
      <c r="AF1162" s="837"/>
      <c r="AG1162" s="837"/>
      <c r="AH1162" s="837"/>
      <c r="AI1162" s="837"/>
      <c r="AJ1162" s="837"/>
      <c r="AK1162" s="837"/>
      <c r="AL1162" s="837"/>
      <c r="AM1162" s="1020"/>
      <c r="AN1162" s="1426"/>
      <c r="AO1162" s="1426"/>
      <c r="AP1162" s="1427"/>
      <c r="AS1162" s="237"/>
      <c r="AT1162" s="237"/>
      <c r="AU1162" s="237"/>
      <c r="AV1162" s="237"/>
      <c r="AW1162" s="237"/>
      <c r="AX1162" s="237"/>
      <c r="AY1162" s="237"/>
      <c r="AZ1162" s="237"/>
      <c r="BA1162" s="237"/>
      <c r="BB1162" s="237"/>
      <c r="BC1162" s="237"/>
      <c r="BD1162" s="237"/>
      <c r="BE1162" s="237"/>
      <c r="BF1162" s="237"/>
      <c r="BG1162" s="237"/>
      <c r="BH1162" s="237"/>
      <c r="BI1162" s="237"/>
      <c r="BJ1162" s="237"/>
      <c r="BK1162" s="237"/>
      <c r="BL1162" s="237"/>
      <c r="BM1162" s="237"/>
      <c r="BN1162" s="237"/>
      <c r="BO1162" s="237"/>
      <c r="BP1162" s="237"/>
      <c r="BQ1162" s="237"/>
      <c r="BR1162" s="237"/>
      <c r="BS1162" s="237"/>
      <c r="BT1162" s="237"/>
      <c r="BU1162" s="237"/>
      <c r="BV1162" s="237"/>
      <c r="BW1162" s="237"/>
      <c r="BX1162" s="237"/>
      <c r="BY1162" s="237"/>
      <c r="BZ1162" s="237"/>
    </row>
    <row r="1163" spans="1:84" s="243" customFormat="1" ht="81" customHeight="1" x14ac:dyDescent="0.15">
      <c r="A1163" s="237"/>
      <c r="B1163" s="851"/>
      <c r="C1163" s="852"/>
      <c r="E1163" s="855" t="s">
        <v>1400</v>
      </c>
      <c r="F1163" s="856"/>
      <c r="G1163" s="856"/>
      <c r="H1163" s="856"/>
      <c r="I1163" s="856"/>
      <c r="J1163" s="856"/>
      <c r="K1163" s="856"/>
      <c r="L1163" s="856"/>
      <c r="M1163" s="856"/>
      <c r="N1163" s="856"/>
      <c r="O1163" s="856"/>
      <c r="P1163" s="856"/>
      <c r="Q1163" s="856"/>
      <c r="R1163" s="856"/>
      <c r="S1163" s="856"/>
      <c r="T1163" s="856"/>
      <c r="U1163" s="856"/>
      <c r="V1163" s="856"/>
      <c r="W1163" s="856"/>
      <c r="X1163" s="856"/>
      <c r="Y1163" s="856"/>
      <c r="Z1163" s="856"/>
      <c r="AA1163" s="856"/>
      <c r="AB1163" s="856"/>
      <c r="AC1163" s="856"/>
      <c r="AD1163" s="856"/>
      <c r="AE1163" s="856"/>
      <c r="AF1163" s="856"/>
      <c r="AG1163" s="856"/>
      <c r="AH1163" s="856"/>
      <c r="AI1163" s="856"/>
      <c r="AJ1163" s="856"/>
      <c r="AK1163" s="856"/>
      <c r="AL1163" s="812"/>
      <c r="AM1163" s="1428"/>
      <c r="AN1163" s="1180"/>
      <c r="AO1163" s="1180"/>
      <c r="AP1163" s="1429"/>
    </row>
    <row r="1164" spans="1:84" s="243" customFormat="1" ht="6" customHeight="1" x14ac:dyDescent="0.15">
      <c r="A1164" s="237"/>
      <c r="B1164" s="853"/>
      <c r="C1164" s="854"/>
      <c r="D1164" s="880"/>
      <c r="E1164" s="880"/>
      <c r="F1164" s="880"/>
      <c r="G1164" s="880"/>
      <c r="H1164" s="880"/>
      <c r="I1164" s="880"/>
      <c r="J1164" s="880"/>
      <c r="K1164" s="880"/>
      <c r="L1164" s="880"/>
      <c r="M1164" s="880"/>
      <c r="N1164" s="880"/>
      <c r="O1164" s="880"/>
      <c r="P1164" s="880"/>
      <c r="Q1164" s="880"/>
      <c r="R1164" s="880"/>
      <c r="S1164" s="880"/>
      <c r="T1164" s="880"/>
      <c r="U1164" s="880"/>
      <c r="V1164" s="880"/>
      <c r="W1164" s="880"/>
      <c r="X1164" s="880"/>
      <c r="Y1164" s="880"/>
      <c r="Z1164" s="880"/>
      <c r="AA1164" s="880"/>
      <c r="AB1164" s="880"/>
      <c r="AC1164" s="880"/>
      <c r="AD1164" s="880"/>
      <c r="AE1164" s="880"/>
      <c r="AF1164" s="880"/>
      <c r="AG1164" s="880"/>
      <c r="AH1164" s="880"/>
      <c r="AI1164" s="880"/>
      <c r="AJ1164" s="880"/>
      <c r="AK1164" s="880"/>
      <c r="AL1164" s="880"/>
      <c r="AM1164" s="1010"/>
      <c r="AN1164" s="1011"/>
      <c r="AO1164" s="1011"/>
      <c r="AP1164" s="1012"/>
      <c r="AR1164" s="237"/>
      <c r="CB1164" s="237"/>
      <c r="CC1164" s="237"/>
      <c r="CD1164" s="237"/>
      <c r="CE1164" s="237"/>
      <c r="CF1164" s="237"/>
    </row>
    <row r="1165" spans="1:84" s="243" customFormat="1" ht="45" customHeight="1" x14ac:dyDescent="0.15">
      <c r="B1165" s="835" t="s">
        <v>376</v>
      </c>
      <c r="C1165" s="835"/>
      <c r="D1165" s="832" t="s">
        <v>1750</v>
      </c>
      <c r="E1165" s="832"/>
      <c r="F1165" s="832"/>
      <c r="G1165" s="832"/>
      <c r="H1165" s="832"/>
      <c r="I1165" s="832"/>
      <c r="J1165" s="832"/>
      <c r="K1165" s="832"/>
      <c r="L1165" s="832"/>
      <c r="M1165" s="832"/>
      <c r="N1165" s="832"/>
      <c r="O1165" s="832"/>
      <c r="P1165" s="832"/>
      <c r="Q1165" s="832"/>
      <c r="R1165" s="832"/>
      <c r="S1165" s="832"/>
      <c r="T1165" s="832"/>
      <c r="U1165" s="832"/>
      <c r="V1165" s="832"/>
      <c r="W1165" s="832"/>
      <c r="X1165" s="832"/>
      <c r="Y1165" s="832"/>
      <c r="Z1165" s="832"/>
      <c r="AA1165" s="832"/>
      <c r="AB1165" s="832"/>
      <c r="AC1165" s="832"/>
      <c r="AD1165" s="832"/>
      <c r="AE1165" s="832"/>
      <c r="AF1165" s="832"/>
      <c r="AG1165" s="832"/>
      <c r="AH1165" s="832"/>
      <c r="AI1165" s="832"/>
      <c r="AJ1165" s="832"/>
      <c r="AK1165" s="832"/>
      <c r="AL1165" s="832"/>
      <c r="AM1165" s="994"/>
      <c r="AN1165" s="995"/>
      <c r="AO1165" s="995"/>
      <c r="AP1165" s="996"/>
      <c r="AR1165" s="237"/>
    </row>
    <row r="1166" spans="1:84" ht="45" customHeight="1" x14ac:dyDescent="0.15">
      <c r="A1166" s="243"/>
      <c r="B1166" s="835" t="s">
        <v>368</v>
      </c>
      <c r="C1166" s="835"/>
      <c r="D1166" s="832" t="s">
        <v>361</v>
      </c>
      <c r="E1166" s="832"/>
      <c r="F1166" s="832"/>
      <c r="G1166" s="832"/>
      <c r="H1166" s="832"/>
      <c r="I1166" s="832"/>
      <c r="J1166" s="832"/>
      <c r="K1166" s="832"/>
      <c r="L1166" s="832"/>
      <c r="M1166" s="832"/>
      <c r="N1166" s="832"/>
      <c r="O1166" s="832"/>
      <c r="P1166" s="832"/>
      <c r="Q1166" s="832"/>
      <c r="R1166" s="832"/>
      <c r="S1166" s="832"/>
      <c r="T1166" s="832"/>
      <c r="U1166" s="832"/>
      <c r="V1166" s="832"/>
      <c r="W1166" s="832"/>
      <c r="X1166" s="832"/>
      <c r="Y1166" s="832"/>
      <c r="Z1166" s="832"/>
      <c r="AA1166" s="832"/>
      <c r="AB1166" s="832"/>
      <c r="AC1166" s="832"/>
      <c r="AD1166" s="832"/>
      <c r="AE1166" s="832"/>
      <c r="AF1166" s="832"/>
      <c r="AG1166" s="832"/>
      <c r="AH1166" s="832"/>
      <c r="AI1166" s="832"/>
      <c r="AJ1166" s="832"/>
      <c r="AK1166" s="832"/>
      <c r="AL1166" s="832"/>
      <c r="AM1166" s="994"/>
      <c r="AN1166" s="995"/>
      <c r="AO1166" s="995"/>
      <c r="AP1166" s="996"/>
      <c r="AQ1166" s="243"/>
      <c r="AR1166" s="237"/>
      <c r="AS1166" s="243"/>
      <c r="AT1166" s="243"/>
      <c r="AU1166" s="243"/>
      <c r="AV1166" s="243"/>
      <c r="AW1166" s="243"/>
      <c r="AX1166" s="243"/>
      <c r="AY1166" s="243"/>
      <c r="AZ1166" s="243"/>
      <c r="BA1166" s="243"/>
      <c r="BB1166" s="243"/>
      <c r="BC1166" s="243"/>
      <c r="BD1166" s="243"/>
      <c r="BE1166" s="243"/>
      <c r="BF1166" s="243"/>
      <c r="BG1166" s="243"/>
      <c r="BH1166" s="243"/>
      <c r="BI1166" s="243"/>
      <c r="BJ1166" s="243"/>
      <c r="BK1166" s="243"/>
      <c r="BL1166" s="243"/>
      <c r="BM1166" s="243"/>
      <c r="BN1166" s="243"/>
      <c r="BO1166" s="243"/>
      <c r="BP1166" s="243"/>
      <c r="BQ1166" s="243"/>
      <c r="BR1166" s="243"/>
      <c r="BS1166" s="243"/>
      <c r="BT1166" s="243"/>
      <c r="BU1166" s="243"/>
      <c r="BV1166" s="243"/>
      <c r="BW1166" s="243"/>
      <c r="BX1166" s="243"/>
      <c r="BY1166" s="243"/>
      <c r="BZ1166" s="243"/>
      <c r="CB1166" s="243"/>
      <c r="CC1166" s="243"/>
      <c r="CD1166" s="243"/>
      <c r="CE1166" s="243"/>
      <c r="CF1166" s="243"/>
    </row>
    <row r="1167" spans="1:84" s="243" customFormat="1" ht="45" customHeight="1" x14ac:dyDescent="0.15">
      <c r="A1167" s="237"/>
      <c r="B1167" s="1022" t="s">
        <v>371</v>
      </c>
      <c r="C1167" s="961"/>
      <c r="D1167" s="829" t="s">
        <v>1751</v>
      </c>
      <c r="E1167" s="830"/>
      <c r="F1167" s="830"/>
      <c r="G1167" s="830"/>
      <c r="H1167" s="830"/>
      <c r="I1167" s="830"/>
      <c r="J1167" s="830"/>
      <c r="K1167" s="830"/>
      <c r="L1167" s="830"/>
      <c r="M1167" s="830"/>
      <c r="N1167" s="830"/>
      <c r="O1167" s="830"/>
      <c r="P1167" s="830"/>
      <c r="Q1167" s="830"/>
      <c r="R1167" s="830"/>
      <c r="S1167" s="830"/>
      <c r="T1167" s="830"/>
      <c r="U1167" s="830"/>
      <c r="V1167" s="830"/>
      <c r="W1167" s="830"/>
      <c r="X1167" s="830"/>
      <c r="Y1167" s="830"/>
      <c r="Z1167" s="830"/>
      <c r="AA1167" s="830"/>
      <c r="AB1167" s="830"/>
      <c r="AC1167" s="830"/>
      <c r="AD1167" s="830"/>
      <c r="AE1167" s="830"/>
      <c r="AF1167" s="830"/>
      <c r="AG1167" s="830"/>
      <c r="AH1167" s="830"/>
      <c r="AI1167" s="830"/>
      <c r="AJ1167" s="830"/>
      <c r="AK1167" s="830"/>
      <c r="AL1167" s="831"/>
      <c r="AM1167" s="994"/>
      <c r="AN1167" s="995"/>
      <c r="AO1167" s="995"/>
      <c r="AP1167" s="996"/>
      <c r="AR1167" s="237"/>
      <c r="CA1167" s="237"/>
    </row>
    <row r="1168" spans="1:84" s="243" customFormat="1" ht="30" customHeight="1" x14ac:dyDescent="0.15">
      <c r="A1168" s="238"/>
      <c r="B1168" s="885" t="s">
        <v>381</v>
      </c>
      <c r="C1168" s="886"/>
      <c r="D1168" s="837" t="s">
        <v>1402</v>
      </c>
      <c r="E1168" s="837"/>
      <c r="F1168" s="837"/>
      <c r="G1168" s="837"/>
      <c r="H1168" s="837"/>
      <c r="I1168" s="837"/>
      <c r="J1168" s="837"/>
      <c r="K1168" s="837"/>
      <c r="L1168" s="837"/>
      <c r="M1168" s="837"/>
      <c r="N1168" s="837"/>
      <c r="O1168" s="837"/>
      <c r="P1168" s="837"/>
      <c r="Q1168" s="837"/>
      <c r="R1168" s="837"/>
      <c r="S1168" s="837"/>
      <c r="T1168" s="837"/>
      <c r="U1168" s="837"/>
      <c r="V1168" s="837"/>
      <c r="W1168" s="837"/>
      <c r="X1168" s="837"/>
      <c r="Y1168" s="837"/>
      <c r="Z1168" s="837"/>
      <c r="AA1168" s="837"/>
      <c r="AB1168" s="837"/>
      <c r="AC1168" s="837"/>
      <c r="AD1168" s="837"/>
      <c r="AE1168" s="837"/>
      <c r="AF1168" s="837"/>
      <c r="AG1168" s="837"/>
      <c r="AH1168" s="837"/>
      <c r="AI1168" s="837"/>
      <c r="AJ1168" s="837"/>
      <c r="AK1168" s="837"/>
      <c r="AL1168" s="837"/>
      <c r="AM1168" s="1020"/>
      <c r="AN1168" s="1426"/>
      <c r="AO1168" s="1426"/>
      <c r="AP1168" s="1427"/>
      <c r="AR1168" s="237"/>
    </row>
    <row r="1169" spans="1:84" s="243" customFormat="1" ht="39" customHeight="1" x14ac:dyDescent="0.15">
      <c r="A1169" s="238"/>
      <c r="B1169" s="851"/>
      <c r="C1169" s="852"/>
      <c r="D1169" s="818"/>
      <c r="E1169" s="1042" t="s">
        <v>1401</v>
      </c>
      <c r="F1169" s="1042"/>
      <c r="G1169" s="1042"/>
      <c r="H1169" s="1042"/>
      <c r="I1169" s="1042"/>
      <c r="J1169" s="1042"/>
      <c r="K1169" s="1042"/>
      <c r="L1169" s="1042"/>
      <c r="M1169" s="1042"/>
      <c r="N1169" s="1042"/>
      <c r="O1169" s="1042"/>
      <c r="P1169" s="1042"/>
      <c r="Q1169" s="1042"/>
      <c r="R1169" s="1042"/>
      <c r="S1169" s="1042"/>
      <c r="T1169" s="1042"/>
      <c r="U1169" s="1042"/>
      <c r="V1169" s="1042"/>
      <c r="W1169" s="1042"/>
      <c r="X1169" s="1042"/>
      <c r="Y1169" s="1042"/>
      <c r="Z1169" s="1042"/>
      <c r="AA1169" s="1042"/>
      <c r="AB1169" s="1042"/>
      <c r="AC1169" s="1042"/>
      <c r="AD1169" s="1042"/>
      <c r="AE1169" s="1042"/>
      <c r="AF1169" s="1042"/>
      <c r="AG1169" s="1042"/>
      <c r="AH1169" s="1042"/>
      <c r="AI1169" s="1042"/>
      <c r="AJ1169" s="1042"/>
      <c r="AK1169" s="1042"/>
      <c r="AL1169" s="819"/>
      <c r="AM1169" s="1428"/>
      <c r="AN1169" s="1180"/>
      <c r="AO1169" s="1180"/>
      <c r="AP1169" s="1429"/>
      <c r="AR1169" s="237"/>
    </row>
    <row r="1170" spans="1:84" s="243" customFormat="1" ht="6" customHeight="1" x14ac:dyDescent="0.15">
      <c r="A1170" s="238"/>
      <c r="B1170" s="853"/>
      <c r="C1170" s="854"/>
      <c r="D1170" s="651"/>
      <c r="E1170" s="820"/>
      <c r="F1170" s="820"/>
      <c r="G1170" s="820"/>
      <c r="H1170" s="820"/>
      <c r="I1170" s="820"/>
      <c r="J1170" s="820"/>
      <c r="K1170" s="820"/>
      <c r="L1170" s="820"/>
      <c r="M1170" s="820"/>
      <c r="N1170" s="820"/>
      <c r="O1170" s="820"/>
      <c r="P1170" s="820"/>
      <c r="Q1170" s="820"/>
      <c r="R1170" s="820"/>
      <c r="S1170" s="820"/>
      <c r="T1170" s="820"/>
      <c r="U1170" s="820"/>
      <c r="V1170" s="820"/>
      <c r="W1170" s="820"/>
      <c r="X1170" s="820"/>
      <c r="Y1170" s="820"/>
      <c r="Z1170" s="820"/>
      <c r="AA1170" s="820"/>
      <c r="AB1170" s="820"/>
      <c r="AC1170" s="820"/>
      <c r="AD1170" s="820"/>
      <c r="AE1170" s="820"/>
      <c r="AF1170" s="820"/>
      <c r="AG1170" s="820"/>
      <c r="AH1170" s="820"/>
      <c r="AI1170" s="820"/>
      <c r="AJ1170" s="820"/>
      <c r="AK1170" s="820"/>
      <c r="AL1170" s="821"/>
      <c r="AM1170" s="1010"/>
      <c r="AN1170" s="1011"/>
      <c r="AO1170" s="1011"/>
      <c r="AP1170" s="1012"/>
      <c r="AR1170" s="237"/>
    </row>
    <row r="1171" spans="1:84" s="243" customFormat="1" ht="30" customHeight="1" x14ac:dyDescent="0.15">
      <c r="A1171" s="237"/>
      <c r="B1171" s="1022" t="s">
        <v>382</v>
      </c>
      <c r="C1171" s="961"/>
      <c r="D1171" s="829" t="s">
        <v>362</v>
      </c>
      <c r="E1171" s="830"/>
      <c r="F1171" s="830"/>
      <c r="G1171" s="830"/>
      <c r="H1171" s="830"/>
      <c r="I1171" s="830"/>
      <c r="J1171" s="830"/>
      <c r="K1171" s="830"/>
      <c r="L1171" s="830"/>
      <c r="M1171" s="830"/>
      <c r="N1171" s="830"/>
      <c r="O1171" s="830"/>
      <c r="P1171" s="830"/>
      <c r="Q1171" s="830"/>
      <c r="R1171" s="830"/>
      <c r="S1171" s="830"/>
      <c r="T1171" s="830"/>
      <c r="U1171" s="830"/>
      <c r="V1171" s="830"/>
      <c r="W1171" s="830"/>
      <c r="X1171" s="830"/>
      <c r="Y1171" s="830"/>
      <c r="Z1171" s="830"/>
      <c r="AA1171" s="830"/>
      <c r="AB1171" s="830"/>
      <c r="AC1171" s="830"/>
      <c r="AD1171" s="830"/>
      <c r="AE1171" s="830"/>
      <c r="AF1171" s="830"/>
      <c r="AG1171" s="830"/>
      <c r="AH1171" s="830"/>
      <c r="AI1171" s="830"/>
      <c r="AJ1171" s="830"/>
      <c r="AK1171" s="830"/>
      <c r="AL1171" s="831"/>
      <c r="AM1171" s="994"/>
      <c r="AN1171" s="995"/>
      <c r="AO1171" s="995"/>
      <c r="AP1171" s="996"/>
      <c r="AR1171" s="237"/>
      <c r="AS1171" s="237"/>
      <c r="AT1171" s="237"/>
      <c r="AU1171" s="237"/>
      <c r="AV1171" s="237"/>
      <c r="AW1171" s="237"/>
      <c r="AX1171" s="237"/>
      <c r="AY1171" s="237"/>
      <c r="AZ1171" s="237"/>
      <c r="BA1171" s="237"/>
      <c r="BB1171" s="237"/>
      <c r="BC1171" s="237"/>
      <c r="BD1171" s="237"/>
      <c r="BE1171" s="237"/>
      <c r="BF1171" s="237"/>
      <c r="BG1171" s="237"/>
      <c r="BH1171" s="237"/>
      <c r="BI1171" s="237"/>
      <c r="BJ1171" s="237"/>
      <c r="BK1171" s="237"/>
      <c r="BL1171" s="237"/>
      <c r="BM1171" s="237"/>
      <c r="BN1171" s="237"/>
      <c r="BO1171" s="237"/>
      <c r="BP1171" s="237"/>
      <c r="BQ1171" s="237"/>
      <c r="BR1171" s="237"/>
      <c r="BS1171" s="237"/>
      <c r="BT1171" s="237"/>
      <c r="BU1171" s="237"/>
      <c r="BV1171" s="237"/>
      <c r="BW1171" s="237"/>
      <c r="BX1171" s="237"/>
      <c r="BY1171" s="237"/>
      <c r="BZ1171" s="237"/>
    </row>
    <row r="1172" spans="1:84" s="243" customFormat="1" ht="45" customHeight="1" x14ac:dyDescent="0.15">
      <c r="A1172" s="237"/>
      <c r="B1172" s="885" t="s">
        <v>383</v>
      </c>
      <c r="C1172" s="886"/>
      <c r="D1172" s="837" t="s">
        <v>1404</v>
      </c>
      <c r="E1172" s="837"/>
      <c r="F1172" s="837"/>
      <c r="G1172" s="837"/>
      <c r="H1172" s="837"/>
      <c r="I1172" s="837"/>
      <c r="J1172" s="837"/>
      <c r="K1172" s="837"/>
      <c r="L1172" s="837"/>
      <c r="M1172" s="837"/>
      <c r="N1172" s="837"/>
      <c r="O1172" s="837"/>
      <c r="P1172" s="837"/>
      <c r="Q1172" s="837"/>
      <c r="R1172" s="837"/>
      <c r="S1172" s="837"/>
      <c r="T1172" s="837"/>
      <c r="U1172" s="837"/>
      <c r="V1172" s="837"/>
      <c r="W1172" s="837"/>
      <c r="X1172" s="837"/>
      <c r="Y1172" s="837"/>
      <c r="Z1172" s="837"/>
      <c r="AA1172" s="837"/>
      <c r="AB1172" s="837"/>
      <c r="AC1172" s="837"/>
      <c r="AD1172" s="837"/>
      <c r="AE1172" s="837"/>
      <c r="AF1172" s="837"/>
      <c r="AG1172" s="837"/>
      <c r="AH1172" s="837"/>
      <c r="AI1172" s="837"/>
      <c r="AJ1172" s="837"/>
      <c r="AK1172" s="837"/>
      <c r="AL1172" s="837"/>
      <c r="AM1172" s="1020"/>
      <c r="AN1172" s="1426"/>
      <c r="AO1172" s="1426"/>
      <c r="AP1172" s="1427"/>
      <c r="AR1172" s="237"/>
    </row>
    <row r="1173" spans="1:84" s="243" customFormat="1" ht="39" customHeight="1" x14ac:dyDescent="0.15">
      <c r="A1173" s="237"/>
      <c r="B1173" s="851"/>
      <c r="C1173" s="852"/>
      <c r="D1173" s="822"/>
      <c r="E1173" s="869" t="s">
        <v>1403</v>
      </c>
      <c r="F1173" s="869"/>
      <c r="G1173" s="869"/>
      <c r="H1173" s="869"/>
      <c r="I1173" s="869"/>
      <c r="J1173" s="869"/>
      <c r="K1173" s="869"/>
      <c r="L1173" s="869"/>
      <c r="M1173" s="869"/>
      <c r="N1173" s="869"/>
      <c r="O1173" s="869"/>
      <c r="P1173" s="869"/>
      <c r="Q1173" s="869"/>
      <c r="R1173" s="869"/>
      <c r="S1173" s="869"/>
      <c r="T1173" s="869"/>
      <c r="U1173" s="869"/>
      <c r="V1173" s="869"/>
      <c r="W1173" s="869"/>
      <c r="X1173" s="869"/>
      <c r="Y1173" s="869"/>
      <c r="Z1173" s="869"/>
      <c r="AA1173" s="869"/>
      <c r="AB1173" s="869"/>
      <c r="AC1173" s="869"/>
      <c r="AD1173" s="869"/>
      <c r="AE1173" s="869"/>
      <c r="AF1173" s="869"/>
      <c r="AG1173" s="869"/>
      <c r="AH1173" s="869"/>
      <c r="AI1173" s="869"/>
      <c r="AJ1173" s="869"/>
      <c r="AK1173" s="869"/>
      <c r="AL1173" s="812"/>
      <c r="AM1173" s="1428"/>
      <c r="AN1173" s="1180"/>
      <c r="AO1173" s="1180"/>
      <c r="AP1173" s="1429"/>
      <c r="AR1173" s="237"/>
    </row>
    <row r="1174" spans="1:84" s="243" customFormat="1" ht="6" customHeight="1" x14ac:dyDescent="0.15">
      <c r="A1174" s="237"/>
      <c r="B1174" s="853"/>
      <c r="C1174" s="854"/>
      <c r="D1174" s="975"/>
      <c r="E1174" s="976"/>
      <c r="F1174" s="976"/>
      <c r="G1174" s="976"/>
      <c r="H1174" s="976"/>
      <c r="I1174" s="976"/>
      <c r="J1174" s="976"/>
      <c r="K1174" s="976"/>
      <c r="L1174" s="976"/>
      <c r="M1174" s="976"/>
      <c r="N1174" s="976"/>
      <c r="O1174" s="976"/>
      <c r="P1174" s="976"/>
      <c r="Q1174" s="976"/>
      <c r="R1174" s="976"/>
      <c r="S1174" s="976"/>
      <c r="T1174" s="976"/>
      <c r="U1174" s="976"/>
      <c r="V1174" s="976"/>
      <c r="W1174" s="976"/>
      <c r="X1174" s="976"/>
      <c r="Y1174" s="976"/>
      <c r="Z1174" s="976"/>
      <c r="AA1174" s="976"/>
      <c r="AB1174" s="976"/>
      <c r="AC1174" s="976"/>
      <c r="AD1174" s="976"/>
      <c r="AE1174" s="976"/>
      <c r="AF1174" s="976"/>
      <c r="AG1174" s="976"/>
      <c r="AH1174" s="976"/>
      <c r="AI1174" s="976"/>
      <c r="AJ1174" s="976"/>
      <c r="AK1174" s="976"/>
      <c r="AL1174" s="977"/>
      <c r="AM1174" s="1010"/>
      <c r="AN1174" s="1011"/>
      <c r="AO1174" s="1011"/>
      <c r="AP1174" s="1012"/>
      <c r="AR1174" s="237"/>
    </row>
    <row r="1175" spans="1:84" s="243" customFormat="1" ht="120.6" customHeight="1" x14ac:dyDescent="0.15">
      <c r="A1175" s="237"/>
      <c r="B1175" s="835" t="s">
        <v>31</v>
      </c>
      <c r="C1175" s="835"/>
      <c r="D1175" s="832" t="s">
        <v>1752</v>
      </c>
      <c r="E1175" s="832"/>
      <c r="F1175" s="832"/>
      <c r="G1175" s="832"/>
      <c r="H1175" s="832"/>
      <c r="I1175" s="832"/>
      <c r="J1175" s="832"/>
      <c r="K1175" s="832"/>
      <c r="L1175" s="832"/>
      <c r="M1175" s="832"/>
      <c r="N1175" s="832"/>
      <c r="O1175" s="832"/>
      <c r="P1175" s="832"/>
      <c r="Q1175" s="832"/>
      <c r="R1175" s="832"/>
      <c r="S1175" s="832"/>
      <c r="T1175" s="832"/>
      <c r="U1175" s="832"/>
      <c r="V1175" s="832"/>
      <c r="W1175" s="832"/>
      <c r="X1175" s="832"/>
      <c r="Y1175" s="832"/>
      <c r="Z1175" s="832"/>
      <c r="AA1175" s="832"/>
      <c r="AB1175" s="832"/>
      <c r="AC1175" s="832"/>
      <c r="AD1175" s="832"/>
      <c r="AE1175" s="832"/>
      <c r="AF1175" s="832"/>
      <c r="AG1175" s="832"/>
      <c r="AH1175" s="832"/>
      <c r="AI1175" s="832"/>
      <c r="AJ1175" s="832"/>
      <c r="AK1175" s="832"/>
      <c r="AL1175" s="832"/>
      <c r="AM1175" s="994"/>
      <c r="AN1175" s="995"/>
      <c r="AO1175" s="995"/>
      <c r="AP1175" s="996"/>
      <c r="AR1175" s="237"/>
      <c r="CB1175" s="237"/>
      <c r="CC1175" s="237"/>
      <c r="CD1175" s="237"/>
      <c r="CE1175" s="237"/>
      <c r="CF1175" s="237"/>
    </row>
    <row r="1176" spans="1:84" s="243" customFormat="1" ht="6" customHeight="1" x14ac:dyDescent="0.15">
      <c r="A1176" s="237"/>
      <c r="B1176" s="823"/>
      <c r="C1176" s="823"/>
      <c r="D1176" s="549"/>
      <c r="E1176" s="549"/>
      <c r="F1176" s="549"/>
      <c r="G1176" s="549"/>
      <c r="H1176" s="549"/>
      <c r="I1176" s="549"/>
      <c r="J1176" s="549"/>
      <c r="K1176" s="549"/>
      <c r="L1176" s="549"/>
      <c r="M1176" s="549"/>
      <c r="N1176" s="549"/>
      <c r="O1176" s="549"/>
      <c r="P1176" s="549"/>
      <c r="Q1176" s="549"/>
      <c r="R1176" s="549"/>
      <c r="S1176" s="549"/>
      <c r="T1176" s="549"/>
      <c r="U1176" s="549"/>
      <c r="V1176" s="549"/>
      <c r="W1176" s="549"/>
      <c r="X1176" s="549"/>
      <c r="Y1176" s="549"/>
      <c r="Z1176" s="549"/>
      <c r="AA1176" s="549"/>
      <c r="AB1176" s="549"/>
      <c r="AC1176" s="549"/>
      <c r="AD1176" s="549"/>
      <c r="AE1176" s="549"/>
      <c r="AF1176" s="549"/>
      <c r="AG1176" s="549"/>
      <c r="AH1176" s="549"/>
      <c r="AI1176" s="549"/>
      <c r="AJ1176" s="549"/>
      <c r="AK1176" s="549"/>
      <c r="AL1176" s="549"/>
      <c r="AM1176" s="802"/>
      <c r="AN1176" s="802"/>
      <c r="AO1176" s="802"/>
      <c r="AP1176" s="802"/>
      <c r="AR1176" s="237"/>
      <c r="CB1176" s="237"/>
      <c r="CC1176" s="237"/>
      <c r="CD1176" s="237"/>
      <c r="CE1176" s="237"/>
      <c r="CF1176" s="237"/>
    </row>
    <row r="1177" spans="1:84" ht="18" customHeight="1" x14ac:dyDescent="0.15">
      <c r="B1177" s="238" t="s">
        <v>1525</v>
      </c>
      <c r="AQ1177" s="243"/>
      <c r="AR1177" s="237"/>
      <c r="AS1177" s="243"/>
      <c r="AT1177" s="243"/>
      <c r="AU1177" s="243"/>
      <c r="AV1177" s="243"/>
      <c r="AW1177" s="243"/>
      <c r="AX1177" s="243"/>
      <c r="AY1177" s="243"/>
      <c r="AZ1177" s="243"/>
      <c r="BA1177" s="243"/>
      <c r="BB1177" s="243"/>
      <c r="BC1177" s="243"/>
      <c r="BD1177" s="243"/>
      <c r="BE1177" s="243"/>
      <c r="BF1177" s="243"/>
      <c r="BG1177" s="243"/>
      <c r="BH1177" s="243"/>
      <c r="BI1177" s="243"/>
      <c r="BJ1177" s="243"/>
      <c r="BK1177" s="243"/>
      <c r="BL1177" s="243"/>
      <c r="BM1177" s="243"/>
      <c r="BN1177" s="243"/>
      <c r="BO1177" s="243"/>
      <c r="BP1177" s="243"/>
      <c r="BQ1177" s="243"/>
      <c r="BR1177" s="243"/>
      <c r="BS1177" s="243"/>
      <c r="BT1177" s="243"/>
      <c r="BU1177" s="243"/>
      <c r="BV1177" s="243"/>
      <c r="BW1177" s="243"/>
      <c r="BX1177" s="243"/>
      <c r="BY1177" s="243"/>
      <c r="BZ1177" s="243"/>
      <c r="CA1177" s="243"/>
      <c r="CB1177" s="243"/>
      <c r="CC1177" s="243"/>
      <c r="CD1177" s="243"/>
      <c r="CE1177" s="243"/>
      <c r="CF1177" s="243"/>
    </row>
    <row r="1178" spans="1:84" ht="18" customHeight="1" x14ac:dyDescent="0.15">
      <c r="B1178" s="1004" t="s">
        <v>27</v>
      </c>
      <c r="C1178" s="1005"/>
      <c r="D1178" s="1005"/>
      <c r="E1178" s="1005"/>
      <c r="F1178" s="1005"/>
      <c r="G1178" s="1005"/>
      <c r="H1178" s="1005"/>
      <c r="I1178" s="1005"/>
      <c r="J1178" s="1005"/>
      <c r="K1178" s="1005"/>
      <c r="L1178" s="1005"/>
      <c r="M1178" s="1005"/>
      <c r="N1178" s="1005"/>
      <c r="O1178" s="1005"/>
      <c r="P1178" s="1005"/>
      <c r="Q1178" s="1005"/>
      <c r="R1178" s="1005"/>
      <c r="S1178" s="1005"/>
      <c r="T1178" s="1005"/>
      <c r="U1178" s="1005"/>
      <c r="V1178" s="1005"/>
      <c r="W1178" s="1005"/>
      <c r="X1178" s="1005"/>
      <c r="Y1178" s="1005"/>
      <c r="Z1178" s="1005"/>
      <c r="AA1178" s="1005"/>
      <c r="AB1178" s="1005"/>
      <c r="AC1178" s="1005"/>
      <c r="AD1178" s="1005"/>
      <c r="AE1178" s="1005"/>
      <c r="AF1178" s="1005"/>
      <c r="AG1178" s="1005"/>
      <c r="AH1178" s="1005"/>
      <c r="AI1178" s="1005"/>
      <c r="AJ1178" s="1005"/>
      <c r="AK1178" s="1005"/>
      <c r="AL1178" s="1006"/>
      <c r="AM1178" s="981" t="s">
        <v>60</v>
      </c>
      <c r="AN1178" s="982"/>
      <c r="AO1178" s="982"/>
      <c r="AP1178" s="983"/>
      <c r="AQ1178" s="237"/>
      <c r="AR1178" s="237"/>
      <c r="AS1178" s="243"/>
      <c r="AT1178" s="243"/>
      <c r="AU1178" s="243"/>
      <c r="AV1178" s="243"/>
      <c r="AW1178" s="243"/>
      <c r="AX1178" s="243"/>
      <c r="AY1178" s="243"/>
      <c r="AZ1178" s="243"/>
      <c r="BA1178" s="243"/>
      <c r="BB1178" s="243"/>
      <c r="BC1178" s="243"/>
      <c r="BD1178" s="243"/>
      <c r="BE1178" s="243"/>
      <c r="BF1178" s="243"/>
      <c r="BG1178" s="243"/>
      <c r="BH1178" s="243"/>
      <c r="BI1178" s="243"/>
      <c r="BJ1178" s="243"/>
      <c r="BK1178" s="243"/>
      <c r="BL1178" s="243"/>
      <c r="BM1178" s="243"/>
      <c r="BN1178" s="243"/>
      <c r="BO1178" s="243"/>
      <c r="BP1178" s="243"/>
      <c r="BQ1178" s="243"/>
      <c r="BR1178" s="243"/>
      <c r="BS1178" s="243"/>
      <c r="BT1178" s="243"/>
      <c r="BU1178" s="243"/>
      <c r="BV1178" s="243"/>
      <c r="BW1178" s="243"/>
      <c r="BX1178" s="243"/>
      <c r="BY1178" s="243"/>
      <c r="BZ1178" s="243"/>
      <c r="CB1178" s="243"/>
      <c r="CC1178" s="243"/>
      <c r="CD1178" s="243"/>
      <c r="CE1178" s="243"/>
      <c r="CF1178" s="243"/>
    </row>
    <row r="1179" spans="1:84" ht="30" customHeight="1" x14ac:dyDescent="0.15">
      <c r="B1179" s="835" t="s">
        <v>379</v>
      </c>
      <c r="C1179" s="835"/>
      <c r="D1179" s="832" t="s">
        <v>1753</v>
      </c>
      <c r="E1179" s="832"/>
      <c r="F1179" s="832"/>
      <c r="G1179" s="832"/>
      <c r="H1179" s="832"/>
      <c r="I1179" s="832"/>
      <c r="J1179" s="832"/>
      <c r="K1179" s="832"/>
      <c r="L1179" s="832"/>
      <c r="M1179" s="832"/>
      <c r="N1179" s="832"/>
      <c r="O1179" s="832"/>
      <c r="P1179" s="832"/>
      <c r="Q1179" s="832"/>
      <c r="R1179" s="832"/>
      <c r="S1179" s="832"/>
      <c r="T1179" s="832"/>
      <c r="U1179" s="832"/>
      <c r="V1179" s="832"/>
      <c r="W1179" s="832"/>
      <c r="X1179" s="832"/>
      <c r="Y1179" s="832"/>
      <c r="Z1179" s="832"/>
      <c r="AA1179" s="832"/>
      <c r="AB1179" s="832"/>
      <c r="AC1179" s="832"/>
      <c r="AD1179" s="832"/>
      <c r="AE1179" s="832"/>
      <c r="AF1179" s="832"/>
      <c r="AG1179" s="832"/>
      <c r="AH1179" s="832"/>
      <c r="AI1179" s="832"/>
      <c r="AJ1179" s="832"/>
      <c r="AK1179" s="832"/>
      <c r="AL1179" s="832"/>
      <c r="AM1179" s="994"/>
      <c r="AN1179" s="995"/>
      <c r="AO1179" s="995"/>
      <c r="AP1179" s="996"/>
      <c r="AQ1179" s="237"/>
      <c r="AR1179" s="237"/>
      <c r="AS1179" s="243"/>
      <c r="AT1179" s="243"/>
      <c r="AU1179" s="243"/>
      <c r="AV1179" s="243"/>
      <c r="AW1179" s="243"/>
      <c r="AX1179" s="243"/>
      <c r="AY1179" s="243"/>
      <c r="AZ1179" s="243"/>
      <c r="BA1179" s="243"/>
      <c r="BB1179" s="243"/>
      <c r="BC1179" s="243"/>
      <c r="BD1179" s="243"/>
      <c r="BE1179" s="243"/>
      <c r="BF1179" s="243"/>
      <c r="BG1179" s="243"/>
      <c r="BH1179" s="243"/>
      <c r="BI1179" s="243"/>
      <c r="BJ1179" s="243"/>
      <c r="BK1179" s="243"/>
      <c r="BL1179" s="243"/>
      <c r="BM1179" s="243"/>
      <c r="BN1179" s="243"/>
      <c r="BO1179" s="243"/>
      <c r="BP1179" s="243"/>
      <c r="BQ1179" s="243"/>
      <c r="BR1179" s="243"/>
      <c r="BS1179" s="243"/>
      <c r="BT1179" s="243"/>
      <c r="BU1179" s="243"/>
      <c r="BV1179" s="243"/>
      <c r="BW1179" s="243"/>
      <c r="BX1179" s="243"/>
      <c r="BY1179" s="243"/>
      <c r="BZ1179" s="243"/>
      <c r="CB1179" s="243"/>
      <c r="CC1179" s="243"/>
      <c r="CD1179" s="243"/>
      <c r="CE1179" s="243"/>
      <c r="CF1179" s="243"/>
    </row>
    <row r="1180" spans="1:84" s="243" customFormat="1" ht="30" customHeight="1" x14ac:dyDescent="0.15">
      <c r="A1180" s="237"/>
      <c r="B1180" s="835" t="s">
        <v>384</v>
      </c>
      <c r="C1180" s="835"/>
      <c r="D1180" s="832" t="s">
        <v>1754</v>
      </c>
      <c r="E1180" s="832"/>
      <c r="F1180" s="832"/>
      <c r="G1180" s="832"/>
      <c r="H1180" s="832"/>
      <c r="I1180" s="832"/>
      <c r="J1180" s="832"/>
      <c r="K1180" s="832"/>
      <c r="L1180" s="832"/>
      <c r="M1180" s="832"/>
      <c r="N1180" s="832"/>
      <c r="O1180" s="832"/>
      <c r="P1180" s="832"/>
      <c r="Q1180" s="832"/>
      <c r="R1180" s="832"/>
      <c r="S1180" s="832"/>
      <c r="T1180" s="832"/>
      <c r="U1180" s="832"/>
      <c r="V1180" s="832"/>
      <c r="W1180" s="832"/>
      <c r="X1180" s="832"/>
      <c r="Y1180" s="832"/>
      <c r="Z1180" s="832"/>
      <c r="AA1180" s="832"/>
      <c r="AB1180" s="832"/>
      <c r="AC1180" s="832"/>
      <c r="AD1180" s="832"/>
      <c r="AE1180" s="832"/>
      <c r="AF1180" s="832"/>
      <c r="AG1180" s="832"/>
      <c r="AH1180" s="832"/>
      <c r="AI1180" s="832"/>
      <c r="AJ1180" s="832"/>
      <c r="AK1180" s="832"/>
      <c r="AL1180" s="832"/>
      <c r="AM1180" s="994"/>
      <c r="AN1180" s="995"/>
      <c r="AO1180" s="995"/>
      <c r="AP1180" s="996"/>
      <c r="AR1180" s="237"/>
    </row>
    <row r="1181" spans="1:84" s="243" customFormat="1" ht="30.6" customHeight="1" x14ac:dyDescent="0.15">
      <c r="A1181" s="237"/>
      <c r="B1181" s="835" t="s">
        <v>385</v>
      </c>
      <c r="C1181" s="835"/>
      <c r="D1181" s="832" t="s">
        <v>1755</v>
      </c>
      <c r="E1181" s="832"/>
      <c r="F1181" s="832"/>
      <c r="G1181" s="832"/>
      <c r="H1181" s="832"/>
      <c r="I1181" s="832"/>
      <c r="J1181" s="832"/>
      <c r="K1181" s="832"/>
      <c r="L1181" s="832"/>
      <c r="M1181" s="832"/>
      <c r="N1181" s="832"/>
      <c r="O1181" s="832"/>
      <c r="P1181" s="832"/>
      <c r="Q1181" s="832"/>
      <c r="R1181" s="832"/>
      <c r="S1181" s="832"/>
      <c r="T1181" s="832"/>
      <c r="U1181" s="832"/>
      <c r="V1181" s="832"/>
      <c r="W1181" s="832"/>
      <c r="X1181" s="832"/>
      <c r="Y1181" s="832"/>
      <c r="Z1181" s="832"/>
      <c r="AA1181" s="832"/>
      <c r="AB1181" s="832"/>
      <c r="AC1181" s="832"/>
      <c r="AD1181" s="832"/>
      <c r="AE1181" s="832"/>
      <c r="AF1181" s="832"/>
      <c r="AG1181" s="832"/>
      <c r="AH1181" s="832"/>
      <c r="AI1181" s="832"/>
      <c r="AJ1181" s="832"/>
      <c r="AK1181" s="832"/>
      <c r="AL1181" s="832"/>
      <c r="AM1181" s="994"/>
      <c r="AN1181" s="995"/>
      <c r="AO1181" s="995"/>
      <c r="AP1181" s="996"/>
      <c r="AR1181" s="237"/>
      <c r="AS1181" s="237"/>
      <c r="AT1181" s="237"/>
      <c r="AU1181" s="237"/>
      <c r="AV1181" s="237"/>
      <c r="AW1181" s="237"/>
      <c r="AX1181" s="237"/>
      <c r="AY1181" s="237"/>
      <c r="AZ1181" s="237"/>
      <c r="BA1181" s="237"/>
      <c r="BB1181" s="237"/>
      <c r="BC1181" s="237"/>
      <c r="BD1181" s="237"/>
      <c r="BE1181" s="237"/>
      <c r="BF1181" s="237"/>
      <c r="BG1181" s="237"/>
      <c r="BH1181" s="237"/>
      <c r="BI1181" s="237"/>
      <c r="BJ1181" s="237"/>
      <c r="BK1181" s="237"/>
      <c r="BL1181" s="237"/>
      <c r="BM1181" s="237"/>
      <c r="BN1181" s="237"/>
      <c r="BO1181" s="237"/>
      <c r="BP1181" s="237"/>
      <c r="BQ1181" s="237"/>
      <c r="BR1181" s="237"/>
      <c r="BS1181" s="237"/>
      <c r="BT1181" s="237"/>
      <c r="BU1181" s="237"/>
      <c r="BV1181" s="237"/>
      <c r="BW1181" s="237"/>
      <c r="BX1181" s="237"/>
      <c r="BY1181" s="237"/>
      <c r="BZ1181" s="237"/>
    </row>
    <row r="1182" spans="1:84" s="243" customFormat="1" ht="57" customHeight="1" x14ac:dyDescent="0.15">
      <c r="A1182" s="237"/>
      <c r="B1182" s="835" t="s">
        <v>386</v>
      </c>
      <c r="C1182" s="835"/>
      <c r="D1182" s="832" t="s">
        <v>1756</v>
      </c>
      <c r="E1182" s="832"/>
      <c r="F1182" s="832"/>
      <c r="G1182" s="832"/>
      <c r="H1182" s="832"/>
      <c r="I1182" s="832"/>
      <c r="J1182" s="832"/>
      <c r="K1182" s="832"/>
      <c r="L1182" s="832"/>
      <c r="M1182" s="832"/>
      <c r="N1182" s="832"/>
      <c r="O1182" s="832"/>
      <c r="P1182" s="832"/>
      <c r="Q1182" s="832"/>
      <c r="R1182" s="832"/>
      <c r="S1182" s="832"/>
      <c r="T1182" s="832"/>
      <c r="U1182" s="832"/>
      <c r="V1182" s="832"/>
      <c r="W1182" s="832"/>
      <c r="X1182" s="832"/>
      <c r="Y1182" s="832"/>
      <c r="Z1182" s="832"/>
      <c r="AA1182" s="832"/>
      <c r="AB1182" s="832"/>
      <c r="AC1182" s="832"/>
      <c r="AD1182" s="832"/>
      <c r="AE1182" s="832"/>
      <c r="AF1182" s="832"/>
      <c r="AG1182" s="832"/>
      <c r="AH1182" s="832"/>
      <c r="AI1182" s="832"/>
      <c r="AJ1182" s="832"/>
      <c r="AK1182" s="832"/>
      <c r="AL1182" s="832"/>
      <c r="AM1182" s="994"/>
      <c r="AN1182" s="995"/>
      <c r="AO1182" s="995"/>
      <c r="AP1182" s="996"/>
      <c r="AR1182" s="237"/>
      <c r="AS1182" s="237"/>
      <c r="AT1182" s="237"/>
      <c r="AU1182" s="237"/>
      <c r="AV1182" s="237"/>
      <c r="AW1182" s="237"/>
      <c r="AX1182" s="237"/>
      <c r="AY1182" s="237"/>
      <c r="AZ1182" s="237"/>
      <c r="BA1182" s="237"/>
      <c r="BB1182" s="237"/>
      <c r="BC1182" s="237"/>
      <c r="BD1182" s="237"/>
      <c r="BE1182" s="237"/>
      <c r="BF1182" s="237"/>
      <c r="BG1182" s="237"/>
      <c r="BH1182" s="237"/>
      <c r="BI1182" s="237"/>
      <c r="BJ1182" s="237"/>
      <c r="BK1182" s="237"/>
      <c r="BL1182" s="237"/>
      <c r="BM1182" s="237"/>
      <c r="BN1182" s="237"/>
      <c r="BO1182" s="237"/>
      <c r="BP1182" s="237"/>
      <c r="BQ1182" s="237"/>
      <c r="BR1182" s="237"/>
      <c r="BS1182" s="237"/>
      <c r="BT1182" s="237"/>
      <c r="BU1182" s="237"/>
      <c r="BV1182" s="237"/>
      <c r="BW1182" s="237"/>
      <c r="BX1182" s="237"/>
      <c r="BY1182" s="237"/>
      <c r="BZ1182" s="237"/>
    </row>
    <row r="1183" spans="1:84" s="243" customFormat="1" ht="30" customHeight="1" x14ac:dyDescent="0.15">
      <c r="A1183" s="237"/>
      <c r="B1183" s="835" t="s">
        <v>390</v>
      </c>
      <c r="C1183" s="835"/>
      <c r="D1183" s="832" t="s">
        <v>387</v>
      </c>
      <c r="E1183" s="832"/>
      <c r="F1183" s="832"/>
      <c r="G1183" s="832"/>
      <c r="H1183" s="832"/>
      <c r="I1183" s="832"/>
      <c r="J1183" s="832"/>
      <c r="K1183" s="832"/>
      <c r="L1183" s="832"/>
      <c r="M1183" s="832"/>
      <c r="N1183" s="832"/>
      <c r="O1183" s="832"/>
      <c r="P1183" s="832"/>
      <c r="Q1183" s="832"/>
      <c r="R1183" s="832"/>
      <c r="S1183" s="832"/>
      <c r="T1183" s="832"/>
      <c r="U1183" s="832"/>
      <c r="V1183" s="832"/>
      <c r="W1183" s="832"/>
      <c r="X1183" s="832"/>
      <c r="Y1183" s="832"/>
      <c r="Z1183" s="832"/>
      <c r="AA1183" s="832"/>
      <c r="AB1183" s="832"/>
      <c r="AC1183" s="832"/>
      <c r="AD1183" s="832"/>
      <c r="AE1183" s="832"/>
      <c r="AF1183" s="832"/>
      <c r="AG1183" s="832"/>
      <c r="AH1183" s="832"/>
      <c r="AI1183" s="832"/>
      <c r="AJ1183" s="832"/>
      <c r="AK1183" s="832"/>
      <c r="AL1183" s="832"/>
      <c r="AM1183" s="994"/>
      <c r="AN1183" s="995"/>
      <c r="AO1183" s="995"/>
      <c r="AP1183" s="996"/>
      <c r="AR1183" s="237"/>
    </row>
    <row r="1184" spans="1:84" s="243" customFormat="1" ht="30" customHeight="1" x14ac:dyDescent="0.15">
      <c r="A1184" s="237"/>
      <c r="B1184" s="835" t="s">
        <v>382</v>
      </c>
      <c r="C1184" s="835"/>
      <c r="D1184" s="832" t="s">
        <v>388</v>
      </c>
      <c r="E1184" s="832"/>
      <c r="F1184" s="832"/>
      <c r="G1184" s="832"/>
      <c r="H1184" s="832"/>
      <c r="I1184" s="832"/>
      <c r="J1184" s="832"/>
      <c r="K1184" s="832"/>
      <c r="L1184" s="832"/>
      <c r="M1184" s="832"/>
      <c r="N1184" s="832"/>
      <c r="O1184" s="832"/>
      <c r="P1184" s="832"/>
      <c r="Q1184" s="832"/>
      <c r="R1184" s="832"/>
      <c r="S1184" s="832"/>
      <c r="T1184" s="832"/>
      <c r="U1184" s="832"/>
      <c r="V1184" s="832"/>
      <c r="W1184" s="832"/>
      <c r="X1184" s="832"/>
      <c r="Y1184" s="832"/>
      <c r="Z1184" s="832"/>
      <c r="AA1184" s="832"/>
      <c r="AB1184" s="832"/>
      <c r="AC1184" s="832"/>
      <c r="AD1184" s="832"/>
      <c r="AE1184" s="832"/>
      <c r="AF1184" s="832"/>
      <c r="AG1184" s="832"/>
      <c r="AH1184" s="832"/>
      <c r="AI1184" s="832"/>
      <c r="AJ1184" s="832"/>
      <c r="AK1184" s="832"/>
      <c r="AL1184" s="832"/>
      <c r="AM1184" s="994"/>
      <c r="AN1184" s="995"/>
      <c r="AO1184" s="995"/>
      <c r="AP1184" s="996"/>
      <c r="AR1184" s="237"/>
      <c r="CB1184" s="237"/>
      <c r="CC1184" s="237"/>
      <c r="CD1184" s="237"/>
      <c r="CE1184" s="237"/>
      <c r="CF1184" s="237"/>
    </row>
    <row r="1185" spans="1:84" s="243" customFormat="1" ht="21" customHeight="1" x14ac:dyDescent="0.15">
      <c r="A1185" s="237"/>
      <c r="B1185" s="835" t="s">
        <v>391</v>
      </c>
      <c r="C1185" s="835"/>
      <c r="D1185" s="832" t="s">
        <v>600</v>
      </c>
      <c r="E1185" s="832"/>
      <c r="F1185" s="832"/>
      <c r="G1185" s="832"/>
      <c r="H1185" s="832"/>
      <c r="I1185" s="832"/>
      <c r="J1185" s="832"/>
      <c r="K1185" s="832"/>
      <c r="L1185" s="832"/>
      <c r="M1185" s="832"/>
      <c r="N1185" s="832"/>
      <c r="O1185" s="832"/>
      <c r="P1185" s="832"/>
      <c r="Q1185" s="832"/>
      <c r="R1185" s="832"/>
      <c r="S1185" s="832"/>
      <c r="T1185" s="832"/>
      <c r="U1185" s="832"/>
      <c r="V1185" s="832"/>
      <c r="W1185" s="832"/>
      <c r="X1185" s="832"/>
      <c r="Y1185" s="832"/>
      <c r="Z1185" s="832"/>
      <c r="AA1185" s="832"/>
      <c r="AB1185" s="832"/>
      <c r="AC1185" s="832"/>
      <c r="AD1185" s="832"/>
      <c r="AE1185" s="832"/>
      <c r="AF1185" s="832"/>
      <c r="AG1185" s="832"/>
      <c r="AH1185" s="832"/>
      <c r="AI1185" s="832"/>
      <c r="AJ1185" s="832"/>
      <c r="AK1185" s="832"/>
      <c r="AL1185" s="832"/>
      <c r="AM1185" s="994"/>
      <c r="AN1185" s="995"/>
      <c r="AO1185" s="995"/>
      <c r="AP1185" s="996"/>
      <c r="AR1185" s="237"/>
    </row>
    <row r="1186" spans="1:84" ht="45" customHeight="1" x14ac:dyDescent="0.15">
      <c r="B1186" s="835" t="s">
        <v>392</v>
      </c>
      <c r="C1186" s="835"/>
      <c r="D1186" s="832" t="s">
        <v>389</v>
      </c>
      <c r="E1186" s="832"/>
      <c r="F1186" s="832"/>
      <c r="G1186" s="832"/>
      <c r="H1186" s="832"/>
      <c r="I1186" s="832"/>
      <c r="J1186" s="832"/>
      <c r="K1186" s="832"/>
      <c r="L1186" s="832"/>
      <c r="M1186" s="832"/>
      <c r="N1186" s="832"/>
      <c r="O1186" s="832"/>
      <c r="P1186" s="832"/>
      <c r="Q1186" s="832"/>
      <c r="R1186" s="832"/>
      <c r="S1186" s="832"/>
      <c r="T1186" s="832"/>
      <c r="U1186" s="832"/>
      <c r="V1186" s="832"/>
      <c r="W1186" s="832"/>
      <c r="X1186" s="832"/>
      <c r="Y1186" s="832"/>
      <c r="Z1186" s="832"/>
      <c r="AA1186" s="832"/>
      <c r="AB1186" s="832"/>
      <c r="AC1186" s="832"/>
      <c r="AD1186" s="832"/>
      <c r="AE1186" s="832"/>
      <c r="AF1186" s="832"/>
      <c r="AG1186" s="832"/>
      <c r="AH1186" s="832"/>
      <c r="AI1186" s="832"/>
      <c r="AJ1186" s="832"/>
      <c r="AK1186" s="832"/>
      <c r="AL1186" s="832"/>
      <c r="AM1186" s="994"/>
      <c r="AN1186" s="995"/>
      <c r="AO1186" s="995"/>
      <c r="AP1186" s="996"/>
      <c r="AQ1186" s="237"/>
      <c r="AR1186" s="237"/>
      <c r="AS1186" s="243"/>
      <c r="AT1186" s="243"/>
      <c r="AU1186" s="243"/>
      <c r="AV1186" s="243"/>
      <c r="AW1186" s="243"/>
      <c r="AX1186" s="243"/>
      <c r="AY1186" s="243"/>
      <c r="AZ1186" s="243"/>
      <c r="BA1186" s="243"/>
      <c r="BB1186" s="243"/>
      <c r="BC1186" s="243"/>
      <c r="BD1186" s="243"/>
      <c r="BE1186" s="243"/>
      <c r="BF1186" s="243"/>
      <c r="BG1186" s="243"/>
      <c r="BH1186" s="243"/>
      <c r="BI1186" s="243"/>
      <c r="BJ1186" s="243"/>
      <c r="BK1186" s="243"/>
      <c r="BL1186" s="243"/>
      <c r="BM1186" s="243"/>
      <c r="BN1186" s="243"/>
      <c r="BO1186" s="243"/>
      <c r="BP1186" s="243"/>
      <c r="BQ1186" s="243"/>
      <c r="BR1186" s="243"/>
      <c r="BS1186" s="243"/>
      <c r="BT1186" s="243"/>
      <c r="BU1186" s="243"/>
      <c r="BV1186" s="243"/>
      <c r="BW1186" s="243"/>
      <c r="BX1186" s="243"/>
      <c r="BY1186" s="243"/>
      <c r="BZ1186" s="243"/>
      <c r="CB1186" s="243"/>
      <c r="CC1186" s="243"/>
      <c r="CD1186" s="243"/>
      <c r="CE1186" s="243"/>
      <c r="CF1186" s="243"/>
    </row>
    <row r="1187" spans="1:84" s="243" customFormat="1" ht="108" customHeight="1" x14ac:dyDescent="0.15">
      <c r="A1187" s="237"/>
      <c r="B1187" s="835" t="s">
        <v>793</v>
      </c>
      <c r="C1187" s="835"/>
      <c r="D1187" s="832" t="s">
        <v>1757</v>
      </c>
      <c r="E1187" s="832"/>
      <c r="F1187" s="832"/>
      <c r="G1187" s="832"/>
      <c r="H1187" s="832"/>
      <c r="I1187" s="832"/>
      <c r="J1187" s="832"/>
      <c r="K1187" s="832"/>
      <c r="L1187" s="832"/>
      <c r="M1187" s="832"/>
      <c r="N1187" s="832"/>
      <c r="O1187" s="832"/>
      <c r="P1187" s="832"/>
      <c r="Q1187" s="832"/>
      <c r="R1187" s="832"/>
      <c r="S1187" s="832"/>
      <c r="T1187" s="832"/>
      <c r="U1187" s="832"/>
      <c r="V1187" s="832"/>
      <c r="W1187" s="832"/>
      <c r="X1187" s="832"/>
      <c r="Y1187" s="832"/>
      <c r="Z1187" s="832"/>
      <c r="AA1187" s="832"/>
      <c r="AB1187" s="832"/>
      <c r="AC1187" s="832"/>
      <c r="AD1187" s="832"/>
      <c r="AE1187" s="832"/>
      <c r="AF1187" s="832"/>
      <c r="AG1187" s="832"/>
      <c r="AH1187" s="832"/>
      <c r="AI1187" s="832"/>
      <c r="AJ1187" s="832"/>
      <c r="AK1187" s="832"/>
      <c r="AL1187" s="832"/>
      <c r="AM1187" s="994"/>
      <c r="AN1187" s="995"/>
      <c r="AO1187" s="995"/>
      <c r="AP1187" s="996"/>
      <c r="AR1187" s="237"/>
      <c r="AS1187" s="237"/>
      <c r="AT1187" s="237"/>
      <c r="AU1187" s="237"/>
      <c r="AV1187" s="237"/>
      <c r="AW1187" s="237"/>
      <c r="AX1187" s="237"/>
      <c r="AY1187" s="237"/>
      <c r="AZ1187" s="237"/>
      <c r="BA1187" s="237"/>
      <c r="BB1187" s="237"/>
      <c r="BC1187" s="237"/>
      <c r="BD1187" s="237"/>
      <c r="BE1187" s="237"/>
      <c r="BF1187" s="237"/>
      <c r="BG1187" s="237"/>
      <c r="BH1187" s="237"/>
      <c r="BI1187" s="237"/>
      <c r="BJ1187" s="237"/>
      <c r="BK1187" s="237"/>
      <c r="BL1187" s="237"/>
      <c r="BM1187" s="237"/>
      <c r="BN1187" s="237"/>
      <c r="BO1187" s="237"/>
      <c r="BP1187" s="237"/>
      <c r="BQ1187" s="237"/>
      <c r="BR1187" s="237"/>
      <c r="BS1187" s="237"/>
      <c r="BT1187" s="237"/>
      <c r="BU1187" s="237"/>
      <c r="BV1187" s="237"/>
      <c r="BW1187" s="237"/>
      <c r="BX1187" s="237"/>
      <c r="BY1187" s="237"/>
      <c r="BZ1187" s="237"/>
      <c r="CA1187" s="237"/>
    </row>
    <row r="1188" spans="1:84" s="243" customFormat="1" ht="6" customHeight="1" x14ac:dyDescent="0.15">
      <c r="A1188" s="237"/>
      <c r="B1188" s="548"/>
      <c r="C1188" s="548"/>
      <c r="D1188" s="549"/>
      <c r="E1188" s="549"/>
      <c r="F1188" s="549"/>
      <c r="G1188" s="549"/>
      <c r="H1188" s="549"/>
      <c r="I1188" s="549"/>
      <c r="J1188" s="549"/>
      <c r="K1188" s="549"/>
      <c r="L1188" s="549"/>
      <c r="M1188" s="549"/>
      <c r="N1188" s="549"/>
      <c r="O1188" s="549"/>
      <c r="P1188" s="549"/>
      <c r="Q1188" s="549"/>
      <c r="R1188" s="549"/>
      <c r="S1188" s="549"/>
      <c r="T1188" s="549"/>
      <c r="U1188" s="549"/>
      <c r="V1188" s="549"/>
      <c r="W1188" s="549"/>
      <c r="X1188" s="549"/>
      <c r="Y1188" s="549"/>
      <c r="Z1188" s="549"/>
      <c r="AA1188" s="549"/>
      <c r="AB1188" s="549"/>
      <c r="AC1188" s="549"/>
      <c r="AD1188" s="549"/>
      <c r="AE1188" s="549"/>
      <c r="AF1188" s="549"/>
      <c r="AG1188" s="549"/>
      <c r="AH1188" s="549"/>
      <c r="AI1188" s="549"/>
      <c r="AJ1188" s="549"/>
      <c r="AK1188" s="549"/>
      <c r="AL1188" s="549"/>
      <c r="AM1188" s="802"/>
      <c r="AN1188" s="802"/>
      <c r="AO1188" s="802"/>
      <c r="AP1188" s="802"/>
      <c r="AR1188" s="237"/>
      <c r="AS1188" s="237"/>
      <c r="AT1188" s="237"/>
      <c r="AU1188" s="237"/>
      <c r="AV1188" s="237"/>
      <c r="AW1188" s="237"/>
      <c r="AX1188" s="237"/>
      <c r="AY1188" s="237"/>
      <c r="AZ1188" s="237"/>
      <c r="BA1188" s="237"/>
      <c r="BB1188" s="237"/>
      <c r="BC1188" s="237"/>
      <c r="BD1188" s="237"/>
      <c r="BE1188" s="237"/>
      <c r="BF1188" s="237"/>
      <c r="BG1188" s="237"/>
      <c r="BH1188" s="237"/>
      <c r="BI1188" s="237"/>
      <c r="BJ1188" s="237"/>
      <c r="BK1188" s="237"/>
      <c r="BL1188" s="237"/>
      <c r="BM1188" s="237"/>
      <c r="BN1188" s="237"/>
      <c r="BO1188" s="237"/>
      <c r="BP1188" s="237"/>
      <c r="BQ1188" s="237"/>
      <c r="BR1188" s="237"/>
      <c r="BS1188" s="237"/>
      <c r="BT1188" s="237"/>
      <c r="BU1188" s="237"/>
      <c r="BV1188" s="237"/>
      <c r="BW1188" s="237"/>
      <c r="BX1188" s="237"/>
      <c r="BY1188" s="237"/>
      <c r="BZ1188" s="237"/>
      <c r="CA1188" s="237"/>
    </row>
    <row r="1189" spans="1:84" s="243" customFormat="1" ht="18" customHeight="1" x14ac:dyDescent="0.15">
      <c r="A1189" s="238"/>
      <c r="B1189" s="238" t="s">
        <v>1526</v>
      </c>
      <c r="C1189" s="237"/>
      <c r="D1189" s="237"/>
      <c r="E1189" s="237"/>
      <c r="F1189" s="237"/>
      <c r="G1189" s="237"/>
      <c r="H1189" s="237"/>
      <c r="I1189" s="237"/>
      <c r="J1189" s="237"/>
      <c r="K1189" s="237"/>
      <c r="L1189" s="237"/>
      <c r="M1189" s="558"/>
      <c r="N1189" s="237"/>
      <c r="O1189" s="237"/>
      <c r="P1189" s="237"/>
      <c r="Q1189" s="237"/>
      <c r="R1189" s="237"/>
      <c r="S1189" s="237"/>
      <c r="T1189" s="237"/>
      <c r="U1189" s="237"/>
      <c r="V1189" s="237"/>
      <c r="W1189" s="237"/>
      <c r="X1189" s="237"/>
      <c r="Y1189" s="237"/>
      <c r="Z1189" s="237"/>
      <c r="AA1189" s="237"/>
      <c r="AB1189" s="237"/>
      <c r="AC1189" s="237"/>
      <c r="AD1189" s="237"/>
      <c r="AE1189" s="237"/>
      <c r="AF1189" s="237"/>
      <c r="AG1189" s="237"/>
      <c r="AH1189" s="237"/>
      <c r="AI1189" s="237"/>
      <c r="AJ1189" s="237"/>
      <c r="AK1189" s="237"/>
      <c r="AL1189" s="237"/>
      <c r="AM1189" s="237"/>
      <c r="AN1189" s="237"/>
      <c r="AO1189" s="237"/>
      <c r="AP1189" s="237"/>
      <c r="AR1189" s="237"/>
    </row>
    <row r="1190" spans="1:84" s="243" customFormat="1" ht="18" customHeight="1" x14ac:dyDescent="0.15">
      <c r="A1190" s="237"/>
      <c r="B1190" s="988" t="s">
        <v>27</v>
      </c>
      <c r="C1190" s="989"/>
      <c r="D1190" s="989"/>
      <c r="E1190" s="989"/>
      <c r="F1190" s="989"/>
      <c r="G1190" s="989"/>
      <c r="H1190" s="989"/>
      <c r="I1190" s="989"/>
      <c r="J1190" s="989"/>
      <c r="K1190" s="989"/>
      <c r="L1190" s="989"/>
      <c r="M1190" s="989"/>
      <c r="N1190" s="989"/>
      <c r="O1190" s="989"/>
      <c r="P1190" s="989"/>
      <c r="Q1190" s="989"/>
      <c r="R1190" s="989"/>
      <c r="S1190" s="989"/>
      <c r="T1190" s="989"/>
      <c r="U1190" s="989"/>
      <c r="V1190" s="989"/>
      <c r="W1190" s="989"/>
      <c r="X1190" s="989"/>
      <c r="Y1190" s="989"/>
      <c r="Z1190" s="989"/>
      <c r="AA1190" s="989"/>
      <c r="AB1190" s="989"/>
      <c r="AC1190" s="989"/>
      <c r="AD1190" s="989"/>
      <c r="AE1190" s="989"/>
      <c r="AF1190" s="989"/>
      <c r="AG1190" s="989"/>
      <c r="AH1190" s="989"/>
      <c r="AI1190" s="989"/>
      <c r="AJ1190" s="989"/>
      <c r="AK1190" s="989"/>
      <c r="AL1190" s="990"/>
      <c r="AM1190" s="841" t="s">
        <v>60</v>
      </c>
      <c r="AN1190" s="842"/>
      <c r="AO1190" s="842"/>
      <c r="AP1190" s="843"/>
      <c r="AR1190" s="237"/>
    </row>
    <row r="1191" spans="1:84" s="243" customFormat="1" ht="18" customHeight="1" x14ac:dyDescent="0.15">
      <c r="A1191" s="237"/>
      <c r="B1191" s="997" t="s">
        <v>1405</v>
      </c>
      <c r="C1191" s="997"/>
      <c r="D1191" s="997"/>
      <c r="E1191" s="997"/>
      <c r="F1191" s="997"/>
      <c r="G1191" s="997"/>
      <c r="H1191" s="997"/>
      <c r="I1191" s="997"/>
      <c r="J1191" s="997"/>
      <c r="K1191" s="997"/>
      <c r="L1191" s="997"/>
      <c r="M1191" s="997"/>
      <c r="N1191" s="997"/>
      <c r="O1191" s="997"/>
      <c r="P1191" s="997"/>
      <c r="Q1191" s="997"/>
      <c r="R1191" s="997"/>
      <c r="S1191" s="997"/>
      <c r="T1191" s="997"/>
      <c r="U1191" s="997"/>
      <c r="V1191" s="997"/>
      <c r="W1191" s="997"/>
      <c r="X1191" s="997"/>
      <c r="Y1191" s="997"/>
      <c r="Z1191" s="997"/>
      <c r="AA1191" s="997"/>
      <c r="AB1191" s="997"/>
      <c r="AC1191" s="997"/>
      <c r="AD1191" s="997"/>
      <c r="AE1191" s="997"/>
      <c r="AF1191" s="997"/>
      <c r="AG1191" s="997"/>
      <c r="AH1191" s="997"/>
      <c r="AI1191" s="997"/>
      <c r="AJ1191" s="997"/>
      <c r="AK1191" s="997"/>
      <c r="AL1191" s="997"/>
      <c r="AM1191" s="997"/>
      <c r="AN1191" s="997"/>
      <c r="AO1191" s="997"/>
      <c r="AP1191" s="997"/>
      <c r="AR1191" s="237"/>
    </row>
    <row r="1192" spans="1:84" s="243" customFormat="1" ht="54" customHeight="1" x14ac:dyDescent="0.15">
      <c r="A1192" s="237"/>
      <c r="B1192" s="853" t="s">
        <v>379</v>
      </c>
      <c r="C1192" s="854"/>
      <c r="D1192" s="880" t="s">
        <v>1758</v>
      </c>
      <c r="E1192" s="880"/>
      <c r="F1192" s="880"/>
      <c r="G1192" s="880"/>
      <c r="H1192" s="880"/>
      <c r="I1192" s="880"/>
      <c r="J1192" s="880"/>
      <c r="K1192" s="880"/>
      <c r="L1192" s="880"/>
      <c r="M1192" s="880"/>
      <c r="N1192" s="880"/>
      <c r="O1192" s="880"/>
      <c r="P1192" s="880"/>
      <c r="Q1192" s="880"/>
      <c r="R1192" s="880"/>
      <c r="S1192" s="880"/>
      <c r="T1192" s="880"/>
      <c r="U1192" s="880"/>
      <c r="V1192" s="880"/>
      <c r="W1192" s="880"/>
      <c r="X1192" s="880"/>
      <c r="Y1192" s="880"/>
      <c r="Z1192" s="880"/>
      <c r="AA1192" s="880"/>
      <c r="AB1192" s="880"/>
      <c r="AC1192" s="880"/>
      <c r="AD1192" s="880"/>
      <c r="AE1192" s="880"/>
      <c r="AF1192" s="880"/>
      <c r="AG1192" s="880"/>
      <c r="AH1192" s="880"/>
      <c r="AI1192" s="880"/>
      <c r="AJ1192" s="880"/>
      <c r="AK1192" s="880"/>
      <c r="AL1192" s="880"/>
      <c r="AM1192" s="1017"/>
      <c r="AN1192" s="1018"/>
      <c r="AO1192" s="1018"/>
      <c r="AP1192" s="1019"/>
      <c r="AR1192" s="237"/>
      <c r="CB1192" s="237"/>
      <c r="CC1192" s="237"/>
      <c r="CD1192" s="237"/>
      <c r="CE1192" s="237"/>
      <c r="CF1192" s="237"/>
    </row>
    <row r="1193" spans="1:84" s="243" customFormat="1" ht="30" customHeight="1" x14ac:dyDescent="0.15">
      <c r="A1193" s="237"/>
      <c r="B1193" s="1022" t="s">
        <v>376</v>
      </c>
      <c r="C1193" s="961"/>
      <c r="D1193" s="832" t="s">
        <v>1759</v>
      </c>
      <c r="E1193" s="832"/>
      <c r="F1193" s="832"/>
      <c r="G1193" s="832"/>
      <c r="H1193" s="832"/>
      <c r="I1193" s="832"/>
      <c r="J1193" s="832"/>
      <c r="K1193" s="832"/>
      <c r="L1193" s="832"/>
      <c r="M1193" s="832"/>
      <c r="N1193" s="832"/>
      <c r="O1193" s="832"/>
      <c r="P1193" s="832"/>
      <c r="Q1193" s="832"/>
      <c r="R1193" s="832"/>
      <c r="S1193" s="832"/>
      <c r="T1193" s="832"/>
      <c r="U1193" s="832"/>
      <c r="V1193" s="832"/>
      <c r="W1193" s="832"/>
      <c r="X1193" s="832"/>
      <c r="Y1193" s="832"/>
      <c r="Z1193" s="832"/>
      <c r="AA1193" s="832"/>
      <c r="AB1193" s="832"/>
      <c r="AC1193" s="832"/>
      <c r="AD1193" s="832"/>
      <c r="AE1193" s="832"/>
      <c r="AF1193" s="832"/>
      <c r="AG1193" s="832"/>
      <c r="AH1193" s="832"/>
      <c r="AI1193" s="832"/>
      <c r="AJ1193" s="832"/>
      <c r="AK1193" s="832"/>
      <c r="AL1193" s="832"/>
      <c r="AM1193" s="991"/>
      <c r="AN1193" s="992"/>
      <c r="AO1193" s="992"/>
      <c r="AP1193" s="993"/>
      <c r="AR1193" s="237"/>
      <c r="CA1193" s="237"/>
      <c r="CB1193" s="237"/>
      <c r="CC1193" s="237"/>
      <c r="CD1193" s="237"/>
      <c r="CE1193" s="237"/>
      <c r="CF1193" s="237"/>
    </row>
    <row r="1194" spans="1:84" ht="21" customHeight="1" x14ac:dyDescent="0.15">
      <c r="B1194" s="1022" t="s">
        <v>393</v>
      </c>
      <c r="C1194" s="961"/>
      <c r="D1194" s="832" t="s">
        <v>619</v>
      </c>
      <c r="E1194" s="832"/>
      <c r="F1194" s="832"/>
      <c r="G1194" s="832"/>
      <c r="H1194" s="832"/>
      <c r="I1194" s="832"/>
      <c r="J1194" s="832"/>
      <c r="K1194" s="832"/>
      <c r="L1194" s="832"/>
      <c r="M1194" s="832"/>
      <c r="N1194" s="832"/>
      <c r="O1194" s="832"/>
      <c r="P1194" s="832"/>
      <c r="Q1194" s="832"/>
      <c r="R1194" s="832"/>
      <c r="S1194" s="832"/>
      <c r="T1194" s="832"/>
      <c r="U1194" s="832"/>
      <c r="V1194" s="832"/>
      <c r="W1194" s="832"/>
      <c r="X1194" s="832"/>
      <c r="Y1194" s="832"/>
      <c r="Z1194" s="832"/>
      <c r="AA1194" s="832"/>
      <c r="AB1194" s="832"/>
      <c r="AC1194" s="832"/>
      <c r="AD1194" s="832"/>
      <c r="AE1194" s="832"/>
      <c r="AF1194" s="832"/>
      <c r="AG1194" s="832"/>
      <c r="AH1194" s="832"/>
      <c r="AI1194" s="832"/>
      <c r="AJ1194" s="832"/>
      <c r="AK1194" s="832"/>
      <c r="AL1194" s="832"/>
      <c r="AM1194" s="991"/>
      <c r="AN1194" s="992"/>
      <c r="AO1194" s="992"/>
      <c r="AP1194" s="993"/>
      <c r="AQ1194" s="243"/>
      <c r="AR1194" s="237"/>
      <c r="AS1194" s="243"/>
      <c r="AT1194" s="243"/>
      <c r="AU1194" s="243"/>
      <c r="AV1194" s="243"/>
      <c r="AW1194" s="243"/>
      <c r="AX1194" s="243"/>
      <c r="AY1194" s="243"/>
      <c r="AZ1194" s="243"/>
      <c r="BA1194" s="243"/>
      <c r="BB1194" s="243"/>
      <c r="BC1194" s="243"/>
      <c r="BD1194" s="243"/>
      <c r="BE1194" s="243"/>
      <c r="BF1194" s="243"/>
      <c r="BG1194" s="243"/>
      <c r="BH1194" s="243"/>
      <c r="BI1194" s="243"/>
      <c r="BJ1194" s="243"/>
      <c r="BK1194" s="243"/>
      <c r="BL1194" s="243"/>
      <c r="BM1194" s="243"/>
      <c r="BN1194" s="243"/>
      <c r="BO1194" s="243"/>
      <c r="BP1194" s="243"/>
      <c r="BQ1194" s="243"/>
      <c r="BR1194" s="243"/>
      <c r="BS1194" s="243"/>
      <c r="BT1194" s="243"/>
      <c r="BU1194" s="243"/>
      <c r="BV1194" s="243"/>
      <c r="BW1194" s="243"/>
      <c r="BX1194" s="243"/>
      <c r="BY1194" s="243"/>
      <c r="BZ1194" s="243"/>
      <c r="CA1194" s="243"/>
      <c r="CB1194" s="243"/>
      <c r="CC1194" s="243"/>
      <c r="CD1194" s="243"/>
      <c r="CE1194" s="243"/>
      <c r="CF1194" s="243"/>
    </row>
    <row r="1195" spans="1:84" ht="30" customHeight="1" x14ac:dyDescent="0.15">
      <c r="B1195" s="1022" t="s">
        <v>371</v>
      </c>
      <c r="C1195" s="961"/>
      <c r="D1195" s="832" t="s">
        <v>1760</v>
      </c>
      <c r="E1195" s="832"/>
      <c r="F1195" s="832"/>
      <c r="G1195" s="832"/>
      <c r="H1195" s="832"/>
      <c r="I1195" s="832"/>
      <c r="J1195" s="832"/>
      <c r="K1195" s="832"/>
      <c r="L1195" s="832"/>
      <c r="M1195" s="832"/>
      <c r="N1195" s="832"/>
      <c r="O1195" s="832"/>
      <c r="P1195" s="832"/>
      <c r="Q1195" s="832"/>
      <c r="R1195" s="832"/>
      <c r="S1195" s="832"/>
      <c r="T1195" s="832"/>
      <c r="U1195" s="832"/>
      <c r="V1195" s="832"/>
      <c r="W1195" s="832"/>
      <c r="X1195" s="832"/>
      <c r="Y1195" s="832"/>
      <c r="Z1195" s="832"/>
      <c r="AA1195" s="832"/>
      <c r="AB1195" s="832"/>
      <c r="AC1195" s="832"/>
      <c r="AD1195" s="832"/>
      <c r="AE1195" s="832"/>
      <c r="AF1195" s="832"/>
      <c r="AG1195" s="832"/>
      <c r="AH1195" s="832"/>
      <c r="AI1195" s="832"/>
      <c r="AJ1195" s="832"/>
      <c r="AK1195" s="832"/>
      <c r="AL1195" s="832"/>
      <c r="AM1195" s="991"/>
      <c r="AN1195" s="992"/>
      <c r="AO1195" s="992"/>
      <c r="AP1195" s="993"/>
      <c r="AQ1195" s="237"/>
      <c r="AR1195" s="237"/>
      <c r="AS1195" s="243"/>
      <c r="AT1195" s="243"/>
      <c r="AU1195" s="243"/>
      <c r="AV1195" s="243"/>
      <c r="AW1195" s="243"/>
      <c r="AX1195" s="243"/>
      <c r="AY1195" s="243"/>
      <c r="AZ1195" s="243"/>
      <c r="BA1195" s="243"/>
      <c r="BB1195" s="243"/>
      <c r="BC1195" s="243"/>
      <c r="BD1195" s="243"/>
      <c r="BE1195" s="243"/>
      <c r="BF1195" s="243"/>
      <c r="BG1195" s="243"/>
      <c r="BH1195" s="243"/>
      <c r="BI1195" s="243"/>
      <c r="BJ1195" s="243"/>
      <c r="BK1195" s="243"/>
      <c r="BL1195" s="243"/>
      <c r="BM1195" s="243"/>
      <c r="BN1195" s="243"/>
      <c r="BO1195" s="243"/>
      <c r="BP1195" s="243"/>
      <c r="BQ1195" s="243"/>
      <c r="BR1195" s="243"/>
      <c r="BS1195" s="243"/>
      <c r="BT1195" s="243"/>
      <c r="BU1195" s="243"/>
      <c r="BV1195" s="243"/>
      <c r="BW1195" s="243"/>
      <c r="BX1195" s="243"/>
      <c r="BY1195" s="243"/>
      <c r="BZ1195" s="243"/>
      <c r="CA1195" s="243"/>
      <c r="CB1195" s="243"/>
      <c r="CC1195" s="243"/>
      <c r="CD1195" s="243"/>
      <c r="CE1195" s="243"/>
      <c r="CF1195" s="243"/>
    </row>
    <row r="1196" spans="1:84" s="243" customFormat="1" ht="30" customHeight="1" x14ac:dyDescent="0.15">
      <c r="A1196" s="237"/>
      <c r="B1196" s="1022" t="s">
        <v>378</v>
      </c>
      <c r="C1196" s="961"/>
      <c r="D1196" s="832" t="s">
        <v>1761</v>
      </c>
      <c r="E1196" s="832"/>
      <c r="F1196" s="832"/>
      <c r="G1196" s="832"/>
      <c r="H1196" s="832"/>
      <c r="I1196" s="832"/>
      <c r="J1196" s="832"/>
      <c r="K1196" s="832"/>
      <c r="L1196" s="832"/>
      <c r="M1196" s="832"/>
      <c r="N1196" s="832"/>
      <c r="O1196" s="832"/>
      <c r="P1196" s="832"/>
      <c r="Q1196" s="832"/>
      <c r="R1196" s="832"/>
      <c r="S1196" s="832"/>
      <c r="T1196" s="832"/>
      <c r="U1196" s="832"/>
      <c r="V1196" s="832"/>
      <c r="W1196" s="832"/>
      <c r="X1196" s="832"/>
      <c r="Y1196" s="832"/>
      <c r="Z1196" s="832"/>
      <c r="AA1196" s="832"/>
      <c r="AB1196" s="832"/>
      <c r="AC1196" s="832"/>
      <c r="AD1196" s="832"/>
      <c r="AE1196" s="832"/>
      <c r="AF1196" s="832"/>
      <c r="AG1196" s="832"/>
      <c r="AH1196" s="832"/>
      <c r="AI1196" s="832"/>
      <c r="AJ1196" s="832"/>
      <c r="AK1196" s="832"/>
      <c r="AL1196" s="832"/>
      <c r="AM1196" s="991"/>
      <c r="AN1196" s="992"/>
      <c r="AO1196" s="992"/>
      <c r="AP1196" s="993"/>
      <c r="AR1196" s="237"/>
    </row>
    <row r="1197" spans="1:84" s="243" customFormat="1" ht="21" customHeight="1" x14ac:dyDescent="0.15">
      <c r="A1197" s="237"/>
      <c r="B1197" s="1022" t="s">
        <v>382</v>
      </c>
      <c r="C1197" s="961"/>
      <c r="D1197" s="832" t="s">
        <v>408</v>
      </c>
      <c r="E1197" s="832"/>
      <c r="F1197" s="832"/>
      <c r="G1197" s="832"/>
      <c r="H1197" s="832"/>
      <c r="I1197" s="832"/>
      <c r="J1197" s="832"/>
      <c r="K1197" s="832"/>
      <c r="L1197" s="832"/>
      <c r="M1197" s="832"/>
      <c r="N1197" s="832"/>
      <c r="O1197" s="832"/>
      <c r="P1197" s="832"/>
      <c r="Q1197" s="832"/>
      <c r="R1197" s="832"/>
      <c r="S1197" s="832"/>
      <c r="T1197" s="832"/>
      <c r="U1197" s="832"/>
      <c r="V1197" s="832"/>
      <c r="W1197" s="832"/>
      <c r="X1197" s="832"/>
      <c r="Y1197" s="832"/>
      <c r="Z1197" s="832"/>
      <c r="AA1197" s="832"/>
      <c r="AB1197" s="832"/>
      <c r="AC1197" s="832"/>
      <c r="AD1197" s="832"/>
      <c r="AE1197" s="832"/>
      <c r="AF1197" s="832"/>
      <c r="AG1197" s="832"/>
      <c r="AH1197" s="832"/>
      <c r="AI1197" s="832"/>
      <c r="AJ1197" s="832"/>
      <c r="AK1197" s="832"/>
      <c r="AL1197" s="832"/>
      <c r="AM1197" s="991"/>
      <c r="AN1197" s="992"/>
      <c r="AO1197" s="992"/>
      <c r="AP1197" s="993"/>
      <c r="AR1197" s="237"/>
    </row>
    <row r="1198" spans="1:84" s="243" customFormat="1" ht="30" customHeight="1" x14ac:dyDescent="0.15">
      <c r="A1198" s="237"/>
      <c r="B1198" s="1022" t="s">
        <v>620</v>
      </c>
      <c r="C1198" s="961"/>
      <c r="D1198" s="832" t="s">
        <v>1762</v>
      </c>
      <c r="E1198" s="832"/>
      <c r="F1198" s="832"/>
      <c r="G1198" s="832"/>
      <c r="H1198" s="832"/>
      <c r="I1198" s="832"/>
      <c r="J1198" s="832"/>
      <c r="K1198" s="832"/>
      <c r="L1198" s="832"/>
      <c r="M1198" s="832"/>
      <c r="N1198" s="832"/>
      <c r="O1198" s="832"/>
      <c r="P1198" s="832"/>
      <c r="Q1198" s="832"/>
      <c r="R1198" s="832"/>
      <c r="S1198" s="832"/>
      <c r="T1198" s="832"/>
      <c r="U1198" s="832"/>
      <c r="V1198" s="832"/>
      <c r="W1198" s="832"/>
      <c r="X1198" s="832"/>
      <c r="Y1198" s="832"/>
      <c r="Z1198" s="832"/>
      <c r="AA1198" s="832"/>
      <c r="AB1198" s="832"/>
      <c r="AC1198" s="832"/>
      <c r="AD1198" s="832"/>
      <c r="AE1198" s="832"/>
      <c r="AF1198" s="832"/>
      <c r="AG1198" s="832"/>
      <c r="AH1198" s="832"/>
      <c r="AI1198" s="832"/>
      <c r="AJ1198" s="832"/>
      <c r="AK1198" s="832"/>
      <c r="AL1198" s="832"/>
      <c r="AM1198" s="991"/>
      <c r="AN1198" s="992"/>
      <c r="AO1198" s="992"/>
      <c r="AP1198" s="993"/>
      <c r="AR1198" s="237"/>
      <c r="CB1198" s="237"/>
      <c r="CC1198" s="237"/>
      <c r="CD1198" s="237"/>
      <c r="CE1198" s="237"/>
      <c r="CF1198" s="237"/>
    </row>
    <row r="1199" spans="1:84" s="243" customFormat="1" ht="30" customHeight="1" x14ac:dyDescent="0.15">
      <c r="A1199" s="237"/>
      <c r="B1199" s="1022" t="s">
        <v>31</v>
      </c>
      <c r="C1199" s="961"/>
      <c r="D1199" s="832" t="s">
        <v>409</v>
      </c>
      <c r="E1199" s="832"/>
      <c r="F1199" s="832"/>
      <c r="G1199" s="832"/>
      <c r="H1199" s="832"/>
      <c r="I1199" s="832"/>
      <c r="J1199" s="832"/>
      <c r="K1199" s="832"/>
      <c r="L1199" s="832"/>
      <c r="M1199" s="832"/>
      <c r="N1199" s="832"/>
      <c r="O1199" s="832"/>
      <c r="P1199" s="832"/>
      <c r="Q1199" s="832"/>
      <c r="R1199" s="832"/>
      <c r="S1199" s="832"/>
      <c r="T1199" s="832"/>
      <c r="U1199" s="832"/>
      <c r="V1199" s="832"/>
      <c r="W1199" s="832"/>
      <c r="X1199" s="832"/>
      <c r="Y1199" s="832"/>
      <c r="Z1199" s="832"/>
      <c r="AA1199" s="832"/>
      <c r="AB1199" s="832"/>
      <c r="AC1199" s="832"/>
      <c r="AD1199" s="832"/>
      <c r="AE1199" s="832"/>
      <c r="AF1199" s="832"/>
      <c r="AG1199" s="832"/>
      <c r="AH1199" s="832"/>
      <c r="AI1199" s="832"/>
      <c r="AJ1199" s="832"/>
      <c r="AK1199" s="832"/>
      <c r="AL1199" s="832"/>
      <c r="AM1199" s="991"/>
      <c r="AN1199" s="992"/>
      <c r="AO1199" s="992"/>
      <c r="AP1199" s="993"/>
      <c r="AR1199" s="237"/>
    </row>
    <row r="1200" spans="1:84" ht="21" customHeight="1" x14ac:dyDescent="0.15">
      <c r="B1200" s="1022" t="s">
        <v>621</v>
      </c>
      <c r="C1200" s="961"/>
      <c r="D1200" s="832" t="s">
        <v>623</v>
      </c>
      <c r="E1200" s="832"/>
      <c r="F1200" s="832"/>
      <c r="G1200" s="832"/>
      <c r="H1200" s="832"/>
      <c r="I1200" s="832"/>
      <c r="J1200" s="832"/>
      <c r="K1200" s="832"/>
      <c r="L1200" s="832"/>
      <c r="M1200" s="832"/>
      <c r="N1200" s="832"/>
      <c r="O1200" s="832"/>
      <c r="P1200" s="832"/>
      <c r="Q1200" s="832"/>
      <c r="R1200" s="832"/>
      <c r="S1200" s="832"/>
      <c r="T1200" s="832"/>
      <c r="U1200" s="832"/>
      <c r="V1200" s="832"/>
      <c r="W1200" s="832"/>
      <c r="X1200" s="832"/>
      <c r="Y1200" s="832"/>
      <c r="Z1200" s="832"/>
      <c r="AA1200" s="832"/>
      <c r="AB1200" s="832"/>
      <c r="AC1200" s="832"/>
      <c r="AD1200" s="832"/>
      <c r="AE1200" s="832"/>
      <c r="AF1200" s="832"/>
      <c r="AG1200" s="832"/>
      <c r="AH1200" s="832"/>
      <c r="AI1200" s="832"/>
      <c r="AJ1200" s="832"/>
      <c r="AK1200" s="832"/>
      <c r="AL1200" s="832"/>
      <c r="AM1200" s="991"/>
      <c r="AN1200" s="992"/>
      <c r="AO1200" s="992"/>
      <c r="AP1200" s="993"/>
      <c r="AQ1200" s="243"/>
      <c r="AR1200" s="237"/>
      <c r="AS1200" s="243"/>
      <c r="AT1200" s="243"/>
      <c r="AU1200" s="243"/>
      <c r="AV1200" s="243"/>
      <c r="AW1200" s="243"/>
      <c r="AX1200" s="243"/>
      <c r="AY1200" s="243"/>
      <c r="AZ1200" s="243"/>
      <c r="BA1200" s="243"/>
      <c r="BB1200" s="243"/>
      <c r="BC1200" s="243"/>
      <c r="BD1200" s="243"/>
      <c r="BE1200" s="243"/>
      <c r="BF1200" s="243"/>
      <c r="BG1200" s="243"/>
      <c r="BH1200" s="243"/>
      <c r="BI1200" s="243"/>
      <c r="BJ1200" s="243"/>
      <c r="BK1200" s="243"/>
      <c r="BL1200" s="243"/>
      <c r="BM1200" s="243"/>
      <c r="BN1200" s="243"/>
      <c r="BO1200" s="243"/>
      <c r="BP1200" s="243"/>
      <c r="BQ1200" s="243"/>
      <c r="BR1200" s="243"/>
      <c r="BS1200" s="243"/>
      <c r="BT1200" s="243"/>
      <c r="BU1200" s="243"/>
      <c r="BV1200" s="243"/>
      <c r="BW1200" s="243"/>
      <c r="BX1200" s="243"/>
      <c r="BY1200" s="243"/>
      <c r="BZ1200" s="243"/>
      <c r="CA1200" s="243"/>
      <c r="CB1200" s="243"/>
      <c r="CC1200" s="243"/>
      <c r="CD1200" s="243"/>
      <c r="CE1200" s="243"/>
      <c r="CF1200" s="243"/>
    </row>
    <row r="1201" spans="1:84" s="243" customFormat="1" ht="30" customHeight="1" x14ac:dyDescent="0.15">
      <c r="A1201" s="237"/>
      <c r="B1201" s="1022" t="s">
        <v>622</v>
      </c>
      <c r="C1201" s="961"/>
      <c r="D1201" s="832" t="s">
        <v>410</v>
      </c>
      <c r="E1201" s="832"/>
      <c r="F1201" s="832"/>
      <c r="G1201" s="832"/>
      <c r="H1201" s="832"/>
      <c r="I1201" s="832"/>
      <c r="J1201" s="832"/>
      <c r="K1201" s="832"/>
      <c r="L1201" s="832"/>
      <c r="M1201" s="832"/>
      <c r="N1201" s="832"/>
      <c r="O1201" s="832"/>
      <c r="P1201" s="832"/>
      <c r="Q1201" s="832"/>
      <c r="R1201" s="832"/>
      <c r="S1201" s="832"/>
      <c r="T1201" s="832"/>
      <c r="U1201" s="832"/>
      <c r="V1201" s="832"/>
      <c r="W1201" s="832"/>
      <c r="X1201" s="832"/>
      <c r="Y1201" s="832"/>
      <c r="Z1201" s="832"/>
      <c r="AA1201" s="832"/>
      <c r="AB1201" s="832"/>
      <c r="AC1201" s="832"/>
      <c r="AD1201" s="832"/>
      <c r="AE1201" s="832"/>
      <c r="AF1201" s="832"/>
      <c r="AG1201" s="832"/>
      <c r="AH1201" s="832"/>
      <c r="AI1201" s="832"/>
      <c r="AJ1201" s="832"/>
      <c r="AK1201" s="832"/>
      <c r="AL1201" s="832"/>
      <c r="AM1201" s="991"/>
      <c r="AN1201" s="992"/>
      <c r="AO1201" s="992"/>
      <c r="AP1201" s="993"/>
      <c r="AR1201" s="237"/>
    </row>
    <row r="1202" spans="1:84" s="243" customFormat="1" ht="21" customHeight="1" x14ac:dyDescent="0.15">
      <c r="A1202" s="237"/>
      <c r="B1202" s="1022" t="s">
        <v>34</v>
      </c>
      <c r="C1202" s="961"/>
      <c r="D1202" s="845" t="s">
        <v>411</v>
      </c>
      <c r="E1202" s="1008"/>
      <c r="F1202" s="1008"/>
      <c r="G1202" s="1008"/>
      <c r="H1202" s="1008"/>
      <c r="I1202" s="1008"/>
      <c r="J1202" s="1008"/>
      <c r="K1202" s="1008"/>
      <c r="L1202" s="1008"/>
      <c r="M1202" s="1008"/>
      <c r="N1202" s="1008"/>
      <c r="O1202" s="1008"/>
      <c r="P1202" s="1008"/>
      <c r="Q1202" s="1008"/>
      <c r="R1202" s="1008"/>
      <c r="S1202" s="1008"/>
      <c r="T1202" s="1008"/>
      <c r="U1202" s="1008"/>
      <c r="V1202" s="1008"/>
      <c r="W1202" s="1008"/>
      <c r="X1202" s="1008"/>
      <c r="Y1202" s="1008"/>
      <c r="Z1202" s="1008"/>
      <c r="AA1202" s="1008"/>
      <c r="AB1202" s="1008"/>
      <c r="AC1202" s="1008"/>
      <c r="AD1202" s="1008"/>
      <c r="AE1202" s="1008"/>
      <c r="AF1202" s="1008"/>
      <c r="AG1202" s="1008"/>
      <c r="AH1202" s="1008"/>
      <c r="AI1202" s="1008"/>
      <c r="AJ1202" s="1008"/>
      <c r="AK1202" s="1008"/>
      <c r="AL1202" s="1009"/>
      <c r="AM1202" s="838"/>
      <c r="AN1202" s="839"/>
      <c r="AO1202" s="839"/>
      <c r="AP1202" s="840"/>
      <c r="AR1202" s="237"/>
      <c r="AS1202" s="237"/>
      <c r="AT1202" s="237"/>
      <c r="AU1202" s="237"/>
      <c r="AV1202" s="237"/>
      <c r="AW1202" s="237"/>
      <c r="AX1202" s="237"/>
      <c r="AY1202" s="237"/>
      <c r="AZ1202" s="237"/>
      <c r="BA1202" s="237"/>
      <c r="BB1202" s="237"/>
      <c r="BC1202" s="237"/>
      <c r="BD1202" s="237"/>
      <c r="BE1202" s="237"/>
      <c r="BF1202" s="237"/>
      <c r="BG1202" s="237"/>
      <c r="BH1202" s="237"/>
      <c r="BI1202" s="237"/>
      <c r="BJ1202" s="237"/>
      <c r="BK1202" s="237"/>
      <c r="BL1202" s="237"/>
      <c r="BM1202" s="237"/>
      <c r="BN1202" s="237"/>
      <c r="BO1202" s="237"/>
      <c r="BP1202" s="237"/>
      <c r="BQ1202" s="237"/>
      <c r="BR1202" s="237"/>
      <c r="BS1202" s="237"/>
      <c r="BT1202" s="237"/>
      <c r="BU1202" s="237"/>
      <c r="BV1202" s="237"/>
      <c r="BW1202" s="237"/>
      <c r="BX1202" s="237"/>
      <c r="BY1202" s="237"/>
      <c r="BZ1202" s="237"/>
    </row>
    <row r="1203" spans="1:84" s="243" customFormat="1" ht="60" customHeight="1" x14ac:dyDescent="0.15">
      <c r="A1203" s="238"/>
      <c r="B1203" s="885" t="s">
        <v>780</v>
      </c>
      <c r="C1203" s="886"/>
      <c r="D1203" s="1001" t="s">
        <v>1763</v>
      </c>
      <c r="E1203" s="1002"/>
      <c r="F1203" s="1002"/>
      <c r="G1203" s="1002"/>
      <c r="H1203" s="1002"/>
      <c r="I1203" s="1002"/>
      <c r="J1203" s="1002"/>
      <c r="K1203" s="1002"/>
      <c r="L1203" s="1002"/>
      <c r="M1203" s="1002"/>
      <c r="N1203" s="1002"/>
      <c r="O1203" s="1002"/>
      <c r="P1203" s="1002"/>
      <c r="Q1203" s="1002"/>
      <c r="R1203" s="1002"/>
      <c r="S1203" s="1002"/>
      <c r="T1203" s="1002"/>
      <c r="U1203" s="1002"/>
      <c r="V1203" s="1002"/>
      <c r="W1203" s="1002"/>
      <c r="X1203" s="1002"/>
      <c r="Y1203" s="1002"/>
      <c r="Z1203" s="1002"/>
      <c r="AA1203" s="1002"/>
      <c r="AB1203" s="1002"/>
      <c r="AC1203" s="1002"/>
      <c r="AD1203" s="1002"/>
      <c r="AE1203" s="1002"/>
      <c r="AF1203" s="1002"/>
      <c r="AG1203" s="1002"/>
      <c r="AH1203" s="1002"/>
      <c r="AI1203" s="1002"/>
      <c r="AJ1203" s="1002"/>
      <c r="AK1203" s="1002"/>
      <c r="AL1203" s="1003"/>
      <c r="AM1203" s="985"/>
      <c r="AN1203" s="986"/>
      <c r="AO1203" s="986"/>
      <c r="AP1203" s="987"/>
      <c r="AR1203" s="237"/>
    </row>
    <row r="1204" spans="1:84" s="243" customFormat="1" ht="135" customHeight="1" x14ac:dyDescent="0.15">
      <c r="A1204" s="238"/>
      <c r="B1204" s="868" t="s">
        <v>1536</v>
      </c>
      <c r="C1204" s="868"/>
      <c r="D1204" s="890" t="s">
        <v>1764</v>
      </c>
      <c r="E1204" s="890"/>
      <c r="F1204" s="890"/>
      <c r="G1204" s="890"/>
      <c r="H1204" s="890"/>
      <c r="I1204" s="890"/>
      <c r="J1204" s="890"/>
      <c r="K1204" s="890"/>
      <c r="L1204" s="890"/>
      <c r="M1204" s="890"/>
      <c r="N1204" s="890"/>
      <c r="O1204" s="890"/>
      <c r="P1204" s="890"/>
      <c r="Q1204" s="890"/>
      <c r="R1204" s="890"/>
      <c r="S1204" s="890"/>
      <c r="T1204" s="890"/>
      <c r="U1204" s="890"/>
      <c r="V1204" s="890"/>
      <c r="W1204" s="890"/>
      <c r="X1204" s="890"/>
      <c r="Y1204" s="890"/>
      <c r="Z1204" s="890"/>
      <c r="AA1204" s="890"/>
      <c r="AB1204" s="890"/>
      <c r="AC1204" s="890"/>
      <c r="AD1204" s="890"/>
      <c r="AE1204" s="890"/>
      <c r="AF1204" s="890"/>
      <c r="AG1204" s="890"/>
      <c r="AH1204" s="890"/>
      <c r="AI1204" s="890"/>
      <c r="AJ1204" s="890"/>
      <c r="AK1204" s="890"/>
      <c r="AL1204" s="890"/>
      <c r="AM1204" s="858"/>
      <c r="AN1204" s="858"/>
      <c r="AO1204" s="858"/>
      <c r="AP1204" s="858"/>
      <c r="AR1204" s="237"/>
    </row>
    <row r="1205" spans="1:84" s="243" customFormat="1" ht="18" customHeight="1" x14ac:dyDescent="0.15">
      <c r="A1205" s="237"/>
      <c r="B1205" s="997" t="s">
        <v>1765</v>
      </c>
      <c r="C1205" s="997"/>
      <c r="D1205" s="997"/>
      <c r="E1205" s="997"/>
      <c r="F1205" s="997"/>
      <c r="G1205" s="997"/>
      <c r="H1205" s="997"/>
      <c r="I1205" s="997"/>
      <c r="J1205" s="997"/>
      <c r="K1205" s="997"/>
      <c r="L1205" s="997"/>
      <c r="M1205" s="997"/>
      <c r="N1205" s="997"/>
      <c r="O1205" s="997"/>
      <c r="P1205" s="997"/>
      <c r="Q1205" s="997"/>
      <c r="R1205" s="997"/>
      <c r="S1205" s="997"/>
      <c r="T1205" s="997"/>
      <c r="U1205" s="997"/>
      <c r="V1205" s="997"/>
      <c r="W1205" s="997"/>
      <c r="X1205" s="997"/>
      <c r="Y1205" s="997"/>
      <c r="Z1205" s="997"/>
      <c r="AA1205" s="997"/>
      <c r="AB1205" s="997"/>
      <c r="AC1205" s="997"/>
      <c r="AD1205" s="997"/>
      <c r="AE1205" s="997"/>
      <c r="AF1205" s="997"/>
      <c r="AG1205" s="997"/>
      <c r="AH1205" s="997"/>
      <c r="AI1205" s="997"/>
      <c r="AJ1205" s="997"/>
      <c r="AK1205" s="997"/>
      <c r="AL1205" s="997"/>
      <c r="AM1205" s="997"/>
      <c r="AN1205" s="997"/>
      <c r="AO1205" s="997"/>
      <c r="AP1205" s="997"/>
      <c r="AR1205" s="237"/>
      <c r="AS1205" s="245"/>
      <c r="AT1205" s="245"/>
      <c r="AU1205" s="245"/>
      <c r="AV1205" s="245"/>
      <c r="AW1205" s="245"/>
      <c r="AX1205" s="245"/>
      <c r="AY1205" s="245"/>
      <c r="AZ1205" s="245"/>
      <c r="BA1205" s="245"/>
      <c r="BB1205" s="245"/>
      <c r="BC1205" s="245"/>
      <c r="BD1205" s="245"/>
      <c r="BE1205" s="245"/>
      <c r="BF1205" s="245"/>
      <c r="BG1205" s="245"/>
      <c r="BH1205" s="245"/>
      <c r="BI1205" s="245"/>
      <c r="BJ1205" s="245"/>
      <c r="BK1205" s="245"/>
      <c r="BL1205" s="245"/>
      <c r="BM1205" s="245"/>
      <c r="BN1205" s="245"/>
      <c r="BO1205" s="245"/>
      <c r="BP1205" s="245"/>
      <c r="BQ1205" s="245"/>
      <c r="BR1205" s="245"/>
      <c r="BS1205" s="245"/>
      <c r="BT1205" s="245"/>
      <c r="BU1205" s="245"/>
      <c r="BV1205" s="245"/>
      <c r="BW1205" s="245"/>
      <c r="BX1205" s="245"/>
      <c r="BY1205" s="245"/>
      <c r="BZ1205" s="245"/>
    </row>
    <row r="1206" spans="1:84" s="243" customFormat="1" ht="21" customHeight="1" x14ac:dyDescent="0.15">
      <c r="A1206" s="237"/>
      <c r="B1206" s="834" t="s">
        <v>412</v>
      </c>
      <c r="C1206" s="834"/>
      <c r="D1206" s="880" t="s">
        <v>601</v>
      </c>
      <c r="E1206" s="880"/>
      <c r="F1206" s="880"/>
      <c r="G1206" s="880"/>
      <c r="H1206" s="880"/>
      <c r="I1206" s="880"/>
      <c r="J1206" s="880"/>
      <c r="K1206" s="880"/>
      <c r="L1206" s="880"/>
      <c r="M1206" s="880"/>
      <c r="N1206" s="880"/>
      <c r="O1206" s="880"/>
      <c r="P1206" s="880"/>
      <c r="Q1206" s="880"/>
      <c r="R1206" s="880"/>
      <c r="S1206" s="880"/>
      <c r="T1206" s="880"/>
      <c r="U1206" s="880"/>
      <c r="V1206" s="880"/>
      <c r="W1206" s="880"/>
      <c r="X1206" s="880"/>
      <c r="Y1206" s="880"/>
      <c r="Z1206" s="880"/>
      <c r="AA1206" s="880"/>
      <c r="AB1206" s="880"/>
      <c r="AC1206" s="880"/>
      <c r="AD1206" s="880"/>
      <c r="AE1206" s="880"/>
      <c r="AF1206" s="880"/>
      <c r="AG1206" s="880"/>
      <c r="AH1206" s="880"/>
      <c r="AI1206" s="880"/>
      <c r="AJ1206" s="880"/>
      <c r="AK1206" s="880"/>
      <c r="AL1206" s="880"/>
      <c r="AM1206" s="895"/>
      <c r="AN1206" s="896"/>
      <c r="AO1206" s="896"/>
      <c r="AP1206" s="897"/>
      <c r="AR1206" s="237"/>
    </row>
    <row r="1207" spans="1:84" s="243" customFormat="1" ht="45" customHeight="1" x14ac:dyDescent="0.15">
      <c r="A1207" s="237"/>
      <c r="B1207" s="835" t="s">
        <v>376</v>
      </c>
      <c r="C1207" s="835"/>
      <c r="D1207" s="832" t="s">
        <v>1766</v>
      </c>
      <c r="E1207" s="832"/>
      <c r="F1207" s="832"/>
      <c r="G1207" s="832"/>
      <c r="H1207" s="832"/>
      <c r="I1207" s="832"/>
      <c r="J1207" s="832"/>
      <c r="K1207" s="832"/>
      <c r="L1207" s="832"/>
      <c r="M1207" s="832"/>
      <c r="N1207" s="832"/>
      <c r="O1207" s="832"/>
      <c r="P1207" s="832"/>
      <c r="Q1207" s="832"/>
      <c r="R1207" s="832"/>
      <c r="S1207" s="832"/>
      <c r="T1207" s="832"/>
      <c r="U1207" s="832"/>
      <c r="V1207" s="832"/>
      <c r="W1207" s="832"/>
      <c r="X1207" s="832"/>
      <c r="Y1207" s="832"/>
      <c r="Z1207" s="832"/>
      <c r="AA1207" s="832"/>
      <c r="AB1207" s="832"/>
      <c r="AC1207" s="832"/>
      <c r="AD1207" s="832"/>
      <c r="AE1207" s="832"/>
      <c r="AF1207" s="832"/>
      <c r="AG1207" s="832"/>
      <c r="AH1207" s="832"/>
      <c r="AI1207" s="832"/>
      <c r="AJ1207" s="832"/>
      <c r="AK1207" s="832"/>
      <c r="AL1207" s="832"/>
      <c r="AM1207" s="838"/>
      <c r="AN1207" s="839"/>
      <c r="AO1207" s="839"/>
      <c r="AP1207" s="840"/>
      <c r="AR1207" s="237"/>
      <c r="CA1207" s="237"/>
    </row>
    <row r="1208" spans="1:84" s="243" customFormat="1" ht="25.5" customHeight="1" x14ac:dyDescent="0.15">
      <c r="A1208" s="237"/>
      <c r="B1208" s="835" t="s">
        <v>368</v>
      </c>
      <c r="C1208" s="835"/>
      <c r="D1208" s="832" t="s">
        <v>1767</v>
      </c>
      <c r="E1208" s="832"/>
      <c r="F1208" s="832"/>
      <c r="G1208" s="832"/>
      <c r="H1208" s="832"/>
      <c r="I1208" s="832"/>
      <c r="J1208" s="832"/>
      <c r="K1208" s="832"/>
      <c r="L1208" s="832"/>
      <c r="M1208" s="832"/>
      <c r="N1208" s="832"/>
      <c r="O1208" s="832"/>
      <c r="P1208" s="832"/>
      <c r="Q1208" s="832"/>
      <c r="R1208" s="832"/>
      <c r="S1208" s="832"/>
      <c r="T1208" s="832"/>
      <c r="U1208" s="832"/>
      <c r="V1208" s="832"/>
      <c r="W1208" s="832"/>
      <c r="X1208" s="832"/>
      <c r="Y1208" s="832"/>
      <c r="Z1208" s="832"/>
      <c r="AA1208" s="832"/>
      <c r="AB1208" s="832"/>
      <c r="AC1208" s="832"/>
      <c r="AD1208" s="832"/>
      <c r="AE1208" s="832"/>
      <c r="AF1208" s="832"/>
      <c r="AG1208" s="832"/>
      <c r="AH1208" s="832"/>
      <c r="AI1208" s="832"/>
      <c r="AJ1208" s="832"/>
      <c r="AK1208" s="832"/>
      <c r="AL1208" s="832"/>
      <c r="AM1208" s="838"/>
      <c r="AN1208" s="839"/>
      <c r="AO1208" s="839"/>
      <c r="AP1208" s="840"/>
      <c r="AR1208" s="237"/>
    </row>
    <row r="1209" spans="1:84" s="243" customFormat="1" ht="30" customHeight="1" x14ac:dyDescent="0.15">
      <c r="A1209" s="237"/>
      <c r="B1209" s="835" t="s">
        <v>371</v>
      </c>
      <c r="C1209" s="835"/>
      <c r="D1209" s="832" t="s">
        <v>413</v>
      </c>
      <c r="E1209" s="832"/>
      <c r="F1209" s="832"/>
      <c r="G1209" s="832"/>
      <c r="H1209" s="832"/>
      <c r="I1209" s="832"/>
      <c r="J1209" s="832"/>
      <c r="K1209" s="832"/>
      <c r="L1209" s="832"/>
      <c r="M1209" s="832"/>
      <c r="N1209" s="832"/>
      <c r="O1209" s="832"/>
      <c r="P1209" s="832"/>
      <c r="Q1209" s="832"/>
      <c r="R1209" s="832"/>
      <c r="S1209" s="832"/>
      <c r="T1209" s="832"/>
      <c r="U1209" s="832"/>
      <c r="V1209" s="832"/>
      <c r="W1209" s="832"/>
      <c r="X1209" s="832"/>
      <c r="Y1209" s="832"/>
      <c r="Z1209" s="832"/>
      <c r="AA1209" s="832"/>
      <c r="AB1209" s="832"/>
      <c r="AC1209" s="832"/>
      <c r="AD1209" s="832"/>
      <c r="AE1209" s="832"/>
      <c r="AF1209" s="832"/>
      <c r="AG1209" s="832"/>
      <c r="AH1209" s="832"/>
      <c r="AI1209" s="832"/>
      <c r="AJ1209" s="832"/>
      <c r="AK1209" s="832"/>
      <c r="AL1209" s="832"/>
      <c r="AM1209" s="838"/>
      <c r="AN1209" s="839"/>
      <c r="AO1209" s="839"/>
      <c r="AP1209" s="840"/>
      <c r="AR1209" s="237"/>
      <c r="CA1209" s="245"/>
    </row>
    <row r="1210" spans="1:84" s="243" customFormat="1" ht="6" customHeight="1" x14ac:dyDescent="0.15">
      <c r="A1210" s="237"/>
      <c r="B1210" s="237"/>
      <c r="C1210" s="237"/>
      <c r="D1210" s="237"/>
      <c r="E1210" s="237"/>
      <c r="F1210" s="237"/>
      <c r="G1210" s="237"/>
      <c r="H1210" s="237"/>
      <c r="I1210" s="237"/>
      <c r="J1210" s="237"/>
      <c r="K1210" s="237"/>
      <c r="L1210" s="237"/>
      <c r="M1210" s="237"/>
      <c r="N1210" s="237"/>
      <c r="O1210" s="237"/>
      <c r="P1210" s="237"/>
      <c r="Q1210" s="237"/>
      <c r="R1210" s="237"/>
      <c r="S1210" s="237"/>
      <c r="T1210" s="237"/>
      <c r="U1210" s="237"/>
      <c r="V1210" s="237"/>
      <c r="W1210" s="237"/>
      <c r="X1210" s="237"/>
      <c r="Y1210" s="237"/>
      <c r="Z1210" s="237"/>
      <c r="AA1210" s="237"/>
      <c r="AB1210" s="237"/>
      <c r="AC1210" s="237"/>
      <c r="AD1210" s="237"/>
      <c r="AE1210" s="237"/>
      <c r="AF1210" s="237"/>
      <c r="AG1210" s="237"/>
      <c r="AH1210" s="237"/>
      <c r="AI1210" s="237"/>
      <c r="AJ1210" s="237"/>
      <c r="AK1210" s="237"/>
      <c r="AL1210" s="237"/>
      <c r="AM1210" s="237"/>
      <c r="AN1210" s="237"/>
      <c r="AO1210" s="237"/>
      <c r="AP1210" s="237"/>
      <c r="AR1210" s="237"/>
      <c r="CA1210" s="245"/>
    </row>
    <row r="1211" spans="1:84" s="243" customFormat="1" ht="18" customHeight="1" x14ac:dyDescent="0.15">
      <c r="A1211" s="237"/>
      <c r="B1211" s="238" t="s">
        <v>1527</v>
      </c>
      <c r="C1211" s="237"/>
      <c r="D1211" s="237"/>
      <c r="E1211" s="237"/>
      <c r="F1211" s="237"/>
      <c r="G1211" s="237"/>
      <c r="H1211" s="237"/>
      <c r="I1211" s="237"/>
      <c r="J1211" s="237"/>
      <c r="K1211" s="237"/>
      <c r="L1211" s="237"/>
      <c r="M1211" s="237"/>
      <c r="N1211" s="237"/>
      <c r="O1211" s="237"/>
      <c r="P1211" s="237"/>
      <c r="Q1211" s="237"/>
      <c r="R1211" s="237"/>
      <c r="S1211" s="237"/>
      <c r="T1211" s="237"/>
      <c r="U1211" s="237"/>
      <c r="V1211" s="237"/>
      <c r="W1211" s="237"/>
      <c r="X1211" s="237"/>
      <c r="Y1211" s="237"/>
      <c r="Z1211" s="237"/>
      <c r="AA1211" s="237"/>
      <c r="AB1211" s="237"/>
      <c r="AC1211" s="237"/>
      <c r="AD1211" s="237"/>
      <c r="AE1211" s="237"/>
      <c r="AF1211" s="237"/>
      <c r="AG1211" s="558"/>
      <c r="AH1211" s="237"/>
      <c r="AI1211" s="237"/>
      <c r="AJ1211" s="237"/>
      <c r="AK1211" s="237"/>
      <c r="AL1211" s="237"/>
      <c r="AM1211" s="237"/>
      <c r="AN1211" s="237"/>
      <c r="AO1211" s="237"/>
      <c r="AP1211" s="237"/>
      <c r="AR1211" s="237"/>
    </row>
    <row r="1212" spans="1:84" s="243" customFormat="1" ht="18" customHeight="1" x14ac:dyDescent="0.15">
      <c r="A1212" s="237"/>
      <c r="B1212" s="1004" t="s">
        <v>27</v>
      </c>
      <c r="C1212" s="1005"/>
      <c r="D1212" s="1005"/>
      <c r="E1212" s="1005"/>
      <c r="F1212" s="1005"/>
      <c r="G1212" s="1005"/>
      <c r="H1212" s="1005"/>
      <c r="I1212" s="1005"/>
      <c r="J1212" s="1005"/>
      <c r="K1212" s="1005"/>
      <c r="L1212" s="1005"/>
      <c r="M1212" s="1005"/>
      <c r="N1212" s="1005"/>
      <c r="O1212" s="1005"/>
      <c r="P1212" s="1005"/>
      <c r="Q1212" s="1005"/>
      <c r="R1212" s="1005"/>
      <c r="S1212" s="1005"/>
      <c r="T1212" s="1005"/>
      <c r="U1212" s="1005"/>
      <c r="V1212" s="1005"/>
      <c r="W1212" s="1005"/>
      <c r="X1212" s="1005"/>
      <c r="Y1212" s="1005"/>
      <c r="Z1212" s="1005"/>
      <c r="AA1212" s="1005"/>
      <c r="AB1212" s="1005"/>
      <c r="AC1212" s="1005"/>
      <c r="AD1212" s="1005"/>
      <c r="AE1212" s="1005"/>
      <c r="AF1212" s="1005"/>
      <c r="AG1212" s="1005"/>
      <c r="AH1212" s="1005"/>
      <c r="AI1212" s="1005"/>
      <c r="AJ1212" s="1005"/>
      <c r="AK1212" s="1005"/>
      <c r="AL1212" s="1006"/>
      <c r="AM1212" s="981" t="s">
        <v>60</v>
      </c>
      <c r="AN1212" s="982"/>
      <c r="AO1212" s="982"/>
      <c r="AP1212" s="983"/>
      <c r="AR1212" s="237"/>
      <c r="CB1212" s="237"/>
      <c r="CC1212" s="237"/>
      <c r="CD1212" s="237"/>
      <c r="CE1212" s="237"/>
      <c r="CF1212" s="237"/>
    </row>
    <row r="1213" spans="1:84" s="243" customFormat="1" ht="45" customHeight="1" x14ac:dyDescent="0.15">
      <c r="A1213" s="237"/>
      <c r="B1213" s="1022" t="s">
        <v>375</v>
      </c>
      <c r="C1213" s="961"/>
      <c r="D1213" s="845" t="s">
        <v>1768</v>
      </c>
      <c r="E1213" s="1008"/>
      <c r="F1213" s="1008"/>
      <c r="G1213" s="1008"/>
      <c r="H1213" s="1008"/>
      <c r="I1213" s="1008"/>
      <c r="J1213" s="1008"/>
      <c r="K1213" s="1008"/>
      <c r="L1213" s="1008"/>
      <c r="M1213" s="1008"/>
      <c r="N1213" s="1008"/>
      <c r="O1213" s="1008"/>
      <c r="P1213" s="1008"/>
      <c r="Q1213" s="1008"/>
      <c r="R1213" s="1008"/>
      <c r="S1213" s="1008"/>
      <c r="T1213" s="1008"/>
      <c r="U1213" s="1008"/>
      <c r="V1213" s="1008"/>
      <c r="W1213" s="1008"/>
      <c r="X1213" s="1008"/>
      <c r="Y1213" s="1008"/>
      <c r="Z1213" s="1008"/>
      <c r="AA1213" s="1008"/>
      <c r="AB1213" s="1008"/>
      <c r="AC1213" s="1008"/>
      <c r="AD1213" s="1008"/>
      <c r="AE1213" s="1008"/>
      <c r="AF1213" s="1008"/>
      <c r="AG1213" s="1008"/>
      <c r="AH1213" s="1008"/>
      <c r="AI1213" s="1008"/>
      <c r="AJ1213" s="1008"/>
      <c r="AK1213" s="1008"/>
      <c r="AL1213" s="1009"/>
      <c r="AM1213" s="838"/>
      <c r="AN1213" s="839"/>
      <c r="AO1213" s="839"/>
      <c r="AP1213" s="840"/>
      <c r="AR1213" s="237"/>
    </row>
    <row r="1214" spans="1:84" ht="21" customHeight="1" x14ac:dyDescent="0.15">
      <c r="B1214" s="1022" t="s">
        <v>397</v>
      </c>
      <c r="C1214" s="961"/>
      <c r="D1214" s="845" t="s">
        <v>414</v>
      </c>
      <c r="E1214" s="1008"/>
      <c r="F1214" s="1008"/>
      <c r="G1214" s="1008"/>
      <c r="H1214" s="1008"/>
      <c r="I1214" s="1008"/>
      <c r="J1214" s="1008"/>
      <c r="K1214" s="1008"/>
      <c r="L1214" s="1008"/>
      <c r="M1214" s="1008"/>
      <c r="N1214" s="1008"/>
      <c r="O1214" s="1008"/>
      <c r="P1214" s="1008"/>
      <c r="Q1214" s="1008"/>
      <c r="R1214" s="1008"/>
      <c r="S1214" s="1008"/>
      <c r="T1214" s="1008"/>
      <c r="U1214" s="1008"/>
      <c r="V1214" s="1008"/>
      <c r="W1214" s="1008"/>
      <c r="X1214" s="1008"/>
      <c r="Y1214" s="1008"/>
      <c r="Z1214" s="1008"/>
      <c r="AA1214" s="1008"/>
      <c r="AB1214" s="1008"/>
      <c r="AC1214" s="1008"/>
      <c r="AD1214" s="1008"/>
      <c r="AE1214" s="1008"/>
      <c r="AF1214" s="1008"/>
      <c r="AG1214" s="1008"/>
      <c r="AH1214" s="1008"/>
      <c r="AI1214" s="1008"/>
      <c r="AJ1214" s="1008"/>
      <c r="AK1214" s="1008"/>
      <c r="AL1214" s="1009" t="s">
        <v>28</v>
      </c>
      <c r="AM1214" s="838"/>
      <c r="AN1214" s="839"/>
      <c r="AO1214" s="839"/>
      <c r="AP1214" s="840"/>
      <c r="AQ1214" s="237"/>
      <c r="AR1214" s="245"/>
      <c r="CA1214" s="243"/>
      <c r="CB1214" s="245"/>
      <c r="CC1214" s="245"/>
      <c r="CD1214" s="245"/>
      <c r="CE1214" s="245"/>
      <c r="CF1214" s="245"/>
    </row>
    <row r="1215" spans="1:84" s="243" customFormat="1" ht="21" customHeight="1" x14ac:dyDescent="0.15">
      <c r="A1215" s="237"/>
      <c r="B1215" s="1022" t="s">
        <v>368</v>
      </c>
      <c r="C1215" s="961"/>
      <c r="D1215" s="832" t="s">
        <v>619</v>
      </c>
      <c r="E1215" s="832"/>
      <c r="F1215" s="832"/>
      <c r="G1215" s="832"/>
      <c r="H1215" s="832"/>
      <c r="I1215" s="832"/>
      <c r="J1215" s="832"/>
      <c r="K1215" s="832"/>
      <c r="L1215" s="832"/>
      <c r="M1215" s="832"/>
      <c r="N1215" s="832"/>
      <c r="O1215" s="832"/>
      <c r="P1215" s="832"/>
      <c r="Q1215" s="832"/>
      <c r="R1215" s="832"/>
      <c r="S1215" s="832"/>
      <c r="T1215" s="832"/>
      <c r="U1215" s="832"/>
      <c r="V1215" s="832"/>
      <c r="W1215" s="832"/>
      <c r="X1215" s="832"/>
      <c r="Y1215" s="832"/>
      <c r="Z1215" s="832"/>
      <c r="AA1215" s="832"/>
      <c r="AB1215" s="832"/>
      <c r="AC1215" s="832"/>
      <c r="AD1215" s="832"/>
      <c r="AE1215" s="832"/>
      <c r="AF1215" s="832"/>
      <c r="AG1215" s="832"/>
      <c r="AH1215" s="832"/>
      <c r="AI1215" s="832"/>
      <c r="AJ1215" s="832"/>
      <c r="AK1215" s="832"/>
      <c r="AL1215" s="832"/>
      <c r="AM1215" s="838"/>
      <c r="AN1215" s="839"/>
      <c r="AO1215" s="839"/>
      <c r="AP1215" s="840"/>
      <c r="AR1215" s="245"/>
      <c r="AS1215" s="237"/>
      <c r="AT1215" s="237"/>
      <c r="AU1215" s="237"/>
      <c r="AV1215" s="237"/>
      <c r="AW1215" s="237"/>
      <c r="AX1215" s="237"/>
      <c r="AY1215" s="237"/>
      <c r="AZ1215" s="237"/>
      <c r="BA1215" s="237"/>
      <c r="BB1215" s="237"/>
      <c r="BC1215" s="237"/>
      <c r="BD1215" s="237"/>
      <c r="BE1215" s="237"/>
      <c r="BF1215" s="237"/>
      <c r="BG1215" s="237"/>
      <c r="BH1215" s="237"/>
      <c r="BI1215" s="237"/>
      <c r="BJ1215" s="237"/>
      <c r="BK1215" s="237"/>
      <c r="BL1215" s="237"/>
      <c r="BM1215" s="237"/>
      <c r="BN1215" s="237"/>
      <c r="BO1215" s="237"/>
      <c r="BP1215" s="237"/>
      <c r="BQ1215" s="237"/>
      <c r="BR1215" s="237"/>
      <c r="BS1215" s="237"/>
      <c r="BT1215" s="237"/>
      <c r="BU1215" s="237"/>
      <c r="BV1215" s="237"/>
      <c r="BW1215" s="237"/>
      <c r="BX1215" s="237"/>
      <c r="BY1215" s="237"/>
      <c r="BZ1215" s="237"/>
      <c r="CB1215" s="245"/>
      <c r="CC1215" s="245"/>
      <c r="CD1215" s="245"/>
      <c r="CE1215" s="245"/>
      <c r="CF1215" s="245"/>
    </row>
    <row r="1216" spans="1:84" s="245" customFormat="1" ht="24" customHeight="1" x14ac:dyDescent="0.15">
      <c r="B1216" s="1022" t="s">
        <v>386</v>
      </c>
      <c r="C1216" s="961"/>
      <c r="D1216" s="845" t="s">
        <v>1767</v>
      </c>
      <c r="E1216" s="1008"/>
      <c r="F1216" s="1008"/>
      <c r="G1216" s="1008"/>
      <c r="H1216" s="1008"/>
      <c r="I1216" s="1008"/>
      <c r="J1216" s="1008"/>
      <c r="K1216" s="1008"/>
      <c r="L1216" s="1008"/>
      <c r="M1216" s="1008"/>
      <c r="N1216" s="1008"/>
      <c r="O1216" s="1008"/>
      <c r="P1216" s="1008"/>
      <c r="Q1216" s="1008"/>
      <c r="R1216" s="1008"/>
      <c r="S1216" s="1008"/>
      <c r="T1216" s="1008"/>
      <c r="U1216" s="1008"/>
      <c r="V1216" s="1008"/>
      <c r="W1216" s="1008"/>
      <c r="X1216" s="1008"/>
      <c r="Y1216" s="1008"/>
      <c r="Z1216" s="1008"/>
      <c r="AA1216" s="1008"/>
      <c r="AB1216" s="1008"/>
      <c r="AC1216" s="1008"/>
      <c r="AD1216" s="1008"/>
      <c r="AE1216" s="1008"/>
      <c r="AF1216" s="1008"/>
      <c r="AG1216" s="1008"/>
      <c r="AH1216" s="1008"/>
      <c r="AI1216" s="1008"/>
      <c r="AJ1216" s="1008"/>
      <c r="AK1216" s="1008"/>
      <c r="AL1216" s="1009" t="s">
        <v>28</v>
      </c>
      <c r="AM1216" s="838"/>
      <c r="AN1216" s="839"/>
      <c r="AO1216" s="839"/>
      <c r="AP1216" s="840"/>
      <c r="AR1216" s="237"/>
      <c r="AS1216" s="243"/>
      <c r="AT1216" s="243"/>
      <c r="AU1216" s="243"/>
      <c r="AV1216" s="243"/>
      <c r="AW1216" s="243"/>
      <c r="AX1216" s="243"/>
      <c r="AY1216" s="243"/>
      <c r="AZ1216" s="243"/>
      <c r="BA1216" s="243"/>
      <c r="BB1216" s="243"/>
      <c r="BC1216" s="243"/>
      <c r="BD1216" s="243"/>
      <c r="BE1216" s="243"/>
      <c r="BF1216" s="243"/>
      <c r="BG1216" s="243"/>
      <c r="BH1216" s="243"/>
      <c r="BI1216" s="243"/>
      <c r="BJ1216" s="243"/>
      <c r="BK1216" s="243"/>
      <c r="BL1216" s="243"/>
      <c r="BM1216" s="243"/>
      <c r="BN1216" s="243"/>
      <c r="BO1216" s="243"/>
      <c r="BP1216" s="243"/>
      <c r="BQ1216" s="243"/>
      <c r="BR1216" s="243"/>
      <c r="BS1216" s="243"/>
      <c r="BT1216" s="243"/>
      <c r="BU1216" s="243"/>
      <c r="BV1216" s="243"/>
      <c r="BW1216" s="243"/>
      <c r="BX1216" s="243"/>
      <c r="BY1216" s="243"/>
      <c r="BZ1216" s="243"/>
      <c r="CA1216" s="243"/>
      <c r="CB1216" s="243"/>
      <c r="CC1216" s="243"/>
      <c r="CD1216" s="243"/>
      <c r="CE1216" s="243"/>
      <c r="CF1216" s="243"/>
    </row>
    <row r="1217" spans="1:84" s="245" customFormat="1" ht="30" customHeight="1" x14ac:dyDescent="0.15">
      <c r="B1217" s="1022" t="s">
        <v>378</v>
      </c>
      <c r="C1217" s="961"/>
      <c r="D1217" s="845" t="s">
        <v>1769</v>
      </c>
      <c r="E1217" s="1008"/>
      <c r="F1217" s="1008"/>
      <c r="G1217" s="1008"/>
      <c r="H1217" s="1008"/>
      <c r="I1217" s="1008"/>
      <c r="J1217" s="1008"/>
      <c r="K1217" s="1008"/>
      <c r="L1217" s="1008"/>
      <c r="M1217" s="1008"/>
      <c r="N1217" s="1008"/>
      <c r="O1217" s="1008"/>
      <c r="P1217" s="1008"/>
      <c r="Q1217" s="1008"/>
      <c r="R1217" s="1008"/>
      <c r="S1217" s="1008"/>
      <c r="T1217" s="1008"/>
      <c r="U1217" s="1008"/>
      <c r="V1217" s="1008"/>
      <c r="W1217" s="1008"/>
      <c r="X1217" s="1008"/>
      <c r="Y1217" s="1008"/>
      <c r="Z1217" s="1008"/>
      <c r="AA1217" s="1008"/>
      <c r="AB1217" s="1008"/>
      <c r="AC1217" s="1008"/>
      <c r="AD1217" s="1008"/>
      <c r="AE1217" s="1008"/>
      <c r="AF1217" s="1008"/>
      <c r="AG1217" s="1008"/>
      <c r="AH1217" s="1008"/>
      <c r="AI1217" s="1008"/>
      <c r="AJ1217" s="1008"/>
      <c r="AK1217" s="1008"/>
      <c r="AL1217" s="1009" t="s">
        <v>28</v>
      </c>
      <c r="AM1217" s="838"/>
      <c r="AN1217" s="839"/>
      <c r="AO1217" s="839"/>
      <c r="AP1217" s="840"/>
      <c r="AR1217" s="237"/>
      <c r="AS1217" s="243"/>
      <c r="AT1217" s="243"/>
      <c r="AU1217" s="243"/>
      <c r="AV1217" s="243"/>
      <c r="AW1217" s="243"/>
      <c r="AX1217" s="243"/>
      <c r="AY1217" s="243"/>
      <c r="AZ1217" s="243"/>
      <c r="BA1217" s="243"/>
      <c r="BB1217" s="243"/>
      <c r="BC1217" s="243"/>
      <c r="BD1217" s="243"/>
      <c r="BE1217" s="243"/>
      <c r="BF1217" s="243"/>
      <c r="BG1217" s="243"/>
      <c r="BH1217" s="243"/>
      <c r="BI1217" s="243"/>
      <c r="BJ1217" s="243"/>
      <c r="BK1217" s="243"/>
      <c r="BL1217" s="243"/>
      <c r="BM1217" s="243"/>
      <c r="BN1217" s="243"/>
      <c r="BO1217" s="243"/>
      <c r="BP1217" s="243"/>
      <c r="BQ1217" s="243"/>
      <c r="BR1217" s="243"/>
      <c r="BS1217" s="243"/>
      <c r="BT1217" s="243"/>
      <c r="BU1217" s="243"/>
      <c r="BV1217" s="243"/>
      <c r="BW1217" s="243"/>
      <c r="BX1217" s="243"/>
      <c r="BY1217" s="243"/>
      <c r="BZ1217" s="243"/>
      <c r="CA1217" s="243"/>
      <c r="CB1217" s="243"/>
      <c r="CC1217" s="243"/>
      <c r="CD1217" s="243"/>
      <c r="CE1217" s="243"/>
      <c r="CF1217" s="243"/>
    </row>
    <row r="1218" spans="1:84" s="243" customFormat="1" ht="21" customHeight="1" x14ac:dyDescent="0.15">
      <c r="A1218" s="238"/>
      <c r="B1218" s="1022" t="s">
        <v>382</v>
      </c>
      <c r="C1218" s="961"/>
      <c r="D1218" s="845" t="s">
        <v>415</v>
      </c>
      <c r="E1218" s="1008"/>
      <c r="F1218" s="1008"/>
      <c r="G1218" s="1008"/>
      <c r="H1218" s="1008"/>
      <c r="I1218" s="1008"/>
      <c r="J1218" s="1008"/>
      <c r="K1218" s="1008"/>
      <c r="L1218" s="1008"/>
      <c r="M1218" s="1008"/>
      <c r="N1218" s="1008"/>
      <c r="O1218" s="1008"/>
      <c r="P1218" s="1008"/>
      <c r="Q1218" s="1008"/>
      <c r="R1218" s="1008"/>
      <c r="S1218" s="1008"/>
      <c r="T1218" s="1008"/>
      <c r="U1218" s="1008"/>
      <c r="V1218" s="1008"/>
      <c r="W1218" s="1008"/>
      <c r="X1218" s="1008"/>
      <c r="Y1218" s="1008"/>
      <c r="Z1218" s="1008"/>
      <c r="AA1218" s="1008"/>
      <c r="AB1218" s="1008"/>
      <c r="AC1218" s="1008"/>
      <c r="AD1218" s="1008"/>
      <c r="AE1218" s="1008"/>
      <c r="AF1218" s="1008"/>
      <c r="AG1218" s="1008"/>
      <c r="AH1218" s="1008"/>
      <c r="AI1218" s="1008"/>
      <c r="AJ1218" s="1008"/>
      <c r="AK1218" s="1008"/>
      <c r="AL1218" s="1009" t="s">
        <v>28</v>
      </c>
      <c r="AM1218" s="838"/>
      <c r="AN1218" s="839"/>
      <c r="AO1218" s="839"/>
      <c r="AP1218" s="840"/>
      <c r="AR1218" s="237"/>
    </row>
    <row r="1219" spans="1:84" s="243" customFormat="1" ht="30" customHeight="1" x14ac:dyDescent="0.15">
      <c r="A1219" s="237"/>
      <c r="B1219" s="1022" t="s">
        <v>398</v>
      </c>
      <c r="C1219" s="961"/>
      <c r="D1219" s="845" t="s">
        <v>1770</v>
      </c>
      <c r="E1219" s="1008"/>
      <c r="F1219" s="1008"/>
      <c r="G1219" s="1008"/>
      <c r="H1219" s="1008"/>
      <c r="I1219" s="1008"/>
      <c r="J1219" s="1008"/>
      <c r="K1219" s="1008"/>
      <c r="L1219" s="1008"/>
      <c r="M1219" s="1008"/>
      <c r="N1219" s="1008"/>
      <c r="O1219" s="1008"/>
      <c r="P1219" s="1008"/>
      <c r="Q1219" s="1008"/>
      <c r="R1219" s="1008"/>
      <c r="S1219" s="1008"/>
      <c r="T1219" s="1008"/>
      <c r="U1219" s="1008"/>
      <c r="V1219" s="1008"/>
      <c r="W1219" s="1008"/>
      <c r="X1219" s="1008"/>
      <c r="Y1219" s="1008"/>
      <c r="Z1219" s="1008"/>
      <c r="AA1219" s="1008"/>
      <c r="AB1219" s="1008"/>
      <c r="AC1219" s="1008"/>
      <c r="AD1219" s="1008"/>
      <c r="AE1219" s="1008"/>
      <c r="AF1219" s="1008"/>
      <c r="AG1219" s="1008"/>
      <c r="AH1219" s="1008"/>
      <c r="AI1219" s="1008"/>
      <c r="AJ1219" s="1008"/>
      <c r="AK1219" s="1008"/>
      <c r="AL1219" s="1009" t="s">
        <v>28</v>
      </c>
      <c r="AM1219" s="838"/>
      <c r="AN1219" s="839"/>
      <c r="AO1219" s="839"/>
      <c r="AP1219" s="840"/>
      <c r="AR1219" s="237"/>
      <c r="CA1219" s="237"/>
    </row>
    <row r="1220" spans="1:84" s="243" customFormat="1" ht="30" customHeight="1" x14ac:dyDescent="0.15">
      <c r="A1220" s="237"/>
      <c r="B1220" s="1022" t="s">
        <v>392</v>
      </c>
      <c r="C1220" s="961"/>
      <c r="D1220" s="845" t="s">
        <v>416</v>
      </c>
      <c r="E1220" s="1008"/>
      <c r="F1220" s="1008"/>
      <c r="G1220" s="1008"/>
      <c r="H1220" s="1008"/>
      <c r="I1220" s="1008"/>
      <c r="J1220" s="1008"/>
      <c r="K1220" s="1008"/>
      <c r="L1220" s="1008"/>
      <c r="M1220" s="1008"/>
      <c r="N1220" s="1008"/>
      <c r="O1220" s="1008"/>
      <c r="P1220" s="1008"/>
      <c r="Q1220" s="1008"/>
      <c r="R1220" s="1008"/>
      <c r="S1220" s="1008"/>
      <c r="T1220" s="1008"/>
      <c r="U1220" s="1008"/>
      <c r="V1220" s="1008"/>
      <c r="W1220" s="1008"/>
      <c r="X1220" s="1008"/>
      <c r="Y1220" s="1008"/>
      <c r="Z1220" s="1008"/>
      <c r="AA1220" s="1008"/>
      <c r="AB1220" s="1008"/>
      <c r="AC1220" s="1008"/>
      <c r="AD1220" s="1008"/>
      <c r="AE1220" s="1008"/>
      <c r="AF1220" s="1008"/>
      <c r="AG1220" s="1008"/>
      <c r="AH1220" s="1008"/>
      <c r="AI1220" s="1008"/>
      <c r="AJ1220" s="1008"/>
      <c r="AK1220" s="1008"/>
      <c r="AL1220" s="1009" t="s">
        <v>28</v>
      </c>
      <c r="AM1220" s="838"/>
      <c r="AN1220" s="839"/>
      <c r="AO1220" s="839"/>
      <c r="AP1220" s="840"/>
      <c r="AR1220" s="237"/>
      <c r="CA1220" s="237"/>
    </row>
    <row r="1221" spans="1:84" s="243" customFormat="1" ht="21" customHeight="1" x14ac:dyDescent="0.15">
      <c r="A1221" s="237"/>
      <c r="B1221" s="1022" t="s">
        <v>394</v>
      </c>
      <c r="C1221" s="961"/>
      <c r="D1221" s="845" t="s">
        <v>1406</v>
      </c>
      <c r="E1221" s="1008"/>
      <c r="F1221" s="1008"/>
      <c r="G1221" s="1008"/>
      <c r="H1221" s="1008"/>
      <c r="I1221" s="1008"/>
      <c r="J1221" s="1008"/>
      <c r="K1221" s="1008"/>
      <c r="L1221" s="1008"/>
      <c r="M1221" s="1008"/>
      <c r="N1221" s="1008"/>
      <c r="O1221" s="1008"/>
      <c r="P1221" s="1008"/>
      <c r="Q1221" s="1008"/>
      <c r="R1221" s="1008"/>
      <c r="S1221" s="1008"/>
      <c r="T1221" s="1008"/>
      <c r="U1221" s="1008"/>
      <c r="V1221" s="1008"/>
      <c r="W1221" s="1008"/>
      <c r="X1221" s="1008"/>
      <c r="Y1221" s="1008"/>
      <c r="Z1221" s="1008"/>
      <c r="AA1221" s="1008"/>
      <c r="AB1221" s="1008"/>
      <c r="AC1221" s="1008"/>
      <c r="AD1221" s="1008"/>
      <c r="AE1221" s="1008"/>
      <c r="AF1221" s="1008"/>
      <c r="AG1221" s="1008"/>
      <c r="AH1221" s="1008"/>
      <c r="AI1221" s="1008"/>
      <c r="AJ1221" s="1008"/>
      <c r="AK1221" s="1008"/>
      <c r="AL1221" s="1009" t="s">
        <v>28</v>
      </c>
      <c r="AM1221" s="838"/>
      <c r="AN1221" s="839"/>
      <c r="AO1221" s="839"/>
      <c r="AP1221" s="840"/>
      <c r="AR1221" s="237"/>
    </row>
    <row r="1222" spans="1:84" s="243" customFormat="1" ht="30" customHeight="1" x14ac:dyDescent="0.15">
      <c r="A1222" s="237"/>
      <c r="B1222" s="1022" t="s">
        <v>395</v>
      </c>
      <c r="C1222" s="961"/>
      <c r="D1222" s="845" t="s">
        <v>602</v>
      </c>
      <c r="E1222" s="1008"/>
      <c r="F1222" s="1008"/>
      <c r="G1222" s="1008"/>
      <c r="H1222" s="1008"/>
      <c r="I1222" s="1008"/>
      <c r="J1222" s="1008"/>
      <c r="K1222" s="1008"/>
      <c r="L1222" s="1008"/>
      <c r="M1222" s="1008"/>
      <c r="N1222" s="1008"/>
      <c r="O1222" s="1008"/>
      <c r="P1222" s="1008"/>
      <c r="Q1222" s="1008"/>
      <c r="R1222" s="1008"/>
      <c r="S1222" s="1008"/>
      <c r="T1222" s="1008"/>
      <c r="U1222" s="1008"/>
      <c r="V1222" s="1008"/>
      <c r="W1222" s="1008"/>
      <c r="X1222" s="1008"/>
      <c r="Y1222" s="1008"/>
      <c r="Z1222" s="1008"/>
      <c r="AA1222" s="1008"/>
      <c r="AB1222" s="1008"/>
      <c r="AC1222" s="1008"/>
      <c r="AD1222" s="1008"/>
      <c r="AE1222" s="1008"/>
      <c r="AF1222" s="1008"/>
      <c r="AG1222" s="1008"/>
      <c r="AH1222" s="1008"/>
      <c r="AI1222" s="1008"/>
      <c r="AJ1222" s="1008"/>
      <c r="AK1222" s="1008"/>
      <c r="AL1222" s="1009" t="s">
        <v>28</v>
      </c>
      <c r="AM1222" s="838"/>
      <c r="AN1222" s="839"/>
      <c r="AO1222" s="839"/>
      <c r="AP1222" s="840"/>
      <c r="AR1222" s="237"/>
    </row>
    <row r="1223" spans="1:84" s="243" customFormat="1" ht="21" customHeight="1" x14ac:dyDescent="0.15">
      <c r="A1223" s="237"/>
      <c r="B1223" s="1022" t="s">
        <v>396</v>
      </c>
      <c r="C1223" s="961"/>
      <c r="D1223" s="845" t="s">
        <v>417</v>
      </c>
      <c r="E1223" s="1008"/>
      <c r="F1223" s="1008"/>
      <c r="G1223" s="1008"/>
      <c r="H1223" s="1008"/>
      <c r="I1223" s="1008"/>
      <c r="J1223" s="1008"/>
      <c r="K1223" s="1008"/>
      <c r="L1223" s="1008"/>
      <c r="M1223" s="1008"/>
      <c r="N1223" s="1008"/>
      <c r="O1223" s="1008"/>
      <c r="P1223" s="1008"/>
      <c r="Q1223" s="1008"/>
      <c r="R1223" s="1008"/>
      <c r="S1223" s="1008"/>
      <c r="T1223" s="1008"/>
      <c r="U1223" s="1008"/>
      <c r="V1223" s="1008"/>
      <c r="W1223" s="1008"/>
      <c r="X1223" s="1008"/>
      <c r="Y1223" s="1008"/>
      <c r="Z1223" s="1008"/>
      <c r="AA1223" s="1008"/>
      <c r="AB1223" s="1008"/>
      <c r="AC1223" s="1008"/>
      <c r="AD1223" s="1008"/>
      <c r="AE1223" s="1008"/>
      <c r="AF1223" s="1008"/>
      <c r="AG1223" s="1008"/>
      <c r="AH1223" s="1008"/>
      <c r="AI1223" s="1008"/>
      <c r="AJ1223" s="1008"/>
      <c r="AK1223" s="1008"/>
      <c r="AL1223" s="1009"/>
      <c r="AM1223" s="838"/>
      <c r="AN1223" s="839"/>
      <c r="AO1223" s="839"/>
      <c r="AP1223" s="840"/>
      <c r="AR1223" s="237"/>
    </row>
    <row r="1224" spans="1:84" s="243" customFormat="1" ht="60" customHeight="1" x14ac:dyDescent="0.15">
      <c r="A1224" s="237"/>
      <c r="B1224" s="1022" t="s">
        <v>35</v>
      </c>
      <c r="C1224" s="961"/>
      <c r="D1224" s="845" t="s">
        <v>1771</v>
      </c>
      <c r="E1224" s="1008"/>
      <c r="F1224" s="1008"/>
      <c r="G1224" s="1008"/>
      <c r="H1224" s="1008"/>
      <c r="I1224" s="1008"/>
      <c r="J1224" s="1008"/>
      <c r="K1224" s="1008"/>
      <c r="L1224" s="1008"/>
      <c r="M1224" s="1008"/>
      <c r="N1224" s="1008"/>
      <c r="O1224" s="1008"/>
      <c r="P1224" s="1008"/>
      <c r="Q1224" s="1008"/>
      <c r="R1224" s="1008"/>
      <c r="S1224" s="1008"/>
      <c r="T1224" s="1008"/>
      <c r="U1224" s="1008"/>
      <c r="V1224" s="1008"/>
      <c r="W1224" s="1008"/>
      <c r="X1224" s="1008"/>
      <c r="Y1224" s="1008"/>
      <c r="Z1224" s="1008"/>
      <c r="AA1224" s="1008"/>
      <c r="AB1224" s="1008"/>
      <c r="AC1224" s="1008"/>
      <c r="AD1224" s="1008"/>
      <c r="AE1224" s="1008"/>
      <c r="AF1224" s="1008"/>
      <c r="AG1224" s="1008"/>
      <c r="AH1224" s="1008"/>
      <c r="AI1224" s="1008"/>
      <c r="AJ1224" s="1008"/>
      <c r="AK1224" s="1008"/>
      <c r="AL1224" s="1009"/>
      <c r="AM1224" s="838"/>
      <c r="AN1224" s="839"/>
      <c r="AO1224" s="839"/>
      <c r="AP1224" s="840"/>
      <c r="AR1224" s="237"/>
      <c r="CB1224" s="237"/>
      <c r="CC1224" s="237"/>
      <c r="CD1224" s="237"/>
      <c r="CE1224" s="237"/>
      <c r="CF1224" s="237"/>
    </row>
    <row r="1225" spans="1:84" s="243" customFormat="1" ht="135" customHeight="1" x14ac:dyDescent="0.15">
      <c r="A1225" s="237"/>
      <c r="B1225" s="868" t="s">
        <v>1536</v>
      </c>
      <c r="C1225" s="868"/>
      <c r="D1225" s="890" t="s">
        <v>1772</v>
      </c>
      <c r="E1225" s="890"/>
      <c r="F1225" s="890"/>
      <c r="G1225" s="890"/>
      <c r="H1225" s="890"/>
      <c r="I1225" s="890"/>
      <c r="J1225" s="890"/>
      <c r="K1225" s="890"/>
      <c r="L1225" s="890"/>
      <c r="M1225" s="890"/>
      <c r="N1225" s="890"/>
      <c r="O1225" s="890"/>
      <c r="P1225" s="890"/>
      <c r="Q1225" s="890"/>
      <c r="R1225" s="890"/>
      <c r="S1225" s="890"/>
      <c r="T1225" s="890"/>
      <c r="U1225" s="890"/>
      <c r="V1225" s="890"/>
      <c r="W1225" s="890"/>
      <c r="X1225" s="890"/>
      <c r="Y1225" s="890"/>
      <c r="Z1225" s="890"/>
      <c r="AA1225" s="890"/>
      <c r="AB1225" s="890"/>
      <c r="AC1225" s="890"/>
      <c r="AD1225" s="890"/>
      <c r="AE1225" s="890"/>
      <c r="AF1225" s="890"/>
      <c r="AG1225" s="890"/>
      <c r="AH1225" s="890"/>
      <c r="AI1225" s="890"/>
      <c r="AJ1225" s="890"/>
      <c r="AK1225" s="890"/>
      <c r="AL1225" s="890"/>
      <c r="AM1225" s="858"/>
      <c r="AN1225" s="858"/>
      <c r="AO1225" s="858"/>
      <c r="AP1225" s="858"/>
      <c r="AR1225" s="237"/>
      <c r="CB1225" s="237"/>
      <c r="CC1225" s="237"/>
      <c r="CD1225" s="237"/>
      <c r="CE1225" s="237"/>
      <c r="CF1225" s="237"/>
    </row>
    <row r="1226" spans="1:84" s="243" customFormat="1" ht="6" customHeight="1" x14ac:dyDescent="0.15">
      <c r="A1226" s="237"/>
      <c r="B1226" s="237"/>
      <c r="C1226" s="237"/>
      <c r="D1226" s="237"/>
      <c r="E1226" s="237"/>
      <c r="F1226" s="237"/>
      <c r="G1226" s="237"/>
      <c r="H1226" s="237"/>
      <c r="I1226" s="237"/>
      <c r="J1226" s="237"/>
      <c r="K1226" s="237"/>
      <c r="L1226" s="237"/>
      <c r="M1226" s="237"/>
      <c r="N1226" s="237"/>
      <c r="O1226" s="237"/>
      <c r="P1226" s="237"/>
      <c r="Q1226" s="237"/>
      <c r="R1226" s="237"/>
      <c r="S1226" s="237"/>
      <c r="T1226" s="237"/>
      <c r="U1226" s="237"/>
      <c r="V1226" s="237"/>
      <c r="W1226" s="237"/>
      <c r="X1226" s="237"/>
      <c r="Y1226" s="237"/>
      <c r="Z1226" s="237"/>
      <c r="AA1226" s="237"/>
      <c r="AB1226" s="237"/>
      <c r="AC1226" s="237"/>
      <c r="AD1226" s="237"/>
      <c r="AE1226" s="237"/>
      <c r="AF1226" s="237"/>
      <c r="AG1226" s="237"/>
      <c r="AH1226" s="237"/>
      <c r="AI1226" s="237"/>
      <c r="AJ1226" s="237"/>
      <c r="AK1226" s="237"/>
      <c r="AL1226" s="237"/>
      <c r="AM1226" s="237"/>
      <c r="AN1226" s="237"/>
      <c r="AO1226" s="237"/>
      <c r="AP1226" s="237"/>
      <c r="AR1226" s="237"/>
      <c r="AS1226" s="237"/>
      <c r="AT1226" s="237"/>
      <c r="AU1226" s="237"/>
      <c r="AV1226" s="237"/>
      <c r="AW1226" s="237"/>
      <c r="AX1226" s="237"/>
      <c r="AY1226" s="237"/>
      <c r="AZ1226" s="237"/>
      <c r="BA1226" s="237"/>
      <c r="BB1226" s="237"/>
      <c r="BC1226" s="237"/>
      <c r="BD1226" s="237"/>
      <c r="BE1226" s="237"/>
      <c r="BF1226" s="237"/>
      <c r="BG1226" s="237"/>
      <c r="BH1226" s="237"/>
      <c r="BI1226" s="237"/>
      <c r="BJ1226" s="237"/>
      <c r="BK1226" s="237"/>
      <c r="BL1226" s="237"/>
      <c r="BM1226" s="237"/>
      <c r="BN1226" s="237"/>
      <c r="BO1226" s="237"/>
      <c r="BP1226" s="237"/>
      <c r="BQ1226" s="237"/>
      <c r="BR1226" s="237"/>
      <c r="BS1226" s="237"/>
      <c r="BT1226" s="237"/>
      <c r="BU1226" s="237"/>
      <c r="BV1226" s="237"/>
      <c r="BW1226" s="237"/>
      <c r="BX1226" s="237"/>
      <c r="BY1226" s="237"/>
      <c r="BZ1226" s="237"/>
      <c r="CB1226" s="237"/>
      <c r="CC1226" s="237"/>
      <c r="CD1226" s="237"/>
      <c r="CE1226" s="237"/>
      <c r="CF1226" s="237"/>
    </row>
    <row r="1227" spans="1:84" ht="18" customHeight="1" x14ac:dyDescent="0.15">
      <c r="B1227" s="238" t="s">
        <v>1567</v>
      </c>
      <c r="L1227" s="558"/>
      <c r="AQ1227" s="243"/>
      <c r="AR1227" s="237"/>
      <c r="CA1227" s="243"/>
      <c r="CB1227" s="243"/>
      <c r="CC1227" s="243"/>
      <c r="CD1227" s="243"/>
      <c r="CE1227" s="243"/>
      <c r="CF1227" s="243"/>
    </row>
    <row r="1228" spans="1:84" ht="18" customHeight="1" x14ac:dyDescent="0.15">
      <c r="B1228" s="1004" t="s">
        <v>27</v>
      </c>
      <c r="C1228" s="1005"/>
      <c r="D1228" s="1005"/>
      <c r="E1228" s="1005"/>
      <c r="F1228" s="1005"/>
      <c r="G1228" s="1005"/>
      <c r="H1228" s="1005"/>
      <c r="I1228" s="1005"/>
      <c r="J1228" s="1005"/>
      <c r="K1228" s="1005"/>
      <c r="L1228" s="1005"/>
      <c r="M1228" s="1005"/>
      <c r="N1228" s="1005"/>
      <c r="O1228" s="1005"/>
      <c r="P1228" s="1005"/>
      <c r="Q1228" s="1005"/>
      <c r="R1228" s="1005"/>
      <c r="S1228" s="1005"/>
      <c r="T1228" s="1005"/>
      <c r="U1228" s="1005"/>
      <c r="V1228" s="1005"/>
      <c r="W1228" s="1005"/>
      <c r="X1228" s="1005"/>
      <c r="Y1228" s="1005"/>
      <c r="Z1228" s="1005"/>
      <c r="AA1228" s="1005"/>
      <c r="AB1228" s="1005"/>
      <c r="AC1228" s="1005"/>
      <c r="AD1228" s="1005"/>
      <c r="AE1228" s="1005"/>
      <c r="AF1228" s="1005"/>
      <c r="AG1228" s="1005"/>
      <c r="AH1228" s="1005"/>
      <c r="AI1228" s="1005"/>
      <c r="AJ1228" s="1005"/>
      <c r="AK1228" s="1005"/>
      <c r="AL1228" s="1006"/>
      <c r="AM1228" s="981" t="s">
        <v>60</v>
      </c>
      <c r="AN1228" s="982"/>
      <c r="AO1228" s="982"/>
      <c r="AP1228" s="983"/>
      <c r="AQ1228" s="243"/>
      <c r="AR1228" s="237"/>
      <c r="CA1228" s="243"/>
      <c r="CB1228" s="243"/>
      <c r="CC1228" s="243"/>
      <c r="CD1228" s="243"/>
      <c r="CE1228" s="243"/>
      <c r="CF1228" s="243"/>
    </row>
    <row r="1229" spans="1:84" s="243" customFormat="1" ht="39" customHeight="1" x14ac:dyDescent="0.15">
      <c r="A1229" s="238"/>
      <c r="B1229" s="1022" t="s">
        <v>375</v>
      </c>
      <c r="C1229" s="961"/>
      <c r="D1229" s="845" t="s">
        <v>1773</v>
      </c>
      <c r="E1229" s="1008"/>
      <c r="F1229" s="1008"/>
      <c r="G1229" s="1008"/>
      <c r="H1229" s="1008"/>
      <c r="I1229" s="1008"/>
      <c r="J1229" s="1008"/>
      <c r="K1229" s="1008"/>
      <c r="L1229" s="1008"/>
      <c r="M1229" s="1008"/>
      <c r="N1229" s="1008"/>
      <c r="O1229" s="1008"/>
      <c r="P1229" s="1008"/>
      <c r="Q1229" s="1008"/>
      <c r="R1229" s="1008"/>
      <c r="S1229" s="1008"/>
      <c r="T1229" s="1008"/>
      <c r="U1229" s="1008"/>
      <c r="V1229" s="1008"/>
      <c r="W1229" s="1008"/>
      <c r="X1229" s="1008"/>
      <c r="Y1229" s="1008"/>
      <c r="Z1229" s="1008"/>
      <c r="AA1229" s="1008"/>
      <c r="AB1229" s="1008"/>
      <c r="AC1229" s="1008"/>
      <c r="AD1229" s="1008"/>
      <c r="AE1229" s="1008"/>
      <c r="AF1229" s="1008"/>
      <c r="AG1229" s="1008"/>
      <c r="AH1229" s="1008"/>
      <c r="AI1229" s="1008"/>
      <c r="AJ1229" s="1008"/>
      <c r="AK1229" s="1008"/>
      <c r="AL1229" s="1009"/>
      <c r="AM1229" s="838"/>
      <c r="AN1229" s="839"/>
      <c r="AO1229" s="839"/>
      <c r="AP1229" s="840"/>
      <c r="AR1229" s="237"/>
    </row>
    <row r="1230" spans="1:84" s="243" customFormat="1" ht="21" customHeight="1" x14ac:dyDescent="0.15">
      <c r="A1230" s="237"/>
      <c r="B1230" s="1022" t="s">
        <v>376</v>
      </c>
      <c r="C1230" s="961"/>
      <c r="D1230" s="845" t="s">
        <v>1774</v>
      </c>
      <c r="E1230" s="1008"/>
      <c r="F1230" s="1008"/>
      <c r="G1230" s="1008"/>
      <c r="H1230" s="1008"/>
      <c r="I1230" s="1008"/>
      <c r="J1230" s="1008"/>
      <c r="K1230" s="1008"/>
      <c r="L1230" s="1008"/>
      <c r="M1230" s="1008"/>
      <c r="N1230" s="1008"/>
      <c r="O1230" s="1008"/>
      <c r="P1230" s="1008"/>
      <c r="Q1230" s="1008"/>
      <c r="R1230" s="1008"/>
      <c r="S1230" s="1008"/>
      <c r="T1230" s="1008"/>
      <c r="U1230" s="1008"/>
      <c r="V1230" s="1008"/>
      <c r="W1230" s="1008"/>
      <c r="X1230" s="1008"/>
      <c r="Y1230" s="1008"/>
      <c r="Z1230" s="1008"/>
      <c r="AA1230" s="1008"/>
      <c r="AB1230" s="1008"/>
      <c r="AC1230" s="1008"/>
      <c r="AD1230" s="1008"/>
      <c r="AE1230" s="1008"/>
      <c r="AF1230" s="1008"/>
      <c r="AG1230" s="1008"/>
      <c r="AH1230" s="1008"/>
      <c r="AI1230" s="1008"/>
      <c r="AJ1230" s="1008"/>
      <c r="AK1230" s="1008"/>
      <c r="AL1230" s="1009"/>
      <c r="AM1230" s="838"/>
      <c r="AN1230" s="839"/>
      <c r="AO1230" s="839"/>
      <c r="AP1230" s="840"/>
      <c r="AR1230" s="237"/>
      <c r="AS1230" s="245"/>
      <c r="AT1230" s="245"/>
      <c r="AU1230" s="245"/>
      <c r="AV1230" s="245"/>
      <c r="AW1230" s="245"/>
      <c r="AX1230" s="245"/>
      <c r="AY1230" s="245"/>
      <c r="AZ1230" s="245"/>
      <c r="BA1230" s="245"/>
      <c r="BB1230" s="245"/>
      <c r="BC1230" s="245"/>
      <c r="BD1230" s="245"/>
      <c r="BE1230" s="245"/>
      <c r="BF1230" s="245"/>
      <c r="BG1230" s="245"/>
      <c r="BH1230" s="245"/>
      <c r="BI1230" s="245"/>
      <c r="BJ1230" s="245"/>
      <c r="BK1230" s="245"/>
      <c r="BL1230" s="245"/>
      <c r="BM1230" s="245"/>
      <c r="BN1230" s="245"/>
      <c r="BO1230" s="245"/>
      <c r="BP1230" s="245"/>
      <c r="BQ1230" s="245"/>
      <c r="BR1230" s="245"/>
      <c r="BS1230" s="245"/>
      <c r="BT1230" s="245"/>
      <c r="BU1230" s="245"/>
      <c r="BV1230" s="245"/>
      <c r="BW1230" s="245"/>
      <c r="BX1230" s="245"/>
      <c r="BY1230" s="245"/>
      <c r="BZ1230" s="245"/>
    </row>
    <row r="1231" spans="1:84" s="243" customFormat="1" ht="21" customHeight="1" x14ac:dyDescent="0.15">
      <c r="A1231" s="237"/>
      <c r="B1231" s="1022" t="s">
        <v>368</v>
      </c>
      <c r="C1231" s="961"/>
      <c r="D1231" s="845" t="s">
        <v>619</v>
      </c>
      <c r="E1231" s="1008"/>
      <c r="F1231" s="1008"/>
      <c r="G1231" s="1008"/>
      <c r="H1231" s="1008"/>
      <c r="I1231" s="1008"/>
      <c r="J1231" s="1008"/>
      <c r="K1231" s="1008"/>
      <c r="L1231" s="1008"/>
      <c r="M1231" s="1008"/>
      <c r="N1231" s="1008"/>
      <c r="O1231" s="1008"/>
      <c r="P1231" s="1008"/>
      <c r="Q1231" s="1008"/>
      <c r="R1231" s="1008"/>
      <c r="S1231" s="1008"/>
      <c r="T1231" s="1008"/>
      <c r="U1231" s="1008"/>
      <c r="V1231" s="1008"/>
      <c r="W1231" s="1008"/>
      <c r="X1231" s="1008"/>
      <c r="Y1231" s="1008"/>
      <c r="Z1231" s="1008"/>
      <c r="AA1231" s="1008"/>
      <c r="AB1231" s="1008"/>
      <c r="AC1231" s="1008"/>
      <c r="AD1231" s="1008"/>
      <c r="AE1231" s="1008"/>
      <c r="AF1231" s="1008"/>
      <c r="AG1231" s="1008"/>
      <c r="AH1231" s="1008"/>
      <c r="AI1231" s="1008"/>
      <c r="AJ1231" s="1008"/>
      <c r="AK1231" s="1008"/>
      <c r="AL1231" s="1009"/>
      <c r="AM1231" s="838"/>
      <c r="AN1231" s="839"/>
      <c r="AO1231" s="839"/>
      <c r="AP1231" s="840"/>
      <c r="AR1231" s="237"/>
      <c r="AS1231" s="245"/>
      <c r="AT1231" s="245"/>
      <c r="AU1231" s="245"/>
      <c r="AV1231" s="245"/>
      <c r="AW1231" s="245"/>
      <c r="AX1231" s="245"/>
      <c r="AY1231" s="245"/>
      <c r="AZ1231" s="245"/>
      <c r="BA1231" s="245"/>
      <c r="BB1231" s="245"/>
      <c r="BC1231" s="245"/>
      <c r="BD1231" s="245"/>
      <c r="BE1231" s="245"/>
      <c r="BF1231" s="245"/>
      <c r="BG1231" s="245"/>
      <c r="BH1231" s="245"/>
      <c r="BI1231" s="245"/>
      <c r="BJ1231" s="245"/>
      <c r="BK1231" s="245"/>
      <c r="BL1231" s="245"/>
      <c r="BM1231" s="245"/>
      <c r="BN1231" s="245"/>
      <c r="BO1231" s="245"/>
      <c r="BP1231" s="245"/>
      <c r="BQ1231" s="245"/>
      <c r="BR1231" s="245"/>
      <c r="BS1231" s="245"/>
      <c r="BT1231" s="245"/>
      <c r="BU1231" s="245"/>
      <c r="BV1231" s="245"/>
      <c r="BW1231" s="245"/>
      <c r="BX1231" s="245"/>
      <c r="BY1231" s="245"/>
      <c r="BZ1231" s="245"/>
      <c r="CA1231" s="237"/>
    </row>
    <row r="1232" spans="1:84" s="243" customFormat="1" ht="30" customHeight="1" x14ac:dyDescent="0.15">
      <c r="A1232" s="237"/>
      <c r="B1232" s="1022" t="s">
        <v>371</v>
      </c>
      <c r="C1232" s="961"/>
      <c r="D1232" s="845" t="s">
        <v>1775</v>
      </c>
      <c r="E1232" s="1008"/>
      <c r="F1232" s="1008"/>
      <c r="G1232" s="1008"/>
      <c r="H1232" s="1008"/>
      <c r="I1232" s="1008"/>
      <c r="J1232" s="1008"/>
      <c r="K1232" s="1008"/>
      <c r="L1232" s="1008"/>
      <c r="M1232" s="1008"/>
      <c r="N1232" s="1008"/>
      <c r="O1232" s="1008"/>
      <c r="P1232" s="1008"/>
      <c r="Q1232" s="1008"/>
      <c r="R1232" s="1008"/>
      <c r="S1232" s="1008"/>
      <c r="T1232" s="1008"/>
      <c r="U1232" s="1008"/>
      <c r="V1232" s="1008"/>
      <c r="W1232" s="1008"/>
      <c r="X1232" s="1008"/>
      <c r="Y1232" s="1008"/>
      <c r="Z1232" s="1008"/>
      <c r="AA1232" s="1008"/>
      <c r="AB1232" s="1008"/>
      <c r="AC1232" s="1008"/>
      <c r="AD1232" s="1008"/>
      <c r="AE1232" s="1008"/>
      <c r="AF1232" s="1008"/>
      <c r="AG1232" s="1008"/>
      <c r="AH1232" s="1008"/>
      <c r="AI1232" s="1008"/>
      <c r="AJ1232" s="1008"/>
      <c r="AK1232" s="1008"/>
      <c r="AL1232" s="1009"/>
      <c r="AM1232" s="838"/>
      <c r="AN1232" s="839"/>
      <c r="AO1232" s="839"/>
      <c r="AP1232" s="840"/>
      <c r="AR1232" s="237"/>
      <c r="AS1232" s="245"/>
      <c r="AT1232" s="245"/>
      <c r="AU1232" s="245"/>
      <c r="AV1232" s="245"/>
      <c r="AW1232" s="245"/>
      <c r="AX1232" s="245"/>
      <c r="AY1232" s="245"/>
      <c r="AZ1232" s="245"/>
      <c r="BA1232" s="245"/>
      <c r="BB1232" s="245"/>
      <c r="BC1232" s="245"/>
      <c r="BD1232" s="245"/>
      <c r="BE1232" s="245"/>
      <c r="BF1232" s="245"/>
      <c r="BG1232" s="245"/>
      <c r="BH1232" s="245"/>
      <c r="BI1232" s="245"/>
      <c r="BJ1232" s="245"/>
      <c r="BK1232" s="245"/>
      <c r="BL1232" s="245"/>
      <c r="BM1232" s="245"/>
      <c r="BN1232" s="245"/>
      <c r="BO1232" s="245"/>
      <c r="BP1232" s="245"/>
      <c r="BQ1232" s="245"/>
      <c r="BR1232" s="245"/>
      <c r="BS1232" s="245"/>
      <c r="BT1232" s="245"/>
      <c r="BU1232" s="245"/>
      <c r="BV1232" s="245"/>
      <c r="BW1232" s="245"/>
      <c r="BX1232" s="245"/>
      <c r="BY1232" s="245"/>
      <c r="BZ1232" s="245"/>
      <c r="CA1232" s="237"/>
    </row>
    <row r="1233" spans="1:84" s="243" customFormat="1" ht="30" customHeight="1" x14ac:dyDescent="0.15">
      <c r="A1233" s="237"/>
      <c r="B1233" s="1022" t="s">
        <v>378</v>
      </c>
      <c r="C1233" s="961"/>
      <c r="D1233" s="845" t="s">
        <v>1776</v>
      </c>
      <c r="E1233" s="1008"/>
      <c r="F1233" s="1008"/>
      <c r="G1233" s="1008"/>
      <c r="H1233" s="1008"/>
      <c r="I1233" s="1008"/>
      <c r="J1233" s="1008"/>
      <c r="K1233" s="1008"/>
      <c r="L1233" s="1008"/>
      <c r="M1233" s="1008"/>
      <c r="N1233" s="1008"/>
      <c r="O1233" s="1008"/>
      <c r="P1233" s="1008"/>
      <c r="Q1233" s="1008"/>
      <c r="R1233" s="1008"/>
      <c r="S1233" s="1008"/>
      <c r="T1233" s="1008"/>
      <c r="U1233" s="1008"/>
      <c r="V1233" s="1008"/>
      <c r="W1233" s="1008"/>
      <c r="X1233" s="1008"/>
      <c r="Y1233" s="1008"/>
      <c r="Z1233" s="1008"/>
      <c r="AA1233" s="1008"/>
      <c r="AB1233" s="1008"/>
      <c r="AC1233" s="1008"/>
      <c r="AD1233" s="1008"/>
      <c r="AE1233" s="1008"/>
      <c r="AF1233" s="1008"/>
      <c r="AG1233" s="1008"/>
      <c r="AH1233" s="1008"/>
      <c r="AI1233" s="1008"/>
      <c r="AJ1233" s="1008"/>
      <c r="AK1233" s="1008"/>
      <c r="AL1233" s="1009"/>
      <c r="AM1233" s="838"/>
      <c r="AN1233" s="839"/>
      <c r="AO1233" s="839"/>
      <c r="AP1233" s="840"/>
      <c r="AR1233" s="237"/>
      <c r="AS1233" s="245"/>
      <c r="AT1233" s="245"/>
      <c r="AU1233" s="245"/>
      <c r="AV1233" s="245"/>
      <c r="AW1233" s="245"/>
      <c r="AX1233" s="245"/>
      <c r="AY1233" s="245"/>
      <c r="AZ1233" s="245"/>
      <c r="BA1233" s="245"/>
      <c r="BB1233" s="245"/>
      <c r="BC1233" s="245"/>
      <c r="BD1233" s="245"/>
      <c r="BE1233" s="245"/>
      <c r="BF1233" s="245"/>
      <c r="BG1233" s="245"/>
      <c r="BH1233" s="245"/>
      <c r="BI1233" s="245"/>
      <c r="BJ1233" s="245"/>
      <c r="BK1233" s="245"/>
      <c r="BL1233" s="245"/>
      <c r="BM1233" s="245"/>
      <c r="BN1233" s="245"/>
      <c r="BO1233" s="245"/>
      <c r="BP1233" s="245"/>
      <c r="BQ1233" s="245"/>
      <c r="BR1233" s="245"/>
      <c r="BS1233" s="245"/>
      <c r="BT1233" s="245"/>
      <c r="BU1233" s="245"/>
      <c r="BV1233" s="245"/>
      <c r="BW1233" s="245"/>
      <c r="BX1233" s="245"/>
      <c r="BY1233" s="245"/>
      <c r="BZ1233" s="245"/>
      <c r="CA1233" s="237"/>
    </row>
    <row r="1234" spans="1:84" s="243" customFormat="1" ht="21" customHeight="1" x14ac:dyDescent="0.15">
      <c r="A1234" s="237"/>
      <c r="B1234" s="1022" t="s">
        <v>399</v>
      </c>
      <c r="C1234" s="961"/>
      <c r="D1234" s="845" t="s">
        <v>418</v>
      </c>
      <c r="E1234" s="1008"/>
      <c r="F1234" s="1008"/>
      <c r="G1234" s="1008"/>
      <c r="H1234" s="1008"/>
      <c r="I1234" s="1008"/>
      <c r="J1234" s="1008"/>
      <c r="K1234" s="1008"/>
      <c r="L1234" s="1008"/>
      <c r="M1234" s="1008"/>
      <c r="N1234" s="1008"/>
      <c r="O1234" s="1008"/>
      <c r="P1234" s="1008"/>
      <c r="Q1234" s="1008"/>
      <c r="R1234" s="1008"/>
      <c r="S1234" s="1008"/>
      <c r="T1234" s="1008"/>
      <c r="U1234" s="1008"/>
      <c r="V1234" s="1008"/>
      <c r="W1234" s="1008"/>
      <c r="X1234" s="1008"/>
      <c r="Y1234" s="1008"/>
      <c r="Z1234" s="1008"/>
      <c r="AA1234" s="1008"/>
      <c r="AB1234" s="1008"/>
      <c r="AC1234" s="1008"/>
      <c r="AD1234" s="1008"/>
      <c r="AE1234" s="1008"/>
      <c r="AF1234" s="1008"/>
      <c r="AG1234" s="1008"/>
      <c r="AH1234" s="1008"/>
      <c r="AI1234" s="1008"/>
      <c r="AJ1234" s="1008"/>
      <c r="AK1234" s="1008"/>
      <c r="AL1234" s="1009"/>
      <c r="AM1234" s="838"/>
      <c r="AN1234" s="839"/>
      <c r="AO1234" s="839"/>
      <c r="AP1234" s="840"/>
      <c r="AR1234" s="237"/>
      <c r="AS1234" s="245"/>
      <c r="AT1234" s="245"/>
      <c r="AU1234" s="245"/>
      <c r="AV1234" s="245"/>
      <c r="AW1234" s="245"/>
      <c r="AX1234" s="245"/>
      <c r="AY1234" s="245"/>
      <c r="AZ1234" s="245"/>
      <c r="BA1234" s="245"/>
      <c r="BB1234" s="245"/>
      <c r="BC1234" s="245"/>
      <c r="BD1234" s="245"/>
      <c r="BE1234" s="245"/>
      <c r="BF1234" s="245"/>
      <c r="BG1234" s="245"/>
      <c r="BH1234" s="245"/>
      <c r="BI1234" s="245"/>
      <c r="BJ1234" s="245"/>
      <c r="BK1234" s="245"/>
      <c r="BL1234" s="245"/>
      <c r="BM1234" s="245"/>
      <c r="BN1234" s="245"/>
      <c r="BO1234" s="245"/>
      <c r="BP1234" s="245"/>
      <c r="BQ1234" s="245"/>
      <c r="BR1234" s="245"/>
      <c r="BS1234" s="245"/>
      <c r="BT1234" s="245"/>
      <c r="BU1234" s="245"/>
      <c r="BV1234" s="245"/>
      <c r="BW1234" s="245"/>
      <c r="BX1234" s="245"/>
      <c r="BY1234" s="245"/>
      <c r="BZ1234" s="245"/>
    </row>
    <row r="1235" spans="1:84" s="243" customFormat="1" ht="30" customHeight="1" x14ac:dyDescent="0.15">
      <c r="A1235" s="237"/>
      <c r="B1235" s="1022" t="s">
        <v>391</v>
      </c>
      <c r="C1235" s="961"/>
      <c r="D1235" s="845" t="s">
        <v>1777</v>
      </c>
      <c r="E1235" s="1008"/>
      <c r="F1235" s="1008"/>
      <c r="G1235" s="1008"/>
      <c r="H1235" s="1008"/>
      <c r="I1235" s="1008"/>
      <c r="J1235" s="1008"/>
      <c r="K1235" s="1008"/>
      <c r="L1235" s="1008"/>
      <c r="M1235" s="1008"/>
      <c r="N1235" s="1008"/>
      <c r="O1235" s="1008"/>
      <c r="P1235" s="1008"/>
      <c r="Q1235" s="1008"/>
      <c r="R1235" s="1008"/>
      <c r="S1235" s="1008"/>
      <c r="T1235" s="1008"/>
      <c r="U1235" s="1008"/>
      <c r="V1235" s="1008"/>
      <c r="W1235" s="1008"/>
      <c r="X1235" s="1008"/>
      <c r="Y1235" s="1008"/>
      <c r="Z1235" s="1008"/>
      <c r="AA1235" s="1008"/>
      <c r="AB1235" s="1008"/>
      <c r="AC1235" s="1008"/>
      <c r="AD1235" s="1008"/>
      <c r="AE1235" s="1008"/>
      <c r="AF1235" s="1008"/>
      <c r="AG1235" s="1008"/>
      <c r="AH1235" s="1008"/>
      <c r="AI1235" s="1008"/>
      <c r="AJ1235" s="1008"/>
      <c r="AK1235" s="1008"/>
      <c r="AL1235" s="1009"/>
      <c r="AM1235" s="838"/>
      <c r="AN1235" s="839"/>
      <c r="AO1235" s="839"/>
      <c r="AP1235" s="840"/>
      <c r="AR1235" s="237"/>
      <c r="AS1235" s="245"/>
      <c r="AT1235" s="245"/>
      <c r="AU1235" s="245"/>
      <c r="AV1235" s="245"/>
      <c r="AW1235" s="245"/>
      <c r="AX1235" s="245"/>
      <c r="AY1235" s="245"/>
      <c r="AZ1235" s="245"/>
      <c r="BA1235" s="245"/>
      <c r="BB1235" s="245"/>
      <c r="BC1235" s="245"/>
      <c r="BD1235" s="245"/>
      <c r="BE1235" s="245"/>
      <c r="BF1235" s="245"/>
      <c r="BG1235" s="245"/>
      <c r="BH1235" s="245"/>
      <c r="BI1235" s="245"/>
      <c r="BJ1235" s="245"/>
      <c r="BK1235" s="245"/>
      <c r="BL1235" s="245"/>
      <c r="BM1235" s="245"/>
      <c r="BN1235" s="245"/>
      <c r="BO1235" s="245"/>
      <c r="BP1235" s="245"/>
      <c r="BQ1235" s="245"/>
      <c r="BR1235" s="245"/>
      <c r="BS1235" s="245"/>
      <c r="BT1235" s="245"/>
      <c r="BU1235" s="245"/>
      <c r="BV1235" s="245"/>
      <c r="BW1235" s="245"/>
      <c r="BX1235" s="245"/>
      <c r="BY1235" s="245"/>
      <c r="BZ1235" s="245"/>
      <c r="CA1235" s="245"/>
    </row>
    <row r="1236" spans="1:84" s="243" customFormat="1" ht="30" customHeight="1" x14ac:dyDescent="0.15">
      <c r="A1236" s="237"/>
      <c r="B1236" s="1022" t="s">
        <v>400</v>
      </c>
      <c r="C1236" s="961"/>
      <c r="D1236" s="845" t="s">
        <v>419</v>
      </c>
      <c r="E1236" s="1008"/>
      <c r="F1236" s="1008"/>
      <c r="G1236" s="1008"/>
      <c r="H1236" s="1008"/>
      <c r="I1236" s="1008"/>
      <c r="J1236" s="1008"/>
      <c r="K1236" s="1008"/>
      <c r="L1236" s="1008"/>
      <c r="M1236" s="1008"/>
      <c r="N1236" s="1008"/>
      <c r="O1236" s="1008"/>
      <c r="P1236" s="1008"/>
      <c r="Q1236" s="1008"/>
      <c r="R1236" s="1008"/>
      <c r="S1236" s="1008"/>
      <c r="T1236" s="1008"/>
      <c r="U1236" s="1008"/>
      <c r="V1236" s="1008"/>
      <c r="W1236" s="1008"/>
      <c r="X1236" s="1008"/>
      <c r="Y1236" s="1008"/>
      <c r="Z1236" s="1008"/>
      <c r="AA1236" s="1008"/>
      <c r="AB1236" s="1008"/>
      <c r="AC1236" s="1008"/>
      <c r="AD1236" s="1008"/>
      <c r="AE1236" s="1008"/>
      <c r="AF1236" s="1008"/>
      <c r="AG1236" s="1008"/>
      <c r="AH1236" s="1008"/>
      <c r="AI1236" s="1008"/>
      <c r="AJ1236" s="1008"/>
      <c r="AK1236" s="1008"/>
      <c r="AL1236" s="1009"/>
      <c r="AM1236" s="838"/>
      <c r="AN1236" s="839"/>
      <c r="AO1236" s="839"/>
      <c r="AP1236" s="840"/>
      <c r="AR1236" s="237"/>
      <c r="AS1236" s="245"/>
      <c r="AT1236" s="245"/>
      <c r="AU1236" s="245"/>
      <c r="AV1236" s="245"/>
      <c r="AW1236" s="245"/>
      <c r="AX1236" s="245"/>
      <c r="AY1236" s="245"/>
      <c r="AZ1236" s="245"/>
      <c r="BA1236" s="245"/>
      <c r="BB1236" s="245"/>
      <c r="BC1236" s="245"/>
      <c r="BD1236" s="245"/>
      <c r="BE1236" s="245"/>
      <c r="BF1236" s="245"/>
      <c r="BG1236" s="245"/>
      <c r="BH1236" s="245"/>
      <c r="BI1236" s="245"/>
      <c r="BJ1236" s="245"/>
      <c r="BK1236" s="245"/>
      <c r="BL1236" s="245"/>
      <c r="BM1236" s="245"/>
      <c r="BN1236" s="245"/>
      <c r="BO1236" s="245"/>
      <c r="BP1236" s="245"/>
      <c r="BQ1236" s="245"/>
      <c r="BR1236" s="245"/>
      <c r="BS1236" s="245"/>
      <c r="BT1236" s="245"/>
      <c r="BU1236" s="245"/>
      <c r="BV1236" s="245"/>
      <c r="BW1236" s="245"/>
      <c r="BX1236" s="245"/>
      <c r="BY1236" s="245"/>
      <c r="BZ1236" s="245"/>
      <c r="CA1236" s="245"/>
      <c r="CB1236" s="237"/>
      <c r="CC1236" s="237"/>
      <c r="CD1236" s="237"/>
      <c r="CE1236" s="237"/>
      <c r="CF1236" s="237"/>
    </row>
    <row r="1237" spans="1:84" s="243" customFormat="1" ht="21" customHeight="1" x14ac:dyDescent="0.15">
      <c r="A1237" s="237"/>
      <c r="B1237" s="1022" t="s">
        <v>394</v>
      </c>
      <c r="C1237" s="961"/>
      <c r="D1237" s="845" t="s">
        <v>1406</v>
      </c>
      <c r="E1237" s="1008"/>
      <c r="F1237" s="1008"/>
      <c r="G1237" s="1008"/>
      <c r="H1237" s="1008"/>
      <c r="I1237" s="1008"/>
      <c r="J1237" s="1008"/>
      <c r="K1237" s="1008"/>
      <c r="L1237" s="1008"/>
      <c r="M1237" s="1008"/>
      <c r="N1237" s="1008"/>
      <c r="O1237" s="1008"/>
      <c r="P1237" s="1008"/>
      <c r="Q1237" s="1008"/>
      <c r="R1237" s="1008"/>
      <c r="S1237" s="1008"/>
      <c r="T1237" s="1008"/>
      <c r="U1237" s="1008"/>
      <c r="V1237" s="1008"/>
      <c r="W1237" s="1008"/>
      <c r="X1237" s="1008"/>
      <c r="Y1237" s="1008"/>
      <c r="Z1237" s="1008"/>
      <c r="AA1237" s="1008"/>
      <c r="AB1237" s="1008"/>
      <c r="AC1237" s="1008"/>
      <c r="AD1237" s="1008"/>
      <c r="AE1237" s="1008"/>
      <c r="AF1237" s="1008"/>
      <c r="AG1237" s="1008"/>
      <c r="AH1237" s="1008"/>
      <c r="AI1237" s="1008"/>
      <c r="AJ1237" s="1008"/>
      <c r="AK1237" s="1008"/>
      <c r="AL1237" s="1009"/>
      <c r="AM1237" s="838"/>
      <c r="AN1237" s="839"/>
      <c r="AO1237" s="839"/>
      <c r="AP1237" s="840"/>
      <c r="AR1237" s="237"/>
      <c r="AS1237" s="245"/>
      <c r="AT1237" s="245"/>
      <c r="AU1237" s="245"/>
      <c r="AV1237" s="245"/>
      <c r="AW1237" s="245"/>
      <c r="AX1237" s="245"/>
      <c r="AY1237" s="245"/>
      <c r="AZ1237" s="245"/>
      <c r="BA1237" s="245"/>
      <c r="BB1237" s="245"/>
      <c r="BC1237" s="245"/>
      <c r="BD1237" s="245"/>
      <c r="BE1237" s="245"/>
      <c r="BF1237" s="245"/>
      <c r="BG1237" s="245"/>
      <c r="BH1237" s="245"/>
      <c r="BI1237" s="245"/>
      <c r="BJ1237" s="245"/>
      <c r="BK1237" s="245"/>
      <c r="BL1237" s="245"/>
      <c r="BM1237" s="245"/>
      <c r="BN1237" s="245"/>
      <c r="BO1237" s="245"/>
      <c r="BP1237" s="245"/>
      <c r="BQ1237" s="245"/>
      <c r="BR1237" s="245"/>
      <c r="BS1237" s="245"/>
      <c r="BT1237" s="245"/>
      <c r="BU1237" s="245"/>
      <c r="BV1237" s="245"/>
      <c r="BW1237" s="245"/>
      <c r="BX1237" s="245"/>
      <c r="BY1237" s="245"/>
      <c r="BZ1237" s="245"/>
      <c r="CA1237" s="245"/>
      <c r="CB1237" s="237"/>
      <c r="CC1237" s="237"/>
      <c r="CD1237" s="237"/>
      <c r="CE1237" s="237"/>
      <c r="CF1237" s="237"/>
    </row>
    <row r="1238" spans="1:84" ht="30" customHeight="1" x14ac:dyDescent="0.15">
      <c r="B1238" s="1022" t="s">
        <v>395</v>
      </c>
      <c r="C1238" s="961"/>
      <c r="D1238" s="845" t="s">
        <v>1407</v>
      </c>
      <c r="E1238" s="1008"/>
      <c r="F1238" s="1008"/>
      <c r="G1238" s="1008"/>
      <c r="H1238" s="1008"/>
      <c r="I1238" s="1008"/>
      <c r="J1238" s="1008"/>
      <c r="K1238" s="1008"/>
      <c r="L1238" s="1008"/>
      <c r="M1238" s="1008"/>
      <c r="N1238" s="1008"/>
      <c r="O1238" s="1008"/>
      <c r="P1238" s="1008"/>
      <c r="Q1238" s="1008"/>
      <c r="R1238" s="1008"/>
      <c r="S1238" s="1008"/>
      <c r="T1238" s="1008"/>
      <c r="U1238" s="1008"/>
      <c r="V1238" s="1008"/>
      <c r="W1238" s="1008"/>
      <c r="X1238" s="1008"/>
      <c r="Y1238" s="1008"/>
      <c r="Z1238" s="1008"/>
      <c r="AA1238" s="1008"/>
      <c r="AB1238" s="1008"/>
      <c r="AC1238" s="1008"/>
      <c r="AD1238" s="1008"/>
      <c r="AE1238" s="1008"/>
      <c r="AF1238" s="1008"/>
      <c r="AG1238" s="1008"/>
      <c r="AH1238" s="1008"/>
      <c r="AI1238" s="1008"/>
      <c r="AJ1238" s="1008"/>
      <c r="AK1238" s="1008"/>
      <c r="AL1238" s="1009"/>
      <c r="AM1238" s="838"/>
      <c r="AN1238" s="839"/>
      <c r="AO1238" s="839"/>
      <c r="AP1238" s="840"/>
      <c r="AQ1238" s="237"/>
      <c r="AR1238" s="237"/>
      <c r="AS1238" s="245"/>
      <c r="AT1238" s="245"/>
      <c r="AU1238" s="245"/>
      <c r="AV1238" s="245"/>
      <c r="AW1238" s="245"/>
      <c r="AX1238" s="245"/>
      <c r="AY1238" s="245"/>
      <c r="AZ1238" s="245"/>
      <c r="BA1238" s="245"/>
      <c r="BB1238" s="245"/>
      <c r="BC1238" s="245"/>
      <c r="BD1238" s="245"/>
      <c r="BE1238" s="245"/>
      <c r="BF1238" s="245"/>
      <c r="BG1238" s="245"/>
      <c r="BH1238" s="245"/>
      <c r="BI1238" s="245"/>
      <c r="BJ1238" s="245"/>
      <c r="BK1238" s="245"/>
      <c r="BL1238" s="245"/>
      <c r="BM1238" s="245"/>
      <c r="BN1238" s="245"/>
      <c r="BO1238" s="245"/>
      <c r="BP1238" s="245"/>
      <c r="BQ1238" s="245"/>
      <c r="BR1238" s="245"/>
      <c r="BS1238" s="245"/>
      <c r="BT1238" s="245"/>
      <c r="BU1238" s="245"/>
      <c r="BV1238" s="245"/>
      <c r="BW1238" s="245"/>
      <c r="BX1238" s="245"/>
      <c r="BY1238" s="245"/>
      <c r="BZ1238" s="245"/>
      <c r="CA1238" s="245"/>
    </row>
    <row r="1239" spans="1:84" ht="21" customHeight="1" x14ac:dyDescent="0.15">
      <c r="B1239" s="1022" t="s">
        <v>396</v>
      </c>
      <c r="C1239" s="961"/>
      <c r="D1239" s="829" t="s">
        <v>420</v>
      </c>
      <c r="E1239" s="830"/>
      <c r="F1239" s="830"/>
      <c r="G1239" s="830"/>
      <c r="H1239" s="830"/>
      <c r="I1239" s="830"/>
      <c r="J1239" s="830"/>
      <c r="K1239" s="830"/>
      <c r="L1239" s="830"/>
      <c r="M1239" s="830"/>
      <c r="N1239" s="830"/>
      <c r="O1239" s="830"/>
      <c r="P1239" s="830"/>
      <c r="Q1239" s="830"/>
      <c r="R1239" s="830"/>
      <c r="S1239" s="830"/>
      <c r="T1239" s="830"/>
      <c r="U1239" s="830"/>
      <c r="V1239" s="830"/>
      <c r="W1239" s="830"/>
      <c r="X1239" s="830"/>
      <c r="Y1239" s="830"/>
      <c r="Z1239" s="830"/>
      <c r="AA1239" s="830"/>
      <c r="AB1239" s="830"/>
      <c r="AC1239" s="830"/>
      <c r="AD1239" s="830"/>
      <c r="AE1239" s="830"/>
      <c r="AF1239" s="830"/>
      <c r="AG1239" s="830"/>
      <c r="AH1239" s="830"/>
      <c r="AI1239" s="830"/>
      <c r="AJ1239" s="830"/>
      <c r="AK1239" s="830"/>
      <c r="AL1239" s="831"/>
      <c r="AM1239" s="838"/>
      <c r="AN1239" s="839"/>
      <c r="AO1239" s="839"/>
      <c r="AP1239" s="840"/>
      <c r="AQ1239" s="237"/>
      <c r="AR1239" s="237"/>
      <c r="AS1239" s="245"/>
      <c r="AT1239" s="245"/>
      <c r="AU1239" s="245"/>
      <c r="AV1239" s="245"/>
      <c r="AW1239" s="245"/>
      <c r="AX1239" s="245"/>
      <c r="AY1239" s="245"/>
      <c r="AZ1239" s="245"/>
      <c r="BA1239" s="245"/>
      <c r="BB1239" s="245"/>
      <c r="BC1239" s="245"/>
      <c r="BD1239" s="245"/>
      <c r="BE1239" s="245"/>
      <c r="BF1239" s="245"/>
      <c r="BG1239" s="245"/>
      <c r="BH1239" s="245"/>
      <c r="BI1239" s="245"/>
      <c r="BJ1239" s="245"/>
      <c r="BK1239" s="245"/>
      <c r="BL1239" s="245"/>
      <c r="BM1239" s="245"/>
      <c r="BN1239" s="245"/>
      <c r="BO1239" s="245"/>
      <c r="BP1239" s="245"/>
      <c r="BQ1239" s="245"/>
      <c r="BR1239" s="245"/>
      <c r="BS1239" s="245"/>
      <c r="BT1239" s="245"/>
      <c r="BU1239" s="245"/>
      <c r="BV1239" s="245"/>
      <c r="BW1239" s="245"/>
      <c r="BX1239" s="245"/>
      <c r="BY1239" s="245"/>
      <c r="BZ1239" s="245"/>
      <c r="CA1239" s="245"/>
      <c r="CB1239" s="243"/>
      <c r="CC1239" s="243"/>
      <c r="CD1239" s="243"/>
      <c r="CE1239" s="243"/>
      <c r="CF1239" s="243"/>
    </row>
    <row r="1240" spans="1:84" ht="60" customHeight="1" x14ac:dyDescent="0.15">
      <c r="B1240" s="1022" t="s">
        <v>781</v>
      </c>
      <c r="C1240" s="961"/>
      <c r="D1240" s="845" t="s">
        <v>1778</v>
      </c>
      <c r="E1240" s="1008"/>
      <c r="F1240" s="1008"/>
      <c r="G1240" s="1008"/>
      <c r="H1240" s="1008"/>
      <c r="I1240" s="1008"/>
      <c r="J1240" s="1008"/>
      <c r="K1240" s="1008"/>
      <c r="L1240" s="1008"/>
      <c r="M1240" s="1008"/>
      <c r="N1240" s="1008"/>
      <c r="O1240" s="1008"/>
      <c r="P1240" s="1008"/>
      <c r="Q1240" s="1008"/>
      <c r="R1240" s="1008"/>
      <c r="S1240" s="1008"/>
      <c r="T1240" s="1008"/>
      <c r="U1240" s="1008"/>
      <c r="V1240" s="1008"/>
      <c r="W1240" s="1008"/>
      <c r="X1240" s="1008"/>
      <c r="Y1240" s="1008"/>
      <c r="Z1240" s="1008"/>
      <c r="AA1240" s="1008"/>
      <c r="AB1240" s="1008"/>
      <c r="AC1240" s="1008"/>
      <c r="AD1240" s="1008"/>
      <c r="AE1240" s="1008"/>
      <c r="AF1240" s="1008"/>
      <c r="AG1240" s="1008"/>
      <c r="AH1240" s="1008"/>
      <c r="AI1240" s="1008"/>
      <c r="AJ1240" s="1008"/>
      <c r="AK1240" s="1008"/>
      <c r="AL1240" s="1009"/>
      <c r="AM1240" s="838"/>
      <c r="AN1240" s="839"/>
      <c r="AO1240" s="839"/>
      <c r="AP1240" s="840"/>
      <c r="AQ1240" s="237"/>
      <c r="AR1240" s="245"/>
      <c r="CA1240" s="245"/>
      <c r="CB1240" s="245"/>
      <c r="CC1240" s="245"/>
      <c r="CD1240" s="245"/>
      <c r="CE1240" s="245"/>
      <c r="CF1240" s="245"/>
    </row>
    <row r="1241" spans="1:84" ht="129.94999999999999" customHeight="1" x14ac:dyDescent="0.15">
      <c r="B1241" s="868" t="s">
        <v>1536</v>
      </c>
      <c r="C1241" s="868"/>
      <c r="D1241" s="890" t="s">
        <v>1779</v>
      </c>
      <c r="E1241" s="890"/>
      <c r="F1241" s="890"/>
      <c r="G1241" s="890"/>
      <c r="H1241" s="890"/>
      <c r="I1241" s="890"/>
      <c r="J1241" s="890"/>
      <c r="K1241" s="890"/>
      <c r="L1241" s="890"/>
      <c r="M1241" s="890"/>
      <c r="N1241" s="890"/>
      <c r="O1241" s="890"/>
      <c r="P1241" s="890"/>
      <c r="Q1241" s="890"/>
      <c r="R1241" s="890"/>
      <c r="S1241" s="890"/>
      <c r="T1241" s="890"/>
      <c r="U1241" s="890"/>
      <c r="V1241" s="890"/>
      <c r="W1241" s="890"/>
      <c r="X1241" s="890"/>
      <c r="Y1241" s="890"/>
      <c r="Z1241" s="890"/>
      <c r="AA1241" s="890"/>
      <c r="AB1241" s="890"/>
      <c r="AC1241" s="890"/>
      <c r="AD1241" s="890"/>
      <c r="AE1241" s="890"/>
      <c r="AF1241" s="890"/>
      <c r="AG1241" s="890"/>
      <c r="AH1241" s="890"/>
      <c r="AI1241" s="890"/>
      <c r="AJ1241" s="890"/>
      <c r="AK1241" s="890"/>
      <c r="AL1241" s="890"/>
      <c r="AM1241" s="858"/>
      <c r="AN1241" s="858"/>
      <c r="AO1241" s="858"/>
      <c r="AP1241" s="858"/>
      <c r="AQ1241" s="237"/>
      <c r="AR1241" s="245"/>
      <c r="CA1241" s="245"/>
      <c r="CB1241" s="245"/>
      <c r="CC1241" s="245"/>
      <c r="CD1241" s="245"/>
      <c r="CE1241" s="245"/>
      <c r="CF1241" s="245"/>
    </row>
    <row r="1242" spans="1:84" ht="6" customHeight="1" x14ac:dyDescent="0.15">
      <c r="B1242" s="548"/>
      <c r="C1242" s="548"/>
      <c r="D1242" s="645"/>
      <c r="E1242" s="645"/>
      <c r="F1242" s="645"/>
      <c r="G1242" s="645"/>
      <c r="H1242" s="645"/>
      <c r="I1242" s="645"/>
      <c r="J1242" s="645"/>
      <c r="K1242" s="645"/>
      <c r="L1242" s="645"/>
      <c r="M1242" s="645"/>
      <c r="N1242" s="645"/>
      <c r="O1242" s="645"/>
      <c r="P1242" s="645"/>
      <c r="Q1242" s="645"/>
      <c r="R1242" s="645"/>
      <c r="S1242" s="645"/>
      <c r="T1242" s="645"/>
      <c r="U1242" s="645"/>
      <c r="V1242" s="645"/>
      <c r="W1242" s="645"/>
      <c r="X1242" s="645"/>
      <c r="Y1242" s="645"/>
      <c r="Z1242" s="645"/>
      <c r="AA1242" s="645"/>
      <c r="AB1242" s="645"/>
      <c r="AC1242" s="645"/>
      <c r="AD1242" s="645"/>
      <c r="AE1242" s="645"/>
      <c r="AF1242" s="645"/>
      <c r="AG1242" s="645"/>
      <c r="AH1242" s="645"/>
      <c r="AI1242" s="645"/>
      <c r="AJ1242" s="645"/>
      <c r="AK1242" s="645"/>
      <c r="AL1242" s="645"/>
      <c r="AM1242" s="612"/>
      <c r="AN1242" s="612"/>
      <c r="AO1242" s="612"/>
      <c r="AP1242" s="612"/>
      <c r="AQ1242" s="237"/>
      <c r="AR1242" s="245"/>
      <c r="CA1242" s="245"/>
      <c r="CB1242" s="245"/>
      <c r="CC1242" s="245"/>
      <c r="CD1242" s="245"/>
      <c r="CE1242" s="245"/>
      <c r="CF1242" s="245"/>
    </row>
    <row r="1243" spans="1:84" s="243" customFormat="1" ht="18" customHeight="1" x14ac:dyDescent="0.15">
      <c r="A1243" s="237"/>
      <c r="B1243" s="238" t="s">
        <v>1528</v>
      </c>
      <c r="C1243" s="237"/>
      <c r="D1243" s="237"/>
      <c r="E1243" s="237"/>
      <c r="F1243" s="237"/>
      <c r="G1243" s="237"/>
      <c r="H1243" s="237"/>
      <c r="I1243" s="237"/>
      <c r="J1243" s="237"/>
      <c r="K1243" s="237"/>
      <c r="L1243" s="237"/>
      <c r="M1243" s="237"/>
      <c r="N1243" s="237"/>
      <c r="O1243" s="237"/>
      <c r="P1243" s="237"/>
      <c r="Q1243" s="237"/>
      <c r="R1243" s="237"/>
      <c r="S1243" s="558"/>
      <c r="T1243" s="237"/>
      <c r="U1243" s="237"/>
      <c r="V1243" s="237"/>
      <c r="W1243" s="237"/>
      <c r="X1243" s="237"/>
      <c r="Y1243" s="237"/>
      <c r="Z1243" s="237"/>
      <c r="AA1243" s="237"/>
      <c r="AB1243" s="237"/>
      <c r="AC1243" s="237"/>
      <c r="AD1243" s="237"/>
      <c r="AE1243" s="237"/>
      <c r="AF1243" s="237"/>
      <c r="AG1243" s="237"/>
      <c r="AH1243" s="237"/>
      <c r="AI1243" s="237"/>
      <c r="AJ1243" s="237"/>
      <c r="AK1243" s="237"/>
      <c r="AL1243" s="237"/>
      <c r="AM1243" s="237"/>
      <c r="AN1243" s="237"/>
      <c r="AO1243" s="237"/>
      <c r="AP1243" s="237"/>
      <c r="AR1243" s="245"/>
      <c r="CA1243" s="245"/>
      <c r="CB1243" s="245"/>
      <c r="CC1243" s="245"/>
      <c r="CD1243" s="245"/>
      <c r="CE1243" s="245"/>
      <c r="CF1243" s="245"/>
    </row>
    <row r="1244" spans="1:84" s="245" customFormat="1" ht="18" customHeight="1" x14ac:dyDescent="0.15">
      <c r="B1244" s="1004" t="s">
        <v>27</v>
      </c>
      <c r="C1244" s="1005"/>
      <c r="D1244" s="1005"/>
      <c r="E1244" s="1005"/>
      <c r="F1244" s="1005"/>
      <c r="G1244" s="1005"/>
      <c r="H1244" s="1005"/>
      <c r="I1244" s="1005"/>
      <c r="J1244" s="1005"/>
      <c r="K1244" s="1005"/>
      <c r="L1244" s="1005"/>
      <c r="M1244" s="1005"/>
      <c r="N1244" s="1005"/>
      <c r="O1244" s="1005"/>
      <c r="P1244" s="1005"/>
      <c r="Q1244" s="1005"/>
      <c r="R1244" s="1005"/>
      <c r="S1244" s="1005"/>
      <c r="T1244" s="1005"/>
      <c r="U1244" s="1005"/>
      <c r="V1244" s="1005"/>
      <c r="W1244" s="1005"/>
      <c r="X1244" s="1005"/>
      <c r="Y1244" s="1005"/>
      <c r="Z1244" s="1005"/>
      <c r="AA1244" s="1005"/>
      <c r="AB1244" s="1005"/>
      <c r="AC1244" s="1005"/>
      <c r="AD1244" s="1005"/>
      <c r="AE1244" s="1005"/>
      <c r="AF1244" s="1005"/>
      <c r="AG1244" s="1005"/>
      <c r="AH1244" s="1005"/>
      <c r="AI1244" s="1005"/>
      <c r="AJ1244" s="1005"/>
      <c r="AK1244" s="1005"/>
      <c r="AL1244" s="1006"/>
      <c r="AM1244" s="981" t="s">
        <v>60</v>
      </c>
      <c r="AN1244" s="982"/>
      <c r="AO1244" s="982"/>
      <c r="AP1244" s="983"/>
    </row>
    <row r="1245" spans="1:84" s="245" customFormat="1" ht="21" customHeight="1" x14ac:dyDescent="0.15">
      <c r="B1245" s="835" t="s">
        <v>375</v>
      </c>
      <c r="C1245" s="835"/>
      <c r="D1245" s="845" t="s">
        <v>421</v>
      </c>
      <c r="E1245" s="1008"/>
      <c r="F1245" s="1008"/>
      <c r="G1245" s="1008"/>
      <c r="H1245" s="1008"/>
      <c r="I1245" s="1008"/>
      <c r="J1245" s="1008"/>
      <c r="K1245" s="1008"/>
      <c r="L1245" s="1008"/>
      <c r="M1245" s="1008"/>
      <c r="N1245" s="1008"/>
      <c r="O1245" s="1008"/>
      <c r="P1245" s="1008"/>
      <c r="Q1245" s="1008"/>
      <c r="R1245" s="1008"/>
      <c r="S1245" s="1008"/>
      <c r="T1245" s="1008"/>
      <c r="U1245" s="1008"/>
      <c r="V1245" s="1008"/>
      <c r="W1245" s="1008"/>
      <c r="X1245" s="1008"/>
      <c r="Y1245" s="1008"/>
      <c r="Z1245" s="1008"/>
      <c r="AA1245" s="1008"/>
      <c r="AB1245" s="1008"/>
      <c r="AC1245" s="1008"/>
      <c r="AD1245" s="1008"/>
      <c r="AE1245" s="1008"/>
      <c r="AF1245" s="1008"/>
      <c r="AG1245" s="1008"/>
      <c r="AH1245" s="1008"/>
      <c r="AI1245" s="1008"/>
      <c r="AJ1245" s="1008"/>
      <c r="AK1245" s="1008"/>
      <c r="AL1245" s="1009"/>
      <c r="AM1245" s="838"/>
      <c r="AN1245" s="839"/>
      <c r="AO1245" s="839"/>
      <c r="AP1245" s="840"/>
    </row>
    <row r="1246" spans="1:84" s="245" customFormat="1" ht="30" customHeight="1" x14ac:dyDescent="0.15">
      <c r="B1246" s="835" t="s">
        <v>376</v>
      </c>
      <c r="C1246" s="835"/>
      <c r="D1246" s="845" t="s">
        <v>603</v>
      </c>
      <c r="E1246" s="1008"/>
      <c r="F1246" s="1008"/>
      <c r="G1246" s="1008"/>
      <c r="H1246" s="1008"/>
      <c r="I1246" s="1008"/>
      <c r="J1246" s="1008"/>
      <c r="K1246" s="1008"/>
      <c r="L1246" s="1008"/>
      <c r="M1246" s="1008"/>
      <c r="N1246" s="1008"/>
      <c r="O1246" s="1008"/>
      <c r="P1246" s="1008"/>
      <c r="Q1246" s="1008"/>
      <c r="R1246" s="1008"/>
      <c r="S1246" s="1008"/>
      <c r="T1246" s="1008"/>
      <c r="U1246" s="1008"/>
      <c r="V1246" s="1008"/>
      <c r="W1246" s="1008"/>
      <c r="X1246" s="1008"/>
      <c r="Y1246" s="1008"/>
      <c r="Z1246" s="1008"/>
      <c r="AA1246" s="1008"/>
      <c r="AB1246" s="1008"/>
      <c r="AC1246" s="1008"/>
      <c r="AD1246" s="1008"/>
      <c r="AE1246" s="1008"/>
      <c r="AF1246" s="1008"/>
      <c r="AG1246" s="1008"/>
      <c r="AH1246" s="1008"/>
      <c r="AI1246" s="1008"/>
      <c r="AJ1246" s="1008"/>
      <c r="AK1246" s="1008"/>
      <c r="AL1246" s="1009"/>
      <c r="AM1246" s="838"/>
      <c r="AN1246" s="839"/>
      <c r="AO1246" s="839"/>
      <c r="AP1246" s="840"/>
    </row>
    <row r="1247" spans="1:84" s="245" customFormat="1" ht="30" customHeight="1" x14ac:dyDescent="0.15">
      <c r="B1247" s="835" t="s">
        <v>368</v>
      </c>
      <c r="C1247" s="835"/>
      <c r="D1247" s="845" t="s">
        <v>1780</v>
      </c>
      <c r="E1247" s="1008"/>
      <c r="F1247" s="1008"/>
      <c r="G1247" s="1008"/>
      <c r="H1247" s="1008"/>
      <c r="I1247" s="1008"/>
      <c r="J1247" s="1008"/>
      <c r="K1247" s="1008"/>
      <c r="L1247" s="1008"/>
      <c r="M1247" s="1008"/>
      <c r="N1247" s="1008"/>
      <c r="O1247" s="1008"/>
      <c r="P1247" s="1008"/>
      <c r="Q1247" s="1008"/>
      <c r="R1247" s="1008"/>
      <c r="S1247" s="1008"/>
      <c r="T1247" s="1008"/>
      <c r="U1247" s="1008"/>
      <c r="V1247" s="1008"/>
      <c r="W1247" s="1008"/>
      <c r="X1247" s="1008"/>
      <c r="Y1247" s="1008"/>
      <c r="Z1247" s="1008"/>
      <c r="AA1247" s="1008"/>
      <c r="AB1247" s="1008"/>
      <c r="AC1247" s="1008"/>
      <c r="AD1247" s="1008"/>
      <c r="AE1247" s="1008"/>
      <c r="AF1247" s="1008"/>
      <c r="AG1247" s="1008"/>
      <c r="AH1247" s="1008"/>
      <c r="AI1247" s="1008"/>
      <c r="AJ1247" s="1008"/>
      <c r="AK1247" s="1008"/>
      <c r="AL1247" s="1009"/>
      <c r="AM1247" s="838"/>
      <c r="AN1247" s="839"/>
      <c r="AO1247" s="839"/>
      <c r="AP1247" s="840"/>
      <c r="CA1247" s="237"/>
    </row>
    <row r="1248" spans="1:84" s="245" customFormat="1" ht="44.45" customHeight="1" x14ac:dyDescent="0.15">
      <c r="B1248" s="835" t="s">
        <v>371</v>
      </c>
      <c r="C1248" s="835"/>
      <c r="D1248" s="845" t="s">
        <v>422</v>
      </c>
      <c r="E1248" s="1008"/>
      <c r="F1248" s="1008"/>
      <c r="G1248" s="1008"/>
      <c r="H1248" s="1008"/>
      <c r="I1248" s="1008"/>
      <c r="J1248" s="1008"/>
      <c r="K1248" s="1008"/>
      <c r="L1248" s="1008"/>
      <c r="M1248" s="1008"/>
      <c r="N1248" s="1008"/>
      <c r="O1248" s="1008"/>
      <c r="P1248" s="1008"/>
      <c r="Q1248" s="1008"/>
      <c r="R1248" s="1008"/>
      <c r="S1248" s="1008"/>
      <c r="T1248" s="1008"/>
      <c r="U1248" s="1008"/>
      <c r="V1248" s="1008"/>
      <c r="W1248" s="1008"/>
      <c r="X1248" s="1008"/>
      <c r="Y1248" s="1008"/>
      <c r="Z1248" s="1008"/>
      <c r="AA1248" s="1008"/>
      <c r="AB1248" s="1008"/>
      <c r="AC1248" s="1008"/>
      <c r="AD1248" s="1008"/>
      <c r="AE1248" s="1008"/>
      <c r="AF1248" s="1008"/>
      <c r="AG1248" s="1008"/>
      <c r="AH1248" s="1008"/>
      <c r="AI1248" s="1008"/>
      <c r="AJ1248" s="1008"/>
      <c r="AK1248" s="1008"/>
      <c r="AL1248" s="1009"/>
      <c r="AM1248" s="838"/>
      <c r="AN1248" s="839"/>
      <c r="AO1248" s="839"/>
      <c r="AP1248" s="840"/>
      <c r="CA1248" s="243"/>
    </row>
    <row r="1249" spans="1:84" s="245" customFormat="1" ht="30" customHeight="1" x14ac:dyDescent="0.15">
      <c r="B1249" s="835" t="s">
        <v>378</v>
      </c>
      <c r="C1249" s="835"/>
      <c r="D1249" s="845" t="s">
        <v>1781</v>
      </c>
      <c r="E1249" s="1008"/>
      <c r="F1249" s="1008"/>
      <c r="G1249" s="1008"/>
      <c r="H1249" s="1008"/>
      <c r="I1249" s="1008"/>
      <c r="J1249" s="1008"/>
      <c r="K1249" s="1008"/>
      <c r="L1249" s="1008"/>
      <c r="M1249" s="1008"/>
      <c r="N1249" s="1008"/>
      <c r="O1249" s="1008"/>
      <c r="P1249" s="1008"/>
      <c r="Q1249" s="1008"/>
      <c r="R1249" s="1008"/>
      <c r="S1249" s="1008"/>
      <c r="T1249" s="1008"/>
      <c r="U1249" s="1008"/>
      <c r="V1249" s="1008"/>
      <c r="W1249" s="1008"/>
      <c r="X1249" s="1008"/>
      <c r="Y1249" s="1008"/>
      <c r="Z1249" s="1008"/>
      <c r="AA1249" s="1008"/>
      <c r="AB1249" s="1008"/>
      <c r="AC1249" s="1008"/>
      <c r="AD1249" s="1008"/>
      <c r="AE1249" s="1008"/>
      <c r="AF1249" s="1008"/>
      <c r="AG1249" s="1008"/>
      <c r="AH1249" s="1008"/>
      <c r="AI1249" s="1008"/>
      <c r="AJ1249" s="1008"/>
      <c r="AK1249" s="1008"/>
      <c r="AL1249" s="1009"/>
      <c r="AM1249" s="838"/>
      <c r="AN1249" s="839"/>
      <c r="AO1249" s="839"/>
      <c r="AP1249" s="840"/>
      <c r="AS1249" s="241"/>
      <c r="AT1249" s="241"/>
      <c r="AU1249" s="241"/>
      <c r="AV1249" s="241"/>
      <c r="AW1249" s="241"/>
      <c r="AX1249" s="241"/>
      <c r="AY1249" s="241"/>
      <c r="AZ1249" s="241"/>
      <c r="BA1249" s="241"/>
      <c r="BB1249" s="241"/>
      <c r="BC1249" s="241"/>
      <c r="BD1249" s="241"/>
      <c r="BE1249" s="241"/>
      <c r="BF1249" s="241"/>
      <c r="BG1249" s="241"/>
      <c r="BH1249" s="241"/>
      <c r="BI1249" s="241"/>
      <c r="BJ1249" s="241"/>
      <c r="BK1249" s="241"/>
      <c r="BL1249" s="241"/>
      <c r="BM1249" s="241"/>
      <c r="BN1249" s="241"/>
      <c r="BO1249" s="241"/>
      <c r="BP1249" s="241"/>
      <c r="BQ1249" s="241"/>
      <c r="BR1249" s="241"/>
      <c r="BS1249" s="241"/>
      <c r="BT1249" s="241"/>
      <c r="BU1249" s="241"/>
      <c r="BV1249" s="241"/>
      <c r="BW1249" s="241"/>
      <c r="BX1249" s="241"/>
      <c r="BY1249" s="241"/>
      <c r="BZ1249" s="241"/>
    </row>
    <row r="1250" spans="1:84" s="245" customFormat="1" ht="30" customHeight="1" x14ac:dyDescent="0.15">
      <c r="B1250" s="835" t="s">
        <v>382</v>
      </c>
      <c r="C1250" s="835"/>
      <c r="D1250" s="845" t="s">
        <v>1782</v>
      </c>
      <c r="E1250" s="1008"/>
      <c r="F1250" s="1008"/>
      <c r="G1250" s="1008"/>
      <c r="H1250" s="1008"/>
      <c r="I1250" s="1008"/>
      <c r="J1250" s="1008"/>
      <c r="K1250" s="1008"/>
      <c r="L1250" s="1008"/>
      <c r="M1250" s="1008"/>
      <c r="N1250" s="1008"/>
      <c r="O1250" s="1008"/>
      <c r="P1250" s="1008"/>
      <c r="Q1250" s="1008"/>
      <c r="R1250" s="1008"/>
      <c r="S1250" s="1008"/>
      <c r="T1250" s="1008"/>
      <c r="U1250" s="1008"/>
      <c r="V1250" s="1008"/>
      <c r="W1250" s="1008"/>
      <c r="X1250" s="1008"/>
      <c r="Y1250" s="1008"/>
      <c r="Z1250" s="1008"/>
      <c r="AA1250" s="1008"/>
      <c r="AB1250" s="1008"/>
      <c r="AC1250" s="1008"/>
      <c r="AD1250" s="1008"/>
      <c r="AE1250" s="1008"/>
      <c r="AF1250" s="1008"/>
      <c r="AG1250" s="1008"/>
      <c r="AH1250" s="1008"/>
      <c r="AI1250" s="1008"/>
      <c r="AJ1250" s="1008"/>
      <c r="AK1250" s="1008"/>
      <c r="AL1250" s="1009"/>
      <c r="AM1250" s="838"/>
      <c r="AN1250" s="839"/>
      <c r="AO1250" s="839"/>
      <c r="AP1250" s="840"/>
      <c r="AS1250" s="241"/>
      <c r="AT1250" s="241"/>
      <c r="AU1250" s="241"/>
      <c r="AV1250" s="241"/>
      <c r="AW1250" s="241"/>
      <c r="AX1250" s="241"/>
      <c r="AY1250" s="241"/>
      <c r="AZ1250" s="241"/>
      <c r="BA1250" s="241"/>
      <c r="BB1250" s="241"/>
      <c r="BC1250" s="241"/>
      <c r="BD1250" s="241"/>
      <c r="BE1250" s="241"/>
      <c r="BF1250" s="241"/>
      <c r="BG1250" s="241"/>
      <c r="BH1250" s="241"/>
      <c r="BI1250" s="241"/>
      <c r="BJ1250" s="241"/>
      <c r="BK1250" s="241"/>
      <c r="BL1250" s="241"/>
      <c r="BM1250" s="241"/>
      <c r="BN1250" s="241"/>
      <c r="BO1250" s="241"/>
      <c r="BP1250" s="241"/>
      <c r="BQ1250" s="241"/>
      <c r="BR1250" s="241"/>
      <c r="BS1250" s="241"/>
      <c r="BT1250" s="241"/>
      <c r="BU1250" s="241"/>
      <c r="BV1250" s="241"/>
      <c r="BW1250" s="241"/>
      <c r="BX1250" s="241"/>
      <c r="BY1250" s="241"/>
      <c r="BZ1250" s="241"/>
    </row>
    <row r="1251" spans="1:84" s="245" customFormat="1" ht="21" customHeight="1" x14ac:dyDescent="0.15">
      <c r="B1251" s="835" t="s">
        <v>391</v>
      </c>
      <c r="C1251" s="835"/>
      <c r="D1251" s="845" t="s">
        <v>612</v>
      </c>
      <c r="E1251" s="1008"/>
      <c r="F1251" s="1008"/>
      <c r="G1251" s="1008"/>
      <c r="H1251" s="1008"/>
      <c r="I1251" s="1008"/>
      <c r="J1251" s="1008"/>
      <c r="K1251" s="1008"/>
      <c r="L1251" s="1008"/>
      <c r="M1251" s="1008"/>
      <c r="N1251" s="1008"/>
      <c r="O1251" s="1008"/>
      <c r="P1251" s="1008"/>
      <c r="Q1251" s="1008"/>
      <c r="R1251" s="1008"/>
      <c r="S1251" s="1008"/>
      <c r="T1251" s="1008"/>
      <c r="U1251" s="1008"/>
      <c r="V1251" s="1008"/>
      <c r="W1251" s="1008"/>
      <c r="X1251" s="1008"/>
      <c r="Y1251" s="1008"/>
      <c r="Z1251" s="1008"/>
      <c r="AA1251" s="1008"/>
      <c r="AB1251" s="1008"/>
      <c r="AC1251" s="1008"/>
      <c r="AD1251" s="1008"/>
      <c r="AE1251" s="1008"/>
      <c r="AF1251" s="1008"/>
      <c r="AG1251" s="1008"/>
      <c r="AH1251" s="1008"/>
      <c r="AI1251" s="1008"/>
      <c r="AJ1251" s="1008"/>
      <c r="AK1251" s="1008"/>
      <c r="AL1251" s="1009"/>
      <c r="AM1251" s="838"/>
      <c r="AN1251" s="839"/>
      <c r="AO1251" s="839"/>
      <c r="AP1251" s="840"/>
      <c r="AS1251" s="241"/>
      <c r="AT1251" s="241"/>
      <c r="AU1251" s="241"/>
      <c r="AV1251" s="241"/>
      <c r="AW1251" s="241"/>
      <c r="AX1251" s="241"/>
      <c r="AY1251" s="241"/>
      <c r="AZ1251" s="241"/>
      <c r="BA1251" s="241"/>
      <c r="BB1251" s="241"/>
      <c r="BC1251" s="241"/>
      <c r="BD1251" s="241"/>
      <c r="BE1251" s="241"/>
      <c r="BF1251" s="241"/>
      <c r="BG1251" s="241"/>
      <c r="BH1251" s="241"/>
      <c r="BI1251" s="241"/>
      <c r="BJ1251" s="241"/>
      <c r="BK1251" s="241"/>
      <c r="BL1251" s="241"/>
      <c r="BM1251" s="241"/>
      <c r="BN1251" s="241"/>
      <c r="BO1251" s="241"/>
      <c r="BP1251" s="241"/>
      <c r="BQ1251" s="241"/>
      <c r="BR1251" s="241"/>
      <c r="BS1251" s="241"/>
      <c r="BT1251" s="241"/>
      <c r="BU1251" s="241"/>
      <c r="BV1251" s="241"/>
      <c r="BW1251" s="241"/>
      <c r="BX1251" s="241"/>
      <c r="BY1251" s="241"/>
      <c r="BZ1251" s="241"/>
    </row>
    <row r="1252" spans="1:84" s="245" customFormat="1" ht="30" customHeight="1" x14ac:dyDescent="0.15">
      <c r="B1252" s="835" t="s">
        <v>392</v>
      </c>
      <c r="C1252" s="835"/>
      <c r="D1252" s="845" t="s">
        <v>1783</v>
      </c>
      <c r="E1252" s="1008"/>
      <c r="F1252" s="1008"/>
      <c r="G1252" s="1008"/>
      <c r="H1252" s="1008"/>
      <c r="I1252" s="1008"/>
      <c r="J1252" s="1008"/>
      <c r="K1252" s="1008"/>
      <c r="L1252" s="1008"/>
      <c r="M1252" s="1008"/>
      <c r="N1252" s="1008"/>
      <c r="O1252" s="1008"/>
      <c r="P1252" s="1008"/>
      <c r="Q1252" s="1008"/>
      <c r="R1252" s="1008"/>
      <c r="S1252" s="1008"/>
      <c r="T1252" s="1008"/>
      <c r="U1252" s="1008"/>
      <c r="V1252" s="1008"/>
      <c r="W1252" s="1008"/>
      <c r="X1252" s="1008"/>
      <c r="Y1252" s="1008"/>
      <c r="Z1252" s="1008"/>
      <c r="AA1252" s="1008"/>
      <c r="AB1252" s="1008"/>
      <c r="AC1252" s="1008"/>
      <c r="AD1252" s="1008"/>
      <c r="AE1252" s="1008"/>
      <c r="AF1252" s="1008"/>
      <c r="AG1252" s="1008"/>
      <c r="AH1252" s="1008"/>
      <c r="AI1252" s="1008"/>
      <c r="AJ1252" s="1008"/>
      <c r="AK1252" s="1008"/>
      <c r="AL1252" s="1009"/>
      <c r="AM1252" s="838"/>
      <c r="AN1252" s="839"/>
      <c r="AO1252" s="839"/>
      <c r="AP1252" s="840"/>
      <c r="AR1252" s="237"/>
      <c r="AS1252" s="241"/>
      <c r="AT1252" s="241"/>
      <c r="AU1252" s="241"/>
      <c r="AV1252" s="241"/>
      <c r="AW1252" s="241"/>
      <c r="AX1252" s="241"/>
      <c r="AY1252" s="241"/>
      <c r="AZ1252" s="241"/>
      <c r="BA1252" s="241"/>
      <c r="BB1252" s="241"/>
      <c r="BC1252" s="241"/>
      <c r="BD1252" s="241"/>
      <c r="BE1252" s="241"/>
      <c r="BF1252" s="241"/>
      <c r="BG1252" s="241"/>
      <c r="BH1252" s="241"/>
      <c r="BI1252" s="241"/>
      <c r="BJ1252" s="241"/>
      <c r="BK1252" s="241"/>
      <c r="BL1252" s="241"/>
      <c r="BM1252" s="241"/>
      <c r="BN1252" s="241"/>
      <c r="BO1252" s="241"/>
      <c r="BP1252" s="241"/>
      <c r="BQ1252" s="241"/>
      <c r="BR1252" s="241"/>
      <c r="BS1252" s="241"/>
      <c r="BT1252" s="241"/>
      <c r="BU1252" s="241"/>
      <c r="BV1252" s="241"/>
      <c r="BW1252" s="241"/>
      <c r="BX1252" s="241"/>
      <c r="BY1252" s="241"/>
      <c r="BZ1252" s="241"/>
      <c r="CB1252" s="237"/>
      <c r="CC1252" s="237"/>
      <c r="CD1252" s="237"/>
      <c r="CE1252" s="237"/>
      <c r="CF1252" s="237"/>
    </row>
    <row r="1253" spans="1:84" s="245" customFormat="1" ht="6" customHeight="1" x14ac:dyDescent="0.15">
      <c r="B1253" s="823"/>
      <c r="C1253" s="823"/>
      <c r="D1253" s="549"/>
      <c r="E1253" s="549"/>
      <c r="F1253" s="549"/>
      <c r="G1253" s="549"/>
      <c r="H1253" s="549"/>
      <c r="I1253" s="549"/>
      <c r="J1253" s="549"/>
      <c r="K1253" s="549"/>
      <c r="L1253" s="549"/>
      <c r="M1253" s="549"/>
      <c r="N1253" s="549"/>
      <c r="O1253" s="549"/>
      <c r="P1253" s="549"/>
      <c r="Q1253" s="549"/>
      <c r="R1253" s="549"/>
      <c r="S1253" s="549"/>
      <c r="T1253" s="549"/>
      <c r="U1253" s="549"/>
      <c r="V1253" s="549"/>
      <c r="W1253" s="549"/>
      <c r="X1253" s="549"/>
      <c r="Y1253" s="549"/>
      <c r="Z1253" s="549"/>
      <c r="AA1253" s="549"/>
      <c r="AB1253" s="549"/>
      <c r="AC1253" s="549"/>
      <c r="AD1253" s="549"/>
      <c r="AE1253" s="549"/>
      <c r="AF1253" s="549"/>
      <c r="AG1253" s="549"/>
      <c r="AH1253" s="549"/>
      <c r="AI1253" s="549"/>
      <c r="AJ1253" s="549"/>
      <c r="AK1253" s="549"/>
      <c r="AL1253" s="549"/>
      <c r="AM1253" s="612"/>
      <c r="AN1253" s="612"/>
      <c r="AO1253" s="612"/>
      <c r="AP1253" s="612"/>
      <c r="AR1253" s="237"/>
      <c r="AS1253" s="241"/>
      <c r="AT1253" s="241"/>
      <c r="AU1253" s="241"/>
      <c r="AV1253" s="241"/>
      <c r="AW1253" s="241"/>
      <c r="AX1253" s="241"/>
      <c r="AY1253" s="241"/>
      <c r="AZ1253" s="241"/>
      <c r="BA1253" s="241"/>
      <c r="BB1253" s="241"/>
      <c r="BC1253" s="241"/>
      <c r="BD1253" s="241"/>
      <c r="BE1253" s="241"/>
      <c r="BF1253" s="241"/>
      <c r="BG1253" s="241"/>
      <c r="BH1253" s="241"/>
      <c r="BI1253" s="241"/>
      <c r="BJ1253" s="241"/>
      <c r="BK1253" s="241"/>
      <c r="BL1253" s="241"/>
      <c r="BM1253" s="241"/>
      <c r="BN1253" s="241"/>
      <c r="BO1253" s="241"/>
      <c r="BP1253" s="241"/>
      <c r="BQ1253" s="241"/>
      <c r="BR1253" s="241"/>
      <c r="BS1253" s="241"/>
      <c r="BT1253" s="241"/>
      <c r="BU1253" s="241"/>
      <c r="BV1253" s="241"/>
      <c r="BW1253" s="241"/>
      <c r="BX1253" s="241"/>
      <c r="BY1253" s="241"/>
      <c r="BZ1253" s="241"/>
      <c r="CB1253" s="243"/>
      <c r="CC1253" s="243"/>
      <c r="CD1253" s="243"/>
      <c r="CE1253" s="243"/>
      <c r="CF1253" s="243"/>
    </row>
    <row r="1254" spans="1:84" ht="18" customHeight="1" x14ac:dyDescent="0.15">
      <c r="B1254" s="238" t="s">
        <v>1529</v>
      </c>
      <c r="AQ1254" s="237"/>
      <c r="AR1254" s="245"/>
      <c r="AS1254" s="241"/>
      <c r="AT1254" s="241"/>
      <c r="AU1254" s="241"/>
      <c r="AV1254" s="241"/>
      <c r="AW1254" s="241"/>
      <c r="AX1254" s="241"/>
      <c r="AY1254" s="241"/>
      <c r="AZ1254" s="241"/>
      <c r="BA1254" s="241"/>
      <c r="BB1254" s="241"/>
      <c r="BC1254" s="241"/>
      <c r="BD1254" s="241"/>
      <c r="BE1254" s="241"/>
      <c r="BF1254" s="241"/>
      <c r="BG1254" s="241"/>
      <c r="BH1254" s="241"/>
      <c r="BI1254" s="241"/>
      <c r="BJ1254" s="241"/>
      <c r="BK1254" s="241"/>
      <c r="BL1254" s="241"/>
      <c r="BM1254" s="241"/>
      <c r="BN1254" s="241"/>
      <c r="BO1254" s="241"/>
      <c r="BP1254" s="241"/>
      <c r="BQ1254" s="241"/>
      <c r="BR1254" s="241"/>
      <c r="BS1254" s="241"/>
      <c r="BT1254" s="241"/>
      <c r="BU1254" s="241"/>
      <c r="BV1254" s="241"/>
      <c r="BW1254" s="241"/>
      <c r="BX1254" s="241"/>
      <c r="BY1254" s="241"/>
      <c r="BZ1254" s="241"/>
      <c r="CA1254" s="241"/>
      <c r="CB1254" s="245"/>
      <c r="CC1254" s="245"/>
      <c r="CD1254" s="245"/>
      <c r="CE1254" s="245"/>
      <c r="CF1254" s="245"/>
    </row>
    <row r="1255" spans="1:84" s="243" customFormat="1" ht="18" customHeight="1" x14ac:dyDescent="0.15">
      <c r="A1255" s="237"/>
      <c r="B1255" s="1004" t="s">
        <v>27</v>
      </c>
      <c r="C1255" s="1005"/>
      <c r="D1255" s="1005"/>
      <c r="E1255" s="1005"/>
      <c r="F1255" s="1005"/>
      <c r="G1255" s="1005"/>
      <c r="H1255" s="1005"/>
      <c r="I1255" s="1005"/>
      <c r="J1255" s="1005"/>
      <c r="K1255" s="1005"/>
      <c r="L1255" s="1005"/>
      <c r="M1255" s="1005"/>
      <c r="N1255" s="1005"/>
      <c r="O1255" s="1005"/>
      <c r="P1255" s="1005"/>
      <c r="Q1255" s="1005"/>
      <c r="R1255" s="1005"/>
      <c r="S1255" s="1005"/>
      <c r="T1255" s="1005"/>
      <c r="U1255" s="1005"/>
      <c r="V1255" s="1005"/>
      <c r="W1255" s="1005"/>
      <c r="X1255" s="1005"/>
      <c r="Y1255" s="1005"/>
      <c r="Z1255" s="1005"/>
      <c r="AA1255" s="1005"/>
      <c r="AB1255" s="1005"/>
      <c r="AC1255" s="1005"/>
      <c r="AD1255" s="1005"/>
      <c r="AE1255" s="1005"/>
      <c r="AF1255" s="1005"/>
      <c r="AG1255" s="1005"/>
      <c r="AH1255" s="1005"/>
      <c r="AI1255" s="1005"/>
      <c r="AJ1255" s="1005"/>
      <c r="AK1255" s="1005"/>
      <c r="AL1255" s="1006"/>
      <c r="AM1255" s="981" t="s">
        <v>60</v>
      </c>
      <c r="AN1255" s="982"/>
      <c r="AO1255" s="982"/>
      <c r="AP1255" s="983"/>
      <c r="AR1255" s="245"/>
      <c r="AS1255" s="241"/>
      <c r="AT1255" s="241"/>
      <c r="AU1255" s="241"/>
      <c r="AV1255" s="241"/>
      <c r="AW1255" s="241"/>
      <c r="AX1255" s="241"/>
      <c r="AY1255" s="241"/>
      <c r="AZ1255" s="241"/>
      <c r="BA1255" s="241"/>
      <c r="BB1255" s="241"/>
      <c r="BC1255" s="241"/>
      <c r="BD1255" s="241"/>
      <c r="BE1255" s="241"/>
      <c r="BF1255" s="241"/>
      <c r="BG1255" s="241"/>
      <c r="BH1255" s="241"/>
      <c r="BI1255" s="241"/>
      <c r="BJ1255" s="241"/>
      <c r="BK1255" s="241"/>
      <c r="BL1255" s="241"/>
      <c r="BM1255" s="241"/>
      <c r="BN1255" s="241"/>
      <c r="BO1255" s="241"/>
      <c r="BP1255" s="241"/>
      <c r="BQ1255" s="241"/>
      <c r="BR1255" s="241"/>
      <c r="BS1255" s="241"/>
      <c r="BT1255" s="241"/>
      <c r="BU1255" s="241"/>
      <c r="BV1255" s="241"/>
      <c r="BW1255" s="241"/>
      <c r="BX1255" s="241"/>
      <c r="BY1255" s="241"/>
      <c r="BZ1255" s="241"/>
      <c r="CA1255" s="241"/>
      <c r="CB1255" s="245"/>
      <c r="CC1255" s="245"/>
      <c r="CD1255" s="245"/>
      <c r="CE1255" s="245"/>
      <c r="CF1255" s="245"/>
    </row>
    <row r="1256" spans="1:84" s="245" customFormat="1" ht="60.6" customHeight="1" x14ac:dyDescent="0.15">
      <c r="B1256" s="835" t="s">
        <v>375</v>
      </c>
      <c r="C1256" s="835"/>
      <c r="D1256" s="845" t="s">
        <v>1784</v>
      </c>
      <c r="E1256" s="1008"/>
      <c r="F1256" s="1008"/>
      <c r="G1256" s="1008"/>
      <c r="H1256" s="1008"/>
      <c r="I1256" s="1008"/>
      <c r="J1256" s="1008"/>
      <c r="K1256" s="1008"/>
      <c r="L1256" s="1008"/>
      <c r="M1256" s="1008"/>
      <c r="N1256" s="1008"/>
      <c r="O1256" s="1008"/>
      <c r="P1256" s="1008"/>
      <c r="Q1256" s="1008"/>
      <c r="R1256" s="1008"/>
      <c r="S1256" s="1008"/>
      <c r="T1256" s="1008"/>
      <c r="U1256" s="1008"/>
      <c r="V1256" s="1008"/>
      <c r="W1256" s="1008"/>
      <c r="X1256" s="1008"/>
      <c r="Y1256" s="1008"/>
      <c r="Z1256" s="1008"/>
      <c r="AA1256" s="1008"/>
      <c r="AB1256" s="1008"/>
      <c r="AC1256" s="1008"/>
      <c r="AD1256" s="1008"/>
      <c r="AE1256" s="1008"/>
      <c r="AF1256" s="1008"/>
      <c r="AG1256" s="1008"/>
      <c r="AH1256" s="1008"/>
      <c r="AI1256" s="1008"/>
      <c r="AJ1256" s="1008"/>
      <c r="AK1256" s="1008"/>
      <c r="AL1256" s="1009"/>
      <c r="AM1256" s="994"/>
      <c r="AN1256" s="995"/>
      <c r="AO1256" s="995"/>
      <c r="AP1256" s="996"/>
      <c r="AS1256" s="241"/>
      <c r="AT1256" s="241"/>
      <c r="AU1256" s="241"/>
      <c r="AV1256" s="241"/>
      <c r="AW1256" s="241"/>
      <c r="AX1256" s="241"/>
      <c r="AY1256" s="241"/>
      <c r="AZ1256" s="241"/>
      <c r="BA1256" s="241"/>
      <c r="BB1256" s="241"/>
      <c r="BC1256" s="241"/>
      <c r="BD1256" s="241"/>
      <c r="BE1256" s="241"/>
      <c r="BF1256" s="241"/>
      <c r="BG1256" s="241"/>
      <c r="BH1256" s="241"/>
      <c r="BI1256" s="241"/>
      <c r="BJ1256" s="241"/>
      <c r="BK1256" s="241"/>
      <c r="BL1256" s="241"/>
      <c r="BM1256" s="241"/>
      <c r="BN1256" s="241"/>
      <c r="BO1256" s="241"/>
      <c r="BP1256" s="241"/>
      <c r="BQ1256" s="241"/>
      <c r="BR1256" s="241"/>
      <c r="BS1256" s="241"/>
      <c r="BT1256" s="241"/>
      <c r="BU1256" s="241"/>
      <c r="BV1256" s="241"/>
      <c r="BW1256" s="241"/>
      <c r="BX1256" s="241"/>
      <c r="BY1256" s="241"/>
      <c r="BZ1256" s="241"/>
      <c r="CA1256" s="241"/>
    </row>
    <row r="1257" spans="1:84" s="245" customFormat="1" ht="7.7" customHeight="1" x14ac:dyDescent="0.15">
      <c r="B1257" s="823"/>
      <c r="C1257" s="823"/>
      <c r="D1257" s="549"/>
      <c r="E1257" s="549"/>
      <c r="F1257" s="549"/>
      <c r="G1257" s="549"/>
      <c r="H1257" s="549"/>
      <c r="I1257" s="549"/>
      <c r="J1257" s="549"/>
      <c r="K1257" s="549"/>
      <c r="L1257" s="549"/>
      <c r="M1257" s="549"/>
      <c r="N1257" s="549"/>
      <c r="O1257" s="549"/>
      <c r="P1257" s="549"/>
      <c r="Q1257" s="549"/>
      <c r="R1257" s="549"/>
      <c r="S1257" s="549"/>
      <c r="T1257" s="549"/>
      <c r="U1257" s="549"/>
      <c r="V1257" s="549"/>
      <c r="W1257" s="549"/>
      <c r="X1257" s="549"/>
      <c r="Y1257" s="549"/>
      <c r="Z1257" s="549"/>
      <c r="AA1257" s="549"/>
      <c r="AB1257" s="549"/>
      <c r="AC1257" s="549"/>
      <c r="AD1257" s="549"/>
      <c r="AE1257" s="549"/>
      <c r="AF1257" s="549"/>
      <c r="AG1257" s="549"/>
      <c r="AH1257" s="549"/>
      <c r="AI1257" s="549"/>
      <c r="AJ1257" s="549"/>
      <c r="AK1257" s="549"/>
      <c r="AL1257" s="549"/>
      <c r="AM1257" s="802"/>
      <c r="AN1257" s="802"/>
      <c r="AO1257" s="802"/>
      <c r="AP1257" s="802"/>
      <c r="AS1257" s="241"/>
      <c r="AT1257" s="241"/>
      <c r="AU1257" s="241"/>
      <c r="AV1257" s="241"/>
      <c r="AW1257" s="241"/>
      <c r="AX1257" s="241"/>
      <c r="AY1257" s="241"/>
      <c r="AZ1257" s="241"/>
      <c r="BA1257" s="241"/>
      <c r="BB1257" s="241"/>
      <c r="BC1257" s="241"/>
      <c r="BD1257" s="241"/>
      <c r="BE1257" s="241"/>
      <c r="BF1257" s="241"/>
      <c r="BG1257" s="241"/>
      <c r="BH1257" s="241"/>
      <c r="BI1257" s="241"/>
      <c r="BJ1257" s="241"/>
      <c r="BK1257" s="241"/>
      <c r="BL1257" s="241"/>
      <c r="BM1257" s="241"/>
      <c r="BN1257" s="241"/>
      <c r="BO1257" s="241"/>
      <c r="BP1257" s="241"/>
      <c r="BQ1257" s="241"/>
      <c r="BR1257" s="241"/>
      <c r="BS1257" s="241"/>
      <c r="BT1257" s="241"/>
      <c r="BU1257" s="241"/>
      <c r="BV1257" s="241"/>
      <c r="BW1257" s="241"/>
      <c r="BX1257" s="241"/>
      <c r="BY1257" s="241"/>
      <c r="BZ1257" s="241"/>
      <c r="CA1257" s="241"/>
    </row>
    <row r="1258" spans="1:84" s="245" customFormat="1" ht="18" customHeight="1" x14ac:dyDescent="0.15">
      <c r="B1258" s="238" t="s">
        <v>1530</v>
      </c>
      <c r="C1258" s="237"/>
      <c r="D1258" s="237"/>
      <c r="E1258" s="237"/>
      <c r="F1258" s="237"/>
      <c r="G1258" s="237"/>
      <c r="H1258" s="237"/>
      <c r="I1258" s="237"/>
      <c r="J1258" s="237"/>
      <c r="K1258" s="237"/>
      <c r="L1258" s="237"/>
      <c r="M1258" s="237"/>
      <c r="N1258" s="237"/>
      <c r="O1258" s="237"/>
      <c r="P1258" s="237"/>
      <c r="Q1258" s="237"/>
      <c r="R1258" s="237"/>
      <c r="S1258" s="237"/>
      <c r="T1258" s="237"/>
      <c r="U1258" s="237"/>
      <c r="V1258" s="237"/>
      <c r="W1258" s="558"/>
      <c r="X1258" s="237"/>
      <c r="Y1258" s="237"/>
      <c r="Z1258" s="237"/>
      <c r="AA1258" s="237"/>
      <c r="AB1258" s="237"/>
      <c r="AC1258" s="237"/>
      <c r="AD1258" s="237"/>
      <c r="AE1258" s="237"/>
      <c r="AF1258" s="237"/>
      <c r="AG1258" s="237"/>
      <c r="AH1258" s="237"/>
      <c r="AI1258" s="237"/>
      <c r="AJ1258" s="237"/>
      <c r="AK1258" s="237"/>
      <c r="AL1258" s="237"/>
      <c r="AM1258" s="237"/>
      <c r="AN1258" s="237"/>
      <c r="AO1258" s="237"/>
      <c r="AP1258" s="237"/>
      <c r="AS1258" s="241"/>
      <c r="AT1258" s="241"/>
      <c r="AU1258" s="241"/>
      <c r="AV1258" s="241"/>
      <c r="AW1258" s="241"/>
      <c r="AX1258" s="241"/>
      <c r="AY1258" s="241"/>
      <c r="AZ1258" s="241"/>
      <c r="BA1258" s="241"/>
      <c r="BB1258" s="241"/>
      <c r="BC1258" s="241"/>
      <c r="BD1258" s="241"/>
      <c r="BE1258" s="241"/>
      <c r="BF1258" s="241"/>
      <c r="BG1258" s="241"/>
      <c r="BH1258" s="241"/>
      <c r="BI1258" s="241"/>
      <c r="BJ1258" s="241"/>
      <c r="BK1258" s="241"/>
      <c r="BL1258" s="241"/>
      <c r="BM1258" s="241"/>
      <c r="BN1258" s="241"/>
      <c r="BO1258" s="241"/>
      <c r="BP1258" s="241"/>
      <c r="BQ1258" s="241"/>
      <c r="BR1258" s="241"/>
      <c r="BS1258" s="241"/>
      <c r="BT1258" s="241"/>
      <c r="BU1258" s="241"/>
      <c r="BV1258" s="241"/>
      <c r="BW1258" s="241"/>
      <c r="BX1258" s="241"/>
      <c r="BY1258" s="241"/>
      <c r="BZ1258" s="241"/>
      <c r="CA1258" s="241"/>
    </row>
    <row r="1259" spans="1:84" s="245" customFormat="1" ht="18" customHeight="1" x14ac:dyDescent="0.15">
      <c r="B1259" s="1004" t="s">
        <v>27</v>
      </c>
      <c r="C1259" s="1005"/>
      <c r="D1259" s="1005"/>
      <c r="E1259" s="1005"/>
      <c r="F1259" s="1005"/>
      <c r="G1259" s="1005"/>
      <c r="H1259" s="1005"/>
      <c r="I1259" s="1005"/>
      <c r="J1259" s="1005"/>
      <c r="K1259" s="1005"/>
      <c r="L1259" s="1005"/>
      <c r="M1259" s="1005"/>
      <c r="N1259" s="1005"/>
      <c r="O1259" s="1005"/>
      <c r="P1259" s="1005"/>
      <c r="Q1259" s="1005"/>
      <c r="R1259" s="1005"/>
      <c r="S1259" s="1005"/>
      <c r="T1259" s="1005"/>
      <c r="U1259" s="1005"/>
      <c r="V1259" s="1005"/>
      <c r="W1259" s="1005"/>
      <c r="X1259" s="1005"/>
      <c r="Y1259" s="1005"/>
      <c r="Z1259" s="1005"/>
      <c r="AA1259" s="1005"/>
      <c r="AB1259" s="1005"/>
      <c r="AC1259" s="1005"/>
      <c r="AD1259" s="1005"/>
      <c r="AE1259" s="1005"/>
      <c r="AF1259" s="1005"/>
      <c r="AG1259" s="1005"/>
      <c r="AH1259" s="1005"/>
      <c r="AI1259" s="1005"/>
      <c r="AJ1259" s="1005"/>
      <c r="AK1259" s="1005"/>
      <c r="AL1259" s="1006"/>
      <c r="AM1259" s="981" t="s">
        <v>60</v>
      </c>
      <c r="AN1259" s="982"/>
      <c r="AO1259" s="982"/>
      <c r="AP1259" s="983"/>
      <c r="AR1259" s="236"/>
      <c r="AS1259" s="241"/>
      <c r="AT1259" s="241"/>
      <c r="AU1259" s="241"/>
      <c r="AV1259" s="241"/>
      <c r="AW1259" s="241"/>
      <c r="AX1259" s="241"/>
      <c r="AY1259" s="241"/>
      <c r="AZ1259" s="241"/>
      <c r="BA1259" s="241"/>
      <c r="BB1259" s="241"/>
      <c r="BC1259" s="241"/>
      <c r="BD1259" s="241"/>
      <c r="BE1259" s="241"/>
      <c r="BF1259" s="241"/>
      <c r="BG1259" s="241"/>
      <c r="BH1259" s="241"/>
      <c r="BI1259" s="241"/>
      <c r="BJ1259" s="241"/>
      <c r="BK1259" s="241"/>
      <c r="BL1259" s="241"/>
      <c r="BM1259" s="241"/>
      <c r="BN1259" s="241"/>
      <c r="BO1259" s="241"/>
      <c r="BP1259" s="241"/>
      <c r="BQ1259" s="241"/>
      <c r="BR1259" s="241"/>
      <c r="BS1259" s="241"/>
      <c r="BT1259" s="241"/>
      <c r="BU1259" s="241"/>
      <c r="BV1259" s="241"/>
      <c r="BW1259" s="241"/>
      <c r="BX1259" s="241"/>
      <c r="BY1259" s="241"/>
      <c r="BZ1259" s="241"/>
      <c r="CA1259" s="241"/>
      <c r="CB1259" s="241"/>
      <c r="CC1259" s="241"/>
      <c r="CD1259" s="241"/>
      <c r="CE1259" s="241"/>
      <c r="CF1259" s="241"/>
    </row>
    <row r="1260" spans="1:84" s="245" customFormat="1" ht="45" customHeight="1" x14ac:dyDescent="0.15">
      <c r="B1260" s="835" t="s">
        <v>375</v>
      </c>
      <c r="C1260" s="835"/>
      <c r="D1260" s="845" t="s">
        <v>605</v>
      </c>
      <c r="E1260" s="1008"/>
      <c r="F1260" s="1008"/>
      <c r="G1260" s="1008"/>
      <c r="H1260" s="1008"/>
      <c r="I1260" s="1008"/>
      <c r="J1260" s="1008"/>
      <c r="K1260" s="1008"/>
      <c r="L1260" s="1008"/>
      <c r="M1260" s="1008"/>
      <c r="N1260" s="1008"/>
      <c r="O1260" s="1008"/>
      <c r="P1260" s="1008"/>
      <c r="Q1260" s="1008"/>
      <c r="R1260" s="1008"/>
      <c r="S1260" s="1008"/>
      <c r="T1260" s="1008"/>
      <c r="U1260" s="1008"/>
      <c r="V1260" s="1008"/>
      <c r="W1260" s="1008"/>
      <c r="X1260" s="1008"/>
      <c r="Y1260" s="1008"/>
      <c r="Z1260" s="1008"/>
      <c r="AA1260" s="1008"/>
      <c r="AB1260" s="1008"/>
      <c r="AC1260" s="1008"/>
      <c r="AD1260" s="1008"/>
      <c r="AE1260" s="1008"/>
      <c r="AF1260" s="1008"/>
      <c r="AG1260" s="1008"/>
      <c r="AH1260" s="1008"/>
      <c r="AI1260" s="1008"/>
      <c r="AJ1260" s="1008"/>
      <c r="AK1260" s="1008"/>
      <c r="AL1260" s="1009"/>
      <c r="AM1260" s="838"/>
      <c r="AN1260" s="839"/>
      <c r="AO1260" s="839"/>
      <c r="AP1260" s="840"/>
      <c r="AR1260" s="236"/>
      <c r="AS1260" s="241"/>
      <c r="AT1260" s="241"/>
      <c r="AU1260" s="241"/>
      <c r="AV1260" s="241"/>
      <c r="AW1260" s="241"/>
      <c r="AX1260" s="241"/>
      <c r="AY1260" s="241"/>
      <c r="AZ1260" s="241"/>
      <c r="BA1260" s="241"/>
      <c r="BB1260" s="241"/>
      <c r="BC1260" s="241"/>
      <c r="BD1260" s="241"/>
      <c r="BE1260" s="241"/>
      <c r="BF1260" s="241"/>
      <c r="BG1260" s="241"/>
      <c r="BH1260" s="241"/>
      <c r="BI1260" s="241"/>
      <c r="BJ1260" s="241"/>
      <c r="BK1260" s="241"/>
      <c r="BL1260" s="241"/>
      <c r="BM1260" s="241"/>
      <c r="BN1260" s="241"/>
      <c r="BO1260" s="241"/>
      <c r="BP1260" s="241"/>
      <c r="BQ1260" s="241"/>
      <c r="BR1260" s="241"/>
      <c r="BS1260" s="241"/>
      <c r="BT1260" s="241"/>
      <c r="BU1260" s="241"/>
      <c r="BV1260" s="241"/>
      <c r="BW1260" s="241"/>
      <c r="BX1260" s="241"/>
      <c r="BY1260" s="241"/>
      <c r="BZ1260" s="241"/>
      <c r="CA1260" s="241"/>
      <c r="CB1260" s="241"/>
      <c r="CC1260" s="241"/>
      <c r="CD1260" s="241"/>
      <c r="CE1260" s="241"/>
      <c r="CF1260" s="241"/>
    </row>
    <row r="1261" spans="1:84" s="241" customFormat="1" ht="21" customHeight="1" x14ac:dyDescent="0.15">
      <c r="A1261" s="242"/>
      <c r="B1261" s="835" t="s">
        <v>604</v>
      </c>
      <c r="C1261" s="835"/>
      <c r="D1261" s="829" t="s">
        <v>606</v>
      </c>
      <c r="E1261" s="830"/>
      <c r="F1261" s="830"/>
      <c r="G1261" s="830"/>
      <c r="H1261" s="830"/>
      <c r="I1261" s="830"/>
      <c r="J1261" s="830"/>
      <c r="K1261" s="830"/>
      <c r="L1261" s="830"/>
      <c r="M1261" s="830"/>
      <c r="N1261" s="830"/>
      <c r="O1261" s="830"/>
      <c r="P1261" s="830"/>
      <c r="Q1261" s="830"/>
      <c r="R1261" s="830"/>
      <c r="S1261" s="830"/>
      <c r="T1261" s="830"/>
      <c r="U1261" s="830"/>
      <c r="V1261" s="830"/>
      <c r="W1261" s="830"/>
      <c r="X1261" s="830"/>
      <c r="Y1261" s="830"/>
      <c r="Z1261" s="830"/>
      <c r="AA1261" s="830"/>
      <c r="AB1261" s="830"/>
      <c r="AC1261" s="830"/>
      <c r="AD1261" s="830"/>
      <c r="AE1261" s="830"/>
      <c r="AF1261" s="830"/>
      <c r="AG1261" s="830"/>
      <c r="AH1261" s="830"/>
      <c r="AI1261" s="830"/>
      <c r="AJ1261" s="830"/>
      <c r="AK1261" s="830"/>
      <c r="AL1261" s="831"/>
      <c r="AM1261" s="838"/>
      <c r="AN1261" s="839"/>
      <c r="AO1261" s="839"/>
      <c r="AP1261" s="840"/>
      <c r="AQ1261" s="236"/>
      <c r="AR1261" s="236"/>
    </row>
    <row r="1262" spans="1:84" s="241" customFormat="1" ht="30" customHeight="1" x14ac:dyDescent="0.15">
      <c r="B1262" s="835" t="s">
        <v>14</v>
      </c>
      <c r="C1262" s="835"/>
      <c r="D1262" s="829" t="s">
        <v>1785</v>
      </c>
      <c r="E1262" s="830"/>
      <c r="F1262" s="830"/>
      <c r="G1262" s="830"/>
      <c r="H1262" s="830"/>
      <c r="I1262" s="830"/>
      <c r="J1262" s="830"/>
      <c r="K1262" s="830"/>
      <c r="L1262" s="830"/>
      <c r="M1262" s="830"/>
      <c r="N1262" s="830"/>
      <c r="O1262" s="830"/>
      <c r="P1262" s="830"/>
      <c r="Q1262" s="830"/>
      <c r="R1262" s="830"/>
      <c r="S1262" s="830"/>
      <c r="T1262" s="830"/>
      <c r="U1262" s="830"/>
      <c r="V1262" s="830"/>
      <c r="W1262" s="830"/>
      <c r="X1262" s="830"/>
      <c r="Y1262" s="830"/>
      <c r="Z1262" s="830"/>
      <c r="AA1262" s="830"/>
      <c r="AB1262" s="830"/>
      <c r="AC1262" s="830"/>
      <c r="AD1262" s="830"/>
      <c r="AE1262" s="830"/>
      <c r="AF1262" s="830"/>
      <c r="AG1262" s="830"/>
      <c r="AH1262" s="830"/>
      <c r="AI1262" s="830"/>
      <c r="AJ1262" s="830"/>
      <c r="AK1262" s="830"/>
      <c r="AL1262" s="831"/>
      <c r="AM1262" s="838"/>
      <c r="AN1262" s="839"/>
      <c r="AO1262" s="839"/>
      <c r="AP1262" s="840"/>
      <c r="AQ1262" s="236"/>
      <c r="AR1262" s="236"/>
      <c r="AS1262" s="237"/>
      <c r="AT1262" s="237"/>
      <c r="AU1262" s="237"/>
      <c r="AV1262" s="237"/>
      <c r="AW1262" s="237"/>
      <c r="AX1262" s="237"/>
      <c r="AY1262" s="237"/>
      <c r="AZ1262" s="237"/>
      <c r="BA1262" s="237"/>
      <c r="BB1262" s="237"/>
      <c r="BC1262" s="237"/>
      <c r="BD1262" s="237"/>
      <c r="BE1262" s="237"/>
      <c r="BF1262" s="237"/>
      <c r="BG1262" s="237"/>
      <c r="BH1262" s="237"/>
      <c r="BI1262" s="237"/>
      <c r="BJ1262" s="237"/>
      <c r="BK1262" s="237"/>
      <c r="BL1262" s="237"/>
      <c r="BM1262" s="237"/>
      <c r="BN1262" s="237"/>
      <c r="BO1262" s="237"/>
      <c r="BP1262" s="237"/>
      <c r="BQ1262" s="237"/>
      <c r="BR1262" s="237"/>
      <c r="BS1262" s="237"/>
      <c r="BT1262" s="237"/>
      <c r="BU1262" s="237"/>
      <c r="BV1262" s="237"/>
      <c r="BW1262" s="237"/>
      <c r="BX1262" s="237"/>
      <c r="BY1262" s="237"/>
      <c r="BZ1262" s="237"/>
    </row>
    <row r="1263" spans="1:84" s="241" customFormat="1" ht="30" customHeight="1" x14ac:dyDescent="0.15">
      <c r="B1263" s="876" t="s">
        <v>17</v>
      </c>
      <c r="C1263" s="876"/>
      <c r="D1263" s="1001" t="s">
        <v>1786</v>
      </c>
      <c r="E1263" s="1002"/>
      <c r="F1263" s="1002"/>
      <c r="G1263" s="1002"/>
      <c r="H1263" s="1002"/>
      <c r="I1263" s="1002"/>
      <c r="J1263" s="1002"/>
      <c r="K1263" s="1002"/>
      <c r="L1263" s="1002"/>
      <c r="M1263" s="1002"/>
      <c r="N1263" s="1002"/>
      <c r="O1263" s="1002"/>
      <c r="P1263" s="1002"/>
      <c r="Q1263" s="1002"/>
      <c r="R1263" s="1002"/>
      <c r="S1263" s="1002"/>
      <c r="T1263" s="1002"/>
      <c r="U1263" s="1002"/>
      <c r="V1263" s="1002"/>
      <c r="W1263" s="1002"/>
      <c r="X1263" s="1002"/>
      <c r="Y1263" s="1002"/>
      <c r="Z1263" s="1002"/>
      <c r="AA1263" s="1002"/>
      <c r="AB1263" s="1002"/>
      <c r="AC1263" s="1002"/>
      <c r="AD1263" s="1002"/>
      <c r="AE1263" s="1002"/>
      <c r="AF1263" s="1002"/>
      <c r="AG1263" s="1002"/>
      <c r="AH1263" s="1002"/>
      <c r="AI1263" s="1002"/>
      <c r="AJ1263" s="1002"/>
      <c r="AK1263" s="1002"/>
      <c r="AL1263" s="1003"/>
      <c r="AM1263" s="985"/>
      <c r="AN1263" s="986"/>
      <c r="AO1263" s="986"/>
      <c r="AP1263" s="987"/>
      <c r="AQ1263" s="236"/>
      <c r="AR1263" s="236"/>
      <c r="AS1263" s="237"/>
      <c r="AT1263" s="237"/>
      <c r="AU1263" s="237"/>
      <c r="AV1263" s="237"/>
      <c r="AW1263" s="237"/>
      <c r="AX1263" s="237"/>
      <c r="AY1263" s="237"/>
      <c r="AZ1263" s="237"/>
      <c r="BA1263" s="237"/>
      <c r="BB1263" s="237"/>
      <c r="BC1263" s="237"/>
      <c r="BD1263" s="237"/>
      <c r="BE1263" s="237"/>
      <c r="BF1263" s="237"/>
      <c r="BG1263" s="237"/>
      <c r="BH1263" s="237"/>
      <c r="BI1263" s="237"/>
      <c r="BJ1263" s="237"/>
      <c r="BK1263" s="237"/>
      <c r="BL1263" s="237"/>
      <c r="BM1263" s="237"/>
      <c r="BN1263" s="237"/>
      <c r="BO1263" s="237"/>
      <c r="BP1263" s="237"/>
      <c r="BQ1263" s="237"/>
      <c r="BR1263" s="237"/>
      <c r="BS1263" s="237"/>
      <c r="BT1263" s="237"/>
      <c r="BU1263" s="237"/>
      <c r="BV1263" s="237"/>
      <c r="BW1263" s="237"/>
      <c r="BX1263" s="237"/>
      <c r="BY1263" s="237"/>
      <c r="BZ1263" s="237"/>
    </row>
    <row r="1264" spans="1:84" s="241" customFormat="1" ht="126" customHeight="1" x14ac:dyDescent="0.15">
      <c r="B1264" s="1007"/>
      <c r="C1264" s="851"/>
      <c r="D1264" s="744"/>
      <c r="E1264" s="1141" t="s">
        <v>1568</v>
      </c>
      <c r="F1264" s="1141"/>
      <c r="G1264" s="1141"/>
      <c r="H1264" s="1141"/>
      <c r="I1264" s="1141"/>
      <c r="J1264" s="1141"/>
      <c r="K1264" s="1141"/>
      <c r="L1264" s="1141"/>
      <c r="M1264" s="1141"/>
      <c r="N1264" s="1141"/>
      <c r="O1264" s="1141"/>
      <c r="P1264" s="1141"/>
      <c r="Q1264" s="1141"/>
      <c r="R1264" s="1141"/>
      <c r="S1264" s="1141"/>
      <c r="T1264" s="1141"/>
      <c r="U1264" s="1141"/>
      <c r="V1264" s="1141"/>
      <c r="W1264" s="1141"/>
      <c r="X1264" s="1141"/>
      <c r="Y1264" s="1141"/>
      <c r="Z1264" s="1141"/>
      <c r="AA1264" s="1141"/>
      <c r="AB1264" s="1141"/>
      <c r="AC1264" s="1141"/>
      <c r="AD1264" s="1141"/>
      <c r="AE1264" s="1141"/>
      <c r="AF1264" s="1141"/>
      <c r="AG1264" s="1141"/>
      <c r="AH1264" s="1141"/>
      <c r="AI1264" s="1141"/>
      <c r="AJ1264" s="1141"/>
      <c r="AK1264" s="1141"/>
      <c r="AL1264" s="824"/>
      <c r="AM1264" s="862"/>
      <c r="AN1264" s="863"/>
      <c r="AO1264" s="863"/>
      <c r="AP1264" s="1016"/>
      <c r="AQ1264" s="236"/>
      <c r="AR1264" s="236"/>
      <c r="AS1264" s="237"/>
      <c r="AT1264" s="237"/>
      <c r="AU1264" s="237"/>
      <c r="AV1264" s="237"/>
      <c r="AW1264" s="237"/>
      <c r="AX1264" s="237"/>
      <c r="AY1264" s="237"/>
      <c r="AZ1264" s="237"/>
      <c r="BA1264" s="237"/>
      <c r="BB1264" s="237"/>
      <c r="BC1264" s="237"/>
      <c r="BD1264" s="237"/>
      <c r="BE1264" s="237"/>
      <c r="BF1264" s="237"/>
      <c r="BG1264" s="237"/>
      <c r="BH1264" s="237"/>
      <c r="BI1264" s="237"/>
      <c r="BJ1264" s="237"/>
      <c r="BK1264" s="237"/>
      <c r="BL1264" s="237"/>
      <c r="BM1264" s="237"/>
      <c r="BN1264" s="237"/>
      <c r="BO1264" s="237"/>
      <c r="BP1264" s="237"/>
      <c r="BQ1264" s="237"/>
      <c r="BR1264" s="237"/>
      <c r="BS1264" s="237"/>
      <c r="BT1264" s="237"/>
      <c r="BU1264" s="237"/>
      <c r="BV1264" s="237"/>
      <c r="BW1264" s="237"/>
      <c r="BX1264" s="237"/>
      <c r="BY1264" s="237"/>
      <c r="BZ1264" s="237"/>
    </row>
    <row r="1265" spans="2:84" s="241" customFormat="1" ht="6" customHeight="1" x14ac:dyDescent="0.15">
      <c r="B1265" s="853"/>
      <c r="C1265" s="854"/>
      <c r="D1265" s="651"/>
      <c r="E1265" s="754"/>
      <c r="F1265" s="1139"/>
      <c r="G1265" s="1139"/>
      <c r="H1265" s="1139"/>
      <c r="I1265" s="1139"/>
      <c r="J1265" s="1139"/>
      <c r="K1265" s="1139"/>
      <c r="L1265" s="1139"/>
      <c r="M1265" s="1139"/>
      <c r="N1265" s="1139"/>
      <c r="O1265" s="1139"/>
      <c r="P1265" s="1139"/>
      <c r="Q1265" s="1139"/>
      <c r="R1265" s="1139"/>
      <c r="S1265" s="1139"/>
      <c r="T1265" s="1139"/>
      <c r="U1265" s="1139"/>
      <c r="V1265" s="1139"/>
      <c r="W1265" s="1139"/>
      <c r="X1265" s="1139"/>
      <c r="Y1265" s="1139"/>
      <c r="Z1265" s="1139"/>
      <c r="AA1265" s="1139"/>
      <c r="AB1265" s="1139"/>
      <c r="AC1265" s="1139"/>
      <c r="AD1265" s="1139"/>
      <c r="AE1265" s="1139"/>
      <c r="AF1265" s="1139"/>
      <c r="AG1265" s="1139"/>
      <c r="AH1265" s="1139"/>
      <c r="AI1265" s="1139"/>
      <c r="AJ1265" s="1139"/>
      <c r="AK1265" s="1139"/>
      <c r="AL1265" s="1140"/>
      <c r="AM1265" s="895"/>
      <c r="AN1265" s="896"/>
      <c r="AO1265" s="896"/>
      <c r="AP1265" s="897"/>
      <c r="AQ1265" s="236"/>
      <c r="AR1265" s="236"/>
      <c r="AS1265" s="237"/>
      <c r="AT1265" s="237"/>
      <c r="AU1265" s="237"/>
      <c r="AV1265" s="237"/>
      <c r="AW1265" s="237"/>
      <c r="AX1265" s="237"/>
      <c r="AY1265" s="237"/>
      <c r="AZ1265" s="237"/>
      <c r="BA1265" s="237"/>
      <c r="BB1265" s="237"/>
      <c r="BC1265" s="237"/>
      <c r="BD1265" s="237"/>
      <c r="BE1265" s="237"/>
      <c r="BF1265" s="237"/>
      <c r="BG1265" s="237"/>
      <c r="BH1265" s="237"/>
      <c r="BI1265" s="237"/>
      <c r="BJ1265" s="237"/>
      <c r="BK1265" s="237"/>
      <c r="BL1265" s="237"/>
      <c r="BM1265" s="237"/>
      <c r="BN1265" s="237"/>
      <c r="BO1265" s="237"/>
      <c r="BP1265" s="237"/>
      <c r="BQ1265" s="237"/>
      <c r="BR1265" s="237"/>
      <c r="BS1265" s="237"/>
      <c r="BT1265" s="237"/>
      <c r="BU1265" s="237"/>
      <c r="BV1265" s="237"/>
      <c r="BW1265" s="237"/>
      <c r="BX1265" s="237"/>
      <c r="BY1265" s="237"/>
      <c r="BZ1265" s="237"/>
    </row>
    <row r="1266" spans="2:84" s="241" customFormat="1" ht="6" customHeight="1" x14ac:dyDescent="0.15">
      <c r="B1266" s="548"/>
      <c r="C1266" s="548"/>
      <c r="D1266" s="549"/>
      <c r="E1266" s="825"/>
      <c r="F1266" s="825"/>
      <c r="G1266" s="825"/>
      <c r="H1266" s="825"/>
      <c r="I1266" s="825"/>
      <c r="J1266" s="825"/>
      <c r="K1266" s="825"/>
      <c r="L1266" s="825"/>
      <c r="M1266" s="825"/>
      <c r="N1266" s="825"/>
      <c r="O1266" s="825"/>
      <c r="P1266" s="825"/>
      <c r="Q1266" s="825"/>
      <c r="R1266" s="825"/>
      <c r="S1266" s="825"/>
      <c r="T1266" s="825"/>
      <c r="U1266" s="825"/>
      <c r="V1266" s="825"/>
      <c r="W1266" s="825"/>
      <c r="X1266" s="825"/>
      <c r="Y1266" s="825"/>
      <c r="Z1266" s="825"/>
      <c r="AA1266" s="825"/>
      <c r="AB1266" s="825"/>
      <c r="AC1266" s="825"/>
      <c r="AD1266" s="825"/>
      <c r="AE1266" s="825"/>
      <c r="AF1266" s="825"/>
      <c r="AG1266" s="825"/>
      <c r="AH1266" s="825"/>
      <c r="AI1266" s="825"/>
      <c r="AJ1266" s="825"/>
      <c r="AK1266" s="825"/>
      <c r="AL1266" s="825"/>
      <c r="AM1266" s="612"/>
      <c r="AN1266" s="612"/>
      <c r="AO1266" s="612"/>
      <c r="AP1266" s="612"/>
      <c r="AQ1266" s="236"/>
      <c r="AR1266" s="236"/>
      <c r="AS1266" s="237"/>
      <c r="AT1266" s="237"/>
      <c r="AU1266" s="237"/>
      <c r="AV1266" s="237"/>
      <c r="AW1266" s="237"/>
      <c r="AX1266" s="237"/>
      <c r="AY1266" s="237"/>
      <c r="AZ1266" s="237"/>
      <c r="BA1266" s="237"/>
      <c r="BB1266" s="237"/>
      <c r="BC1266" s="237"/>
      <c r="BD1266" s="237"/>
      <c r="BE1266" s="237"/>
      <c r="BF1266" s="237"/>
      <c r="BG1266" s="237"/>
      <c r="BH1266" s="237"/>
      <c r="BI1266" s="237"/>
      <c r="BJ1266" s="237"/>
      <c r="BK1266" s="237"/>
      <c r="BL1266" s="237"/>
      <c r="BM1266" s="237"/>
      <c r="BN1266" s="237"/>
      <c r="BO1266" s="237"/>
      <c r="BP1266" s="237"/>
      <c r="BQ1266" s="237"/>
      <c r="BR1266" s="237"/>
      <c r="BS1266" s="237"/>
      <c r="BT1266" s="237"/>
      <c r="BU1266" s="237"/>
      <c r="BV1266" s="237"/>
      <c r="BW1266" s="237"/>
      <c r="BX1266" s="237"/>
      <c r="BY1266" s="237"/>
      <c r="BZ1266" s="237"/>
      <c r="CA1266" s="237"/>
    </row>
    <row r="1267" spans="2:84" s="241" customFormat="1" ht="18" customHeight="1" x14ac:dyDescent="0.15">
      <c r="B1267" s="238" t="s">
        <v>1531</v>
      </c>
      <c r="C1267" s="237"/>
      <c r="D1267" s="237"/>
      <c r="E1267" s="237"/>
      <c r="F1267" s="237"/>
      <c r="G1267" s="237"/>
      <c r="H1267" s="237"/>
      <c r="I1267" s="237"/>
      <c r="J1267" s="237"/>
      <c r="K1267" s="237"/>
      <c r="L1267" s="237"/>
      <c r="M1267" s="237"/>
      <c r="N1267" s="237"/>
      <c r="O1267" s="237"/>
      <c r="P1267" s="237"/>
      <c r="Q1267" s="237"/>
      <c r="R1267" s="237"/>
      <c r="S1267" s="237"/>
      <c r="T1267" s="237"/>
      <c r="U1267" s="237"/>
      <c r="V1267" s="237"/>
      <c r="W1267" s="237"/>
      <c r="X1267" s="237"/>
      <c r="Y1267" s="237"/>
      <c r="Z1267" s="237"/>
      <c r="AA1267" s="237"/>
      <c r="AB1267" s="237"/>
      <c r="AC1267" s="558"/>
      <c r="AD1267" s="237"/>
      <c r="AE1267" s="237"/>
      <c r="AF1267" s="237"/>
      <c r="AG1267" s="237"/>
      <c r="AH1267" s="237"/>
      <c r="AI1267" s="237"/>
      <c r="AJ1267" s="237"/>
      <c r="AK1267" s="237"/>
      <c r="AL1267" s="237"/>
      <c r="AM1267" s="237"/>
      <c r="AN1267" s="237"/>
      <c r="AO1267" s="237"/>
      <c r="AP1267" s="237"/>
      <c r="AQ1267" s="236"/>
      <c r="AR1267" s="236"/>
      <c r="AS1267" s="237"/>
      <c r="AT1267" s="237"/>
      <c r="AU1267" s="237"/>
      <c r="AV1267" s="237"/>
      <c r="AW1267" s="237"/>
      <c r="AX1267" s="237"/>
      <c r="AY1267" s="237"/>
      <c r="AZ1267" s="237"/>
      <c r="BA1267" s="237"/>
      <c r="BB1267" s="237"/>
      <c r="BC1267" s="237"/>
      <c r="BD1267" s="237"/>
      <c r="BE1267" s="237"/>
      <c r="BF1267" s="237"/>
      <c r="BG1267" s="237"/>
      <c r="BH1267" s="237"/>
      <c r="BI1267" s="237"/>
      <c r="BJ1267" s="237"/>
      <c r="BK1267" s="237"/>
      <c r="BL1267" s="237"/>
      <c r="BM1267" s="237"/>
      <c r="BN1267" s="237"/>
      <c r="BO1267" s="237"/>
      <c r="BP1267" s="237"/>
      <c r="BQ1267" s="237"/>
      <c r="BR1267" s="237"/>
      <c r="BS1267" s="237"/>
      <c r="BT1267" s="237"/>
      <c r="BU1267" s="237"/>
      <c r="BV1267" s="237"/>
      <c r="BW1267" s="237"/>
      <c r="BX1267" s="237"/>
      <c r="BY1267" s="237"/>
      <c r="BZ1267" s="237"/>
      <c r="CA1267" s="237"/>
    </row>
    <row r="1268" spans="2:84" s="241" customFormat="1" ht="18" customHeight="1" x14ac:dyDescent="0.15">
      <c r="B1268" s="1004" t="s">
        <v>27</v>
      </c>
      <c r="C1268" s="1005"/>
      <c r="D1268" s="1005"/>
      <c r="E1268" s="1005"/>
      <c r="F1268" s="1005"/>
      <c r="G1268" s="1005"/>
      <c r="H1268" s="1005"/>
      <c r="I1268" s="1005"/>
      <c r="J1268" s="1005"/>
      <c r="K1268" s="1005"/>
      <c r="L1268" s="1005"/>
      <c r="M1268" s="1005"/>
      <c r="N1268" s="1005"/>
      <c r="O1268" s="1005"/>
      <c r="P1268" s="1005"/>
      <c r="Q1268" s="1005"/>
      <c r="R1268" s="1005"/>
      <c r="S1268" s="1005"/>
      <c r="T1268" s="1005"/>
      <c r="U1268" s="1005"/>
      <c r="V1268" s="1005"/>
      <c r="W1268" s="1005"/>
      <c r="X1268" s="1005"/>
      <c r="Y1268" s="1005"/>
      <c r="Z1268" s="1005"/>
      <c r="AA1268" s="1005"/>
      <c r="AB1268" s="1005"/>
      <c r="AC1268" s="1005"/>
      <c r="AD1268" s="1005"/>
      <c r="AE1268" s="1005"/>
      <c r="AF1268" s="1005"/>
      <c r="AG1268" s="1005"/>
      <c r="AH1268" s="1005"/>
      <c r="AI1268" s="1005"/>
      <c r="AJ1268" s="1005"/>
      <c r="AK1268" s="1005"/>
      <c r="AL1268" s="1006"/>
      <c r="AM1268" s="981" t="s">
        <v>60</v>
      </c>
      <c r="AN1268" s="982"/>
      <c r="AO1268" s="982"/>
      <c r="AP1268" s="983"/>
      <c r="AQ1268" s="236"/>
      <c r="AR1268" s="236"/>
      <c r="AS1268" s="237"/>
      <c r="AT1268" s="237"/>
      <c r="AU1268" s="237"/>
      <c r="AV1268" s="237"/>
      <c r="AW1268" s="237"/>
      <c r="AX1268" s="237"/>
      <c r="AY1268" s="237"/>
      <c r="AZ1268" s="237"/>
      <c r="BA1268" s="237"/>
      <c r="BB1268" s="237"/>
      <c r="BC1268" s="237"/>
      <c r="BD1268" s="237"/>
      <c r="BE1268" s="237"/>
      <c r="BF1268" s="237"/>
      <c r="BG1268" s="237"/>
      <c r="BH1268" s="237"/>
      <c r="BI1268" s="237"/>
      <c r="BJ1268" s="237"/>
      <c r="BK1268" s="237"/>
      <c r="BL1268" s="237"/>
      <c r="BM1268" s="237"/>
      <c r="BN1268" s="237"/>
      <c r="BO1268" s="237"/>
      <c r="BP1268" s="237"/>
      <c r="BQ1268" s="237"/>
      <c r="BR1268" s="237"/>
      <c r="BS1268" s="237"/>
      <c r="BT1268" s="237"/>
      <c r="BU1268" s="237"/>
      <c r="BV1268" s="237"/>
      <c r="BW1268" s="237"/>
      <c r="BX1268" s="237"/>
      <c r="BY1268" s="237"/>
      <c r="BZ1268" s="237"/>
      <c r="CA1268" s="237"/>
    </row>
    <row r="1269" spans="2:84" s="241" customFormat="1" ht="30" customHeight="1" x14ac:dyDescent="0.15">
      <c r="B1269" s="835" t="s">
        <v>375</v>
      </c>
      <c r="C1269" s="835"/>
      <c r="D1269" s="845" t="s">
        <v>356</v>
      </c>
      <c r="E1269" s="1008"/>
      <c r="F1269" s="1008"/>
      <c r="G1269" s="1008"/>
      <c r="H1269" s="1008"/>
      <c r="I1269" s="1008"/>
      <c r="J1269" s="1008"/>
      <c r="K1269" s="1008"/>
      <c r="L1269" s="1008"/>
      <c r="M1269" s="1008"/>
      <c r="N1269" s="1008"/>
      <c r="O1269" s="1008"/>
      <c r="P1269" s="1008"/>
      <c r="Q1269" s="1008"/>
      <c r="R1269" s="1008"/>
      <c r="S1269" s="1008"/>
      <c r="T1269" s="1008"/>
      <c r="U1269" s="1008"/>
      <c r="V1269" s="1008"/>
      <c r="W1269" s="1008"/>
      <c r="X1269" s="1008"/>
      <c r="Y1269" s="1008"/>
      <c r="Z1269" s="1008"/>
      <c r="AA1269" s="1008"/>
      <c r="AB1269" s="1008"/>
      <c r="AC1269" s="1008"/>
      <c r="AD1269" s="1008"/>
      <c r="AE1269" s="1008"/>
      <c r="AF1269" s="1008"/>
      <c r="AG1269" s="1008"/>
      <c r="AH1269" s="1008"/>
      <c r="AI1269" s="1008"/>
      <c r="AJ1269" s="1008"/>
      <c r="AK1269" s="1008"/>
      <c r="AL1269" s="1009"/>
      <c r="AM1269" s="838"/>
      <c r="AN1269" s="839"/>
      <c r="AO1269" s="839"/>
      <c r="AP1269" s="840"/>
      <c r="AQ1269" s="236"/>
      <c r="AR1269" s="236"/>
      <c r="AS1269" s="237"/>
      <c r="AT1269" s="237"/>
      <c r="AU1269" s="237"/>
      <c r="AV1269" s="237"/>
      <c r="AW1269" s="237"/>
      <c r="AX1269" s="237"/>
      <c r="AY1269" s="237"/>
      <c r="AZ1269" s="237"/>
      <c r="BA1269" s="237"/>
      <c r="BB1269" s="237"/>
      <c r="BC1269" s="237"/>
      <c r="BD1269" s="237"/>
      <c r="BE1269" s="237"/>
      <c r="BF1269" s="237"/>
      <c r="BG1269" s="237"/>
      <c r="BH1269" s="237"/>
      <c r="BI1269" s="237"/>
      <c r="BJ1269" s="237"/>
      <c r="BK1269" s="237"/>
      <c r="BL1269" s="237"/>
      <c r="BM1269" s="237"/>
      <c r="BN1269" s="237"/>
      <c r="BO1269" s="237"/>
      <c r="BP1269" s="237"/>
      <c r="BQ1269" s="237"/>
      <c r="BR1269" s="237"/>
      <c r="BS1269" s="237"/>
      <c r="BT1269" s="237"/>
      <c r="BU1269" s="237"/>
      <c r="BV1269" s="237"/>
      <c r="BW1269" s="237"/>
      <c r="BX1269" s="237"/>
      <c r="BY1269" s="237"/>
      <c r="BZ1269" s="237"/>
      <c r="CA1269" s="237"/>
    </row>
    <row r="1270" spans="2:84" s="241" customFormat="1" ht="30" customHeight="1" x14ac:dyDescent="0.15">
      <c r="B1270" s="835" t="s">
        <v>604</v>
      </c>
      <c r="C1270" s="835"/>
      <c r="D1270" s="845" t="s">
        <v>358</v>
      </c>
      <c r="E1270" s="1008"/>
      <c r="F1270" s="1008"/>
      <c r="G1270" s="1008"/>
      <c r="H1270" s="1008"/>
      <c r="I1270" s="1008"/>
      <c r="J1270" s="1008"/>
      <c r="K1270" s="1008"/>
      <c r="L1270" s="1008"/>
      <c r="M1270" s="1008"/>
      <c r="N1270" s="1008"/>
      <c r="O1270" s="1008"/>
      <c r="P1270" s="1008"/>
      <c r="Q1270" s="1008"/>
      <c r="R1270" s="1008"/>
      <c r="S1270" s="1008"/>
      <c r="T1270" s="1008"/>
      <c r="U1270" s="1008"/>
      <c r="V1270" s="1008"/>
      <c r="W1270" s="1008"/>
      <c r="X1270" s="1008"/>
      <c r="Y1270" s="1008"/>
      <c r="Z1270" s="1008"/>
      <c r="AA1270" s="1008"/>
      <c r="AB1270" s="1008"/>
      <c r="AC1270" s="1008"/>
      <c r="AD1270" s="1008"/>
      <c r="AE1270" s="1008"/>
      <c r="AF1270" s="1008"/>
      <c r="AG1270" s="1008"/>
      <c r="AH1270" s="1008"/>
      <c r="AI1270" s="1008"/>
      <c r="AJ1270" s="1008"/>
      <c r="AK1270" s="1008"/>
      <c r="AL1270" s="1009"/>
      <c r="AM1270" s="838"/>
      <c r="AN1270" s="839"/>
      <c r="AO1270" s="839"/>
      <c r="AP1270" s="840"/>
      <c r="AQ1270" s="236"/>
      <c r="AR1270" s="236"/>
      <c r="AS1270" s="237"/>
      <c r="AT1270" s="237"/>
      <c r="AU1270" s="237"/>
      <c r="AV1270" s="237"/>
      <c r="AW1270" s="237"/>
      <c r="AX1270" s="237"/>
      <c r="AY1270" s="237"/>
      <c r="AZ1270" s="237"/>
      <c r="BA1270" s="237"/>
      <c r="BB1270" s="237"/>
      <c r="BC1270" s="237"/>
      <c r="BD1270" s="237"/>
      <c r="BE1270" s="237"/>
      <c r="BF1270" s="237"/>
      <c r="BG1270" s="237"/>
      <c r="BH1270" s="237"/>
      <c r="BI1270" s="237"/>
      <c r="BJ1270" s="237"/>
      <c r="BK1270" s="237"/>
      <c r="BL1270" s="237"/>
      <c r="BM1270" s="237"/>
      <c r="BN1270" s="237"/>
      <c r="BO1270" s="237"/>
      <c r="BP1270" s="237"/>
      <c r="BQ1270" s="237"/>
      <c r="BR1270" s="237"/>
      <c r="BS1270" s="237"/>
      <c r="BT1270" s="237"/>
      <c r="BU1270" s="237"/>
      <c r="BV1270" s="237"/>
      <c r="BW1270" s="237"/>
      <c r="BX1270" s="237"/>
      <c r="BY1270" s="237"/>
      <c r="BZ1270" s="237"/>
      <c r="CA1270" s="237"/>
    </row>
    <row r="1271" spans="2:84" s="241" customFormat="1" ht="45" customHeight="1" x14ac:dyDescent="0.15">
      <c r="B1271" s="835" t="s">
        <v>14</v>
      </c>
      <c r="C1271" s="835"/>
      <c r="D1271" s="829" t="s">
        <v>1787</v>
      </c>
      <c r="E1271" s="830"/>
      <c r="F1271" s="830"/>
      <c r="G1271" s="830"/>
      <c r="H1271" s="830"/>
      <c r="I1271" s="830"/>
      <c r="J1271" s="830"/>
      <c r="K1271" s="830"/>
      <c r="L1271" s="830"/>
      <c r="M1271" s="830"/>
      <c r="N1271" s="830"/>
      <c r="O1271" s="830"/>
      <c r="P1271" s="830"/>
      <c r="Q1271" s="830"/>
      <c r="R1271" s="830"/>
      <c r="S1271" s="830"/>
      <c r="T1271" s="830"/>
      <c r="U1271" s="830"/>
      <c r="V1271" s="830"/>
      <c r="W1271" s="830"/>
      <c r="X1271" s="830"/>
      <c r="Y1271" s="830"/>
      <c r="Z1271" s="830"/>
      <c r="AA1271" s="830"/>
      <c r="AB1271" s="830"/>
      <c r="AC1271" s="830"/>
      <c r="AD1271" s="830"/>
      <c r="AE1271" s="830"/>
      <c r="AF1271" s="830"/>
      <c r="AG1271" s="830"/>
      <c r="AH1271" s="830"/>
      <c r="AI1271" s="830"/>
      <c r="AJ1271" s="830"/>
      <c r="AK1271" s="830"/>
      <c r="AL1271" s="831"/>
      <c r="AM1271" s="838"/>
      <c r="AN1271" s="839"/>
      <c r="AO1271" s="839"/>
      <c r="AP1271" s="840"/>
      <c r="AQ1271" s="236"/>
      <c r="AR1271" s="236"/>
      <c r="AS1271" s="237"/>
      <c r="AT1271" s="237"/>
      <c r="AU1271" s="237"/>
      <c r="AV1271" s="237"/>
      <c r="AW1271" s="237"/>
      <c r="AX1271" s="237"/>
      <c r="AY1271" s="237"/>
      <c r="AZ1271" s="237"/>
      <c r="BA1271" s="237"/>
      <c r="BB1271" s="237"/>
      <c r="BC1271" s="237"/>
      <c r="BD1271" s="237"/>
      <c r="BE1271" s="237"/>
      <c r="BF1271" s="237"/>
      <c r="BG1271" s="237"/>
      <c r="BH1271" s="237"/>
      <c r="BI1271" s="237"/>
      <c r="BJ1271" s="237"/>
      <c r="BK1271" s="237"/>
      <c r="BL1271" s="237"/>
      <c r="BM1271" s="237"/>
      <c r="BN1271" s="237"/>
      <c r="BO1271" s="237"/>
      <c r="BP1271" s="237"/>
      <c r="BQ1271" s="237"/>
      <c r="BR1271" s="237"/>
      <c r="BS1271" s="237"/>
      <c r="BT1271" s="237"/>
      <c r="BU1271" s="237"/>
      <c r="BV1271" s="237"/>
      <c r="BW1271" s="237"/>
      <c r="BX1271" s="237"/>
      <c r="BY1271" s="237"/>
      <c r="BZ1271" s="237"/>
      <c r="CA1271" s="237"/>
      <c r="CB1271" s="237"/>
      <c r="CC1271" s="237"/>
      <c r="CD1271" s="237"/>
      <c r="CE1271" s="237"/>
      <c r="CF1271" s="237"/>
    </row>
    <row r="1272" spans="2:84" s="241" customFormat="1" ht="30" customHeight="1" x14ac:dyDescent="0.15">
      <c r="B1272" s="835" t="s">
        <v>17</v>
      </c>
      <c r="C1272" s="835"/>
      <c r="D1272" s="845" t="s">
        <v>357</v>
      </c>
      <c r="E1272" s="1008"/>
      <c r="F1272" s="1008"/>
      <c r="G1272" s="1008"/>
      <c r="H1272" s="1008"/>
      <c r="I1272" s="1008"/>
      <c r="J1272" s="1008"/>
      <c r="K1272" s="1008"/>
      <c r="L1272" s="1008"/>
      <c r="M1272" s="1008"/>
      <c r="N1272" s="1008"/>
      <c r="O1272" s="1008"/>
      <c r="P1272" s="1008"/>
      <c r="Q1272" s="1008"/>
      <c r="R1272" s="1008"/>
      <c r="S1272" s="1008"/>
      <c r="T1272" s="1008"/>
      <c r="U1272" s="1008"/>
      <c r="V1272" s="1008"/>
      <c r="W1272" s="1008"/>
      <c r="X1272" s="1008"/>
      <c r="Y1272" s="1008"/>
      <c r="Z1272" s="1008"/>
      <c r="AA1272" s="1008"/>
      <c r="AB1272" s="1008"/>
      <c r="AC1272" s="1008"/>
      <c r="AD1272" s="1008"/>
      <c r="AE1272" s="1008"/>
      <c r="AF1272" s="1008"/>
      <c r="AG1272" s="1008"/>
      <c r="AH1272" s="1008"/>
      <c r="AI1272" s="1008"/>
      <c r="AJ1272" s="1008"/>
      <c r="AK1272" s="1008"/>
      <c r="AL1272" s="1009" t="s">
        <v>28</v>
      </c>
      <c r="AM1272" s="838"/>
      <c r="AN1272" s="839"/>
      <c r="AO1272" s="839"/>
      <c r="AP1272" s="840"/>
      <c r="AQ1272" s="236"/>
      <c r="AR1272" s="236"/>
      <c r="AS1272" s="237"/>
      <c r="AT1272" s="237"/>
      <c r="AU1272" s="237"/>
      <c r="AV1272" s="237"/>
      <c r="AW1272" s="237"/>
      <c r="AX1272" s="237"/>
      <c r="AY1272" s="237"/>
      <c r="AZ1272" s="237"/>
      <c r="BA1272" s="237"/>
      <c r="BB1272" s="237"/>
      <c r="BC1272" s="237"/>
      <c r="BD1272" s="237"/>
      <c r="BE1272" s="237"/>
      <c r="BF1272" s="237"/>
      <c r="BG1272" s="237"/>
      <c r="BH1272" s="237"/>
      <c r="BI1272" s="237"/>
      <c r="BJ1272" s="237"/>
      <c r="BK1272" s="237"/>
      <c r="BL1272" s="237"/>
      <c r="BM1272" s="237"/>
      <c r="BN1272" s="237"/>
      <c r="BO1272" s="237"/>
      <c r="BP1272" s="237"/>
      <c r="BQ1272" s="237"/>
      <c r="BR1272" s="237"/>
      <c r="BS1272" s="237"/>
      <c r="BT1272" s="237"/>
      <c r="BU1272" s="237"/>
      <c r="BV1272" s="237"/>
      <c r="BW1272" s="237"/>
      <c r="BX1272" s="237"/>
      <c r="BY1272" s="237"/>
      <c r="BZ1272" s="237"/>
      <c r="CA1272" s="237"/>
      <c r="CB1272" s="237"/>
      <c r="CC1272" s="237"/>
      <c r="CD1272" s="237"/>
      <c r="CE1272" s="237"/>
      <c r="CF1272" s="237"/>
    </row>
    <row r="1273" spans="2:84" ht="30" customHeight="1" x14ac:dyDescent="0.15">
      <c r="B1273" s="835" t="s">
        <v>18</v>
      </c>
      <c r="C1273" s="835"/>
      <c r="D1273" s="845" t="s">
        <v>607</v>
      </c>
      <c r="E1273" s="1008"/>
      <c r="F1273" s="1008"/>
      <c r="G1273" s="1008"/>
      <c r="H1273" s="1008"/>
      <c r="I1273" s="1008"/>
      <c r="J1273" s="1008"/>
      <c r="K1273" s="1008"/>
      <c r="L1273" s="1008"/>
      <c r="M1273" s="1008"/>
      <c r="N1273" s="1008"/>
      <c r="O1273" s="1008"/>
      <c r="P1273" s="1008"/>
      <c r="Q1273" s="1008"/>
      <c r="R1273" s="1008"/>
      <c r="S1273" s="1008"/>
      <c r="T1273" s="1008"/>
      <c r="U1273" s="1008"/>
      <c r="V1273" s="1008"/>
      <c r="W1273" s="1008"/>
      <c r="X1273" s="1008"/>
      <c r="Y1273" s="1008"/>
      <c r="Z1273" s="1008"/>
      <c r="AA1273" s="1008"/>
      <c r="AB1273" s="1008"/>
      <c r="AC1273" s="1008"/>
      <c r="AD1273" s="1008"/>
      <c r="AE1273" s="1008"/>
      <c r="AF1273" s="1008"/>
      <c r="AG1273" s="1008"/>
      <c r="AH1273" s="1008"/>
      <c r="AI1273" s="1008"/>
      <c r="AJ1273" s="1008"/>
      <c r="AK1273" s="1008"/>
      <c r="AL1273" s="1009"/>
      <c r="AM1273" s="838"/>
      <c r="AN1273" s="839"/>
      <c r="AO1273" s="839"/>
      <c r="AP1273" s="840"/>
    </row>
    <row r="1274" spans="2:84" ht="30" customHeight="1" x14ac:dyDescent="0.15">
      <c r="B1274" s="835" t="s">
        <v>608</v>
      </c>
      <c r="C1274" s="835"/>
      <c r="D1274" s="845" t="s">
        <v>1788</v>
      </c>
      <c r="E1274" s="1008"/>
      <c r="F1274" s="1008"/>
      <c r="G1274" s="1008"/>
      <c r="H1274" s="1008"/>
      <c r="I1274" s="1008"/>
      <c r="J1274" s="1008"/>
      <c r="K1274" s="1008"/>
      <c r="L1274" s="1008"/>
      <c r="M1274" s="1008"/>
      <c r="N1274" s="1008"/>
      <c r="O1274" s="1008"/>
      <c r="P1274" s="1008"/>
      <c r="Q1274" s="1008"/>
      <c r="R1274" s="1008"/>
      <c r="S1274" s="1008"/>
      <c r="T1274" s="1008"/>
      <c r="U1274" s="1008"/>
      <c r="V1274" s="1008"/>
      <c r="W1274" s="1008"/>
      <c r="X1274" s="1008"/>
      <c r="Y1274" s="1008"/>
      <c r="Z1274" s="1008"/>
      <c r="AA1274" s="1008"/>
      <c r="AB1274" s="1008"/>
      <c r="AC1274" s="1008"/>
      <c r="AD1274" s="1008"/>
      <c r="AE1274" s="1008"/>
      <c r="AF1274" s="1008"/>
      <c r="AG1274" s="1008"/>
      <c r="AH1274" s="1008"/>
      <c r="AI1274" s="1008"/>
      <c r="AJ1274" s="1008"/>
      <c r="AK1274" s="1008"/>
      <c r="AL1274" s="1009"/>
      <c r="AM1274" s="838"/>
      <c r="AN1274" s="839"/>
      <c r="AO1274" s="839"/>
      <c r="AP1274" s="840"/>
    </row>
    <row r="1275" spans="2:84" ht="30" customHeight="1" x14ac:dyDescent="0.15">
      <c r="B1275" s="835" t="s">
        <v>391</v>
      </c>
      <c r="C1275" s="835"/>
      <c r="D1275" s="829" t="s">
        <v>1789</v>
      </c>
      <c r="E1275" s="830"/>
      <c r="F1275" s="830"/>
      <c r="G1275" s="830"/>
      <c r="H1275" s="830"/>
      <c r="I1275" s="830"/>
      <c r="J1275" s="830"/>
      <c r="K1275" s="830"/>
      <c r="L1275" s="830"/>
      <c r="M1275" s="830"/>
      <c r="N1275" s="830"/>
      <c r="O1275" s="830"/>
      <c r="P1275" s="830"/>
      <c r="Q1275" s="830"/>
      <c r="R1275" s="830"/>
      <c r="S1275" s="830"/>
      <c r="T1275" s="830"/>
      <c r="U1275" s="830"/>
      <c r="V1275" s="830"/>
      <c r="W1275" s="830"/>
      <c r="X1275" s="830"/>
      <c r="Y1275" s="830"/>
      <c r="Z1275" s="830"/>
      <c r="AA1275" s="830"/>
      <c r="AB1275" s="830"/>
      <c r="AC1275" s="830"/>
      <c r="AD1275" s="830"/>
      <c r="AE1275" s="830"/>
      <c r="AF1275" s="830"/>
      <c r="AG1275" s="830"/>
      <c r="AH1275" s="830"/>
      <c r="AI1275" s="830"/>
      <c r="AJ1275" s="830"/>
      <c r="AK1275" s="830"/>
      <c r="AL1275" s="831"/>
      <c r="AM1275" s="838"/>
      <c r="AN1275" s="839"/>
      <c r="AO1275" s="839"/>
      <c r="AP1275" s="840"/>
    </row>
    <row r="1276" spans="2:84" ht="60" customHeight="1" x14ac:dyDescent="0.15">
      <c r="B1276" s="835" t="s">
        <v>401</v>
      </c>
      <c r="C1276" s="835"/>
      <c r="D1276" s="845" t="s">
        <v>1790</v>
      </c>
      <c r="E1276" s="1008"/>
      <c r="F1276" s="1008"/>
      <c r="G1276" s="1008"/>
      <c r="H1276" s="1008"/>
      <c r="I1276" s="1008"/>
      <c r="J1276" s="1008"/>
      <c r="K1276" s="1008"/>
      <c r="L1276" s="1008"/>
      <c r="M1276" s="1008"/>
      <c r="N1276" s="1008"/>
      <c r="O1276" s="1008"/>
      <c r="P1276" s="1008"/>
      <c r="Q1276" s="1008"/>
      <c r="R1276" s="1008"/>
      <c r="S1276" s="1008"/>
      <c r="T1276" s="1008"/>
      <c r="U1276" s="1008"/>
      <c r="V1276" s="1008"/>
      <c r="W1276" s="1008"/>
      <c r="X1276" s="1008"/>
      <c r="Y1276" s="1008"/>
      <c r="Z1276" s="1008"/>
      <c r="AA1276" s="1008"/>
      <c r="AB1276" s="1008"/>
      <c r="AC1276" s="1008"/>
      <c r="AD1276" s="1008"/>
      <c r="AE1276" s="1008"/>
      <c r="AF1276" s="1008"/>
      <c r="AG1276" s="1008"/>
      <c r="AH1276" s="1008"/>
      <c r="AI1276" s="1008"/>
      <c r="AJ1276" s="1008"/>
      <c r="AK1276" s="1008"/>
      <c r="AL1276" s="1009"/>
      <c r="AM1276" s="838"/>
      <c r="AN1276" s="839"/>
      <c r="AO1276" s="839"/>
      <c r="AP1276" s="840"/>
    </row>
    <row r="1277" spans="2:84" ht="6" customHeight="1" x14ac:dyDescent="0.15">
      <c r="B1277" s="823"/>
      <c r="C1277" s="823"/>
      <c r="D1277" s="549"/>
      <c r="E1277" s="549"/>
      <c r="F1277" s="549"/>
      <c r="G1277" s="549"/>
      <c r="H1277" s="549"/>
      <c r="I1277" s="549"/>
      <c r="J1277" s="549"/>
      <c r="K1277" s="549"/>
      <c r="L1277" s="549"/>
      <c r="M1277" s="549"/>
      <c r="N1277" s="549"/>
      <c r="O1277" s="549"/>
      <c r="P1277" s="549"/>
      <c r="Q1277" s="549"/>
      <c r="R1277" s="549"/>
      <c r="S1277" s="549"/>
      <c r="T1277" s="549"/>
      <c r="U1277" s="549"/>
      <c r="V1277" s="549"/>
      <c r="W1277" s="549"/>
      <c r="X1277" s="549"/>
      <c r="Y1277" s="549"/>
      <c r="Z1277" s="549"/>
      <c r="AA1277" s="549"/>
      <c r="AB1277" s="549"/>
      <c r="AC1277" s="549"/>
      <c r="AD1277" s="549"/>
      <c r="AE1277" s="549"/>
      <c r="AF1277" s="549"/>
      <c r="AG1277" s="549"/>
      <c r="AH1277" s="549"/>
      <c r="AI1277" s="549"/>
      <c r="AJ1277" s="549"/>
      <c r="AK1277" s="549"/>
      <c r="AL1277" s="549"/>
      <c r="AM1277" s="612"/>
      <c r="AN1277" s="612"/>
      <c r="AO1277" s="612"/>
      <c r="AP1277" s="612"/>
    </row>
    <row r="1278" spans="2:84" ht="18" customHeight="1" x14ac:dyDescent="0.15">
      <c r="B1278" s="238" t="s">
        <v>1532</v>
      </c>
    </row>
    <row r="1279" spans="2:84" ht="18" customHeight="1" x14ac:dyDescent="0.15">
      <c r="B1279" s="1004" t="s">
        <v>27</v>
      </c>
      <c r="C1279" s="1005"/>
      <c r="D1279" s="1005"/>
      <c r="E1279" s="1005"/>
      <c r="F1279" s="1005"/>
      <c r="G1279" s="1005"/>
      <c r="H1279" s="1005"/>
      <c r="I1279" s="1005"/>
      <c r="J1279" s="1005"/>
      <c r="K1279" s="1005"/>
      <c r="L1279" s="1005"/>
      <c r="M1279" s="1005"/>
      <c r="N1279" s="1005"/>
      <c r="O1279" s="1005"/>
      <c r="P1279" s="1005"/>
      <c r="Q1279" s="1005"/>
      <c r="R1279" s="1005"/>
      <c r="S1279" s="1005"/>
      <c r="T1279" s="1005"/>
      <c r="U1279" s="1005"/>
      <c r="V1279" s="1005"/>
      <c r="W1279" s="1005"/>
      <c r="X1279" s="1005"/>
      <c r="Y1279" s="1005"/>
      <c r="Z1279" s="1005"/>
      <c r="AA1279" s="1005"/>
      <c r="AB1279" s="1005"/>
      <c r="AC1279" s="1005"/>
      <c r="AD1279" s="1005"/>
      <c r="AE1279" s="1005"/>
      <c r="AF1279" s="1005"/>
      <c r="AG1279" s="1005"/>
      <c r="AH1279" s="1005"/>
      <c r="AI1279" s="1005"/>
      <c r="AJ1279" s="1005"/>
      <c r="AK1279" s="1005"/>
      <c r="AL1279" s="1006"/>
      <c r="AM1279" s="981" t="s">
        <v>60</v>
      </c>
      <c r="AN1279" s="982"/>
      <c r="AO1279" s="982"/>
      <c r="AP1279" s="983"/>
    </row>
    <row r="1280" spans="2:84" ht="21" customHeight="1" x14ac:dyDescent="0.15">
      <c r="B1280" s="835" t="s">
        <v>375</v>
      </c>
      <c r="C1280" s="835"/>
      <c r="D1280" s="845" t="s">
        <v>423</v>
      </c>
      <c r="E1280" s="1008"/>
      <c r="F1280" s="1008"/>
      <c r="G1280" s="1008"/>
      <c r="H1280" s="1008"/>
      <c r="I1280" s="1008"/>
      <c r="J1280" s="1008"/>
      <c r="K1280" s="1008"/>
      <c r="L1280" s="1008"/>
      <c r="M1280" s="1008"/>
      <c r="N1280" s="1008"/>
      <c r="O1280" s="1008"/>
      <c r="P1280" s="1008"/>
      <c r="Q1280" s="1008"/>
      <c r="R1280" s="1008"/>
      <c r="S1280" s="1008"/>
      <c r="T1280" s="1008"/>
      <c r="U1280" s="1008"/>
      <c r="V1280" s="1008"/>
      <c r="W1280" s="1008"/>
      <c r="X1280" s="1008"/>
      <c r="Y1280" s="1008"/>
      <c r="Z1280" s="1008"/>
      <c r="AA1280" s="1008"/>
      <c r="AB1280" s="1008"/>
      <c r="AC1280" s="1008"/>
      <c r="AD1280" s="1008"/>
      <c r="AE1280" s="1008"/>
      <c r="AF1280" s="1008"/>
      <c r="AG1280" s="1008"/>
      <c r="AH1280" s="1008"/>
      <c r="AI1280" s="1008"/>
      <c r="AJ1280" s="1008"/>
      <c r="AK1280" s="1008"/>
      <c r="AL1280" s="1009"/>
      <c r="AM1280" s="994"/>
      <c r="AN1280" s="995"/>
      <c r="AO1280" s="995"/>
      <c r="AP1280" s="996"/>
    </row>
    <row r="1281" spans="2:42" ht="29.45" customHeight="1" x14ac:dyDescent="0.15">
      <c r="B1281" s="835" t="s">
        <v>402</v>
      </c>
      <c r="C1281" s="835"/>
      <c r="D1281" s="845" t="s">
        <v>1791</v>
      </c>
      <c r="E1281" s="1008"/>
      <c r="F1281" s="1008"/>
      <c r="G1281" s="1008"/>
      <c r="H1281" s="1008"/>
      <c r="I1281" s="1008"/>
      <c r="J1281" s="1008"/>
      <c r="K1281" s="1008"/>
      <c r="L1281" s="1008"/>
      <c r="M1281" s="1008"/>
      <c r="N1281" s="1008"/>
      <c r="O1281" s="1008"/>
      <c r="P1281" s="1008"/>
      <c r="Q1281" s="1008"/>
      <c r="R1281" s="1008"/>
      <c r="S1281" s="1008"/>
      <c r="T1281" s="1008"/>
      <c r="U1281" s="1008"/>
      <c r="V1281" s="1008"/>
      <c r="W1281" s="1008"/>
      <c r="X1281" s="1008"/>
      <c r="Y1281" s="1008"/>
      <c r="Z1281" s="1008"/>
      <c r="AA1281" s="1008"/>
      <c r="AB1281" s="1008"/>
      <c r="AC1281" s="1008"/>
      <c r="AD1281" s="1008"/>
      <c r="AE1281" s="1008"/>
      <c r="AF1281" s="1008"/>
      <c r="AG1281" s="1008"/>
      <c r="AH1281" s="1008"/>
      <c r="AI1281" s="1008"/>
      <c r="AJ1281" s="1008"/>
      <c r="AK1281" s="1008"/>
      <c r="AL1281" s="1009"/>
      <c r="AM1281" s="994"/>
      <c r="AN1281" s="995"/>
      <c r="AO1281" s="995"/>
      <c r="AP1281" s="996"/>
    </row>
    <row r="1282" spans="2:42" ht="21" customHeight="1" x14ac:dyDescent="0.15">
      <c r="B1282" s="835" t="s">
        <v>403</v>
      </c>
      <c r="C1282" s="835"/>
      <c r="D1282" s="845" t="s">
        <v>424</v>
      </c>
      <c r="E1282" s="1008"/>
      <c r="F1282" s="1008"/>
      <c r="G1282" s="1008"/>
      <c r="H1282" s="1008"/>
      <c r="I1282" s="1008"/>
      <c r="J1282" s="1008"/>
      <c r="K1282" s="1008"/>
      <c r="L1282" s="1008"/>
      <c r="M1282" s="1008"/>
      <c r="N1282" s="1008"/>
      <c r="O1282" s="1008"/>
      <c r="P1282" s="1008"/>
      <c r="Q1282" s="1008"/>
      <c r="R1282" s="1008"/>
      <c r="S1282" s="1008"/>
      <c r="T1282" s="1008"/>
      <c r="U1282" s="1008"/>
      <c r="V1282" s="1008"/>
      <c r="W1282" s="1008"/>
      <c r="X1282" s="1008"/>
      <c r="Y1282" s="1008"/>
      <c r="Z1282" s="1008"/>
      <c r="AA1282" s="1008"/>
      <c r="AB1282" s="1008"/>
      <c r="AC1282" s="1008"/>
      <c r="AD1282" s="1008"/>
      <c r="AE1282" s="1008"/>
      <c r="AF1282" s="1008"/>
      <c r="AG1282" s="1008"/>
      <c r="AH1282" s="1008"/>
      <c r="AI1282" s="1008"/>
      <c r="AJ1282" s="1008"/>
      <c r="AK1282" s="1008"/>
      <c r="AL1282" s="1009"/>
      <c r="AM1282" s="994"/>
      <c r="AN1282" s="995"/>
      <c r="AO1282" s="995"/>
      <c r="AP1282" s="996"/>
    </row>
    <row r="1283" spans="2:42" ht="21" customHeight="1" x14ac:dyDescent="0.15">
      <c r="B1283" s="835" t="s">
        <v>371</v>
      </c>
      <c r="C1283" s="835"/>
      <c r="D1283" s="845" t="s">
        <v>425</v>
      </c>
      <c r="E1283" s="1008"/>
      <c r="F1283" s="1008"/>
      <c r="G1283" s="1008"/>
      <c r="H1283" s="1008"/>
      <c r="I1283" s="1008"/>
      <c r="J1283" s="1008"/>
      <c r="K1283" s="1008"/>
      <c r="L1283" s="1008"/>
      <c r="M1283" s="1008"/>
      <c r="N1283" s="1008"/>
      <c r="O1283" s="1008"/>
      <c r="P1283" s="1008"/>
      <c r="Q1283" s="1008"/>
      <c r="R1283" s="1008"/>
      <c r="S1283" s="1008"/>
      <c r="T1283" s="1008"/>
      <c r="U1283" s="1008"/>
      <c r="V1283" s="1008"/>
      <c r="W1283" s="1008"/>
      <c r="X1283" s="1008"/>
      <c r="Y1283" s="1008"/>
      <c r="Z1283" s="1008"/>
      <c r="AA1283" s="1008"/>
      <c r="AB1283" s="1008"/>
      <c r="AC1283" s="1008"/>
      <c r="AD1283" s="1008"/>
      <c r="AE1283" s="1008"/>
      <c r="AF1283" s="1008"/>
      <c r="AG1283" s="1008"/>
      <c r="AH1283" s="1008"/>
      <c r="AI1283" s="1008"/>
      <c r="AJ1283" s="1008"/>
      <c r="AK1283" s="1008"/>
      <c r="AL1283" s="1009"/>
      <c r="AM1283" s="994"/>
      <c r="AN1283" s="995"/>
      <c r="AO1283" s="995"/>
      <c r="AP1283" s="996"/>
    </row>
    <row r="1284" spans="2:42" ht="21" customHeight="1" x14ac:dyDescent="0.15">
      <c r="B1284" s="835" t="s">
        <v>378</v>
      </c>
      <c r="C1284" s="835"/>
      <c r="D1284" s="845" t="s">
        <v>426</v>
      </c>
      <c r="E1284" s="1008"/>
      <c r="F1284" s="1008"/>
      <c r="G1284" s="1008"/>
      <c r="H1284" s="1008"/>
      <c r="I1284" s="1008"/>
      <c r="J1284" s="1008"/>
      <c r="K1284" s="1008"/>
      <c r="L1284" s="1008"/>
      <c r="M1284" s="1008"/>
      <c r="N1284" s="1008"/>
      <c r="O1284" s="1008"/>
      <c r="P1284" s="1008"/>
      <c r="Q1284" s="1008"/>
      <c r="R1284" s="1008"/>
      <c r="S1284" s="1008"/>
      <c r="T1284" s="1008"/>
      <c r="U1284" s="1008"/>
      <c r="V1284" s="1008"/>
      <c r="W1284" s="1008"/>
      <c r="X1284" s="1008"/>
      <c r="Y1284" s="1008"/>
      <c r="Z1284" s="1008"/>
      <c r="AA1284" s="1008"/>
      <c r="AB1284" s="1008"/>
      <c r="AC1284" s="1008"/>
      <c r="AD1284" s="1008"/>
      <c r="AE1284" s="1008"/>
      <c r="AF1284" s="1008"/>
      <c r="AG1284" s="1008"/>
      <c r="AH1284" s="1008"/>
      <c r="AI1284" s="1008"/>
      <c r="AJ1284" s="1008"/>
      <c r="AK1284" s="1008"/>
      <c r="AL1284" s="1009"/>
      <c r="AM1284" s="994"/>
      <c r="AN1284" s="995"/>
      <c r="AO1284" s="995"/>
      <c r="AP1284" s="996"/>
    </row>
    <row r="1285" spans="2:42" ht="21.6" customHeight="1" x14ac:dyDescent="0.15">
      <c r="B1285" s="835" t="s">
        <v>382</v>
      </c>
      <c r="C1285" s="835"/>
      <c r="D1285" s="845" t="s">
        <v>427</v>
      </c>
      <c r="E1285" s="1008"/>
      <c r="F1285" s="1008"/>
      <c r="G1285" s="1008"/>
      <c r="H1285" s="1008"/>
      <c r="I1285" s="1008"/>
      <c r="J1285" s="1008"/>
      <c r="K1285" s="1008"/>
      <c r="L1285" s="1008"/>
      <c r="M1285" s="1008"/>
      <c r="N1285" s="1008"/>
      <c r="O1285" s="1008"/>
      <c r="P1285" s="1008"/>
      <c r="Q1285" s="1008"/>
      <c r="R1285" s="1008"/>
      <c r="S1285" s="1008"/>
      <c r="T1285" s="1008"/>
      <c r="U1285" s="1008"/>
      <c r="V1285" s="1008"/>
      <c r="W1285" s="1008"/>
      <c r="X1285" s="1008"/>
      <c r="Y1285" s="1008"/>
      <c r="Z1285" s="1008"/>
      <c r="AA1285" s="1008"/>
      <c r="AB1285" s="1008"/>
      <c r="AC1285" s="1008"/>
      <c r="AD1285" s="1008"/>
      <c r="AE1285" s="1008"/>
      <c r="AF1285" s="1008"/>
      <c r="AG1285" s="1008"/>
      <c r="AH1285" s="1008"/>
      <c r="AI1285" s="1008"/>
      <c r="AJ1285" s="1008"/>
      <c r="AK1285" s="1008"/>
      <c r="AL1285" s="1009"/>
      <c r="AM1285" s="994"/>
      <c r="AN1285" s="995"/>
      <c r="AO1285" s="995"/>
      <c r="AP1285" s="996"/>
    </row>
    <row r="1286" spans="2:42" ht="30" customHeight="1" x14ac:dyDescent="0.15">
      <c r="B1286" s="835" t="s">
        <v>391</v>
      </c>
      <c r="C1286" s="835"/>
      <c r="D1286" s="845" t="s">
        <v>1792</v>
      </c>
      <c r="E1286" s="1008"/>
      <c r="F1286" s="1008"/>
      <c r="G1286" s="1008"/>
      <c r="H1286" s="1008"/>
      <c r="I1286" s="1008"/>
      <c r="J1286" s="1008"/>
      <c r="K1286" s="1008"/>
      <c r="L1286" s="1008"/>
      <c r="M1286" s="1008"/>
      <c r="N1286" s="1008"/>
      <c r="O1286" s="1008"/>
      <c r="P1286" s="1008"/>
      <c r="Q1286" s="1008"/>
      <c r="R1286" s="1008"/>
      <c r="S1286" s="1008"/>
      <c r="T1286" s="1008"/>
      <c r="U1286" s="1008"/>
      <c r="V1286" s="1008"/>
      <c r="W1286" s="1008"/>
      <c r="X1286" s="1008"/>
      <c r="Y1286" s="1008"/>
      <c r="Z1286" s="1008"/>
      <c r="AA1286" s="1008"/>
      <c r="AB1286" s="1008"/>
      <c r="AC1286" s="1008"/>
      <c r="AD1286" s="1008"/>
      <c r="AE1286" s="1008"/>
      <c r="AF1286" s="1008"/>
      <c r="AG1286" s="1008"/>
      <c r="AH1286" s="1008"/>
      <c r="AI1286" s="1008"/>
      <c r="AJ1286" s="1008"/>
      <c r="AK1286" s="1008"/>
      <c r="AL1286" s="1009"/>
      <c r="AM1286" s="994"/>
      <c r="AN1286" s="995"/>
      <c r="AO1286" s="995"/>
      <c r="AP1286" s="996"/>
    </row>
    <row r="1287" spans="2:42" ht="21" customHeight="1" x14ac:dyDescent="0.15">
      <c r="B1287" s="835" t="s">
        <v>404</v>
      </c>
      <c r="C1287" s="835"/>
      <c r="D1287" s="845" t="s">
        <v>843</v>
      </c>
      <c r="E1287" s="1008"/>
      <c r="F1287" s="1008"/>
      <c r="G1287" s="1008"/>
      <c r="H1287" s="1008"/>
      <c r="I1287" s="1008"/>
      <c r="J1287" s="1008"/>
      <c r="K1287" s="1008"/>
      <c r="L1287" s="1008"/>
      <c r="M1287" s="1008"/>
      <c r="N1287" s="1008"/>
      <c r="O1287" s="1008"/>
      <c r="P1287" s="1008"/>
      <c r="Q1287" s="1008"/>
      <c r="R1287" s="1008"/>
      <c r="S1287" s="1008"/>
      <c r="T1287" s="1008"/>
      <c r="U1287" s="1008"/>
      <c r="V1287" s="1008"/>
      <c r="W1287" s="1008"/>
      <c r="X1287" s="1008"/>
      <c r="Y1287" s="1008"/>
      <c r="Z1287" s="1008"/>
      <c r="AA1287" s="1008"/>
      <c r="AB1287" s="1008"/>
      <c r="AC1287" s="1008"/>
      <c r="AD1287" s="1008"/>
      <c r="AE1287" s="1008"/>
      <c r="AF1287" s="1008"/>
      <c r="AG1287" s="1008"/>
      <c r="AH1287" s="1008"/>
      <c r="AI1287" s="1008"/>
      <c r="AJ1287" s="1008"/>
      <c r="AK1287" s="1008"/>
      <c r="AL1287" s="1009"/>
      <c r="AM1287" s="994"/>
      <c r="AN1287" s="995"/>
      <c r="AO1287" s="995"/>
      <c r="AP1287" s="996"/>
    </row>
    <row r="1288" spans="2:42" ht="84" customHeight="1" x14ac:dyDescent="0.15">
      <c r="B1288" s="835" t="s">
        <v>394</v>
      </c>
      <c r="C1288" s="835"/>
      <c r="D1288" s="845" t="s">
        <v>1793</v>
      </c>
      <c r="E1288" s="1008"/>
      <c r="F1288" s="1008"/>
      <c r="G1288" s="1008"/>
      <c r="H1288" s="1008"/>
      <c r="I1288" s="1008"/>
      <c r="J1288" s="1008"/>
      <c r="K1288" s="1008"/>
      <c r="L1288" s="1008"/>
      <c r="M1288" s="1008"/>
      <c r="N1288" s="1008"/>
      <c r="O1288" s="1008"/>
      <c r="P1288" s="1008"/>
      <c r="Q1288" s="1008"/>
      <c r="R1288" s="1008"/>
      <c r="S1288" s="1008"/>
      <c r="T1288" s="1008"/>
      <c r="U1288" s="1008"/>
      <c r="V1288" s="1008"/>
      <c r="W1288" s="1008"/>
      <c r="X1288" s="1008"/>
      <c r="Y1288" s="1008"/>
      <c r="Z1288" s="1008"/>
      <c r="AA1288" s="1008"/>
      <c r="AB1288" s="1008"/>
      <c r="AC1288" s="1008"/>
      <c r="AD1288" s="1008"/>
      <c r="AE1288" s="1008"/>
      <c r="AF1288" s="1008"/>
      <c r="AG1288" s="1008"/>
      <c r="AH1288" s="1008"/>
      <c r="AI1288" s="1008"/>
      <c r="AJ1288" s="1008"/>
      <c r="AK1288" s="1008"/>
      <c r="AL1288" s="1009"/>
      <c r="AM1288" s="994"/>
      <c r="AN1288" s="995"/>
      <c r="AO1288" s="995"/>
      <c r="AP1288" s="996"/>
    </row>
    <row r="1289" spans="2:42" ht="6" customHeight="1" x14ac:dyDescent="0.15">
      <c r="B1289" s="548"/>
      <c r="C1289" s="548"/>
      <c r="D1289" s="549"/>
      <c r="E1289" s="549"/>
      <c r="F1289" s="549"/>
      <c r="G1289" s="549"/>
      <c r="H1289" s="549"/>
      <c r="I1289" s="549"/>
      <c r="J1289" s="549"/>
      <c r="K1289" s="549"/>
      <c r="L1289" s="549"/>
      <c r="M1289" s="549"/>
      <c r="N1289" s="549"/>
      <c r="O1289" s="549"/>
      <c r="P1289" s="549"/>
      <c r="Q1289" s="549"/>
      <c r="R1289" s="549"/>
      <c r="S1289" s="549"/>
      <c r="T1289" s="549"/>
      <c r="U1289" s="549"/>
      <c r="V1289" s="549"/>
      <c r="W1289" s="549"/>
      <c r="X1289" s="549"/>
      <c r="Y1289" s="549"/>
      <c r="Z1289" s="549"/>
      <c r="AA1289" s="549"/>
      <c r="AB1289" s="549"/>
      <c r="AC1289" s="549"/>
      <c r="AD1289" s="549"/>
      <c r="AE1289" s="549"/>
      <c r="AF1289" s="549"/>
      <c r="AG1289" s="549"/>
      <c r="AH1289" s="549"/>
      <c r="AI1289" s="549"/>
      <c r="AJ1289" s="549"/>
      <c r="AK1289" s="549"/>
      <c r="AL1289" s="549"/>
      <c r="AM1289" s="802"/>
      <c r="AN1289" s="802"/>
      <c r="AO1289" s="802"/>
      <c r="AP1289" s="802"/>
    </row>
    <row r="1290" spans="2:42" ht="18" customHeight="1" x14ac:dyDescent="0.15">
      <c r="B1290" s="238" t="s">
        <v>1533</v>
      </c>
    </row>
    <row r="1291" spans="2:42" ht="18" customHeight="1" x14ac:dyDescent="0.15">
      <c r="B1291" s="1004" t="s">
        <v>27</v>
      </c>
      <c r="C1291" s="1005"/>
      <c r="D1291" s="1005"/>
      <c r="E1291" s="1005"/>
      <c r="F1291" s="1005"/>
      <c r="G1291" s="1005"/>
      <c r="H1291" s="1005"/>
      <c r="I1291" s="1005"/>
      <c r="J1291" s="1005"/>
      <c r="K1291" s="1005"/>
      <c r="L1291" s="1005"/>
      <c r="M1291" s="1005"/>
      <c r="N1291" s="1005"/>
      <c r="O1291" s="1005"/>
      <c r="P1291" s="1005"/>
      <c r="Q1291" s="1005"/>
      <c r="R1291" s="1005"/>
      <c r="S1291" s="1005"/>
      <c r="T1291" s="1005"/>
      <c r="U1291" s="1005"/>
      <c r="V1291" s="1005"/>
      <c r="W1291" s="1005"/>
      <c r="X1291" s="1005"/>
      <c r="Y1291" s="1005"/>
      <c r="Z1291" s="1005"/>
      <c r="AA1291" s="1005"/>
      <c r="AB1291" s="1005"/>
      <c r="AC1291" s="1005"/>
      <c r="AD1291" s="1005"/>
      <c r="AE1291" s="1005"/>
      <c r="AF1291" s="1005"/>
      <c r="AG1291" s="1005"/>
      <c r="AH1291" s="1005"/>
      <c r="AI1291" s="1005"/>
      <c r="AJ1291" s="1005"/>
      <c r="AK1291" s="1005"/>
      <c r="AL1291" s="1006"/>
      <c r="AM1291" s="981" t="s">
        <v>60</v>
      </c>
      <c r="AN1291" s="982"/>
      <c r="AO1291" s="982"/>
      <c r="AP1291" s="983"/>
    </row>
    <row r="1292" spans="2:42" ht="30" customHeight="1" x14ac:dyDescent="0.15">
      <c r="B1292" s="1425" t="s">
        <v>375</v>
      </c>
      <c r="C1292" s="1425"/>
      <c r="D1292" s="845" t="s">
        <v>428</v>
      </c>
      <c r="E1292" s="1008"/>
      <c r="F1292" s="1008"/>
      <c r="G1292" s="1008"/>
      <c r="H1292" s="1008"/>
      <c r="I1292" s="1008"/>
      <c r="J1292" s="1008"/>
      <c r="K1292" s="1008"/>
      <c r="L1292" s="1008"/>
      <c r="M1292" s="1008"/>
      <c r="N1292" s="1008"/>
      <c r="O1292" s="1008"/>
      <c r="P1292" s="1008"/>
      <c r="Q1292" s="1008"/>
      <c r="R1292" s="1008"/>
      <c r="S1292" s="1008"/>
      <c r="T1292" s="1008"/>
      <c r="U1292" s="1008"/>
      <c r="V1292" s="1008"/>
      <c r="W1292" s="1008"/>
      <c r="X1292" s="1008"/>
      <c r="Y1292" s="1008"/>
      <c r="Z1292" s="1008"/>
      <c r="AA1292" s="1008"/>
      <c r="AB1292" s="1008"/>
      <c r="AC1292" s="1008"/>
      <c r="AD1292" s="1008"/>
      <c r="AE1292" s="1008"/>
      <c r="AF1292" s="1008"/>
      <c r="AG1292" s="1008"/>
      <c r="AH1292" s="1008"/>
      <c r="AI1292" s="1008"/>
      <c r="AJ1292" s="1008"/>
      <c r="AK1292" s="1008"/>
      <c r="AL1292" s="1009"/>
      <c r="AM1292" s="994"/>
      <c r="AN1292" s="995"/>
      <c r="AO1292" s="995"/>
      <c r="AP1292" s="996"/>
    </row>
    <row r="1293" spans="2:42" ht="21" customHeight="1" x14ac:dyDescent="0.15">
      <c r="B1293" s="1425" t="s">
        <v>376</v>
      </c>
      <c r="C1293" s="1425"/>
      <c r="D1293" s="845" t="s">
        <v>429</v>
      </c>
      <c r="E1293" s="1008"/>
      <c r="F1293" s="1008"/>
      <c r="G1293" s="1008"/>
      <c r="H1293" s="1008"/>
      <c r="I1293" s="1008"/>
      <c r="J1293" s="1008"/>
      <c r="K1293" s="1008"/>
      <c r="L1293" s="1008"/>
      <c r="M1293" s="1008"/>
      <c r="N1293" s="1008"/>
      <c r="O1293" s="1008"/>
      <c r="P1293" s="1008"/>
      <c r="Q1293" s="1008"/>
      <c r="R1293" s="1008"/>
      <c r="S1293" s="1008"/>
      <c r="T1293" s="1008"/>
      <c r="U1293" s="1008"/>
      <c r="V1293" s="1008"/>
      <c r="W1293" s="1008"/>
      <c r="X1293" s="1008"/>
      <c r="Y1293" s="1008"/>
      <c r="Z1293" s="1008"/>
      <c r="AA1293" s="1008"/>
      <c r="AB1293" s="1008"/>
      <c r="AC1293" s="1008"/>
      <c r="AD1293" s="1008"/>
      <c r="AE1293" s="1008"/>
      <c r="AF1293" s="1008"/>
      <c r="AG1293" s="1008"/>
      <c r="AH1293" s="1008"/>
      <c r="AI1293" s="1008"/>
      <c r="AJ1293" s="1008"/>
      <c r="AK1293" s="1008"/>
      <c r="AL1293" s="1009"/>
      <c r="AM1293" s="994"/>
      <c r="AN1293" s="995"/>
      <c r="AO1293" s="995"/>
      <c r="AP1293" s="996"/>
    </row>
    <row r="1294" spans="2:42" ht="45" customHeight="1" x14ac:dyDescent="0.15">
      <c r="B1294" s="1425" t="s">
        <v>368</v>
      </c>
      <c r="C1294" s="1425"/>
      <c r="D1294" s="845" t="s">
        <v>1794</v>
      </c>
      <c r="E1294" s="1008"/>
      <c r="F1294" s="1008"/>
      <c r="G1294" s="1008"/>
      <c r="H1294" s="1008"/>
      <c r="I1294" s="1008"/>
      <c r="J1294" s="1008"/>
      <c r="K1294" s="1008"/>
      <c r="L1294" s="1008"/>
      <c r="M1294" s="1008"/>
      <c r="N1294" s="1008"/>
      <c r="O1294" s="1008"/>
      <c r="P1294" s="1008"/>
      <c r="Q1294" s="1008"/>
      <c r="R1294" s="1008"/>
      <c r="S1294" s="1008"/>
      <c r="T1294" s="1008"/>
      <c r="U1294" s="1008"/>
      <c r="V1294" s="1008"/>
      <c r="W1294" s="1008"/>
      <c r="X1294" s="1008"/>
      <c r="Y1294" s="1008"/>
      <c r="Z1294" s="1008"/>
      <c r="AA1294" s="1008"/>
      <c r="AB1294" s="1008"/>
      <c r="AC1294" s="1008"/>
      <c r="AD1294" s="1008"/>
      <c r="AE1294" s="1008"/>
      <c r="AF1294" s="1008"/>
      <c r="AG1294" s="1008"/>
      <c r="AH1294" s="1008"/>
      <c r="AI1294" s="1008"/>
      <c r="AJ1294" s="1008"/>
      <c r="AK1294" s="1008"/>
      <c r="AL1294" s="1009"/>
      <c r="AM1294" s="994"/>
      <c r="AN1294" s="995"/>
      <c r="AO1294" s="995"/>
      <c r="AP1294" s="996"/>
    </row>
    <row r="1295" spans="2:42" ht="21" customHeight="1" x14ac:dyDescent="0.15">
      <c r="B1295" s="1425" t="s">
        <v>405</v>
      </c>
      <c r="C1295" s="1425"/>
      <c r="D1295" s="845" t="s">
        <v>1795</v>
      </c>
      <c r="E1295" s="1008"/>
      <c r="F1295" s="1008"/>
      <c r="G1295" s="1008"/>
      <c r="H1295" s="1008"/>
      <c r="I1295" s="1008"/>
      <c r="J1295" s="1008"/>
      <c r="K1295" s="1008"/>
      <c r="L1295" s="1008"/>
      <c r="M1295" s="1008"/>
      <c r="N1295" s="1008"/>
      <c r="O1295" s="1008"/>
      <c r="P1295" s="1008"/>
      <c r="Q1295" s="1008"/>
      <c r="R1295" s="1008"/>
      <c r="S1295" s="1008"/>
      <c r="T1295" s="1008"/>
      <c r="U1295" s="1008"/>
      <c r="V1295" s="1008"/>
      <c r="W1295" s="1008"/>
      <c r="X1295" s="1008"/>
      <c r="Y1295" s="1008"/>
      <c r="Z1295" s="1008"/>
      <c r="AA1295" s="1008"/>
      <c r="AB1295" s="1008"/>
      <c r="AC1295" s="1008"/>
      <c r="AD1295" s="1008"/>
      <c r="AE1295" s="1008"/>
      <c r="AF1295" s="1008"/>
      <c r="AG1295" s="1008"/>
      <c r="AH1295" s="1008"/>
      <c r="AI1295" s="1008"/>
      <c r="AJ1295" s="1008"/>
      <c r="AK1295" s="1008"/>
      <c r="AL1295" s="1009"/>
      <c r="AM1295" s="994"/>
      <c r="AN1295" s="995"/>
      <c r="AO1295" s="995"/>
      <c r="AP1295" s="996"/>
    </row>
    <row r="1296" spans="2:42" ht="21" customHeight="1" x14ac:dyDescent="0.15">
      <c r="B1296" s="1425" t="s">
        <v>378</v>
      </c>
      <c r="C1296" s="1425"/>
      <c r="D1296" s="845" t="s">
        <v>430</v>
      </c>
      <c r="E1296" s="1008"/>
      <c r="F1296" s="1008"/>
      <c r="G1296" s="1008"/>
      <c r="H1296" s="1008"/>
      <c r="I1296" s="1008"/>
      <c r="J1296" s="1008"/>
      <c r="K1296" s="1008"/>
      <c r="L1296" s="1008"/>
      <c r="M1296" s="1008"/>
      <c r="N1296" s="1008"/>
      <c r="O1296" s="1008"/>
      <c r="P1296" s="1008"/>
      <c r="Q1296" s="1008"/>
      <c r="R1296" s="1008"/>
      <c r="S1296" s="1008"/>
      <c r="T1296" s="1008"/>
      <c r="U1296" s="1008"/>
      <c r="V1296" s="1008"/>
      <c r="W1296" s="1008"/>
      <c r="X1296" s="1008"/>
      <c r="Y1296" s="1008"/>
      <c r="Z1296" s="1008"/>
      <c r="AA1296" s="1008"/>
      <c r="AB1296" s="1008"/>
      <c r="AC1296" s="1008"/>
      <c r="AD1296" s="1008"/>
      <c r="AE1296" s="1008"/>
      <c r="AF1296" s="1008"/>
      <c r="AG1296" s="1008"/>
      <c r="AH1296" s="1008"/>
      <c r="AI1296" s="1008"/>
      <c r="AJ1296" s="1008"/>
      <c r="AK1296" s="1008"/>
      <c r="AL1296" s="1009"/>
      <c r="AM1296" s="994"/>
      <c r="AN1296" s="995"/>
      <c r="AO1296" s="995"/>
      <c r="AP1296" s="996"/>
    </row>
    <row r="1297" spans="2:43" ht="6" customHeight="1" x14ac:dyDescent="0.15">
      <c r="B1297" s="617"/>
      <c r="C1297" s="617"/>
      <c r="D1297" s="645"/>
      <c r="E1297" s="645"/>
      <c r="F1297" s="645"/>
      <c r="G1297" s="645"/>
      <c r="H1297" s="645"/>
      <c r="I1297" s="645"/>
      <c r="J1297" s="645"/>
      <c r="K1297" s="645"/>
      <c r="L1297" s="645"/>
      <c r="M1297" s="645"/>
      <c r="N1297" s="645"/>
      <c r="O1297" s="645"/>
      <c r="P1297" s="645"/>
      <c r="Q1297" s="645"/>
      <c r="R1297" s="645"/>
      <c r="S1297" s="645"/>
      <c r="T1297" s="645"/>
      <c r="U1297" s="645"/>
      <c r="V1297" s="645"/>
      <c r="W1297" s="645"/>
      <c r="X1297" s="645"/>
      <c r="Y1297" s="645"/>
      <c r="Z1297" s="645"/>
      <c r="AA1297" s="645"/>
      <c r="AB1297" s="645"/>
      <c r="AC1297" s="645"/>
      <c r="AD1297" s="645"/>
      <c r="AE1297" s="645"/>
      <c r="AF1297" s="645"/>
      <c r="AG1297" s="645"/>
      <c r="AH1297" s="645"/>
      <c r="AI1297" s="645"/>
      <c r="AJ1297" s="645"/>
      <c r="AK1297" s="645"/>
      <c r="AL1297" s="645"/>
      <c r="AM1297" s="630"/>
      <c r="AN1297" s="630"/>
      <c r="AO1297" s="630"/>
      <c r="AP1297" s="630"/>
    </row>
    <row r="1298" spans="2:43" x14ac:dyDescent="0.15">
      <c r="B1298" s="241"/>
      <c r="C1298" s="1000" t="s">
        <v>816</v>
      </c>
      <c r="D1298" s="1000"/>
      <c r="E1298" s="1000"/>
      <c r="F1298" s="1000"/>
      <c r="G1298" s="1000"/>
      <c r="H1298" s="1000"/>
      <c r="I1298" s="1000"/>
      <c r="J1298" s="773"/>
      <c r="K1298" s="773"/>
      <c r="L1298" s="773"/>
      <c r="M1298" s="773"/>
      <c r="N1298" s="773"/>
      <c r="O1298" s="773"/>
      <c r="P1298" s="773"/>
      <c r="Q1298" s="773"/>
      <c r="R1298" s="773"/>
      <c r="S1298" s="773"/>
      <c r="T1298" s="773"/>
      <c r="U1298" s="773"/>
      <c r="V1298" s="773"/>
      <c r="W1298" s="773"/>
      <c r="X1298" s="773"/>
      <c r="Y1298" s="773"/>
      <c r="Z1298" s="773"/>
      <c r="AA1298" s="773"/>
      <c r="AB1298" s="773"/>
      <c r="AC1298" s="773"/>
      <c r="AD1298" s="773"/>
      <c r="AE1298" s="773"/>
      <c r="AF1298" s="773"/>
      <c r="AG1298" s="773"/>
      <c r="AH1298" s="773"/>
      <c r="AI1298" s="773"/>
      <c r="AJ1298" s="773"/>
      <c r="AK1298" s="773"/>
      <c r="AL1298" s="773"/>
      <c r="AM1298" s="630"/>
      <c r="AN1298" s="630"/>
      <c r="AO1298" s="630"/>
      <c r="AP1298" s="630"/>
      <c r="AQ1298" s="241"/>
    </row>
    <row r="1299" spans="2:43" ht="15" customHeight="1" x14ac:dyDescent="0.15">
      <c r="B1299" s="241"/>
      <c r="C1299" s="998" t="s">
        <v>223</v>
      </c>
      <c r="D1299" s="998"/>
      <c r="E1299" s="998"/>
      <c r="F1299" s="998"/>
      <c r="G1299" s="998"/>
      <c r="H1299" s="998"/>
      <c r="I1299" s="998"/>
      <c r="J1299" s="998"/>
      <c r="K1299" s="998"/>
      <c r="L1299" s="998"/>
      <c r="M1299" s="998"/>
      <c r="N1299" s="998"/>
      <c r="O1299" s="998"/>
      <c r="P1299" s="998"/>
      <c r="Q1299" s="998"/>
      <c r="R1299" s="998"/>
      <c r="S1299" s="998"/>
      <c r="T1299" s="998"/>
      <c r="U1299" s="998"/>
      <c r="V1299" s="998"/>
      <c r="W1299" s="998"/>
      <c r="X1299" s="998"/>
      <c r="Y1299" s="998"/>
      <c r="Z1299" s="998"/>
      <c r="AA1299" s="998"/>
      <c r="AB1299" s="998"/>
      <c r="AC1299" s="998"/>
      <c r="AD1299" s="998"/>
      <c r="AE1299" s="998"/>
      <c r="AF1299" s="998"/>
      <c r="AG1299" s="998"/>
      <c r="AH1299" s="998"/>
      <c r="AI1299" s="998"/>
      <c r="AJ1299" s="998"/>
      <c r="AK1299" s="998"/>
      <c r="AL1299" s="998"/>
      <c r="AM1299" s="998"/>
      <c r="AN1299" s="998"/>
      <c r="AO1299" s="998"/>
      <c r="AP1299" s="998"/>
      <c r="AQ1299" s="241"/>
    </row>
    <row r="1300" spans="2:43" ht="24" customHeight="1" x14ac:dyDescent="0.15">
      <c r="B1300" s="241"/>
      <c r="C1300" s="999" t="s">
        <v>1418</v>
      </c>
      <c r="D1300" s="999"/>
      <c r="E1300" s="999"/>
      <c r="F1300" s="999"/>
      <c r="G1300" s="999"/>
      <c r="H1300" s="999"/>
      <c r="I1300" s="999"/>
      <c r="J1300" s="999"/>
      <c r="K1300" s="999"/>
      <c r="L1300" s="999"/>
      <c r="M1300" s="999"/>
      <c r="N1300" s="999"/>
      <c r="O1300" s="999"/>
      <c r="P1300" s="999"/>
      <c r="Q1300" s="999"/>
      <c r="R1300" s="999"/>
      <c r="S1300" s="999"/>
      <c r="T1300" s="999"/>
      <c r="U1300" s="999"/>
      <c r="V1300" s="999"/>
      <c r="W1300" s="999"/>
      <c r="X1300" s="999"/>
      <c r="Y1300" s="999"/>
      <c r="Z1300" s="999"/>
      <c r="AA1300" s="999"/>
      <c r="AB1300" s="999"/>
      <c r="AC1300" s="999"/>
      <c r="AD1300" s="999"/>
      <c r="AE1300" s="999"/>
      <c r="AF1300" s="999"/>
      <c r="AG1300" s="999"/>
      <c r="AH1300" s="999"/>
      <c r="AI1300" s="999"/>
      <c r="AJ1300" s="999"/>
      <c r="AK1300" s="999"/>
      <c r="AL1300" s="999"/>
      <c r="AM1300" s="999"/>
      <c r="AN1300" s="999"/>
      <c r="AO1300" s="999"/>
      <c r="AP1300" s="999"/>
      <c r="AQ1300" s="241"/>
    </row>
    <row r="1301" spans="2:43" x14ac:dyDescent="0.15">
      <c r="B1301" s="241"/>
      <c r="C1301" s="241"/>
      <c r="D1301" s="241"/>
      <c r="E1301" s="241"/>
      <c r="F1301" s="241"/>
      <c r="G1301" s="241"/>
      <c r="H1301" s="241"/>
      <c r="I1301" s="241"/>
      <c r="J1301" s="241"/>
      <c r="K1301" s="241"/>
      <c r="L1301" s="241"/>
      <c r="M1301" s="241"/>
      <c r="N1301" s="241"/>
      <c r="O1301" s="241"/>
      <c r="P1301" s="241"/>
      <c r="Q1301" s="241"/>
      <c r="R1301" s="241"/>
      <c r="S1301" s="241"/>
      <c r="T1301" s="241"/>
      <c r="U1301" s="241"/>
      <c r="V1301" s="241"/>
      <c r="W1301" s="241"/>
      <c r="X1301" s="241"/>
      <c r="Y1301" s="241"/>
      <c r="Z1301" s="241"/>
      <c r="AA1301" s="241"/>
      <c r="AB1301" s="241"/>
      <c r="AC1301" s="241"/>
      <c r="AD1301" s="241"/>
      <c r="AE1301" s="241"/>
      <c r="AF1301" s="241"/>
      <c r="AG1301" s="241"/>
      <c r="AH1301" s="241"/>
      <c r="AI1301" s="241"/>
      <c r="AJ1301" s="241"/>
      <c r="AK1301" s="241"/>
      <c r="AL1301" s="241"/>
      <c r="AM1301" s="241"/>
      <c r="AN1301" s="241"/>
      <c r="AO1301" s="241"/>
      <c r="AP1301" s="241"/>
    </row>
    <row r="1302" spans="2:43" x14ac:dyDescent="0.15">
      <c r="B1302" s="241"/>
      <c r="C1302" s="241"/>
      <c r="D1302" s="241"/>
      <c r="E1302" s="241"/>
      <c r="F1302" s="241"/>
      <c r="G1302" s="241"/>
      <c r="H1302" s="241"/>
      <c r="I1302" s="241"/>
      <c r="J1302" s="241"/>
      <c r="K1302" s="241"/>
      <c r="L1302" s="241"/>
      <c r="M1302" s="241"/>
      <c r="N1302" s="241"/>
      <c r="O1302" s="241"/>
      <c r="P1302" s="241"/>
      <c r="Q1302" s="241"/>
      <c r="R1302" s="241"/>
      <c r="S1302" s="241"/>
      <c r="T1302" s="241"/>
      <c r="U1302" s="241"/>
      <c r="V1302" s="241"/>
      <c r="W1302" s="241"/>
      <c r="X1302" s="241"/>
      <c r="Y1302" s="241"/>
      <c r="Z1302" s="241"/>
      <c r="AA1302" s="241"/>
      <c r="AB1302" s="241"/>
      <c r="AC1302" s="241"/>
      <c r="AD1302" s="241"/>
      <c r="AE1302" s="241"/>
      <c r="AF1302" s="241"/>
      <c r="AG1302" s="241"/>
      <c r="AH1302" s="241"/>
      <c r="AI1302" s="241"/>
      <c r="AJ1302" s="241"/>
      <c r="AK1302" s="241"/>
      <c r="AL1302" s="241"/>
      <c r="AM1302" s="241"/>
      <c r="AN1302" s="241"/>
      <c r="AO1302" s="241"/>
      <c r="AP1302" s="241"/>
    </row>
    <row r="1303" spans="2:43" x14ac:dyDescent="0.15">
      <c r="B1303" s="241"/>
      <c r="C1303" s="241"/>
      <c r="D1303" s="241"/>
      <c r="E1303" s="241"/>
      <c r="F1303" s="241"/>
      <c r="G1303" s="241"/>
      <c r="H1303" s="241"/>
      <c r="I1303" s="241"/>
      <c r="J1303" s="241"/>
      <c r="K1303" s="241"/>
      <c r="L1303" s="241"/>
      <c r="M1303" s="241"/>
      <c r="N1303" s="241"/>
      <c r="O1303" s="241"/>
      <c r="P1303" s="241"/>
      <c r="Q1303" s="241"/>
      <c r="R1303" s="241"/>
      <c r="S1303" s="241"/>
      <c r="T1303" s="241"/>
      <c r="U1303" s="241"/>
      <c r="V1303" s="241"/>
      <c r="W1303" s="241"/>
      <c r="X1303" s="241"/>
      <c r="Y1303" s="241"/>
      <c r="Z1303" s="241"/>
      <c r="AA1303" s="241"/>
      <c r="AB1303" s="241"/>
      <c r="AC1303" s="241"/>
      <c r="AD1303" s="241"/>
      <c r="AE1303" s="241"/>
      <c r="AF1303" s="241"/>
      <c r="AG1303" s="241"/>
      <c r="AH1303" s="241"/>
      <c r="AI1303" s="241"/>
      <c r="AJ1303" s="241"/>
      <c r="AK1303" s="241"/>
      <c r="AL1303" s="241"/>
      <c r="AM1303" s="241"/>
      <c r="AN1303" s="241"/>
      <c r="AO1303" s="241"/>
      <c r="AP1303" s="241"/>
    </row>
    <row r="1304" spans="2:43" x14ac:dyDescent="0.15">
      <c r="B1304" s="241"/>
      <c r="C1304" s="241"/>
      <c r="D1304" s="241"/>
      <c r="E1304" s="241"/>
      <c r="F1304" s="241"/>
      <c r="G1304" s="241"/>
      <c r="H1304" s="241"/>
      <c r="I1304" s="241"/>
      <c r="J1304" s="241"/>
      <c r="K1304" s="241"/>
      <c r="L1304" s="241"/>
      <c r="M1304" s="241"/>
      <c r="N1304" s="241"/>
      <c r="O1304" s="241"/>
      <c r="P1304" s="241"/>
      <c r="Q1304" s="241"/>
      <c r="R1304" s="241"/>
      <c r="S1304" s="241"/>
      <c r="T1304" s="241"/>
      <c r="U1304" s="241"/>
      <c r="V1304" s="241"/>
      <c r="W1304" s="241"/>
      <c r="X1304" s="241"/>
      <c r="Y1304" s="241"/>
      <c r="Z1304" s="241"/>
      <c r="AA1304" s="241"/>
      <c r="AB1304" s="241"/>
      <c r="AC1304" s="241"/>
      <c r="AD1304" s="241"/>
      <c r="AE1304" s="241"/>
      <c r="AF1304" s="241"/>
      <c r="AG1304" s="241"/>
      <c r="AH1304" s="241"/>
      <c r="AI1304" s="241"/>
      <c r="AJ1304" s="241"/>
      <c r="AK1304" s="241"/>
      <c r="AL1304" s="241"/>
      <c r="AM1304" s="241"/>
      <c r="AN1304" s="241"/>
      <c r="AO1304" s="241"/>
      <c r="AP1304" s="241"/>
    </row>
    <row r="1305" spans="2:43" x14ac:dyDescent="0.15">
      <c r="B1305" s="241"/>
      <c r="C1305" s="241"/>
      <c r="D1305" s="241"/>
      <c r="E1305" s="241"/>
      <c r="F1305" s="241"/>
      <c r="G1305" s="241"/>
      <c r="H1305" s="241"/>
      <c r="I1305" s="241"/>
      <c r="J1305" s="241"/>
      <c r="K1305" s="241"/>
      <c r="L1305" s="241"/>
      <c r="M1305" s="241"/>
      <c r="N1305" s="241"/>
      <c r="O1305" s="241"/>
      <c r="P1305" s="241"/>
      <c r="Q1305" s="241"/>
      <c r="R1305" s="241"/>
      <c r="S1305" s="241"/>
      <c r="T1305" s="241"/>
      <c r="U1305" s="241"/>
      <c r="V1305" s="241"/>
      <c r="W1305" s="241"/>
      <c r="X1305" s="241"/>
      <c r="Y1305" s="241"/>
      <c r="Z1305" s="241"/>
      <c r="AA1305" s="241"/>
      <c r="AB1305" s="241"/>
      <c r="AC1305" s="241"/>
      <c r="AD1305" s="241"/>
      <c r="AE1305" s="241"/>
      <c r="AF1305" s="241"/>
      <c r="AG1305" s="241"/>
      <c r="AH1305" s="241"/>
      <c r="AI1305" s="241"/>
      <c r="AJ1305" s="241"/>
      <c r="AK1305" s="241"/>
      <c r="AL1305" s="241"/>
      <c r="AM1305" s="241"/>
      <c r="AN1305" s="241"/>
      <c r="AO1305" s="241"/>
      <c r="AP1305" s="241"/>
    </row>
    <row r="1306" spans="2:43" x14ac:dyDescent="0.15">
      <c r="B1306" s="241"/>
      <c r="C1306" s="241"/>
      <c r="D1306" s="241"/>
      <c r="E1306" s="241"/>
      <c r="F1306" s="241"/>
      <c r="G1306" s="241"/>
      <c r="H1306" s="241"/>
      <c r="I1306" s="241"/>
      <c r="J1306" s="241"/>
      <c r="K1306" s="241"/>
      <c r="L1306" s="241"/>
      <c r="M1306" s="241"/>
      <c r="N1306" s="241"/>
      <c r="O1306" s="241"/>
      <c r="P1306" s="241"/>
      <c r="Q1306" s="241"/>
      <c r="R1306" s="241"/>
      <c r="S1306" s="241"/>
      <c r="T1306" s="241"/>
      <c r="U1306" s="241"/>
      <c r="V1306" s="241"/>
      <c r="W1306" s="241"/>
      <c r="X1306" s="241"/>
      <c r="Y1306" s="241"/>
      <c r="Z1306" s="241"/>
      <c r="AA1306" s="241"/>
      <c r="AB1306" s="241"/>
      <c r="AC1306" s="241"/>
      <c r="AD1306" s="241"/>
      <c r="AE1306" s="241"/>
      <c r="AF1306" s="241"/>
      <c r="AG1306" s="241"/>
      <c r="AH1306" s="241"/>
      <c r="AI1306" s="241"/>
      <c r="AJ1306" s="241"/>
      <c r="AK1306" s="241"/>
      <c r="AL1306" s="241"/>
      <c r="AM1306" s="241"/>
      <c r="AN1306" s="241"/>
      <c r="AO1306" s="241"/>
      <c r="AP1306" s="241"/>
    </row>
    <row r="1307" spans="2:43" x14ac:dyDescent="0.15">
      <c r="B1307" s="241"/>
      <c r="C1307" s="241"/>
      <c r="D1307" s="241"/>
      <c r="E1307" s="241"/>
      <c r="F1307" s="241"/>
      <c r="G1307" s="241"/>
      <c r="H1307" s="241"/>
      <c r="I1307" s="241"/>
      <c r="J1307" s="241"/>
      <c r="K1307" s="241"/>
      <c r="L1307" s="241"/>
      <c r="M1307" s="241"/>
      <c r="N1307" s="241"/>
      <c r="O1307" s="241"/>
      <c r="P1307" s="241"/>
      <c r="Q1307" s="241"/>
      <c r="R1307" s="241"/>
      <c r="S1307" s="241"/>
      <c r="T1307" s="241"/>
      <c r="U1307" s="241"/>
      <c r="V1307" s="241"/>
      <c r="W1307" s="241"/>
      <c r="X1307" s="241"/>
      <c r="Y1307" s="241"/>
      <c r="Z1307" s="241"/>
      <c r="AA1307" s="241"/>
      <c r="AB1307" s="241"/>
      <c r="AC1307" s="241"/>
      <c r="AD1307" s="241"/>
      <c r="AE1307" s="241"/>
      <c r="AF1307" s="241"/>
      <c r="AG1307" s="241"/>
      <c r="AH1307" s="241"/>
      <c r="AI1307" s="241"/>
      <c r="AJ1307" s="241"/>
      <c r="AK1307" s="241"/>
      <c r="AL1307" s="241"/>
      <c r="AM1307" s="241"/>
      <c r="AN1307" s="241"/>
      <c r="AO1307" s="241"/>
      <c r="AP1307" s="241"/>
    </row>
    <row r="1308" spans="2:43" x14ac:dyDescent="0.15">
      <c r="B1308" s="241"/>
      <c r="C1308" s="241"/>
      <c r="D1308" s="241"/>
      <c r="E1308" s="241"/>
      <c r="F1308" s="241"/>
      <c r="G1308" s="241"/>
      <c r="H1308" s="241"/>
      <c r="I1308" s="241"/>
      <c r="J1308" s="241"/>
      <c r="K1308" s="241"/>
      <c r="L1308" s="241"/>
      <c r="M1308" s="241"/>
      <c r="N1308" s="241"/>
      <c r="O1308" s="241"/>
      <c r="P1308" s="241"/>
      <c r="Q1308" s="241"/>
      <c r="R1308" s="241"/>
      <c r="S1308" s="241"/>
      <c r="T1308" s="241"/>
      <c r="U1308" s="241"/>
      <c r="V1308" s="241"/>
      <c r="W1308" s="241"/>
      <c r="X1308" s="241"/>
      <c r="Y1308" s="241"/>
      <c r="Z1308" s="241"/>
      <c r="AA1308" s="241"/>
      <c r="AB1308" s="241"/>
      <c r="AC1308" s="241"/>
      <c r="AD1308" s="241"/>
      <c r="AE1308" s="241"/>
      <c r="AF1308" s="241"/>
      <c r="AG1308" s="241"/>
      <c r="AH1308" s="241"/>
      <c r="AI1308" s="241"/>
      <c r="AJ1308" s="241"/>
      <c r="AK1308" s="241"/>
      <c r="AL1308" s="241"/>
      <c r="AM1308" s="241"/>
      <c r="AN1308" s="241"/>
      <c r="AO1308" s="241"/>
      <c r="AP1308" s="241"/>
    </row>
  </sheetData>
  <mergeCells count="2554">
    <mergeCell ref="D1122:AL1122"/>
    <mergeCell ref="B1122:C1122"/>
    <mergeCell ref="B1118:AL1118"/>
    <mergeCell ref="B1119:C1119"/>
    <mergeCell ref="Z1015:AA1015"/>
    <mergeCell ref="AB1015:AC1015"/>
    <mergeCell ref="B1130:C1130"/>
    <mergeCell ref="AM1132:AP1132"/>
    <mergeCell ref="AM1130:AP1130"/>
    <mergeCell ref="AM1129:AP1129"/>
    <mergeCell ref="B1027:C1075"/>
    <mergeCell ref="D1060:AL1060"/>
    <mergeCell ref="D1061:AL1061"/>
    <mergeCell ref="AM1027:AP1075"/>
    <mergeCell ref="D1070:AL1070"/>
    <mergeCell ref="D1071:AL1071"/>
    <mergeCell ref="P1015:Q1015"/>
    <mergeCell ref="N1015:O1015"/>
    <mergeCell ref="N1017:O1017"/>
    <mergeCell ref="J1015:K1015"/>
    <mergeCell ref="L1015:M1015"/>
    <mergeCell ref="X1047:Y1047"/>
    <mergeCell ref="Z1047:AA1047"/>
    <mergeCell ref="AB1047:AC1047"/>
    <mergeCell ref="Z1035:AA1035"/>
    <mergeCell ref="AD1033:AE1033"/>
    <mergeCell ref="D1121:AL1121"/>
    <mergeCell ref="AM1120:AP1120"/>
    <mergeCell ref="B1131:AP1131"/>
    <mergeCell ref="D1128:AL1128"/>
    <mergeCell ref="D1130:AL1130"/>
    <mergeCell ref="D1119:AL1119"/>
    <mergeCell ref="B1121:C1121"/>
    <mergeCell ref="B1127:AP1127"/>
    <mergeCell ref="J997:K997"/>
    <mergeCell ref="AF1033:AH1033"/>
    <mergeCell ref="E385:AL385"/>
    <mergeCell ref="B67:AP67"/>
    <mergeCell ref="B86:AP86"/>
    <mergeCell ref="C91:AP91"/>
    <mergeCell ref="B103:AP103"/>
    <mergeCell ref="B122:AP122"/>
    <mergeCell ref="B129:AP129"/>
    <mergeCell ref="B138:AP138"/>
    <mergeCell ref="B155:AP155"/>
    <mergeCell ref="B162:AP162"/>
    <mergeCell ref="E185:AK185"/>
    <mergeCell ref="E283:AK283"/>
    <mergeCell ref="E293:AK293"/>
    <mergeCell ref="E353:AK353"/>
    <mergeCell ref="D431:AL431"/>
    <mergeCell ref="D427:AL427"/>
    <mergeCell ref="AI996:AK996"/>
    <mergeCell ref="B740:C740"/>
    <mergeCell ref="D805:AL805"/>
    <mergeCell ref="B804:AP804"/>
    <mergeCell ref="AM827:AP827"/>
    <mergeCell ref="D259:AL259"/>
    <mergeCell ref="D263:AL263"/>
    <mergeCell ref="D274:AL274"/>
    <mergeCell ref="AM755:AP755"/>
    <mergeCell ref="B630:AP630"/>
    <mergeCell ref="B684:AL684"/>
    <mergeCell ref="AM795:AP795"/>
    <mergeCell ref="B372:C372"/>
    <mergeCell ref="D739:AL739"/>
    <mergeCell ref="AM739:AP739"/>
    <mergeCell ref="B755:C755"/>
    <mergeCell ref="AM776:AP776"/>
    <mergeCell ref="B761:C761"/>
    <mergeCell ref="D776:AL776"/>
    <mergeCell ref="AM754:AP754"/>
    <mergeCell ref="B774:AP774"/>
    <mergeCell ref="B350:C350"/>
    <mergeCell ref="D350:AL350"/>
    <mergeCell ref="AM348:AP348"/>
    <mergeCell ref="AM347:AP347"/>
    <mergeCell ref="AM345:AP345"/>
    <mergeCell ref="D346:AL346"/>
    <mergeCell ref="AM346:AP346"/>
    <mergeCell ref="B351:C351"/>
    <mergeCell ref="B345:C345"/>
    <mergeCell ref="AM357:AP357"/>
    <mergeCell ref="B358:C358"/>
    <mergeCell ref="B355:AP355"/>
    <mergeCell ref="AM371:AP371"/>
    <mergeCell ref="D372:AL372"/>
    <mergeCell ref="B368:C368"/>
    <mergeCell ref="D740:AL740"/>
    <mergeCell ref="AM740:AP740"/>
    <mergeCell ref="AM684:AP684"/>
    <mergeCell ref="B685:C685"/>
    <mergeCell ref="D685:AL685"/>
    <mergeCell ref="D736:AP736"/>
    <mergeCell ref="B738:AP738"/>
    <mergeCell ref="B739:C739"/>
    <mergeCell ref="A227:AP227"/>
    <mergeCell ref="B241:C241"/>
    <mergeCell ref="D316:AL316"/>
    <mergeCell ref="D305:AL305"/>
    <mergeCell ref="AM305:AP305"/>
    <mergeCell ref="AM264:AP266"/>
    <mergeCell ref="AM263:AP263"/>
    <mergeCell ref="E265:AK265"/>
    <mergeCell ref="B259:C259"/>
    <mergeCell ref="B260:C260"/>
    <mergeCell ref="AM315:AP315"/>
    <mergeCell ref="B305:C305"/>
    <mergeCell ref="B306:C306"/>
    <mergeCell ref="AM316:AP316"/>
    <mergeCell ref="D228:AL228"/>
    <mergeCell ref="AM259:AP259"/>
    <mergeCell ref="AM270:AP270"/>
    <mergeCell ref="D306:AL306"/>
    <mergeCell ref="A262:AP262"/>
    <mergeCell ref="D303:AL303"/>
    <mergeCell ref="AM303:AP303"/>
    <mergeCell ref="AM308:AP308"/>
    <mergeCell ref="AM244:AP244"/>
    <mergeCell ref="AM245:AP245"/>
    <mergeCell ref="AM274:AP274"/>
    <mergeCell ref="D275:AL275"/>
    <mergeCell ref="AM275:AP275"/>
    <mergeCell ref="B229:C229"/>
    <mergeCell ref="B234:C234"/>
    <mergeCell ref="AM358:AP358"/>
    <mergeCell ref="D359:AL359"/>
    <mergeCell ref="D243:AL243"/>
    <mergeCell ref="A247:AP247"/>
    <mergeCell ref="D271:AL271"/>
    <mergeCell ref="AM291:AP291"/>
    <mergeCell ref="A405:AP405"/>
    <mergeCell ref="AM403:AP403"/>
    <mergeCell ref="AM402:AP402"/>
    <mergeCell ref="AM236:AP236"/>
    <mergeCell ref="AM237:AP237"/>
    <mergeCell ref="B232:C232"/>
    <mergeCell ref="D232:AL232"/>
    <mergeCell ref="AM232:AP232"/>
    <mergeCell ref="D255:AL255"/>
    <mergeCell ref="AM288:AP288"/>
    <mergeCell ref="D264:AL264"/>
    <mergeCell ref="AM256:AP256"/>
    <mergeCell ref="B235:C235"/>
    <mergeCell ref="AM379:AP379"/>
    <mergeCell ref="B349:C349"/>
    <mergeCell ref="D356:AL356"/>
    <mergeCell ref="A370:AP370"/>
    <mergeCell ref="D368:AL368"/>
    <mergeCell ref="AM356:AP356"/>
    <mergeCell ref="AM368:AP368"/>
    <mergeCell ref="D371:AL371"/>
    <mergeCell ref="AM378:AP378"/>
    <mergeCell ref="AM372:AP372"/>
    <mergeCell ref="AM359:AP359"/>
    <mergeCell ref="F106:AP106"/>
    <mergeCell ref="F125:AP125"/>
    <mergeCell ref="B1126:AL1126"/>
    <mergeCell ref="E1034:I1035"/>
    <mergeCell ref="R1013:S1013"/>
    <mergeCell ref="AM428:AP428"/>
    <mergeCell ref="AM429:AP429"/>
    <mergeCell ref="AM430:AP430"/>
    <mergeCell ref="AM431:AP431"/>
    <mergeCell ref="AM649:AP649"/>
    <mergeCell ref="AM710:AP710"/>
    <mergeCell ref="D711:AL711"/>
    <mergeCell ref="D710:AL710"/>
    <mergeCell ref="AM719:AP719"/>
    <mergeCell ref="D720:AL720"/>
    <mergeCell ref="AM720:AP720"/>
    <mergeCell ref="D697:AL697"/>
    <mergeCell ref="D649:AL649"/>
    <mergeCell ref="AM723:AP723"/>
    <mergeCell ref="AM779:AP779"/>
    <mergeCell ref="D244:AL244"/>
    <mergeCell ref="D245:AL245"/>
    <mergeCell ref="D239:AL239"/>
    <mergeCell ref="AM260:AP260"/>
    <mergeCell ref="D616:AL616"/>
    <mergeCell ref="AM616:AP616"/>
    <mergeCell ref="AM228:AP228"/>
    <mergeCell ref="AM243:AP243"/>
    <mergeCell ref="AM1119:AP1119"/>
    <mergeCell ref="B236:C236"/>
    <mergeCell ref="B231:C231"/>
    <mergeCell ref="B228:C228"/>
    <mergeCell ref="D1136:AL1136"/>
    <mergeCell ref="D1175:AL1175"/>
    <mergeCell ref="AM1175:AP1175"/>
    <mergeCell ref="B1166:C1166"/>
    <mergeCell ref="AM817:AP817"/>
    <mergeCell ref="AM834:AP834"/>
    <mergeCell ref="B221:C221"/>
    <mergeCell ref="AM784:AP784"/>
    <mergeCell ref="AM780:AP780"/>
    <mergeCell ref="B654:C654"/>
    <mergeCell ref="AM595:AP595"/>
    <mergeCell ref="AM797:AP797"/>
    <mergeCell ref="AM893:AP893"/>
    <mergeCell ref="B862:AP862"/>
    <mergeCell ref="D868:AL868"/>
    <mergeCell ref="B667:C667"/>
    <mergeCell ref="D664:AL664"/>
    <mergeCell ref="B664:C664"/>
    <mergeCell ref="B782:C782"/>
    <mergeCell ref="D782:AL782"/>
    <mergeCell ref="D658:AL658"/>
    <mergeCell ref="B796:C796"/>
    <mergeCell ref="B805:C805"/>
    <mergeCell ref="D524:AL524"/>
    <mergeCell ref="B608:C608"/>
    <mergeCell ref="D608:AL608"/>
    <mergeCell ref="D256:AL256"/>
    <mergeCell ref="AM410:AP410"/>
    <mergeCell ref="D327:AL327"/>
    <mergeCell ref="B325:C325"/>
    <mergeCell ref="D325:AL325"/>
    <mergeCell ref="AM810:AP810"/>
    <mergeCell ref="B233:C233"/>
    <mergeCell ref="D233:AL233"/>
    <mergeCell ref="D825:AL825"/>
    <mergeCell ref="B844:C844"/>
    <mergeCell ref="B936:AP936"/>
    <mergeCell ref="B940:C942"/>
    <mergeCell ref="D881:AL881"/>
    <mergeCell ref="AM881:AP881"/>
    <mergeCell ref="B912:C912"/>
    <mergeCell ref="B917:C918"/>
    <mergeCell ref="D917:AL917"/>
    <mergeCell ref="D940:AL940"/>
    <mergeCell ref="D886:AL886"/>
    <mergeCell ref="AM886:AP886"/>
    <mergeCell ref="B887:C887"/>
    <mergeCell ref="B848:C848"/>
    <mergeCell ref="B827:C827"/>
    <mergeCell ref="AM830:AP830"/>
    <mergeCell ref="AM814:AP814"/>
    <mergeCell ref="D866:AL866"/>
    <mergeCell ref="B812:C812"/>
    <mergeCell ref="B829:AP829"/>
    <mergeCell ref="D821:AL821"/>
    <mergeCell ref="B826:C826"/>
    <mergeCell ref="D826:AL826"/>
    <mergeCell ref="AM826:AP826"/>
    <mergeCell ref="AM877:AP877"/>
    <mergeCell ref="B825:C825"/>
    <mergeCell ref="D240:AL240"/>
    <mergeCell ref="B327:C327"/>
    <mergeCell ref="D849:AL849"/>
    <mergeCell ref="B863:C863"/>
    <mergeCell ref="AM1285:AP1285"/>
    <mergeCell ref="AM1178:AP1178"/>
    <mergeCell ref="B1179:C1179"/>
    <mergeCell ref="D1180:AL1180"/>
    <mergeCell ref="AM1180:AP1180"/>
    <mergeCell ref="B1181:C1181"/>
    <mergeCell ref="D1181:AL1181"/>
    <mergeCell ref="AM1181:AP1181"/>
    <mergeCell ref="B1182:C1182"/>
    <mergeCell ref="D1182:AL1182"/>
    <mergeCell ref="AM1182:AP1182"/>
    <mergeCell ref="B1183:C1183"/>
    <mergeCell ref="D1183:AL1183"/>
    <mergeCell ref="AM1183:AP1183"/>
    <mergeCell ref="B1249:C1249"/>
    <mergeCell ref="D1249:AL1249"/>
    <mergeCell ref="AM1247:AP1247"/>
    <mergeCell ref="AM1236:AP1236"/>
    <mergeCell ref="AM1218:AP1218"/>
    <mergeCell ref="AM1221:AP1221"/>
    <mergeCell ref="AM1222:AP1222"/>
    <mergeCell ref="B1231:C1231"/>
    <mergeCell ref="D1231:AL1231"/>
    <mergeCell ref="B1285:C1285"/>
    <mergeCell ref="D1203:AL1203"/>
    <mergeCell ref="D1284:AL1284"/>
    <mergeCell ref="B1237:C1237"/>
    <mergeCell ref="B1191:AP1191"/>
    <mergeCell ref="AM1283:AP1283"/>
    <mergeCell ref="D1143:AL1143"/>
    <mergeCell ref="B1206:C1206"/>
    <mergeCell ref="B1193:C1193"/>
    <mergeCell ref="D1193:AL1193"/>
    <mergeCell ref="D1179:AL1179"/>
    <mergeCell ref="B1195:C1195"/>
    <mergeCell ref="B1134:C1134"/>
    <mergeCell ref="AM1143:AP1143"/>
    <mergeCell ref="B1145:C1145"/>
    <mergeCell ref="AM1150:AP1152"/>
    <mergeCell ref="B1136:C1138"/>
    <mergeCell ref="AM1136:AP1138"/>
    <mergeCell ref="D1138:AL1138"/>
    <mergeCell ref="E1137:AK1137"/>
    <mergeCell ref="AM1200:AP1200"/>
    <mergeCell ref="AM1201:AP1201"/>
    <mergeCell ref="AM1194:AP1194"/>
    <mergeCell ref="D1199:AL1199"/>
    <mergeCell ref="B1200:C1200"/>
    <mergeCell ref="AM1187:AP1187"/>
    <mergeCell ref="AM1135:AP1135"/>
    <mergeCell ref="AM1134:AP1134"/>
    <mergeCell ref="B1149:AL1149"/>
    <mergeCell ref="AM1142:AP1142"/>
    <mergeCell ref="B1172:C1174"/>
    <mergeCell ref="AM1172:AP1174"/>
    <mergeCell ref="D1174:AL1174"/>
    <mergeCell ref="E1151:AK1151"/>
    <mergeCell ref="D1134:AL1134"/>
    <mergeCell ref="B1135:C1135"/>
    <mergeCell ref="E1173:AK1173"/>
    <mergeCell ref="AM1153:AP1153"/>
    <mergeCell ref="D1196:AL1196"/>
    <mergeCell ref="B1240:C1240"/>
    <mergeCell ref="AM1162:AP1164"/>
    <mergeCell ref="E1163:AK1163"/>
    <mergeCell ref="B1168:C1170"/>
    <mergeCell ref="AM1168:AP1170"/>
    <mergeCell ref="E1169:AK1169"/>
    <mergeCell ref="AM1234:AP1234"/>
    <mergeCell ref="B1260:C1260"/>
    <mergeCell ref="D1252:AL1252"/>
    <mergeCell ref="B1233:C1233"/>
    <mergeCell ref="D1233:AL1233"/>
    <mergeCell ref="D1221:AL1221"/>
    <mergeCell ref="B1222:C1222"/>
    <mergeCell ref="D1222:AL1222"/>
    <mergeCell ref="AM1240:AP1240"/>
    <mergeCell ref="D1172:AL1172"/>
    <mergeCell ref="B1197:C1197"/>
    <mergeCell ref="B1219:C1219"/>
    <mergeCell ref="D1217:AL1217"/>
    <mergeCell ref="D1220:AL1220"/>
    <mergeCell ref="AM1220:AP1220"/>
    <mergeCell ref="D1248:AL1248"/>
    <mergeCell ref="B1251:C1251"/>
    <mergeCell ref="D1206:AL1206"/>
    <mergeCell ref="B1171:C1171"/>
    <mergeCell ref="B1296:C1296"/>
    <mergeCell ref="D1296:AL1296"/>
    <mergeCell ref="AM1296:AP1296"/>
    <mergeCell ref="B1279:AL1279"/>
    <mergeCell ref="AM1279:AP1279"/>
    <mergeCell ref="B1280:C1280"/>
    <mergeCell ref="D1280:AL1280"/>
    <mergeCell ref="AM1280:AP1280"/>
    <mergeCell ref="B1291:AL1291"/>
    <mergeCell ref="AM1291:AP1291"/>
    <mergeCell ref="B1292:C1292"/>
    <mergeCell ref="D1292:AL1292"/>
    <mergeCell ref="AM1292:AP1292"/>
    <mergeCell ref="B1281:C1281"/>
    <mergeCell ref="D1281:AL1281"/>
    <mergeCell ref="AM1281:AP1281"/>
    <mergeCell ref="B1293:C1293"/>
    <mergeCell ref="AM1293:AP1293"/>
    <mergeCell ref="B1287:C1287"/>
    <mergeCell ref="D1287:AL1287"/>
    <mergeCell ref="B1295:C1295"/>
    <mergeCell ref="D1295:AL1295"/>
    <mergeCell ref="B1294:C1294"/>
    <mergeCell ref="D1294:AL1294"/>
    <mergeCell ref="D1293:AL1293"/>
    <mergeCell ref="D1288:AL1288"/>
    <mergeCell ref="AM1288:AP1288"/>
    <mergeCell ref="D1286:AL1286"/>
    <mergeCell ref="AM1286:AP1286"/>
    <mergeCell ref="AM1282:AP1282"/>
    <mergeCell ref="AM1295:AP1295"/>
    <mergeCell ref="B1283:C1283"/>
    <mergeCell ref="B1187:C1187"/>
    <mergeCell ref="D1187:AL1187"/>
    <mergeCell ref="B1224:C1224"/>
    <mergeCell ref="D1224:AL1224"/>
    <mergeCell ref="D1239:AL1239"/>
    <mergeCell ref="AM1149:AP1149"/>
    <mergeCell ref="AM1185:AP1185"/>
    <mergeCell ref="AM1167:AP1167"/>
    <mergeCell ref="AM1294:AP1294"/>
    <mergeCell ref="B1158:C1158"/>
    <mergeCell ref="B1194:C1194"/>
    <mergeCell ref="D1285:AL1285"/>
    <mergeCell ref="B1156:AL1156"/>
    <mergeCell ref="B1157:C1157"/>
    <mergeCell ref="D1157:AL1157"/>
    <mergeCell ref="D1171:AL1171"/>
    <mergeCell ref="B1192:C1192"/>
    <mergeCell ref="D1218:AL1218"/>
    <mergeCell ref="B1207:C1207"/>
    <mergeCell ref="B1241:C1241"/>
    <mergeCell ref="AM1209:AP1209"/>
    <mergeCell ref="B1165:C1165"/>
    <mergeCell ref="D1165:AL1165"/>
    <mergeCell ref="AM1165:AP1165"/>
    <mergeCell ref="AM1287:AP1287"/>
    <mergeCell ref="B1288:C1288"/>
    <mergeCell ref="D1166:AL1166"/>
    <mergeCell ref="B1175:C1175"/>
    <mergeCell ref="B1184:C1184"/>
    <mergeCell ref="D1194:AL1194"/>
    <mergeCell ref="D1195:AL1195"/>
    <mergeCell ref="B1196:C1196"/>
    <mergeCell ref="AM1235:AP1235"/>
    <mergeCell ref="B1236:C1236"/>
    <mergeCell ref="D1247:AL1247"/>
    <mergeCell ref="B1246:C1246"/>
    <mergeCell ref="AM1245:AP1245"/>
    <mergeCell ref="AM1244:AP1244"/>
    <mergeCell ref="D1246:AL1246"/>
    <mergeCell ref="AM1219:AP1219"/>
    <mergeCell ref="AM1223:AP1223"/>
    <mergeCell ref="AM1230:AP1230"/>
    <mergeCell ref="D1229:AL1229"/>
    <mergeCell ref="D1282:AL1282"/>
    <mergeCell ref="B1284:C1284"/>
    <mergeCell ref="B1234:C1234"/>
    <mergeCell ref="D1198:AL1198"/>
    <mergeCell ref="B1199:C1199"/>
    <mergeCell ref="B1198:C1198"/>
    <mergeCell ref="D1271:AL1271"/>
    <mergeCell ref="B1268:AL1268"/>
    <mergeCell ref="B1250:C1250"/>
    <mergeCell ref="D1250:AL1250"/>
    <mergeCell ref="D1260:AL1260"/>
    <mergeCell ref="B1255:AL1255"/>
    <mergeCell ref="B1256:C1256"/>
    <mergeCell ref="D1256:AL1256"/>
    <mergeCell ref="B1261:C1261"/>
    <mergeCell ref="B1262:C1262"/>
    <mergeCell ref="B1265:C1265"/>
    <mergeCell ref="D1223:AL1223"/>
    <mergeCell ref="D1236:AL1236"/>
    <mergeCell ref="B1228:AL1228"/>
    <mergeCell ref="D1200:AL1200"/>
    <mergeCell ref="AM1232:AP1232"/>
    <mergeCell ref="AM1217:AP1217"/>
    <mergeCell ref="B1218:C1218"/>
    <mergeCell ref="B1282:C1282"/>
    <mergeCell ref="AM1284:AP1284"/>
    <mergeCell ref="B1286:C1286"/>
    <mergeCell ref="B1272:C1272"/>
    <mergeCell ref="D1272:AL1272"/>
    <mergeCell ref="B1271:C1271"/>
    <mergeCell ref="D1158:AL1158"/>
    <mergeCell ref="AM1158:AP1158"/>
    <mergeCell ref="B1161:AL1161"/>
    <mergeCell ref="AM1161:AP1161"/>
    <mergeCell ref="D1162:AL1162"/>
    <mergeCell ref="D1164:AL1164"/>
    <mergeCell ref="AM867:AP867"/>
    <mergeCell ref="B1153:C1153"/>
    <mergeCell ref="D1153:AL1153"/>
    <mergeCell ref="B1143:C1143"/>
    <mergeCell ref="B1144:C1144"/>
    <mergeCell ref="D1144:AL1144"/>
    <mergeCell ref="D1132:AL1132"/>
    <mergeCell ref="B1133:C1133"/>
    <mergeCell ref="B1132:C1132"/>
    <mergeCell ref="B1128:C1128"/>
    <mergeCell ref="D1081:AL1081"/>
    <mergeCell ref="D1129:AL1129"/>
    <mergeCell ref="D1133:AL1133"/>
    <mergeCell ref="AM1123:AP1123"/>
    <mergeCell ref="D1150:AL1150"/>
    <mergeCell ref="B891:C891"/>
    <mergeCell ref="D1283:AL1283"/>
    <mergeCell ref="B1221:C1221"/>
    <mergeCell ref="D1135:AL1135"/>
    <mergeCell ref="D1010:AL1010"/>
    <mergeCell ref="D1077:AL1077"/>
    <mergeCell ref="AM934:AP934"/>
    <mergeCell ref="AM926:AP928"/>
    <mergeCell ref="D767:AL767"/>
    <mergeCell ref="D976:AL976"/>
    <mergeCell ref="B814:C814"/>
    <mergeCell ref="D803:AL803"/>
    <mergeCell ref="AM803:AP803"/>
    <mergeCell ref="AM837:AP837"/>
    <mergeCell ref="AM812:AP812"/>
    <mergeCell ref="AM811:AP811"/>
    <mergeCell ref="B831:C831"/>
    <mergeCell ref="X1015:Y1015"/>
    <mergeCell ref="AB1013:AC1013"/>
    <mergeCell ref="B791:AP791"/>
    <mergeCell ref="B787:C787"/>
    <mergeCell ref="AM767:AP767"/>
    <mergeCell ref="AM778:AP778"/>
    <mergeCell ref="B769:C769"/>
    <mergeCell ref="B792:C792"/>
    <mergeCell ref="AM806:AP806"/>
    <mergeCell ref="AM864:AP864"/>
    <mergeCell ref="D837:AL837"/>
    <mergeCell ref="D1186:AL1186"/>
    <mergeCell ref="D1145:AL1145"/>
    <mergeCell ref="B1146:C1146"/>
    <mergeCell ref="D1146:AL1146"/>
    <mergeCell ref="B1167:C1167"/>
    <mergeCell ref="B1178:AL1178"/>
    <mergeCell ref="B335:C335"/>
    <mergeCell ref="B339:C339"/>
    <mergeCell ref="D340:AL340"/>
    <mergeCell ref="E341:AK341"/>
    <mergeCell ref="B340:C342"/>
    <mergeCell ref="B296:C296"/>
    <mergeCell ref="AM292:AP294"/>
    <mergeCell ref="D296:AL296"/>
    <mergeCell ref="B336:C336"/>
    <mergeCell ref="D571:AL571"/>
    <mergeCell ref="AM525:AP525"/>
    <mergeCell ref="B419:C423"/>
    <mergeCell ref="B502:C502"/>
    <mergeCell ref="D317:AL317"/>
    <mergeCell ref="D869:AL869"/>
    <mergeCell ref="D884:AL884"/>
    <mergeCell ref="AM891:AP891"/>
    <mergeCell ref="B886:C886"/>
    <mergeCell ref="B878:C878"/>
    <mergeCell ref="AM813:AP813"/>
    <mergeCell ref="B816:AP816"/>
    <mergeCell ref="D834:AL834"/>
    <mergeCell ref="B575:C579"/>
    <mergeCell ref="AM654:AP654"/>
    <mergeCell ref="D655:AL655"/>
    <mergeCell ref="B609:C609"/>
    <mergeCell ref="D609:AL609"/>
    <mergeCell ref="AM609:AP609"/>
    <mergeCell ref="D763:AL763"/>
    <mergeCell ref="B604:AP604"/>
    <mergeCell ref="B606:AP606"/>
    <mergeCell ref="B607:C607"/>
    <mergeCell ref="AM475:AP475"/>
    <mergeCell ref="AM555:AP555"/>
    <mergeCell ref="B562:C565"/>
    <mergeCell ref="D442:AL442"/>
    <mergeCell ref="E382:AL382"/>
    <mergeCell ref="E398:AL398"/>
    <mergeCell ref="E393:AL393"/>
    <mergeCell ref="E394:AL394"/>
    <mergeCell ref="E395:AL395"/>
    <mergeCell ref="B379:C379"/>
    <mergeCell ref="AM805:AP805"/>
    <mergeCell ref="AM844:AP844"/>
    <mergeCell ref="AM843:AP843"/>
    <mergeCell ref="D864:AL864"/>
    <mergeCell ref="D818:AL818"/>
    <mergeCell ref="D813:AL813"/>
    <mergeCell ref="B875:C875"/>
    <mergeCell ref="AM809:AP809"/>
    <mergeCell ref="AM845:AP845"/>
    <mergeCell ref="D607:AL607"/>
    <mergeCell ref="AM629:AP629"/>
    <mergeCell ref="AM685:AP685"/>
    <mergeCell ref="AM652:AP652"/>
    <mergeCell ref="AM664:AP664"/>
    <mergeCell ref="AM658:AP658"/>
    <mergeCell ref="B673:C673"/>
    <mergeCell ref="D673:AL673"/>
    <mergeCell ref="AM659:AP659"/>
    <mergeCell ref="AM733:AP733"/>
    <mergeCell ref="AM721:AP721"/>
    <mergeCell ref="AM704:AP704"/>
    <mergeCell ref="B723:C725"/>
    <mergeCell ref="AM461:AP461"/>
    <mergeCell ref="AM460:AP460"/>
    <mergeCell ref="D430:AL430"/>
    <mergeCell ref="B658:C658"/>
    <mergeCell ref="AM761:AP761"/>
    <mergeCell ref="B785:C785"/>
    <mergeCell ref="B780:C780"/>
    <mergeCell ref="D778:AL778"/>
    <mergeCell ref="D750:AL750"/>
    <mergeCell ref="B749:C749"/>
    <mergeCell ref="B750:C750"/>
    <mergeCell ref="D754:AL754"/>
    <mergeCell ref="B776:C776"/>
    <mergeCell ref="B741:C741"/>
    <mergeCell ref="D741:AL741"/>
    <mergeCell ref="B661:C661"/>
    <mergeCell ref="D661:AL661"/>
    <mergeCell ref="B509:C509"/>
    <mergeCell ref="A507:AP507"/>
    <mergeCell ref="AM440:AP440"/>
    <mergeCell ref="AM436:AP436"/>
    <mergeCell ref="B437:C437"/>
    <mergeCell ref="D469:AL469"/>
    <mergeCell ref="B476:C476"/>
    <mergeCell ref="D475:AL475"/>
    <mergeCell ref="AM476:AP476"/>
    <mergeCell ref="B477:C477"/>
    <mergeCell ref="B543:C543"/>
    <mergeCell ref="B525:C525"/>
    <mergeCell ref="AM608:AP608"/>
    <mergeCell ref="B569:AP569"/>
    <mergeCell ref="B570:C570"/>
    <mergeCell ref="D476:AL476"/>
    <mergeCell ref="D780:AL780"/>
    <mergeCell ref="B617:C617"/>
    <mergeCell ref="D617:AL617"/>
    <mergeCell ref="AM617:AP617"/>
    <mergeCell ref="AM427:AP427"/>
    <mergeCell ref="D629:AL629"/>
    <mergeCell ref="AM674:AP674"/>
    <mergeCell ref="D705:AL705"/>
    <mergeCell ref="D706:AL706"/>
    <mergeCell ref="D699:AL699"/>
    <mergeCell ref="D700:AL700"/>
    <mergeCell ref="B710:C717"/>
    <mergeCell ref="AM663:AP663"/>
    <mergeCell ref="D761:AL761"/>
    <mergeCell ref="D764:AL764"/>
    <mergeCell ref="D784:AL784"/>
    <mergeCell ref="B767:C767"/>
    <mergeCell ref="D779:AL779"/>
    <mergeCell ref="AM777:AP777"/>
    <mergeCell ref="D692:AL692"/>
    <mergeCell ref="AM692:AP692"/>
    <mergeCell ref="D704:AL704"/>
    <mergeCell ref="B670:AL670"/>
    <mergeCell ref="B747:C747"/>
    <mergeCell ref="AM679:AP679"/>
    <mergeCell ref="D690:AL690"/>
    <mergeCell ref="D691:AL691"/>
    <mergeCell ref="D715:AL715"/>
    <mergeCell ref="D716:AL716"/>
    <mergeCell ref="D717:AL717"/>
    <mergeCell ref="B666:C666"/>
    <mergeCell ref="AM750:AP750"/>
    <mergeCell ref="AM769:AP769"/>
    <mergeCell ref="B770:C770"/>
    <mergeCell ref="B773:C773"/>
    <mergeCell ref="B762:C762"/>
    <mergeCell ref="D748:AL748"/>
    <mergeCell ref="D698:AL698"/>
    <mergeCell ref="D723:AL723"/>
    <mergeCell ref="AM741:AP741"/>
    <mergeCell ref="AM697:AP697"/>
    <mergeCell ref="AM787:AP787"/>
    <mergeCell ref="D760:AL760"/>
    <mergeCell ref="AM760:AP760"/>
    <mergeCell ref="D747:AL747"/>
    <mergeCell ref="AM747:AP747"/>
    <mergeCell ref="B746:AP746"/>
    <mergeCell ref="B692:C692"/>
    <mergeCell ref="B786:AP786"/>
    <mergeCell ref="D785:AL785"/>
    <mergeCell ref="E712:AK712"/>
    <mergeCell ref="D701:AL701"/>
    <mergeCell ref="D781:AL781"/>
    <mergeCell ref="B754:C754"/>
    <mergeCell ref="B695:C695"/>
    <mergeCell ref="B536:C536"/>
    <mergeCell ref="AM441:AP441"/>
    <mergeCell ref="AM435:AP435"/>
    <mergeCell ref="D463:AL463"/>
    <mergeCell ref="AM437:AP437"/>
    <mergeCell ref="A496:AP496"/>
    <mergeCell ref="B460:C460"/>
    <mergeCell ref="B461:C461"/>
    <mergeCell ref="AM509:AP509"/>
    <mergeCell ref="AM497:AP497"/>
    <mergeCell ref="D429:AL429"/>
    <mergeCell ref="D497:AL497"/>
    <mergeCell ref="B464:C464"/>
    <mergeCell ref="AM508:AP508"/>
    <mergeCell ref="AM501:AP501"/>
    <mergeCell ref="AM498:AP498"/>
    <mergeCell ref="D502:AL502"/>
    <mergeCell ref="D523:AL523"/>
    <mergeCell ref="D525:AL525"/>
    <mergeCell ref="D503:AL503"/>
    <mergeCell ref="AM465:AP465"/>
    <mergeCell ref="B456:C456"/>
    <mergeCell ref="D498:AL498"/>
    <mergeCell ref="B501:C501"/>
    <mergeCell ref="AM534:AP534"/>
    <mergeCell ref="D440:AL440"/>
    <mergeCell ref="D451:AL451"/>
    <mergeCell ref="D452:AL452"/>
    <mergeCell ref="D435:AL435"/>
    <mergeCell ref="D468:AL468"/>
    <mergeCell ref="AM468:AP468"/>
    <mergeCell ref="B429:C429"/>
    <mergeCell ref="AM748:AP748"/>
    <mergeCell ref="D734:AL734"/>
    <mergeCell ref="AM633:AP633"/>
    <mergeCell ref="B566:C566"/>
    <mergeCell ref="AM725:AP725"/>
    <mergeCell ref="AM734:AP734"/>
    <mergeCell ref="AM724:AP724"/>
    <mergeCell ref="B697:C702"/>
    <mergeCell ref="B665:C665"/>
    <mergeCell ref="B652:C652"/>
    <mergeCell ref="B672:C672"/>
    <mergeCell ref="B555:C555"/>
    <mergeCell ref="D665:AL665"/>
    <mergeCell ref="AM665:AP665"/>
    <mergeCell ref="AM642:AP642"/>
    <mergeCell ref="D742:AL742"/>
    <mergeCell ref="D539:AL539"/>
    <mergeCell ref="B709:AP709"/>
    <mergeCell ref="B748:C748"/>
    <mergeCell ref="AM695:AP695"/>
    <mergeCell ref="AM735:AP735"/>
    <mergeCell ref="B687:AP687"/>
    <mergeCell ref="AM691:AP691"/>
    <mergeCell ref="D689:AL689"/>
    <mergeCell ref="D570:AL570"/>
    <mergeCell ref="AM570:AP570"/>
    <mergeCell ref="AM681:AP681"/>
    <mergeCell ref="AM640:AP640"/>
    <mergeCell ref="D635:AL635"/>
    <mergeCell ref="D637:AL637"/>
    <mergeCell ref="D638:AL638"/>
    <mergeCell ref="AM689:AP689"/>
    <mergeCell ref="AM472:AP474"/>
    <mergeCell ref="D450:AL450"/>
    <mergeCell ref="D447:AL447"/>
    <mergeCell ref="D508:AL508"/>
    <mergeCell ref="D563:AL563"/>
    <mergeCell ref="AM611:AP611"/>
    <mergeCell ref="B585:C585"/>
    <mergeCell ref="D561:AL561"/>
    <mergeCell ref="D536:AL536"/>
    <mergeCell ref="D548:AL548"/>
    <mergeCell ref="B535:C535"/>
    <mergeCell ref="D538:AL538"/>
    <mergeCell ref="AM490:AP490"/>
    <mergeCell ref="B508:C508"/>
    <mergeCell ref="D526:AL526"/>
    <mergeCell ref="B480:AQ480"/>
    <mergeCell ref="A492:AP492"/>
    <mergeCell ref="B493:C493"/>
    <mergeCell ref="B552:AP552"/>
    <mergeCell ref="AM545:AP545"/>
    <mergeCell ref="AM502:AP502"/>
    <mergeCell ref="AM456:AP456"/>
    <mergeCell ref="B540:C540"/>
    <mergeCell ref="D540:AL540"/>
    <mergeCell ref="AM540:AP540"/>
    <mergeCell ref="B538:C538"/>
    <mergeCell ref="D544:AL544"/>
    <mergeCell ref="B544:C544"/>
    <mergeCell ref="D501:AL501"/>
    <mergeCell ref="AM538:AP538"/>
    <mergeCell ref="D550:AL550"/>
    <mergeCell ref="B554:C554"/>
    <mergeCell ref="AM477:AP477"/>
    <mergeCell ref="B478:C478"/>
    <mergeCell ref="D477:AL477"/>
    <mergeCell ref="B571:C571"/>
    <mergeCell ref="B581:C581"/>
    <mergeCell ref="B560:C560"/>
    <mergeCell ref="B523:C523"/>
    <mergeCell ref="D634:AL634"/>
    <mergeCell ref="B526:C526"/>
    <mergeCell ref="AM526:AP526"/>
    <mergeCell ref="B594:C594"/>
    <mergeCell ref="D594:AL594"/>
    <mergeCell ref="D493:AL493"/>
    <mergeCell ref="AM493:AP493"/>
    <mergeCell ref="B494:C494"/>
    <mergeCell ref="D494:AL494"/>
    <mergeCell ref="D586:AL586"/>
    <mergeCell ref="D592:AL592"/>
    <mergeCell ref="AM554:AP554"/>
    <mergeCell ref="D578:AL578"/>
    <mergeCell ref="D537:AL537"/>
    <mergeCell ref="D527:AL527"/>
    <mergeCell ref="D543:AL543"/>
    <mergeCell ref="AM549:AP549"/>
    <mergeCell ref="AM539:AP539"/>
    <mergeCell ref="AM527:AP527"/>
    <mergeCell ref="AM535:AP535"/>
    <mergeCell ref="B490:C490"/>
    <mergeCell ref="AM537:AP537"/>
    <mergeCell ref="D574:AL574"/>
    <mergeCell ref="AM523:AP523"/>
    <mergeCell ref="D554:AL554"/>
    <mergeCell ref="D490:AL490"/>
    <mergeCell ref="B512:AP512"/>
    <mergeCell ref="D441:AL441"/>
    <mergeCell ref="B457:C459"/>
    <mergeCell ref="AM442:AP442"/>
    <mergeCell ref="B524:C524"/>
    <mergeCell ref="B527:C527"/>
    <mergeCell ref="D432:AL432"/>
    <mergeCell ref="B451:C451"/>
    <mergeCell ref="D445:AL445"/>
    <mergeCell ref="AM447:AP447"/>
    <mergeCell ref="AM446:AP446"/>
    <mergeCell ref="D437:AL437"/>
    <mergeCell ref="D462:AL462"/>
    <mergeCell ref="AM494:AP494"/>
    <mergeCell ref="D528:AL528"/>
    <mergeCell ref="B519:AP519"/>
    <mergeCell ref="D509:AL509"/>
    <mergeCell ref="E458:AK458"/>
    <mergeCell ref="B462:C462"/>
    <mergeCell ref="D461:AL461"/>
    <mergeCell ref="D478:AL478"/>
    <mergeCell ref="AM478:AP478"/>
    <mergeCell ref="D436:AL436"/>
    <mergeCell ref="AM457:AP459"/>
    <mergeCell ref="B482:C484"/>
    <mergeCell ref="D482:AL482"/>
    <mergeCell ref="E483:AK483"/>
    <mergeCell ref="B469:C471"/>
    <mergeCell ref="D460:AL460"/>
    <mergeCell ref="B446:C446"/>
    <mergeCell ref="B436:C436"/>
    <mergeCell ref="B534:C534"/>
    <mergeCell ref="AM528:AP528"/>
    <mergeCell ref="D472:AL472"/>
    <mergeCell ref="E473:AK473"/>
    <mergeCell ref="B481:C481"/>
    <mergeCell ref="A449:AP449"/>
    <mergeCell ref="B447:C447"/>
    <mergeCell ref="AM452:AP453"/>
    <mergeCell ref="A531:AP531"/>
    <mergeCell ref="B517:AP517"/>
    <mergeCell ref="B475:C475"/>
    <mergeCell ref="AM653:AP653"/>
    <mergeCell ref="B602:C602"/>
    <mergeCell ref="B553:C553"/>
    <mergeCell ref="D667:AL667"/>
    <mergeCell ref="B601:C601"/>
    <mergeCell ref="D601:AL601"/>
    <mergeCell ref="D581:AL581"/>
    <mergeCell ref="D577:AL577"/>
    <mergeCell ref="D653:AL653"/>
    <mergeCell ref="D562:AL562"/>
    <mergeCell ref="D564:AL564"/>
    <mergeCell ref="D565:AL565"/>
    <mergeCell ref="AM544:AP544"/>
    <mergeCell ref="AM543:AP543"/>
    <mergeCell ref="B648:C648"/>
    <mergeCell ref="B593:C593"/>
    <mergeCell ref="D593:AL593"/>
    <mergeCell ref="D595:AL595"/>
    <mergeCell ref="B584:AP584"/>
    <mergeCell ref="B647:C647"/>
    <mergeCell ref="B636:C637"/>
    <mergeCell ref="B539:C539"/>
    <mergeCell ref="B655:C655"/>
    <mergeCell ref="B660:C660"/>
    <mergeCell ref="B659:C659"/>
    <mergeCell ref="D659:AL659"/>
    <mergeCell ref="AM671:AP671"/>
    <mergeCell ref="D714:AL714"/>
    <mergeCell ref="B688:C688"/>
    <mergeCell ref="D678:AL678"/>
    <mergeCell ref="AM648:AP648"/>
    <mergeCell ref="D560:AL560"/>
    <mergeCell ref="AM553:AP553"/>
    <mergeCell ref="B561:C561"/>
    <mergeCell ref="D642:AL642"/>
    <mergeCell ref="AM655:AP655"/>
    <mergeCell ref="D640:AL640"/>
    <mergeCell ref="B678:C678"/>
    <mergeCell ref="AM576:AP576"/>
    <mergeCell ref="AM560:AP560"/>
    <mergeCell ref="D602:AL602"/>
    <mergeCell ref="B595:C595"/>
    <mergeCell ref="B681:C681"/>
    <mergeCell ref="B616:C616"/>
    <mergeCell ref="D633:AL633"/>
    <mergeCell ref="AM575:AP575"/>
    <mergeCell ref="AM559:AP559"/>
    <mergeCell ref="AM670:AP670"/>
    <mergeCell ref="AM666:AP666"/>
    <mergeCell ref="AM672:AP672"/>
    <mergeCell ref="D575:AL575"/>
    <mergeCell ref="D555:AL555"/>
    <mergeCell ref="B662:C662"/>
    <mergeCell ref="AM173:AP173"/>
    <mergeCell ref="AM174:AP174"/>
    <mergeCell ref="D173:AL173"/>
    <mergeCell ref="AM190:AP190"/>
    <mergeCell ref="B183:C183"/>
    <mergeCell ref="B432:C432"/>
    <mergeCell ref="B441:C441"/>
    <mergeCell ref="D311:AL311"/>
    <mergeCell ref="D330:AL330"/>
    <mergeCell ref="D456:AL456"/>
    <mergeCell ref="D457:AL457"/>
    <mergeCell ref="AM486:AP486"/>
    <mergeCell ref="B465:C465"/>
    <mergeCell ref="D288:AL288"/>
    <mergeCell ref="B291:C291"/>
    <mergeCell ref="B307:C307"/>
    <mergeCell ref="D291:AL291"/>
    <mergeCell ref="B315:C315"/>
    <mergeCell ref="B435:C435"/>
    <mergeCell ref="E470:AK470"/>
    <mergeCell ref="AM426:AP426"/>
    <mergeCell ref="B426:C426"/>
    <mergeCell ref="B298:C298"/>
    <mergeCell ref="D301:AL301"/>
    <mergeCell ref="D419:AP419"/>
    <mergeCell ref="D358:AL358"/>
    <mergeCell ref="AM377:AP377"/>
    <mergeCell ref="AM374:AP374"/>
    <mergeCell ref="B373:AP373"/>
    <mergeCell ref="B472:C474"/>
    <mergeCell ref="D481:AL481"/>
    <mergeCell ref="A455:AP455"/>
    <mergeCell ref="D534:AL534"/>
    <mergeCell ref="AM581:AP581"/>
    <mergeCell ref="D582:AL582"/>
    <mergeCell ref="D549:AL549"/>
    <mergeCell ref="AM646:AP646"/>
    <mergeCell ref="D648:AL648"/>
    <mergeCell ref="B645:AP645"/>
    <mergeCell ref="AM690:AP690"/>
    <mergeCell ref="B621:C621"/>
    <mergeCell ref="D621:AL621"/>
    <mergeCell ref="B463:C463"/>
    <mergeCell ref="B677:AL677"/>
    <mergeCell ref="B649:C649"/>
    <mergeCell ref="B589:C589"/>
    <mergeCell ref="B671:C671"/>
    <mergeCell ref="D600:AL600"/>
    <mergeCell ref="AM593:AP593"/>
    <mergeCell ref="B634:C635"/>
    <mergeCell ref="AM594:AP594"/>
    <mergeCell ref="B611:C611"/>
    <mergeCell ref="D610:AL610"/>
    <mergeCell ref="D688:AL688"/>
    <mergeCell ref="AM647:AP647"/>
    <mergeCell ref="D663:AL663"/>
    <mergeCell ref="D654:AL654"/>
    <mergeCell ref="D576:AL576"/>
    <mergeCell ref="D553:AL553"/>
    <mergeCell ref="B588:AP588"/>
    <mergeCell ref="B592:C592"/>
    <mergeCell ref="AM574:AP574"/>
    <mergeCell ref="D566:AL566"/>
    <mergeCell ref="AM566:AP566"/>
    <mergeCell ref="B596:AP596"/>
    <mergeCell ref="B624:AP624"/>
    <mergeCell ref="B618:AP618"/>
    <mergeCell ref="B573:AP573"/>
    <mergeCell ref="B674:C674"/>
    <mergeCell ref="D674:AL674"/>
    <mergeCell ref="B557:AP557"/>
    <mergeCell ref="B558:W558"/>
    <mergeCell ref="B559:C559"/>
    <mergeCell ref="AM603:AP603"/>
    <mergeCell ref="B633:C633"/>
    <mergeCell ref="D647:AL647"/>
    <mergeCell ref="D611:AL611"/>
    <mergeCell ref="B612:AP612"/>
    <mergeCell ref="B614:AP614"/>
    <mergeCell ref="B615:C615"/>
    <mergeCell ref="D615:AL615"/>
    <mergeCell ref="AM600:AP600"/>
    <mergeCell ref="D639:AL639"/>
    <mergeCell ref="B638:C640"/>
    <mergeCell ref="D666:AL666"/>
    <mergeCell ref="AM592:AP592"/>
    <mergeCell ref="AM589:AP589"/>
    <mergeCell ref="B632:AP632"/>
    <mergeCell ref="D590:AL590"/>
    <mergeCell ref="D628:AL628"/>
    <mergeCell ref="AM628:AP628"/>
    <mergeCell ref="B629:C629"/>
    <mergeCell ref="AM601:AP601"/>
    <mergeCell ref="D603:AL603"/>
    <mergeCell ref="B610:C610"/>
    <mergeCell ref="B663:C663"/>
    <mergeCell ref="B547:AP547"/>
    <mergeCell ref="AM615:AP615"/>
    <mergeCell ref="D636:AL636"/>
    <mergeCell ref="B545:C545"/>
    <mergeCell ref="D545:AL545"/>
    <mergeCell ref="D559:AL559"/>
    <mergeCell ref="B550:C550"/>
    <mergeCell ref="AM660:AP660"/>
    <mergeCell ref="D662:AL662"/>
    <mergeCell ref="AM662:AP662"/>
    <mergeCell ref="AM661:AP661"/>
    <mergeCell ref="B548:C548"/>
    <mergeCell ref="AM548:AP548"/>
    <mergeCell ref="D646:AL646"/>
    <mergeCell ref="B646:C646"/>
    <mergeCell ref="B582:C582"/>
    <mergeCell ref="D579:AL579"/>
    <mergeCell ref="B574:C574"/>
    <mergeCell ref="D585:AL585"/>
    <mergeCell ref="D623:AL623"/>
    <mergeCell ref="AM623:AP623"/>
    <mergeCell ref="B653:C653"/>
    <mergeCell ref="AM607:AP607"/>
    <mergeCell ref="B603:C603"/>
    <mergeCell ref="D660:AL660"/>
    <mergeCell ref="AM602:AP602"/>
    <mergeCell ref="AM634:AP634"/>
    <mergeCell ref="AM638:AP638"/>
    <mergeCell ref="AM585:AP585"/>
    <mergeCell ref="B590:C590"/>
    <mergeCell ref="B591:C591"/>
    <mergeCell ref="D591:AL591"/>
    <mergeCell ref="AM445:AP445"/>
    <mergeCell ref="B428:C428"/>
    <mergeCell ref="B430:C430"/>
    <mergeCell ref="B431:C431"/>
    <mergeCell ref="E392:AL392"/>
    <mergeCell ref="AM380:AP380"/>
    <mergeCell ref="D365:AL365"/>
    <mergeCell ref="A376:AP376"/>
    <mergeCell ref="D315:AL315"/>
    <mergeCell ref="B304:C304"/>
    <mergeCell ref="AM301:AP301"/>
    <mergeCell ref="B311:C311"/>
    <mergeCell ref="D310:AL310"/>
    <mergeCell ref="AM352:AP354"/>
    <mergeCell ref="A361:AP361"/>
    <mergeCell ref="B362:C362"/>
    <mergeCell ref="D362:AL362"/>
    <mergeCell ref="AM362:AP362"/>
    <mergeCell ref="D363:AL363"/>
    <mergeCell ref="D421:AL421"/>
    <mergeCell ref="D423:AL423"/>
    <mergeCell ref="AM423:AP423"/>
    <mergeCell ref="AM421:AP421"/>
    <mergeCell ref="B410:C410"/>
    <mergeCell ref="D409:AL409"/>
    <mergeCell ref="E397:AL397"/>
    <mergeCell ref="B401:C401"/>
    <mergeCell ref="B402:C402"/>
    <mergeCell ref="B399:C399"/>
    <mergeCell ref="E387:AL387"/>
    <mergeCell ref="D414:AL414"/>
    <mergeCell ref="D426:AL426"/>
    <mergeCell ref="D422:AL422"/>
    <mergeCell ref="AM420:AP420"/>
    <mergeCell ref="D380:AL380"/>
    <mergeCell ref="AM409:AP409"/>
    <mergeCell ref="B263:C263"/>
    <mergeCell ref="AM349:AP349"/>
    <mergeCell ref="B330:C330"/>
    <mergeCell ref="AM319:AP319"/>
    <mergeCell ref="B292:C294"/>
    <mergeCell ref="B289:C289"/>
    <mergeCell ref="B290:C290"/>
    <mergeCell ref="B309:AP309"/>
    <mergeCell ref="B310:C310"/>
    <mergeCell ref="D308:AL308"/>
    <mergeCell ref="D292:AL292"/>
    <mergeCell ref="B322:C322"/>
    <mergeCell ref="B440:C440"/>
    <mergeCell ref="A425:AP425"/>
    <mergeCell ref="B427:C427"/>
    <mergeCell ref="D428:AL428"/>
    <mergeCell ref="D420:AL420"/>
    <mergeCell ref="D357:AL357"/>
    <mergeCell ref="B318:AP318"/>
    <mergeCell ref="B319:C319"/>
    <mergeCell ref="AM310:AP310"/>
    <mergeCell ref="AM336:AP336"/>
    <mergeCell ref="D339:AL339"/>
    <mergeCell ref="AM339:AP339"/>
    <mergeCell ref="D348:AL348"/>
    <mergeCell ref="D349:AL349"/>
    <mergeCell ref="D351:AL351"/>
    <mergeCell ref="AM311:AP311"/>
    <mergeCell ref="AM306:AP306"/>
    <mergeCell ref="A313:AP313"/>
    <mergeCell ref="B332:C332"/>
    <mergeCell ref="E381:AL381"/>
    <mergeCell ref="E384:AL384"/>
    <mergeCell ref="B386:C395"/>
    <mergeCell ref="B378:C378"/>
    <mergeCell ref="B411:C411"/>
    <mergeCell ref="B418:C418"/>
    <mergeCell ref="D418:AL418"/>
    <mergeCell ref="AM397:AP397"/>
    <mergeCell ref="B415:C415"/>
    <mergeCell ref="D415:AL415"/>
    <mergeCell ref="A300:AP300"/>
    <mergeCell ref="D250:AL250"/>
    <mergeCell ref="AM322:AP322"/>
    <mergeCell ref="B323:C323"/>
    <mergeCell ref="B270:C270"/>
    <mergeCell ref="B255:C255"/>
    <mergeCell ref="AM340:AP342"/>
    <mergeCell ref="B348:C348"/>
    <mergeCell ref="D396:AL396"/>
    <mergeCell ref="D384:D385"/>
    <mergeCell ref="B275:C275"/>
    <mergeCell ref="D276:AL276"/>
    <mergeCell ref="D277:AL277"/>
    <mergeCell ref="B276:C276"/>
    <mergeCell ref="B295:AP295"/>
    <mergeCell ref="B331:AP331"/>
    <mergeCell ref="AM323:AP323"/>
    <mergeCell ref="AM334:AP334"/>
    <mergeCell ref="B277:C277"/>
    <mergeCell ref="D323:AL323"/>
    <mergeCell ref="AM281:AP281"/>
    <mergeCell ref="D289:AL289"/>
    <mergeCell ref="B316:C316"/>
    <mergeCell ref="B317:C317"/>
    <mergeCell ref="D322:AL322"/>
    <mergeCell ref="A329:AP329"/>
    <mergeCell ref="A338:AP338"/>
    <mergeCell ref="A344:AP344"/>
    <mergeCell ref="D336:AL336"/>
    <mergeCell ref="AM296:AP296"/>
    <mergeCell ref="D298:AL298"/>
    <mergeCell ref="D314:AL314"/>
    <mergeCell ref="AM254:AP254"/>
    <mergeCell ref="AM324:AP324"/>
    <mergeCell ref="B271:C271"/>
    <mergeCell ref="AM317:AP317"/>
    <mergeCell ref="AM271:AP271"/>
    <mergeCell ref="A273:AP273"/>
    <mergeCell ref="B274:C274"/>
    <mergeCell ref="D260:AL260"/>
    <mergeCell ref="D302:AL302"/>
    <mergeCell ref="B288:C288"/>
    <mergeCell ref="AM302:AP302"/>
    <mergeCell ref="D319:AL319"/>
    <mergeCell ref="AM314:AP314"/>
    <mergeCell ref="D304:AL304"/>
    <mergeCell ref="AM304:AP304"/>
    <mergeCell ref="AM330:AP330"/>
    <mergeCell ref="D297:AL297"/>
    <mergeCell ref="B314:C314"/>
    <mergeCell ref="AM307:AP307"/>
    <mergeCell ref="AM267:AP267"/>
    <mergeCell ref="D270:AL270"/>
    <mergeCell ref="AM255:AP255"/>
    <mergeCell ref="AM248:AP248"/>
    <mergeCell ref="D249:AL249"/>
    <mergeCell ref="A269:AP269"/>
    <mergeCell ref="AM298:AP298"/>
    <mergeCell ref="B267:C267"/>
    <mergeCell ref="D326:AL326"/>
    <mergeCell ref="AM326:AP326"/>
    <mergeCell ref="A321:AP321"/>
    <mergeCell ref="D335:AL335"/>
    <mergeCell ref="D307:AL307"/>
    <mergeCell ref="AM249:AP249"/>
    <mergeCell ref="AM250:AP250"/>
    <mergeCell ref="D251:AL251"/>
    <mergeCell ref="AM251:AP251"/>
    <mergeCell ref="D252:AL252"/>
    <mergeCell ref="AM252:AP252"/>
    <mergeCell ref="AM253:AP253"/>
    <mergeCell ref="D254:AL254"/>
    <mergeCell ref="D332:AL332"/>
    <mergeCell ref="AM332:AP332"/>
    <mergeCell ref="D333:AL333"/>
    <mergeCell ref="AM333:AP333"/>
    <mergeCell ref="B324:C324"/>
    <mergeCell ref="B326:C326"/>
    <mergeCell ref="B308:C308"/>
    <mergeCell ref="AM335:AP335"/>
    <mergeCell ref="A287:AP287"/>
    <mergeCell ref="B302:C302"/>
    <mergeCell ref="B303:C303"/>
    <mergeCell ref="AG94:AK94"/>
    <mergeCell ref="B64:AP64"/>
    <mergeCell ref="B65:AP65"/>
    <mergeCell ref="B70:E70"/>
    <mergeCell ref="B100:AP100"/>
    <mergeCell ref="B101:AP101"/>
    <mergeCell ref="A105:AP105"/>
    <mergeCell ref="B136:AP136"/>
    <mergeCell ref="AG107:AK107"/>
    <mergeCell ref="AG111:AK111"/>
    <mergeCell ref="AG112:AK112"/>
    <mergeCell ref="AG113:AK113"/>
    <mergeCell ref="B160:AP160"/>
    <mergeCell ref="A23:AP23"/>
    <mergeCell ref="B176:AP176"/>
    <mergeCell ref="B177:AP177"/>
    <mergeCell ref="AG93:AK93"/>
    <mergeCell ref="AG73:AK73"/>
    <mergeCell ref="W73:AA73"/>
    <mergeCell ref="AG92:AK92"/>
    <mergeCell ref="AG90:AK90"/>
    <mergeCell ref="A88:AP88"/>
    <mergeCell ref="B125:E125"/>
    <mergeCell ref="B126:AP126"/>
    <mergeCell ref="B174:C174"/>
    <mergeCell ref="B172:C172"/>
    <mergeCell ref="F46:AP46"/>
    <mergeCell ref="F70:AP70"/>
    <mergeCell ref="A69:AP69"/>
    <mergeCell ref="B89:E89"/>
    <mergeCell ref="W49:AA49"/>
    <mergeCell ref="D34:AP34"/>
    <mergeCell ref="AG49:AK49"/>
    <mergeCell ref="I14:P17"/>
    <mergeCell ref="Z14:AP15"/>
    <mergeCell ref="D9:G9"/>
    <mergeCell ref="D10:G11"/>
    <mergeCell ref="D12:G12"/>
    <mergeCell ref="D13:G17"/>
    <mergeCell ref="C6:J6"/>
    <mergeCell ref="C4:AP4"/>
    <mergeCell ref="C3:AP3"/>
    <mergeCell ref="B46:E46"/>
    <mergeCell ref="A45:AP45"/>
    <mergeCell ref="AG58:AK58"/>
    <mergeCell ref="AG77:AK77"/>
    <mergeCell ref="B84:AP84"/>
    <mergeCell ref="AG75:AK75"/>
    <mergeCell ref="AG76:AK76"/>
    <mergeCell ref="B83:AP83"/>
    <mergeCell ref="D18:AP18"/>
    <mergeCell ref="D19:AP19"/>
    <mergeCell ref="C21:AO21"/>
    <mergeCell ref="S20:U20"/>
    <mergeCell ref="A22:J22"/>
    <mergeCell ref="A36:AP36"/>
    <mergeCell ref="C37:AP37"/>
    <mergeCell ref="T39:AC39"/>
    <mergeCell ref="D39:M39"/>
    <mergeCell ref="N39:Q39"/>
    <mergeCell ref="AD39:AG39"/>
    <mergeCell ref="I20:R20"/>
    <mergeCell ref="A41:AP41"/>
    <mergeCell ref="B42:AP42"/>
    <mergeCell ref="D43:AP43"/>
    <mergeCell ref="B106:E106"/>
    <mergeCell ref="AG108:AK108"/>
    <mergeCell ref="W109:AA109"/>
    <mergeCell ref="AG109:AK109"/>
    <mergeCell ref="A124:AP124"/>
    <mergeCell ref="B139:Q139"/>
    <mergeCell ref="B140:E140"/>
    <mergeCell ref="A131:AP131"/>
    <mergeCell ref="AI146:AM146"/>
    <mergeCell ref="A1:AP1"/>
    <mergeCell ref="A2:AP2"/>
    <mergeCell ref="A5:R5"/>
    <mergeCell ref="S5:AP5"/>
    <mergeCell ref="S6:AP6"/>
    <mergeCell ref="I9:AP9"/>
    <mergeCell ref="I10:AP10"/>
    <mergeCell ref="I11:AP11"/>
    <mergeCell ref="AA12:AF12"/>
    <mergeCell ref="Q13:AP13"/>
    <mergeCell ref="AH12:AP12"/>
    <mergeCell ref="Q12:Y12"/>
    <mergeCell ref="T7:U7"/>
    <mergeCell ref="V7:W7"/>
    <mergeCell ref="X7:Y7"/>
    <mergeCell ref="Z7:AA7"/>
    <mergeCell ref="AB7:AC7"/>
    <mergeCell ref="AN7:AP7"/>
    <mergeCell ref="AL7:AM7"/>
    <mergeCell ref="AD7:AE7"/>
    <mergeCell ref="AF7:AG7"/>
    <mergeCell ref="A7:B17"/>
    <mergeCell ref="AJ17:AL17"/>
    <mergeCell ref="B182:C182"/>
    <mergeCell ref="AM187:AP187"/>
    <mergeCell ref="A197:AP197"/>
    <mergeCell ref="D191:AL191"/>
    <mergeCell ref="D192:AL192"/>
    <mergeCell ref="A181:AP181"/>
    <mergeCell ref="D184:AL184"/>
    <mergeCell ref="D187:AL187"/>
    <mergeCell ref="D182:AL182"/>
    <mergeCell ref="Q16:Y17"/>
    <mergeCell ref="AH7:AI7"/>
    <mergeCell ref="AJ7:AK7"/>
    <mergeCell ref="W20:AB20"/>
    <mergeCell ref="I8:AP8"/>
    <mergeCell ref="K6:L6"/>
    <mergeCell ref="Q14:Y15"/>
    <mergeCell ref="J13:O13"/>
    <mergeCell ref="J12:O12"/>
    <mergeCell ref="F7:P7"/>
    <mergeCell ref="D8:G8"/>
    <mergeCell ref="C20:F20"/>
    <mergeCell ref="AJ16:AL16"/>
    <mergeCell ref="AD20:AM20"/>
    <mergeCell ref="AN20:AP20"/>
    <mergeCell ref="B127:AP127"/>
    <mergeCell ref="AM172:AP172"/>
    <mergeCell ref="D172:AL172"/>
    <mergeCell ref="B166:AP166"/>
    <mergeCell ref="B167:AP167"/>
    <mergeCell ref="A164:AP164"/>
    <mergeCell ref="B119:AP119"/>
    <mergeCell ref="B120:AP120"/>
    <mergeCell ref="B152:AP152"/>
    <mergeCell ref="B153:AP153"/>
    <mergeCell ref="A157:AP157"/>
    <mergeCell ref="B158:E158"/>
    <mergeCell ref="B159:AP159"/>
    <mergeCell ref="B184:C186"/>
    <mergeCell ref="B173:C173"/>
    <mergeCell ref="B165:E165"/>
    <mergeCell ref="F165:AP165"/>
    <mergeCell ref="B169:AN169"/>
    <mergeCell ref="F132:AP132"/>
    <mergeCell ref="F158:AP158"/>
    <mergeCell ref="A179:J179"/>
    <mergeCell ref="B132:E132"/>
    <mergeCell ref="AI142:AM142"/>
    <mergeCell ref="D218:AL218"/>
    <mergeCell ref="AM210:AP210"/>
    <mergeCell ref="D210:AL210"/>
    <mergeCell ref="B204:C204"/>
    <mergeCell ref="B198:C198"/>
    <mergeCell ref="B199:C199"/>
    <mergeCell ref="B200:C200"/>
    <mergeCell ref="B195:C195"/>
    <mergeCell ref="B194:C194"/>
    <mergeCell ref="D198:AL198"/>
    <mergeCell ref="AM198:AP198"/>
    <mergeCell ref="D183:AL183"/>
    <mergeCell ref="A189:AP189"/>
    <mergeCell ref="AM192:AP192"/>
    <mergeCell ref="B193:C193"/>
    <mergeCell ref="D174:AL174"/>
    <mergeCell ref="AM182:AP182"/>
    <mergeCell ref="AM183:AP183"/>
    <mergeCell ref="AM184:AP186"/>
    <mergeCell ref="D190:AL190"/>
    <mergeCell ref="B192:C192"/>
    <mergeCell ref="D194:AL194"/>
    <mergeCell ref="D195:AL195"/>
    <mergeCell ref="AM200:AP200"/>
    <mergeCell ref="B187:C187"/>
    <mergeCell ref="D199:AL199"/>
    <mergeCell ref="AM191:AP191"/>
    <mergeCell ref="B190:C190"/>
    <mergeCell ref="B191:C191"/>
    <mergeCell ref="AM195:AP195"/>
    <mergeCell ref="AM194:AP194"/>
    <mergeCell ref="A208:AP208"/>
    <mergeCell ref="B214:C214"/>
    <mergeCell ref="D193:AL193"/>
    <mergeCell ref="D200:AL200"/>
    <mergeCell ref="AM199:AP199"/>
    <mergeCell ref="AM204:AP204"/>
    <mergeCell ref="D205:AL205"/>
    <mergeCell ref="D206:AL206"/>
    <mergeCell ref="B205:C205"/>
    <mergeCell ref="D201:AL201"/>
    <mergeCell ref="AM201:AP201"/>
    <mergeCell ref="AM206:AP206"/>
    <mergeCell ref="D209:AL209"/>
    <mergeCell ref="D204:AL204"/>
    <mergeCell ref="B211:C211"/>
    <mergeCell ref="B210:C210"/>
    <mergeCell ref="D211:AL211"/>
    <mergeCell ref="AM209:AP209"/>
    <mergeCell ref="B201:C201"/>
    <mergeCell ref="B206:C206"/>
    <mergeCell ref="B209:C209"/>
    <mergeCell ref="D225:AL225"/>
    <mergeCell ref="D213:AL213"/>
    <mergeCell ref="AM211:AP211"/>
    <mergeCell ref="AM212:AP212"/>
    <mergeCell ref="AM213:AP213"/>
    <mergeCell ref="AM215:AP215"/>
    <mergeCell ref="AM221:AP221"/>
    <mergeCell ref="AM220:AP220"/>
    <mergeCell ref="AM219:AP219"/>
    <mergeCell ref="AM218:AP218"/>
    <mergeCell ref="A203:AP203"/>
    <mergeCell ref="AM225:AP225"/>
    <mergeCell ref="AM205:AP205"/>
    <mergeCell ref="A217:AP217"/>
    <mergeCell ref="B224:C224"/>
    <mergeCell ref="B218:C218"/>
    <mergeCell ref="B225:C225"/>
    <mergeCell ref="B219:C219"/>
    <mergeCell ref="B220:C220"/>
    <mergeCell ref="B215:C215"/>
    <mergeCell ref="B222:AP222"/>
    <mergeCell ref="B223:C223"/>
    <mergeCell ref="AM224:AP224"/>
    <mergeCell ref="AM223:AP223"/>
    <mergeCell ref="D223:AL223"/>
    <mergeCell ref="D224:AL224"/>
    <mergeCell ref="D220:AL220"/>
    <mergeCell ref="B212:C212"/>
    <mergeCell ref="B213:C213"/>
    <mergeCell ref="B251:C251"/>
    <mergeCell ref="A258:AP258"/>
    <mergeCell ref="D234:AL234"/>
    <mergeCell ref="D235:AL235"/>
    <mergeCell ref="D230:AL230"/>
    <mergeCell ref="D231:AL231"/>
    <mergeCell ref="AM229:AP229"/>
    <mergeCell ref="AM234:AP234"/>
    <mergeCell ref="AM235:AP235"/>
    <mergeCell ref="AM230:AP230"/>
    <mergeCell ref="AM231:AP231"/>
    <mergeCell ref="B252:C252"/>
    <mergeCell ref="B242:C242"/>
    <mergeCell ref="B237:C237"/>
    <mergeCell ref="D221:AL221"/>
    <mergeCell ref="D212:AL212"/>
    <mergeCell ref="D236:AL236"/>
    <mergeCell ref="D241:AL241"/>
    <mergeCell ref="D242:AL242"/>
    <mergeCell ref="B243:C243"/>
    <mergeCell ref="B244:C244"/>
    <mergeCell ref="B245:C245"/>
    <mergeCell ref="AM239:AP239"/>
    <mergeCell ref="AM240:AP240"/>
    <mergeCell ref="AM241:AP241"/>
    <mergeCell ref="AM242:AP242"/>
    <mergeCell ref="B230:C230"/>
    <mergeCell ref="B256:C256"/>
    <mergeCell ref="B253:C253"/>
    <mergeCell ref="B254:C254"/>
    <mergeCell ref="B586:C586"/>
    <mergeCell ref="AM591:AP591"/>
    <mergeCell ref="B503:C505"/>
    <mergeCell ref="B542:AP542"/>
    <mergeCell ref="E504:AK504"/>
    <mergeCell ref="B497:C497"/>
    <mergeCell ref="AM489:AP489"/>
    <mergeCell ref="B488:C488"/>
    <mergeCell ref="AM503:AP505"/>
    <mergeCell ref="D488:AL488"/>
    <mergeCell ref="B489:C489"/>
    <mergeCell ref="D489:AL489"/>
    <mergeCell ref="D229:AL229"/>
    <mergeCell ref="D219:AL219"/>
    <mergeCell ref="D214:AL214"/>
    <mergeCell ref="D215:AL215"/>
    <mergeCell ref="AM214:AP214"/>
    <mergeCell ref="B264:C266"/>
    <mergeCell ref="D285:AL285"/>
    <mergeCell ref="B282:C283"/>
    <mergeCell ref="AM282:AP284"/>
    <mergeCell ref="AM285:AP285"/>
    <mergeCell ref="D282:AL282"/>
    <mergeCell ref="B285:C285"/>
    <mergeCell ref="D253:AL253"/>
    <mergeCell ref="A279:AP279"/>
    <mergeCell ref="B280:C280"/>
    <mergeCell ref="D280:AL280"/>
    <mergeCell ref="AM280:AP280"/>
    <mergeCell ref="B281:C281"/>
    <mergeCell ref="D281:AL281"/>
    <mergeCell ref="D267:AL267"/>
    <mergeCell ref="B238:AP238"/>
    <mergeCell ref="B239:C239"/>
    <mergeCell ref="D237:AL237"/>
    <mergeCell ref="B248:C248"/>
    <mergeCell ref="B249:C249"/>
    <mergeCell ref="B250:C250"/>
    <mergeCell ref="D248:AL248"/>
    <mergeCell ref="B240:C240"/>
    <mergeCell ref="B651:AP651"/>
    <mergeCell ref="D749:AL749"/>
    <mergeCell ref="AM732:AP732"/>
    <mergeCell ref="B756:C756"/>
    <mergeCell ref="AM563:AP563"/>
    <mergeCell ref="B520:AP520"/>
    <mergeCell ref="AM550:AP550"/>
    <mergeCell ref="B528:C528"/>
    <mergeCell ref="D755:AL755"/>
    <mergeCell ref="D719:AL719"/>
    <mergeCell ref="D732:AL732"/>
    <mergeCell ref="B628:C628"/>
    <mergeCell ref="B726:AP726"/>
    <mergeCell ref="D641:AL641"/>
    <mergeCell ref="B690:C690"/>
    <mergeCell ref="D702:AL702"/>
    <mergeCell ref="D707:AL707"/>
    <mergeCell ref="D708:AL708"/>
    <mergeCell ref="B694:AP694"/>
    <mergeCell ref="B691:C691"/>
    <mergeCell ref="B704:C708"/>
    <mergeCell ref="D744:AL744"/>
    <mergeCell ref="AM749:AP749"/>
    <mergeCell ref="B689:C689"/>
    <mergeCell ref="D735:AL735"/>
    <mergeCell ref="D721:AL721"/>
    <mergeCell ref="AM762:AP762"/>
    <mergeCell ref="AM775:AP775"/>
    <mergeCell ref="D798:AL798"/>
    <mergeCell ref="AM773:AP773"/>
    <mergeCell ref="AM756:AP756"/>
    <mergeCell ref="B760:C760"/>
    <mergeCell ref="D770:AL770"/>
    <mergeCell ref="AM770:AP770"/>
    <mergeCell ref="AM792:AP792"/>
    <mergeCell ref="D801:AL801"/>
    <mergeCell ref="AM801:AP801"/>
    <mergeCell ref="B788:C788"/>
    <mergeCell ref="AM785:AP785"/>
    <mergeCell ref="D775:AL775"/>
    <mergeCell ref="B781:C781"/>
    <mergeCell ref="B763:C763"/>
    <mergeCell ref="D787:AL787"/>
    <mergeCell ref="B764:C766"/>
    <mergeCell ref="B799:C799"/>
    <mergeCell ref="AM798:AP798"/>
    <mergeCell ref="B784:C784"/>
    <mergeCell ref="D762:AL762"/>
    <mergeCell ref="AM764:AP766"/>
    <mergeCell ref="AM763:AP763"/>
    <mergeCell ref="D792:AL792"/>
    <mergeCell ref="D800:AL800"/>
    <mergeCell ref="AM757:AP757"/>
    <mergeCell ref="D724:AL724"/>
    <mergeCell ref="D733:AL733"/>
    <mergeCell ref="B732:C736"/>
    <mergeCell ref="B759:AP759"/>
    <mergeCell ref="D757:AL757"/>
    <mergeCell ref="D751:AL751"/>
    <mergeCell ref="B877:C877"/>
    <mergeCell ref="D833:AL833"/>
    <mergeCell ref="AM821:AP821"/>
    <mergeCell ref="B811:C811"/>
    <mergeCell ref="B840:AP840"/>
    <mergeCell ref="AM866:AP866"/>
    <mergeCell ref="AM825:AP825"/>
    <mergeCell ref="D878:AL878"/>
    <mergeCell ref="AB819:AI819"/>
    <mergeCell ref="D819:AA819"/>
    <mergeCell ref="AJ819:AK819"/>
    <mergeCell ref="D812:AL812"/>
    <mergeCell ref="D814:AL814"/>
    <mergeCell ref="AM871:AP871"/>
    <mergeCell ref="D835:AL835"/>
    <mergeCell ref="D783:AL783"/>
    <mergeCell ref="E752:AK752"/>
    <mergeCell ref="E765:AK765"/>
    <mergeCell ref="B809:C809"/>
    <mergeCell ref="B810:C810"/>
    <mergeCell ref="D777:AL777"/>
    <mergeCell ref="D827:AL827"/>
    <mergeCell ref="D788:AL788"/>
    <mergeCell ref="AM789:AP789"/>
    <mergeCell ref="D773:AL773"/>
    <mergeCell ref="AM800:AP800"/>
    <mergeCell ref="AM781:AP781"/>
    <mergeCell ref="B793:AP793"/>
    <mergeCell ref="B800:C800"/>
    <mergeCell ref="B803:C803"/>
    <mergeCell ref="B795:C795"/>
    <mergeCell ref="D796:AL796"/>
    <mergeCell ref="AM796:AP796"/>
    <mergeCell ref="B797:C797"/>
    <mergeCell ref="D797:AL797"/>
    <mergeCell ref="D794:AL794"/>
    <mergeCell ref="B777:C777"/>
    <mergeCell ref="D768:AL768"/>
    <mergeCell ref="B869:C869"/>
    <mergeCell ref="AM833:AP833"/>
    <mergeCell ref="B885:C885"/>
    <mergeCell ref="D885:AL885"/>
    <mergeCell ref="AM870:AP870"/>
    <mergeCell ref="B868:C868"/>
    <mergeCell ref="B883:C883"/>
    <mergeCell ref="D883:AL883"/>
    <mergeCell ref="D789:AL789"/>
    <mergeCell ref="B801:C801"/>
    <mergeCell ref="B808:AP808"/>
    <mergeCell ref="B806:C806"/>
    <mergeCell ref="D806:AL806"/>
    <mergeCell ref="B802:C802"/>
    <mergeCell ref="E941:AK941"/>
    <mergeCell ref="B923:AP923"/>
    <mergeCell ref="B921:C921"/>
    <mergeCell ref="D891:AL891"/>
    <mergeCell ref="B925:AP925"/>
    <mergeCell ref="B904:AP904"/>
    <mergeCell ref="B900:C900"/>
    <mergeCell ref="D900:AL900"/>
    <mergeCell ref="D903:AL903"/>
    <mergeCell ref="B913:C913"/>
    <mergeCell ref="D913:AL913"/>
    <mergeCell ref="B898:C898"/>
    <mergeCell ref="D898:AL898"/>
    <mergeCell ref="B838:C838"/>
    <mergeCell ref="D817:AL817"/>
    <mergeCell ref="AM841:AP841"/>
    <mergeCell ref="AM854:AP854"/>
    <mergeCell ref="B855:C855"/>
    <mergeCell ref="D855:AL855"/>
    <mergeCell ref="AM855:AP855"/>
    <mergeCell ref="B864:C864"/>
    <mergeCell ref="D838:AL838"/>
    <mergeCell ref="B830:C830"/>
    <mergeCell ref="D830:AL830"/>
    <mergeCell ref="D822:AL822"/>
    <mergeCell ref="B859:AP859"/>
    <mergeCell ref="B876:AP876"/>
    <mergeCell ref="B882:AP882"/>
    <mergeCell ref="E823:AK823"/>
    <mergeCell ref="B837:C837"/>
    <mergeCell ref="B817:C817"/>
    <mergeCell ref="D916:AL916"/>
    <mergeCell ref="E927:AK927"/>
    <mergeCell ref="D872:AL872"/>
    <mergeCell ref="AM872:AP872"/>
    <mergeCell ref="B905:C905"/>
    <mergeCell ref="D905:AL905"/>
    <mergeCell ref="B920:C920"/>
    <mergeCell ref="D920:AL920"/>
    <mergeCell ref="AM920:AP920"/>
    <mergeCell ref="AM903:AP903"/>
    <mergeCell ref="B902:C902"/>
    <mergeCell ref="D902:AL902"/>
    <mergeCell ref="D911:AL911"/>
    <mergeCell ref="AM883:AP883"/>
    <mergeCell ref="B893:C893"/>
    <mergeCell ref="B895:C897"/>
    <mergeCell ref="AM895:AP897"/>
    <mergeCell ref="D895:AL895"/>
    <mergeCell ref="D924:AL924"/>
    <mergeCell ref="B916:C916"/>
    <mergeCell ref="B915:C915"/>
    <mergeCell ref="D915:AL915"/>
    <mergeCell ref="AM915:AP915"/>
    <mergeCell ref="D894:AL894"/>
    <mergeCell ref="B879:C879"/>
    <mergeCell ref="B943:C943"/>
    <mergeCell ref="AI998:AK998"/>
    <mergeCell ref="J999:K999"/>
    <mergeCell ref="F985:AJ985"/>
    <mergeCell ref="N981:O981"/>
    <mergeCell ref="P981:Q981"/>
    <mergeCell ref="B955:C955"/>
    <mergeCell ref="X995:Y995"/>
    <mergeCell ref="D958:AL958"/>
    <mergeCell ref="AF981:AH981"/>
    <mergeCell ref="E982:I983"/>
    <mergeCell ref="AD999:AE999"/>
    <mergeCell ref="AF999:AH999"/>
    <mergeCell ref="B972:AP972"/>
    <mergeCell ref="AI997:AK997"/>
    <mergeCell ref="D955:AL955"/>
    <mergeCell ref="D964:AL964"/>
    <mergeCell ref="D989:AL989"/>
    <mergeCell ref="B953:AP953"/>
    <mergeCell ref="B958:C958"/>
    <mergeCell ref="B751:C753"/>
    <mergeCell ref="AM751:AP753"/>
    <mergeCell ref="B867:C867"/>
    <mergeCell ref="B872:C872"/>
    <mergeCell ref="B757:C757"/>
    <mergeCell ref="D795:AL795"/>
    <mergeCell ref="B846:C846"/>
    <mergeCell ref="D846:AL846"/>
    <mergeCell ref="D845:AL845"/>
    <mergeCell ref="AM868:AP868"/>
    <mergeCell ref="B849:C849"/>
    <mergeCell ref="B854:C854"/>
    <mergeCell ref="AM822:AP824"/>
    <mergeCell ref="D824:AL824"/>
    <mergeCell ref="D848:AL848"/>
    <mergeCell ref="B768:C768"/>
    <mergeCell ref="B772:AP772"/>
    <mergeCell ref="B833:C835"/>
    <mergeCell ref="B779:C779"/>
    <mergeCell ref="B843:C843"/>
    <mergeCell ref="B871:C871"/>
    <mergeCell ref="AM794:AP794"/>
    <mergeCell ref="B775:C775"/>
    <mergeCell ref="B841:C841"/>
    <mergeCell ref="D843:AL843"/>
    <mergeCell ref="D854:AL854"/>
    <mergeCell ref="AM788:AP788"/>
    <mergeCell ref="B856:C856"/>
    <mergeCell ref="B794:C794"/>
    <mergeCell ref="B798:C798"/>
    <mergeCell ref="D841:AL841"/>
    <mergeCell ref="AM768:AP768"/>
    <mergeCell ref="AM1238:AP1238"/>
    <mergeCell ref="AM1239:AP1239"/>
    <mergeCell ref="AM1231:AP1231"/>
    <mergeCell ref="AM1204:AP1204"/>
    <mergeCell ref="B1204:C1204"/>
    <mergeCell ref="B1185:C1185"/>
    <mergeCell ref="D1185:AL1185"/>
    <mergeCell ref="B1186:C1186"/>
    <mergeCell ref="D1168:AL1168"/>
    <mergeCell ref="AM1237:AP1237"/>
    <mergeCell ref="B1216:C1216"/>
    <mergeCell ref="D867:AL867"/>
    <mergeCell ref="B890:AP890"/>
    <mergeCell ref="AM888:AP888"/>
    <mergeCell ref="AM884:AP884"/>
    <mergeCell ref="AI999:AK999"/>
    <mergeCell ref="B924:C924"/>
    <mergeCell ref="B903:C903"/>
    <mergeCell ref="D899:AL899"/>
    <mergeCell ref="AM899:AP899"/>
    <mergeCell ref="AB1017:AC1017"/>
    <mergeCell ref="T1017:U1017"/>
    <mergeCell ref="AM958:AP958"/>
    <mergeCell ref="B935:C935"/>
    <mergeCell ref="D935:AL935"/>
    <mergeCell ref="D987:AL987"/>
    <mergeCell ref="B1223:C1223"/>
    <mergeCell ref="B880:C880"/>
    <mergeCell ref="D973:AL973"/>
    <mergeCell ref="AI980:AK980"/>
    <mergeCell ref="AI981:AK981"/>
    <mergeCell ref="D1003:AL1003"/>
    <mergeCell ref="B1229:C1229"/>
    <mergeCell ref="B1263:C1263"/>
    <mergeCell ref="B1235:C1235"/>
    <mergeCell ref="B1247:C1247"/>
    <mergeCell ref="B1248:C1248"/>
    <mergeCell ref="B1269:C1269"/>
    <mergeCell ref="D1269:AL1269"/>
    <mergeCell ref="D1235:AL1235"/>
    <mergeCell ref="B1225:C1225"/>
    <mergeCell ref="D1225:AL1225"/>
    <mergeCell ref="B1238:C1238"/>
    <mergeCell ref="D1238:AL1238"/>
    <mergeCell ref="D1240:AL1240"/>
    <mergeCell ref="D1234:AL1234"/>
    <mergeCell ref="D1237:AL1237"/>
    <mergeCell ref="E1264:AK1264"/>
    <mergeCell ref="B1275:C1275"/>
    <mergeCell ref="D1230:AL1230"/>
    <mergeCell ref="B1232:C1232"/>
    <mergeCell ref="D1232:AL1232"/>
    <mergeCell ref="B1239:C1239"/>
    <mergeCell ref="B1230:C1230"/>
    <mergeCell ref="AM1275:AP1275"/>
    <mergeCell ref="B1270:C1270"/>
    <mergeCell ref="D1270:AL1270"/>
    <mergeCell ref="AM1270:AP1270"/>
    <mergeCell ref="D1251:AL1251"/>
    <mergeCell ref="AM1251:AP1251"/>
    <mergeCell ref="B1252:C1252"/>
    <mergeCell ref="AM1265:AP1265"/>
    <mergeCell ref="F1265:AL1265"/>
    <mergeCell ref="B1244:AL1244"/>
    <mergeCell ref="D1245:AL1245"/>
    <mergeCell ref="AM1264:AP1264"/>
    <mergeCell ref="B1274:C1274"/>
    <mergeCell ref="D1274:AL1274"/>
    <mergeCell ref="B1273:C1273"/>
    <mergeCell ref="B1245:C1245"/>
    <mergeCell ref="D1273:AL1273"/>
    <mergeCell ref="AM1274:AP1274"/>
    <mergeCell ref="AM1273:AP1273"/>
    <mergeCell ref="AM1272:AP1272"/>
    <mergeCell ref="AM1271:AP1271"/>
    <mergeCell ref="AM1269:AP1269"/>
    <mergeCell ref="AM1268:AP1268"/>
    <mergeCell ref="AM1263:AP1263"/>
    <mergeCell ref="AM1262:AP1262"/>
    <mergeCell ref="AM1261:AP1261"/>
    <mergeCell ref="AM1260:AP1260"/>
    <mergeCell ref="AM1256:AP1256"/>
    <mergeCell ref="AM1255:AP1255"/>
    <mergeCell ref="AM1250:AP1250"/>
    <mergeCell ref="AM1246:AP1246"/>
    <mergeCell ref="AM1248:AP1248"/>
    <mergeCell ref="D1209:AL1209"/>
    <mergeCell ref="B1212:AL1212"/>
    <mergeCell ref="D1207:AL1207"/>
    <mergeCell ref="B1202:C1202"/>
    <mergeCell ref="D1202:AL1202"/>
    <mergeCell ref="B1203:C1203"/>
    <mergeCell ref="B1208:C1208"/>
    <mergeCell ref="B1213:C1213"/>
    <mergeCell ref="D1213:AL1213"/>
    <mergeCell ref="AM1213:AP1213"/>
    <mergeCell ref="B1214:C1214"/>
    <mergeCell ref="D1214:AL1214"/>
    <mergeCell ref="AM1214:AP1214"/>
    <mergeCell ref="B1215:C1215"/>
    <mergeCell ref="D1215:AL1215"/>
    <mergeCell ref="AM1215:AP1215"/>
    <mergeCell ref="AM1212:AP1212"/>
    <mergeCell ref="B1209:C1209"/>
    <mergeCell ref="AM1208:AP1208"/>
    <mergeCell ref="D1204:AL1204"/>
    <mergeCell ref="AM898:AP898"/>
    <mergeCell ref="AM1197:AP1197"/>
    <mergeCell ref="D1184:AL1184"/>
    <mergeCell ref="D1167:AL1167"/>
    <mergeCell ref="AM965:AP965"/>
    <mergeCell ref="D965:AL965"/>
    <mergeCell ref="B1120:C1120"/>
    <mergeCell ref="D1120:AL1120"/>
    <mergeCell ref="B975:C1007"/>
    <mergeCell ref="D992:AL992"/>
    <mergeCell ref="AM975:AP1007"/>
    <mergeCell ref="D993:AL993"/>
    <mergeCell ref="E1000:AK1000"/>
    <mergeCell ref="D1002:AL1002"/>
    <mergeCell ref="AM940:AP942"/>
    <mergeCell ref="AD983:AE983"/>
    <mergeCell ref="AM1146:AP1146"/>
    <mergeCell ref="B1162:C1164"/>
    <mergeCell ref="AM1184:AP1184"/>
    <mergeCell ref="D1197:AL1197"/>
    <mergeCell ref="AM1202:AP1202"/>
    <mergeCell ref="AM900:AP900"/>
    <mergeCell ref="B901:C901"/>
    <mergeCell ref="B1129:C1129"/>
    <mergeCell ref="B1142:C1142"/>
    <mergeCell ref="B1141:AL1141"/>
    <mergeCell ref="D1142:AL1142"/>
    <mergeCell ref="B1010:C1025"/>
    <mergeCell ref="AF983:AH983"/>
    <mergeCell ref="AI983:AK983"/>
    <mergeCell ref="L995:M995"/>
    <mergeCell ref="AM913:AP913"/>
    <mergeCell ref="B914:C914"/>
    <mergeCell ref="D914:AL914"/>
    <mergeCell ref="D695:AL695"/>
    <mergeCell ref="D863:AL863"/>
    <mergeCell ref="D888:AL888"/>
    <mergeCell ref="AM636:AP636"/>
    <mergeCell ref="D877:AL877"/>
    <mergeCell ref="B657:AP657"/>
    <mergeCell ref="D672:AL672"/>
    <mergeCell ref="B642:C643"/>
    <mergeCell ref="AM878:AP878"/>
    <mergeCell ref="D879:AL879"/>
    <mergeCell ref="B822:C824"/>
    <mergeCell ref="AM673:AP673"/>
    <mergeCell ref="AM667:AP667"/>
    <mergeCell ref="AM678:AP678"/>
    <mergeCell ref="D671:AL671"/>
    <mergeCell ref="D769:AL769"/>
    <mergeCell ref="B888:C888"/>
    <mergeCell ref="D844:AL844"/>
    <mergeCell ref="D880:AL880"/>
    <mergeCell ref="D730:AL730"/>
    <mergeCell ref="AM730:AP730"/>
    <mergeCell ref="AM835:AP835"/>
    <mergeCell ref="AM865:AP865"/>
    <mergeCell ref="D729:AL729"/>
    <mergeCell ref="AM847:AP847"/>
    <mergeCell ref="B860:C860"/>
    <mergeCell ref="D860:AL860"/>
    <mergeCell ref="B789:C789"/>
    <mergeCell ref="D799:AL799"/>
    <mergeCell ref="B778:C778"/>
    <mergeCell ref="AM875:AP875"/>
    <mergeCell ref="B874:AP874"/>
    <mergeCell ref="B908:C908"/>
    <mergeCell ref="D908:AL908"/>
    <mergeCell ref="D893:AL893"/>
    <mergeCell ref="B813:C813"/>
    <mergeCell ref="AM818:AP820"/>
    <mergeCell ref="B818:C820"/>
    <mergeCell ref="D810:AL810"/>
    <mergeCell ref="AM863:AP863"/>
    <mergeCell ref="D870:AL870"/>
    <mergeCell ref="D831:AL831"/>
    <mergeCell ref="AM831:AP831"/>
    <mergeCell ref="AM869:AP869"/>
    <mergeCell ref="D865:AL865"/>
    <mergeCell ref="AM848:AP848"/>
    <mergeCell ref="B881:C881"/>
    <mergeCell ref="AM880:AP880"/>
    <mergeCell ref="B884:C884"/>
    <mergeCell ref="AM860:AP860"/>
    <mergeCell ref="B853:AP853"/>
    <mergeCell ref="AM799:AP799"/>
    <mergeCell ref="B783:C783"/>
    <mergeCell ref="B894:C894"/>
    <mergeCell ref="B892:AP892"/>
    <mergeCell ref="B899:C899"/>
    <mergeCell ref="D802:AL802"/>
    <mergeCell ref="AM802:AP802"/>
    <mergeCell ref="B870:C870"/>
    <mergeCell ref="B845:C845"/>
    <mergeCell ref="D871:AL871"/>
    <mergeCell ref="B333:C333"/>
    <mergeCell ref="AM289:AP289"/>
    <mergeCell ref="D290:AL290"/>
    <mergeCell ref="B297:C297"/>
    <mergeCell ref="D334:AL334"/>
    <mergeCell ref="AM297:AP297"/>
    <mergeCell ref="AM290:AP290"/>
    <mergeCell ref="B301:C301"/>
    <mergeCell ref="D324:AL324"/>
    <mergeCell ref="B334:C334"/>
    <mergeCell ref="B374:C374"/>
    <mergeCell ref="B357:C357"/>
    <mergeCell ref="B359:C359"/>
    <mergeCell ref="B371:C371"/>
    <mergeCell ref="AM407:AP407"/>
    <mergeCell ref="E354:AL354"/>
    <mergeCell ref="D345:AL345"/>
    <mergeCell ref="D352:AL352"/>
    <mergeCell ref="D400:AL400"/>
    <mergeCell ref="B400:C400"/>
    <mergeCell ref="D379:AL379"/>
    <mergeCell ref="D386:AL386"/>
    <mergeCell ref="AM351:AP351"/>
    <mergeCell ref="D377:AL377"/>
    <mergeCell ref="D378:AL378"/>
    <mergeCell ref="B377:C377"/>
    <mergeCell ref="B356:C356"/>
    <mergeCell ref="B346:C346"/>
    <mergeCell ref="B347:C347"/>
    <mergeCell ref="D347:AL347"/>
    <mergeCell ref="B352:C354"/>
    <mergeCell ref="B363:C365"/>
    <mergeCell ref="AM363:AP363"/>
    <mergeCell ref="B367:C367"/>
    <mergeCell ref="D367:AL367"/>
    <mergeCell ref="AM367:AP367"/>
    <mergeCell ref="B408:C408"/>
    <mergeCell ref="D408:AL408"/>
    <mergeCell ref="D399:AL399"/>
    <mergeCell ref="AM384:AP385"/>
    <mergeCell ref="B719:C721"/>
    <mergeCell ref="AM677:AP677"/>
    <mergeCell ref="B679:C679"/>
    <mergeCell ref="B680:C680"/>
    <mergeCell ref="D680:AL680"/>
    <mergeCell ref="AM680:AP680"/>
    <mergeCell ref="AM621:AP621"/>
    <mergeCell ref="B622:C622"/>
    <mergeCell ref="D622:AL622"/>
    <mergeCell ref="AM622:AP622"/>
    <mergeCell ref="B623:C623"/>
    <mergeCell ref="D679:AL679"/>
    <mergeCell ref="B627:C627"/>
    <mergeCell ref="D627:AL627"/>
    <mergeCell ref="AM627:AP627"/>
    <mergeCell ref="D589:AL589"/>
    <mergeCell ref="B498:C498"/>
    <mergeCell ref="B620:AP620"/>
    <mergeCell ref="D643:AL643"/>
    <mergeCell ref="AM688:AP688"/>
    <mergeCell ref="D681:AL681"/>
    <mergeCell ref="D652:AL652"/>
    <mergeCell ref="B450:C450"/>
    <mergeCell ref="B452:C453"/>
    <mergeCell ref="E391:AL391"/>
    <mergeCell ref="D406:AL406"/>
    <mergeCell ref="D411:AL411"/>
    <mergeCell ref="A434:AP434"/>
    <mergeCell ref="AM432:AP432"/>
    <mergeCell ref="AM400:AP400"/>
    <mergeCell ref="D401:AL401"/>
    <mergeCell ref="AM415:AP415"/>
    <mergeCell ref="AM418:AP418"/>
    <mergeCell ref="B396:C398"/>
    <mergeCell ref="D410:AL410"/>
    <mergeCell ref="AM406:AP406"/>
    <mergeCell ref="D407:AL407"/>
    <mergeCell ref="E383:AL383"/>
    <mergeCell ref="D727:AL727"/>
    <mergeCell ref="AM727:AP727"/>
    <mergeCell ref="D364:AL364"/>
    <mergeCell ref="B380:C385"/>
    <mergeCell ref="E388:AL388"/>
    <mergeCell ref="E389:AL389"/>
    <mergeCell ref="E390:AL390"/>
    <mergeCell ref="AM396:AP396"/>
    <mergeCell ref="D725:AL725"/>
    <mergeCell ref="AM487:AP487"/>
    <mergeCell ref="B537:C537"/>
    <mergeCell ref="B533:AP533"/>
    <mergeCell ref="AM463:AP463"/>
    <mergeCell ref="D465:AL465"/>
    <mergeCell ref="A500:AP500"/>
    <mergeCell ref="B598:AP598"/>
    <mergeCell ref="B599:C599"/>
    <mergeCell ref="D599:AL599"/>
    <mergeCell ref="D728:AL728"/>
    <mergeCell ref="AM728:AP728"/>
    <mergeCell ref="AM411:AP411"/>
    <mergeCell ref="A417:AP417"/>
    <mergeCell ref="B442:C442"/>
    <mergeCell ref="B445:C445"/>
    <mergeCell ref="AM485:AP485"/>
    <mergeCell ref="AM482:AP484"/>
    <mergeCell ref="D446:AL446"/>
    <mergeCell ref="AM451:AP451"/>
    <mergeCell ref="AM450:AP450"/>
    <mergeCell ref="D464:AL464"/>
    <mergeCell ref="AM464:AP464"/>
    <mergeCell ref="AM469:AP471"/>
    <mergeCell ref="A467:AP467"/>
    <mergeCell ref="B468:C468"/>
    <mergeCell ref="AM462:AP462"/>
    <mergeCell ref="B727:C730"/>
    <mergeCell ref="AM413:AP413"/>
    <mergeCell ref="AM599:AP599"/>
    <mergeCell ref="B600:C600"/>
    <mergeCell ref="B580:C580"/>
    <mergeCell ref="D580:AL580"/>
    <mergeCell ref="AM580:AP580"/>
    <mergeCell ref="AM582:AP582"/>
    <mergeCell ref="AM488:AP488"/>
    <mergeCell ref="B513:AP513"/>
    <mergeCell ref="B532:AP532"/>
    <mergeCell ref="AM562:AP562"/>
    <mergeCell ref="D535:AL535"/>
    <mergeCell ref="B549:C549"/>
    <mergeCell ref="AM586:AP586"/>
    <mergeCell ref="B366:C366"/>
    <mergeCell ref="D366:AL366"/>
    <mergeCell ref="A439:AP439"/>
    <mergeCell ref="B866:C866"/>
    <mergeCell ref="D887:AL887"/>
    <mergeCell ref="AM887:AP887"/>
    <mergeCell ref="D901:AL901"/>
    <mergeCell ref="AM908:AP908"/>
    <mergeCell ref="AM911:AP911"/>
    <mergeCell ref="AM422:AP422"/>
    <mergeCell ref="B412:C412"/>
    <mergeCell ref="D412:AL412"/>
    <mergeCell ref="B409:C409"/>
    <mergeCell ref="B403:C403"/>
    <mergeCell ref="D403:AL403"/>
    <mergeCell ref="B413:C413"/>
    <mergeCell ref="B414:C414"/>
    <mergeCell ref="AM414:AP414"/>
    <mergeCell ref="AM849:AP849"/>
    <mergeCell ref="A444:AP444"/>
    <mergeCell ref="B406:C406"/>
    <mergeCell ref="B407:C407"/>
    <mergeCell ref="D374:AL374"/>
    <mergeCell ref="D402:AL402"/>
    <mergeCell ref="D413:AL413"/>
    <mergeCell ref="AM401:AP401"/>
    <mergeCell ref="B485:C485"/>
    <mergeCell ref="D485:AL485"/>
    <mergeCell ref="B486:C486"/>
    <mergeCell ref="D486:AL486"/>
    <mergeCell ref="B487:C487"/>
    <mergeCell ref="D487:AL487"/>
    <mergeCell ref="E743:AK743"/>
    <mergeCell ref="B742:C744"/>
    <mergeCell ref="AM742:AP744"/>
    <mergeCell ref="D921:AL921"/>
    <mergeCell ref="AM921:AP921"/>
    <mergeCell ref="D756:AL756"/>
    <mergeCell ref="B865:C865"/>
    <mergeCell ref="D875:AL875"/>
    <mergeCell ref="AM879:AP879"/>
    <mergeCell ref="D809:AL809"/>
    <mergeCell ref="D811:AL811"/>
    <mergeCell ref="B821:C821"/>
    <mergeCell ref="D856:AL856"/>
    <mergeCell ref="B857:AP857"/>
    <mergeCell ref="B858:C858"/>
    <mergeCell ref="D858:AL858"/>
    <mergeCell ref="B851:AP851"/>
    <mergeCell ref="B852:C852"/>
    <mergeCell ref="D852:AL852"/>
    <mergeCell ref="B910:AP910"/>
    <mergeCell ref="B911:C911"/>
    <mergeCell ref="E918:AK918"/>
    <mergeCell ref="AM917:AP919"/>
    <mergeCell ref="E896:AK896"/>
    <mergeCell ref="AM905:AP905"/>
    <mergeCell ref="B906:C906"/>
    <mergeCell ref="D906:AL906"/>
    <mergeCell ref="AM906:AP906"/>
    <mergeCell ref="B907:AP907"/>
    <mergeCell ref="AM914:AP914"/>
    <mergeCell ref="AM885:AP885"/>
    <mergeCell ref="AM852:AP852"/>
    <mergeCell ref="AM943:AP943"/>
    <mergeCell ref="L1110:AL1110"/>
    <mergeCell ref="AM1091:AP1091"/>
    <mergeCell ref="AM1133:AP1133"/>
    <mergeCell ref="AM1141:AP1141"/>
    <mergeCell ref="AM1103:AP1103"/>
    <mergeCell ref="AM1102:AP1102"/>
    <mergeCell ref="AM1101:AP1101"/>
    <mergeCell ref="AM1100:AP1100"/>
    <mergeCell ref="AM1090:AP1090"/>
    <mergeCell ref="AM1086:AP1086"/>
    <mergeCell ref="AM1085:AP1085"/>
    <mergeCell ref="AM1082:AP1082"/>
    <mergeCell ref="AM1081:AP1081"/>
    <mergeCell ref="E1016:I1017"/>
    <mergeCell ref="B1115:C1115"/>
    <mergeCell ref="D1073:AL1073"/>
    <mergeCell ref="N1065:O1065"/>
    <mergeCell ref="N1051:O1051"/>
    <mergeCell ref="D1041:AL1041"/>
    <mergeCell ref="D1044:AL1044"/>
    <mergeCell ref="D1042:AL1042"/>
    <mergeCell ref="F1043:AJ1043"/>
    <mergeCell ref="T1049:U1049"/>
    <mergeCell ref="V1049:W1049"/>
    <mergeCell ref="X1049:Y1049"/>
    <mergeCell ref="B964:C964"/>
    <mergeCell ref="AM1118:AP1118"/>
    <mergeCell ref="N995:O995"/>
    <mergeCell ref="P995:Q995"/>
    <mergeCell ref="R995:S995"/>
    <mergeCell ref="E998:I999"/>
    <mergeCell ref="D960:AL960"/>
    <mergeCell ref="Z1017:AA1017"/>
    <mergeCell ref="T995:U995"/>
    <mergeCell ref="V995:W995"/>
    <mergeCell ref="Z995:AA995"/>
    <mergeCell ref="T997:U997"/>
    <mergeCell ref="R1033:S1033"/>
    <mergeCell ref="J1033:K1033"/>
    <mergeCell ref="D1038:AL1038"/>
    <mergeCell ref="D1039:AL1039"/>
    <mergeCell ref="AM1115:AP1115"/>
    <mergeCell ref="D1045:AL1045"/>
    <mergeCell ref="D1040:AL1040"/>
    <mergeCell ref="AM1083:AP1083"/>
    <mergeCell ref="B1083:C1083"/>
    <mergeCell ref="F1069:AJ1069"/>
    <mergeCell ref="AI1066:AK1066"/>
    <mergeCell ref="E1063:I1063"/>
    <mergeCell ref="J1063:K1063"/>
    <mergeCell ref="L1063:M1063"/>
    <mergeCell ref="N1063:O1063"/>
    <mergeCell ref="P1063:Q1063"/>
    <mergeCell ref="R1063:S1063"/>
    <mergeCell ref="T1063:U1063"/>
    <mergeCell ref="V1063:W1063"/>
    <mergeCell ref="E1050:I1051"/>
    <mergeCell ref="D977:AL977"/>
    <mergeCell ref="B969:C969"/>
    <mergeCell ref="B970:C970"/>
    <mergeCell ref="F991:AJ991"/>
    <mergeCell ref="D1057:AL1057"/>
    <mergeCell ref="AI1067:AK1067"/>
    <mergeCell ref="D1105:AL1105"/>
    <mergeCell ref="D1108:AL1108"/>
    <mergeCell ref="D1109:AL1109"/>
    <mergeCell ref="B1108:C1108"/>
    <mergeCell ref="E1066:I1067"/>
    <mergeCell ref="J1067:K1067"/>
    <mergeCell ref="AM1276:AP1276"/>
    <mergeCell ref="AM1128:AP1128"/>
    <mergeCell ref="AM1126:AP1126"/>
    <mergeCell ref="AM1122:AP1122"/>
    <mergeCell ref="AM1113:AP1113"/>
    <mergeCell ref="AM1110:AP1110"/>
    <mergeCell ref="B1113:C1113"/>
    <mergeCell ref="D1111:AL1111"/>
    <mergeCell ref="D1115:AL1115"/>
    <mergeCell ref="B1201:C1201"/>
    <mergeCell ref="D1201:AL1201"/>
    <mergeCell ref="AM1259:AP1259"/>
    <mergeCell ref="AM1252:AP1252"/>
    <mergeCell ref="AM1229:AP1229"/>
    <mergeCell ref="AM1228:AP1228"/>
    <mergeCell ref="AM1224:AP1224"/>
    <mergeCell ref="D1113:AL1113"/>
    <mergeCell ref="AM1145:AP1145"/>
    <mergeCell ref="AM1144:AP1144"/>
    <mergeCell ref="B1100:C1100"/>
    <mergeCell ref="B1123:C1123"/>
    <mergeCell ref="D1123:AL1123"/>
    <mergeCell ref="D1216:AL1216"/>
    <mergeCell ref="AM1216:AP1216"/>
    <mergeCell ref="B1205:AP1205"/>
    <mergeCell ref="AM1186:AP1186"/>
    <mergeCell ref="B1112:AP1112"/>
    <mergeCell ref="B1114:AP1114"/>
    <mergeCell ref="C1299:AP1299"/>
    <mergeCell ref="C1300:AP1300"/>
    <mergeCell ref="C1298:I1298"/>
    <mergeCell ref="D1275:AL1275"/>
    <mergeCell ref="D1261:AL1261"/>
    <mergeCell ref="D1262:AL1262"/>
    <mergeCell ref="D1241:AL1241"/>
    <mergeCell ref="AM1241:AP1241"/>
    <mergeCell ref="D1263:AL1263"/>
    <mergeCell ref="B1259:AL1259"/>
    <mergeCell ref="B1264:C1264"/>
    <mergeCell ref="B1276:C1276"/>
    <mergeCell ref="D1276:AL1276"/>
    <mergeCell ref="D1099:AL1099"/>
    <mergeCell ref="AM1097:AP1099"/>
    <mergeCell ref="AM1157:AP1157"/>
    <mergeCell ref="AM1156:AP1156"/>
    <mergeCell ref="B1180:C1180"/>
    <mergeCell ref="D1192:AL1192"/>
    <mergeCell ref="AM1192:AP1192"/>
    <mergeCell ref="B1150:C1152"/>
    <mergeCell ref="D1152:AL1152"/>
    <mergeCell ref="B1217:C1217"/>
    <mergeCell ref="D1219:AL1219"/>
    <mergeCell ref="B1220:C1220"/>
    <mergeCell ref="AM1225:AP1225"/>
    <mergeCell ref="D1208:AL1208"/>
    <mergeCell ref="AM1249:AP1249"/>
    <mergeCell ref="AM1233:AP1233"/>
    <mergeCell ref="B1109:C1109"/>
    <mergeCell ref="AF979:AH979"/>
    <mergeCell ref="E980:I981"/>
    <mergeCell ref="J981:K981"/>
    <mergeCell ref="L981:M981"/>
    <mergeCell ref="AM1207:AP1207"/>
    <mergeCell ref="AM1206:AP1206"/>
    <mergeCell ref="AM1203:AP1203"/>
    <mergeCell ref="L1067:M1067"/>
    <mergeCell ref="N1067:O1067"/>
    <mergeCell ref="AI1013:AK1013"/>
    <mergeCell ref="X1013:Y1013"/>
    <mergeCell ref="AD1017:AE1017"/>
    <mergeCell ref="L1049:M1049"/>
    <mergeCell ref="AB983:AC983"/>
    <mergeCell ref="E995:I995"/>
    <mergeCell ref="J995:K995"/>
    <mergeCell ref="V1015:W1015"/>
    <mergeCell ref="AI1014:AK1014"/>
    <mergeCell ref="AD1013:AE1013"/>
    <mergeCell ref="D1005:AL1005"/>
    <mergeCell ref="AM1111:AP1111"/>
    <mergeCell ref="B1190:AL1190"/>
    <mergeCell ref="AM1199:AP1199"/>
    <mergeCell ref="AM1198:AP1198"/>
    <mergeCell ref="AM1196:AP1196"/>
    <mergeCell ref="AM1195:AP1195"/>
    <mergeCell ref="AM1193:AP1193"/>
    <mergeCell ref="AM1190:AP1190"/>
    <mergeCell ref="AM1179:AP1179"/>
    <mergeCell ref="AM1171:AP1171"/>
    <mergeCell ref="AM1166:AP1166"/>
    <mergeCell ref="B1111:C1111"/>
    <mergeCell ref="R983:S983"/>
    <mergeCell ref="T983:U983"/>
    <mergeCell ref="V983:W983"/>
    <mergeCell ref="X983:Y983"/>
    <mergeCell ref="Z983:AA983"/>
    <mergeCell ref="E979:I979"/>
    <mergeCell ref="J979:K979"/>
    <mergeCell ref="L979:M979"/>
    <mergeCell ref="N979:O979"/>
    <mergeCell ref="P979:Q979"/>
    <mergeCell ref="R979:S979"/>
    <mergeCell ref="T979:U979"/>
    <mergeCell ref="V979:W979"/>
    <mergeCell ref="X979:Y979"/>
    <mergeCell ref="Z979:AA979"/>
    <mergeCell ref="AB979:AC979"/>
    <mergeCell ref="AD979:AE979"/>
    <mergeCell ref="D988:AL988"/>
    <mergeCell ref="D990:AL990"/>
    <mergeCell ref="AI1031:AK1031"/>
    <mergeCell ref="AF1031:AH1031"/>
    <mergeCell ref="D1029:AL1029"/>
    <mergeCell ref="D942:AL942"/>
    <mergeCell ref="AM924:AP924"/>
    <mergeCell ref="D912:AL912"/>
    <mergeCell ref="AM912:AP912"/>
    <mergeCell ref="B1008:C1008"/>
    <mergeCell ref="P1013:Q1013"/>
    <mergeCell ref="X981:Y981"/>
    <mergeCell ref="Z981:AA981"/>
    <mergeCell ref="E1013:I1013"/>
    <mergeCell ref="R1017:S1017"/>
    <mergeCell ref="L1013:M1013"/>
    <mergeCell ref="N1013:O1013"/>
    <mergeCell ref="V1017:W1017"/>
    <mergeCell ref="X1017:Y1017"/>
    <mergeCell ref="V1013:W1013"/>
    <mergeCell ref="L1017:M1017"/>
    <mergeCell ref="J1013:K1013"/>
    <mergeCell ref="AF1013:AH1013"/>
    <mergeCell ref="AI982:AK982"/>
    <mergeCell ref="AM939:AP939"/>
    <mergeCell ref="B939:C939"/>
    <mergeCell ref="D939:AL939"/>
    <mergeCell ref="AI979:AK979"/>
    <mergeCell ref="J983:K983"/>
    <mergeCell ref="L983:M983"/>
    <mergeCell ref="N983:O983"/>
    <mergeCell ref="P983:Q983"/>
    <mergeCell ref="J1065:K1065"/>
    <mergeCell ref="D1056:AL1056"/>
    <mergeCell ref="L1065:M1065"/>
    <mergeCell ref="D1058:AL1058"/>
    <mergeCell ref="AI1047:AK1047"/>
    <mergeCell ref="AD1047:AE1047"/>
    <mergeCell ref="AF1047:AH1047"/>
    <mergeCell ref="E1048:I1049"/>
    <mergeCell ref="AI1048:AK1048"/>
    <mergeCell ref="J1049:K1049"/>
    <mergeCell ref="AI1017:AK1017"/>
    <mergeCell ref="AI1050:AK1050"/>
    <mergeCell ref="AI1049:AK1049"/>
    <mergeCell ref="AF1015:AH1015"/>
    <mergeCell ref="AI1015:AK1015"/>
    <mergeCell ref="L1035:M1035"/>
    <mergeCell ref="V1047:W1047"/>
    <mergeCell ref="D1054:AL1054"/>
    <mergeCell ref="N1047:O1047"/>
    <mergeCell ref="X1063:Y1063"/>
    <mergeCell ref="Z1063:AA1063"/>
    <mergeCell ref="AB1063:AC1063"/>
    <mergeCell ref="D1024:AL1024"/>
    <mergeCell ref="AD1063:AE1063"/>
    <mergeCell ref="AF1063:AH1063"/>
    <mergeCell ref="AI1063:AK1063"/>
    <mergeCell ref="F1059:AJ1059"/>
    <mergeCell ref="AI1064:AK1064"/>
    <mergeCell ref="E1053:AL1053"/>
    <mergeCell ref="E1064:I1065"/>
    <mergeCell ref="P1047:Q1047"/>
    <mergeCell ref="R1047:S1047"/>
    <mergeCell ref="B929:C929"/>
    <mergeCell ref="D929:AL929"/>
    <mergeCell ref="AM929:AP929"/>
    <mergeCell ref="AM935:AP935"/>
    <mergeCell ref="AF1017:AH1017"/>
    <mergeCell ref="AM973:AP973"/>
    <mergeCell ref="Z1033:AA1033"/>
    <mergeCell ref="AB1033:AC1033"/>
    <mergeCell ref="J1035:K1035"/>
    <mergeCell ref="D1023:AL1023"/>
    <mergeCell ref="AD1031:AE1031"/>
    <mergeCell ref="F1025:AJ1025"/>
    <mergeCell ref="E1031:I1031"/>
    <mergeCell ref="J1031:K1031"/>
    <mergeCell ref="L1031:M1031"/>
    <mergeCell ref="N1031:O1031"/>
    <mergeCell ref="AI1032:AK1032"/>
    <mergeCell ref="AD1035:AE1035"/>
    <mergeCell ref="E1032:I1033"/>
    <mergeCell ref="AB981:AC981"/>
    <mergeCell ref="AD981:AE981"/>
    <mergeCell ref="T981:U981"/>
    <mergeCell ref="V981:W981"/>
    <mergeCell ref="V1033:W1033"/>
    <mergeCell ref="AB995:AC995"/>
    <mergeCell ref="AD995:AE995"/>
    <mergeCell ref="AF995:AH995"/>
    <mergeCell ref="AM969:AP969"/>
    <mergeCell ref="AM970:AP970"/>
    <mergeCell ref="D969:AL969"/>
    <mergeCell ref="D970:AL970"/>
    <mergeCell ref="N1035:O1035"/>
    <mergeCell ref="AM1010:AP1025"/>
    <mergeCell ref="L997:M997"/>
    <mergeCell ref="P1035:Q1035"/>
    <mergeCell ref="R1035:S1035"/>
    <mergeCell ref="T1035:U1035"/>
    <mergeCell ref="V1035:W1035"/>
    <mergeCell ref="X1035:Y1035"/>
    <mergeCell ref="D1055:AL1055"/>
    <mergeCell ref="AB1051:AC1051"/>
    <mergeCell ref="AD1051:AE1051"/>
    <mergeCell ref="AF1051:AH1051"/>
    <mergeCell ref="AI1051:AK1051"/>
    <mergeCell ref="F1001:AJ1001"/>
    <mergeCell ref="D1004:AL1004"/>
    <mergeCell ref="D1006:AL1006"/>
    <mergeCell ref="F1007:AJ1007"/>
    <mergeCell ref="E1036:F1036"/>
    <mergeCell ref="T1015:U1015"/>
    <mergeCell ref="E996:I997"/>
    <mergeCell ref="AM1008:AP1008"/>
    <mergeCell ref="P1051:Q1051"/>
    <mergeCell ref="F1019:AK1019"/>
    <mergeCell ref="D1022:AL1022"/>
    <mergeCell ref="T1047:U1047"/>
    <mergeCell ref="AF1049:AH1049"/>
    <mergeCell ref="E1047:I1047"/>
    <mergeCell ref="J1047:K1047"/>
    <mergeCell ref="L1047:M1047"/>
    <mergeCell ref="P1017:Q1017"/>
    <mergeCell ref="T1033:U1033"/>
    <mergeCell ref="AI1033:AK1033"/>
    <mergeCell ref="X1051:Y1051"/>
    <mergeCell ref="Z1051:AA1051"/>
    <mergeCell ref="X999:Y999"/>
    <mergeCell ref="Z999:AA999"/>
    <mergeCell ref="AB999:AC999"/>
    <mergeCell ref="N1033:O1033"/>
    <mergeCell ref="Z1013:AA1013"/>
    <mergeCell ref="D1028:AL1028"/>
    <mergeCell ref="T1013:U1013"/>
    <mergeCell ref="P1033:Q1033"/>
    <mergeCell ref="X1033:Y1033"/>
    <mergeCell ref="AI1034:AK1034"/>
    <mergeCell ref="P999:Q999"/>
    <mergeCell ref="R999:S999"/>
    <mergeCell ref="T999:U999"/>
    <mergeCell ref="V999:W999"/>
    <mergeCell ref="R997:S997"/>
    <mergeCell ref="P997:Q997"/>
    <mergeCell ref="AF1035:AH1035"/>
    <mergeCell ref="AI1035:AK1035"/>
    <mergeCell ref="AD1015:AE1015"/>
    <mergeCell ref="B948:AP948"/>
    <mergeCell ref="AB1035:AC1035"/>
    <mergeCell ref="P1031:Q1031"/>
    <mergeCell ref="R1031:S1031"/>
    <mergeCell ref="T1031:U1031"/>
    <mergeCell ref="V1031:W1031"/>
    <mergeCell ref="X1031:Y1031"/>
    <mergeCell ref="R981:S981"/>
    <mergeCell ref="N1049:O1049"/>
    <mergeCell ref="P1049:Q1049"/>
    <mergeCell ref="R1049:S1049"/>
    <mergeCell ref="D1027:AL1027"/>
    <mergeCell ref="R1015:S1015"/>
    <mergeCell ref="N997:O997"/>
    <mergeCell ref="D1011:AL1011"/>
    <mergeCell ref="D1020:AL1020"/>
    <mergeCell ref="D1021:AL1021"/>
    <mergeCell ref="Z1031:AA1031"/>
    <mergeCell ref="AB1031:AC1031"/>
    <mergeCell ref="B968:AP968"/>
    <mergeCell ref="B974:AP974"/>
    <mergeCell ref="D975:AL975"/>
    <mergeCell ref="E984:AK984"/>
    <mergeCell ref="D986:AL986"/>
    <mergeCell ref="AI995:AK995"/>
    <mergeCell ref="B965:C965"/>
    <mergeCell ref="B954:C954"/>
    <mergeCell ref="D954:AL954"/>
    <mergeCell ref="AM955:AP955"/>
    <mergeCell ref="B959:AP959"/>
    <mergeCell ref="B960:C962"/>
    <mergeCell ref="AM960:AP962"/>
    <mergeCell ref="E961:AK961"/>
    <mergeCell ref="B963:AP963"/>
    <mergeCell ref="B966:C966"/>
    <mergeCell ref="D966:AL966"/>
    <mergeCell ref="B967:C967"/>
    <mergeCell ref="D967:AL967"/>
    <mergeCell ref="AI1065:AK1065"/>
    <mergeCell ref="P1065:Q1065"/>
    <mergeCell ref="R1065:S1065"/>
    <mergeCell ref="T1065:U1065"/>
    <mergeCell ref="AM964:AP964"/>
    <mergeCell ref="Z1049:AA1049"/>
    <mergeCell ref="J1051:K1051"/>
    <mergeCell ref="L1051:M1051"/>
    <mergeCell ref="AB1049:AC1049"/>
    <mergeCell ref="AD1049:AE1049"/>
    <mergeCell ref="F1037:AK1037"/>
    <mergeCell ref="L1033:M1033"/>
    <mergeCell ref="V997:W997"/>
    <mergeCell ref="X997:Y997"/>
    <mergeCell ref="Z997:AA997"/>
    <mergeCell ref="AB997:AC997"/>
    <mergeCell ref="AD997:AE997"/>
    <mergeCell ref="AF997:AH997"/>
    <mergeCell ref="L999:M999"/>
    <mergeCell ref="N999:O999"/>
    <mergeCell ref="E1014:I1015"/>
    <mergeCell ref="AI1016:AK1016"/>
    <mergeCell ref="J1017:K1017"/>
    <mergeCell ref="R1051:S1051"/>
    <mergeCell ref="T1051:U1051"/>
    <mergeCell ref="V1051:W1051"/>
    <mergeCell ref="B926:C928"/>
    <mergeCell ref="D926:AL926"/>
    <mergeCell ref="B1104:C1104"/>
    <mergeCell ref="D1104:AL1104"/>
    <mergeCell ref="AM1104:AP1104"/>
    <mergeCell ref="P1067:Q1067"/>
    <mergeCell ref="R1067:S1067"/>
    <mergeCell ref="T1067:U1067"/>
    <mergeCell ref="V1067:W1067"/>
    <mergeCell ref="X1067:Y1067"/>
    <mergeCell ref="Z1067:AA1067"/>
    <mergeCell ref="AB1067:AC1067"/>
    <mergeCell ref="AD1067:AE1067"/>
    <mergeCell ref="AF1067:AH1067"/>
    <mergeCell ref="D1101:AL1101"/>
    <mergeCell ref="D1097:AL1097"/>
    <mergeCell ref="B1081:C1081"/>
    <mergeCell ref="B1082:C1082"/>
    <mergeCell ref="D1080:AL1080"/>
    <mergeCell ref="B1086:C1086"/>
    <mergeCell ref="V1065:W1065"/>
    <mergeCell ref="X1065:Y1065"/>
    <mergeCell ref="Z1065:AA1065"/>
    <mergeCell ref="AB1065:AC1065"/>
    <mergeCell ref="AD1065:AE1065"/>
    <mergeCell ref="AF1065:AH1065"/>
    <mergeCell ref="B947:C947"/>
    <mergeCell ref="D947:AL947"/>
    <mergeCell ref="AM947:AP947"/>
    <mergeCell ref="B949:C949"/>
    <mergeCell ref="D949:AL949"/>
    <mergeCell ref="AM949:AP949"/>
    <mergeCell ref="AM1108:AP1108"/>
    <mergeCell ref="AM1109:AP1109"/>
    <mergeCell ref="AM1105:AP1107"/>
    <mergeCell ref="B1105:C1107"/>
    <mergeCell ref="E1106:AK1106"/>
    <mergeCell ref="AM944:AP944"/>
    <mergeCell ref="D931:AL931"/>
    <mergeCell ref="AM931:AP931"/>
    <mergeCell ref="B932:C932"/>
    <mergeCell ref="D932:AL932"/>
    <mergeCell ref="AM932:AP932"/>
    <mergeCell ref="B934:C934"/>
    <mergeCell ref="D934:AL934"/>
    <mergeCell ref="D943:AL943"/>
    <mergeCell ref="B944:C944"/>
    <mergeCell ref="D944:AL944"/>
    <mergeCell ref="B931:C931"/>
    <mergeCell ref="B950:C950"/>
    <mergeCell ref="D950:AL950"/>
    <mergeCell ref="AM950:AP950"/>
    <mergeCell ref="B951:C951"/>
    <mergeCell ref="D951:AL951"/>
    <mergeCell ref="AM951:AP951"/>
    <mergeCell ref="B952:C952"/>
    <mergeCell ref="D952:AL952"/>
    <mergeCell ref="D1072:AL1072"/>
    <mergeCell ref="D1074:AL1074"/>
    <mergeCell ref="F1075:AJ1075"/>
    <mergeCell ref="B1076:AP1076"/>
    <mergeCell ref="AM952:AP952"/>
    <mergeCell ref="AM1077:AP1077"/>
    <mergeCell ref="AM1087:AP1087"/>
    <mergeCell ref="AM1092:AP1092"/>
    <mergeCell ref="D1083:AL1083"/>
    <mergeCell ref="D1084:AL1084"/>
    <mergeCell ref="D1085:AL1085"/>
    <mergeCell ref="B1090:C1090"/>
    <mergeCell ref="B1077:C1077"/>
    <mergeCell ref="B1091:C1091"/>
    <mergeCell ref="D1090:AL1090"/>
    <mergeCell ref="D1102:AL1102"/>
    <mergeCell ref="D1103:AL1103"/>
    <mergeCell ref="AM1080:AP1080"/>
    <mergeCell ref="B1080:C1080"/>
    <mergeCell ref="B1085:C1085"/>
    <mergeCell ref="B1101:C1101"/>
    <mergeCell ref="B1102:C1102"/>
    <mergeCell ref="B1103:C1103"/>
    <mergeCell ref="AM1095:AP1095"/>
    <mergeCell ref="B1084:C1084"/>
    <mergeCell ref="B1095:C1095"/>
    <mergeCell ref="B1087:C1087"/>
    <mergeCell ref="D1087:AL1087"/>
    <mergeCell ref="D1092:AL1092"/>
    <mergeCell ref="D1100:AL1100"/>
    <mergeCell ref="B1096:AP1096"/>
    <mergeCell ref="B1097:C1099"/>
    <mergeCell ref="E1098:AK1098"/>
    <mergeCell ref="B1092:C1092"/>
    <mergeCell ref="D1091:AL1091"/>
    <mergeCell ref="AM1084:AP1084"/>
    <mergeCell ref="D1086:AL1086"/>
    <mergeCell ref="D1082:AL1082"/>
    <mergeCell ref="D1095:AL1095"/>
  </mergeCells>
  <phoneticPr fontId="2"/>
  <dataValidations count="4">
    <dataValidation type="list" allowBlank="1" showInputMessage="1" showErrorMessage="1" sqref="AQ672:AR674 AQ1126:AQ1127 AR1120 AQ1122 AQ1110 AR1124 AR1139 AQ1141 AM1117 AN1125 AR1115:AR1116" xr:uid="{00000000-0002-0000-0000-000000000000}">
      <formula1>"○，×，　"</formula1>
    </dataValidation>
    <dataValidation type="list" allowBlank="1" showInputMessage="1" showErrorMessage="1" sqref="AL679:AL682 AL1246:AL1253 AL1272 AL1207 AL1230 AL1232:AL1238 AL1216:AL1223 AL1214 AL1263 AR1144 AQ1146 AL686" xr:uid="{00000000-0002-0000-0000-000001000000}">
      <formula1>"○,×,　"</formula1>
    </dataValidation>
    <dataValidation type="list" showInputMessage="1" showErrorMessage="1" sqref="AL1246:AL1253 AL1272 AL1207 AL679:AL682 AL1230 AL1232:AL1238 AL1216:AL1223 AL1214 AL1263 AQ1153:AQ1157 AR1145 AQ1147 AL686 AR1152:AR1155" xr:uid="{00000000-0002-0000-0000-000002000000}">
      <formula1>"○,×,　"</formula1>
    </dataValidation>
    <dataValidation type="list" allowBlank="1" showInputMessage="1" showErrorMessage="1" sqref="AQ1144 AR1142" xr:uid="{00000000-0002-0000-0000-000003000000}">
      <formula1>"○，×,　"</formula1>
    </dataValidation>
  </dataValidations>
  <pageMargins left="0.78740157480314965" right="0.59055118110236227" top="0.78740157480314965" bottom="0.78740157480314965" header="0.31496062992125984" footer="0.19685039370078741"/>
  <pageSetup paperSize="9" scale="87" fitToHeight="0" orientation="portrait" r:id="rId1"/>
  <headerFooter>
    <oddFooter>&amp;C&amp;P</oddFooter>
  </headerFooter>
  <rowBreaks count="42" manualBreakCount="42">
    <brk id="44" max="42" man="1"/>
    <brk id="87" max="42" man="1"/>
    <brk id="130" max="42" man="1"/>
    <brk id="177" max="42" man="1"/>
    <brk id="211" max="42" man="1"/>
    <brk id="246" max="42" man="1"/>
    <brk id="278" max="42" man="1"/>
    <brk id="310" max="42" man="1"/>
    <brk id="337" max="42" man="1"/>
    <brk id="360" max="42" man="1"/>
    <brk id="395" max="42" man="1"/>
    <brk id="424" max="42" man="1"/>
    <brk id="454" max="42" man="1"/>
    <brk id="479" max="42" man="1"/>
    <brk id="513" max="42" man="1"/>
    <brk id="556" max="42" man="1"/>
    <brk id="587" max="42" man="1"/>
    <brk id="625" max="42" man="1"/>
    <brk id="656" max="42" man="1"/>
    <brk id="686" max="42" man="1"/>
    <brk id="717" max="42" man="1"/>
    <brk id="745" max="42" man="1"/>
    <brk id="758" max="42" man="1"/>
    <brk id="785" max="42" man="1"/>
    <brk id="815" max="42" man="1"/>
    <brk id="846" max="42" man="1"/>
    <brk id="861" max="42" man="1"/>
    <brk id="889" max="42" man="1"/>
    <brk id="909" max="42" man="1"/>
    <brk id="929" max="42" man="1"/>
    <brk id="956" max="42" man="1"/>
    <brk id="991" max="42" man="1"/>
    <brk id="1025" max="42" man="1"/>
    <brk id="1059" max="42" man="1"/>
    <brk id="1093" max="42" man="1"/>
    <brk id="1130" max="42" man="1"/>
    <brk id="1154" max="42" man="1"/>
    <brk id="1176" max="42" man="1"/>
    <brk id="1203" max="42" man="1"/>
    <brk id="1226" max="42" man="1"/>
    <brk id="1257" max="42" man="1"/>
    <brk id="1277" max="4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BB72"/>
  <sheetViews>
    <sheetView workbookViewId="0">
      <selection activeCell="M6" sqref="M6"/>
    </sheetView>
  </sheetViews>
  <sheetFormatPr defaultColWidth="9" defaultRowHeight="13.5" x14ac:dyDescent="0.15"/>
  <cols>
    <col min="1" max="1" width="1.875" style="407" customWidth="1"/>
    <col min="2" max="3" width="9" style="407"/>
    <col min="4" max="4" width="45.625" style="407" customWidth="1"/>
    <col min="5" max="16384" width="9" style="407"/>
  </cols>
  <sheetData>
    <row r="1" spans="2:11" ht="14.25" x14ac:dyDescent="0.15">
      <c r="B1" s="407" t="s">
        <v>1070</v>
      </c>
      <c r="D1" s="408"/>
      <c r="E1" s="408"/>
      <c r="F1" s="408"/>
    </row>
    <row r="2" spans="2:11" s="410" customFormat="1" ht="20.25" customHeight="1" x14ac:dyDescent="0.15">
      <c r="B2" s="409" t="s">
        <v>1166</v>
      </c>
      <c r="C2" s="409"/>
      <c r="D2" s="408"/>
      <c r="E2" s="408"/>
      <c r="F2" s="408"/>
    </row>
    <row r="3" spans="2:11" s="410" customFormat="1" ht="20.25" customHeight="1" x14ac:dyDescent="0.15">
      <c r="B3" s="409"/>
      <c r="C3" s="409"/>
      <c r="D3" s="408"/>
      <c r="E3" s="408"/>
      <c r="F3" s="408"/>
    </row>
    <row r="4" spans="2:11" s="410" customFormat="1" ht="20.25" customHeight="1" x14ac:dyDescent="0.15">
      <c r="B4" s="411"/>
      <c r="C4" s="408" t="s">
        <v>1072</v>
      </c>
      <c r="D4" s="408"/>
      <c r="F4" s="1662" t="s">
        <v>1073</v>
      </c>
      <c r="G4" s="1662"/>
      <c r="H4" s="1662"/>
      <c r="I4" s="1662"/>
      <c r="J4" s="1662"/>
      <c r="K4" s="1662"/>
    </row>
    <row r="5" spans="2:11" s="410" customFormat="1" ht="20.25" customHeight="1" x14ac:dyDescent="0.15">
      <c r="B5" s="412"/>
      <c r="C5" s="408" t="s">
        <v>1074</v>
      </c>
      <c r="D5" s="408"/>
      <c r="F5" s="1662"/>
      <c r="G5" s="1662"/>
      <c r="H5" s="1662"/>
      <c r="I5" s="1662"/>
      <c r="J5" s="1662"/>
      <c r="K5" s="1662"/>
    </row>
    <row r="6" spans="2:11" s="410" customFormat="1" ht="20.25" customHeight="1" x14ac:dyDescent="0.15">
      <c r="B6" s="413" t="s">
        <v>1075</v>
      </c>
      <c r="C6" s="408"/>
      <c r="D6" s="408"/>
      <c r="E6" s="414"/>
      <c r="F6" s="408"/>
    </row>
    <row r="7" spans="2:11" s="410" customFormat="1" ht="20.25" customHeight="1" x14ac:dyDescent="0.15">
      <c r="B7" s="409"/>
      <c r="C7" s="409"/>
      <c r="D7" s="408"/>
      <c r="E7" s="414"/>
      <c r="F7" s="408"/>
    </row>
    <row r="8" spans="2:11" s="410" customFormat="1" ht="20.25" customHeight="1" x14ac:dyDescent="0.15">
      <c r="B8" s="408" t="s">
        <v>1076</v>
      </c>
      <c r="C8" s="409"/>
      <c r="D8" s="408"/>
      <c r="E8" s="414"/>
      <c r="F8" s="408"/>
    </row>
    <row r="9" spans="2:11" s="410" customFormat="1" ht="20.25" customHeight="1" x14ac:dyDescent="0.15">
      <c r="B9" s="409"/>
      <c r="C9" s="409"/>
      <c r="D9" s="408"/>
      <c r="E9" s="408"/>
      <c r="F9" s="408"/>
    </row>
    <row r="10" spans="2:11" s="410" customFormat="1" ht="20.25" customHeight="1" x14ac:dyDescent="0.15">
      <c r="B10" s="408" t="s">
        <v>1077</v>
      </c>
      <c r="C10" s="409"/>
      <c r="D10" s="408"/>
      <c r="E10" s="408"/>
      <c r="F10" s="408"/>
    </row>
    <row r="11" spans="2:11" s="410" customFormat="1" ht="20.25" customHeight="1" x14ac:dyDescent="0.15">
      <c r="B11" s="408"/>
      <c r="C11" s="409"/>
      <c r="D11" s="408"/>
      <c r="E11" s="408"/>
      <c r="F11" s="408"/>
    </row>
    <row r="12" spans="2:11" s="410" customFormat="1" ht="20.25" customHeight="1" x14ac:dyDescent="0.15">
      <c r="B12" s="408" t="s">
        <v>1078</v>
      </c>
      <c r="C12" s="409"/>
      <c r="D12" s="408"/>
    </row>
    <row r="13" spans="2:11" s="410" customFormat="1" ht="20.25" customHeight="1" x14ac:dyDescent="0.15">
      <c r="B13" s="408"/>
      <c r="C13" s="409"/>
      <c r="D13" s="408"/>
    </row>
    <row r="14" spans="2:11" s="410" customFormat="1" ht="20.25" customHeight="1" x14ac:dyDescent="0.15">
      <c r="B14" s="408" t="s">
        <v>1079</v>
      </c>
      <c r="C14" s="409"/>
      <c r="D14" s="408"/>
    </row>
    <row r="15" spans="2:11" s="410" customFormat="1" ht="20.25" customHeight="1" x14ac:dyDescent="0.15">
      <c r="B15" s="408"/>
      <c r="C15" s="409"/>
      <c r="D15" s="408"/>
    </row>
    <row r="16" spans="2:11" s="410" customFormat="1" ht="20.25" customHeight="1" x14ac:dyDescent="0.15">
      <c r="B16" s="408" t="s">
        <v>1167</v>
      </c>
      <c r="C16" s="409"/>
      <c r="D16" s="408"/>
    </row>
    <row r="17" spans="2:16" s="410" customFormat="1" ht="20.25" customHeight="1" x14ac:dyDescent="0.15">
      <c r="B17" s="409"/>
      <c r="C17" s="409"/>
      <c r="D17" s="408"/>
    </row>
    <row r="18" spans="2:16" s="410" customFormat="1" ht="20.25" customHeight="1" x14ac:dyDescent="0.15">
      <c r="B18" s="408" t="s">
        <v>1168</v>
      </c>
      <c r="C18" s="409"/>
      <c r="D18" s="408"/>
    </row>
    <row r="19" spans="2:16" s="410" customFormat="1" ht="20.25" customHeight="1" x14ac:dyDescent="0.15">
      <c r="B19" s="409"/>
      <c r="C19" s="409"/>
      <c r="D19" s="408"/>
    </row>
    <row r="20" spans="2:16" s="410" customFormat="1" ht="17.25" customHeight="1" x14ac:dyDescent="0.15">
      <c r="B20" s="408" t="s">
        <v>1169</v>
      </c>
      <c r="C20" s="408"/>
      <c r="D20" s="408"/>
    </row>
    <row r="21" spans="2:16" s="410" customFormat="1" ht="17.25" customHeight="1" x14ac:dyDescent="0.15">
      <c r="B21" s="408" t="s">
        <v>1083</v>
      </c>
      <c r="C21" s="408"/>
      <c r="D21" s="408"/>
    </row>
    <row r="22" spans="2:16" s="410" customFormat="1" ht="17.25" customHeight="1" x14ac:dyDescent="0.15">
      <c r="B22" s="408"/>
      <c r="C22" s="408"/>
      <c r="D22" s="408"/>
    </row>
    <row r="23" spans="2:16" s="410" customFormat="1" ht="17.25" customHeight="1" x14ac:dyDescent="0.15">
      <c r="B23" s="408"/>
      <c r="C23" s="415" t="s">
        <v>904</v>
      </c>
      <c r="D23" s="415" t="s">
        <v>1084</v>
      </c>
      <c r="E23" s="1663" t="s">
        <v>1170</v>
      </c>
      <c r="F23" s="1663"/>
      <c r="G23" s="1663"/>
      <c r="H23" s="1663"/>
      <c r="I23" s="1663"/>
      <c r="J23" s="1663"/>
      <c r="K23" s="1663"/>
      <c r="L23" s="1663"/>
      <c r="M23" s="1663"/>
      <c r="N23" s="1663"/>
      <c r="O23" s="1663"/>
      <c r="P23" s="1663"/>
    </row>
    <row r="24" spans="2:16" s="410" customFormat="1" ht="17.25" customHeight="1" x14ac:dyDescent="0.15">
      <c r="B24" s="408"/>
      <c r="C24" s="415">
        <v>1</v>
      </c>
      <c r="D24" s="416" t="s">
        <v>925</v>
      </c>
      <c r="E24" s="1661"/>
      <c r="F24" s="1661"/>
      <c r="G24" s="1661"/>
      <c r="H24" s="1661"/>
      <c r="I24" s="1661"/>
      <c r="J24" s="1661"/>
      <c r="K24" s="1661"/>
      <c r="L24" s="1661"/>
      <c r="M24" s="1661"/>
      <c r="N24" s="1661"/>
      <c r="O24" s="1661"/>
      <c r="P24" s="1661"/>
    </row>
    <row r="25" spans="2:16" s="410" customFormat="1" ht="17.25" customHeight="1" x14ac:dyDescent="0.15">
      <c r="B25" s="408"/>
      <c r="C25" s="415">
        <v>2</v>
      </c>
      <c r="D25" s="416" t="s">
        <v>932</v>
      </c>
      <c r="E25" s="1661"/>
      <c r="F25" s="1661"/>
      <c r="G25" s="1661"/>
      <c r="H25" s="1661"/>
      <c r="I25" s="1661"/>
      <c r="J25" s="1661"/>
      <c r="K25" s="1661"/>
      <c r="L25" s="1661"/>
      <c r="M25" s="1661"/>
      <c r="N25" s="1661"/>
      <c r="O25" s="1661"/>
      <c r="P25" s="1661"/>
    </row>
    <row r="26" spans="2:16" s="410" customFormat="1" ht="17.25" customHeight="1" x14ac:dyDescent="0.15">
      <c r="B26" s="408"/>
      <c r="C26" s="415">
        <v>3</v>
      </c>
      <c r="D26" s="416" t="s">
        <v>1086</v>
      </c>
      <c r="E26" s="1661"/>
      <c r="F26" s="1661"/>
      <c r="G26" s="1661"/>
      <c r="H26" s="1661"/>
      <c r="I26" s="1661"/>
      <c r="J26" s="1661"/>
      <c r="K26" s="1661"/>
      <c r="L26" s="1661"/>
      <c r="M26" s="1661"/>
      <c r="N26" s="1661"/>
      <c r="O26" s="1661"/>
      <c r="P26" s="1661"/>
    </row>
    <row r="27" spans="2:16" s="410" customFormat="1" ht="17.25" customHeight="1" x14ac:dyDescent="0.15">
      <c r="B27" s="408"/>
      <c r="C27" s="415">
        <v>4</v>
      </c>
      <c r="D27" s="416" t="s">
        <v>1087</v>
      </c>
      <c r="E27" s="1661"/>
      <c r="F27" s="1661"/>
      <c r="G27" s="1661"/>
      <c r="H27" s="1661"/>
      <c r="I27" s="1661"/>
      <c r="J27" s="1661"/>
      <c r="K27" s="1661"/>
      <c r="L27" s="1661"/>
      <c r="M27" s="1661"/>
      <c r="N27" s="1661"/>
      <c r="O27" s="1661"/>
      <c r="P27" s="1661"/>
    </row>
    <row r="28" spans="2:16" s="410" customFormat="1" ht="17.25" customHeight="1" x14ac:dyDescent="0.15">
      <c r="B28" s="408"/>
      <c r="C28" s="415">
        <v>5</v>
      </c>
      <c r="D28" s="416" t="s">
        <v>936</v>
      </c>
      <c r="E28" s="1661"/>
      <c r="F28" s="1661"/>
      <c r="G28" s="1661"/>
      <c r="H28" s="1661"/>
      <c r="I28" s="1661"/>
      <c r="J28" s="1661"/>
      <c r="K28" s="1661"/>
      <c r="L28" s="1661"/>
      <c r="M28" s="1661"/>
      <c r="N28" s="1661"/>
      <c r="O28" s="1661"/>
      <c r="P28" s="1661"/>
    </row>
    <row r="29" spans="2:16" s="410" customFormat="1" ht="17.25" customHeight="1" x14ac:dyDescent="0.15">
      <c r="B29" s="408"/>
      <c r="C29" s="415">
        <v>6</v>
      </c>
      <c r="D29" s="416" t="s">
        <v>956</v>
      </c>
      <c r="E29" s="1661"/>
      <c r="F29" s="1661"/>
      <c r="G29" s="1661"/>
      <c r="H29" s="1661"/>
      <c r="I29" s="1661"/>
      <c r="J29" s="1661"/>
      <c r="K29" s="1661"/>
      <c r="L29" s="1661"/>
      <c r="M29" s="1661"/>
      <c r="N29" s="1661"/>
      <c r="O29" s="1661"/>
      <c r="P29" s="1661"/>
    </row>
    <row r="30" spans="2:16" s="410" customFormat="1" ht="17.25" customHeight="1" x14ac:dyDescent="0.15">
      <c r="B30" s="408"/>
      <c r="C30" s="415">
        <v>7</v>
      </c>
      <c r="D30" s="416" t="s">
        <v>1171</v>
      </c>
      <c r="E30" s="1661" t="s">
        <v>1172</v>
      </c>
      <c r="F30" s="1661"/>
      <c r="G30" s="1661"/>
      <c r="H30" s="1661"/>
      <c r="I30" s="1661"/>
      <c r="J30" s="1661"/>
      <c r="K30" s="1661"/>
      <c r="L30" s="1661"/>
      <c r="M30" s="1661"/>
      <c r="N30" s="1661"/>
      <c r="O30" s="1661"/>
      <c r="P30" s="1661"/>
    </row>
    <row r="31" spans="2:16" s="410" customFormat="1" ht="17.25" customHeight="1" x14ac:dyDescent="0.15">
      <c r="B31" s="408"/>
      <c r="C31" s="415">
        <v>8</v>
      </c>
      <c r="D31" s="416" t="s">
        <v>1173</v>
      </c>
      <c r="E31" s="1661" t="s">
        <v>1174</v>
      </c>
      <c r="F31" s="1661"/>
      <c r="G31" s="1661"/>
      <c r="H31" s="1661"/>
      <c r="I31" s="1661"/>
      <c r="J31" s="1661"/>
      <c r="K31" s="1661"/>
      <c r="L31" s="1661"/>
      <c r="M31" s="1661"/>
      <c r="N31" s="1661"/>
      <c r="O31" s="1661"/>
      <c r="P31" s="1661"/>
    </row>
    <row r="32" spans="2:16" s="410" customFormat="1" ht="17.25" customHeight="1" x14ac:dyDescent="0.15">
      <c r="B32" s="408"/>
      <c r="C32" s="414"/>
      <c r="D32" s="408"/>
      <c r="E32" s="408" t="s">
        <v>1175</v>
      </c>
      <c r="F32" s="408"/>
      <c r="G32" s="408"/>
      <c r="H32" s="408"/>
      <c r="I32" s="408"/>
      <c r="J32" s="408"/>
      <c r="K32" s="408"/>
      <c r="L32" s="408"/>
      <c r="M32" s="408"/>
      <c r="N32" s="408"/>
      <c r="O32" s="408"/>
      <c r="P32" s="408"/>
    </row>
    <row r="33" spans="2:25" s="410" customFormat="1" ht="17.25" customHeight="1" x14ac:dyDescent="0.15">
      <c r="B33" s="408"/>
      <c r="C33" s="414"/>
      <c r="D33" s="408"/>
      <c r="E33" s="410" t="s">
        <v>1176</v>
      </c>
    </row>
    <row r="34" spans="2:25" s="410" customFormat="1" ht="17.25" customHeight="1" x14ac:dyDescent="0.15">
      <c r="B34" s="408"/>
      <c r="C34" s="414"/>
      <c r="D34" s="408"/>
      <c r="E34" s="410" t="s">
        <v>1177</v>
      </c>
    </row>
    <row r="35" spans="2:25" s="410" customFormat="1" ht="17.25" customHeight="1" x14ac:dyDescent="0.15">
      <c r="B35" s="408"/>
      <c r="C35" s="414"/>
      <c r="D35" s="408"/>
      <c r="E35" s="410" t="s">
        <v>1178</v>
      </c>
    </row>
    <row r="36" spans="2:25" s="410" customFormat="1" ht="17.25" customHeight="1" x14ac:dyDescent="0.15">
      <c r="B36" s="408"/>
      <c r="C36" s="414"/>
      <c r="D36" s="408"/>
    </row>
    <row r="37" spans="2:25" s="410" customFormat="1" ht="17.25" customHeight="1" x14ac:dyDescent="0.15">
      <c r="B37" s="408" t="s">
        <v>1179</v>
      </c>
      <c r="C37" s="408"/>
      <c r="D37" s="408"/>
    </row>
    <row r="38" spans="2:25" s="410" customFormat="1" ht="17.25" customHeight="1" x14ac:dyDescent="0.15">
      <c r="B38" s="408" t="s">
        <v>1093</v>
      </c>
      <c r="C38" s="408"/>
      <c r="D38" s="408"/>
    </row>
    <row r="39" spans="2:25" s="410" customFormat="1" ht="17.25" customHeight="1" x14ac:dyDescent="0.15">
      <c r="B39" s="408"/>
      <c r="C39" s="408"/>
      <c r="D39" s="408"/>
      <c r="G39" s="417"/>
      <c r="H39" s="417"/>
      <c r="J39" s="417"/>
      <c r="K39" s="417"/>
      <c r="L39" s="417"/>
      <c r="M39" s="417"/>
      <c r="N39" s="417"/>
      <c r="O39" s="417"/>
      <c r="R39" s="417"/>
      <c r="S39" s="417"/>
      <c r="T39" s="417"/>
      <c r="W39" s="417"/>
      <c r="X39" s="417"/>
      <c r="Y39" s="417"/>
    </row>
    <row r="40" spans="2:25" s="410" customFormat="1" ht="17.25" customHeight="1" x14ac:dyDescent="0.15">
      <c r="B40" s="408"/>
      <c r="C40" s="415" t="s">
        <v>976</v>
      </c>
      <c r="D40" s="415" t="s">
        <v>977</v>
      </c>
      <c r="G40" s="417"/>
      <c r="H40" s="417"/>
      <c r="J40" s="417"/>
      <c r="K40" s="417"/>
      <c r="L40" s="417"/>
      <c r="M40" s="417"/>
      <c r="N40" s="417"/>
      <c r="O40" s="417"/>
      <c r="R40" s="417"/>
      <c r="S40" s="417"/>
      <c r="T40" s="417"/>
      <c r="W40" s="417"/>
      <c r="X40" s="417"/>
      <c r="Y40" s="417"/>
    </row>
    <row r="41" spans="2:25" s="410" customFormat="1" ht="17.25" customHeight="1" x14ac:dyDescent="0.15">
      <c r="B41" s="408"/>
      <c r="C41" s="415" t="s">
        <v>981</v>
      </c>
      <c r="D41" s="416" t="s">
        <v>982</v>
      </c>
      <c r="G41" s="417"/>
      <c r="H41" s="417"/>
      <c r="J41" s="417"/>
      <c r="K41" s="417"/>
      <c r="L41" s="417"/>
      <c r="M41" s="417"/>
      <c r="N41" s="417"/>
      <c r="O41" s="417"/>
      <c r="R41" s="417"/>
      <c r="S41" s="417"/>
      <c r="T41" s="417"/>
      <c r="W41" s="417"/>
      <c r="X41" s="417"/>
      <c r="Y41" s="417"/>
    </row>
    <row r="42" spans="2:25" s="410" customFormat="1" ht="17.25" customHeight="1" x14ac:dyDescent="0.15">
      <c r="B42" s="408"/>
      <c r="C42" s="415" t="s">
        <v>983</v>
      </c>
      <c r="D42" s="416" t="s">
        <v>984</v>
      </c>
      <c r="G42" s="417"/>
      <c r="H42" s="417"/>
      <c r="J42" s="417"/>
      <c r="K42" s="417"/>
      <c r="L42" s="417"/>
      <c r="M42" s="417"/>
      <c r="N42" s="417"/>
      <c r="O42" s="417"/>
      <c r="R42" s="417"/>
      <c r="S42" s="417"/>
      <c r="T42" s="417"/>
      <c r="W42" s="417"/>
      <c r="X42" s="417"/>
      <c r="Y42" s="417"/>
    </row>
    <row r="43" spans="2:25" s="410" customFormat="1" ht="17.25" customHeight="1" x14ac:dyDescent="0.15">
      <c r="B43" s="408"/>
      <c r="C43" s="415" t="s">
        <v>985</v>
      </c>
      <c r="D43" s="416" t="s">
        <v>986</v>
      </c>
      <c r="G43" s="417"/>
      <c r="H43" s="417"/>
      <c r="J43" s="417"/>
      <c r="K43" s="417"/>
      <c r="L43" s="417"/>
      <c r="M43" s="417"/>
      <c r="N43" s="417"/>
      <c r="O43" s="417"/>
      <c r="R43" s="417"/>
      <c r="S43" s="417"/>
      <c r="T43" s="417"/>
      <c r="W43" s="417"/>
      <c r="X43" s="417"/>
      <c r="Y43" s="417"/>
    </row>
    <row r="44" spans="2:25" s="410" customFormat="1" ht="17.25" customHeight="1" x14ac:dyDescent="0.15">
      <c r="B44" s="408"/>
      <c r="C44" s="415" t="s">
        <v>988</v>
      </c>
      <c r="D44" s="416" t="s">
        <v>1094</v>
      </c>
      <c r="G44" s="417"/>
      <c r="H44" s="417"/>
      <c r="J44" s="417"/>
      <c r="K44" s="417"/>
      <c r="L44" s="417"/>
      <c r="M44" s="417"/>
      <c r="N44" s="417"/>
      <c r="O44" s="417"/>
      <c r="R44" s="417"/>
      <c r="S44" s="417"/>
      <c r="T44" s="417"/>
      <c r="W44" s="417"/>
      <c r="X44" s="417"/>
      <c r="Y44" s="417"/>
    </row>
    <row r="45" spans="2:25" s="410" customFormat="1" ht="17.25" customHeight="1" x14ac:dyDescent="0.15">
      <c r="B45" s="408"/>
      <c r="C45" s="408"/>
      <c r="D45" s="408"/>
      <c r="G45" s="417"/>
      <c r="H45" s="417"/>
      <c r="J45" s="417"/>
      <c r="K45" s="417"/>
      <c r="L45" s="417"/>
      <c r="M45" s="417"/>
      <c r="N45" s="417"/>
      <c r="O45" s="417"/>
      <c r="R45" s="417"/>
      <c r="S45" s="417"/>
      <c r="T45" s="417"/>
      <c r="W45" s="417"/>
      <c r="X45" s="417"/>
      <c r="Y45" s="417"/>
    </row>
    <row r="46" spans="2:25" s="410" customFormat="1" ht="17.25" customHeight="1" x14ac:dyDescent="0.15">
      <c r="B46" s="408"/>
      <c r="C46" s="418" t="s">
        <v>1095</v>
      </c>
      <c r="D46" s="408"/>
      <c r="G46" s="417"/>
      <c r="H46" s="417"/>
      <c r="J46" s="417"/>
      <c r="K46" s="417"/>
      <c r="L46" s="417"/>
      <c r="M46" s="417"/>
      <c r="N46" s="417"/>
      <c r="O46" s="417"/>
      <c r="R46" s="417"/>
      <c r="S46" s="417"/>
      <c r="T46" s="417"/>
      <c r="W46" s="417"/>
      <c r="X46" s="417"/>
      <c r="Y46" s="417"/>
    </row>
    <row r="47" spans="2:25" s="410" customFormat="1" ht="17.25" customHeight="1" x14ac:dyDescent="0.15">
      <c r="C47" s="408" t="s">
        <v>1096</v>
      </c>
      <c r="F47" s="418"/>
      <c r="G47" s="417"/>
      <c r="H47" s="417"/>
      <c r="J47" s="417"/>
      <c r="K47" s="417"/>
      <c r="L47" s="417"/>
      <c r="M47" s="417"/>
      <c r="N47" s="417"/>
      <c r="O47" s="417"/>
      <c r="R47" s="417"/>
      <c r="S47" s="417"/>
      <c r="T47" s="417"/>
      <c r="W47" s="417"/>
      <c r="X47" s="417"/>
      <c r="Y47" s="417"/>
    </row>
    <row r="48" spans="2:25" s="410" customFormat="1" ht="17.25" customHeight="1" x14ac:dyDescent="0.15">
      <c r="C48" s="408" t="s">
        <v>1097</v>
      </c>
      <c r="F48" s="408"/>
      <c r="G48" s="417"/>
      <c r="H48" s="417"/>
      <c r="J48" s="417"/>
      <c r="K48" s="417"/>
      <c r="L48" s="417"/>
      <c r="M48" s="417"/>
      <c r="N48" s="417"/>
      <c r="O48" s="417"/>
      <c r="R48" s="417"/>
      <c r="S48" s="417"/>
      <c r="T48" s="417"/>
      <c r="W48" s="417"/>
      <c r="X48" s="417"/>
      <c r="Y48" s="417"/>
    </row>
    <row r="49" spans="2:51" s="410" customFormat="1" ht="17.25" customHeight="1" x14ac:dyDescent="0.15">
      <c r="B49" s="408"/>
      <c r="C49" s="408"/>
      <c r="D49" s="408"/>
      <c r="E49" s="418"/>
      <c r="F49" s="417"/>
      <c r="G49" s="417"/>
      <c r="H49" s="417"/>
      <c r="J49" s="417"/>
      <c r="K49" s="417"/>
      <c r="L49" s="417"/>
      <c r="M49" s="417"/>
      <c r="N49" s="417"/>
      <c r="O49" s="417"/>
      <c r="R49" s="417"/>
      <c r="S49" s="417"/>
      <c r="T49" s="417"/>
      <c r="W49" s="417"/>
      <c r="X49" s="417"/>
      <c r="Y49" s="417"/>
    </row>
    <row r="50" spans="2:51" s="410" customFormat="1" ht="17.25" customHeight="1" x14ac:dyDescent="0.15">
      <c r="B50" s="408" t="s">
        <v>1180</v>
      </c>
      <c r="C50" s="408"/>
      <c r="D50" s="408"/>
    </row>
    <row r="51" spans="2:51" s="410" customFormat="1" ht="17.25" customHeight="1" x14ac:dyDescent="0.15">
      <c r="B51" s="408" t="s">
        <v>1181</v>
      </c>
      <c r="C51" s="408"/>
      <c r="D51" s="408"/>
    </row>
    <row r="52" spans="2:51" s="410" customFormat="1" ht="17.25" customHeight="1" x14ac:dyDescent="0.15">
      <c r="B52" s="419" t="s">
        <v>1182</v>
      </c>
      <c r="E52" s="417"/>
      <c r="F52" s="417"/>
      <c r="G52" s="417"/>
      <c r="H52" s="417"/>
      <c r="I52" s="417"/>
      <c r="J52" s="417"/>
      <c r="K52" s="417"/>
      <c r="L52" s="417"/>
      <c r="M52" s="417"/>
      <c r="N52" s="417"/>
      <c r="O52" s="417"/>
      <c r="P52" s="417"/>
      <c r="Q52" s="417"/>
      <c r="R52" s="417"/>
      <c r="S52" s="417"/>
      <c r="T52" s="417"/>
      <c r="U52" s="417"/>
      <c r="Y52" s="417"/>
      <c r="Z52" s="417"/>
      <c r="AA52" s="417"/>
      <c r="AB52" s="417"/>
      <c r="AD52" s="417"/>
      <c r="AE52" s="417"/>
      <c r="AF52" s="417"/>
      <c r="AG52" s="417"/>
      <c r="AH52" s="417"/>
      <c r="AI52" s="420"/>
      <c r="AJ52" s="417"/>
      <c r="AK52" s="417"/>
      <c r="AL52" s="417"/>
      <c r="AM52" s="417"/>
      <c r="AN52" s="417"/>
      <c r="AO52" s="417"/>
      <c r="AP52" s="417"/>
      <c r="AQ52" s="417"/>
      <c r="AR52" s="417"/>
      <c r="AS52" s="417"/>
      <c r="AT52" s="417"/>
      <c r="AU52" s="417"/>
      <c r="AV52" s="417"/>
      <c r="AW52" s="417"/>
      <c r="AX52" s="417"/>
      <c r="AY52" s="420"/>
    </row>
    <row r="53" spans="2:51" s="410" customFormat="1" ht="17.25" customHeight="1" x14ac:dyDescent="0.15"/>
    <row r="54" spans="2:51" s="410" customFormat="1" ht="17.25" customHeight="1" x14ac:dyDescent="0.15">
      <c r="B54" s="408" t="s">
        <v>1183</v>
      </c>
      <c r="C54" s="408"/>
    </row>
    <row r="55" spans="2:51" s="410" customFormat="1" ht="17.25" customHeight="1" x14ac:dyDescent="0.15">
      <c r="B55" s="408"/>
      <c r="C55" s="408"/>
    </row>
    <row r="56" spans="2:51" s="410" customFormat="1" ht="17.25" customHeight="1" x14ac:dyDescent="0.15">
      <c r="B56" s="408" t="s">
        <v>1184</v>
      </c>
      <c r="C56" s="408"/>
    </row>
    <row r="57" spans="2:51" s="410" customFormat="1" ht="17.25" customHeight="1" x14ac:dyDescent="0.15">
      <c r="B57" s="408" t="s">
        <v>1103</v>
      </c>
      <c r="C57" s="408"/>
    </row>
    <row r="58" spans="2:51" s="410" customFormat="1" ht="17.25" customHeight="1" x14ac:dyDescent="0.15">
      <c r="B58" s="408"/>
      <c r="C58" s="408"/>
    </row>
    <row r="59" spans="2:51" s="410" customFormat="1" ht="17.25" customHeight="1" x14ac:dyDescent="0.15">
      <c r="B59" s="408" t="s">
        <v>1185</v>
      </c>
      <c r="C59" s="408"/>
    </row>
    <row r="60" spans="2:51" s="410" customFormat="1" ht="17.25" customHeight="1" x14ac:dyDescent="0.15">
      <c r="B60" s="408" t="s">
        <v>1105</v>
      </c>
      <c r="C60" s="408"/>
    </row>
    <row r="61" spans="2:51" s="410" customFormat="1" ht="17.25" customHeight="1" x14ac:dyDescent="0.15">
      <c r="B61" s="408"/>
      <c r="C61" s="408"/>
    </row>
    <row r="62" spans="2:51" s="410" customFormat="1" ht="17.25" customHeight="1" x14ac:dyDescent="0.15">
      <c r="B62" s="408" t="s">
        <v>1186</v>
      </c>
      <c r="C62" s="408"/>
      <c r="D62" s="408"/>
    </row>
    <row r="63" spans="2:51" s="410" customFormat="1" ht="17.25" customHeight="1" x14ac:dyDescent="0.15">
      <c r="B63" s="408"/>
      <c r="C63" s="408"/>
      <c r="D63" s="408"/>
    </row>
    <row r="64" spans="2:51" s="410" customFormat="1" ht="17.25" customHeight="1" x14ac:dyDescent="0.15">
      <c r="B64" s="410" t="s">
        <v>1187</v>
      </c>
      <c r="D64" s="408"/>
    </row>
    <row r="65" spans="2:54" s="410" customFormat="1" ht="17.25" customHeight="1" x14ac:dyDescent="0.15">
      <c r="B65" s="410" t="s">
        <v>1108</v>
      </c>
      <c r="D65" s="408"/>
    </row>
    <row r="66" spans="2:54" s="410" customFormat="1" ht="17.25" customHeight="1" x14ac:dyDescent="0.15">
      <c r="B66" s="410" t="s">
        <v>1109</v>
      </c>
      <c r="D66" s="408"/>
    </row>
    <row r="67" spans="2:54" s="410" customFormat="1" ht="17.25" customHeight="1" x14ac:dyDescent="0.15"/>
    <row r="68" spans="2:54" s="410" customFormat="1" ht="17.25" customHeight="1" x14ac:dyDescent="0.15">
      <c r="B68" s="410" t="s">
        <v>1188</v>
      </c>
      <c r="E68" s="421"/>
      <c r="F68" s="421"/>
      <c r="G68" s="421"/>
      <c r="H68" s="421"/>
      <c r="I68" s="421"/>
      <c r="J68" s="421"/>
      <c r="K68" s="421"/>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21"/>
      <c r="AI68" s="421"/>
      <c r="AJ68" s="421"/>
      <c r="AK68" s="421"/>
      <c r="AL68" s="421"/>
      <c r="AM68" s="421"/>
      <c r="AN68" s="421"/>
      <c r="AO68" s="421"/>
      <c r="AP68" s="421"/>
      <c r="AQ68" s="421"/>
      <c r="AR68" s="421"/>
      <c r="AS68" s="421"/>
      <c r="AT68" s="421"/>
      <c r="AU68" s="421"/>
      <c r="AV68" s="421"/>
      <c r="AW68" s="421"/>
      <c r="AX68" s="421"/>
    </row>
    <row r="69" spans="2:54" s="410" customFormat="1" ht="17.25" customHeight="1" x14ac:dyDescent="0.15">
      <c r="E69" s="421"/>
      <c r="F69" s="421"/>
      <c r="G69" s="421"/>
      <c r="H69" s="421"/>
      <c r="I69" s="421"/>
      <c r="J69" s="421"/>
      <c r="K69" s="421"/>
      <c r="L69" s="421"/>
      <c r="M69" s="421"/>
      <c r="N69" s="421"/>
      <c r="O69" s="421"/>
      <c r="P69" s="421"/>
      <c r="Q69" s="421"/>
      <c r="R69" s="421"/>
      <c r="S69" s="421"/>
      <c r="T69" s="421"/>
      <c r="U69" s="421"/>
      <c r="V69" s="421"/>
      <c r="W69" s="421"/>
      <c r="X69" s="421"/>
      <c r="Y69" s="421"/>
      <c r="Z69" s="421"/>
      <c r="AA69" s="421"/>
      <c r="AB69" s="421"/>
      <c r="AC69" s="421"/>
      <c r="AD69" s="421"/>
      <c r="AE69" s="421"/>
      <c r="AF69" s="421"/>
      <c r="AG69" s="421"/>
      <c r="AH69" s="421"/>
      <c r="AI69" s="421"/>
      <c r="AJ69" s="421"/>
      <c r="AK69" s="421"/>
      <c r="AL69" s="421"/>
      <c r="AM69" s="421"/>
      <c r="AN69" s="421"/>
      <c r="AO69" s="421"/>
      <c r="AP69" s="421"/>
      <c r="AQ69" s="421"/>
      <c r="AR69" s="421"/>
      <c r="AS69" s="421"/>
      <c r="AT69" s="421"/>
      <c r="AU69" s="421"/>
      <c r="AV69" s="421"/>
      <c r="AW69" s="421"/>
      <c r="AX69" s="421"/>
    </row>
    <row r="70" spans="2:54" s="410" customFormat="1" ht="17.25" customHeight="1" x14ac:dyDescent="0.15">
      <c r="B70" s="410" t="s">
        <v>1189</v>
      </c>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21"/>
      <c r="AM70" s="421"/>
      <c r="AN70" s="421"/>
      <c r="AO70" s="421"/>
      <c r="AP70" s="421"/>
      <c r="AQ70" s="421"/>
      <c r="AR70" s="421"/>
      <c r="AS70" s="421"/>
      <c r="AT70" s="421"/>
      <c r="AU70" s="421"/>
      <c r="AV70" s="421"/>
      <c r="AW70" s="421"/>
      <c r="AX70" s="421"/>
      <c r="AY70" s="421"/>
      <c r="AZ70" s="421"/>
      <c r="BA70" s="421"/>
      <c r="BB70" s="421"/>
    </row>
    <row r="71" spans="2:54" s="410" customFormat="1" ht="17.25" customHeight="1" x14ac:dyDescent="0.15">
      <c r="E71" s="421"/>
      <c r="F71" s="421"/>
      <c r="G71" s="421"/>
      <c r="H71" s="421"/>
      <c r="I71" s="421"/>
      <c r="J71" s="421"/>
      <c r="K71" s="421"/>
      <c r="L71" s="421"/>
      <c r="M71" s="421"/>
      <c r="N71" s="421"/>
      <c r="O71" s="421"/>
      <c r="P71" s="421"/>
      <c r="Q71" s="421"/>
      <c r="R71" s="421"/>
      <c r="S71" s="421"/>
      <c r="T71" s="421"/>
      <c r="U71" s="421"/>
      <c r="V71" s="421"/>
      <c r="W71" s="421"/>
      <c r="X71" s="421"/>
      <c r="Y71" s="421"/>
      <c r="Z71" s="421"/>
      <c r="AA71" s="421"/>
      <c r="AB71" s="421"/>
      <c r="AC71" s="421"/>
      <c r="AD71" s="421"/>
      <c r="AE71" s="421"/>
      <c r="AF71" s="421"/>
      <c r="AG71" s="421"/>
      <c r="AH71" s="421"/>
      <c r="AI71" s="421"/>
      <c r="AJ71" s="421"/>
      <c r="AK71" s="421"/>
      <c r="AL71" s="421"/>
      <c r="AM71" s="421"/>
      <c r="AN71" s="421"/>
      <c r="AO71" s="421"/>
      <c r="AP71" s="421"/>
      <c r="AQ71" s="421"/>
      <c r="AR71" s="421"/>
      <c r="AS71" s="421"/>
      <c r="AT71" s="421"/>
      <c r="AU71" s="421"/>
      <c r="AV71" s="421"/>
      <c r="AW71" s="421"/>
      <c r="AX71" s="421"/>
      <c r="AY71" s="421"/>
      <c r="AZ71" s="421"/>
      <c r="BA71" s="421"/>
      <c r="BB71" s="421"/>
    </row>
    <row r="72" spans="2:54" ht="17.25" customHeight="1" x14ac:dyDescent="0.15"/>
  </sheetData>
  <mergeCells count="10">
    <mergeCell ref="E28:P28"/>
    <mergeCell ref="E29:P29"/>
    <mergeCell ref="E30:P30"/>
    <mergeCell ref="E31:P31"/>
    <mergeCell ref="F4:K5"/>
    <mergeCell ref="E23:P23"/>
    <mergeCell ref="E24:P24"/>
    <mergeCell ref="E25:P25"/>
    <mergeCell ref="E26:P26"/>
    <mergeCell ref="E27:P27"/>
  </mergeCells>
  <phoneticPr fontId="2"/>
  <pageMargins left="0.70866141732283472" right="0.70866141732283472" top="0.74803149606299213" bottom="0.74803149606299213" header="0.31496062992125984" footer="0.31496062992125984"/>
  <pageSetup paperSize="9" scale="47"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BU78"/>
  <sheetViews>
    <sheetView showGridLines="0" view="pageBreakPreview" zoomScale="70" zoomScaleNormal="70" zoomScaleSheetLayoutView="70" workbookViewId="0">
      <selection activeCell="Z3" sqref="Z3"/>
    </sheetView>
  </sheetViews>
  <sheetFormatPr defaultColWidth="4.375" defaultRowHeight="20.25" customHeight="1" x14ac:dyDescent="0.15"/>
  <cols>
    <col min="1" max="1" width="1.625" style="448" customWidth="1"/>
    <col min="2" max="5" width="5.625" style="448" customWidth="1"/>
    <col min="6" max="6" width="16.5" style="448" hidden="1" customWidth="1"/>
    <col min="7" max="58" width="5.625" style="448" customWidth="1"/>
    <col min="59" max="16384" width="4.375" style="448"/>
  </cols>
  <sheetData>
    <row r="1" spans="2:64" s="422" customFormat="1" ht="20.25" customHeight="1" x14ac:dyDescent="0.15">
      <c r="C1" s="423" t="s">
        <v>878</v>
      </c>
      <c r="D1" s="423"/>
      <c r="E1" s="423"/>
      <c r="F1" s="423"/>
      <c r="G1" s="423"/>
      <c r="H1" s="424" t="s">
        <v>879</v>
      </c>
      <c r="J1" s="424"/>
      <c r="L1" s="423"/>
      <c r="M1" s="423"/>
      <c r="N1" s="423"/>
      <c r="O1" s="423"/>
      <c r="P1" s="423"/>
      <c r="Q1" s="423"/>
      <c r="R1" s="423"/>
      <c r="AM1" s="425"/>
      <c r="AN1" s="426"/>
      <c r="AO1" s="426" t="s">
        <v>880</v>
      </c>
      <c r="AP1" s="1673" t="s">
        <v>1190</v>
      </c>
      <c r="AQ1" s="1674"/>
      <c r="AR1" s="1674"/>
      <c r="AS1" s="1674"/>
      <c r="AT1" s="1674"/>
      <c r="AU1" s="1674"/>
      <c r="AV1" s="1674"/>
      <c r="AW1" s="1674"/>
      <c r="AX1" s="1674"/>
      <c r="AY1" s="1674"/>
      <c r="AZ1" s="1674"/>
      <c r="BA1" s="1674"/>
      <c r="BB1" s="1674"/>
      <c r="BC1" s="1674"/>
      <c r="BD1" s="1674"/>
      <c r="BE1" s="1674"/>
      <c r="BF1" s="426" t="s">
        <v>882</v>
      </c>
    </row>
    <row r="2" spans="2:64" s="422" customFormat="1" ht="20.25" customHeight="1" x14ac:dyDescent="0.15">
      <c r="C2" s="423"/>
      <c r="D2" s="423"/>
      <c r="E2" s="423"/>
      <c r="F2" s="423"/>
      <c r="G2" s="423"/>
      <c r="J2" s="424"/>
      <c r="L2" s="423"/>
      <c r="M2" s="423"/>
      <c r="N2" s="423"/>
      <c r="O2" s="423"/>
      <c r="P2" s="423"/>
      <c r="Q2" s="423"/>
      <c r="R2" s="423"/>
      <c r="Y2" s="426" t="s">
        <v>883</v>
      </c>
      <c r="Z2" s="1675">
        <v>7</v>
      </c>
      <c r="AA2" s="1675"/>
      <c r="AB2" s="426" t="s">
        <v>884</v>
      </c>
      <c r="AC2" s="1676">
        <f>IF(Z2=0,"",YEAR(DATE(2018+Z2,1,1)))</f>
        <v>2025</v>
      </c>
      <c r="AD2" s="1676"/>
      <c r="AE2" s="427" t="s">
        <v>885</v>
      </c>
      <c r="AF2" s="427" t="s">
        <v>886</v>
      </c>
      <c r="AG2" s="1675">
        <v>4</v>
      </c>
      <c r="AH2" s="1675"/>
      <c r="AI2" s="427" t="s">
        <v>887</v>
      </c>
      <c r="AM2" s="425"/>
      <c r="AN2" s="426"/>
      <c r="AO2" s="426" t="s">
        <v>888</v>
      </c>
      <c r="AP2" s="1675" t="s">
        <v>889</v>
      </c>
      <c r="AQ2" s="1675"/>
      <c r="AR2" s="1675"/>
      <c r="AS2" s="1675"/>
      <c r="AT2" s="1675"/>
      <c r="AU2" s="1675"/>
      <c r="AV2" s="1675"/>
      <c r="AW2" s="1675"/>
      <c r="AX2" s="1675"/>
      <c r="AY2" s="1675"/>
      <c r="AZ2" s="1675"/>
      <c r="BA2" s="1675"/>
      <c r="BB2" s="1675"/>
      <c r="BC2" s="1675"/>
      <c r="BD2" s="1675"/>
      <c r="BE2" s="1675"/>
      <c r="BF2" s="426" t="s">
        <v>882</v>
      </c>
    </row>
    <row r="3" spans="2:64" s="427" customFormat="1" ht="20.25" customHeight="1" x14ac:dyDescent="0.15">
      <c r="G3" s="424"/>
      <c r="J3" s="424"/>
      <c r="L3" s="426"/>
      <c r="M3" s="426"/>
      <c r="N3" s="426"/>
      <c r="O3" s="426"/>
      <c r="P3" s="426"/>
      <c r="Q3" s="426"/>
      <c r="R3" s="426"/>
      <c r="Z3" s="428"/>
      <c r="AA3" s="428"/>
      <c r="AB3" s="428"/>
      <c r="AC3" s="429"/>
      <c r="AD3" s="428"/>
      <c r="BA3" s="430" t="s">
        <v>890</v>
      </c>
      <c r="BB3" s="1664" t="s">
        <v>891</v>
      </c>
      <c r="BC3" s="1665"/>
      <c r="BD3" s="1665"/>
      <c r="BE3" s="1666"/>
      <c r="BF3" s="426"/>
    </row>
    <row r="4" spans="2:64" s="427" customFormat="1" ht="18.75" x14ac:dyDescent="0.15">
      <c r="G4" s="424"/>
      <c r="J4" s="424"/>
      <c r="L4" s="426"/>
      <c r="M4" s="426"/>
      <c r="N4" s="426"/>
      <c r="O4" s="426"/>
      <c r="P4" s="426"/>
      <c r="Q4" s="426"/>
      <c r="R4" s="426"/>
      <c r="Z4" s="431"/>
      <c r="AA4" s="431"/>
      <c r="AG4" s="422"/>
      <c r="AH4" s="422"/>
      <c r="AI4" s="422"/>
      <c r="AJ4" s="422"/>
      <c r="AK4" s="422"/>
      <c r="AL4" s="422"/>
      <c r="AM4" s="422"/>
      <c r="AN4" s="422"/>
      <c r="AO4" s="422"/>
      <c r="AP4" s="422"/>
      <c r="AQ4" s="422"/>
      <c r="AR4" s="422"/>
      <c r="AS4" s="422"/>
      <c r="AT4" s="422"/>
      <c r="AU4" s="422"/>
      <c r="AV4" s="422"/>
      <c r="AW4" s="422"/>
      <c r="AX4" s="422"/>
      <c r="AY4" s="422"/>
      <c r="AZ4" s="422"/>
      <c r="BA4" s="430" t="s">
        <v>892</v>
      </c>
      <c r="BB4" s="1664" t="s">
        <v>893</v>
      </c>
      <c r="BC4" s="1665"/>
      <c r="BD4" s="1665"/>
      <c r="BE4" s="1666"/>
      <c r="BF4" s="432"/>
    </row>
    <row r="5" spans="2:64" s="427" customFormat="1" ht="6.75" customHeight="1" x14ac:dyDescent="0.15">
      <c r="C5" s="422"/>
      <c r="D5" s="422"/>
      <c r="E5" s="422"/>
      <c r="F5" s="422"/>
      <c r="G5" s="423"/>
      <c r="H5" s="422"/>
      <c r="I5" s="422"/>
      <c r="J5" s="423"/>
      <c r="K5" s="422"/>
      <c r="L5" s="432"/>
      <c r="M5" s="432"/>
      <c r="N5" s="432"/>
      <c r="O5" s="432"/>
      <c r="P5" s="432"/>
      <c r="Q5" s="432"/>
      <c r="R5" s="432"/>
      <c r="S5" s="422"/>
      <c r="T5" s="422"/>
      <c r="U5" s="422"/>
      <c r="V5" s="422"/>
      <c r="W5" s="422"/>
      <c r="X5" s="422"/>
      <c r="Y5" s="422"/>
      <c r="Z5" s="433"/>
      <c r="AA5" s="433"/>
      <c r="AB5" s="422"/>
      <c r="AC5" s="422"/>
      <c r="AD5" s="422"/>
      <c r="AE5" s="422"/>
      <c r="AG5" s="422"/>
      <c r="AH5" s="422"/>
      <c r="AI5" s="422"/>
      <c r="AJ5" s="422"/>
      <c r="AK5" s="422"/>
      <c r="AL5" s="422"/>
      <c r="AM5" s="422"/>
      <c r="AN5" s="422"/>
      <c r="AO5" s="422"/>
      <c r="AP5" s="422"/>
      <c r="AQ5" s="422"/>
      <c r="AR5" s="422"/>
      <c r="AS5" s="422"/>
      <c r="AT5" s="422"/>
      <c r="AU5" s="422"/>
      <c r="AV5" s="422"/>
      <c r="AW5" s="422"/>
      <c r="AX5" s="422"/>
      <c r="AY5" s="422"/>
      <c r="AZ5" s="422"/>
      <c r="BA5" s="422"/>
      <c r="BB5" s="422"/>
      <c r="BC5" s="422"/>
      <c r="BD5" s="422"/>
      <c r="BE5" s="432"/>
      <c r="BF5" s="432"/>
    </row>
    <row r="6" spans="2:64" s="427" customFormat="1" ht="20.25" customHeight="1" x14ac:dyDescent="0.15">
      <c r="C6" s="422"/>
      <c r="D6" s="422"/>
      <c r="E6" s="422"/>
      <c r="F6" s="422"/>
      <c r="G6" s="423"/>
      <c r="H6" s="422"/>
      <c r="I6" s="422"/>
      <c r="J6" s="423"/>
      <c r="K6" s="422"/>
      <c r="L6" s="432"/>
      <c r="M6" s="432"/>
      <c r="N6" s="432"/>
      <c r="O6" s="432"/>
      <c r="P6" s="432"/>
      <c r="Q6" s="432"/>
      <c r="R6" s="432"/>
      <c r="S6" s="422"/>
      <c r="T6" s="422"/>
      <c r="U6" s="422"/>
      <c r="V6" s="422"/>
      <c r="W6" s="422"/>
      <c r="X6" s="422"/>
      <c r="Y6" s="422"/>
      <c r="Z6" s="433"/>
      <c r="AA6" s="433"/>
      <c r="AB6" s="422"/>
      <c r="AC6" s="422"/>
      <c r="AD6" s="422"/>
      <c r="AE6" s="422"/>
      <c r="AG6" s="422"/>
      <c r="AH6" s="422"/>
      <c r="AI6" s="422"/>
      <c r="AJ6" s="422"/>
      <c r="AK6" s="422"/>
      <c r="AL6" s="422" t="s">
        <v>1191</v>
      </c>
      <c r="AM6" s="422"/>
      <c r="AN6" s="422"/>
      <c r="AO6" s="422"/>
      <c r="AP6" s="422"/>
      <c r="AQ6" s="422"/>
      <c r="AR6" s="422"/>
      <c r="AS6" s="422"/>
      <c r="AT6" s="434"/>
      <c r="AU6" s="434"/>
      <c r="AV6" s="435"/>
      <c r="AW6" s="422"/>
      <c r="AX6" s="1667">
        <v>40</v>
      </c>
      <c r="AY6" s="1668"/>
      <c r="AZ6" s="435" t="s">
        <v>895</v>
      </c>
      <c r="BA6" s="422"/>
      <c r="BB6" s="1667">
        <v>160</v>
      </c>
      <c r="BC6" s="1668"/>
      <c r="BD6" s="435" t="s">
        <v>896</v>
      </c>
      <c r="BE6" s="422"/>
      <c r="BF6" s="432"/>
    </row>
    <row r="7" spans="2:64" s="427" customFormat="1" ht="6.75" customHeight="1" x14ac:dyDescent="0.15">
      <c r="C7" s="422"/>
      <c r="D7" s="422"/>
      <c r="E7" s="422"/>
      <c r="F7" s="422"/>
      <c r="G7" s="423"/>
      <c r="H7" s="422"/>
      <c r="I7" s="422"/>
      <c r="J7" s="423"/>
      <c r="K7" s="422"/>
      <c r="L7" s="432"/>
      <c r="M7" s="432"/>
      <c r="N7" s="432"/>
      <c r="O7" s="432"/>
      <c r="P7" s="432"/>
      <c r="Q7" s="432"/>
      <c r="R7" s="432"/>
      <c r="S7" s="422"/>
      <c r="T7" s="422"/>
      <c r="U7" s="422"/>
      <c r="V7" s="422"/>
      <c r="W7" s="422"/>
      <c r="X7" s="422"/>
      <c r="Y7" s="422"/>
      <c r="Z7" s="433"/>
      <c r="AA7" s="433"/>
      <c r="AB7" s="422"/>
      <c r="AC7" s="422"/>
      <c r="AD7" s="422"/>
      <c r="AE7" s="422"/>
      <c r="AG7" s="422"/>
      <c r="AH7" s="422"/>
      <c r="AI7" s="422"/>
      <c r="AJ7" s="422"/>
      <c r="AK7" s="422"/>
      <c r="AL7" s="422"/>
      <c r="AM7" s="422"/>
      <c r="AN7" s="422"/>
      <c r="AO7" s="422"/>
      <c r="AP7" s="422"/>
      <c r="AQ7" s="422"/>
      <c r="AR7" s="422"/>
      <c r="AS7" s="422"/>
      <c r="AT7" s="422"/>
      <c r="AU7" s="422"/>
      <c r="AV7" s="422"/>
      <c r="AW7" s="422"/>
      <c r="AX7" s="422"/>
      <c r="AY7" s="422"/>
      <c r="AZ7" s="422"/>
      <c r="BA7" s="422"/>
      <c r="BB7" s="422"/>
      <c r="BC7" s="422"/>
      <c r="BD7" s="422"/>
      <c r="BE7" s="432"/>
      <c r="BF7" s="432"/>
    </row>
    <row r="8" spans="2:64" s="427" customFormat="1" ht="20.25" customHeight="1" x14ac:dyDescent="0.15">
      <c r="B8" s="436"/>
      <c r="C8" s="436"/>
      <c r="D8" s="436"/>
      <c r="E8" s="436"/>
      <c r="F8" s="436"/>
      <c r="G8" s="437"/>
      <c r="H8" s="437"/>
      <c r="I8" s="437"/>
      <c r="J8" s="436"/>
      <c r="K8" s="436"/>
      <c r="L8" s="437"/>
      <c r="M8" s="437"/>
      <c r="N8" s="437"/>
      <c r="O8" s="436"/>
      <c r="P8" s="437"/>
      <c r="Q8" s="437"/>
      <c r="R8" s="437"/>
      <c r="S8" s="438"/>
      <c r="T8" s="439"/>
      <c r="U8" s="439"/>
      <c r="V8" s="440"/>
      <c r="Z8" s="433"/>
      <c r="AA8" s="441"/>
      <c r="AB8" s="423"/>
      <c r="AC8" s="433"/>
      <c r="AD8" s="433"/>
      <c r="AE8" s="433"/>
      <c r="AF8" s="431"/>
      <c r="AG8" s="442"/>
      <c r="AH8" s="442"/>
      <c r="AI8" s="442"/>
      <c r="AJ8" s="422"/>
      <c r="AK8" s="432"/>
      <c r="AL8" s="441"/>
      <c r="AM8" s="441"/>
      <c r="AN8" s="423"/>
      <c r="AO8" s="434"/>
      <c r="AP8" s="434"/>
      <c r="AQ8" s="434"/>
      <c r="AR8" s="443"/>
      <c r="AS8" s="443"/>
      <c r="AT8" s="422"/>
      <c r="AU8" s="434"/>
      <c r="AV8" s="434"/>
      <c r="AW8" s="436"/>
      <c r="AX8" s="422"/>
      <c r="AY8" s="422" t="s">
        <v>897</v>
      </c>
      <c r="AZ8" s="422"/>
      <c r="BA8" s="422"/>
      <c r="BB8" s="1669">
        <f>DAY(EOMONTH(DATE(AC2,AG2,1),0))</f>
        <v>30</v>
      </c>
      <c r="BC8" s="1670"/>
      <c r="BD8" s="422" t="s">
        <v>898</v>
      </c>
      <c r="BE8" s="422"/>
      <c r="BF8" s="422"/>
      <c r="BJ8" s="426"/>
      <c r="BK8" s="426"/>
      <c r="BL8" s="426"/>
    </row>
    <row r="9" spans="2:64" s="427" customFormat="1" ht="6" customHeight="1" x14ac:dyDescent="0.15">
      <c r="B9" s="434"/>
      <c r="C9" s="434"/>
      <c r="D9" s="434"/>
      <c r="E9" s="434"/>
      <c r="F9" s="434"/>
      <c r="G9" s="436"/>
      <c r="H9" s="437"/>
      <c r="I9" s="434"/>
      <c r="J9" s="434"/>
      <c r="K9" s="434"/>
      <c r="L9" s="436"/>
      <c r="M9" s="437"/>
      <c r="N9" s="434"/>
      <c r="O9" s="434"/>
      <c r="P9" s="436"/>
      <c r="Q9" s="434"/>
      <c r="R9" s="434"/>
      <c r="S9" s="434"/>
      <c r="T9" s="434"/>
      <c r="U9" s="434"/>
      <c r="V9" s="434"/>
      <c r="Z9" s="422"/>
      <c r="AA9" s="422"/>
      <c r="AB9" s="422"/>
      <c r="AC9" s="422"/>
      <c r="AD9" s="422"/>
      <c r="AE9" s="422"/>
      <c r="AG9" s="433"/>
      <c r="AH9" s="422"/>
      <c r="AI9" s="422"/>
      <c r="AJ9" s="442"/>
      <c r="AK9" s="422"/>
      <c r="AL9" s="422"/>
      <c r="AM9" s="422"/>
      <c r="AN9" s="422"/>
      <c r="AO9" s="422"/>
      <c r="AP9" s="422"/>
      <c r="AQ9" s="433"/>
      <c r="AR9" s="433"/>
      <c r="AS9" s="433"/>
      <c r="AT9" s="422"/>
      <c r="AU9" s="422"/>
      <c r="AV9" s="422"/>
      <c r="AW9" s="422"/>
      <c r="AX9" s="422"/>
      <c r="AY9" s="422"/>
      <c r="AZ9" s="422"/>
      <c r="BA9" s="422"/>
      <c r="BB9" s="422"/>
      <c r="BC9" s="422"/>
      <c r="BD9" s="422"/>
      <c r="BE9" s="422"/>
      <c r="BF9" s="422"/>
      <c r="BJ9" s="426"/>
      <c r="BK9" s="426"/>
      <c r="BL9" s="426"/>
    </row>
    <row r="10" spans="2:64" s="427" customFormat="1" ht="18.75" x14ac:dyDescent="0.2">
      <c r="B10" s="436"/>
      <c r="C10" s="436"/>
      <c r="D10" s="436"/>
      <c r="E10" s="436"/>
      <c r="F10" s="436"/>
      <c r="G10" s="437"/>
      <c r="H10" s="437"/>
      <c r="I10" s="437"/>
      <c r="J10" s="436"/>
      <c r="K10" s="436"/>
      <c r="L10" s="437"/>
      <c r="M10" s="437"/>
      <c r="N10" s="437"/>
      <c r="O10" s="436"/>
      <c r="P10" s="437"/>
      <c r="Q10" s="437"/>
      <c r="R10" s="437"/>
      <c r="S10" s="438"/>
      <c r="T10" s="439"/>
      <c r="U10" s="439"/>
      <c r="V10" s="440"/>
      <c r="Z10" s="433"/>
      <c r="AA10" s="441"/>
      <c r="AB10" s="423"/>
      <c r="AC10" s="433"/>
      <c r="AD10" s="433"/>
      <c r="AE10" s="433"/>
      <c r="AG10" s="442"/>
      <c r="AH10" s="442"/>
      <c r="AI10" s="442"/>
      <c r="AJ10" s="422"/>
      <c r="AK10" s="432"/>
      <c r="AL10" s="441"/>
      <c r="AM10" s="422"/>
      <c r="AN10" s="422"/>
      <c r="AO10" s="444"/>
      <c r="AP10" s="444"/>
      <c r="AQ10" s="444"/>
      <c r="AR10" s="435"/>
      <c r="AS10" s="433"/>
      <c r="AT10" s="433"/>
      <c r="AU10" s="433"/>
      <c r="AV10" s="422"/>
      <c r="AW10" s="422"/>
      <c r="AX10" s="445"/>
      <c r="AY10" s="445"/>
      <c r="AZ10" s="432" t="s">
        <v>1192</v>
      </c>
      <c r="BA10" s="422"/>
      <c r="BB10" s="1667">
        <v>1</v>
      </c>
      <c r="BC10" s="1671"/>
      <c r="BD10" s="1668"/>
      <c r="BE10" s="446" t="s">
        <v>1193</v>
      </c>
      <c r="BF10" s="422"/>
      <c r="BJ10" s="426"/>
      <c r="BK10" s="426"/>
      <c r="BL10" s="426"/>
    </row>
    <row r="11" spans="2:64" s="427" customFormat="1" ht="6" customHeight="1" x14ac:dyDescent="0.2">
      <c r="B11" s="434"/>
      <c r="C11" s="434"/>
      <c r="D11" s="434"/>
      <c r="E11" s="434"/>
      <c r="F11" s="428"/>
      <c r="G11" s="434"/>
      <c r="H11" s="434"/>
      <c r="I11" s="434"/>
      <c r="J11" s="434"/>
      <c r="K11" s="436"/>
      <c r="L11" s="437"/>
      <c r="M11" s="434"/>
      <c r="N11" s="434"/>
      <c r="O11" s="436"/>
      <c r="P11" s="434"/>
      <c r="Q11" s="434"/>
      <c r="R11" s="434"/>
      <c r="S11" s="434"/>
      <c r="T11" s="434"/>
      <c r="U11" s="434"/>
      <c r="V11" s="428"/>
      <c r="Z11" s="422"/>
      <c r="AA11" s="422"/>
      <c r="AB11" s="422"/>
      <c r="AC11" s="422"/>
      <c r="AD11" s="422"/>
      <c r="AE11" s="422"/>
      <c r="AG11" s="433"/>
      <c r="AH11" s="442"/>
      <c r="AI11" s="422"/>
      <c r="AJ11" s="442"/>
      <c r="AK11" s="422"/>
      <c r="AL11" s="422"/>
      <c r="AM11" s="422"/>
      <c r="AN11" s="422"/>
      <c r="AO11" s="434"/>
      <c r="AP11" s="434"/>
      <c r="AQ11" s="436"/>
      <c r="AR11" s="447"/>
      <c r="AS11" s="433"/>
      <c r="AT11" s="433"/>
      <c r="AU11" s="433"/>
      <c r="AV11" s="422"/>
      <c r="AW11" s="422"/>
      <c r="AX11" s="445"/>
      <c r="AY11" s="445"/>
      <c r="AZ11" s="422"/>
      <c r="BA11" s="422"/>
      <c r="BB11" s="433"/>
      <c r="BC11" s="433"/>
      <c r="BD11" s="433"/>
      <c r="BE11" s="446"/>
      <c r="BF11" s="422"/>
      <c r="BJ11" s="426"/>
      <c r="BK11" s="426"/>
      <c r="BL11" s="426"/>
    </row>
    <row r="12" spans="2:64" s="427" customFormat="1" ht="20.25" customHeight="1" x14ac:dyDescent="0.2">
      <c r="B12" s="410"/>
      <c r="C12" s="410"/>
      <c r="D12" s="410"/>
      <c r="E12" s="410"/>
      <c r="F12" s="410"/>
      <c r="G12" s="410"/>
      <c r="H12" s="410"/>
      <c r="I12" s="410"/>
      <c r="J12" s="410"/>
      <c r="K12" s="410"/>
      <c r="L12" s="410"/>
      <c r="M12" s="410"/>
      <c r="N12" s="410"/>
      <c r="O12" s="410"/>
      <c r="P12" s="410"/>
      <c r="Q12" s="410"/>
      <c r="R12" s="410"/>
      <c r="S12" s="410"/>
      <c r="T12" s="410"/>
      <c r="U12" s="410"/>
      <c r="V12" s="410"/>
      <c r="Z12" s="436"/>
      <c r="AA12" s="448"/>
      <c r="AB12" s="448"/>
      <c r="AC12" s="436"/>
      <c r="AD12" s="433"/>
      <c r="AE12" s="433"/>
      <c r="AF12" s="431"/>
      <c r="AG12" s="423"/>
      <c r="AH12" s="442"/>
      <c r="AI12" s="422"/>
      <c r="AJ12" s="442"/>
      <c r="AK12" s="422"/>
      <c r="AL12" s="422"/>
      <c r="AM12" s="422"/>
      <c r="AN12" s="422"/>
      <c r="AO12" s="1672"/>
      <c r="AP12" s="1672"/>
      <c r="AQ12" s="1672"/>
      <c r="AR12" s="435"/>
      <c r="AS12" s="433"/>
      <c r="AT12" s="433"/>
      <c r="AU12" s="433"/>
      <c r="AV12" s="422"/>
      <c r="AW12" s="422"/>
      <c r="AX12" s="445"/>
      <c r="AY12" s="445"/>
      <c r="AZ12" s="422"/>
      <c r="BA12" s="422"/>
      <c r="BB12" s="1667">
        <v>1</v>
      </c>
      <c r="BC12" s="1671"/>
      <c r="BD12" s="1668"/>
      <c r="BE12" s="449" t="s">
        <v>1194</v>
      </c>
      <c r="BF12" s="422"/>
      <c r="BJ12" s="426"/>
      <c r="BK12" s="426"/>
      <c r="BL12" s="426"/>
    </row>
    <row r="13" spans="2:64" s="427" customFormat="1" ht="6.75" customHeight="1" x14ac:dyDescent="0.2">
      <c r="B13" s="410"/>
      <c r="C13" s="410"/>
      <c r="D13" s="410"/>
      <c r="E13" s="410"/>
      <c r="F13" s="410"/>
      <c r="G13" s="410"/>
      <c r="H13" s="410"/>
      <c r="I13" s="410"/>
      <c r="J13" s="410"/>
      <c r="K13" s="410"/>
      <c r="L13" s="410"/>
      <c r="M13" s="410"/>
      <c r="N13" s="410"/>
      <c r="O13" s="410"/>
      <c r="P13" s="410"/>
      <c r="Q13" s="410"/>
      <c r="R13" s="410"/>
      <c r="S13" s="410"/>
      <c r="T13" s="410"/>
      <c r="U13" s="410"/>
      <c r="V13" s="410"/>
      <c r="Z13" s="437"/>
      <c r="AA13" s="450"/>
      <c r="AB13" s="450"/>
      <c r="AC13" s="437"/>
      <c r="AD13" s="442"/>
      <c r="AE13" s="442"/>
      <c r="AG13" s="422"/>
      <c r="AH13" s="422"/>
      <c r="AI13" s="422"/>
      <c r="AJ13" s="422"/>
      <c r="AK13" s="422"/>
      <c r="AL13" s="422"/>
      <c r="AM13" s="422"/>
      <c r="AN13" s="422"/>
      <c r="AO13" s="434"/>
      <c r="AP13" s="434"/>
      <c r="AQ13" s="434"/>
      <c r="AR13" s="422"/>
      <c r="AS13" s="433"/>
      <c r="AT13" s="433"/>
      <c r="AU13" s="433"/>
      <c r="AV13" s="422"/>
      <c r="AW13" s="422"/>
      <c r="AX13" s="445"/>
      <c r="AY13" s="445"/>
      <c r="AZ13" s="422"/>
      <c r="BA13" s="422"/>
      <c r="BB13" s="433"/>
      <c r="BC13" s="433"/>
      <c r="BD13" s="433"/>
      <c r="BE13" s="446"/>
      <c r="BF13" s="422"/>
      <c r="BJ13" s="426"/>
      <c r="BK13" s="426"/>
      <c r="BL13" s="426"/>
    </row>
    <row r="14" spans="2:64" s="427" customFormat="1" ht="18.75" x14ac:dyDescent="0.15">
      <c r="B14" s="410"/>
      <c r="C14" s="410"/>
      <c r="D14" s="410"/>
      <c r="E14" s="410"/>
      <c r="F14" s="410"/>
      <c r="G14" s="410"/>
      <c r="H14" s="410"/>
      <c r="I14" s="410"/>
      <c r="J14" s="410"/>
      <c r="K14" s="410"/>
      <c r="L14" s="410"/>
      <c r="M14" s="410"/>
      <c r="N14" s="410"/>
      <c r="O14" s="410"/>
      <c r="P14" s="410"/>
      <c r="Q14" s="410"/>
      <c r="R14" s="410"/>
      <c r="S14" s="410"/>
      <c r="T14" s="410"/>
      <c r="U14" s="410"/>
      <c r="V14" s="410"/>
      <c r="Z14" s="436"/>
      <c r="AA14" s="448"/>
      <c r="AB14" s="448"/>
      <c r="AC14" s="436"/>
      <c r="AD14" s="433"/>
      <c r="AE14" s="433"/>
      <c r="AG14" s="422"/>
      <c r="AH14" s="422"/>
      <c r="AI14" s="422"/>
      <c r="AJ14" s="422"/>
      <c r="AK14" s="422"/>
      <c r="AL14" s="422"/>
      <c r="AM14" s="422"/>
      <c r="AN14" s="422"/>
      <c r="AO14" s="434"/>
      <c r="AP14" s="434"/>
      <c r="AQ14" s="434"/>
      <c r="AR14" s="422"/>
      <c r="AS14" s="433"/>
      <c r="AT14" s="432" t="s">
        <v>1195</v>
      </c>
      <c r="AU14" s="1677">
        <v>0.39583333333333331</v>
      </c>
      <c r="AV14" s="1678"/>
      <c r="AW14" s="1679"/>
      <c r="AX14" s="433" t="s">
        <v>1019</v>
      </c>
      <c r="AY14" s="1677">
        <v>0.6875</v>
      </c>
      <c r="AZ14" s="1678"/>
      <c r="BA14" s="1679"/>
      <c r="BB14" s="432" t="s">
        <v>1196</v>
      </c>
      <c r="BC14" s="1680">
        <f>(AY14-AU14)*24</f>
        <v>7</v>
      </c>
      <c r="BD14" s="1681"/>
      <c r="BE14" s="423" t="s">
        <v>1197</v>
      </c>
      <c r="BF14" s="433"/>
      <c r="BJ14" s="426"/>
      <c r="BK14" s="426"/>
      <c r="BL14" s="426"/>
    </row>
    <row r="15" spans="2:64" s="427" customFormat="1" ht="6.75" customHeight="1" x14ac:dyDescent="0.15">
      <c r="C15" s="443"/>
      <c r="D15" s="443"/>
      <c r="E15" s="443"/>
      <c r="F15" s="443"/>
      <c r="G15" s="422"/>
      <c r="H15" s="422"/>
      <c r="I15" s="432"/>
      <c r="J15" s="433"/>
      <c r="K15" s="442"/>
      <c r="L15" s="422"/>
      <c r="M15" s="422"/>
      <c r="N15" s="433"/>
      <c r="O15" s="422"/>
      <c r="P15" s="422"/>
      <c r="Q15" s="442"/>
      <c r="R15" s="422"/>
      <c r="S15" s="422"/>
      <c r="T15" s="422"/>
      <c r="U15" s="422"/>
      <c r="V15" s="422"/>
      <c r="W15" s="432"/>
      <c r="X15" s="433"/>
      <c r="Y15" s="433"/>
      <c r="Z15" s="423"/>
      <c r="AA15" s="433"/>
      <c r="AB15" s="432"/>
      <c r="AC15" s="433"/>
      <c r="AD15" s="442"/>
      <c r="AE15" s="422"/>
      <c r="AG15" s="431"/>
      <c r="AH15" s="451"/>
      <c r="AJ15" s="451"/>
      <c r="AQ15" s="431"/>
      <c r="AR15" s="431"/>
      <c r="AS15" s="431"/>
      <c r="AT15" s="431"/>
      <c r="AU15" s="431"/>
      <c r="AX15" s="452"/>
      <c r="AY15" s="452"/>
      <c r="BB15" s="431"/>
      <c r="BC15" s="431"/>
      <c r="BD15" s="431"/>
      <c r="BE15" s="453"/>
      <c r="BJ15" s="426"/>
      <c r="BK15" s="426"/>
      <c r="BL15" s="426"/>
    </row>
    <row r="16" spans="2:64" ht="8.4499999999999993" customHeight="1" thickBot="1" x14ac:dyDescent="0.2">
      <c r="C16" s="450"/>
      <c r="D16" s="450"/>
      <c r="E16" s="450"/>
      <c r="F16" s="450"/>
      <c r="G16" s="450"/>
      <c r="X16" s="450"/>
      <c r="AN16" s="450"/>
      <c r="BE16" s="454"/>
      <c r="BF16" s="454"/>
      <c r="BG16" s="454"/>
    </row>
    <row r="17" spans="2:58" ht="20.25" customHeight="1" x14ac:dyDescent="0.15">
      <c r="B17" s="1682" t="s">
        <v>904</v>
      </c>
      <c r="C17" s="1685" t="s">
        <v>1198</v>
      </c>
      <c r="D17" s="1686"/>
      <c r="E17" s="1687"/>
      <c r="F17" s="455"/>
      <c r="G17" s="1694" t="s">
        <v>1199</v>
      </c>
      <c r="H17" s="1697" t="s">
        <v>1200</v>
      </c>
      <c r="I17" s="1686"/>
      <c r="J17" s="1686"/>
      <c r="K17" s="1687"/>
      <c r="L17" s="1697" t="s">
        <v>1201</v>
      </c>
      <c r="M17" s="1686"/>
      <c r="N17" s="1686"/>
      <c r="O17" s="1700"/>
      <c r="P17" s="1703"/>
      <c r="Q17" s="1704"/>
      <c r="R17" s="1705"/>
      <c r="S17" s="1712" t="s">
        <v>1202</v>
      </c>
      <c r="T17" s="1713"/>
      <c r="U17" s="1713"/>
      <c r="V17" s="1713"/>
      <c r="W17" s="1713"/>
      <c r="X17" s="1713"/>
      <c r="Y17" s="1713"/>
      <c r="Z17" s="1713"/>
      <c r="AA17" s="1713"/>
      <c r="AB17" s="1713"/>
      <c r="AC17" s="1713"/>
      <c r="AD17" s="1713"/>
      <c r="AE17" s="1713"/>
      <c r="AF17" s="1713"/>
      <c r="AG17" s="1713"/>
      <c r="AH17" s="1713"/>
      <c r="AI17" s="1713"/>
      <c r="AJ17" s="1713"/>
      <c r="AK17" s="1713"/>
      <c r="AL17" s="1713"/>
      <c r="AM17" s="1713"/>
      <c r="AN17" s="1713"/>
      <c r="AO17" s="1713"/>
      <c r="AP17" s="1713"/>
      <c r="AQ17" s="1713"/>
      <c r="AR17" s="1713"/>
      <c r="AS17" s="1713"/>
      <c r="AT17" s="1713"/>
      <c r="AU17" s="1713"/>
      <c r="AV17" s="1713"/>
      <c r="AW17" s="1714"/>
      <c r="AX17" s="1743" t="str">
        <f>IF(BB3="４週","(11) 1～4週目の勤務時間数合計","(11) 1か月の勤務時間数   合計")</f>
        <v>(11) 1～4週目の勤務時間数合計</v>
      </c>
      <c r="AY17" s="1744"/>
      <c r="AZ17" s="1749" t="s">
        <v>1203</v>
      </c>
      <c r="BA17" s="1750"/>
      <c r="BB17" s="1755" t="s">
        <v>1204</v>
      </c>
      <c r="BC17" s="1756"/>
      <c r="BD17" s="1756"/>
      <c r="BE17" s="1756"/>
      <c r="BF17" s="1757"/>
    </row>
    <row r="18" spans="2:58" ht="20.25" customHeight="1" x14ac:dyDescent="0.15">
      <c r="B18" s="1683"/>
      <c r="C18" s="1688"/>
      <c r="D18" s="1689"/>
      <c r="E18" s="1690"/>
      <c r="F18" s="456"/>
      <c r="G18" s="1695"/>
      <c r="H18" s="1698"/>
      <c r="I18" s="1689"/>
      <c r="J18" s="1689"/>
      <c r="K18" s="1690"/>
      <c r="L18" s="1698"/>
      <c r="M18" s="1689"/>
      <c r="N18" s="1689"/>
      <c r="O18" s="1701"/>
      <c r="P18" s="1706"/>
      <c r="Q18" s="1707"/>
      <c r="R18" s="1708"/>
      <c r="S18" s="1764" t="s">
        <v>912</v>
      </c>
      <c r="T18" s="1765"/>
      <c r="U18" s="1765"/>
      <c r="V18" s="1765"/>
      <c r="W18" s="1765"/>
      <c r="X18" s="1765"/>
      <c r="Y18" s="1766"/>
      <c r="Z18" s="1764" t="s">
        <v>913</v>
      </c>
      <c r="AA18" s="1765"/>
      <c r="AB18" s="1765"/>
      <c r="AC18" s="1765"/>
      <c r="AD18" s="1765"/>
      <c r="AE18" s="1765"/>
      <c r="AF18" s="1766"/>
      <c r="AG18" s="1764" t="s">
        <v>914</v>
      </c>
      <c r="AH18" s="1765"/>
      <c r="AI18" s="1765"/>
      <c r="AJ18" s="1765"/>
      <c r="AK18" s="1765"/>
      <c r="AL18" s="1765"/>
      <c r="AM18" s="1766"/>
      <c r="AN18" s="1764" t="s">
        <v>915</v>
      </c>
      <c r="AO18" s="1765"/>
      <c r="AP18" s="1765"/>
      <c r="AQ18" s="1765"/>
      <c r="AR18" s="1765"/>
      <c r="AS18" s="1765"/>
      <c r="AT18" s="1766"/>
      <c r="AU18" s="1767" t="s">
        <v>916</v>
      </c>
      <c r="AV18" s="1768"/>
      <c r="AW18" s="1769"/>
      <c r="AX18" s="1745"/>
      <c r="AY18" s="1746"/>
      <c r="AZ18" s="1751"/>
      <c r="BA18" s="1752"/>
      <c r="BB18" s="1758"/>
      <c r="BC18" s="1759"/>
      <c r="BD18" s="1759"/>
      <c r="BE18" s="1759"/>
      <c r="BF18" s="1760"/>
    </row>
    <row r="19" spans="2:58" ht="20.25" customHeight="1" x14ac:dyDescent="0.15">
      <c r="B19" s="1683"/>
      <c r="C19" s="1688"/>
      <c r="D19" s="1689"/>
      <c r="E19" s="1690"/>
      <c r="F19" s="456"/>
      <c r="G19" s="1695"/>
      <c r="H19" s="1698"/>
      <c r="I19" s="1689"/>
      <c r="J19" s="1689"/>
      <c r="K19" s="1690"/>
      <c r="L19" s="1698"/>
      <c r="M19" s="1689"/>
      <c r="N19" s="1689"/>
      <c r="O19" s="1701"/>
      <c r="P19" s="1706"/>
      <c r="Q19" s="1707"/>
      <c r="R19" s="1708"/>
      <c r="S19" s="457">
        <v>1</v>
      </c>
      <c r="T19" s="458">
        <v>2</v>
      </c>
      <c r="U19" s="458">
        <v>3</v>
      </c>
      <c r="V19" s="458">
        <v>4</v>
      </c>
      <c r="W19" s="458">
        <v>5</v>
      </c>
      <c r="X19" s="458">
        <v>6</v>
      </c>
      <c r="Y19" s="459">
        <v>7</v>
      </c>
      <c r="Z19" s="457">
        <v>8</v>
      </c>
      <c r="AA19" s="458">
        <v>9</v>
      </c>
      <c r="AB19" s="458">
        <v>10</v>
      </c>
      <c r="AC19" s="458">
        <v>11</v>
      </c>
      <c r="AD19" s="458">
        <v>12</v>
      </c>
      <c r="AE19" s="458">
        <v>13</v>
      </c>
      <c r="AF19" s="459">
        <v>14</v>
      </c>
      <c r="AG19" s="460">
        <v>15</v>
      </c>
      <c r="AH19" s="458">
        <v>16</v>
      </c>
      <c r="AI19" s="458">
        <v>17</v>
      </c>
      <c r="AJ19" s="458">
        <v>18</v>
      </c>
      <c r="AK19" s="458">
        <v>19</v>
      </c>
      <c r="AL19" s="458">
        <v>20</v>
      </c>
      <c r="AM19" s="459">
        <v>21</v>
      </c>
      <c r="AN19" s="457">
        <v>22</v>
      </c>
      <c r="AO19" s="458">
        <v>23</v>
      </c>
      <c r="AP19" s="458">
        <v>24</v>
      </c>
      <c r="AQ19" s="458">
        <v>25</v>
      </c>
      <c r="AR19" s="458">
        <v>26</v>
      </c>
      <c r="AS19" s="458">
        <v>27</v>
      </c>
      <c r="AT19" s="459">
        <v>28</v>
      </c>
      <c r="AU19" s="457" t="str">
        <f>IF($BB$3="暦月",IF(DAY(DATE($AC$2,$AG$2,29))=29,29,""),"")</f>
        <v/>
      </c>
      <c r="AV19" s="458" t="str">
        <f>IF($BB$3="暦月",IF(DAY(DATE($AC$2,$AG$2,30))=30,30,""),"")</f>
        <v/>
      </c>
      <c r="AW19" s="459" t="str">
        <f>IF($BB$3="暦月",IF(DAY(DATE($AC$2,$AG$2,31))=31,31,""),"")</f>
        <v/>
      </c>
      <c r="AX19" s="1745"/>
      <c r="AY19" s="1746"/>
      <c r="AZ19" s="1751"/>
      <c r="BA19" s="1752"/>
      <c r="BB19" s="1758"/>
      <c r="BC19" s="1759"/>
      <c r="BD19" s="1759"/>
      <c r="BE19" s="1759"/>
      <c r="BF19" s="1760"/>
    </row>
    <row r="20" spans="2:58" ht="20.25" hidden="1" customHeight="1" x14ac:dyDescent="0.15">
      <c r="B20" s="1683"/>
      <c r="C20" s="1688"/>
      <c r="D20" s="1689"/>
      <c r="E20" s="1690"/>
      <c r="F20" s="456"/>
      <c r="G20" s="1695"/>
      <c r="H20" s="1698"/>
      <c r="I20" s="1689"/>
      <c r="J20" s="1689"/>
      <c r="K20" s="1690"/>
      <c r="L20" s="1698"/>
      <c r="M20" s="1689"/>
      <c r="N20" s="1689"/>
      <c r="O20" s="1701"/>
      <c r="P20" s="1706"/>
      <c r="Q20" s="1707"/>
      <c r="R20" s="1708"/>
      <c r="S20" s="457">
        <f>WEEKDAY(DATE($AC$2,$AG$2,1))</f>
        <v>3</v>
      </c>
      <c r="T20" s="458">
        <f>WEEKDAY(DATE($AC$2,$AG$2,2))</f>
        <v>4</v>
      </c>
      <c r="U20" s="458">
        <f>WEEKDAY(DATE($AC$2,$AG$2,3))</f>
        <v>5</v>
      </c>
      <c r="V20" s="458">
        <f>WEEKDAY(DATE($AC$2,$AG$2,4))</f>
        <v>6</v>
      </c>
      <c r="W20" s="458">
        <f>WEEKDAY(DATE($AC$2,$AG$2,5))</f>
        <v>7</v>
      </c>
      <c r="X20" s="458">
        <f>WEEKDAY(DATE($AC$2,$AG$2,6))</f>
        <v>1</v>
      </c>
      <c r="Y20" s="459">
        <f>WEEKDAY(DATE($AC$2,$AG$2,7))</f>
        <v>2</v>
      </c>
      <c r="Z20" s="457">
        <f>WEEKDAY(DATE($AC$2,$AG$2,8))</f>
        <v>3</v>
      </c>
      <c r="AA20" s="458">
        <f>WEEKDAY(DATE($AC$2,$AG$2,9))</f>
        <v>4</v>
      </c>
      <c r="AB20" s="458">
        <f>WEEKDAY(DATE($AC$2,$AG$2,10))</f>
        <v>5</v>
      </c>
      <c r="AC20" s="458">
        <f>WEEKDAY(DATE($AC$2,$AG$2,11))</f>
        <v>6</v>
      </c>
      <c r="AD20" s="458">
        <f>WEEKDAY(DATE($AC$2,$AG$2,12))</f>
        <v>7</v>
      </c>
      <c r="AE20" s="458">
        <f>WEEKDAY(DATE($AC$2,$AG$2,13))</f>
        <v>1</v>
      </c>
      <c r="AF20" s="459">
        <f>WEEKDAY(DATE($AC$2,$AG$2,14))</f>
        <v>2</v>
      </c>
      <c r="AG20" s="457">
        <f>WEEKDAY(DATE($AC$2,$AG$2,15))</f>
        <v>3</v>
      </c>
      <c r="AH20" s="458">
        <f>WEEKDAY(DATE($AC$2,$AG$2,16))</f>
        <v>4</v>
      </c>
      <c r="AI20" s="458">
        <f>WEEKDAY(DATE($AC$2,$AG$2,17))</f>
        <v>5</v>
      </c>
      <c r="AJ20" s="458">
        <f>WEEKDAY(DATE($AC$2,$AG$2,18))</f>
        <v>6</v>
      </c>
      <c r="AK20" s="458">
        <f>WEEKDAY(DATE($AC$2,$AG$2,19))</f>
        <v>7</v>
      </c>
      <c r="AL20" s="458">
        <f>WEEKDAY(DATE($AC$2,$AG$2,20))</f>
        <v>1</v>
      </c>
      <c r="AM20" s="459">
        <f>WEEKDAY(DATE($AC$2,$AG$2,21))</f>
        <v>2</v>
      </c>
      <c r="AN20" s="457">
        <f>WEEKDAY(DATE($AC$2,$AG$2,22))</f>
        <v>3</v>
      </c>
      <c r="AO20" s="458">
        <f>WEEKDAY(DATE($AC$2,$AG$2,23))</f>
        <v>4</v>
      </c>
      <c r="AP20" s="458">
        <f>WEEKDAY(DATE($AC$2,$AG$2,24))</f>
        <v>5</v>
      </c>
      <c r="AQ20" s="458">
        <f>WEEKDAY(DATE($AC$2,$AG$2,25))</f>
        <v>6</v>
      </c>
      <c r="AR20" s="458">
        <f>WEEKDAY(DATE($AC$2,$AG$2,26))</f>
        <v>7</v>
      </c>
      <c r="AS20" s="458">
        <f>WEEKDAY(DATE($AC$2,$AG$2,27))</f>
        <v>1</v>
      </c>
      <c r="AT20" s="459">
        <f>WEEKDAY(DATE($AC$2,$AG$2,28))</f>
        <v>2</v>
      </c>
      <c r="AU20" s="457">
        <f>IF(AU19=29,WEEKDAY(DATE($AC$2,$AG$2,29)),0)</f>
        <v>0</v>
      </c>
      <c r="AV20" s="458">
        <f>IF(AV19=30,WEEKDAY(DATE($AC$2,$AG$2,30)),0)</f>
        <v>0</v>
      </c>
      <c r="AW20" s="459">
        <f>IF(AW19=31,WEEKDAY(DATE($AC$2,$AG$2,31)),0)</f>
        <v>0</v>
      </c>
      <c r="AX20" s="1745"/>
      <c r="AY20" s="1746"/>
      <c r="AZ20" s="1751"/>
      <c r="BA20" s="1752"/>
      <c r="BB20" s="1758"/>
      <c r="BC20" s="1759"/>
      <c r="BD20" s="1759"/>
      <c r="BE20" s="1759"/>
      <c r="BF20" s="1760"/>
    </row>
    <row r="21" spans="2:58" ht="22.5" customHeight="1" thickBot="1" x14ac:dyDescent="0.2">
      <c r="B21" s="1684"/>
      <c r="C21" s="1691"/>
      <c r="D21" s="1692"/>
      <c r="E21" s="1693"/>
      <c r="F21" s="461"/>
      <c r="G21" s="1696"/>
      <c r="H21" s="1699"/>
      <c r="I21" s="1692"/>
      <c r="J21" s="1692"/>
      <c r="K21" s="1693"/>
      <c r="L21" s="1699"/>
      <c r="M21" s="1692"/>
      <c r="N21" s="1692"/>
      <c r="O21" s="1702"/>
      <c r="P21" s="1709"/>
      <c r="Q21" s="1710"/>
      <c r="R21" s="1711"/>
      <c r="S21" s="462" t="str">
        <f>IF(S20=1,"日",IF(S20=2,"月",IF(S20=3,"火",IF(S20=4,"水",IF(S20=5,"木",IF(S20=6,"金","土"))))))</f>
        <v>火</v>
      </c>
      <c r="T21" s="463" t="str">
        <f t="shared" ref="T21:AT21" si="0">IF(T20=1,"日",IF(T20=2,"月",IF(T20=3,"火",IF(T20=4,"水",IF(T20=5,"木",IF(T20=6,"金","土"))))))</f>
        <v>水</v>
      </c>
      <c r="U21" s="463" t="str">
        <f t="shared" si="0"/>
        <v>木</v>
      </c>
      <c r="V21" s="463" t="str">
        <f t="shared" si="0"/>
        <v>金</v>
      </c>
      <c r="W21" s="463" t="str">
        <f t="shared" si="0"/>
        <v>土</v>
      </c>
      <c r="X21" s="463" t="str">
        <f t="shared" si="0"/>
        <v>日</v>
      </c>
      <c r="Y21" s="464" t="str">
        <f t="shared" si="0"/>
        <v>月</v>
      </c>
      <c r="Z21" s="462" t="str">
        <f>IF(Z20=1,"日",IF(Z20=2,"月",IF(Z20=3,"火",IF(Z20=4,"水",IF(Z20=5,"木",IF(Z20=6,"金","土"))))))</f>
        <v>火</v>
      </c>
      <c r="AA21" s="463" t="str">
        <f t="shared" si="0"/>
        <v>水</v>
      </c>
      <c r="AB21" s="463" t="str">
        <f t="shared" si="0"/>
        <v>木</v>
      </c>
      <c r="AC21" s="463" t="str">
        <f t="shared" si="0"/>
        <v>金</v>
      </c>
      <c r="AD21" s="463" t="str">
        <f t="shared" si="0"/>
        <v>土</v>
      </c>
      <c r="AE21" s="463" t="str">
        <f t="shared" si="0"/>
        <v>日</v>
      </c>
      <c r="AF21" s="464" t="str">
        <f t="shared" si="0"/>
        <v>月</v>
      </c>
      <c r="AG21" s="462" t="str">
        <f>IF(AG20=1,"日",IF(AG20=2,"月",IF(AG20=3,"火",IF(AG20=4,"水",IF(AG20=5,"木",IF(AG20=6,"金","土"))))))</f>
        <v>火</v>
      </c>
      <c r="AH21" s="463" t="str">
        <f t="shared" si="0"/>
        <v>水</v>
      </c>
      <c r="AI21" s="463" t="str">
        <f t="shared" si="0"/>
        <v>木</v>
      </c>
      <c r="AJ21" s="463" t="str">
        <f t="shared" si="0"/>
        <v>金</v>
      </c>
      <c r="AK21" s="463" t="str">
        <f t="shared" si="0"/>
        <v>土</v>
      </c>
      <c r="AL21" s="463" t="str">
        <f t="shared" si="0"/>
        <v>日</v>
      </c>
      <c r="AM21" s="464" t="str">
        <f t="shared" si="0"/>
        <v>月</v>
      </c>
      <c r="AN21" s="462" t="str">
        <f>IF(AN20=1,"日",IF(AN20=2,"月",IF(AN20=3,"火",IF(AN20=4,"水",IF(AN20=5,"木",IF(AN20=6,"金","土"))))))</f>
        <v>火</v>
      </c>
      <c r="AO21" s="463" t="str">
        <f t="shared" si="0"/>
        <v>水</v>
      </c>
      <c r="AP21" s="463" t="str">
        <f t="shared" si="0"/>
        <v>木</v>
      </c>
      <c r="AQ21" s="463" t="str">
        <f t="shared" si="0"/>
        <v>金</v>
      </c>
      <c r="AR21" s="463" t="str">
        <f t="shared" si="0"/>
        <v>土</v>
      </c>
      <c r="AS21" s="463" t="str">
        <f t="shared" si="0"/>
        <v>日</v>
      </c>
      <c r="AT21" s="464" t="str">
        <f t="shared" si="0"/>
        <v>月</v>
      </c>
      <c r="AU21" s="463" t="str">
        <f>IF(AU20=1,"日",IF(AU20=2,"月",IF(AU20=3,"火",IF(AU20=4,"水",IF(AU20=5,"木",IF(AU20=6,"金",IF(AU20=0,"","土")))))))</f>
        <v/>
      </c>
      <c r="AV21" s="463" t="str">
        <f>IF(AV20=1,"日",IF(AV20=2,"月",IF(AV20=3,"火",IF(AV20=4,"水",IF(AV20=5,"木",IF(AV20=6,"金",IF(AV20=0,"","土")))))))</f>
        <v/>
      </c>
      <c r="AW21" s="463" t="str">
        <f>IF(AW20=1,"日",IF(AW20=2,"月",IF(AW20=3,"火",IF(AW20=4,"水",IF(AW20=5,"木",IF(AW20=6,"金",IF(AW20=0,"","土")))))))</f>
        <v/>
      </c>
      <c r="AX21" s="1747"/>
      <c r="AY21" s="1748"/>
      <c r="AZ21" s="1753"/>
      <c r="BA21" s="1754"/>
      <c r="BB21" s="1761"/>
      <c r="BC21" s="1762"/>
      <c r="BD21" s="1762"/>
      <c r="BE21" s="1762"/>
      <c r="BF21" s="1763"/>
    </row>
    <row r="22" spans="2:58" ht="20.25" customHeight="1" x14ac:dyDescent="0.15">
      <c r="B22" s="1715">
        <v>1</v>
      </c>
      <c r="C22" s="1717" t="s">
        <v>925</v>
      </c>
      <c r="D22" s="1718"/>
      <c r="E22" s="1719"/>
      <c r="F22" s="465"/>
      <c r="G22" s="1726" t="s">
        <v>918</v>
      </c>
      <c r="H22" s="1728" t="s">
        <v>925</v>
      </c>
      <c r="I22" s="1729"/>
      <c r="J22" s="1729"/>
      <c r="K22" s="1730"/>
      <c r="L22" s="1734" t="s">
        <v>920</v>
      </c>
      <c r="M22" s="1735"/>
      <c r="N22" s="1735"/>
      <c r="O22" s="1736"/>
      <c r="P22" s="1740" t="s">
        <v>1205</v>
      </c>
      <c r="Q22" s="1741"/>
      <c r="R22" s="1742"/>
      <c r="S22" s="466" t="s">
        <v>943</v>
      </c>
      <c r="T22" s="467" t="s">
        <v>1206</v>
      </c>
      <c r="U22" s="467"/>
      <c r="V22" s="467"/>
      <c r="W22" s="467" t="s">
        <v>943</v>
      </c>
      <c r="X22" s="467" t="s">
        <v>943</v>
      </c>
      <c r="Y22" s="468" t="s">
        <v>943</v>
      </c>
      <c r="Z22" s="466" t="s">
        <v>943</v>
      </c>
      <c r="AA22" s="467" t="s">
        <v>943</v>
      </c>
      <c r="AB22" s="467"/>
      <c r="AC22" s="467"/>
      <c r="AD22" s="467" t="s">
        <v>943</v>
      </c>
      <c r="AE22" s="467" t="s">
        <v>943</v>
      </c>
      <c r="AF22" s="468" t="s">
        <v>943</v>
      </c>
      <c r="AG22" s="466" t="s">
        <v>943</v>
      </c>
      <c r="AH22" s="467" t="s">
        <v>943</v>
      </c>
      <c r="AI22" s="467"/>
      <c r="AJ22" s="467"/>
      <c r="AK22" s="467" t="s">
        <v>943</v>
      </c>
      <c r="AL22" s="467" t="s">
        <v>943</v>
      </c>
      <c r="AM22" s="468" t="s">
        <v>943</v>
      </c>
      <c r="AN22" s="466" t="s">
        <v>943</v>
      </c>
      <c r="AO22" s="467" t="s">
        <v>943</v>
      </c>
      <c r="AP22" s="467"/>
      <c r="AQ22" s="467"/>
      <c r="AR22" s="467" t="s">
        <v>943</v>
      </c>
      <c r="AS22" s="467" t="s">
        <v>943</v>
      </c>
      <c r="AT22" s="468" t="s">
        <v>943</v>
      </c>
      <c r="AU22" s="466"/>
      <c r="AV22" s="467"/>
      <c r="AW22" s="467"/>
      <c r="AX22" s="1770"/>
      <c r="AY22" s="1771"/>
      <c r="AZ22" s="1772"/>
      <c r="BA22" s="1773"/>
      <c r="BB22" s="1774"/>
      <c r="BC22" s="1775"/>
      <c r="BD22" s="1775"/>
      <c r="BE22" s="1775"/>
      <c r="BF22" s="1776"/>
    </row>
    <row r="23" spans="2:58" ht="20.25" customHeight="1" x14ac:dyDescent="0.15">
      <c r="B23" s="1716"/>
      <c r="C23" s="1720"/>
      <c r="D23" s="1721"/>
      <c r="E23" s="1722"/>
      <c r="F23" s="469"/>
      <c r="G23" s="1727"/>
      <c r="H23" s="1731"/>
      <c r="I23" s="1732"/>
      <c r="J23" s="1732"/>
      <c r="K23" s="1733"/>
      <c r="L23" s="1737"/>
      <c r="M23" s="1738"/>
      <c r="N23" s="1738"/>
      <c r="O23" s="1739"/>
      <c r="P23" s="1783" t="s">
        <v>1207</v>
      </c>
      <c r="Q23" s="1784"/>
      <c r="R23" s="1785"/>
      <c r="S23" s="470">
        <f>IF(S22="","",VLOOKUP(S22,'別紙１-3【記載例】シフト記号表（勤務時間帯）'!$C$6:$K$35,9,FALSE))</f>
        <v>8</v>
      </c>
      <c r="T23" s="471">
        <f>IF(T22="","",VLOOKUP(T22,'別紙１-3【記載例】シフト記号表（勤務時間帯）'!$C$6:$K$35,9,FALSE))</f>
        <v>8</v>
      </c>
      <c r="U23" s="471" t="str">
        <f>IF(U22="","",VLOOKUP(U22,'別紙１-3【記載例】シフト記号表（勤務時間帯）'!$C$6:$K$35,9,FALSE))</f>
        <v/>
      </c>
      <c r="V23" s="471" t="str">
        <f>IF(V22="","",VLOOKUP(V22,'別紙１-3【記載例】シフト記号表（勤務時間帯）'!$C$6:$K$35,9,FALSE))</f>
        <v/>
      </c>
      <c r="W23" s="471">
        <f>IF(W22="","",VLOOKUP(W22,'別紙１-3【記載例】シフト記号表（勤務時間帯）'!$C$6:$K$35,9,FALSE))</f>
        <v>8</v>
      </c>
      <c r="X23" s="471">
        <f>IF(X22="","",VLOOKUP(X22,'別紙１-3【記載例】シフト記号表（勤務時間帯）'!$C$6:$K$35,9,FALSE))</f>
        <v>8</v>
      </c>
      <c r="Y23" s="472">
        <f>IF(Y22="","",VLOOKUP(Y22,'別紙１-3【記載例】シフト記号表（勤務時間帯）'!$C$6:$K$35,9,FALSE))</f>
        <v>8</v>
      </c>
      <c r="Z23" s="470">
        <f>IF(Z22="","",VLOOKUP(Z22,'別紙１-3【記載例】シフト記号表（勤務時間帯）'!$C$6:$K$35,9,FALSE))</f>
        <v>8</v>
      </c>
      <c r="AA23" s="471">
        <f>IF(AA22="","",VLOOKUP(AA22,'別紙１-3【記載例】シフト記号表（勤務時間帯）'!$C$6:$K$35,9,FALSE))</f>
        <v>8</v>
      </c>
      <c r="AB23" s="471" t="str">
        <f>IF(AB22="","",VLOOKUP(AB22,'別紙１-3【記載例】シフト記号表（勤務時間帯）'!$C$6:$K$35,9,FALSE))</f>
        <v/>
      </c>
      <c r="AC23" s="471" t="str">
        <f>IF(AC22="","",VLOOKUP(AC22,'別紙１-3【記載例】シフト記号表（勤務時間帯）'!$C$6:$K$35,9,FALSE))</f>
        <v/>
      </c>
      <c r="AD23" s="471">
        <f>IF(AD22="","",VLOOKUP(AD22,'別紙１-3【記載例】シフト記号表（勤務時間帯）'!$C$6:$K$35,9,FALSE))</f>
        <v>8</v>
      </c>
      <c r="AE23" s="471">
        <f>IF(AE22="","",VLOOKUP(AE22,'別紙１-3【記載例】シフト記号表（勤務時間帯）'!$C$6:$K$35,9,FALSE))</f>
        <v>8</v>
      </c>
      <c r="AF23" s="472">
        <f>IF(AF22="","",VLOOKUP(AF22,'別紙１-3【記載例】シフト記号表（勤務時間帯）'!$C$6:$K$35,9,FALSE))</f>
        <v>8</v>
      </c>
      <c r="AG23" s="470">
        <f>IF(AG22="","",VLOOKUP(AG22,'別紙１-3【記載例】シフト記号表（勤務時間帯）'!$C$6:$K$35,9,FALSE))</f>
        <v>8</v>
      </c>
      <c r="AH23" s="471">
        <f>IF(AH22="","",VLOOKUP(AH22,'別紙１-3【記載例】シフト記号表（勤務時間帯）'!$C$6:$K$35,9,FALSE))</f>
        <v>8</v>
      </c>
      <c r="AI23" s="471" t="str">
        <f>IF(AI22="","",VLOOKUP(AI22,'別紙１-3【記載例】シフト記号表（勤務時間帯）'!$C$6:$K$35,9,FALSE))</f>
        <v/>
      </c>
      <c r="AJ23" s="471" t="str">
        <f>IF(AJ22="","",VLOOKUP(AJ22,'別紙１-3【記載例】シフト記号表（勤務時間帯）'!$C$6:$K$35,9,FALSE))</f>
        <v/>
      </c>
      <c r="AK23" s="471">
        <f>IF(AK22="","",VLOOKUP(AK22,'別紙１-3【記載例】シフト記号表（勤務時間帯）'!$C$6:$K$35,9,FALSE))</f>
        <v>8</v>
      </c>
      <c r="AL23" s="471">
        <f>IF(AL22="","",VLOOKUP(AL22,'別紙１-3【記載例】シフト記号表（勤務時間帯）'!$C$6:$K$35,9,FALSE))</f>
        <v>8</v>
      </c>
      <c r="AM23" s="472">
        <f>IF(AM22="","",VLOOKUP(AM22,'別紙１-3【記載例】シフト記号表（勤務時間帯）'!$C$6:$K$35,9,FALSE))</f>
        <v>8</v>
      </c>
      <c r="AN23" s="470">
        <f>IF(AN22="","",VLOOKUP(AN22,'別紙１-3【記載例】シフト記号表（勤務時間帯）'!$C$6:$K$35,9,FALSE))</f>
        <v>8</v>
      </c>
      <c r="AO23" s="471">
        <f>IF(AO22="","",VLOOKUP(AO22,'別紙１-3【記載例】シフト記号表（勤務時間帯）'!$C$6:$K$35,9,FALSE))</f>
        <v>8</v>
      </c>
      <c r="AP23" s="471" t="str">
        <f>IF(AP22="","",VLOOKUP(AP22,'別紙１-3【記載例】シフト記号表（勤務時間帯）'!$C$6:$K$35,9,FALSE))</f>
        <v/>
      </c>
      <c r="AQ23" s="471" t="str">
        <f>IF(AQ22="","",VLOOKUP(AQ22,'別紙１-3【記載例】シフト記号表（勤務時間帯）'!$C$6:$K$35,9,FALSE))</f>
        <v/>
      </c>
      <c r="AR23" s="471">
        <f>IF(AR22="","",VLOOKUP(AR22,'別紙１-3【記載例】シフト記号表（勤務時間帯）'!$C$6:$K$35,9,FALSE))</f>
        <v>8</v>
      </c>
      <c r="AS23" s="471">
        <f>IF(AS22="","",VLOOKUP(AS22,'別紙１-3【記載例】シフト記号表（勤務時間帯）'!$C$6:$K$35,9,FALSE))</f>
        <v>8</v>
      </c>
      <c r="AT23" s="472">
        <f>IF(AT22="","",VLOOKUP(AT22,'別紙１-3【記載例】シフト記号表（勤務時間帯）'!$C$6:$K$35,9,FALSE))</f>
        <v>8</v>
      </c>
      <c r="AU23" s="470" t="str">
        <f>IF(AU22="","",VLOOKUP(AU22,'別紙１-3【記載例】シフト記号表（勤務時間帯）'!$C$6:$K$35,9,FALSE))</f>
        <v/>
      </c>
      <c r="AV23" s="471" t="str">
        <f>IF(AV22="","",VLOOKUP(AV22,'別紙１-3【記載例】シフト記号表（勤務時間帯）'!$C$6:$K$35,9,FALSE))</f>
        <v/>
      </c>
      <c r="AW23" s="471" t="str">
        <f>IF(AW22="","",VLOOKUP(AW22,'別紙１-3【記載例】シフト記号表（勤務時間帯）'!$C$6:$K$35,9,FALSE))</f>
        <v/>
      </c>
      <c r="AX23" s="1786">
        <f>IF($BB$3="４週",SUM(S23:AT23),IF($BB$3="暦月",SUM(S23:AW23),""))</f>
        <v>160</v>
      </c>
      <c r="AY23" s="1787"/>
      <c r="AZ23" s="1788">
        <f>IF($BB$3="４週",AX23/4,IF($BB$3="暦月",'別紙１-3【記載例】通所リハ'!AX23/('別紙１-3【記載例】通所リハ'!$BB$8/7),""))</f>
        <v>40</v>
      </c>
      <c r="BA23" s="1789"/>
      <c r="BB23" s="1777"/>
      <c r="BC23" s="1778"/>
      <c r="BD23" s="1778"/>
      <c r="BE23" s="1778"/>
      <c r="BF23" s="1779"/>
    </row>
    <row r="24" spans="2:58" ht="20.25" customHeight="1" x14ac:dyDescent="0.15">
      <c r="B24" s="1716"/>
      <c r="C24" s="1723"/>
      <c r="D24" s="1724"/>
      <c r="E24" s="1725"/>
      <c r="F24" s="473" t="str">
        <f>C22</f>
        <v>医師</v>
      </c>
      <c r="G24" s="1727"/>
      <c r="H24" s="1731"/>
      <c r="I24" s="1732"/>
      <c r="J24" s="1732"/>
      <c r="K24" s="1733"/>
      <c r="L24" s="1737"/>
      <c r="M24" s="1738"/>
      <c r="N24" s="1738"/>
      <c r="O24" s="1739"/>
      <c r="P24" s="1790" t="s">
        <v>1208</v>
      </c>
      <c r="Q24" s="1791"/>
      <c r="R24" s="1792"/>
      <c r="S24" s="474">
        <f>IF(S22="","",VLOOKUP(S22,'別紙１-3【記載例】シフト記号表（勤務時間帯）'!$C$6:$U$35,19,FALSE))</f>
        <v>7</v>
      </c>
      <c r="T24" s="475">
        <f>IF(T22="","",VLOOKUP(T22,'別紙１-3【記載例】シフト記号表（勤務時間帯）'!$C$6:$U$35,19,FALSE))</f>
        <v>7</v>
      </c>
      <c r="U24" s="475" t="str">
        <f>IF(U22="","",VLOOKUP(U22,'別紙１-3【記載例】シフト記号表（勤務時間帯）'!$C$6:$U$35,19,FALSE))</f>
        <v/>
      </c>
      <c r="V24" s="475" t="str">
        <f>IF(V22="","",VLOOKUP(V22,'別紙１-3【記載例】シフト記号表（勤務時間帯）'!$C$6:$U$35,19,FALSE))</f>
        <v/>
      </c>
      <c r="W24" s="475">
        <f>IF(W22="","",VLOOKUP(W22,'別紙１-3【記載例】シフト記号表（勤務時間帯）'!$C$6:$U$35,19,FALSE))</f>
        <v>7</v>
      </c>
      <c r="X24" s="475">
        <f>IF(X22="","",VLOOKUP(X22,'別紙１-3【記載例】シフト記号表（勤務時間帯）'!$C$6:$U$35,19,FALSE))</f>
        <v>7</v>
      </c>
      <c r="Y24" s="476">
        <f>IF(Y22="","",VLOOKUP(Y22,'別紙１-3【記載例】シフト記号表（勤務時間帯）'!$C$6:$U$35,19,FALSE))</f>
        <v>7</v>
      </c>
      <c r="Z24" s="474">
        <f>IF(Z22="","",VLOOKUP(Z22,'別紙１-3【記載例】シフト記号表（勤務時間帯）'!$C$6:$U$35,19,FALSE))</f>
        <v>7</v>
      </c>
      <c r="AA24" s="475">
        <f>IF(AA22="","",VLOOKUP(AA22,'別紙１-3【記載例】シフト記号表（勤務時間帯）'!$C$6:$U$35,19,FALSE))</f>
        <v>7</v>
      </c>
      <c r="AB24" s="475" t="str">
        <f>IF(AB22="","",VLOOKUP(AB22,'別紙１-3【記載例】シフト記号表（勤務時間帯）'!$C$6:$U$35,19,FALSE))</f>
        <v/>
      </c>
      <c r="AC24" s="475" t="str">
        <f>IF(AC22="","",VLOOKUP(AC22,'別紙１-3【記載例】シフト記号表（勤務時間帯）'!$C$6:$U$35,19,FALSE))</f>
        <v/>
      </c>
      <c r="AD24" s="475">
        <f>IF(AD22="","",VLOOKUP(AD22,'別紙１-3【記載例】シフト記号表（勤務時間帯）'!$C$6:$U$35,19,FALSE))</f>
        <v>7</v>
      </c>
      <c r="AE24" s="475">
        <f>IF(AE22="","",VLOOKUP(AE22,'別紙１-3【記載例】シフト記号表（勤務時間帯）'!$C$6:$U$35,19,FALSE))</f>
        <v>7</v>
      </c>
      <c r="AF24" s="476">
        <f>IF(AF22="","",VLOOKUP(AF22,'別紙１-3【記載例】シフト記号表（勤務時間帯）'!$C$6:$U$35,19,FALSE))</f>
        <v>7</v>
      </c>
      <c r="AG24" s="474">
        <f>IF(AG22="","",VLOOKUP(AG22,'別紙１-3【記載例】シフト記号表（勤務時間帯）'!$C$6:$U$35,19,FALSE))</f>
        <v>7</v>
      </c>
      <c r="AH24" s="475">
        <f>IF(AH22="","",VLOOKUP(AH22,'別紙１-3【記載例】シフト記号表（勤務時間帯）'!$C$6:$U$35,19,FALSE))</f>
        <v>7</v>
      </c>
      <c r="AI24" s="475" t="str">
        <f>IF(AI22="","",VLOOKUP(AI22,'別紙１-3【記載例】シフト記号表（勤務時間帯）'!$C$6:$U$35,19,FALSE))</f>
        <v/>
      </c>
      <c r="AJ24" s="475" t="str">
        <f>IF(AJ22="","",VLOOKUP(AJ22,'別紙１-3【記載例】シフト記号表（勤務時間帯）'!$C$6:$U$35,19,FALSE))</f>
        <v/>
      </c>
      <c r="AK24" s="475">
        <f>IF(AK22="","",VLOOKUP(AK22,'別紙１-3【記載例】シフト記号表（勤務時間帯）'!$C$6:$U$35,19,FALSE))</f>
        <v>7</v>
      </c>
      <c r="AL24" s="475">
        <f>IF(AL22="","",VLOOKUP(AL22,'別紙１-3【記載例】シフト記号表（勤務時間帯）'!$C$6:$U$35,19,FALSE))</f>
        <v>7</v>
      </c>
      <c r="AM24" s="476">
        <f>IF(AM22="","",VLOOKUP(AM22,'別紙１-3【記載例】シフト記号表（勤務時間帯）'!$C$6:$U$35,19,FALSE))</f>
        <v>7</v>
      </c>
      <c r="AN24" s="474">
        <f>IF(AN22="","",VLOOKUP(AN22,'別紙１-3【記載例】シフト記号表（勤務時間帯）'!$C$6:$U$35,19,FALSE))</f>
        <v>7</v>
      </c>
      <c r="AO24" s="475">
        <f>IF(AO22="","",VLOOKUP(AO22,'別紙１-3【記載例】シフト記号表（勤務時間帯）'!$C$6:$U$35,19,FALSE))</f>
        <v>7</v>
      </c>
      <c r="AP24" s="475" t="str">
        <f>IF(AP22="","",VLOOKUP(AP22,'別紙１-3【記載例】シフト記号表（勤務時間帯）'!$C$6:$U$35,19,FALSE))</f>
        <v/>
      </c>
      <c r="AQ24" s="475" t="str">
        <f>IF(AQ22="","",VLOOKUP(AQ22,'別紙１-3【記載例】シフト記号表（勤務時間帯）'!$C$6:$U$35,19,FALSE))</f>
        <v/>
      </c>
      <c r="AR24" s="475">
        <f>IF(AR22="","",VLOOKUP(AR22,'別紙１-3【記載例】シフト記号表（勤務時間帯）'!$C$6:$U$35,19,FALSE))</f>
        <v>7</v>
      </c>
      <c r="AS24" s="475">
        <f>IF(AS22="","",VLOOKUP(AS22,'別紙１-3【記載例】シフト記号表（勤務時間帯）'!$C$6:$U$35,19,FALSE))</f>
        <v>7</v>
      </c>
      <c r="AT24" s="476">
        <f>IF(AT22="","",VLOOKUP(AT22,'別紙１-3【記載例】シフト記号表（勤務時間帯）'!$C$6:$U$35,19,FALSE))</f>
        <v>7</v>
      </c>
      <c r="AU24" s="474" t="str">
        <f>IF(AU22="","",VLOOKUP(AU22,'別紙１-3【記載例】シフト記号表（勤務時間帯）'!$C$6:$U$35,19,FALSE))</f>
        <v/>
      </c>
      <c r="AV24" s="475" t="str">
        <f>IF(AV22="","",VLOOKUP(AV22,'別紙１-3【記載例】シフト記号表（勤務時間帯）'!$C$6:$U$35,19,FALSE))</f>
        <v/>
      </c>
      <c r="AW24" s="475" t="str">
        <f>IF(AW22="","",VLOOKUP(AW22,'別紙１-3【記載例】シフト記号表（勤務時間帯）'!$C$6:$U$35,19,FALSE))</f>
        <v/>
      </c>
      <c r="AX24" s="1793">
        <f>IF($BB$3="４週",SUM(S24:AT24),IF($BB$3="暦月",SUM(S24:AW24),""))</f>
        <v>140</v>
      </c>
      <c r="AY24" s="1794"/>
      <c r="AZ24" s="1795">
        <f>IF($BB$3="４週",AX24/4,IF($BB$3="暦月",'別紙１-3【記載例】通所リハ'!AX24/('別紙１-3【記載例】通所リハ'!$BB$8/7),""))</f>
        <v>35</v>
      </c>
      <c r="BA24" s="1796"/>
      <c r="BB24" s="1780"/>
      <c r="BC24" s="1781"/>
      <c r="BD24" s="1781"/>
      <c r="BE24" s="1781"/>
      <c r="BF24" s="1782"/>
    </row>
    <row r="25" spans="2:58" ht="20.25" customHeight="1" x14ac:dyDescent="0.15">
      <c r="B25" s="1716">
        <f>B22+1</f>
        <v>2</v>
      </c>
      <c r="C25" s="1797" t="s">
        <v>932</v>
      </c>
      <c r="D25" s="1798"/>
      <c r="E25" s="1799"/>
      <c r="F25" s="477"/>
      <c r="G25" s="1800" t="s">
        <v>918</v>
      </c>
      <c r="H25" s="1802" t="s">
        <v>1209</v>
      </c>
      <c r="I25" s="1732"/>
      <c r="J25" s="1732"/>
      <c r="K25" s="1733"/>
      <c r="L25" s="1803" t="s">
        <v>1210</v>
      </c>
      <c r="M25" s="1804"/>
      <c r="N25" s="1804"/>
      <c r="O25" s="1805"/>
      <c r="P25" s="1809" t="s">
        <v>1205</v>
      </c>
      <c r="Q25" s="1810"/>
      <c r="R25" s="1811"/>
      <c r="S25" s="466" t="s">
        <v>943</v>
      </c>
      <c r="T25" s="467" t="s">
        <v>943</v>
      </c>
      <c r="U25" s="467"/>
      <c r="V25" s="467"/>
      <c r="W25" s="467" t="s">
        <v>943</v>
      </c>
      <c r="X25" s="467" t="s">
        <v>943</v>
      </c>
      <c r="Y25" s="468" t="s">
        <v>943</v>
      </c>
      <c r="Z25" s="466" t="s">
        <v>943</v>
      </c>
      <c r="AA25" s="467" t="s">
        <v>943</v>
      </c>
      <c r="AB25" s="467"/>
      <c r="AC25" s="467"/>
      <c r="AD25" s="467" t="s">
        <v>943</v>
      </c>
      <c r="AE25" s="467" t="s">
        <v>943</v>
      </c>
      <c r="AF25" s="468" t="s">
        <v>943</v>
      </c>
      <c r="AG25" s="466" t="s">
        <v>943</v>
      </c>
      <c r="AH25" s="467" t="s">
        <v>943</v>
      </c>
      <c r="AI25" s="467"/>
      <c r="AJ25" s="467"/>
      <c r="AK25" s="467" t="s">
        <v>943</v>
      </c>
      <c r="AL25" s="467" t="s">
        <v>943</v>
      </c>
      <c r="AM25" s="468" t="s">
        <v>943</v>
      </c>
      <c r="AN25" s="466" t="s">
        <v>943</v>
      </c>
      <c r="AO25" s="467" t="s">
        <v>943</v>
      </c>
      <c r="AP25" s="467"/>
      <c r="AQ25" s="467"/>
      <c r="AR25" s="467" t="s">
        <v>943</v>
      </c>
      <c r="AS25" s="467" t="s">
        <v>943</v>
      </c>
      <c r="AT25" s="468" t="s">
        <v>943</v>
      </c>
      <c r="AU25" s="466"/>
      <c r="AV25" s="467"/>
      <c r="AW25" s="467"/>
      <c r="AX25" s="1812"/>
      <c r="AY25" s="1813"/>
      <c r="AZ25" s="1814"/>
      <c r="BA25" s="1815"/>
      <c r="BB25" s="1816"/>
      <c r="BC25" s="1817"/>
      <c r="BD25" s="1817"/>
      <c r="BE25" s="1817"/>
      <c r="BF25" s="1818"/>
    </row>
    <row r="26" spans="2:58" ht="20.25" customHeight="1" x14ac:dyDescent="0.15">
      <c r="B26" s="1716"/>
      <c r="C26" s="1720"/>
      <c r="D26" s="1721"/>
      <c r="E26" s="1722"/>
      <c r="F26" s="469"/>
      <c r="G26" s="1727"/>
      <c r="H26" s="1731"/>
      <c r="I26" s="1732"/>
      <c r="J26" s="1732"/>
      <c r="K26" s="1733"/>
      <c r="L26" s="1737"/>
      <c r="M26" s="1738"/>
      <c r="N26" s="1738"/>
      <c r="O26" s="1739"/>
      <c r="P26" s="1783" t="s">
        <v>1207</v>
      </c>
      <c r="Q26" s="1784"/>
      <c r="R26" s="1785"/>
      <c r="S26" s="470">
        <f>IF(S25="","",VLOOKUP(S25,'別紙１-3【記載例】シフト記号表（勤務時間帯）'!$C$6:$K$35,9,FALSE))</f>
        <v>8</v>
      </c>
      <c r="T26" s="471">
        <f>IF(T25="","",VLOOKUP(T25,'別紙１-3【記載例】シフト記号表（勤務時間帯）'!$C$6:$K$35,9,FALSE))</f>
        <v>8</v>
      </c>
      <c r="U26" s="471" t="str">
        <f>IF(U25="","",VLOOKUP(U25,'別紙１-3【記載例】シフト記号表（勤務時間帯）'!$C$6:$K$35,9,FALSE))</f>
        <v/>
      </c>
      <c r="V26" s="471" t="str">
        <f>IF(V25="","",VLOOKUP(V25,'別紙１-3【記載例】シフト記号表（勤務時間帯）'!$C$6:$K$35,9,FALSE))</f>
        <v/>
      </c>
      <c r="W26" s="471">
        <f>IF(W25="","",VLOOKUP(W25,'別紙１-3【記載例】シフト記号表（勤務時間帯）'!$C$6:$K$35,9,FALSE))</f>
        <v>8</v>
      </c>
      <c r="X26" s="471">
        <f>IF(X25="","",VLOOKUP(X25,'別紙１-3【記載例】シフト記号表（勤務時間帯）'!$C$6:$K$35,9,FALSE))</f>
        <v>8</v>
      </c>
      <c r="Y26" s="472">
        <f>IF(Y25="","",VLOOKUP(Y25,'別紙１-3【記載例】シフト記号表（勤務時間帯）'!$C$6:$K$35,9,FALSE))</f>
        <v>8</v>
      </c>
      <c r="Z26" s="470">
        <f>IF(Z25="","",VLOOKUP(Z25,'別紙１-3【記載例】シフト記号表（勤務時間帯）'!$C$6:$K$35,9,FALSE))</f>
        <v>8</v>
      </c>
      <c r="AA26" s="471">
        <f>IF(AA25="","",VLOOKUP(AA25,'別紙１-3【記載例】シフト記号表（勤務時間帯）'!$C$6:$K$35,9,FALSE))</f>
        <v>8</v>
      </c>
      <c r="AB26" s="471" t="str">
        <f>IF(AB25="","",VLOOKUP(AB25,'別紙１-3【記載例】シフト記号表（勤務時間帯）'!$C$6:$K$35,9,FALSE))</f>
        <v/>
      </c>
      <c r="AC26" s="471" t="str">
        <f>IF(AC25="","",VLOOKUP(AC25,'別紙１-3【記載例】シフト記号表（勤務時間帯）'!$C$6:$K$35,9,FALSE))</f>
        <v/>
      </c>
      <c r="AD26" s="471">
        <f>IF(AD25="","",VLOOKUP(AD25,'別紙１-3【記載例】シフト記号表（勤務時間帯）'!$C$6:$K$35,9,FALSE))</f>
        <v>8</v>
      </c>
      <c r="AE26" s="471">
        <f>IF(AE25="","",VLOOKUP(AE25,'別紙１-3【記載例】シフト記号表（勤務時間帯）'!$C$6:$K$35,9,FALSE))</f>
        <v>8</v>
      </c>
      <c r="AF26" s="472">
        <f>IF(AF25="","",VLOOKUP(AF25,'別紙１-3【記載例】シフト記号表（勤務時間帯）'!$C$6:$K$35,9,FALSE))</f>
        <v>8</v>
      </c>
      <c r="AG26" s="470">
        <f>IF(AG25="","",VLOOKUP(AG25,'別紙１-3【記載例】シフト記号表（勤務時間帯）'!$C$6:$K$35,9,FALSE))</f>
        <v>8</v>
      </c>
      <c r="AH26" s="471">
        <f>IF(AH25="","",VLOOKUP(AH25,'別紙１-3【記載例】シフト記号表（勤務時間帯）'!$C$6:$K$35,9,FALSE))</f>
        <v>8</v>
      </c>
      <c r="AI26" s="471" t="str">
        <f>IF(AI25="","",VLOOKUP(AI25,'別紙１-3【記載例】シフト記号表（勤務時間帯）'!$C$6:$K$35,9,FALSE))</f>
        <v/>
      </c>
      <c r="AJ26" s="471" t="str">
        <f>IF(AJ25="","",VLOOKUP(AJ25,'別紙１-3【記載例】シフト記号表（勤務時間帯）'!$C$6:$K$35,9,FALSE))</f>
        <v/>
      </c>
      <c r="AK26" s="471">
        <f>IF(AK25="","",VLOOKUP(AK25,'別紙１-3【記載例】シフト記号表（勤務時間帯）'!$C$6:$K$35,9,FALSE))</f>
        <v>8</v>
      </c>
      <c r="AL26" s="471">
        <f>IF(AL25="","",VLOOKUP(AL25,'別紙１-3【記載例】シフト記号表（勤務時間帯）'!$C$6:$K$35,9,FALSE))</f>
        <v>8</v>
      </c>
      <c r="AM26" s="472">
        <f>IF(AM25="","",VLOOKUP(AM25,'別紙１-3【記載例】シフト記号表（勤務時間帯）'!$C$6:$K$35,9,FALSE))</f>
        <v>8</v>
      </c>
      <c r="AN26" s="470">
        <f>IF(AN25="","",VLOOKUP(AN25,'別紙１-3【記載例】シフト記号表（勤務時間帯）'!$C$6:$K$35,9,FALSE))</f>
        <v>8</v>
      </c>
      <c r="AO26" s="471">
        <f>IF(AO25="","",VLOOKUP(AO25,'別紙１-3【記載例】シフト記号表（勤務時間帯）'!$C$6:$K$35,9,FALSE))</f>
        <v>8</v>
      </c>
      <c r="AP26" s="471" t="str">
        <f>IF(AP25="","",VLOOKUP(AP25,'別紙１-3【記載例】シフト記号表（勤務時間帯）'!$C$6:$K$35,9,FALSE))</f>
        <v/>
      </c>
      <c r="AQ26" s="471" t="str">
        <f>IF(AQ25="","",VLOOKUP(AQ25,'別紙１-3【記載例】シフト記号表（勤務時間帯）'!$C$6:$K$35,9,FALSE))</f>
        <v/>
      </c>
      <c r="AR26" s="471">
        <f>IF(AR25="","",VLOOKUP(AR25,'別紙１-3【記載例】シフト記号表（勤務時間帯）'!$C$6:$K$35,9,FALSE))</f>
        <v>8</v>
      </c>
      <c r="AS26" s="471">
        <f>IF(AS25="","",VLOOKUP(AS25,'別紙１-3【記載例】シフト記号表（勤務時間帯）'!$C$6:$K$35,9,FALSE))</f>
        <v>8</v>
      </c>
      <c r="AT26" s="472">
        <f>IF(AT25="","",VLOOKUP(AT25,'別紙１-3【記載例】シフト記号表（勤務時間帯）'!$C$6:$K$35,9,FALSE))</f>
        <v>8</v>
      </c>
      <c r="AU26" s="470" t="str">
        <f>IF(AU25="","",VLOOKUP(AU25,'別紙１-3【記載例】シフト記号表（勤務時間帯）'!$C$6:$K$35,9,FALSE))</f>
        <v/>
      </c>
      <c r="AV26" s="471" t="str">
        <f>IF(AV25="","",VLOOKUP(AV25,'別紙１-3【記載例】シフト記号表（勤務時間帯）'!$C$6:$K$35,9,FALSE))</f>
        <v/>
      </c>
      <c r="AW26" s="471" t="str">
        <f>IF(AW25="","",VLOOKUP(AW25,'別紙１-3【記載例】シフト記号表（勤務時間帯）'!$C$6:$K$35,9,FALSE))</f>
        <v/>
      </c>
      <c r="AX26" s="1786">
        <f>IF($BB$3="４週",SUM(S26:AT26),IF($BB$3="暦月",SUM(S26:AW26),""))</f>
        <v>160</v>
      </c>
      <c r="AY26" s="1787"/>
      <c r="AZ26" s="1788">
        <f>IF($BB$3="４週",AX26/4,IF($BB$3="暦月",'別紙１-3【記載例】通所リハ'!AX26/('別紙１-3【記載例】通所リハ'!$BB$8/7),""))</f>
        <v>40</v>
      </c>
      <c r="BA26" s="1789"/>
      <c r="BB26" s="1777"/>
      <c r="BC26" s="1778"/>
      <c r="BD26" s="1778"/>
      <c r="BE26" s="1778"/>
      <c r="BF26" s="1779"/>
    </row>
    <row r="27" spans="2:58" ht="20.25" customHeight="1" x14ac:dyDescent="0.15">
      <c r="B27" s="1716"/>
      <c r="C27" s="1723"/>
      <c r="D27" s="1724"/>
      <c r="E27" s="1725"/>
      <c r="F27" s="469" t="str">
        <f>C25</f>
        <v>理学療法士</v>
      </c>
      <c r="G27" s="1801"/>
      <c r="H27" s="1731"/>
      <c r="I27" s="1732"/>
      <c r="J27" s="1732"/>
      <c r="K27" s="1733"/>
      <c r="L27" s="1806"/>
      <c r="M27" s="1807"/>
      <c r="N27" s="1807"/>
      <c r="O27" s="1808"/>
      <c r="P27" s="1790" t="s">
        <v>1208</v>
      </c>
      <c r="Q27" s="1791"/>
      <c r="R27" s="1792"/>
      <c r="S27" s="474">
        <f>IF(S25="","",VLOOKUP(S25,'別紙１-3【記載例】シフト記号表（勤務時間帯）'!$C$6:$U$35,19,FALSE))</f>
        <v>7</v>
      </c>
      <c r="T27" s="475">
        <f>IF(T25="","",VLOOKUP(T25,'別紙１-3【記載例】シフト記号表（勤務時間帯）'!$C$6:$U$35,19,FALSE))</f>
        <v>7</v>
      </c>
      <c r="U27" s="475" t="str">
        <f>IF(U25="","",VLOOKUP(U25,'別紙１-3【記載例】シフト記号表（勤務時間帯）'!$C$6:$U$35,19,FALSE))</f>
        <v/>
      </c>
      <c r="V27" s="475" t="str">
        <f>IF(V25="","",VLOOKUP(V25,'別紙１-3【記載例】シフト記号表（勤務時間帯）'!$C$6:$U$35,19,FALSE))</f>
        <v/>
      </c>
      <c r="W27" s="475">
        <f>IF(W25="","",VLOOKUP(W25,'別紙１-3【記載例】シフト記号表（勤務時間帯）'!$C$6:$U$35,19,FALSE))</f>
        <v>7</v>
      </c>
      <c r="X27" s="475">
        <f>IF(X25="","",VLOOKUP(X25,'別紙１-3【記載例】シフト記号表（勤務時間帯）'!$C$6:$U$35,19,FALSE))</f>
        <v>7</v>
      </c>
      <c r="Y27" s="476">
        <f>IF(Y25="","",VLOOKUP(Y25,'別紙１-3【記載例】シフト記号表（勤務時間帯）'!$C$6:$U$35,19,FALSE))</f>
        <v>7</v>
      </c>
      <c r="Z27" s="474">
        <f>IF(Z25="","",VLOOKUP(Z25,'別紙１-3【記載例】シフト記号表（勤務時間帯）'!$C$6:$U$35,19,FALSE))</f>
        <v>7</v>
      </c>
      <c r="AA27" s="475">
        <f>IF(AA25="","",VLOOKUP(AA25,'別紙１-3【記載例】シフト記号表（勤務時間帯）'!$C$6:$U$35,19,FALSE))</f>
        <v>7</v>
      </c>
      <c r="AB27" s="475" t="str">
        <f>IF(AB25="","",VLOOKUP(AB25,'別紙１-3【記載例】シフト記号表（勤務時間帯）'!$C$6:$U$35,19,FALSE))</f>
        <v/>
      </c>
      <c r="AC27" s="475" t="str">
        <f>IF(AC25="","",VLOOKUP(AC25,'別紙１-3【記載例】シフト記号表（勤務時間帯）'!$C$6:$U$35,19,FALSE))</f>
        <v/>
      </c>
      <c r="AD27" s="475">
        <f>IF(AD25="","",VLOOKUP(AD25,'別紙１-3【記載例】シフト記号表（勤務時間帯）'!$C$6:$U$35,19,FALSE))</f>
        <v>7</v>
      </c>
      <c r="AE27" s="475">
        <f>IF(AE25="","",VLOOKUP(AE25,'別紙１-3【記載例】シフト記号表（勤務時間帯）'!$C$6:$U$35,19,FALSE))</f>
        <v>7</v>
      </c>
      <c r="AF27" s="476">
        <f>IF(AF25="","",VLOOKUP(AF25,'別紙１-3【記載例】シフト記号表（勤務時間帯）'!$C$6:$U$35,19,FALSE))</f>
        <v>7</v>
      </c>
      <c r="AG27" s="474">
        <f>IF(AG25="","",VLOOKUP(AG25,'別紙１-3【記載例】シフト記号表（勤務時間帯）'!$C$6:$U$35,19,FALSE))</f>
        <v>7</v>
      </c>
      <c r="AH27" s="475">
        <f>IF(AH25="","",VLOOKUP(AH25,'別紙１-3【記載例】シフト記号表（勤務時間帯）'!$C$6:$U$35,19,FALSE))</f>
        <v>7</v>
      </c>
      <c r="AI27" s="475" t="str">
        <f>IF(AI25="","",VLOOKUP(AI25,'別紙１-3【記載例】シフト記号表（勤務時間帯）'!$C$6:$U$35,19,FALSE))</f>
        <v/>
      </c>
      <c r="AJ27" s="475" t="str">
        <f>IF(AJ25="","",VLOOKUP(AJ25,'別紙１-3【記載例】シフト記号表（勤務時間帯）'!$C$6:$U$35,19,FALSE))</f>
        <v/>
      </c>
      <c r="AK27" s="475">
        <f>IF(AK25="","",VLOOKUP(AK25,'別紙１-3【記載例】シフト記号表（勤務時間帯）'!$C$6:$U$35,19,FALSE))</f>
        <v>7</v>
      </c>
      <c r="AL27" s="475">
        <f>IF(AL25="","",VLOOKUP(AL25,'別紙１-3【記載例】シフト記号表（勤務時間帯）'!$C$6:$U$35,19,FALSE))</f>
        <v>7</v>
      </c>
      <c r="AM27" s="476">
        <f>IF(AM25="","",VLOOKUP(AM25,'別紙１-3【記載例】シフト記号表（勤務時間帯）'!$C$6:$U$35,19,FALSE))</f>
        <v>7</v>
      </c>
      <c r="AN27" s="474">
        <f>IF(AN25="","",VLOOKUP(AN25,'別紙１-3【記載例】シフト記号表（勤務時間帯）'!$C$6:$U$35,19,FALSE))</f>
        <v>7</v>
      </c>
      <c r="AO27" s="475">
        <f>IF(AO25="","",VLOOKUP(AO25,'別紙１-3【記載例】シフト記号表（勤務時間帯）'!$C$6:$U$35,19,FALSE))</f>
        <v>7</v>
      </c>
      <c r="AP27" s="475" t="str">
        <f>IF(AP25="","",VLOOKUP(AP25,'別紙１-3【記載例】シフト記号表（勤務時間帯）'!$C$6:$U$35,19,FALSE))</f>
        <v/>
      </c>
      <c r="AQ27" s="475" t="str">
        <f>IF(AQ25="","",VLOOKUP(AQ25,'別紙１-3【記載例】シフト記号表（勤務時間帯）'!$C$6:$U$35,19,FALSE))</f>
        <v/>
      </c>
      <c r="AR27" s="475">
        <f>IF(AR25="","",VLOOKUP(AR25,'別紙１-3【記載例】シフト記号表（勤務時間帯）'!$C$6:$U$35,19,FALSE))</f>
        <v>7</v>
      </c>
      <c r="AS27" s="475">
        <f>IF(AS25="","",VLOOKUP(AS25,'別紙１-3【記載例】シフト記号表（勤務時間帯）'!$C$6:$U$35,19,FALSE))</f>
        <v>7</v>
      </c>
      <c r="AT27" s="476">
        <f>IF(AT25="","",VLOOKUP(AT25,'別紙１-3【記載例】シフト記号表（勤務時間帯）'!$C$6:$U$35,19,FALSE))</f>
        <v>7</v>
      </c>
      <c r="AU27" s="474" t="str">
        <f>IF(AU25="","",VLOOKUP(AU25,'別紙１-3【記載例】シフト記号表（勤務時間帯）'!$C$6:$U$35,19,FALSE))</f>
        <v/>
      </c>
      <c r="AV27" s="475" t="str">
        <f>IF(AV25="","",VLOOKUP(AV25,'別紙１-3【記載例】シフト記号表（勤務時間帯）'!$C$6:$U$35,19,FALSE))</f>
        <v/>
      </c>
      <c r="AW27" s="475" t="str">
        <f>IF(AW25="","",VLOOKUP(AW25,'別紙１-3【記載例】シフト記号表（勤務時間帯）'!$C$6:$U$35,19,FALSE))</f>
        <v/>
      </c>
      <c r="AX27" s="1793">
        <f>IF($BB$3="４週",SUM(S27:AT27),IF($BB$3="暦月",SUM(S27:AW27),""))</f>
        <v>140</v>
      </c>
      <c r="AY27" s="1794"/>
      <c r="AZ27" s="1795">
        <f>IF($BB$3="４週",AX27/4,IF($BB$3="暦月",'別紙１-3【記載例】通所リハ'!AX27/('別紙１-3【記載例】通所リハ'!$BB$8/7),""))</f>
        <v>35</v>
      </c>
      <c r="BA27" s="1796"/>
      <c r="BB27" s="1780"/>
      <c r="BC27" s="1781"/>
      <c r="BD27" s="1781"/>
      <c r="BE27" s="1781"/>
      <c r="BF27" s="1782"/>
    </row>
    <row r="28" spans="2:58" ht="20.25" customHeight="1" x14ac:dyDescent="0.15">
      <c r="B28" s="1716">
        <f>B25+1</f>
        <v>3</v>
      </c>
      <c r="C28" s="1797" t="s">
        <v>936</v>
      </c>
      <c r="D28" s="1798"/>
      <c r="E28" s="1799"/>
      <c r="F28" s="477"/>
      <c r="G28" s="1800" t="s">
        <v>918</v>
      </c>
      <c r="H28" s="1802" t="s">
        <v>1211</v>
      </c>
      <c r="I28" s="1732"/>
      <c r="J28" s="1732"/>
      <c r="K28" s="1733"/>
      <c r="L28" s="1803" t="s">
        <v>927</v>
      </c>
      <c r="M28" s="1804"/>
      <c r="N28" s="1804"/>
      <c r="O28" s="1805"/>
      <c r="P28" s="1809" t="s">
        <v>1205</v>
      </c>
      <c r="Q28" s="1810"/>
      <c r="R28" s="1811"/>
      <c r="S28" s="466" t="s">
        <v>943</v>
      </c>
      <c r="T28" s="467" t="s">
        <v>943</v>
      </c>
      <c r="U28" s="467"/>
      <c r="V28" s="467"/>
      <c r="W28" s="467" t="s">
        <v>943</v>
      </c>
      <c r="X28" s="467" t="s">
        <v>943</v>
      </c>
      <c r="Y28" s="468" t="s">
        <v>943</v>
      </c>
      <c r="Z28" s="466" t="s">
        <v>943</v>
      </c>
      <c r="AA28" s="467" t="s">
        <v>943</v>
      </c>
      <c r="AB28" s="467"/>
      <c r="AC28" s="467"/>
      <c r="AD28" s="467" t="s">
        <v>943</v>
      </c>
      <c r="AE28" s="467" t="s">
        <v>943</v>
      </c>
      <c r="AF28" s="468" t="s">
        <v>943</v>
      </c>
      <c r="AG28" s="466" t="s">
        <v>943</v>
      </c>
      <c r="AH28" s="467" t="s">
        <v>943</v>
      </c>
      <c r="AI28" s="467"/>
      <c r="AJ28" s="467"/>
      <c r="AK28" s="467" t="s">
        <v>943</v>
      </c>
      <c r="AL28" s="467" t="s">
        <v>943</v>
      </c>
      <c r="AM28" s="468" t="s">
        <v>943</v>
      </c>
      <c r="AN28" s="466" t="s">
        <v>943</v>
      </c>
      <c r="AO28" s="467" t="s">
        <v>943</v>
      </c>
      <c r="AP28" s="467"/>
      <c r="AQ28" s="467"/>
      <c r="AR28" s="467" t="s">
        <v>943</v>
      </c>
      <c r="AS28" s="467" t="s">
        <v>943</v>
      </c>
      <c r="AT28" s="468" t="s">
        <v>943</v>
      </c>
      <c r="AU28" s="466"/>
      <c r="AV28" s="467"/>
      <c r="AW28" s="467"/>
      <c r="AX28" s="1812"/>
      <c r="AY28" s="1813"/>
      <c r="AZ28" s="1814"/>
      <c r="BA28" s="1815"/>
      <c r="BB28" s="1816"/>
      <c r="BC28" s="1817"/>
      <c r="BD28" s="1817"/>
      <c r="BE28" s="1817"/>
      <c r="BF28" s="1818"/>
    </row>
    <row r="29" spans="2:58" ht="20.25" customHeight="1" x14ac:dyDescent="0.15">
      <c r="B29" s="1716"/>
      <c r="C29" s="1720"/>
      <c r="D29" s="1721"/>
      <c r="E29" s="1722"/>
      <c r="F29" s="469"/>
      <c r="G29" s="1727"/>
      <c r="H29" s="1731"/>
      <c r="I29" s="1732"/>
      <c r="J29" s="1732"/>
      <c r="K29" s="1733"/>
      <c r="L29" s="1737"/>
      <c r="M29" s="1738"/>
      <c r="N29" s="1738"/>
      <c r="O29" s="1739"/>
      <c r="P29" s="1783" t="s">
        <v>1207</v>
      </c>
      <c r="Q29" s="1784"/>
      <c r="R29" s="1785"/>
      <c r="S29" s="470">
        <f>IF(S28="","",VLOOKUP(S28,'別紙１-3【記載例】シフト記号表（勤務時間帯）'!$C$6:$K$35,9,FALSE))</f>
        <v>8</v>
      </c>
      <c r="T29" s="471">
        <f>IF(T28="","",VLOOKUP(T28,'別紙１-3【記載例】シフト記号表（勤務時間帯）'!$C$6:$K$35,9,FALSE))</f>
        <v>8</v>
      </c>
      <c r="U29" s="471" t="str">
        <f>IF(U28="","",VLOOKUP(U28,'別紙１-3【記載例】シフト記号表（勤務時間帯）'!$C$6:$K$35,9,FALSE))</f>
        <v/>
      </c>
      <c r="V29" s="471" t="str">
        <f>IF(V28="","",VLOOKUP(V28,'別紙１-3【記載例】シフト記号表（勤務時間帯）'!$C$6:$K$35,9,FALSE))</f>
        <v/>
      </c>
      <c r="W29" s="471">
        <f>IF(W28="","",VLOOKUP(W28,'別紙１-3【記載例】シフト記号表（勤務時間帯）'!$C$6:$K$35,9,FALSE))</f>
        <v>8</v>
      </c>
      <c r="X29" s="471">
        <f>IF(X28="","",VLOOKUP(X28,'別紙１-3【記載例】シフト記号表（勤務時間帯）'!$C$6:$K$35,9,FALSE))</f>
        <v>8</v>
      </c>
      <c r="Y29" s="472">
        <f>IF(Y28="","",VLOOKUP(Y28,'別紙１-3【記載例】シフト記号表（勤務時間帯）'!$C$6:$K$35,9,FALSE))</f>
        <v>8</v>
      </c>
      <c r="Z29" s="470">
        <f>IF(Z28="","",VLOOKUP(Z28,'別紙１-3【記載例】シフト記号表（勤務時間帯）'!$C$6:$K$35,9,FALSE))</f>
        <v>8</v>
      </c>
      <c r="AA29" s="471">
        <f>IF(AA28="","",VLOOKUP(AA28,'別紙１-3【記載例】シフト記号表（勤務時間帯）'!$C$6:$K$35,9,FALSE))</f>
        <v>8</v>
      </c>
      <c r="AB29" s="471" t="str">
        <f>IF(AB28="","",VLOOKUP(AB28,'別紙１-3【記載例】シフト記号表（勤務時間帯）'!$C$6:$K$35,9,FALSE))</f>
        <v/>
      </c>
      <c r="AC29" s="471" t="str">
        <f>IF(AC28="","",VLOOKUP(AC28,'別紙１-3【記載例】シフト記号表（勤務時間帯）'!$C$6:$K$35,9,FALSE))</f>
        <v/>
      </c>
      <c r="AD29" s="471">
        <f>IF(AD28="","",VLOOKUP(AD28,'別紙１-3【記載例】シフト記号表（勤務時間帯）'!$C$6:$K$35,9,FALSE))</f>
        <v>8</v>
      </c>
      <c r="AE29" s="471">
        <f>IF(AE28="","",VLOOKUP(AE28,'別紙１-3【記載例】シフト記号表（勤務時間帯）'!$C$6:$K$35,9,FALSE))</f>
        <v>8</v>
      </c>
      <c r="AF29" s="472">
        <f>IF(AF28="","",VLOOKUP(AF28,'別紙１-3【記載例】シフト記号表（勤務時間帯）'!$C$6:$K$35,9,FALSE))</f>
        <v>8</v>
      </c>
      <c r="AG29" s="470">
        <f>IF(AG28="","",VLOOKUP(AG28,'別紙１-3【記載例】シフト記号表（勤務時間帯）'!$C$6:$K$35,9,FALSE))</f>
        <v>8</v>
      </c>
      <c r="AH29" s="471">
        <f>IF(AH28="","",VLOOKUP(AH28,'別紙１-3【記載例】シフト記号表（勤務時間帯）'!$C$6:$K$35,9,FALSE))</f>
        <v>8</v>
      </c>
      <c r="AI29" s="471" t="str">
        <f>IF(AI28="","",VLOOKUP(AI28,'別紙１-3【記載例】シフト記号表（勤務時間帯）'!$C$6:$K$35,9,FALSE))</f>
        <v/>
      </c>
      <c r="AJ29" s="471" t="str">
        <f>IF(AJ28="","",VLOOKUP(AJ28,'別紙１-3【記載例】シフト記号表（勤務時間帯）'!$C$6:$K$35,9,FALSE))</f>
        <v/>
      </c>
      <c r="AK29" s="471">
        <f>IF(AK28="","",VLOOKUP(AK28,'別紙１-3【記載例】シフト記号表（勤務時間帯）'!$C$6:$K$35,9,FALSE))</f>
        <v>8</v>
      </c>
      <c r="AL29" s="471">
        <f>IF(AL28="","",VLOOKUP(AL28,'別紙１-3【記載例】シフト記号表（勤務時間帯）'!$C$6:$K$35,9,FALSE))</f>
        <v>8</v>
      </c>
      <c r="AM29" s="472">
        <f>IF(AM28="","",VLOOKUP(AM28,'別紙１-3【記載例】シフト記号表（勤務時間帯）'!$C$6:$K$35,9,FALSE))</f>
        <v>8</v>
      </c>
      <c r="AN29" s="470">
        <f>IF(AN28="","",VLOOKUP(AN28,'別紙１-3【記載例】シフト記号表（勤務時間帯）'!$C$6:$K$35,9,FALSE))</f>
        <v>8</v>
      </c>
      <c r="AO29" s="471">
        <f>IF(AO28="","",VLOOKUP(AO28,'別紙１-3【記載例】シフト記号表（勤務時間帯）'!$C$6:$K$35,9,FALSE))</f>
        <v>8</v>
      </c>
      <c r="AP29" s="471" t="str">
        <f>IF(AP28="","",VLOOKUP(AP28,'別紙１-3【記載例】シフト記号表（勤務時間帯）'!$C$6:$K$35,9,FALSE))</f>
        <v/>
      </c>
      <c r="AQ29" s="471" t="str">
        <f>IF(AQ28="","",VLOOKUP(AQ28,'別紙１-3【記載例】シフト記号表（勤務時間帯）'!$C$6:$K$35,9,FALSE))</f>
        <v/>
      </c>
      <c r="AR29" s="471">
        <f>IF(AR28="","",VLOOKUP(AR28,'別紙１-3【記載例】シフト記号表（勤務時間帯）'!$C$6:$K$35,9,FALSE))</f>
        <v>8</v>
      </c>
      <c r="AS29" s="471">
        <f>IF(AS28="","",VLOOKUP(AS28,'別紙１-3【記載例】シフト記号表（勤務時間帯）'!$C$6:$K$35,9,FALSE))</f>
        <v>8</v>
      </c>
      <c r="AT29" s="472">
        <f>IF(AT28="","",VLOOKUP(AT28,'別紙１-3【記載例】シフト記号表（勤務時間帯）'!$C$6:$K$35,9,FALSE))</f>
        <v>8</v>
      </c>
      <c r="AU29" s="470" t="str">
        <f>IF(AU28="","",VLOOKUP(AU28,'別紙１-3【記載例】シフト記号表（勤務時間帯）'!$C$6:$K$35,9,FALSE))</f>
        <v/>
      </c>
      <c r="AV29" s="471" t="str">
        <f>IF(AV28="","",VLOOKUP(AV28,'別紙１-3【記載例】シフト記号表（勤務時間帯）'!$C$6:$K$35,9,FALSE))</f>
        <v/>
      </c>
      <c r="AW29" s="471" t="str">
        <f>IF(AW28="","",VLOOKUP(AW28,'別紙１-3【記載例】シフト記号表（勤務時間帯）'!$C$6:$K$35,9,FALSE))</f>
        <v/>
      </c>
      <c r="AX29" s="1786">
        <f>IF($BB$3="４週",SUM(S29:AT29),IF($BB$3="暦月",SUM(S29:AW29),""))</f>
        <v>160</v>
      </c>
      <c r="AY29" s="1787"/>
      <c r="AZ29" s="1788">
        <f>IF($BB$3="４週",AX29/4,IF($BB$3="暦月",'別紙１-3【記載例】通所リハ'!AX29/('別紙１-3【記載例】通所リハ'!$BB$8/7),""))</f>
        <v>40</v>
      </c>
      <c r="BA29" s="1789"/>
      <c r="BB29" s="1777"/>
      <c r="BC29" s="1778"/>
      <c r="BD29" s="1778"/>
      <c r="BE29" s="1778"/>
      <c r="BF29" s="1779"/>
    </row>
    <row r="30" spans="2:58" ht="20.25" customHeight="1" x14ac:dyDescent="0.15">
      <c r="B30" s="1716"/>
      <c r="C30" s="1723"/>
      <c r="D30" s="1724"/>
      <c r="E30" s="1725"/>
      <c r="F30" s="469" t="str">
        <f>C28</f>
        <v>看護職員</v>
      </c>
      <c r="G30" s="1801"/>
      <c r="H30" s="1731"/>
      <c r="I30" s="1732"/>
      <c r="J30" s="1732"/>
      <c r="K30" s="1733"/>
      <c r="L30" s="1806"/>
      <c r="M30" s="1807"/>
      <c r="N30" s="1807"/>
      <c r="O30" s="1808"/>
      <c r="P30" s="1790" t="s">
        <v>1208</v>
      </c>
      <c r="Q30" s="1791"/>
      <c r="R30" s="1792"/>
      <c r="S30" s="474">
        <f>IF(S28="","",VLOOKUP(S28,'別紙１-3【記載例】シフト記号表（勤務時間帯）'!$C$6:$U$35,19,FALSE))</f>
        <v>7</v>
      </c>
      <c r="T30" s="475">
        <f>IF(T28="","",VLOOKUP(T28,'別紙１-3【記載例】シフト記号表（勤務時間帯）'!$C$6:$U$35,19,FALSE))</f>
        <v>7</v>
      </c>
      <c r="U30" s="475" t="str">
        <f>IF(U28="","",VLOOKUP(U28,'別紙１-3【記載例】シフト記号表（勤務時間帯）'!$C$6:$U$35,19,FALSE))</f>
        <v/>
      </c>
      <c r="V30" s="475" t="str">
        <f>IF(V28="","",VLOOKUP(V28,'別紙１-3【記載例】シフト記号表（勤務時間帯）'!$C$6:$U$35,19,FALSE))</f>
        <v/>
      </c>
      <c r="W30" s="475">
        <f>IF(W28="","",VLOOKUP(W28,'別紙１-3【記載例】シフト記号表（勤務時間帯）'!$C$6:$U$35,19,FALSE))</f>
        <v>7</v>
      </c>
      <c r="X30" s="475">
        <f>IF(X28="","",VLOOKUP(X28,'別紙１-3【記載例】シフト記号表（勤務時間帯）'!$C$6:$U$35,19,FALSE))</f>
        <v>7</v>
      </c>
      <c r="Y30" s="476">
        <f>IF(Y28="","",VLOOKUP(Y28,'別紙１-3【記載例】シフト記号表（勤務時間帯）'!$C$6:$U$35,19,FALSE))</f>
        <v>7</v>
      </c>
      <c r="Z30" s="474">
        <f>IF(Z28="","",VLOOKUP(Z28,'別紙１-3【記載例】シフト記号表（勤務時間帯）'!$C$6:$U$35,19,FALSE))</f>
        <v>7</v>
      </c>
      <c r="AA30" s="475">
        <f>IF(AA28="","",VLOOKUP(AA28,'別紙１-3【記載例】シフト記号表（勤務時間帯）'!$C$6:$U$35,19,FALSE))</f>
        <v>7</v>
      </c>
      <c r="AB30" s="475" t="str">
        <f>IF(AB28="","",VLOOKUP(AB28,'別紙１-3【記載例】シフト記号表（勤務時間帯）'!$C$6:$U$35,19,FALSE))</f>
        <v/>
      </c>
      <c r="AC30" s="475" t="str">
        <f>IF(AC28="","",VLOOKUP(AC28,'別紙１-3【記載例】シフト記号表（勤務時間帯）'!$C$6:$U$35,19,FALSE))</f>
        <v/>
      </c>
      <c r="AD30" s="475">
        <f>IF(AD28="","",VLOOKUP(AD28,'別紙１-3【記載例】シフト記号表（勤務時間帯）'!$C$6:$U$35,19,FALSE))</f>
        <v>7</v>
      </c>
      <c r="AE30" s="475">
        <f>IF(AE28="","",VLOOKUP(AE28,'別紙１-3【記載例】シフト記号表（勤務時間帯）'!$C$6:$U$35,19,FALSE))</f>
        <v>7</v>
      </c>
      <c r="AF30" s="476">
        <f>IF(AF28="","",VLOOKUP(AF28,'別紙１-3【記載例】シフト記号表（勤務時間帯）'!$C$6:$U$35,19,FALSE))</f>
        <v>7</v>
      </c>
      <c r="AG30" s="474">
        <f>IF(AG28="","",VLOOKUP(AG28,'別紙１-3【記載例】シフト記号表（勤務時間帯）'!$C$6:$U$35,19,FALSE))</f>
        <v>7</v>
      </c>
      <c r="AH30" s="475">
        <f>IF(AH28="","",VLOOKUP(AH28,'別紙１-3【記載例】シフト記号表（勤務時間帯）'!$C$6:$U$35,19,FALSE))</f>
        <v>7</v>
      </c>
      <c r="AI30" s="475" t="str">
        <f>IF(AI28="","",VLOOKUP(AI28,'別紙１-3【記載例】シフト記号表（勤務時間帯）'!$C$6:$U$35,19,FALSE))</f>
        <v/>
      </c>
      <c r="AJ30" s="475" t="str">
        <f>IF(AJ28="","",VLOOKUP(AJ28,'別紙１-3【記載例】シフト記号表（勤務時間帯）'!$C$6:$U$35,19,FALSE))</f>
        <v/>
      </c>
      <c r="AK30" s="475">
        <f>IF(AK28="","",VLOOKUP(AK28,'別紙１-3【記載例】シフト記号表（勤務時間帯）'!$C$6:$U$35,19,FALSE))</f>
        <v>7</v>
      </c>
      <c r="AL30" s="475">
        <f>IF(AL28="","",VLOOKUP(AL28,'別紙１-3【記載例】シフト記号表（勤務時間帯）'!$C$6:$U$35,19,FALSE))</f>
        <v>7</v>
      </c>
      <c r="AM30" s="476">
        <f>IF(AM28="","",VLOOKUP(AM28,'別紙１-3【記載例】シフト記号表（勤務時間帯）'!$C$6:$U$35,19,FALSE))</f>
        <v>7</v>
      </c>
      <c r="AN30" s="474">
        <f>IF(AN28="","",VLOOKUP(AN28,'別紙１-3【記載例】シフト記号表（勤務時間帯）'!$C$6:$U$35,19,FALSE))</f>
        <v>7</v>
      </c>
      <c r="AO30" s="475">
        <f>IF(AO28="","",VLOOKUP(AO28,'別紙１-3【記載例】シフト記号表（勤務時間帯）'!$C$6:$U$35,19,FALSE))</f>
        <v>7</v>
      </c>
      <c r="AP30" s="475" t="str">
        <f>IF(AP28="","",VLOOKUP(AP28,'別紙１-3【記載例】シフト記号表（勤務時間帯）'!$C$6:$U$35,19,FALSE))</f>
        <v/>
      </c>
      <c r="AQ30" s="475" t="str">
        <f>IF(AQ28="","",VLOOKUP(AQ28,'別紙１-3【記載例】シフト記号表（勤務時間帯）'!$C$6:$U$35,19,FALSE))</f>
        <v/>
      </c>
      <c r="AR30" s="475">
        <f>IF(AR28="","",VLOOKUP(AR28,'別紙１-3【記載例】シフト記号表（勤務時間帯）'!$C$6:$U$35,19,FALSE))</f>
        <v>7</v>
      </c>
      <c r="AS30" s="475">
        <f>IF(AS28="","",VLOOKUP(AS28,'別紙１-3【記載例】シフト記号表（勤務時間帯）'!$C$6:$U$35,19,FALSE))</f>
        <v>7</v>
      </c>
      <c r="AT30" s="476">
        <f>IF(AT28="","",VLOOKUP(AT28,'別紙１-3【記載例】シフト記号表（勤務時間帯）'!$C$6:$U$35,19,FALSE))</f>
        <v>7</v>
      </c>
      <c r="AU30" s="474" t="str">
        <f>IF(AU28="","",VLOOKUP(AU28,'別紙１-3【記載例】シフト記号表（勤務時間帯）'!$C$6:$U$35,19,FALSE))</f>
        <v/>
      </c>
      <c r="AV30" s="475" t="str">
        <f>IF(AV28="","",VLOOKUP(AV28,'別紙１-3【記載例】シフト記号表（勤務時間帯）'!$C$6:$U$35,19,FALSE))</f>
        <v/>
      </c>
      <c r="AW30" s="475" t="str">
        <f>IF(AW28="","",VLOOKUP(AW28,'別紙１-3【記載例】シフト記号表（勤務時間帯）'!$C$6:$U$35,19,FALSE))</f>
        <v/>
      </c>
      <c r="AX30" s="1793">
        <f>IF($BB$3="４週",SUM(S30:AT30),IF($BB$3="暦月",SUM(S30:AW30),""))</f>
        <v>140</v>
      </c>
      <c r="AY30" s="1794"/>
      <c r="AZ30" s="1795">
        <f>IF($BB$3="４週",AX30/4,IF($BB$3="暦月",'別紙１-3【記載例】通所リハ'!AX30/('別紙１-3【記載例】通所リハ'!$BB$8/7),""))</f>
        <v>35</v>
      </c>
      <c r="BA30" s="1796"/>
      <c r="BB30" s="1780"/>
      <c r="BC30" s="1781"/>
      <c r="BD30" s="1781"/>
      <c r="BE30" s="1781"/>
      <c r="BF30" s="1782"/>
    </row>
    <row r="31" spans="2:58" ht="20.25" customHeight="1" x14ac:dyDescent="0.15">
      <c r="B31" s="1716">
        <f>B28+1</f>
        <v>4</v>
      </c>
      <c r="C31" s="1797" t="s">
        <v>956</v>
      </c>
      <c r="D31" s="1798"/>
      <c r="E31" s="1799"/>
      <c r="F31" s="477"/>
      <c r="G31" s="1800" t="s">
        <v>918</v>
      </c>
      <c r="H31" s="1802" t="s">
        <v>919</v>
      </c>
      <c r="I31" s="1732"/>
      <c r="J31" s="1732"/>
      <c r="K31" s="1733"/>
      <c r="L31" s="1803" t="s">
        <v>1212</v>
      </c>
      <c r="M31" s="1804"/>
      <c r="N31" s="1804"/>
      <c r="O31" s="1805"/>
      <c r="P31" s="1809" t="s">
        <v>1205</v>
      </c>
      <c r="Q31" s="1810"/>
      <c r="R31" s="1811"/>
      <c r="S31" s="466" t="s">
        <v>943</v>
      </c>
      <c r="T31" s="467" t="s">
        <v>1206</v>
      </c>
      <c r="U31" s="467"/>
      <c r="V31" s="467"/>
      <c r="W31" s="467" t="s">
        <v>943</v>
      </c>
      <c r="X31" s="467" t="s">
        <v>943</v>
      </c>
      <c r="Y31" s="468" t="s">
        <v>943</v>
      </c>
      <c r="Z31" s="466" t="s">
        <v>943</v>
      </c>
      <c r="AA31" s="467" t="s">
        <v>943</v>
      </c>
      <c r="AB31" s="467"/>
      <c r="AC31" s="467"/>
      <c r="AD31" s="467" t="s">
        <v>943</v>
      </c>
      <c r="AE31" s="467" t="s">
        <v>943</v>
      </c>
      <c r="AF31" s="468" t="s">
        <v>943</v>
      </c>
      <c r="AG31" s="466" t="s">
        <v>943</v>
      </c>
      <c r="AH31" s="467" t="s">
        <v>943</v>
      </c>
      <c r="AI31" s="467"/>
      <c r="AJ31" s="467"/>
      <c r="AK31" s="467" t="s">
        <v>943</v>
      </c>
      <c r="AL31" s="467" t="s">
        <v>943</v>
      </c>
      <c r="AM31" s="468" t="s">
        <v>943</v>
      </c>
      <c r="AN31" s="466" t="s">
        <v>943</v>
      </c>
      <c r="AO31" s="467" t="s">
        <v>943</v>
      </c>
      <c r="AP31" s="467"/>
      <c r="AQ31" s="467"/>
      <c r="AR31" s="467" t="s">
        <v>943</v>
      </c>
      <c r="AS31" s="467" t="s">
        <v>943</v>
      </c>
      <c r="AT31" s="468" t="s">
        <v>943</v>
      </c>
      <c r="AU31" s="466"/>
      <c r="AV31" s="467"/>
      <c r="AW31" s="467"/>
      <c r="AX31" s="1812"/>
      <c r="AY31" s="1813"/>
      <c r="AZ31" s="1814"/>
      <c r="BA31" s="1815"/>
      <c r="BB31" s="1816"/>
      <c r="BC31" s="1817"/>
      <c r="BD31" s="1817"/>
      <c r="BE31" s="1817"/>
      <c r="BF31" s="1818"/>
    </row>
    <row r="32" spans="2:58" ht="20.25" customHeight="1" x14ac:dyDescent="0.15">
      <c r="B32" s="1716"/>
      <c r="C32" s="1720"/>
      <c r="D32" s="1721"/>
      <c r="E32" s="1722"/>
      <c r="F32" s="469"/>
      <c r="G32" s="1727"/>
      <c r="H32" s="1731"/>
      <c r="I32" s="1732"/>
      <c r="J32" s="1732"/>
      <c r="K32" s="1733"/>
      <c r="L32" s="1737"/>
      <c r="M32" s="1738"/>
      <c r="N32" s="1738"/>
      <c r="O32" s="1739"/>
      <c r="P32" s="1783" t="s">
        <v>1207</v>
      </c>
      <c r="Q32" s="1784"/>
      <c r="R32" s="1785"/>
      <c r="S32" s="470">
        <f>IF(S31="","",VLOOKUP(S31,'別紙１-3【記載例】シフト記号表（勤務時間帯）'!$C$6:$K$35,9,FALSE))</f>
        <v>8</v>
      </c>
      <c r="T32" s="471">
        <f>IF(T31="","",VLOOKUP(T31,'別紙１-3【記載例】シフト記号表（勤務時間帯）'!$C$6:$K$35,9,FALSE))</f>
        <v>8</v>
      </c>
      <c r="U32" s="471" t="str">
        <f>IF(U31="","",VLOOKUP(U31,'別紙１-3【記載例】シフト記号表（勤務時間帯）'!$C$6:$K$35,9,FALSE))</f>
        <v/>
      </c>
      <c r="V32" s="471" t="str">
        <f>IF(V31="","",VLOOKUP(V31,'別紙１-3【記載例】シフト記号表（勤務時間帯）'!$C$6:$K$35,9,FALSE))</f>
        <v/>
      </c>
      <c r="W32" s="471">
        <f>IF(W31="","",VLOOKUP(W31,'別紙１-3【記載例】シフト記号表（勤務時間帯）'!$C$6:$K$35,9,FALSE))</f>
        <v>8</v>
      </c>
      <c r="X32" s="471">
        <f>IF(X31="","",VLOOKUP(X31,'別紙１-3【記載例】シフト記号表（勤務時間帯）'!$C$6:$K$35,9,FALSE))</f>
        <v>8</v>
      </c>
      <c r="Y32" s="472">
        <f>IF(Y31="","",VLOOKUP(Y31,'別紙１-3【記載例】シフト記号表（勤務時間帯）'!$C$6:$K$35,9,FALSE))</f>
        <v>8</v>
      </c>
      <c r="Z32" s="470">
        <f>IF(Z31="","",VLOOKUP(Z31,'別紙１-3【記載例】シフト記号表（勤務時間帯）'!$C$6:$K$35,9,FALSE))</f>
        <v>8</v>
      </c>
      <c r="AA32" s="471">
        <f>IF(AA31="","",VLOOKUP(AA31,'別紙１-3【記載例】シフト記号表（勤務時間帯）'!$C$6:$K$35,9,FALSE))</f>
        <v>8</v>
      </c>
      <c r="AB32" s="471" t="str">
        <f>IF(AB31="","",VLOOKUP(AB31,'別紙１-3【記載例】シフト記号表（勤務時間帯）'!$C$6:$K$35,9,FALSE))</f>
        <v/>
      </c>
      <c r="AC32" s="471" t="str">
        <f>IF(AC31="","",VLOOKUP(AC31,'別紙１-3【記載例】シフト記号表（勤務時間帯）'!$C$6:$K$35,9,FALSE))</f>
        <v/>
      </c>
      <c r="AD32" s="471">
        <f>IF(AD31="","",VLOOKUP(AD31,'別紙１-3【記載例】シフト記号表（勤務時間帯）'!$C$6:$K$35,9,FALSE))</f>
        <v>8</v>
      </c>
      <c r="AE32" s="471">
        <f>IF(AE31="","",VLOOKUP(AE31,'別紙１-3【記載例】シフト記号表（勤務時間帯）'!$C$6:$K$35,9,FALSE))</f>
        <v>8</v>
      </c>
      <c r="AF32" s="472">
        <f>IF(AF31="","",VLOOKUP(AF31,'別紙１-3【記載例】シフト記号表（勤務時間帯）'!$C$6:$K$35,9,FALSE))</f>
        <v>8</v>
      </c>
      <c r="AG32" s="470">
        <f>IF(AG31="","",VLOOKUP(AG31,'別紙１-3【記載例】シフト記号表（勤務時間帯）'!$C$6:$K$35,9,FALSE))</f>
        <v>8</v>
      </c>
      <c r="AH32" s="471">
        <f>IF(AH31="","",VLOOKUP(AH31,'別紙１-3【記載例】シフト記号表（勤務時間帯）'!$C$6:$K$35,9,FALSE))</f>
        <v>8</v>
      </c>
      <c r="AI32" s="471" t="str">
        <f>IF(AI31="","",VLOOKUP(AI31,'別紙１-3【記載例】シフト記号表（勤務時間帯）'!$C$6:$K$35,9,FALSE))</f>
        <v/>
      </c>
      <c r="AJ32" s="471" t="str">
        <f>IF(AJ31="","",VLOOKUP(AJ31,'別紙１-3【記載例】シフト記号表（勤務時間帯）'!$C$6:$K$35,9,FALSE))</f>
        <v/>
      </c>
      <c r="AK32" s="471">
        <f>IF(AK31="","",VLOOKUP(AK31,'別紙１-3【記載例】シフト記号表（勤務時間帯）'!$C$6:$K$35,9,FALSE))</f>
        <v>8</v>
      </c>
      <c r="AL32" s="471">
        <f>IF(AL31="","",VLOOKUP(AL31,'別紙１-3【記載例】シフト記号表（勤務時間帯）'!$C$6:$K$35,9,FALSE))</f>
        <v>8</v>
      </c>
      <c r="AM32" s="472">
        <f>IF(AM31="","",VLOOKUP(AM31,'別紙１-3【記載例】シフト記号表（勤務時間帯）'!$C$6:$K$35,9,FALSE))</f>
        <v>8</v>
      </c>
      <c r="AN32" s="470">
        <f>IF(AN31="","",VLOOKUP(AN31,'別紙１-3【記載例】シフト記号表（勤務時間帯）'!$C$6:$K$35,9,FALSE))</f>
        <v>8</v>
      </c>
      <c r="AO32" s="471">
        <f>IF(AO31="","",VLOOKUP(AO31,'別紙１-3【記載例】シフト記号表（勤務時間帯）'!$C$6:$K$35,9,FALSE))</f>
        <v>8</v>
      </c>
      <c r="AP32" s="471" t="str">
        <f>IF(AP31="","",VLOOKUP(AP31,'別紙１-3【記載例】シフト記号表（勤務時間帯）'!$C$6:$K$35,9,FALSE))</f>
        <v/>
      </c>
      <c r="AQ32" s="471" t="str">
        <f>IF(AQ31="","",VLOOKUP(AQ31,'別紙１-3【記載例】シフト記号表（勤務時間帯）'!$C$6:$K$35,9,FALSE))</f>
        <v/>
      </c>
      <c r="AR32" s="471">
        <f>IF(AR31="","",VLOOKUP(AR31,'別紙１-3【記載例】シフト記号表（勤務時間帯）'!$C$6:$K$35,9,FALSE))</f>
        <v>8</v>
      </c>
      <c r="AS32" s="471">
        <f>IF(AS31="","",VLOOKUP(AS31,'別紙１-3【記載例】シフト記号表（勤務時間帯）'!$C$6:$K$35,9,FALSE))</f>
        <v>8</v>
      </c>
      <c r="AT32" s="472">
        <f>IF(AT31="","",VLOOKUP(AT31,'別紙１-3【記載例】シフト記号表（勤務時間帯）'!$C$6:$K$35,9,FALSE))</f>
        <v>8</v>
      </c>
      <c r="AU32" s="470" t="str">
        <f>IF(AU31="","",VLOOKUP(AU31,'別紙１-3【記載例】シフト記号表（勤務時間帯）'!$C$6:$K$35,9,FALSE))</f>
        <v/>
      </c>
      <c r="AV32" s="471" t="str">
        <f>IF(AV31="","",VLOOKUP(AV31,'別紙１-3【記載例】シフト記号表（勤務時間帯）'!$C$6:$K$35,9,FALSE))</f>
        <v/>
      </c>
      <c r="AW32" s="471" t="str">
        <f>IF(AW31="","",VLOOKUP(AW31,'別紙１-3【記載例】シフト記号表（勤務時間帯）'!$C$6:$K$35,9,FALSE))</f>
        <v/>
      </c>
      <c r="AX32" s="1786">
        <f>IF($BB$3="４週",SUM(S32:AT32),IF($BB$3="暦月",SUM(S32:AW32),""))</f>
        <v>160</v>
      </c>
      <c r="AY32" s="1787"/>
      <c r="AZ32" s="1788">
        <f>IF($BB$3="４週",AX32/4,IF($BB$3="暦月",'別紙１-3【記載例】通所リハ'!AX32/('別紙１-3【記載例】通所リハ'!$BB$8/7),""))</f>
        <v>40</v>
      </c>
      <c r="BA32" s="1789"/>
      <c r="BB32" s="1777"/>
      <c r="BC32" s="1778"/>
      <c r="BD32" s="1778"/>
      <c r="BE32" s="1778"/>
      <c r="BF32" s="1779"/>
    </row>
    <row r="33" spans="2:58" ht="20.25" customHeight="1" x14ac:dyDescent="0.15">
      <c r="B33" s="1716"/>
      <c r="C33" s="1723"/>
      <c r="D33" s="1724"/>
      <c r="E33" s="1725"/>
      <c r="F33" s="469" t="str">
        <f>C31</f>
        <v>介護職員</v>
      </c>
      <c r="G33" s="1801"/>
      <c r="H33" s="1731"/>
      <c r="I33" s="1732"/>
      <c r="J33" s="1732"/>
      <c r="K33" s="1733"/>
      <c r="L33" s="1806"/>
      <c r="M33" s="1807"/>
      <c r="N33" s="1807"/>
      <c r="O33" s="1808"/>
      <c r="P33" s="1790" t="s">
        <v>1208</v>
      </c>
      <c r="Q33" s="1791"/>
      <c r="R33" s="1792"/>
      <c r="S33" s="474">
        <f>IF(S31="","",VLOOKUP(S31,'別紙１-3【記載例】シフト記号表（勤務時間帯）'!$C$6:$U$35,19,FALSE))</f>
        <v>7</v>
      </c>
      <c r="T33" s="475">
        <f>IF(T31="","",VLOOKUP(T31,'別紙１-3【記載例】シフト記号表（勤務時間帯）'!$C$6:$U$35,19,FALSE))</f>
        <v>7</v>
      </c>
      <c r="U33" s="475" t="str">
        <f>IF(U31="","",VLOOKUP(U31,'別紙１-3【記載例】シフト記号表（勤務時間帯）'!$C$6:$U$35,19,FALSE))</f>
        <v/>
      </c>
      <c r="V33" s="475" t="str">
        <f>IF(V31="","",VLOOKUP(V31,'別紙１-3【記載例】シフト記号表（勤務時間帯）'!$C$6:$U$35,19,FALSE))</f>
        <v/>
      </c>
      <c r="W33" s="475">
        <f>IF(W31="","",VLOOKUP(W31,'別紙１-3【記載例】シフト記号表（勤務時間帯）'!$C$6:$U$35,19,FALSE))</f>
        <v>7</v>
      </c>
      <c r="X33" s="475">
        <f>IF(X31="","",VLOOKUP(X31,'別紙１-3【記載例】シフト記号表（勤務時間帯）'!$C$6:$U$35,19,FALSE))</f>
        <v>7</v>
      </c>
      <c r="Y33" s="476">
        <f>IF(Y31="","",VLOOKUP(Y31,'別紙１-3【記載例】シフト記号表（勤務時間帯）'!$C$6:$U$35,19,FALSE))</f>
        <v>7</v>
      </c>
      <c r="Z33" s="474">
        <f>IF(Z31="","",VLOOKUP(Z31,'別紙１-3【記載例】シフト記号表（勤務時間帯）'!$C$6:$U$35,19,FALSE))</f>
        <v>7</v>
      </c>
      <c r="AA33" s="475">
        <f>IF(AA31="","",VLOOKUP(AA31,'別紙１-3【記載例】シフト記号表（勤務時間帯）'!$C$6:$U$35,19,FALSE))</f>
        <v>7</v>
      </c>
      <c r="AB33" s="475" t="str">
        <f>IF(AB31="","",VLOOKUP(AB31,'別紙１-3【記載例】シフト記号表（勤務時間帯）'!$C$6:$U$35,19,FALSE))</f>
        <v/>
      </c>
      <c r="AC33" s="475" t="str">
        <f>IF(AC31="","",VLOOKUP(AC31,'別紙１-3【記載例】シフト記号表（勤務時間帯）'!$C$6:$U$35,19,FALSE))</f>
        <v/>
      </c>
      <c r="AD33" s="475">
        <f>IF(AD31="","",VLOOKUP(AD31,'別紙１-3【記載例】シフト記号表（勤務時間帯）'!$C$6:$U$35,19,FALSE))</f>
        <v>7</v>
      </c>
      <c r="AE33" s="475">
        <f>IF(AE31="","",VLOOKUP(AE31,'別紙１-3【記載例】シフト記号表（勤務時間帯）'!$C$6:$U$35,19,FALSE))</f>
        <v>7</v>
      </c>
      <c r="AF33" s="476">
        <f>IF(AF31="","",VLOOKUP(AF31,'別紙１-3【記載例】シフト記号表（勤務時間帯）'!$C$6:$U$35,19,FALSE))</f>
        <v>7</v>
      </c>
      <c r="AG33" s="474">
        <f>IF(AG31="","",VLOOKUP(AG31,'別紙１-3【記載例】シフト記号表（勤務時間帯）'!$C$6:$U$35,19,FALSE))</f>
        <v>7</v>
      </c>
      <c r="AH33" s="475">
        <f>IF(AH31="","",VLOOKUP(AH31,'別紙１-3【記載例】シフト記号表（勤務時間帯）'!$C$6:$U$35,19,FALSE))</f>
        <v>7</v>
      </c>
      <c r="AI33" s="475" t="str">
        <f>IF(AI31="","",VLOOKUP(AI31,'別紙１-3【記載例】シフト記号表（勤務時間帯）'!$C$6:$U$35,19,FALSE))</f>
        <v/>
      </c>
      <c r="AJ33" s="475" t="str">
        <f>IF(AJ31="","",VLOOKUP(AJ31,'別紙１-3【記載例】シフト記号表（勤務時間帯）'!$C$6:$U$35,19,FALSE))</f>
        <v/>
      </c>
      <c r="AK33" s="475">
        <f>IF(AK31="","",VLOOKUP(AK31,'別紙１-3【記載例】シフト記号表（勤務時間帯）'!$C$6:$U$35,19,FALSE))</f>
        <v>7</v>
      </c>
      <c r="AL33" s="475">
        <f>IF(AL31="","",VLOOKUP(AL31,'別紙１-3【記載例】シフト記号表（勤務時間帯）'!$C$6:$U$35,19,FALSE))</f>
        <v>7</v>
      </c>
      <c r="AM33" s="476">
        <f>IF(AM31="","",VLOOKUP(AM31,'別紙１-3【記載例】シフト記号表（勤務時間帯）'!$C$6:$U$35,19,FALSE))</f>
        <v>7</v>
      </c>
      <c r="AN33" s="474">
        <f>IF(AN31="","",VLOOKUP(AN31,'別紙１-3【記載例】シフト記号表（勤務時間帯）'!$C$6:$U$35,19,FALSE))</f>
        <v>7</v>
      </c>
      <c r="AO33" s="475">
        <f>IF(AO31="","",VLOOKUP(AO31,'別紙１-3【記載例】シフト記号表（勤務時間帯）'!$C$6:$U$35,19,FALSE))</f>
        <v>7</v>
      </c>
      <c r="AP33" s="475" t="str">
        <f>IF(AP31="","",VLOOKUP(AP31,'別紙１-3【記載例】シフト記号表（勤務時間帯）'!$C$6:$U$35,19,FALSE))</f>
        <v/>
      </c>
      <c r="AQ33" s="475" t="str">
        <f>IF(AQ31="","",VLOOKUP(AQ31,'別紙１-3【記載例】シフト記号表（勤務時間帯）'!$C$6:$U$35,19,FALSE))</f>
        <v/>
      </c>
      <c r="AR33" s="475">
        <f>IF(AR31="","",VLOOKUP(AR31,'別紙１-3【記載例】シフト記号表（勤務時間帯）'!$C$6:$U$35,19,FALSE))</f>
        <v>7</v>
      </c>
      <c r="AS33" s="475">
        <f>IF(AS31="","",VLOOKUP(AS31,'別紙１-3【記載例】シフト記号表（勤務時間帯）'!$C$6:$U$35,19,FALSE))</f>
        <v>7</v>
      </c>
      <c r="AT33" s="476">
        <f>IF(AT31="","",VLOOKUP(AT31,'別紙１-3【記載例】シフト記号表（勤務時間帯）'!$C$6:$U$35,19,FALSE))</f>
        <v>7</v>
      </c>
      <c r="AU33" s="474" t="str">
        <f>IF(AU31="","",VLOOKUP(AU31,'別紙１-3【記載例】シフト記号表（勤務時間帯）'!$C$6:$U$35,19,FALSE))</f>
        <v/>
      </c>
      <c r="AV33" s="475" t="str">
        <f>IF(AV31="","",VLOOKUP(AV31,'別紙１-3【記載例】シフト記号表（勤務時間帯）'!$C$6:$U$35,19,FALSE))</f>
        <v/>
      </c>
      <c r="AW33" s="475" t="str">
        <f>IF(AW31="","",VLOOKUP(AW31,'別紙１-3【記載例】シフト記号表（勤務時間帯）'!$C$6:$U$35,19,FALSE))</f>
        <v/>
      </c>
      <c r="AX33" s="1793">
        <f>IF($BB$3="４週",SUM(S33:AT33),IF($BB$3="暦月",SUM(S33:AW33),""))</f>
        <v>140</v>
      </c>
      <c r="AY33" s="1794"/>
      <c r="AZ33" s="1795">
        <f>IF($BB$3="４週",AX33/4,IF($BB$3="暦月",'別紙１-3【記載例】通所リハ'!AX33/('別紙１-3【記載例】通所リハ'!$BB$8/7),""))</f>
        <v>35</v>
      </c>
      <c r="BA33" s="1796"/>
      <c r="BB33" s="1780"/>
      <c r="BC33" s="1781"/>
      <c r="BD33" s="1781"/>
      <c r="BE33" s="1781"/>
      <c r="BF33" s="1782"/>
    </row>
    <row r="34" spans="2:58" ht="20.25" customHeight="1" x14ac:dyDescent="0.15">
      <c r="B34" s="1716">
        <f>B31+1</f>
        <v>5</v>
      </c>
      <c r="C34" s="1797"/>
      <c r="D34" s="1798"/>
      <c r="E34" s="1799"/>
      <c r="F34" s="477"/>
      <c r="G34" s="1800"/>
      <c r="H34" s="1802"/>
      <c r="I34" s="1732"/>
      <c r="J34" s="1732"/>
      <c r="K34" s="1733"/>
      <c r="L34" s="1803"/>
      <c r="M34" s="1804"/>
      <c r="N34" s="1804"/>
      <c r="O34" s="1805"/>
      <c r="P34" s="1809" t="s">
        <v>1205</v>
      </c>
      <c r="Q34" s="1810"/>
      <c r="R34" s="1811"/>
      <c r="S34" s="466"/>
      <c r="T34" s="467"/>
      <c r="U34" s="467"/>
      <c r="V34" s="467"/>
      <c r="W34" s="467"/>
      <c r="X34" s="467"/>
      <c r="Y34" s="468"/>
      <c r="Z34" s="466"/>
      <c r="AA34" s="467"/>
      <c r="AB34" s="467"/>
      <c r="AC34" s="467"/>
      <c r="AD34" s="467"/>
      <c r="AE34" s="467"/>
      <c r="AF34" s="468"/>
      <c r="AG34" s="466"/>
      <c r="AH34" s="467"/>
      <c r="AI34" s="467"/>
      <c r="AJ34" s="467"/>
      <c r="AK34" s="467"/>
      <c r="AL34" s="467"/>
      <c r="AM34" s="468"/>
      <c r="AN34" s="466"/>
      <c r="AO34" s="467"/>
      <c r="AP34" s="467"/>
      <c r="AQ34" s="467"/>
      <c r="AR34" s="467"/>
      <c r="AS34" s="467"/>
      <c r="AT34" s="468"/>
      <c r="AU34" s="466"/>
      <c r="AV34" s="467"/>
      <c r="AW34" s="467"/>
      <c r="AX34" s="1812"/>
      <c r="AY34" s="1813"/>
      <c r="AZ34" s="1814"/>
      <c r="BA34" s="1815"/>
      <c r="BB34" s="1816"/>
      <c r="BC34" s="1817"/>
      <c r="BD34" s="1817"/>
      <c r="BE34" s="1817"/>
      <c r="BF34" s="1818"/>
    </row>
    <row r="35" spans="2:58" ht="20.25" customHeight="1" x14ac:dyDescent="0.15">
      <c r="B35" s="1716"/>
      <c r="C35" s="1720"/>
      <c r="D35" s="1721"/>
      <c r="E35" s="1722"/>
      <c r="F35" s="469"/>
      <c r="G35" s="1727"/>
      <c r="H35" s="1731"/>
      <c r="I35" s="1732"/>
      <c r="J35" s="1732"/>
      <c r="K35" s="1733"/>
      <c r="L35" s="1737"/>
      <c r="M35" s="1738"/>
      <c r="N35" s="1738"/>
      <c r="O35" s="1739"/>
      <c r="P35" s="1783" t="s">
        <v>1207</v>
      </c>
      <c r="Q35" s="1784"/>
      <c r="R35" s="1785"/>
      <c r="S35" s="470" t="str">
        <f>IF(S34="","",VLOOKUP(S34,'別紙１-3【記載例】シフト記号表（勤務時間帯）'!$C$6:$K$35,9,FALSE))</f>
        <v/>
      </c>
      <c r="T35" s="471" t="str">
        <f>IF(T34="","",VLOOKUP(T34,'別紙１-3【記載例】シフト記号表（勤務時間帯）'!$C$6:$K$35,9,FALSE))</f>
        <v/>
      </c>
      <c r="U35" s="471" t="str">
        <f>IF(U34="","",VLOOKUP(U34,'別紙１-3【記載例】シフト記号表（勤務時間帯）'!$C$6:$K$35,9,FALSE))</f>
        <v/>
      </c>
      <c r="V35" s="471" t="str">
        <f>IF(V34="","",VLOOKUP(V34,'別紙１-3【記載例】シフト記号表（勤務時間帯）'!$C$6:$K$35,9,FALSE))</f>
        <v/>
      </c>
      <c r="W35" s="471" t="str">
        <f>IF(W34="","",VLOOKUP(W34,'別紙１-3【記載例】シフト記号表（勤務時間帯）'!$C$6:$K$35,9,FALSE))</f>
        <v/>
      </c>
      <c r="X35" s="471" t="str">
        <f>IF(X34="","",VLOOKUP(X34,'別紙１-3【記載例】シフト記号表（勤務時間帯）'!$C$6:$K$35,9,FALSE))</f>
        <v/>
      </c>
      <c r="Y35" s="472" t="str">
        <f>IF(Y34="","",VLOOKUP(Y34,'別紙１-3【記載例】シフト記号表（勤務時間帯）'!$C$6:$K$35,9,FALSE))</f>
        <v/>
      </c>
      <c r="Z35" s="470" t="str">
        <f>IF(Z34="","",VLOOKUP(Z34,'別紙１-3【記載例】シフト記号表（勤務時間帯）'!$C$6:$K$35,9,FALSE))</f>
        <v/>
      </c>
      <c r="AA35" s="471" t="str">
        <f>IF(AA34="","",VLOOKUP(AA34,'別紙１-3【記載例】シフト記号表（勤務時間帯）'!$C$6:$K$35,9,FALSE))</f>
        <v/>
      </c>
      <c r="AB35" s="471" t="str">
        <f>IF(AB34="","",VLOOKUP(AB34,'別紙１-3【記載例】シフト記号表（勤務時間帯）'!$C$6:$K$35,9,FALSE))</f>
        <v/>
      </c>
      <c r="AC35" s="471" t="str">
        <f>IF(AC34="","",VLOOKUP(AC34,'別紙１-3【記載例】シフト記号表（勤務時間帯）'!$C$6:$K$35,9,FALSE))</f>
        <v/>
      </c>
      <c r="AD35" s="471" t="str">
        <f>IF(AD34="","",VLOOKUP(AD34,'別紙１-3【記載例】シフト記号表（勤務時間帯）'!$C$6:$K$35,9,FALSE))</f>
        <v/>
      </c>
      <c r="AE35" s="471" t="str">
        <f>IF(AE34="","",VLOOKUP(AE34,'別紙１-3【記載例】シフト記号表（勤務時間帯）'!$C$6:$K$35,9,FALSE))</f>
        <v/>
      </c>
      <c r="AF35" s="472" t="str">
        <f>IF(AF34="","",VLOOKUP(AF34,'別紙１-3【記載例】シフト記号表（勤務時間帯）'!$C$6:$K$35,9,FALSE))</f>
        <v/>
      </c>
      <c r="AG35" s="470" t="str">
        <f>IF(AG34="","",VLOOKUP(AG34,'別紙１-3【記載例】シフト記号表（勤務時間帯）'!$C$6:$K$35,9,FALSE))</f>
        <v/>
      </c>
      <c r="AH35" s="471" t="str">
        <f>IF(AH34="","",VLOOKUP(AH34,'別紙１-3【記載例】シフト記号表（勤務時間帯）'!$C$6:$K$35,9,FALSE))</f>
        <v/>
      </c>
      <c r="AI35" s="471" t="str">
        <f>IF(AI34="","",VLOOKUP(AI34,'別紙１-3【記載例】シフト記号表（勤務時間帯）'!$C$6:$K$35,9,FALSE))</f>
        <v/>
      </c>
      <c r="AJ35" s="471" t="str">
        <f>IF(AJ34="","",VLOOKUP(AJ34,'別紙１-3【記載例】シフト記号表（勤務時間帯）'!$C$6:$K$35,9,FALSE))</f>
        <v/>
      </c>
      <c r="AK35" s="471" t="str">
        <f>IF(AK34="","",VLOOKUP(AK34,'別紙１-3【記載例】シフト記号表（勤務時間帯）'!$C$6:$K$35,9,FALSE))</f>
        <v/>
      </c>
      <c r="AL35" s="471" t="str">
        <f>IF(AL34="","",VLOOKUP(AL34,'別紙１-3【記載例】シフト記号表（勤務時間帯）'!$C$6:$K$35,9,FALSE))</f>
        <v/>
      </c>
      <c r="AM35" s="472" t="str">
        <f>IF(AM34="","",VLOOKUP(AM34,'別紙１-3【記載例】シフト記号表（勤務時間帯）'!$C$6:$K$35,9,FALSE))</f>
        <v/>
      </c>
      <c r="AN35" s="470" t="str">
        <f>IF(AN34="","",VLOOKUP(AN34,'別紙１-3【記載例】シフト記号表（勤務時間帯）'!$C$6:$K$35,9,FALSE))</f>
        <v/>
      </c>
      <c r="AO35" s="471" t="str">
        <f>IF(AO34="","",VLOOKUP(AO34,'別紙１-3【記載例】シフト記号表（勤務時間帯）'!$C$6:$K$35,9,FALSE))</f>
        <v/>
      </c>
      <c r="AP35" s="471" t="str">
        <f>IF(AP34="","",VLOOKUP(AP34,'別紙１-3【記載例】シフト記号表（勤務時間帯）'!$C$6:$K$35,9,FALSE))</f>
        <v/>
      </c>
      <c r="AQ35" s="471" t="str">
        <f>IF(AQ34="","",VLOOKUP(AQ34,'別紙１-3【記載例】シフト記号表（勤務時間帯）'!$C$6:$K$35,9,FALSE))</f>
        <v/>
      </c>
      <c r="AR35" s="471" t="str">
        <f>IF(AR34="","",VLOOKUP(AR34,'別紙１-3【記載例】シフト記号表（勤務時間帯）'!$C$6:$K$35,9,FALSE))</f>
        <v/>
      </c>
      <c r="AS35" s="471" t="str">
        <f>IF(AS34="","",VLOOKUP(AS34,'別紙１-3【記載例】シフト記号表（勤務時間帯）'!$C$6:$K$35,9,FALSE))</f>
        <v/>
      </c>
      <c r="AT35" s="472" t="str">
        <f>IF(AT34="","",VLOOKUP(AT34,'別紙１-3【記載例】シフト記号表（勤務時間帯）'!$C$6:$K$35,9,FALSE))</f>
        <v/>
      </c>
      <c r="AU35" s="470" t="str">
        <f>IF(AU34="","",VLOOKUP(AU34,'別紙１-3【記載例】シフト記号表（勤務時間帯）'!$C$6:$K$35,9,FALSE))</f>
        <v/>
      </c>
      <c r="AV35" s="471" t="str">
        <f>IF(AV34="","",VLOOKUP(AV34,'別紙１-3【記載例】シフト記号表（勤務時間帯）'!$C$6:$K$35,9,FALSE))</f>
        <v/>
      </c>
      <c r="AW35" s="471" t="str">
        <f>IF(AW34="","",VLOOKUP(AW34,'別紙１-3【記載例】シフト記号表（勤務時間帯）'!$C$6:$K$35,9,FALSE))</f>
        <v/>
      </c>
      <c r="AX35" s="1786">
        <f>IF($BB$3="４週",SUM(S35:AT35),IF($BB$3="暦月",SUM(S35:AW35),""))</f>
        <v>0</v>
      </c>
      <c r="AY35" s="1787"/>
      <c r="AZ35" s="1788">
        <f>IF($BB$3="４週",AX35/4,IF($BB$3="暦月",'別紙１-3【記載例】通所リハ'!AX35/('別紙１-3【記載例】通所リハ'!$BB$8/7),""))</f>
        <v>0</v>
      </c>
      <c r="BA35" s="1789"/>
      <c r="BB35" s="1777"/>
      <c r="BC35" s="1778"/>
      <c r="BD35" s="1778"/>
      <c r="BE35" s="1778"/>
      <c r="BF35" s="1779"/>
    </row>
    <row r="36" spans="2:58" ht="20.25" customHeight="1" x14ac:dyDescent="0.15">
      <c r="B36" s="1716"/>
      <c r="C36" s="1723"/>
      <c r="D36" s="1724"/>
      <c r="E36" s="1725"/>
      <c r="F36" s="469">
        <f>C34</f>
        <v>0</v>
      </c>
      <c r="G36" s="1801"/>
      <c r="H36" s="1731"/>
      <c r="I36" s="1732"/>
      <c r="J36" s="1732"/>
      <c r="K36" s="1733"/>
      <c r="L36" s="1806"/>
      <c r="M36" s="1807"/>
      <c r="N36" s="1807"/>
      <c r="O36" s="1808"/>
      <c r="P36" s="1790" t="s">
        <v>1208</v>
      </c>
      <c r="Q36" s="1791"/>
      <c r="R36" s="1792"/>
      <c r="S36" s="474" t="str">
        <f>IF(S34="","",VLOOKUP(S34,'別紙１-3【記載例】シフト記号表（勤務時間帯）'!$C$6:$U$35,19,FALSE))</f>
        <v/>
      </c>
      <c r="T36" s="475" t="str">
        <f>IF(T34="","",VLOOKUP(T34,'別紙１-3【記載例】シフト記号表（勤務時間帯）'!$C$6:$U$35,19,FALSE))</f>
        <v/>
      </c>
      <c r="U36" s="475" t="str">
        <f>IF(U34="","",VLOOKUP(U34,'別紙１-3【記載例】シフト記号表（勤務時間帯）'!$C$6:$U$35,19,FALSE))</f>
        <v/>
      </c>
      <c r="V36" s="475" t="str">
        <f>IF(V34="","",VLOOKUP(V34,'別紙１-3【記載例】シフト記号表（勤務時間帯）'!$C$6:$U$35,19,FALSE))</f>
        <v/>
      </c>
      <c r="W36" s="475" t="str">
        <f>IF(W34="","",VLOOKUP(W34,'別紙１-3【記載例】シフト記号表（勤務時間帯）'!$C$6:$U$35,19,FALSE))</f>
        <v/>
      </c>
      <c r="X36" s="475" t="str">
        <f>IF(X34="","",VLOOKUP(X34,'別紙１-3【記載例】シフト記号表（勤務時間帯）'!$C$6:$U$35,19,FALSE))</f>
        <v/>
      </c>
      <c r="Y36" s="476" t="str">
        <f>IF(Y34="","",VLOOKUP(Y34,'別紙１-3【記載例】シフト記号表（勤務時間帯）'!$C$6:$U$35,19,FALSE))</f>
        <v/>
      </c>
      <c r="Z36" s="474" t="str">
        <f>IF(Z34="","",VLOOKUP(Z34,'別紙１-3【記載例】シフト記号表（勤務時間帯）'!$C$6:$U$35,19,FALSE))</f>
        <v/>
      </c>
      <c r="AA36" s="475" t="str">
        <f>IF(AA34="","",VLOOKUP(AA34,'別紙１-3【記載例】シフト記号表（勤務時間帯）'!$C$6:$U$35,19,FALSE))</f>
        <v/>
      </c>
      <c r="AB36" s="475" t="str">
        <f>IF(AB34="","",VLOOKUP(AB34,'別紙１-3【記載例】シフト記号表（勤務時間帯）'!$C$6:$U$35,19,FALSE))</f>
        <v/>
      </c>
      <c r="AC36" s="475" t="str">
        <f>IF(AC34="","",VLOOKUP(AC34,'別紙１-3【記載例】シフト記号表（勤務時間帯）'!$C$6:$U$35,19,FALSE))</f>
        <v/>
      </c>
      <c r="AD36" s="475" t="str">
        <f>IF(AD34="","",VLOOKUP(AD34,'別紙１-3【記載例】シフト記号表（勤務時間帯）'!$C$6:$U$35,19,FALSE))</f>
        <v/>
      </c>
      <c r="AE36" s="475" t="str">
        <f>IF(AE34="","",VLOOKUP(AE34,'別紙１-3【記載例】シフト記号表（勤務時間帯）'!$C$6:$U$35,19,FALSE))</f>
        <v/>
      </c>
      <c r="AF36" s="476" t="str">
        <f>IF(AF34="","",VLOOKUP(AF34,'別紙１-3【記載例】シフト記号表（勤務時間帯）'!$C$6:$U$35,19,FALSE))</f>
        <v/>
      </c>
      <c r="AG36" s="474" t="str">
        <f>IF(AG34="","",VLOOKUP(AG34,'別紙１-3【記載例】シフト記号表（勤務時間帯）'!$C$6:$U$35,19,FALSE))</f>
        <v/>
      </c>
      <c r="AH36" s="475" t="str">
        <f>IF(AH34="","",VLOOKUP(AH34,'別紙１-3【記載例】シフト記号表（勤務時間帯）'!$C$6:$U$35,19,FALSE))</f>
        <v/>
      </c>
      <c r="AI36" s="475" t="str">
        <f>IF(AI34="","",VLOOKUP(AI34,'別紙１-3【記載例】シフト記号表（勤務時間帯）'!$C$6:$U$35,19,FALSE))</f>
        <v/>
      </c>
      <c r="AJ36" s="475" t="str">
        <f>IF(AJ34="","",VLOOKUP(AJ34,'別紙１-3【記載例】シフト記号表（勤務時間帯）'!$C$6:$U$35,19,FALSE))</f>
        <v/>
      </c>
      <c r="AK36" s="475" t="str">
        <f>IF(AK34="","",VLOOKUP(AK34,'別紙１-3【記載例】シフト記号表（勤務時間帯）'!$C$6:$U$35,19,FALSE))</f>
        <v/>
      </c>
      <c r="AL36" s="475" t="str">
        <f>IF(AL34="","",VLOOKUP(AL34,'別紙１-3【記載例】シフト記号表（勤務時間帯）'!$C$6:$U$35,19,FALSE))</f>
        <v/>
      </c>
      <c r="AM36" s="476" t="str">
        <f>IF(AM34="","",VLOOKUP(AM34,'別紙１-3【記載例】シフト記号表（勤務時間帯）'!$C$6:$U$35,19,FALSE))</f>
        <v/>
      </c>
      <c r="AN36" s="474" t="str">
        <f>IF(AN34="","",VLOOKUP(AN34,'別紙１-3【記載例】シフト記号表（勤務時間帯）'!$C$6:$U$35,19,FALSE))</f>
        <v/>
      </c>
      <c r="AO36" s="475" t="str">
        <f>IF(AO34="","",VLOOKUP(AO34,'別紙１-3【記載例】シフト記号表（勤務時間帯）'!$C$6:$U$35,19,FALSE))</f>
        <v/>
      </c>
      <c r="AP36" s="475" t="str">
        <f>IF(AP34="","",VLOOKUP(AP34,'別紙１-3【記載例】シフト記号表（勤務時間帯）'!$C$6:$U$35,19,FALSE))</f>
        <v/>
      </c>
      <c r="AQ36" s="475" t="str">
        <f>IF(AQ34="","",VLOOKUP(AQ34,'別紙１-3【記載例】シフト記号表（勤務時間帯）'!$C$6:$U$35,19,FALSE))</f>
        <v/>
      </c>
      <c r="AR36" s="475" t="str">
        <f>IF(AR34="","",VLOOKUP(AR34,'別紙１-3【記載例】シフト記号表（勤務時間帯）'!$C$6:$U$35,19,FALSE))</f>
        <v/>
      </c>
      <c r="AS36" s="475" t="str">
        <f>IF(AS34="","",VLOOKUP(AS34,'別紙１-3【記載例】シフト記号表（勤務時間帯）'!$C$6:$U$35,19,FALSE))</f>
        <v/>
      </c>
      <c r="AT36" s="476" t="str">
        <f>IF(AT34="","",VLOOKUP(AT34,'別紙１-3【記載例】シフト記号表（勤務時間帯）'!$C$6:$U$35,19,FALSE))</f>
        <v/>
      </c>
      <c r="AU36" s="474" t="str">
        <f>IF(AU34="","",VLOOKUP(AU34,'別紙１-3【記載例】シフト記号表（勤務時間帯）'!$C$6:$U$35,19,FALSE))</f>
        <v/>
      </c>
      <c r="AV36" s="475" t="str">
        <f>IF(AV34="","",VLOOKUP(AV34,'別紙１-3【記載例】シフト記号表（勤務時間帯）'!$C$6:$U$35,19,FALSE))</f>
        <v/>
      </c>
      <c r="AW36" s="475" t="str">
        <f>IF(AW34="","",VLOOKUP(AW34,'別紙１-3【記載例】シフト記号表（勤務時間帯）'!$C$6:$U$35,19,FALSE))</f>
        <v/>
      </c>
      <c r="AX36" s="1793">
        <f>IF($BB$3="４週",SUM(S36:AT36),IF($BB$3="暦月",SUM(S36:AW36),""))</f>
        <v>0</v>
      </c>
      <c r="AY36" s="1794"/>
      <c r="AZ36" s="1795">
        <f>IF($BB$3="４週",AX36/4,IF($BB$3="暦月",'別紙１-3【記載例】通所リハ'!AX36/('別紙１-3【記載例】通所リハ'!$BB$8/7),""))</f>
        <v>0</v>
      </c>
      <c r="BA36" s="1796"/>
      <c r="BB36" s="1780"/>
      <c r="BC36" s="1781"/>
      <c r="BD36" s="1781"/>
      <c r="BE36" s="1781"/>
      <c r="BF36" s="1782"/>
    </row>
    <row r="37" spans="2:58" ht="20.25" customHeight="1" x14ac:dyDescent="0.15">
      <c r="B37" s="1716">
        <f>B34+1</f>
        <v>6</v>
      </c>
      <c r="C37" s="1797"/>
      <c r="D37" s="1798"/>
      <c r="E37" s="1799"/>
      <c r="F37" s="477"/>
      <c r="G37" s="1800"/>
      <c r="H37" s="1802"/>
      <c r="I37" s="1732"/>
      <c r="J37" s="1732"/>
      <c r="K37" s="1733"/>
      <c r="L37" s="1803"/>
      <c r="M37" s="1804"/>
      <c r="N37" s="1804"/>
      <c r="O37" s="1805"/>
      <c r="P37" s="1809" t="s">
        <v>1205</v>
      </c>
      <c r="Q37" s="1810"/>
      <c r="R37" s="1811"/>
      <c r="S37" s="466"/>
      <c r="T37" s="467"/>
      <c r="U37" s="467"/>
      <c r="V37" s="467"/>
      <c r="W37" s="467"/>
      <c r="X37" s="467"/>
      <c r="Y37" s="468"/>
      <c r="Z37" s="466"/>
      <c r="AA37" s="467"/>
      <c r="AB37" s="467"/>
      <c r="AC37" s="467"/>
      <c r="AD37" s="467"/>
      <c r="AE37" s="467"/>
      <c r="AF37" s="468"/>
      <c r="AG37" s="466"/>
      <c r="AH37" s="467"/>
      <c r="AI37" s="467"/>
      <c r="AJ37" s="467"/>
      <c r="AK37" s="467"/>
      <c r="AL37" s="467"/>
      <c r="AM37" s="468"/>
      <c r="AN37" s="466"/>
      <c r="AO37" s="467"/>
      <c r="AP37" s="467"/>
      <c r="AQ37" s="467"/>
      <c r="AR37" s="467"/>
      <c r="AS37" s="467"/>
      <c r="AT37" s="468"/>
      <c r="AU37" s="466"/>
      <c r="AV37" s="467"/>
      <c r="AW37" s="467"/>
      <c r="AX37" s="1812"/>
      <c r="AY37" s="1813"/>
      <c r="AZ37" s="1814"/>
      <c r="BA37" s="1815"/>
      <c r="BB37" s="1816"/>
      <c r="BC37" s="1817"/>
      <c r="BD37" s="1817"/>
      <c r="BE37" s="1817"/>
      <c r="BF37" s="1818"/>
    </row>
    <row r="38" spans="2:58" ht="20.25" customHeight="1" x14ac:dyDescent="0.15">
      <c r="B38" s="1716"/>
      <c r="C38" s="1720"/>
      <c r="D38" s="1721"/>
      <c r="E38" s="1722"/>
      <c r="F38" s="469"/>
      <c r="G38" s="1727"/>
      <c r="H38" s="1731"/>
      <c r="I38" s="1732"/>
      <c r="J38" s="1732"/>
      <c r="K38" s="1733"/>
      <c r="L38" s="1737"/>
      <c r="M38" s="1738"/>
      <c r="N38" s="1738"/>
      <c r="O38" s="1739"/>
      <c r="P38" s="1783" t="s">
        <v>1207</v>
      </c>
      <c r="Q38" s="1784"/>
      <c r="R38" s="1785"/>
      <c r="S38" s="470" t="str">
        <f>IF(S37="","",VLOOKUP(S37,'別紙１-3【記載例】シフト記号表（勤務時間帯）'!$C$6:$K$35,9,FALSE))</f>
        <v/>
      </c>
      <c r="T38" s="471" t="str">
        <f>IF(T37="","",VLOOKUP(T37,'別紙１-3【記載例】シフト記号表（勤務時間帯）'!$C$6:$K$35,9,FALSE))</f>
        <v/>
      </c>
      <c r="U38" s="471" t="str">
        <f>IF(U37="","",VLOOKUP(U37,'別紙１-3【記載例】シフト記号表（勤務時間帯）'!$C$6:$K$35,9,FALSE))</f>
        <v/>
      </c>
      <c r="V38" s="471" t="str">
        <f>IF(V37="","",VLOOKUP(V37,'別紙１-3【記載例】シフト記号表（勤務時間帯）'!$C$6:$K$35,9,FALSE))</f>
        <v/>
      </c>
      <c r="W38" s="471" t="str">
        <f>IF(W37="","",VLOOKUP(W37,'別紙１-3【記載例】シフト記号表（勤務時間帯）'!$C$6:$K$35,9,FALSE))</f>
        <v/>
      </c>
      <c r="X38" s="471" t="str">
        <f>IF(X37="","",VLOOKUP(X37,'別紙１-3【記載例】シフト記号表（勤務時間帯）'!$C$6:$K$35,9,FALSE))</f>
        <v/>
      </c>
      <c r="Y38" s="472" t="str">
        <f>IF(Y37="","",VLOOKUP(Y37,'別紙１-3【記載例】シフト記号表（勤務時間帯）'!$C$6:$K$35,9,FALSE))</f>
        <v/>
      </c>
      <c r="Z38" s="470" t="str">
        <f>IF(Z37="","",VLOOKUP(Z37,'別紙１-3【記載例】シフト記号表（勤務時間帯）'!$C$6:$K$35,9,FALSE))</f>
        <v/>
      </c>
      <c r="AA38" s="471" t="str">
        <f>IF(AA37="","",VLOOKUP(AA37,'別紙１-3【記載例】シフト記号表（勤務時間帯）'!$C$6:$K$35,9,FALSE))</f>
        <v/>
      </c>
      <c r="AB38" s="471" t="str">
        <f>IF(AB37="","",VLOOKUP(AB37,'別紙１-3【記載例】シフト記号表（勤務時間帯）'!$C$6:$K$35,9,FALSE))</f>
        <v/>
      </c>
      <c r="AC38" s="471" t="str">
        <f>IF(AC37="","",VLOOKUP(AC37,'別紙１-3【記載例】シフト記号表（勤務時間帯）'!$C$6:$K$35,9,FALSE))</f>
        <v/>
      </c>
      <c r="AD38" s="471" t="str">
        <f>IF(AD37="","",VLOOKUP(AD37,'別紙１-3【記載例】シフト記号表（勤務時間帯）'!$C$6:$K$35,9,FALSE))</f>
        <v/>
      </c>
      <c r="AE38" s="471" t="str">
        <f>IF(AE37="","",VLOOKUP(AE37,'別紙１-3【記載例】シフト記号表（勤務時間帯）'!$C$6:$K$35,9,FALSE))</f>
        <v/>
      </c>
      <c r="AF38" s="472" t="str">
        <f>IF(AF37="","",VLOOKUP(AF37,'別紙１-3【記載例】シフト記号表（勤務時間帯）'!$C$6:$K$35,9,FALSE))</f>
        <v/>
      </c>
      <c r="AG38" s="470" t="str">
        <f>IF(AG37="","",VLOOKUP(AG37,'別紙１-3【記載例】シフト記号表（勤務時間帯）'!$C$6:$K$35,9,FALSE))</f>
        <v/>
      </c>
      <c r="AH38" s="471" t="str">
        <f>IF(AH37="","",VLOOKUP(AH37,'別紙１-3【記載例】シフト記号表（勤務時間帯）'!$C$6:$K$35,9,FALSE))</f>
        <v/>
      </c>
      <c r="AI38" s="471" t="str">
        <f>IF(AI37="","",VLOOKUP(AI37,'別紙１-3【記載例】シフト記号表（勤務時間帯）'!$C$6:$K$35,9,FALSE))</f>
        <v/>
      </c>
      <c r="AJ38" s="471" t="str">
        <f>IF(AJ37="","",VLOOKUP(AJ37,'別紙１-3【記載例】シフト記号表（勤務時間帯）'!$C$6:$K$35,9,FALSE))</f>
        <v/>
      </c>
      <c r="AK38" s="471" t="str">
        <f>IF(AK37="","",VLOOKUP(AK37,'別紙１-3【記載例】シフト記号表（勤務時間帯）'!$C$6:$K$35,9,FALSE))</f>
        <v/>
      </c>
      <c r="AL38" s="471" t="str">
        <f>IF(AL37="","",VLOOKUP(AL37,'別紙１-3【記載例】シフト記号表（勤務時間帯）'!$C$6:$K$35,9,FALSE))</f>
        <v/>
      </c>
      <c r="AM38" s="472" t="str">
        <f>IF(AM37="","",VLOOKUP(AM37,'別紙１-3【記載例】シフト記号表（勤務時間帯）'!$C$6:$K$35,9,FALSE))</f>
        <v/>
      </c>
      <c r="AN38" s="470" t="str">
        <f>IF(AN37="","",VLOOKUP(AN37,'別紙１-3【記載例】シフト記号表（勤務時間帯）'!$C$6:$K$35,9,FALSE))</f>
        <v/>
      </c>
      <c r="AO38" s="471" t="str">
        <f>IF(AO37="","",VLOOKUP(AO37,'別紙１-3【記載例】シフト記号表（勤務時間帯）'!$C$6:$K$35,9,FALSE))</f>
        <v/>
      </c>
      <c r="AP38" s="471" t="str">
        <f>IF(AP37="","",VLOOKUP(AP37,'別紙１-3【記載例】シフト記号表（勤務時間帯）'!$C$6:$K$35,9,FALSE))</f>
        <v/>
      </c>
      <c r="AQ38" s="471" t="str">
        <f>IF(AQ37="","",VLOOKUP(AQ37,'別紙１-3【記載例】シフト記号表（勤務時間帯）'!$C$6:$K$35,9,FALSE))</f>
        <v/>
      </c>
      <c r="AR38" s="471" t="str">
        <f>IF(AR37="","",VLOOKUP(AR37,'別紙１-3【記載例】シフト記号表（勤務時間帯）'!$C$6:$K$35,9,FALSE))</f>
        <v/>
      </c>
      <c r="AS38" s="471" t="str">
        <f>IF(AS37="","",VLOOKUP(AS37,'別紙１-3【記載例】シフト記号表（勤務時間帯）'!$C$6:$K$35,9,FALSE))</f>
        <v/>
      </c>
      <c r="AT38" s="472" t="str">
        <f>IF(AT37="","",VLOOKUP(AT37,'別紙１-3【記載例】シフト記号表（勤務時間帯）'!$C$6:$K$35,9,FALSE))</f>
        <v/>
      </c>
      <c r="AU38" s="470" t="str">
        <f>IF(AU37="","",VLOOKUP(AU37,'別紙１-3【記載例】シフト記号表（勤務時間帯）'!$C$6:$K$35,9,FALSE))</f>
        <v/>
      </c>
      <c r="AV38" s="471" t="str">
        <f>IF(AV37="","",VLOOKUP(AV37,'別紙１-3【記載例】シフト記号表（勤務時間帯）'!$C$6:$K$35,9,FALSE))</f>
        <v/>
      </c>
      <c r="AW38" s="471" t="str">
        <f>IF(AW37="","",VLOOKUP(AW37,'別紙１-3【記載例】シフト記号表（勤務時間帯）'!$C$6:$K$35,9,FALSE))</f>
        <v/>
      </c>
      <c r="AX38" s="1786">
        <f>IF($BB$3="４週",SUM(S38:AT38),IF($BB$3="暦月",SUM(S38:AW38),""))</f>
        <v>0</v>
      </c>
      <c r="AY38" s="1787"/>
      <c r="AZ38" s="1788">
        <f>IF($BB$3="４週",AX38/4,IF($BB$3="暦月",'別紙１-3【記載例】通所リハ'!AX38/('別紙１-3【記載例】通所リハ'!$BB$8/7),""))</f>
        <v>0</v>
      </c>
      <c r="BA38" s="1789"/>
      <c r="BB38" s="1777"/>
      <c r="BC38" s="1778"/>
      <c r="BD38" s="1778"/>
      <c r="BE38" s="1778"/>
      <c r="BF38" s="1779"/>
    </row>
    <row r="39" spans="2:58" ht="20.25" customHeight="1" x14ac:dyDescent="0.15">
      <c r="B39" s="1716"/>
      <c r="C39" s="1723"/>
      <c r="D39" s="1724"/>
      <c r="E39" s="1725"/>
      <c r="F39" s="469">
        <f>C37</f>
        <v>0</v>
      </c>
      <c r="G39" s="1801"/>
      <c r="H39" s="1731"/>
      <c r="I39" s="1732"/>
      <c r="J39" s="1732"/>
      <c r="K39" s="1733"/>
      <c r="L39" s="1806"/>
      <c r="M39" s="1807"/>
      <c r="N39" s="1807"/>
      <c r="O39" s="1808"/>
      <c r="P39" s="1790" t="s">
        <v>1208</v>
      </c>
      <c r="Q39" s="1791"/>
      <c r="R39" s="1792"/>
      <c r="S39" s="474" t="str">
        <f>IF(S37="","",VLOOKUP(S37,'別紙１-3【記載例】シフト記号表（勤務時間帯）'!$C$6:$U$35,19,FALSE))</f>
        <v/>
      </c>
      <c r="T39" s="475" t="str">
        <f>IF(T37="","",VLOOKUP(T37,'別紙１-3【記載例】シフト記号表（勤務時間帯）'!$C$6:$U$35,19,FALSE))</f>
        <v/>
      </c>
      <c r="U39" s="475" t="str">
        <f>IF(U37="","",VLOOKUP(U37,'別紙１-3【記載例】シフト記号表（勤務時間帯）'!$C$6:$U$35,19,FALSE))</f>
        <v/>
      </c>
      <c r="V39" s="475" t="str">
        <f>IF(V37="","",VLOOKUP(V37,'別紙１-3【記載例】シフト記号表（勤務時間帯）'!$C$6:$U$35,19,FALSE))</f>
        <v/>
      </c>
      <c r="W39" s="475" t="str">
        <f>IF(W37="","",VLOOKUP(W37,'別紙１-3【記載例】シフト記号表（勤務時間帯）'!$C$6:$U$35,19,FALSE))</f>
        <v/>
      </c>
      <c r="X39" s="475" t="str">
        <f>IF(X37="","",VLOOKUP(X37,'別紙１-3【記載例】シフト記号表（勤務時間帯）'!$C$6:$U$35,19,FALSE))</f>
        <v/>
      </c>
      <c r="Y39" s="476" t="str">
        <f>IF(Y37="","",VLOOKUP(Y37,'別紙１-3【記載例】シフト記号表（勤務時間帯）'!$C$6:$U$35,19,FALSE))</f>
        <v/>
      </c>
      <c r="Z39" s="474" t="str">
        <f>IF(Z37="","",VLOOKUP(Z37,'別紙１-3【記載例】シフト記号表（勤務時間帯）'!$C$6:$U$35,19,FALSE))</f>
        <v/>
      </c>
      <c r="AA39" s="475" t="str">
        <f>IF(AA37="","",VLOOKUP(AA37,'別紙１-3【記載例】シフト記号表（勤務時間帯）'!$C$6:$U$35,19,FALSE))</f>
        <v/>
      </c>
      <c r="AB39" s="475" t="str">
        <f>IF(AB37="","",VLOOKUP(AB37,'別紙１-3【記載例】シフト記号表（勤務時間帯）'!$C$6:$U$35,19,FALSE))</f>
        <v/>
      </c>
      <c r="AC39" s="475" t="str">
        <f>IF(AC37="","",VLOOKUP(AC37,'別紙１-3【記載例】シフト記号表（勤務時間帯）'!$C$6:$U$35,19,FALSE))</f>
        <v/>
      </c>
      <c r="AD39" s="475" t="str">
        <f>IF(AD37="","",VLOOKUP(AD37,'別紙１-3【記載例】シフト記号表（勤務時間帯）'!$C$6:$U$35,19,FALSE))</f>
        <v/>
      </c>
      <c r="AE39" s="475" t="str">
        <f>IF(AE37="","",VLOOKUP(AE37,'別紙１-3【記載例】シフト記号表（勤務時間帯）'!$C$6:$U$35,19,FALSE))</f>
        <v/>
      </c>
      <c r="AF39" s="476" t="str">
        <f>IF(AF37="","",VLOOKUP(AF37,'別紙１-3【記載例】シフト記号表（勤務時間帯）'!$C$6:$U$35,19,FALSE))</f>
        <v/>
      </c>
      <c r="AG39" s="474" t="str">
        <f>IF(AG37="","",VLOOKUP(AG37,'別紙１-3【記載例】シフト記号表（勤務時間帯）'!$C$6:$U$35,19,FALSE))</f>
        <v/>
      </c>
      <c r="AH39" s="475" t="str">
        <f>IF(AH37="","",VLOOKUP(AH37,'別紙１-3【記載例】シフト記号表（勤務時間帯）'!$C$6:$U$35,19,FALSE))</f>
        <v/>
      </c>
      <c r="AI39" s="475" t="str">
        <f>IF(AI37="","",VLOOKUP(AI37,'別紙１-3【記載例】シフト記号表（勤務時間帯）'!$C$6:$U$35,19,FALSE))</f>
        <v/>
      </c>
      <c r="AJ39" s="475" t="str">
        <f>IF(AJ37="","",VLOOKUP(AJ37,'別紙１-3【記載例】シフト記号表（勤務時間帯）'!$C$6:$U$35,19,FALSE))</f>
        <v/>
      </c>
      <c r="AK39" s="475" t="str">
        <f>IF(AK37="","",VLOOKUP(AK37,'別紙１-3【記載例】シフト記号表（勤務時間帯）'!$C$6:$U$35,19,FALSE))</f>
        <v/>
      </c>
      <c r="AL39" s="475" t="str">
        <f>IF(AL37="","",VLOOKUP(AL37,'別紙１-3【記載例】シフト記号表（勤務時間帯）'!$C$6:$U$35,19,FALSE))</f>
        <v/>
      </c>
      <c r="AM39" s="476" t="str">
        <f>IF(AM37="","",VLOOKUP(AM37,'別紙１-3【記載例】シフト記号表（勤務時間帯）'!$C$6:$U$35,19,FALSE))</f>
        <v/>
      </c>
      <c r="AN39" s="474" t="str">
        <f>IF(AN37="","",VLOOKUP(AN37,'別紙１-3【記載例】シフト記号表（勤務時間帯）'!$C$6:$U$35,19,FALSE))</f>
        <v/>
      </c>
      <c r="AO39" s="475" t="str">
        <f>IF(AO37="","",VLOOKUP(AO37,'別紙１-3【記載例】シフト記号表（勤務時間帯）'!$C$6:$U$35,19,FALSE))</f>
        <v/>
      </c>
      <c r="AP39" s="475" t="str">
        <f>IF(AP37="","",VLOOKUP(AP37,'別紙１-3【記載例】シフト記号表（勤務時間帯）'!$C$6:$U$35,19,FALSE))</f>
        <v/>
      </c>
      <c r="AQ39" s="475" t="str">
        <f>IF(AQ37="","",VLOOKUP(AQ37,'別紙１-3【記載例】シフト記号表（勤務時間帯）'!$C$6:$U$35,19,FALSE))</f>
        <v/>
      </c>
      <c r="AR39" s="475" t="str">
        <f>IF(AR37="","",VLOOKUP(AR37,'別紙１-3【記載例】シフト記号表（勤務時間帯）'!$C$6:$U$35,19,FALSE))</f>
        <v/>
      </c>
      <c r="AS39" s="475" t="str">
        <f>IF(AS37="","",VLOOKUP(AS37,'別紙１-3【記載例】シフト記号表（勤務時間帯）'!$C$6:$U$35,19,FALSE))</f>
        <v/>
      </c>
      <c r="AT39" s="476" t="str">
        <f>IF(AT37="","",VLOOKUP(AT37,'別紙１-3【記載例】シフト記号表（勤務時間帯）'!$C$6:$U$35,19,FALSE))</f>
        <v/>
      </c>
      <c r="AU39" s="474" t="str">
        <f>IF(AU37="","",VLOOKUP(AU37,'別紙１-3【記載例】シフト記号表（勤務時間帯）'!$C$6:$U$35,19,FALSE))</f>
        <v/>
      </c>
      <c r="AV39" s="475" t="str">
        <f>IF(AV37="","",VLOOKUP(AV37,'別紙１-3【記載例】シフト記号表（勤務時間帯）'!$C$6:$U$35,19,FALSE))</f>
        <v/>
      </c>
      <c r="AW39" s="475" t="str">
        <f>IF(AW37="","",VLOOKUP(AW37,'別紙１-3【記載例】シフト記号表（勤務時間帯）'!$C$6:$U$35,19,FALSE))</f>
        <v/>
      </c>
      <c r="AX39" s="1793">
        <f>IF($BB$3="４週",SUM(S39:AT39),IF($BB$3="暦月",SUM(S39:AW39),""))</f>
        <v>0</v>
      </c>
      <c r="AY39" s="1794"/>
      <c r="AZ39" s="1795">
        <f>IF($BB$3="４週",AX39/4,IF($BB$3="暦月",'別紙１-3【記載例】通所リハ'!AX39/('別紙１-3【記載例】通所リハ'!$BB$8/7),""))</f>
        <v>0</v>
      </c>
      <c r="BA39" s="1796"/>
      <c r="BB39" s="1780"/>
      <c r="BC39" s="1781"/>
      <c r="BD39" s="1781"/>
      <c r="BE39" s="1781"/>
      <c r="BF39" s="1782"/>
    </row>
    <row r="40" spans="2:58" ht="20.25" customHeight="1" x14ac:dyDescent="0.15">
      <c r="B40" s="1716">
        <f>B37+1</f>
        <v>7</v>
      </c>
      <c r="C40" s="1797"/>
      <c r="D40" s="1798"/>
      <c r="E40" s="1799"/>
      <c r="F40" s="477"/>
      <c r="G40" s="1800"/>
      <c r="H40" s="1802"/>
      <c r="I40" s="1732"/>
      <c r="J40" s="1732"/>
      <c r="K40" s="1733"/>
      <c r="L40" s="1803"/>
      <c r="M40" s="1804"/>
      <c r="N40" s="1804"/>
      <c r="O40" s="1805"/>
      <c r="P40" s="1809" t="s">
        <v>1205</v>
      </c>
      <c r="Q40" s="1810"/>
      <c r="R40" s="1811"/>
      <c r="S40" s="466"/>
      <c r="T40" s="467"/>
      <c r="U40" s="467"/>
      <c r="V40" s="467"/>
      <c r="W40" s="467"/>
      <c r="X40" s="467"/>
      <c r="Y40" s="468"/>
      <c r="Z40" s="466"/>
      <c r="AA40" s="467"/>
      <c r="AB40" s="467"/>
      <c r="AC40" s="467"/>
      <c r="AD40" s="467"/>
      <c r="AE40" s="467"/>
      <c r="AF40" s="468"/>
      <c r="AG40" s="466"/>
      <c r="AH40" s="467"/>
      <c r="AI40" s="467"/>
      <c r="AJ40" s="467"/>
      <c r="AK40" s="467"/>
      <c r="AL40" s="467"/>
      <c r="AM40" s="468"/>
      <c r="AN40" s="466"/>
      <c r="AO40" s="467"/>
      <c r="AP40" s="467"/>
      <c r="AQ40" s="467"/>
      <c r="AR40" s="467"/>
      <c r="AS40" s="467"/>
      <c r="AT40" s="468"/>
      <c r="AU40" s="466"/>
      <c r="AV40" s="467"/>
      <c r="AW40" s="467"/>
      <c r="AX40" s="1812"/>
      <c r="AY40" s="1813"/>
      <c r="AZ40" s="1814"/>
      <c r="BA40" s="1815"/>
      <c r="BB40" s="1816"/>
      <c r="BC40" s="1817"/>
      <c r="BD40" s="1817"/>
      <c r="BE40" s="1817"/>
      <c r="BF40" s="1818"/>
    </row>
    <row r="41" spans="2:58" ht="20.25" customHeight="1" x14ac:dyDescent="0.15">
      <c r="B41" s="1716"/>
      <c r="C41" s="1720"/>
      <c r="D41" s="1721"/>
      <c r="E41" s="1722"/>
      <c r="F41" s="469"/>
      <c r="G41" s="1727"/>
      <c r="H41" s="1731"/>
      <c r="I41" s="1732"/>
      <c r="J41" s="1732"/>
      <c r="K41" s="1733"/>
      <c r="L41" s="1737"/>
      <c r="M41" s="1738"/>
      <c r="N41" s="1738"/>
      <c r="O41" s="1739"/>
      <c r="P41" s="1783" t="s">
        <v>1207</v>
      </c>
      <c r="Q41" s="1784"/>
      <c r="R41" s="1785"/>
      <c r="S41" s="470" t="str">
        <f>IF(S40="","",VLOOKUP(S40,'別紙１-3【記載例】シフト記号表（勤務時間帯）'!$C$6:$K$35,9,FALSE))</f>
        <v/>
      </c>
      <c r="T41" s="471" t="str">
        <f>IF(T40="","",VLOOKUP(T40,'別紙１-3【記載例】シフト記号表（勤務時間帯）'!$C$6:$K$35,9,FALSE))</f>
        <v/>
      </c>
      <c r="U41" s="471" t="str">
        <f>IF(U40="","",VLOOKUP(U40,'別紙１-3【記載例】シフト記号表（勤務時間帯）'!$C$6:$K$35,9,FALSE))</f>
        <v/>
      </c>
      <c r="V41" s="471" t="str">
        <f>IF(V40="","",VLOOKUP(V40,'別紙１-3【記載例】シフト記号表（勤務時間帯）'!$C$6:$K$35,9,FALSE))</f>
        <v/>
      </c>
      <c r="W41" s="471" t="str">
        <f>IF(W40="","",VLOOKUP(W40,'別紙１-3【記載例】シフト記号表（勤務時間帯）'!$C$6:$K$35,9,FALSE))</f>
        <v/>
      </c>
      <c r="X41" s="471" t="str">
        <f>IF(X40="","",VLOOKUP(X40,'別紙１-3【記載例】シフト記号表（勤務時間帯）'!$C$6:$K$35,9,FALSE))</f>
        <v/>
      </c>
      <c r="Y41" s="472" t="str">
        <f>IF(Y40="","",VLOOKUP(Y40,'別紙１-3【記載例】シフト記号表（勤務時間帯）'!$C$6:$K$35,9,FALSE))</f>
        <v/>
      </c>
      <c r="Z41" s="470" t="str">
        <f>IF(Z40="","",VLOOKUP(Z40,'別紙１-3【記載例】シフト記号表（勤務時間帯）'!$C$6:$K$35,9,FALSE))</f>
        <v/>
      </c>
      <c r="AA41" s="471" t="str">
        <f>IF(AA40="","",VLOOKUP(AA40,'別紙１-3【記載例】シフト記号表（勤務時間帯）'!$C$6:$K$35,9,FALSE))</f>
        <v/>
      </c>
      <c r="AB41" s="471" t="str">
        <f>IF(AB40="","",VLOOKUP(AB40,'別紙１-3【記載例】シフト記号表（勤務時間帯）'!$C$6:$K$35,9,FALSE))</f>
        <v/>
      </c>
      <c r="AC41" s="471" t="str">
        <f>IF(AC40="","",VLOOKUP(AC40,'別紙１-3【記載例】シフト記号表（勤務時間帯）'!$C$6:$K$35,9,FALSE))</f>
        <v/>
      </c>
      <c r="AD41" s="471" t="str">
        <f>IF(AD40="","",VLOOKUP(AD40,'別紙１-3【記載例】シフト記号表（勤務時間帯）'!$C$6:$K$35,9,FALSE))</f>
        <v/>
      </c>
      <c r="AE41" s="471" t="str">
        <f>IF(AE40="","",VLOOKUP(AE40,'別紙１-3【記載例】シフト記号表（勤務時間帯）'!$C$6:$K$35,9,FALSE))</f>
        <v/>
      </c>
      <c r="AF41" s="472" t="str">
        <f>IF(AF40="","",VLOOKUP(AF40,'別紙１-3【記載例】シフト記号表（勤務時間帯）'!$C$6:$K$35,9,FALSE))</f>
        <v/>
      </c>
      <c r="AG41" s="470" t="str">
        <f>IF(AG40="","",VLOOKUP(AG40,'別紙１-3【記載例】シフト記号表（勤務時間帯）'!$C$6:$K$35,9,FALSE))</f>
        <v/>
      </c>
      <c r="AH41" s="471" t="str">
        <f>IF(AH40="","",VLOOKUP(AH40,'別紙１-3【記載例】シフト記号表（勤務時間帯）'!$C$6:$K$35,9,FALSE))</f>
        <v/>
      </c>
      <c r="AI41" s="471" t="str">
        <f>IF(AI40="","",VLOOKUP(AI40,'別紙１-3【記載例】シフト記号表（勤務時間帯）'!$C$6:$K$35,9,FALSE))</f>
        <v/>
      </c>
      <c r="AJ41" s="471" t="str">
        <f>IF(AJ40="","",VLOOKUP(AJ40,'別紙１-3【記載例】シフト記号表（勤務時間帯）'!$C$6:$K$35,9,FALSE))</f>
        <v/>
      </c>
      <c r="AK41" s="471" t="str">
        <f>IF(AK40="","",VLOOKUP(AK40,'別紙１-3【記載例】シフト記号表（勤務時間帯）'!$C$6:$K$35,9,FALSE))</f>
        <v/>
      </c>
      <c r="AL41" s="471" t="str">
        <f>IF(AL40="","",VLOOKUP(AL40,'別紙１-3【記載例】シフト記号表（勤務時間帯）'!$C$6:$K$35,9,FALSE))</f>
        <v/>
      </c>
      <c r="AM41" s="472" t="str">
        <f>IF(AM40="","",VLOOKUP(AM40,'別紙１-3【記載例】シフト記号表（勤務時間帯）'!$C$6:$K$35,9,FALSE))</f>
        <v/>
      </c>
      <c r="AN41" s="470" t="str">
        <f>IF(AN40="","",VLOOKUP(AN40,'別紙１-3【記載例】シフト記号表（勤務時間帯）'!$C$6:$K$35,9,FALSE))</f>
        <v/>
      </c>
      <c r="AO41" s="471" t="str">
        <f>IF(AO40="","",VLOOKUP(AO40,'別紙１-3【記載例】シフト記号表（勤務時間帯）'!$C$6:$K$35,9,FALSE))</f>
        <v/>
      </c>
      <c r="AP41" s="471" t="str">
        <f>IF(AP40="","",VLOOKUP(AP40,'別紙１-3【記載例】シフト記号表（勤務時間帯）'!$C$6:$K$35,9,FALSE))</f>
        <v/>
      </c>
      <c r="AQ41" s="471" t="str">
        <f>IF(AQ40="","",VLOOKUP(AQ40,'別紙１-3【記載例】シフト記号表（勤務時間帯）'!$C$6:$K$35,9,FALSE))</f>
        <v/>
      </c>
      <c r="AR41" s="471" t="str">
        <f>IF(AR40="","",VLOOKUP(AR40,'別紙１-3【記載例】シフト記号表（勤務時間帯）'!$C$6:$K$35,9,FALSE))</f>
        <v/>
      </c>
      <c r="AS41" s="471" t="str">
        <f>IF(AS40="","",VLOOKUP(AS40,'別紙１-3【記載例】シフト記号表（勤務時間帯）'!$C$6:$K$35,9,FALSE))</f>
        <v/>
      </c>
      <c r="AT41" s="472" t="str">
        <f>IF(AT40="","",VLOOKUP(AT40,'別紙１-3【記載例】シフト記号表（勤務時間帯）'!$C$6:$K$35,9,FALSE))</f>
        <v/>
      </c>
      <c r="AU41" s="470" t="str">
        <f>IF(AU40="","",VLOOKUP(AU40,'別紙１-3【記載例】シフト記号表（勤務時間帯）'!$C$6:$K$35,9,FALSE))</f>
        <v/>
      </c>
      <c r="AV41" s="471" t="str">
        <f>IF(AV40="","",VLOOKUP(AV40,'別紙１-3【記載例】シフト記号表（勤務時間帯）'!$C$6:$K$35,9,FALSE))</f>
        <v/>
      </c>
      <c r="AW41" s="471" t="str">
        <f>IF(AW40="","",VLOOKUP(AW40,'別紙１-3【記載例】シフト記号表（勤務時間帯）'!$C$6:$K$35,9,FALSE))</f>
        <v/>
      </c>
      <c r="AX41" s="1786">
        <f>IF($BB$3="４週",SUM(S41:AT41),IF($BB$3="暦月",SUM(S41:AW41),""))</f>
        <v>0</v>
      </c>
      <c r="AY41" s="1787"/>
      <c r="AZ41" s="1788">
        <f>IF($BB$3="４週",AX41/4,IF($BB$3="暦月",'別紙１-3【記載例】通所リハ'!AX41/('別紙１-3【記載例】通所リハ'!$BB$8/7),""))</f>
        <v>0</v>
      </c>
      <c r="BA41" s="1789"/>
      <c r="BB41" s="1777"/>
      <c r="BC41" s="1778"/>
      <c r="BD41" s="1778"/>
      <c r="BE41" s="1778"/>
      <c r="BF41" s="1779"/>
    </row>
    <row r="42" spans="2:58" ht="20.25" customHeight="1" x14ac:dyDescent="0.15">
      <c r="B42" s="1716"/>
      <c r="C42" s="1723"/>
      <c r="D42" s="1724"/>
      <c r="E42" s="1725"/>
      <c r="F42" s="469">
        <f>C40</f>
        <v>0</v>
      </c>
      <c r="G42" s="1801"/>
      <c r="H42" s="1731"/>
      <c r="I42" s="1732"/>
      <c r="J42" s="1732"/>
      <c r="K42" s="1733"/>
      <c r="L42" s="1806"/>
      <c r="M42" s="1807"/>
      <c r="N42" s="1807"/>
      <c r="O42" s="1808"/>
      <c r="P42" s="1790" t="s">
        <v>1208</v>
      </c>
      <c r="Q42" s="1791"/>
      <c r="R42" s="1792"/>
      <c r="S42" s="474" t="str">
        <f>IF(S40="","",VLOOKUP(S40,'別紙１-3【記載例】シフト記号表（勤務時間帯）'!$C$6:$U$35,19,FALSE))</f>
        <v/>
      </c>
      <c r="T42" s="475" t="str">
        <f>IF(T40="","",VLOOKUP(T40,'別紙１-3【記載例】シフト記号表（勤務時間帯）'!$C$6:$U$35,19,FALSE))</f>
        <v/>
      </c>
      <c r="U42" s="475" t="str">
        <f>IF(U40="","",VLOOKUP(U40,'別紙１-3【記載例】シフト記号表（勤務時間帯）'!$C$6:$U$35,19,FALSE))</f>
        <v/>
      </c>
      <c r="V42" s="475" t="str">
        <f>IF(V40="","",VLOOKUP(V40,'別紙１-3【記載例】シフト記号表（勤務時間帯）'!$C$6:$U$35,19,FALSE))</f>
        <v/>
      </c>
      <c r="W42" s="475" t="str">
        <f>IF(W40="","",VLOOKUP(W40,'別紙１-3【記載例】シフト記号表（勤務時間帯）'!$C$6:$U$35,19,FALSE))</f>
        <v/>
      </c>
      <c r="X42" s="475" t="str">
        <f>IF(X40="","",VLOOKUP(X40,'別紙１-3【記載例】シフト記号表（勤務時間帯）'!$C$6:$U$35,19,FALSE))</f>
        <v/>
      </c>
      <c r="Y42" s="476" t="str">
        <f>IF(Y40="","",VLOOKUP(Y40,'別紙１-3【記載例】シフト記号表（勤務時間帯）'!$C$6:$U$35,19,FALSE))</f>
        <v/>
      </c>
      <c r="Z42" s="474" t="str">
        <f>IF(Z40="","",VLOOKUP(Z40,'別紙１-3【記載例】シフト記号表（勤務時間帯）'!$C$6:$U$35,19,FALSE))</f>
        <v/>
      </c>
      <c r="AA42" s="475" t="str">
        <f>IF(AA40="","",VLOOKUP(AA40,'別紙１-3【記載例】シフト記号表（勤務時間帯）'!$C$6:$U$35,19,FALSE))</f>
        <v/>
      </c>
      <c r="AB42" s="475" t="str">
        <f>IF(AB40="","",VLOOKUP(AB40,'別紙１-3【記載例】シフト記号表（勤務時間帯）'!$C$6:$U$35,19,FALSE))</f>
        <v/>
      </c>
      <c r="AC42" s="475" t="str">
        <f>IF(AC40="","",VLOOKUP(AC40,'別紙１-3【記載例】シフト記号表（勤務時間帯）'!$C$6:$U$35,19,FALSE))</f>
        <v/>
      </c>
      <c r="AD42" s="475" t="str">
        <f>IF(AD40="","",VLOOKUP(AD40,'別紙１-3【記載例】シフト記号表（勤務時間帯）'!$C$6:$U$35,19,FALSE))</f>
        <v/>
      </c>
      <c r="AE42" s="475" t="str">
        <f>IF(AE40="","",VLOOKUP(AE40,'別紙１-3【記載例】シフト記号表（勤務時間帯）'!$C$6:$U$35,19,FALSE))</f>
        <v/>
      </c>
      <c r="AF42" s="476" t="str">
        <f>IF(AF40="","",VLOOKUP(AF40,'別紙１-3【記載例】シフト記号表（勤務時間帯）'!$C$6:$U$35,19,FALSE))</f>
        <v/>
      </c>
      <c r="AG42" s="474" t="str">
        <f>IF(AG40="","",VLOOKUP(AG40,'別紙１-3【記載例】シフト記号表（勤務時間帯）'!$C$6:$U$35,19,FALSE))</f>
        <v/>
      </c>
      <c r="AH42" s="475" t="str">
        <f>IF(AH40="","",VLOOKUP(AH40,'別紙１-3【記載例】シフト記号表（勤務時間帯）'!$C$6:$U$35,19,FALSE))</f>
        <v/>
      </c>
      <c r="AI42" s="475" t="str">
        <f>IF(AI40="","",VLOOKUP(AI40,'別紙１-3【記載例】シフト記号表（勤務時間帯）'!$C$6:$U$35,19,FALSE))</f>
        <v/>
      </c>
      <c r="AJ42" s="475" t="str">
        <f>IF(AJ40="","",VLOOKUP(AJ40,'別紙１-3【記載例】シフト記号表（勤務時間帯）'!$C$6:$U$35,19,FALSE))</f>
        <v/>
      </c>
      <c r="AK42" s="475" t="str">
        <f>IF(AK40="","",VLOOKUP(AK40,'別紙１-3【記載例】シフト記号表（勤務時間帯）'!$C$6:$U$35,19,FALSE))</f>
        <v/>
      </c>
      <c r="AL42" s="475" t="str">
        <f>IF(AL40="","",VLOOKUP(AL40,'別紙１-3【記載例】シフト記号表（勤務時間帯）'!$C$6:$U$35,19,FALSE))</f>
        <v/>
      </c>
      <c r="AM42" s="476" t="str">
        <f>IF(AM40="","",VLOOKUP(AM40,'別紙１-3【記載例】シフト記号表（勤務時間帯）'!$C$6:$U$35,19,FALSE))</f>
        <v/>
      </c>
      <c r="AN42" s="474" t="str">
        <f>IF(AN40="","",VLOOKUP(AN40,'別紙１-3【記載例】シフト記号表（勤務時間帯）'!$C$6:$U$35,19,FALSE))</f>
        <v/>
      </c>
      <c r="AO42" s="475" t="str">
        <f>IF(AO40="","",VLOOKUP(AO40,'別紙１-3【記載例】シフト記号表（勤務時間帯）'!$C$6:$U$35,19,FALSE))</f>
        <v/>
      </c>
      <c r="AP42" s="475" t="str">
        <f>IF(AP40="","",VLOOKUP(AP40,'別紙１-3【記載例】シフト記号表（勤務時間帯）'!$C$6:$U$35,19,FALSE))</f>
        <v/>
      </c>
      <c r="AQ42" s="475" t="str">
        <f>IF(AQ40="","",VLOOKUP(AQ40,'別紙１-3【記載例】シフト記号表（勤務時間帯）'!$C$6:$U$35,19,FALSE))</f>
        <v/>
      </c>
      <c r="AR42" s="475" t="str">
        <f>IF(AR40="","",VLOOKUP(AR40,'別紙１-3【記載例】シフト記号表（勤務時間帯）'!$C$6:$U$35,19,FALSE))</f>
        <v/>
      </c>
      <c r="AS42" s="475" t="str">
        <f>IF(AS40="","",VLOOKUP(AS40,'別紙１-3【記載例】シフト記号表（勤務時間帯）'!$C$6:$U$35,19,FALSE))</f>
        <v/>
      </c>
      <c r="AT42" s="476" t="str">
        <f>IF(AT40="","",VLOOKUP(AT40,'別紙１-3【記載例】シフト記号表（勤務時間帯）'!$C$6:$U$35,19,FALSE))</f>
        <v/>
      </c>
      <c r="AU42" s="474" t="str">
        <f>IF(AU40="","",VLOOKUP(AU40,'別紙１-3【記載例】シフト記号表（勤務時間帯）'!$C$6:$U$35,19,FALSE))</f>
        <v/>
      </c>
      <c r="AV42" s="475" t="str">
        <f>IF(AV40="","",VLOOKUP(AV40,'別紙１-3【記載例】シフト記号表（勤務時間帯）'!$C$6:$U$35,19,FALSE))</f>
        <v/>
      </c>
      <c r="AW42" s="475" t="str">
        <f>IF(AW40="","",VLOOKUP(AW40,'別紙１-3【記載例】シフト記号表（勤務時間帯）'!$C$6:$U$35,19,FALSE))</f>
        <v/>
      </c>
      <c r="AX42" s="1793">
        <f>IF($BB$3="４週",SUM(S42:AT42),IF($BB$3="暦月",SUM(S42:AW42),""))</f>
        <v>0</v>
      </c>
      <c r="AY42" s="1794"/>
      <c r="AZ42" s="1795">
        <f>IF($BB$3="４週",AX42/4,IF($BB$3="暦月",'別紙１-3【記載例】通所リハ'!AX42/('別紙１-3【記載例】通所リハ'!$BB$8/7),""))</f>
        <v>0</v>
      </c>
      <c r="BA42" s="1796"/>
      <c r="BB42" s="1780"/>
      <c r="BC42" s="1781"/>
      <c r="BD42" s="1781"/>
      <c r="BE42" s="1781"/>
      <c r="BF42" s="1782"/>
    </row>
    <row r="43" spans="2:58" ht="20.25" customHeight="1" x14ac:dyDescent="0.15">
      <c r="B43" s="1716">
        <f>B40+1</f>
        <v>8</v>
      </c>
      <c r="C43" s="1797"/>
      <c r="D43" s="1798"/>
      <c r="E43" s="1799"/>
      <c r="F43" s="477"/>
      <c r="G43" s="1800"/>
      <c r="H43" s="1802"/>
      <c r="I43" s="1732"/>
      <c r="J43" s="1732"/>
      <c r="K43" s="1733"/>
      <c r="L43" s="1803"/>
      <c r="M43" s="1804"/>
      <c r="N43" s="1804"/>
      <c r="O43" s="1805"/>
      <c r="P43" s="1809" t="s">
        <v>1205</v>
      </c>
      <c r="Q43" s="1810"/>
      <c r="R43" s="1811"/>
      <c r="S43" s="466"/>
      <c r="T43" s="467"/>
      <c r="U43" s="467"/>
      <c r="V43" s="467"/>
      <c r="W43" s="467"/>
      <c r="X43" s="467"/>
      <c r="Y43" s="468"/>
      <c r="Z43" s="466"/>
      <c r="AA43" s="467"/>
      <c r="AB43" s="467"/>
      <c r="AC43" s="467"/>
      <c r="AD43" s="467"/>
      <c r="AE43" s="467"/>
      <c r="AF43" s="468"/>
      <c r="AG43" s="466"/>
      <c r="AH43" s="467"/>
      <c r="AI43" s="467"/>
      <c r="AJ43" s="467"/>
      <c r="AK43" s="467"/>
      <c r="AL43" s="467"/>
      <c r="AM43" s="468"/>
      <c r="AN43" s="466"/>
      <c r="AO43" s="467"/>
      <c r="AP43" s="467"/>
      <c r="AQ43" s="467"/>
      <c r="AR43" s="467"/>
      <c r="AS43" s="467"/>
      <c r="AT43" s="468"/>
      <c r="AU43" s="466"/>
      <c r="AV43" s="467"/>
      <c r="AW43" s="467"/>
      <c r="AX43" s="1812"/>
      <c r="AY43" s="1813"/>
      <c r="AZ43" s="1814"/>
      <c r="BA43" s="1815"/>
      <c r="BB43" s="1816"/>
      <c r="BC43" s="1817"/>
      <c r="BD43" s="1817"/>
      <c r="BE43" s="1817"/>
      <c r="BF43" s="1818"/>
    </row>
    <row r="44" spans="2:58" ht="20.25" customHeight="1" x14ac:dyDescent="0.15">
      <c r="B44" s="1716"/>
      <c r="C44" s="1720"/>
      <c r="D44" s="1721"/>
      <c r="E44" s="1722"/>
      <c r="F44" s="469"/>
      <c r="G44" s="1727"/>
      <c r="H44" s="1731"/>
      <c r="I44" s="1732"/>
      <c r="J44" s="1732"/>
      <c r="K44" s="1733"/>
      <c r="L44" s="1737"/>
      <c r="M44" s="1738"/>
      <c r="N44" s="1738"/>
      <c r="O44" s="1739"/>
      <c r="P44" s="1783" t="s">
        <v>1207</v>
      </c>
      <c r="Q44" s="1784"/>
      <c r="R44" s="1785"/>
      <c r="S44" s="470" t="str">
        <f>IF(S43="","",VLOOKUP(S43,'別紙１-3【記載例】シフト記号表（勤務時間帯）'!$C$6:$K$35,9,FALSE))</f>
        <v/>
      </c>
      <c r="T44" s="471" t="str">
        <f>IF(T43="","",VLOOKUP(T43,'別紙１-3【記載例】シフト記号表（勤務時間帯）'!$C$6:$K$35,9,FALSE))</f>
        <v/>
      </c>
      <c r="U44" s="471" t="str">
        <f>IF(U43="","",VLOOKUP(U43,'別紙１-3【記載例】シフト記号表（勤務時間帯）'!$C$6:$K$35,9,FALSE))</f>
        <v/>
      </c>
      <c r="V44" s="471" t="str">
        <f>IF(V43="","",VLOOKUP(V43,'別紙１-3【記載例】シフト記号表（勤務時間帯）'!$C$6:$K$35,9,FALSE))</f>
        <v/>
      </c>
      <c r="W44" s="471" t="str">
        <f>IF(W43="","",VLOOKUP(W43,'別紙１-3【記載例】シフト記号表（勤務時間帯）'!$C$6:$K$35,9,FALSE))</f>
        <v/>
      </c>
      <c r="X44" s="471" t="str">
        <f>IF(X43="","",VLOOKUP(X43,'別紙１-3【記載例】シフト記号表（勤務時間帯）'!$C$6:$K$35,9,FALSE))</f>
        <v/>
      </c>
      <c r="Y44" s="472" t="str">
        <f>IF(Y43="","",VLOOKUP(Y43,'別紙１-3【記載例】シフト記号表（勤務時間帯）'!$C$6:$K$35,9,FALSE))</f>
        <v/>
      </c>
      <c r="Z44" s="470" t="str">
        <f>IF(Z43="","",VLOOKUP(Z43,'別紙１-3【記載例】シフト記号表（勤務時間帯）'!$C$6:$K$35,9,FALSE))</f>
        <v/>
      </c>
      <c r="AA44" s="471" t="str">
        <f>IF(AA43="","",VLOOKUP(AA43,'別紙１-3【記載例】シフト記号表（勤務時間帯）'!$C$6:$K$35,9,FALSE))</f>
        <v/>
      </c>
      <c r="AB44" s="471" t="str">
        <f>IF(AB43="","",VLOOKUP(AB43,'別紙１-3【記載例】シフト記号表（勤務時間帯）'!$C$6:$K$35,9,FALSE))</f>
        <v/>
      </c>
      <c r="AC44" s="471" t="str">
        <f>IF(AC43="","",VLOOKUP(AC43,'別紙１-3【記載例】シフト記号表（勤務時間帯）'!$C$6:$K$35,9,FALSE))</f>
        <v/>
      </c>
      <c r="AD44" s="471" t="str">
        <f>IF(AD43="","",VLOOKUP(AD43,'別紙１-3【記載例】シフト記号表（勤務時間帯）'!$C$6:$K$35,9,FALSE))</f>
        <v/>
      </c>
      <c r="AE44" s="471" t="str">
        <f>IF(AE43="","",VLOOKUP(AE43,'別紙１-3【記載例】シフト記号表（勤務時間帯）'!$C$6:$K$35,9,FALSE))</f>
        <v/>
      </c>
      <c r="AF44" s="472" t="str">
        <f>IF(AF43="","",VLOOKUP(AF43,'別紙１-3【記載例】シフト記号表（勤務時間帯）'!$C$6:$K$35,9,FALSE))</f>
        <v/>
      </c>
      <c r="AG44" s="470" t="str">
        <f>IF(AG43="","",VLOOKUP(AG43,'別紙１-3【記載例】シフト記号表（勤務時間帯）'!$C$6:$K$35,9,FALSE))</f>
        <v/>
      </c>
      <c r="AH44" s="471" t="str">
        <f>IF(AH43="","",VLOOKUP(AH43,'別紙１-3【記載例】シフト記号表（勤務時間帯）'!$C$6:$K$35,9,FALSE))</f>
        <v/>
      </c>
      <c r="AI44" s="471" t="str">
        <f>IF(AI43="","",VLOOKUP(AI43,'別紙１-3【記載例】シフト記号表（勤務時間帯）'!$C$6:$K$35,9,FALSE))</f>
        <v/>
      </c>
      <c r="AJ44" s="471" t="str">
        <f>IF(AJ43="","",VLOOKUP(AJ43,'別紙１-3【記載例】シフト記号表（勤務時間帯）'!$C$6:$K$35,9,FALSE))</f>
        <v/>
      </c>
      <c r="AK44" s="471" t="str">
        <f>IF(AK43="","",VLOOKUP(AK43,'別紙１-3【記載例】シフト記号表（勤務時間帯）'!$C$6:$K$35,9,FALSE))</f>
        <v/>
      </c>
      <c r="AL44" s="471" t="str">
        <f>IF(AL43="","",VLOOKUP(AL43,'別紙１-3【記載例】シフト記号表（勤務時間帯）'!$C$6:$K$35,9,FALSE))</f>
        <v/>
      </c>
      <c r="AM44" s="472" t="str">
        <f>IF(AM43="","",VLOOKUP(AM43,'別紙１-3【記載例】シフト記号表（勤務時間帯）'!$C$6:$K$35,9,FALSE))</f>
        <v/>
      </c>
      <c r="AN44" s="470" t="str">
        <f>IF(AN43="","",VLOOKUP(AN43,'別紙１-3【記載例】シフト記号表（勤務時間帯）'!$C$6:$K$35,9,FALSE))</f>
        <v/>
      </c>
      <c r="AO44" s="471" t="str">
        <f>IF(AO43="","",VLOOKUP(AO43,'別紙１-3【記載例】シフト記号表（勤務時間帯）'!$C$6:$K$35,9,FALSE))</f>
        <v/>
      </c>
      <c r="AP44" s="471" t="str">
        <f>IF(AP43="","",VLOOKUP(AP43,'別紙１-3【記載例】シフト記号表（勤務時間帯）'!$C$6:$K$35,9,FALSE))</f>
        <v/>
      </c>
      <c r="AQ44" s="471" t="str">
        <f>IF(AQ43="","",VLOOKUP(AQ43,'別紙１-3【記載例】シフト記号表（勤務時間帯）'!$C$6:$K$35,9,FALSE))</f>
        <v/>
      </c>
      <c r="AR44" s="471" t="str">
        <f>IF(AR43="","",VLOOKUP(AR43,'別紙１-3【記載例】シフト記号表（勤務時間帯）'!$C$6:$K$35,9,FALSE))</f>
        <v/>
      </c>
      <c r="AS44" s="471" t="str">
        <f>IF(AS43="","",VLOOKUP(AS43,'別紙１-3【記載例】シフト記号表（勤務時間帯）'!$C$6:$K$35,9,FALSE))</f>
        <v/>
      </c>
      <c r="AT44" s="472" t="str">
        <f>IF(AT43="","",VLOOKUP(AT43,'別紙１-3【記載例】シフト記号表（勤務時間帯）'!$C$6:$K$35,9,FALSE))</f>
        <v/>
      </c>
      <c r="AU44" s="470" t="str">
        <f>IF(AU43="","",VLOOKUP(AU43,'別紙１-3【記載例】シフト記号表（勤務時間帯）'!$C$6:$K$35,9,FALSE))</f>
        <v/>
      </c>
      <c r="AV44" s="471" t="str">
        <f>IF(AV43="","",VLOOKUP(AV43,'別紙１-3【記載例】シフト記号表（勤務時間帯）'!$C$6:$K$35,9,FALSE))</f>
        <v/>
      </c>
      <c r="AW44" s="471" t="str">
        <f>IF(AW43="","",VLOOKUP(AW43,'別紙１-3【記載例】シフト記号表（勤務時間帯）'!$C$6:$K$35,9,FALSE))</f>
        <v/>
      </c>
      <c r="AX44" s="1786">
        <f>IF($BB$3="４週",SUM(S44:AT44),IF($BB$3="暦月",SUM(S44:AW44),""))</f>
        <v>0</v>
      </c>
      <c r="AY44" s="1787"/>
      <c r="AZ44" s="1788">
        <f>IF($BB$3="４週",AX44/4,IF($BB$3="暦月",'別紙１-3【記載例】通所リハ'!AX44/('別紙１-3【記載例】通所リハ'!$BB$8/7),""))</f>
        <v>0</v>
      </c>
      <c r="BA44" s="1789"/>
      <c r="BB44" s="1777"/>
      <c r="BC44" s="1778"/>
      <c r="BD44" s="1778"/>
      <c r="BE44" s="1778"/>
      <c r="BF44" s="1779"/>
    </row>
    <row r="45" spans="2:58" ht="20.25" customHeight="1" x14ac:dyDescent="0.15">
      <c r="B45" s="1716"/>
      <c r="C45" s="1723"/>
      <c r="D45" s="1724"/>
      <c r="E45" s="1725"/>
      <c r="F45" s="469">
        <f>C43</f>
        <v>0</v>
      </c>
      <c r="G45" s="1801"/>
      <c r="H45" s="1731"/>
      <c r="I45" s="1732"/>
      <c r="J45" s="1732"/>
      <c r="K45" s="1733"/>
      <c r="L45" s="1806"/>
      <c r="M45" s="1807"/>
      <c r="N45" s="1807"/>
      <c r="O45" s="1808"/>
      <c r="P45" s="1790" t="s">
        <v>1208</v>
      </c>
      <c r="Q45" s="1791"/>
      <c r="R45" s="1792"/>
      <c r="S45" s="474" t="str">
        <f>IF(S43="","",VLOOKUP(S43,'別紙１-3【記載例】シフト記号表（勤務時間帯）'!$C$6:$U$35,19,FALSE))</f>
        <v/>
      </c>
      <c r="T45" s="475" t="str">
        <f>IF(T43="","",VLOOKUP(T43,'別紙１-3【記載例】シフト記号表（勤務時間帯）'!$C$6:$U$35,19,FALSE))</f>
        <v/>
      </c>
      <c r="U45" s="475" t="str">
        <f>IF(U43="","",VLOOKUP(U43,'別紙１-3【記載例】シフト記号表（勤務時間帯）'!$C$6:$U$35,19,FALSE))</f>
        <v/>
      </c>
      <c r="V45" s="475" t="str">
        <f>IF(V43="","",VLOOKUP(V43,'別紙１-3【記載例】シフト記号表（勤務時間帯）'!$C$6:$U$35,19,FALSE))</f>
        <v/>
      </c>
      <c r="W45" s="475" t="str">
        <f>IF(W43="","",VLOOKUP(W43,'別紙１-3【記載例】シフト記号表（勤務時間帯）'!$C$6:$U$35,19,FALSE))</f>
        <v/>
      </c>
      <c r="X45" s="475" t="str">
        <f>IF(X43="","",VLOOKUP(X43,'別紙１-3【記載例】シフト記号表（勤務時間帯）'!$C$6:$U$35,19,FALSE))</f>
        <v/>
      </c>
      <c r="Y45" s="476" t="str">
        <f>IF(Y43="","",VLOOKUP(Y43,'別紙１-3【記載例】シフト記号表（勤務時間帯）'!$C$6:$U$35,19,FALSE))</f>
        <v/>
      </c>
      <c r="Z45" s="474" t="str">
        <f>IF(Z43="","",VLOOKUP(Z43,'別紙１-3【記載例】シフト記号表（勤務時間帯）'!$C$6:$U$35,19,FALSE))</f>
        <v/>
      </c>
      <c r="AA45" s="475" t="str">
        <f>IF(AA43="","",VLOOKUP(AA43,'別紙１-3【記載例】シフト記号表（勤務時間帯）'!$C$6:$U$35,19,FALSE))</f>
        <v/>
      </c>
      <c r="AB45" s="475" t="str">
        <f>IF(AB43="","",VLOOKUP(AB43,'別紙１-3【記載例】シフト記号表（勤務時間帯）'!$C$6:$U$35,19,FALSE))</f>
        <v/>
      </c>
      <c r="AC45" s="475" t="str">
        <f>IF(AC43="","",VLOOKUP(AC43,'別紙１-3【記載例】シフト記号表（勤務時間帯）'!$C$6:$U$35,19,FALSE))</f>
        <v/>
      </c>
      <c r="AD45" s="475" t="str">
        <f>IF(AD43="","",VLOOKUP(AD43,'別紙１-3【記載例】シフト記号表（勤務時間帯）'!$C$6:$U$35,19,FALSE))</f>
        <v/>
      </c>
      <c r="AE45" s="475" t="str">
        <f>IF(AE43="","",VLOOKUP(AE43,'別紙１-3【記載例】シフト記号表（勤務時間帯）'!$C$6:$U$35,19,FALSE))</f>
        <v/>
      </c>
      <c r="AF45" s="476" t="str">
        <f>IF(AF43="","",VLOOKUP(AF43,'別紙１-3【記載例】シフト記号表（勤務時間帯）'!$C$6:$U$35,19,FALSE))</f>
        <v/>
      </c>
      <c r="AG45" s="474" t="str">
        <f>IF(AG43="","",VLOOKUP(AG43,'別紙１-3【記載例】シフト記号表（勤務時間帯）'!$C$6:$U$35,19,FALSE))</f>
        <v/>
      </c>
      <c r="AH45" s="475" t="str">
        <f>IF(AH43="","",VLOOKUP(AH43,'別紙１-3【記載例】シフト記号表（勤務時間帯）'!$C$6:$U$35,19,FALSE))</f>
        <v/>
      </c>
      <c r="AI45" s="475" t="str">
        <f>IF(AI43="","",VLOOKUP(AI43,'別紙１-3【記載例】シフト記号表（勤務時間帯）'!$C$6:$U$35,19,FALSE))</f>
        <v/>
      </c>
      <c r="AJ45" s="475" t="str">
        <f>IF(AJ43="","",VLOOKUP(AJ43,'別紙１-3【記載例】シフト記号表（勤務時間帯）'!$C$6:$U$35,19,FALSE))</f>
        <v/>
      </c>
      <c r="AK45" s="475" t="str">
        <f>IF(AK43="","",VLOOKUP(AK43,'別紙１-3【記載例】シフト記号表（勤務時間帯）'!$C$6:$U$35,19,FALSE))</f>
        <v/>
      </c>
      <c r="AL45" s="475" t="str">
        <f>IF(AL43="","",VLOOKUP(AL43,'別紙１-3【記載例】シフト記号表（勤務時間帯）'!$C$6:$U$35,19,FALSE))</f>
        <v/>
      </c>
      <c r="AM45" s="476" t="str">
        <f>IF(AM43="","",VLOOKUP(AM43,'別紙１-3【記載例】シフト記号表（勤務時間帯）'!$C$6:$U$35,19,FALSE))</f>
        <v/>
      </c>
      <c r="AN45" s="474" t="str">
        <f>IF(AN43="","",VLOOKUP(AN43,'別紙１-3【記載例】シフト記号表（勤務時間帯）'!$C$6:$U$35,19,FALSE))</f>
        <v/>
      </c>
      <c r="AO45" s="475" t="str">
        <f>IF(AO43="","",VLOOKUP(AO43,'別紙１-3【記載例】シフト記号表（勤務時間帯）'!$C$6:$U$35,19,FALSE))</f>
        <v/>
      </c>
      <c r="AP45" s="475" t="str">
        <f>IF(AP43="","",VLOOKUP(AP43,'別紙１-3【記載例】シフト記号表（勤務時間帯）'!$C$6:$U$35,19,FALSE))</f>
        <v/>
      </c>
      <c r="AQ45" s="475" t="str">
        <f>IF(AQ43="","",VLOOKUP(AQ43,'別紙１-3【記載例】シフト記号表（勤務時間帯）'!$C$6:$U$35,19,FALSE))</f>
        <v/>
      </c>
      <c r="AR45" s="475" t="str">
        <f>IF(AR43="","",VLOOKUP(AR43,'別紙１-3【記載例】シフト記号表（勤務時間帯）'!$C$6:$U$35,19,FALSE))</f>
        <v/>
      </c>
      <c r="AS45" s="475" t="str">
        <f>IF(AS43="","",VLOOKUP(AS43,'別紙１-3【記載例】シフト記号表（勤務時間帯）'!$C$6:$U$35,19,FALSE))</f>
        <v/>
      </c>
      <c r="AT45" s="476" t="str">
        <f>IF(AT43="","",VLOOKUP(AT43,'別紙１-3【記載例】シフト記号表（勤務時間帯）'!$C$6:$U$35,19,FALSE))</f>
        <v/>
      </c>
      <c r="AU45" s="474" t="str">
        <f>IF(AU43="","",VLOOKUP(AU43,'別紙１-3【記載例】シフト記号表（勤務時間帯）'!$C$6:$U$35,19,FALSE))</f>
        <v/>
      </c>
      <c r="AV45" s="475" t="str">
        <f>IF(AV43="","",VLOOKUP(AV43,'別紙１-3【記載例】シフト記号表（勤務時間帯）'!$C$6:$U$35,19,FALSE))</f>
        <v/>
      </c>
      <c r="AW45" s="475" t="str">
        <f>IF(AW43="","",VLOOKUP(AW43,'別紙１-3【記載例】シフト記号表（勤務時間帯）'!$C$6:$U$35,19,FALSE))</f>
        <v/>
      </c>
      <c r="AX45" s="1793">
        <f>IF($BB$3="４週",SUM(S45:AT45),IF($BB$3="暦月",SUM(S45:AW45),""))</f>
        <v>0</v>
      </c>
      <c r="AY45" s="1794"/>
      <c r="AZ45" s="1795">
        <f>IF($BB$3="４週",AX45/4,IF($BB$3="暦月",'別紙１-3【記載例】通所リハ'!AX45/('別紙１-3【記載例】通所リハ'!$BB$8/7),""))</f>
        <v>0</v>
      </c>
      <c r="BA45" s="1796"/>
      <c r="BB45" s="1780"/>
      <c r="BC45" s="1781"/>
      <c r="BD45" s="1781"/>
      <c r="BE45" s="1781"/>
      <c r="BF45" s="1782"/>
    </row>
    <row r="46" spans="2:58" ht="20.25" customHeight="1" x14ac:dyDescent="0.15">
      <c r="B46" s="1716">
        <f>B43+1</f>
        <v>9</v>
      </c>
      <c r="C46" s="1797"/>
      <c r="D46" s="1798"/>
      <c r="E46" s="1799"/>
      <c r="F46" s="477"/>
      <c r="G46" s="1800"/>
      <c r="H46" s="1802"/>
      <c r="I46" s="1732"/>
      <c r="J46" s="1732"/>
      <c r="K46" s="1733"/>
      <c r="L46" s="1803"/>
      <c r="M46" s="1804"/>
      <c r="N46" s="1804"/>
      <c r="O46" s="1805"/>
      <c r="P46" s="1809" t="s">
        <v>1205</v>
      </c>
      <c r="Q46" s="1810"/>
      <c r="R46" s="1811"/>
      <c r="S46" s="466"/>
      <c r="T46" s="467"/>
      <c r="U46" s="467"/>
      <c r="V46" s="467"/>
      <c r="W46" s="467"/>
      <c r="X46" s="467"/>
      <c r="Y46" s="468"/>
      <c r="Z46" s="466"/>
      <c r="AA46" s="467"/>
      <c r="AB46" s="467"/>
      <c r="AC46" s="467"/>
      <c r="AD46" s="467"/>
      <c r="AE46" s="467"/>
      <c r="AF46" s="468"/>
      <c r="AG46" s="466"/>
      <c r="AH46" s="467"/>
      <c r="AI46" s="467"/>
      <c r="AJ46" s="467"/>
      <c r="AK46" s="467"/>
      <c r="AL46" s="467"/>
      <c r="AM46" s="468"/>
      <c r="AN46" s="466"/>
      <c r="AO46" s="467"/>
      <c r="AP46" s="467"/>
      <c r="AQ46" s="467"/>
      <c r="AR46" s="467"/>
      <c r="AS46" s="467"/>
      <c r="AT46" s="468"/>
      <c r="AU46" s="466"/>
      <c r="AV46" s="467"/>
      <c r="AW46" s="467"/>
      <c r="AX46" s="1812"/>
      <c r="AY46" s="1813"/>
      <c r="AZ46" s="1814"/>
      <c r="BA46" s="1815"/>
      <c r="BB46" s="1816"/>
      <c r="BC46" s="1817"/>
      <c r="BD46" s="1817"/>
      <c r="BE46" s="1817"/>
      <c r="BF46" s="1818"/>
    </row>
    <row r="47" spans="2:58" ht="20.25" customHeight="1" x14ac:dyDescent="0.15">
      <c r="B47" s="1716"/>
      <c r="C47" s="1720"/>
      <c r="D47" s="1721"/>
      <c r="E47" s="1722"/>
      <c r="F47" s="469"/>
      <c r="G47" s="1727"/>
      <c r="H47" s="1731"/>
      <c r="I47" s="1732"/>
      <c r="J47" s="1732"/>
      <c r="K47" s="1733"/>
      <c r="L47" s="1737"/>
      <c r="M47" s="1738"/>
      <c r="N47" s="1738"/>
      <c r="O47" s="1739"/>
      <c r="P47" s="1783" t="s">
        <v>1207</v>
      </c>
      <c r="Q47" s="1784"/>
      <c r="R47" s="1785"/>
      <c r="S47" s="470" t="str">
        <f>IF(S46="","",VLOOKUP(S46,'別紙１-3【記載例】シフト記号表（勤務時間帯）'!$C$6:$K$35,9,FALSE))</f>
        <v/>
      </c>
      <c r="T47" s="471" t="str">
        <f>IF(T46="","",VLOOKUP(T46,'別紙１-3【記載例】シフト記号表（勤務時間帯）'!$C$6:$K$35,9,FALSE))</f>
        <v/>
      </c>
      <c r="U47" s="471" t="str">
        <f>IF(U46="","",VLOOKUP(U46,'別紙１-3【記載例】シフト記号表（勤務時間帯）'!$C$6:$K$35,9,FALSE))</f>
        <v/>
      </c>
      <c r="V47" s="471" t="str">
        <f>IF(V46="","",VLOOKUP(V46,'別紙１-3【記載例】シフト記号表（勤務時間帯）'!$C$6:$K$35,9,FALSE))</f>
        <v/>
      </c>
      <c r="W47" s="471" t="str">
        <f>IF(W46="","",VLOOKUP(W46,'別紙１-3【記載例】シフト記号表（勤務時間帯）'!$C$6:$K$35,9,FALSE))</f>
        <v/>
      </c>
      <c r="X47" s="471" t="str">
        <f>IF(X46="","",VLOOKUP(X46,'別紙１-3【記載例】シフト記号表（勤務時間帯）'!$C$6:$K$35,9,FALSE))</f>
        <v/>
      </c>
      <c r="Y47" s="472" t="str">
        <f>IF(Y46="","",VLOOKUP(Y46,'別紙１-3【記載例】シフト記号表（勤務時間帯）'!$C$6:$K$35,9,FALSE))</f>
        <v/>
      </c>
      <c r="Z47" s="470" t="str">
        <f>IF(Z46="","",VLOOKUP(Z46,'別紙１-3【記載例】シフト記号表（勤務時間帯）'!$C$6:$K$35,9,FALSE))</f>
        <v/>
      </c>
      <c r="AA47" s="471" t="str">
        <f>IF(AA46="","",VLOOKUP(AA46,'別紙１-3【記載例】シフト記号表（勤務時間帯）'!$C$6:$K$35,9,FALSE))</f>
        <v/>
      </c>
      <c r="AB47" s="471" t="str">
        <f>IF(AB46="","",VLOOKUP(AB46,'別紙１-3【記載例】シフト記号表（勤務時間帯）'!$C$6:$K$35,9,FALSE))</f>
        <v/>
      </c>
      <c r="AC47" s="471" t="str">
        <f>IF(AC46="","",VLOOKUP(AC46,'別紙１-3【記載例】シフト記号表（勤務時間帯）'!$C$6:$K$35,9,FALSE))</f>
        <v/>
      </c>
      <c r="AD47" s="471" t="str">
        <f>IF(AD46="","",VLOOKUP(AD46,'別紙１-3【記載例】シフト記号表（勤務時間帯）'!$C$6:$K$35,9,FALSE))</f>
        <v/>
      </c>
      <c r="AE47" s="471" t="str">
        <f>IF(AE46="","",VLOOKUP(AE46,'別紙１-3【記載例】シフト記号表（勤務時間帯）'!$C$6:$K$35,9,FALSE))</f>
        <v/>
      </c>
      <c r="AF47" s="472" t="str">
        <f>IF(AF46="","",VLOOKUP(AF46,'別紙１-3【記載例】シフト記号表（勤務時間帯）'!$C$6:$K$35,9,FALSE))</f>
        <v/>
      </c>
      <c r="AG47" s="470" t="str">
        <f>IF(AG46="","",VLOOKUP(AG46,'別紙１-3【記載例】シフト記号表（勤務時間帯）'!$C$6:$K$35,9,FALSE))</f>
        <v/>
      </c>
      <c r="AH47" s="471" t="str">
        <f>IF(AH46="","",VLOOKUP(AH46,'別紙１-3【記載例】シフト記号表（勤務時間帯）'!$C$6:$K$35,9,FALSE))</f>
        <v/>
      </c>
      <c r="AI47" s="471" t="str">
        <f>IF(AI46="","",VLOOKUP(AI46,'別紙１-3【記載例】シフト記号表（勤務時間帯）'!$C$6:$K$35,9,FALSE))</f>
        <v/>
      </c>
      <c r="AJ47" s="471" t="str">
        <f>IF(AJ46="","",VLOOKUP(AJ46,'別紙１-3【記載例】シフト記号表（勤務時間帯）'!$C$6:$K$35,9,FALSE))</f>
        <v/>
      </c>
      <c r="AK47" s="471" t="str">
        <f>IF(AK46="","",VLOOKUP(AK46,'別紙１-3【記載例】シフト記号表（勤務時間帯）'!$C$6:$K$35,9,FALSE))</f>
        <v/>
      </c>
      <c r="AL47" s="471" t="str">
        <f>IF(AL46="","",VLOOKUP(AL46,'別紙１-3【記載例】シフト記号表（勤務時間帯）'!$C$6:$K$35,9,FALSE))</f>
        <v/>
      </c>
      <c r="AM47" s="472" t="str">
        <f>IF(AM46="","",VLOOKUP(AM46,'別紙１-3【記載例】シフト記号表（勤務時間帯）'!$C$6:$K$35,9,FALSE))</f>
        <v/>
      </c>
      <c r="AN47" s="470" t="str">
        <f>IF(AN46="","",VLOOKUP(AN46,'別紙１-3【記載例】シフト記号表（勤務時間帯）'!$C$6:$K$35,9,FALSE))</f>
        <v/>
      </c>
      <c r="AO47" s="471" t="str">
        <f>IF(AO46="","",VLOOKUP(AO46,'別紙１-3【記載例】シフト記号表（勤務時間帯）'!$C$6:$K$35,9,FALSE))</f>
        <v/>
      </c>
      <c r="AP47" s="471" t="str">
        <f>IF(AP46="","",VLOOKUP(AP46,'別紙１-3【記載例】シフト記号表（勤務時間帯）'!$C$6:$K$35,9,FALSE))</f>
        <v/>
      </c>
      <c r="AQ47" s="471" t="str">
        <f>IF(AQ46="","",VLOOKUP(AQ46,'別紙１-3【記載例】シフト記号表（勤務時間帯）'!$C$6:$K$35,9,FALSE))</f>
        <v/>
      </c>
      <c r="AR47" s="471" t="str">
        <f>IF(AR46="","",VLOOKUP(AR46,'別紙１-3【記載例】シフト記号表（勤務時間帯）'!$C$6:$K$35,9,FALSE))</f>
        <v/>
      </c>
      <c r="AS47" s="471" t="str">
        <f>IF(AS46="","",VLOOKUP(AS46,'別紙１-3【記載例】シフト記号表（勤務時間帯）'!$C$6:$K$35,9,FALSE))</f>
        <v/>
      </c>
      <c r="AT47" s="472" t="str">
        <f>IF(AT46="","",VLOOKUP(AT46,'別紙１-3【記載例】シフト記号表（勤務時間帯）'!$C$6:$K$35,9,FALSE))</f>
        <v/>
      </c>
      <c r="AU47" s="470" t="str">
        <f>IF(AU46="","",VLOOKUP(AU46,'別紙１-3【記載例】シフト記号表（勤務時間帯）'!$C$6:$K$35,9,FALSE))</f>
        <v/>
      </c>
      <c r="AV47" s="471" t="str">
        <f>IF(AV46="","",VLOOKUP(AV46,'別紙１-3【記載例】シフト記号表（勤務時間帯）'!$C$6:$K$35,9,FALSE))</f>
        <v/>
      </c>
      <c r="AW47" s="471" t="str">
        <f>IF(AW46="","",VLOOKUP(AW46,'別紙１-3【記載例】シフト記号表（勤務時間帯）'!$C$6:$K$35,9,FALSE))</f>
        <v/>
      </c>
      <c r="AX47" s="1786">
        <f>IF($BB$3="４週",SUM(S47:AT47),IF($BB$3="暦月",SUM(S47:AW47),""))</f>
        <v>0</v>
      </c>
      <c r="AY47" s="1787"/>
      <c r="AZ47" s="1788">
        <f>IF($BB$3="４週",AX47/4,IF($BB$3="暦月",'別紙１-3【記載例】通所リハ'!AX47/('別紙１-3【記載例】通所リハ'!$BB$8/7),""))</f>
        <v>0</v>
      </c>
      <c r="BA47" s="1789"/>
      <c r="BB47" s="1777"/>
      <c r="BC47" s="1778"/>
      <c r="BD47" s="1778"/>
      <c r="BE47" s="1778"/>
      <c r="BF47" s="1779"/>
    </row>
    <row r="48" spans="2:58" ht="20.25" customHeight="1" x14ac:dyDescent="0.15">
      <c r="B48" s="1716"/>
      <c r="C48" s="1723"/>
      <c r="D48" s="1724"/>
      <c r="E48" s="1725"/>
      <c r="F48" s="469">
        <f>C46</f>
        <v>0</v>
      </c>
      <c r="G48" s="1801"/>
      <c r="H48" s="1731"/>
      <c r="I48" s="1732"/>
      <c r="J48" s="1732"/>
      <c r="K48" s="1733"/>
      <c r="L48" s="1806"/>
      <c r="M48" s="1807"/>
      <c r="N48" s="1807"/>
      <c r="O48" s="1808"/>
      <c r="P48" s="1790" t="s">
        <v>1208</v>
      </c>
      <c r="Q48" s="1791"/>
      <c r="R48" s="1792"/>
      <c r="S48" s="474" t="str">
        <f>IF(S46="","",VLOOKUP(S46,'別紙１-3【記載例】シフト記号表（勤務時間帯）'!$C$6:$U$35,19,FALSE))</f>
        <v/>
      </c>
      <c r="T48" s="475" t="str">
        <f>IF(T46="","",VLOOKUP(T46,'別紙１-3【記載例】シフト記号表（勤務時間帯）'!$C$6:$U$35,19,FALSE))</f>
        <v/>
      </c>
      <c r="U48" s="475" t="str">
        <f>IF(U46="","",VLOOKUP(U46,'別紙１-3【記載例】シフト記号表（勤務時間帯）'!$C$6:$U$35,19,FALSE))</f>
        <v/>
      </c>
      <c r="V48" s="475" t="str">
        <f>IF(V46="","",VLOOKUP(V46,'別紙１-3【記載例】シフト記号表（勤務時間帯）'!$C$6:$U$35,19,FALSE))</f>
        <v/>
      </c>
      <c r="W48" s="475" t="str">
        <f>IF(W46="","",VLOOKUP(W46,'別紙１-3【記載例】シフト記号表（勤務時間帯）'!$C$6:$U$35,19,FALSE))</f>
        <v/>
      </c>
      <c r="X48" s="475" t="str">
        <f>IF(X46="","",VLOOKUP(X46,'別紙１-3【記載例】シフト記号表（勤務時間帯）'!$C$6:$U$35,19,FALSE))</f>
        <v/>
      </c>
      <c r="Y48" s="476" t="str">
        <f>IF(Y46="","",VLOOKUP(Y46,'別紙１-3【記載例】シフト記号表（勤務時間帯）'!$C$6:$U$35,19,FALSE))</f>
        <v/>
      </c>
      <c r="Z48" s="474" t="str">
        <f>IF(Z46="","",VLOOKUP(Z46,'別紙１-3【記載例】シフト記号表（勤務時間帯）'!$C$6:$U$35,19,FALSE))</f>
        <v/>
      </c>
      <c r="AA48" s="475" t="str">
        <f>IF(AA46="","",VLOOKUP(AA46,'別紙１-3【記載例】シフト記号表（勤務時間帯）'!$C$6:$U$35,19,FALSE))</f>
        <v/>
      </c>
      <c r="AB48" s="475" t="str">
        <f>IF(AB46="","",VLOOKUP(AB46,'別紙１-3【記載例】シフト記号表（勤務時間帯）'!$C$6:$U$35,19,FALSE))</f>
        <v/>
      </c>
      <c r="AC48" s="475" t="str">
        <f>IF(AC46="","",VLOOKUP(AC46,'別紙１-3【記載例】シフト記号表（勤務時間帯）'!$C$6:$U$35,19,FALSE))</f>
        <v/>
      </c>
      <c r="AD48" s="475" t="str">
        <f>IF(AD46="","",VLOOKUP(AD46,'別紙１-3【記載例】シフト記号表（勤務時間帯）'!$C$6:$U$35,19,FALSE))</f>
        <v/>
      </c>
      <c r="AE48" s="475" t="str">
        <f>IF(AE46="","",VLOOKUP(AE46,'別紙１-3【記載例】シフト記号表（勤務時間帯）'!$C$6:$U$35,19,FALSE))</f>
        <v/>
      </c>
      <c r="AF48" s="476" t="str">
        <f>IF(AF46="","",VLOOKUP(AF46,'別紙１-3【記載例】シフト記号表（勤務時間帯）'!$C$6:$U$35,19,FALSE))</f>
        <v/>
      </c>
      <c r="AG48" s="474" t="str">
        <f>IF(AG46="","",VLOOKUP(AG46,'別紙１-3【記載例】シフト記号表（勤務時間帯）'!$C$6:$U$35,19,FALSE))</f>
        <v/>
      </c>
      <c r="AH48" s="475" t="str">
        <f>IF(AH46="","",VLOOKUP(AH46,'別紙１-3【記載例】シフト記号表（勤務時間帯）'!$C$6:$U$35,19,FALSE))</f>
        <v/>
      </c>
      <c r="AI48" s="475" t="str">
        <f>IF(AI46="","",VLOOKUP(AI46,'別紙１-3【記載例】シフト記号表（勤務時間帯）'!$C$6:$U$35,19,FALSE))</f>
        <v/>
      </c>
      <c r="AJ48" s="475" t="str">
        <f>IF(AJ46="","",VLOOKUP(AJ46,'別紙１-3【記載例】シフト記号表（勤務時間帯）'!$C$6:$U$35,19,FALSE))</f>
        <v/>
      </c>
      <c r="AK48" s="475" t="str">
        <f>IF(AK46="","",VLOOKUP(AK46,'別紙１-3【記載例】シフト記号表（勤務時間帯）'!$C$6:$U$35,19,FALSE))</f>
        <v/>
      </c>
      <c r="AL48" s="475" t="str">
        <f>IF(AL46="","",VLOOKUP(AL46,'別紙１-3【記載例】シフト記号表（勤務時間帯）'!$C$6:$U$35,19,FALSE))</f>
        <v/>
      </c>
      <c r="AM48" s="476" t="str">
        <f>IF(AM46="","",VLOOKUP(AM46,'別紙１-3【記載例】シフト記号表（勤務時間帯）'!$C$6:$U$35,19,FALSE))</f>
        <v/>
      </c>
      <c r="AN48" s="474" t="str">
        <f>IF(AN46="","",VLOOKUP(AN46,'別紙１-3【記載例】シフト記号表（勤務時間帯）'!$C$6:$U$35,19,FALSE))</f>
        <v/>
      </c>
      <c r="AO48" s="475" t="str">
        <f>IF(AO46="","",VLOOKUP(AO46,'別紙１-3【記載例】シフト記号表（勤務時間帯）'!$C$6:$U$35,19,FALSE))</f>
        <v/>
      </c>
      <c r="AP48" s="475" t="str">
        <f>IF(AP46="","",VLOOKUP(AP46,'別紙１-3【記載例】シフト記号表（勤務時間帯）'!$C$6:$U$35,19,FALSE))</f>
        <v/>
      </c>
      <c r="AQ48" s="475" t="str">
        <f>IF(AQ46="","",VLOOKUP(AQ46,'別紙１-3【記載例】シフト記号表（勤務時間帯）'!$C$6:$U$35,19,FALSE))</f>
        <v/>
      </c>
      <c r="AR48" s="475" t="str">
        <f>IF(AR46="","",VLOOKUP(AR46,'別紙１-3【記載例】シフト記号表（勤務時間帯）'!$C$6:$U$35,19,FALSE))</f>
        <v/>
      </c>
      <c r="AS48" s="475" t="str">
        <f>IF(AS46="","",VLOOKUP(AS46,'別紙１-3【記載例】シフト記号表（勤務時間帯）'!$C$6:$U$35,19,FALSE))</f>
        <v/>
      </c>
      <c r="AT48" s="476" t="str">
        <f>IF(AT46="","",VLOOKUP(AT46,'別紙１-3【記載例】シフト記号表（勤務時間帯）'!$C$6:$U$35,19,FALSE))</f>
        <v/>
      </c>
      <c r="AU48" s="474" t="str">
        <f>IF(AU46="","",VLOOKUP(AU46,'別紙１-3【記載例】シフト記号表（勤務時間帯）'!$C$6:$U$35,19,FALSE))</f>
        <v/>
      </c>
      <c r="AV48" s="475" t="str">
        <f>IF(AV46="","",VLOOKUP(AV46,'別紙１-3【記載例】シフト記号表（勤務時間帯）'!$C$6:$U$35,19,FALSE))</f>
        <v/>
      </c>
      <c r="AW48" s="475" t="str">
        <f>IF(AW46="","",VLOOKUP(AW46,'別紙１-3【記載例】シフト記号表（勤務時間帯）'!$C$6:$U$35,19,FALSE))</f>
        <v/>
      </c>
      <c r="AX48" s="1793">
        <f>IF($BB$3="４週",SUM(S48:AT48),IF($BB$3="暦月",SUM(S48:AW48),""))</f>
        <v>0</v>
      </c>
      <c r="AY48" s="1794"/>
      <c r="AZ48" s="1795">
        <f>IF($BB$3="４週",AX48/4,IF($BB$3="暦月",'別紙１-3【記載例】通所リハ'!AX48/('別紙１-3【記載例】通所リハ'!$BB$8/7),""))</f>
        <v>0</v>
      </c>
      <c r="BA48" s="1796"/>
      <c r="BB48" s="1780"/>
      <c r="BC48" s="1781"/>
      <c r="BD48" s="1781"/>
      <c r="BE48" s="1781"/>
      <c r="BF48" s="1782"/>
    </row>
    <row r="49" spans="2:58" ht="20.25" customHeight="1" x14ac:dyDescent="0.15">
      <c r="B49" s="1716">
        <f>B46+1</f>
        <v>10</v>
      </c>
      <c r="C49" s="1797"/>
      <c r="D49" s="1798"/>
      <c r="E49" s="1799"/>
      <c r="F49" s="477"/>
      <c r="G49" s="1800"/>
      <c r="H49" s="1802"/>
      <c r="I49" s="1732"/>
      <c r="J49" s="1732"/>
      <c r="K49" s="1733"/>
      <c r="L49" s="1803"/>
      <c r="M49" s="1804"/>
      <c r="N49" s="1804"/>
      <c r="O49" s="1805"/>
      <c r="P49" s="1809" t="s">
        <v>1205</v>
      </c>
      <c r="Q49" s="1810"/>
      <c r="R49" s="1811"/>
      <c r="S49" s="466"/>
      <c r="T49" s="467"/>
      <c r="U49" s="467"/>
      <c r="V49" s="467"/>
      <c r="W49" s="467"/>
      <c r="X49" s="467"/>
      <c r="Y49" s="468"/>
      <c r="Z49" s="466"/>
      <c r="AA49" s="467"/>
      <c r="AB49" s="467"/>
      <c r="AC49" s="467"/>
      <c r="AD49" s="467"/>
      <c r="AE49" s="467"/>
      <c r="AF49" s="468"/>
      <c r="AG49" s="466"/>
      <c r="AH49" s="467"/>
      <c r="AI49" s="467"/>
      <c r="AJ49" s="467"/>
      <c r="AK49" s="467"/>
      <c r="AL49" s="467"/>
      <c r="AM49" s="468"/>
      <c r="AN49" s="466"/>
      <c r="AO49" s="467"/>
      <c r="AP49" s="467"/>
      <c r="AQ49" s="467"/>
      <c r="AR49" s="467"/>
      <c r="AS49" s="467"/>
      <c r="AT49" s="468"/>
      <c r="AU49" s="466"/>
      <c r="AV49" s="467"/>
      <c r="AW49" s="467"/>
      <c r="AX49" s="1812"/>
      <c r="AY49" s="1813"/>
      <c r="AZ49" s="1814"/>
      <c r="BA49" s="1815"/>
      <c r="BB49" s="1816"/>
      <c r="BC49" s="1817"/>
      <c r="BD49" s="1817"/>
      <c r="BE49" s="1817"/>
      <c r="BF49" s="1818"/>
    </row>
    <row r="50" spans="2:58" ht="20.25" customHeight="1" x14ac:dyDescent="0.15">
      <c r="B50" s="1716"/>
      <c r="C50" s="1720"/>
      <c r="D50" s="1721"/>
      <c r="E50" s="1722"/>
      <c r="F50" s="469"/>
      <c r="G50" s="1727"/>
      <c r="H50" s="1731"/>
      <c r="I50" s="1732"/>
      <c r="J50" s="1732"/>
      <c r="K50" s="1733"/>
      <c r="L50" s="1737"/>
      <c r="M50" s="1738"/>
      <c r="N50" s="1738"/>
      <c r="O50" s="1739"/>
      <c r="P50" s="1783" t="s">
        <v>1207</v>
      </c>
      <c r="Q50" s="1784"/>
      <c r="R50" s="1785"/>
      <c r="S50" s="470" t="str">
        <f>IF(S49="","",VLOOKUP(S49,'別紙１-3【記載例】シフト記号表（勤務時間帯）'!$C$6:$K$35,9,FALSE))</f>
        <v/>
      </c>
      <c r="T50" s="471" t="str">
        <f>IF(T49="","",VLOOKUP(T49,'別紙１-3【記載例】シフト記号表（勤務時間帯）'!$C$6:$K$35,9,FALSE))</f>
        <v/>
      </c>
      <c r="U50" s="471" t="str">
        <f>IF(U49="","",VLOOKUP(U49,'別紙１-3【記載例】シフト記号表（勤務時間帯）'!$C$6:$K$35,9,FALSE))</f>
        <v/>
      </c>
      <c r="V50" s="471" t="str">
        <f>IF(V49="","",VLOOKUP(V49,'別紙１-3【記載例】シフト記号表（勤務時間帯）'!$C$6:$K$35,9,FALSE))</f>
        <v/>
      </c>
      <c r="W50" s="471" t="str">
        <f>IF(W49="","",VLOOKUP(W49,'別紙１-3【記載例】シフト記号表（勤務時間帯）'!$C$6:$K$35,9,FALSE))</f>
        <v/>
      </c>
      <c r="X50" s="471" t="str">
        <f>IF(X49="","",VLOOKUP(X49,'別紙１-3【記載例】シフト記号表（勤務時間帯）'!$C$6:$K$35,9,FALSE))</f>
        <v/>
      </c>
      <c r="Y50" s="472" t="str">
        <f>IF(Y49="","",VLOOKUP(Y49,'別紙１-3【記載例】シフト記号表（勤務時間帯）'!$C$6:$K$35,9,FALSE))</f>
        <v/>
      </c>
      <c r="Z50" s="470" t="str">
        <f>IF(Z49="","",VLOOKUP(Z49,'別紙１-3【記載例】シフト記号表（勤務時間帯）'!$C$6:$K$35,9,FALSE))</f>
        <v/>
      </c>
      <c r="AA50" s="471" t="str">
        <f>IF(AA49="","",VLOOKUP(AA49,'別紙１-3【記載例】シフト記号表（勤務時間帯）'!$C$6:$K$35,9,FALSE))</f>
        <v/>
      </c>
      <c r="AB50" s="471" t="str">
        <f>IF(AB49="","",VLOOKUP(AB49,'別紙１-3【記載例】シフト記号表（勤務時間帯）'!$C$6:$K$35,9,FALSE))</f>
        <v/>
      </c>
      <c r="AC50" s="471" t="str">
        <f>IF(AC49="","",VLOOKUP(AC49,'別紙１-3【記載例】シフト記号表（勤務時間帯）'!$C$6:$K$35,9,FALSE))</f>
        <v/>
      </c>
      <c r="AD50" s="471" t="str">
        <f>IF(AD49="","",VLOOKUP(AD49,'別紙１-3【記載例】シフト記号表（勤務時間帯）'!$C$6:$K$35,9,FALSE))</f>
        <v/>
      </c>
      <c r="AE50" s="471" t="str">
        <f>IF(AE49="","",VLOOKUP(AE49,'別紙１-3【記載例】シフト記号表（勤務時間帯）'!$C$6:$K$35,9,FALSE))</f>
        <v/>
      </c>
      <c r="AF50" s="472" t="str">
        <f>IF(AF49="","",VLOOKUP(AF49,'別紙１-3【記載例】シフト記号表（勤務時間帯）'!$C$6:$K$35,9,FALSE))</f>
        <v/>
      </c>
      <c r="AG50" s="470" t="str">
        <f>IF(AG49="","",VLOOKUP(AG49,'別紙１-3【記載例】シフト記号表（勤務時間帯）'!$C$6:$K$35,9,FALSE))</f>
        <v/>
      </c>
      <c r="AH50" s="471" t="str">
        <f>IF(AH49="","",VLOOKUP(AH49,'別紙１-3【記載例】シフト記号表（勤務時間帯）'!$C$6:$K$35,9,FALSE))</f>
        <v/>
      </c>
      <c r="AI50" s="471" t="str">
        <f>IF(AI49="","",VLOOKUP(AI49,'別紙１-3【記載例】シフト記号表（勤務時間帯）'!$C$6:$K$35,9,FALSE))</f>
        <v/>
      </c>
      <c r="AJ50" s="471" t="str">
        <f>IF(AJ49="","",VLOOKUP(AJ49,'別紙１-3【記載例】シフト記号表（勤務時間帯）'!$C$6:$K$35,9,FALSE))</f>
        <v/>
      </c>
      <c r="AK50" s="471" t="str">
        <f>IF(AK49="","",VLOOKUP(AK49,'別紙１-3【記載例】シフト記号表（勤務時間帯）'!$C$6:$K$35,9,FALSE))</f>
        <v/>
      </c>
      <c r="AL50" s="471" t="str">
        <f>IF(AL49="","",VLOOKUP(AL49,'別紙１-3【記載例】シフト記号表（勤務時間帯）'!$C$6:$K$35,9,FALSE))</f>
        <v/>
      </c>
      <c r="AM50" s="472" t="str">
        <f>IF(AM49="","",VLOOKUP(AM49,'別紙１-3【記載例】シフト記号表（勤務時間帯）'!$C$6:$K$35,9,FALSE))</f>
        <v/>
      </c>
      <c r="AN50" s="470" t="str">
        <f>IF(AN49="","",VLOOKUP(AN49,'別紙１-3【記載例】シフト記号表（勤務時間帯）'!$C$6:$K$35,9,FALSE))</f>
        <v/>
      </c>
      <c r="AO50" s="471" t="str">
        <f>IF(AO49="","",VLOOKUP(AO49,'別紙１-3【記載例】シフト記号表（勤務時間帯）'!$C$6:$K$35,9,FALSE))</f>
        <v/>
      </c>
      <c r="AP50" s="471" t="str">
        <f>IF(AP49="","",VLOOKUP(AP49,'別紙１-3【記載例】シフト記号表（勤務時間帯）'!$C$6:$K$35,9,FALSE))</f>
        <v/>
      </c>
      <c r="AQ50" s="471" t="str">
        <f>IF(AQ49="","",VLOOKUP(AQ49,'別紙１-3【記載例】シフト記号表（勤務時間帯）'!$C$6:$K$35,9,FALSE))</f>
        <v/>
      </c>
      <c r="AR50" s="471" t="str">
        <f>IF(AR49="","",VLOOKUP(AR49,'別紙１-3【記載例】シフト記号表（勤務時間帯）'!$C$6:$K$35,9,FALSE))</f>
        <v/>
      </c>
      <c r="AS50" s="471" t="str">
        <f>IF(AS49="","",VLOOKUP(AS49,'別紙１-3【記載例】シフト記号表（勤務時間帯）'!$C$6:$K$35,9,FALSE))</f>
        <v/>
      </c>
      <c r="AT50" s="472" t="str">
        <f>IF(AT49="","",VLOOKUP(AT49,'別紙１-3【記載例】シフト記号表（勤務時間帯）'!$C$6:$K$35,9,FALSE))</f>
        <v/>
      </c>
      <c r="AU50" s="470" t="str">
        <f>IF(AU49="","",VLOOKUP(AU49,'別紙１-3【記載例】シフト記号表（勤務時間帯）'!$C$6:$K$35,9,FALSE))</f>
        <v/>
      </c>
      <c r="AV50" s="471" t="str">
        <f>IF(AV49="","",VLOOKUP(AV49,'別紙１-3【記載例】シフト記号表（勤務時間帯）'!$C$6:$K$35,9,FALSE))</f>
        <v/>
      </c>
      <c r="AW50" s="471" t="str">
        <f>IF(AW49="","",VLOOKUP(AW49,'別紙１-3【記載例】シフト記号表（勤務時間帯）'!$C$6:$K$35,9,FALSE))</f>
        <v/>
      </c>
      <c r="AX50" s="1786">
        <f>IF($BB$3="４週",SUM(S50:AT50),IF($BB$3="暦月",SUM(S50:AW50),""))</f>
        <v>0</v>
      </c>
      <c r="AY50" s="1787"/>
      <c r="AZ50" s="1788">
        <f>IF($BB$3="４週",AX50/4,IF($BB$3="暦月",'別紙１-3【記載例】通所リハ'!AX50/('別紙１-3【記載例】通所リハ'!$BB$8/7),""))</f>
        <v>0</v>
      </c>
      <c r="BA50" s="1789"/>
      <c r="BB50" s="1777"/>
      <c r="BC50" s="1778"/>
      <c r="BD50" s="1778"/>
      <c r="BE50" s="1778"/>
      <c r="BF50" s="1779"/>
    </row>
    <row r="51" spans="2:58" ht="20.25" customHeight="1" x14ac:dyDescent="0.15">
      <c r="B51" s="1716"/>
      <c r="C51" s="1723"/>
      <c r="D51" s="1724"/>
      <c r="E51" s="1725"/>
      <c r="F51" s="469">
        <f>C49</f>
        <v>0</v>
      </c>
      <c r="G51" s="1801"/>
      <c r="H51" s="1731"/>
      <c r="I51" s="1732"/>
      <c r="J51" s="1732"/>
      <c r="K51" s="1733"/>
      <c r="L51" s="1806"/>
      <c r="M51" s="1807"/>
      <c r="N51" s="1807"/>
      <c r="O51" s="1808"/>
      <c r="P51" s="1790" t="s">
        <v>1208</v>
      </c>
      <c r="Q51" s="1791"/>
      <c r="R51" s="1792"/>
      <c r="S51" s="474" t="str">
        <f>IF(S49="","",VLOOKUP(S49,'別紙１-3【記載例】シフト記号表（勤務時間帯）'!$C$6:$U$35,19,FALSE))</f>
        <v/>
      </c>
      <c r="T51" s="475" t="str">
        <f>IF(T49="","",VLOOKUP(T49,'別紙１-3【記載例】シフト記号表（勤務時間帯）'!$C$6:$U$35,19,FALSE))</f>
        <v/>
      </c>
      <c r="U51" s="475" t="str">
        <f>IF(U49="","",VLOOKUP(U49,'別紙１-3【記載例】シフト記号表（勤務時間帯）'!$C$6:$U$35,19,FALSE))</f>
        <v/>
      </c>
      <c r="V51" s="475" t="str">
        <f>IF(V49="","",VLOOKUP(V49,'別紙１-3【記載例】シフト記号表（勤務時間帯）'!$C$6:$U$35,19,FALSE))</f>
        <v/>
      </c>
      <c r="W51" s="475" t="str">
        <f>IF(W49="","",VLOOKUP(W49,'別紙１-3【記載例】シフト記号表（勤務時間帯）'!$C$6:$U$35,19,FALSE))</f>
        <v/>
      </c>
      <c r="X51" s="475" t="str">
        <f>IF(X49="","",VLOOKUP(X49,'別紙１-3【記載例】シフト記号表（勤務時間帯）'!$C$6:$U$35,19,FALSE))</f>
        <v/>
      </c>
      <c r="Y51" s="476" t="str">
        <f>IF(Y49="","",VLOOKUP(Y49,'別紙１-3【記載例】シフト記号表（勤務時間帯）'!$C$6:$U$35,19,FALSE))</f>
        <v/>
      </c>
      <c r="Z51" s="474" t="str">
        <f>IF(Z49="","",VLOOKUP(Z49,'別紙１-3【記載例】シフト記号表（勤務時間帯）'!$C$6:$U$35,19,FALSE))</f>
        <v/>
      </c>
      <c r="AA51" s="475" t="str">
        <f>IF(AA49="","",VLOOKUP(AA49,'別紙１-3【記載例】シフト記号表（勤務時間帯）'!$C$6:$U$35,19,FALSE))</f>
        <v/>
      </c>
      <c r="AB51" s="475" t="str">
        <f>IF(AB49="","",VLOOKUP(AB49,'別紙１-3【記載例】シフト記号表（勤務時間帯）'!$C$6:$U$35,19,FALSE))</f>
        <v/>
      </c>
      <c r="AC51" s="475" t="str">
        <f>IF(AC49="","",VLOOKUP(AC49,'別紙１-3【記載例】シフト記号表（勤務時間帯）'!$C$6:$U$35,19,FALSE))</f>
        <v/>
      </c>
      <c r="AD51" s="475" t="str">
        <f>IF(AD49="","",VLOOKUP(AD49,'別紙１-3【記載例】シフト記号表（勤務時間帯）'!$C$6:$U$35,19,FALSE))</f>
        <v/>
      </c>
      <c r="AE51" s="475" t="str">
        <f>IF(AE49="","",VLOOKUP(AE49,'別紙１-3【記載例】シフト記号表（勤務時間帯）'!$C$6:$U$35,19,FALSE))</f>
        <v/>
      </c>
      <c r="AF51" s="476" t="str">
        <f>IF(AF49="","",VLOOKUP(AF49,'別紙１-3【記載例】シフト記号表（勤務時間帯）'!$C$6:$U$35,19,FALSE))</f>
        <v/>
      </c>
      <c r="AG51" s="474" t="str">
        <f>IF(AG49="","",VLOOKUP(AG49,'別紙１-3【記載例】シフト記号表（勤務時間帯）'!$C$6:$U$35,19,FALSE))</f>
        <v/>
      </c>
      <c r="AH51" s="475" t="str">
        <f>IF(AH49="","",VLOOKUP(AH49,'別紙１-3【記載例】シフト記号表（勤務時間帯）'!$C$6:$U$35,19,FALSE))</f>
        <v/>
      </c>
      <c r="AI51" s="475" t="str">
        <f>IF(AI49="","",VLOOKUP(AI49,'別紙１-3【記載例】シフト記号表（勤務時間帯）'!$C$6:$U$35,19,FALSE))</f>
        <v/>
      </c>
      <c r="AJ51" s="475" t="str">
        <f>IF(AJ49="","",VLOOKUP(AJ49,'別紙１-3【記載例】シフト記号表（勤務時間帯）'!$C$6:$U$35,19,FALSE))</f>
        <v/>
      </c>
      <c r="AK51" s="475" t="str">
        <f>IF(AK49="","",VLOOKUP(AK49,'別紙１-3【記載例】シフト記号表（勤務時間帯）'!$C$6:$U$35,19,FALSE))</f>
        <v/>
      </c>
      <c r="AL51" s="475" t="str">
        <f>IF(AL49="","",VLOOKUP(AL49,'別紙１-3【記載例】シフト記号表（勤務時間帯）'!$C$6:$U$35,19,FALSE))</f>
        <v/>
      </c>
      <c r="AM51" s="476" t="str">
        <f>IF(AM49="","",VLOOKUP(AM49,'別紙１-3【記載例】シフト記号表（勤務時間帯）'!$C$6:$U$35,19,FALSE))</f>
        <v/>
      </c>
      <c r="AN51" s="474" t="str">
        <f>IF(AN49="","",VLOOKUP(AN49,'別紙１-3【記載例】シフト記号表（勤務時間帯）'!$C$6:$U$35,19,FALSE))</f>
        <v/>
      </c>
      <c r="AO51" s="475" t="str">
        <f>IF(AO49="","",VLOOKUP(AO49,'別紙１-3【記載例】シフト記号表（勤務時間帯）'!$C$6:$U$35,19,FALSE))</f>
        <v/>
      </c>
      <c r="AP51" s="475" t="str">
        <f>IF(AP49="","",VLOOKUP(AP49,'別紙１-3【記載例】シフト記号表（勤務時間帯）'!$C$6:$U$35,19,FALSE))</f>
        <v/>
      </c>
      <c r="AQ51" s="475" t="str">
        <f>IF(AQ49="","",VLOOKUP(AQ49,'別紙１-3【記載例】シフト記号表（勤務時間帯）'!$C$6:$U$35,19,FALSE))</f>
        <v/>
      </c>
      <c r="AR51" s="475" t="str">
        <f>IF(AR49="","",VLOOKUP(AR49,'別紙１-3【記載例】シフト記号表（勤務時間帯）'!$C$6:$U$35,19,FALSE))</f>
        <v/>
      </c>
      <c r="AS51" s="475" t="str">
        <f>IF(AS49="","",VLOOKUP(AS49,'別紙１-3【記載例】シフト記号表（勤務時間帯）'!$C$6:$U$35,19,FALSE))</f>
        <v/>
      </c>
      <c r="AT51" s="476" t="str">
        <f>IF(AT49="","",VLOOKUP(AT49,'別紙１-3【記載例】シフト記号表（勤務時間帯）'!$C$6:$U$35,19,FALSE))</f>
        <v/>
      </c>
      <c r="AU51" s="474" t="str">
        <f>IF(AU49="","",VLOOKUP(AU49,'別紙１-3【記載例】シフト記号表（勤務時間帯）'!$C$6:$U$35,19,FALSE))</f>
        <v/>
      </c>
      <c r="AV51" s="475" t="str">
        <f>IF(AV49="","",VLOOKUP(AV49,'別紙１-3【記載例】シフト記号表（勤務時間帯）'!$C$6:$U$35,19,FALSE))</f>
        <v/>
      </c>
      <c r="AW51" s="475" t="str">
        <f>IF(AW49="","",VLOOKUP(AW49,'別紙１-3【記載例】シフト記号表（勤務時間帯）'!$C$6:$U$35,19,FALSE))</f>
        <v/>
      </c>
      <c r="AX51" s="1793">
        <f>IF($BB$3="４週",SUM(S51:AT51),IF($BB$3="暦月",SUM(S51:AW51),""))</f>
        <v>0</v>
      </c>
      <c r="AY51" s="1794"/>
      <c r="AZ51" s="1795">
        <f>IF($BB$3="４週",AX51/4,IF($BB$3="暦月",'別紙１-3【記載例】通所リハ'!AX51/('別紙１-3【記載例】通所リハ'!$BB$8/7),""))</f>
        <v>0</v>
      </c>
      <c r="BA51" s="1796"/>
      <c r="BB51" s="1780"/>
      <c r="BC51" s="1781"/>
      <c r="BD51" s="1781"/>
      <c r="BE51" s="1781"/>
      <c r="BF51" s="1782"/>
    </row>
    <row r="52" spans="2:58" ht="20.25" customHeight="1" x14ac:dyDescent="0.15">
      <c r="B52" s="1716">
        <f>B49+1</f>
        <v>11</v>
      </c>
      <c r="C52" s="1797"/>
      <c r="D52" s="1798"/>
      <c r="E52" s="1799"/>
      <c r="F52" s="477"/>
      <c r="G52" s="1800"/>
      <c r="H52" s="1802"/>
      <c r="I52" s="1732"/>
      <c r="J52" s="1732"/>
      <c r="K52" s="1733"/>
      <c r="L52" s="1803"/>
      <c r="M52" s="1804"/>
      <c r="N52" s="1804"/>
      <c r="O52" s="1805"/>
      <c r="P52" s="1809" t="s">
        <v>1205</v>
      </c>
      <c r="Q52" s="1810"/>
      <c r="R52" s="1811"/>
      <c r="S52" s="466"/>
      <c r="T52" s="467"/>
      <c r="U52" s="467"/>
      <c r="V52" s="467"/>
      <c r="W52" s="467"/>
      <c r="X52" s="467"/>
      <c r="Y52" s="468"/>
      <c r="Z52" s="466"/>
      <c r="AA52" s="467"/>
      <c r="AB52" s="467"/>
      <c r="AC52" s="467"/>
      <c r="AD52" s="467"/>
      <c r="AE52" s="467"/>
      <c r="AF52" s="468"/>
      <c r="AG52" s="466"/>
      <c r="AH52" s="467"/>
      <c r="AI52" s="467"/>
      <c r="AJ52" s="467"/>
      <c r="AK52" s="467"/>
      <c r="AL52" s="467"/>
      <c r="AM52" s="468"/>
      <c r="AN52" s="466"/>
      <c r="AO52" s="467"/>
      <c r="AP52" s="467"/>
      <c r="AQ52" s="467"/>
      <c r="AR52" s="467"/>
      <c r="AS52" s="467"/>
      <c r="AT52" s="468"/>
      <c r="AU52" s="466"/>
      <c r="AV52" s="467"/>
      <c r="AW52" s="467"/>
      <c r="AX52" s="1812"/>
      <c r="AY52" s="1813"/>
      <c r="AZ52" s="1814"/>
      <c r="BA52" s="1815"/>
      <c r="BB52" s="1816"/>
      <c r="BC52" s="1817"/>
      <c r="BD52" s="1817"/>
      <c r="BE52" s="1817"/>
      <c r="BF52" s="1818"/>
    </row>
    <row r="53" spans="2:58" ht="20.25" customHeight="1" x14ac:dyDescent="0.15">
      <c r="B53" s="1716"/>
      <c r="C53" s="1720"/>
      <c r="D53" s="1721"/>
      <c r="E53" s="1722"/>
      <c r="F53" s="469"/>
      <c r="G53" s="1727"/>
      <c r="H53" s="1731"/>
      <c r="I53" s="1732"/>
      <c r="J53" s="1732"/>
      <c r="K53" s="1733"/>
      <c r="L53" s="1737"/>
      <c r="M53" s="1738"/>
      <c r="N53" s="1738"/>
      <c r="O53" s="1739"/>
      <c r="P53" s="1783" t="s">
        <v>1207</v>
      </c>
      <c r="Q53" s="1784"/>
      <c r="R53" s="1785"/>
      <c r="S53" s="470" t="str">
        <f>IF(S52="","",VLOOKUP(S52,'別紙１-3【記載例】シフト記号表（勤務時間帯）'!$C$6:$K$35,9,FALSE))</f>
        <v/>
      </c>
      <c r="T53" s="471" t="str">
        <f>IF(T52="","",VLOOKUP(T52,'別紙１-3【記載例】シフト記号表（勤務時間帯）'!$C$6:$K$35,9,FALSE))</f>
        <v/>
      </c>
      <c r="U53" s="471" t="str">
        <f>IF(U52="","",VLOOKUP(U52,'別紙１-3【記載例】シフト記号表（勤務時間帯）'!$C$6:$K$35,9,FALSE))</f>
        <v/>
      </c>
      <c r="V53" s="471" t="str">
        <f>IF(V52="","",VLOOKUP(V52,'別紙１-3【記載例】シフト記号表（勤務時間帯）'!$C$6:$K$35,9,FALSE))</f>
        <v/>
      </c>
      <c r="W53" s="471" t="str">
        <f>IF(W52="","",VLOOKUP(W52,'別紙１-3【記載例】シフト記号表（勤務時間帯）'!$C$6:$K$35,9,FALSE))</f>
        <v/>
      </c>
      <c r="X53" s="471" t="str">
        <f>IF(X52="","",VLOOKUP(X52,'別紙１-3【記載例】シフト記号表（勤務時間帯）'!$C$6:$K$35,9,FALSE))</f>
        <v/>
      </c>
      <c r="Y53" s="472" t="str">
        <f>IF(Y52="","",VLOOKUP(Y52,'別紙１-3【記載例】シフト記号表（勤務時間帯）'!$C$6:$K$35,9,FALSE))</f>
        <v/>
      </c>
      <c r="Z53" s="470" t="str">
        <f>IF(Z52="","",VLOOKUP(Z52,'別紙１-3【記載例】シフト記号表（勤務時間帯）'!$C$6:$K$35,9,FALSE))</f>
        <v/>
      </c>
      <c r="AA53" s="471" t="str">
        <f>IF(AA52="","",VLOOKUP(AA52,'別紙１-3【記載例】シフト記号表（勤務時間帯）'!$C$6:$K$35,9,FALSE))</f>
        <v/>
      </c>
      <c r="AB53" s="471" t="str">
        <f>IF(AB52="","",VLOOKUP(AB52,'別紙１-3【記載例】シフト記号表（勤務時間帯）'!$C$6:$K$35,9,FALSE))</f>
        <v/>
      </c>
      <c r="AC53" s="471" t="str">
        <f>IF(AC52="","",VLOOKUP(AC52,'別紙１-3【記載例】シフト記号表（勤務時間帯）'!$C$6:$K$35,9,FALSE))</f>
        <v/>
      </c>
      <c r="AD53" s="471" t="str">
        <f>IF(AD52="","",VLOOKUP(AD52,'別紙１-3【記載例】シフト記号表（勤務時間帯）'!$C$6:$K$35,9,FALSE))</f>
        <v/>
      </c>
      <c r="AE53" s="471" t="str">
        <f>IF(AE52="","",VLOOKUP(AE52,'別紙１-3【記載例】シフト記号表（勤務時間帯）'!$C$6:$K$35,9,FALSE))</f>
        <v/>
      </c>
      <c r="AF53" s="472" t="str">
        <f>IF(AF52="","",VLOOKUP(AF52,'別紙１-3【記載例】シフト記号表（勤務時間帯）'!$C$6:$K$35,9,FALSE))</f>
        <v/>
      </c>
      <c r="AG53" s="470" t="str">
        <f>IF(AG52="","",VLOOKUP(AG52,'別紙１-3【記載例】シフト記号表（勤務時間帯）'!$C$6:$K$35,9,FALSE))</f>
        <v/>
      </c>
      <c r="AH53" s="471" t="str">
        <f>IF(AH52="","",VLOOKUP(AH52,'別紙１-3【記載例】シフト記号表（勤務時間帯）'!$C$6:$K$35,9,FALSE))</f>
        <v/>
      </c>
      <c r="AI53" s="471" t="str">
        <f>IF(AI52="","",VLOOKUP(AI52,'別紙１-3【記載例】シフト記号表（勤務時間帯）'!$C$6:$K$35,9,FALSE))</f>
        <v/>
      </c>
      <c r="AJ53" s="471" t="str">
        <f>IF(AJ52="","",VLOOKUP(AJ52,'別紙１-3【記載例】シフト記号表（勤務時間帯）'!$C$6:$K$35,9,FALSE))</f>
        <v/>
      </c>
      <c r="AK53" s="471" t="str">
        <f>IF(AK52="","",VLOOKUP(AK52,'別紙１-3【記載例】シフト記号表（勤務時間帯）'!$C$6:$K$35,9,FALSE))</f>
        <v/>
      </c>
      <c r="AL53" s="471" t="str">
        <f>IF(AL52="","",VLOOKUP(AL52,'別紙１-3【記載例】シフト記号表（勤務時間帯）'!$C$6:$K$35,9,FALSE))</f>
        <v/>
      </c>
      <c r="AM53" s="472" t="str">
        <f>IF(AM52="","",VLOOKUP(AM52,'別紙１-3【記載例】シフト記号表（勤務時間帯）'!$C$6:$K$35,9,FALSE))</f>
        <v/>
      </c>
      <c r="AN53" s="470" t="str">
        <f>IF(AN52="","",VLOOKUP(AN52,'別紙１-3【記載例】シフト記号表（勤務時間帯）'!$C$6:$K$35,9,FALSE))</f>
        <v/>
      </c>
      <c r="AO53" s="471" t="str">
        <f>IF(AO52="","",VLOOKUP(AO52,'別紙１-3【記載例】シフト記号表（勤務時間帯）'!$C$6:$K$35,9,FALSE))</f>
        <v/>
      </c>
      <c r="AP53" s="471" t="str">
        <f>IF(AP52="","",VLOOKUP(AP52,'別紙１-3【記載例】シフト記号表（勤務時間帯）'!$C$6:$K$35,9,FALSE))</f>
        <v/>
      </c>
      <c r="AQ53" s="471" t="str">
        <f>IF(AQ52="","",VLOOKUP(AQ52,'別紙１-3【記載例】シフト記号表（勤務時間帯）'!$C$6:$K$35,9,FALSE))</f>
        <v/>
      </c>
      <c r="AR53" s="471" t="str">
        <f>IF(AR52="","",VLOOKUP(AR52,'別紙１-3【記載例】シフト記号表（勤務時間帯）'!$C$6:$K$35,9,FALSE))</f>
        <v/>
      </c>
      <c r="AS53" s="471" t="str">
        <f>IF(AS52="","",VLOOKUP(AS52,'別紙１-3【記載例】シフト記号表（勤務時間帯）'!$C$6:$K$35,9,FALSE))</f>
        <v/>
      </c>
      <c r="AT53" s="472" t="str">
        <f>IF(AT52="","",VLOOKUP(AT52,'別紙１-3【記載例】シフト記号表（勤務時間帯）'!$C$6:$K$35,9,FALSE))</f>
        <v/>
      </c>
      <c r="AU53" s="470" t="str">
        <f>IF(AU52="","",VLOOKUP(AU52,'別紙１-3【記載例】シフト記号表（勤務時間帯）'!$C$6:$K$35,9,FALSE))</f>
        <v/>
      </c>
      <c r="AV53" s="471" t="str">
        <f>IF(AV52="","",VLOOKUP(AV52,'別紙１-3【記載例】シフト記号表（勤務時間帯）'!$C$6:$K$35,9,FALSE))</f>
        <v/>
      </c>
      <c r="AW53" s="471" t="str">
        <f>IF(AW52="","",VLOOKUP(AW52,'別紙１-3【記載例】シフト記号表（勤務時間帯）'!$C$6:$K$35,9,FALSE))</f>
        <v/>
      </c>
      <c r="AX53" s="1786">
        <f>IF($BB$3="４週",SUM(S53:AT53),IF($BB$3="暦月",SUM(S53:AW53),""))</f>
        <v>0</v>
      </c>
      <c r="AY53" s="1787"/>
      <c r="AZ53" s="1788">
        <f>IF($BB$3="４週",AX53/4,IF($BB$3="暦月",'別紙１-3【記載例】通所リハ'!AX53/('別紙１-3【記載例】通所リハ'!$BB$8/7),""))</f>
        <v>0</v>
      </c>
      <c r="BA53" s="1789"/>
      <c r="BB53" s="1777"/>
      <c r="BC53" s="1778"/>
      <c r="BD53" s="1778"/>
      <c r="BE53" s="1778"/>
      <c r="BF53" s="1779"/>
    </row>
    <row r="54" spans="2:58" ht="20.25" customHeight="1" x14ac:dyDescent="0.15">
      <c r="B54" s="1716"/>
      <c r="C54" s="1723"/>
      <c r="D54" s="1724"/>
      <c r="E54" s="1725"/>
      <c r="F54" s="469">
        <f>C52</f>
        <v>0</v>
      </c>
      <c r="G54" s="1801"/>
      <c r="H54" s="1731"/>
      <c r="I54" s="1732"/>
      <c r="J54" s="1732"/>
      <c r="K54" s="1733"/>
      <c r="L54" s="1806"/>
      <c r="M54" s="1807"/>
      <c r="N54" s="1807"/>
      <c r="O54" s="1808"/>
      <c r="P54" s="1790" t="s">
        <v>1208</v>
      </c>
      <c r="Q54" s="1791"/>
      <c r="R54" s="1792"/>
      <c r="S54" s="474" t="str">
        <f>IF(S52="","",VLOOKUP(S52,'別紙１-3【記載例】シフト記号表（勤務時間帯）'!$C$6:$U$35,19,FALSE))</f>
        <v/>
      </c>
      <c r="T54" s="475" t="str">
        <f>IF(T52="","",VLOOKUP(T52,'別紙１-3【記載例】シフト記号表（勤務時間帯）'!$C$6:$U$35,19,FALSE))</f>
        <v/>
      </c>
      <c r="U54" s="475" t="str">
        <f>IF(U52="","",VLOOKUP(U52,'別紙１-3【記載例】シフト記号表（勤務時間帯）'!$C$6:$U$35,19,FALSE))</f>
        <v/>
      </c>
      <c r="V54" s="475" t="str">
        <f>IF(V52="","",VLOOKUP(V52,'別紙１-3【記載例】シフト記号表（勤務時間帯）'!$C$6:$U$35,19,FALSE))</f>
        <v/>
      </c>
      <c r="W54" s="475" t="str">
        <f>IF(W52="","",VLOOKUP(W52,'別紙１-3【記載例】シフト記号表（勤務時間帯）'!$C$6:$U$35,19,FALSE))</f>
        <v/>
      </c>
      <c r="X54" s="475" t="str">
        <f>IF(X52="","",VLOOKUP(X52,'別紙１-3【記載例】シフト記号表（勤務時間帯）'!$C$6:$U$35,19,FALSE))</f>
        <v/>
      </c>
      <c r="Y54" s="476" t="str">
        <f>IF(Y52="","",VLOOKUP(Y52,'別紙１-3【記載例】シフト記号表（勤務時間帯）'!$C$6:$U$35,19,FALSE))</f>
        <v/>
      </c>
      <c r="Z54" s="474" t="str">
        <f>IF(Z52="","",VLOOKUP(Z52,'別紙１-3【記載例】シフト記号表（勤務時間帯）'!$C$6:$U$35,19,FALSE))</f>
        <v/>
      </c>
      <c r="AA54" s="475" t="str">
        <f>IF(AA52="","",VLOOKUP(AA52,'別紙１-3【記載例】シフト記号表（勤務時間帯）'!$C$6:$U$35,19,FALSE))</f>
        <v/>
      </c>
      <c r="AB54" s="475" t="str">
        <f>IF(AB52="","",VLOOKUP(AB52,'別紙１-3【記載例】シフト記号表（勤務時間帯）'!$C$6:$U$35,19,FALSE))</f>
        <v/>
      </c>
      <c r="AC54" s="475" t="str">
        <f>IF(AC52="","",VLOOKUP(AC52,'別紙１-3【記載例】シフト記号表（勤務時間帯）'!$C$6:$U$35,19,FALSE))</f>
        <v/>
      </c>
      <c r="AD54" s="475" t="str">
        <f>IF(AD52="","",VLOOKUP(AD52,'別紙１-3【記載例】シフト記号表（勤務時間帯）'!$C$6:$U$35,19,FALSE))</f>
        <v/>
      </c>
      <c r="AE54" s="475" t="str">
        <f>IF(AE52="","",VLOOKUP(AE52,'別紙１-3【記載例】シフト記号表（勤務時間帯）'!$C$6:$U$35,19,FALSE))</f>
        <v/>
      </c>
      <c r="AF54" s="476" t="str">
        <f>IF(AF52="","",VLOOKUP(AF52,'別紙１-3【記載例】シフト記号表（勤務時間帯）'!$C$6:$U$35,19,FALSE))</f>
        <v/>
      </c>
      <c r="AG54" s="474" t="str">
        <f>IF(AG52="","",VLOOKUP(AG52,'別紙１-3【記載例】シフト記号表（勤務時間帯）'!$C$6:$U$35,19,FALSE))</f>
        <v/>
      </c>
      <c r="AH54" s="475" t="str">
        <f>IF(AH52="","",VLOOKUP(AH52,'別紙１-3【記載例】シフト記号表（勤務時間帯）'!$C$6:$U$35,19,FALSE))</f>
        <v/>
      </c>
      <c r="AI54" s="475" t="str">
        <f>IF(AI52="","",VLOOKUP(AI52,'別紙１-3【記載例】シフト記号表（勤務時間帯）'!$C$6:$U$35,19,FALSE))</f>
        <v/>
      </c>
      <c r="AJ54" s="475" t="str">
        <f>IF(AJ52="","",VLOOKUP(AJ52,'別紙１-3【記載例】シフト記号表（勤務時間帯）'!$C$6:$U$35,19,FALSE))</f>
        <v/>
      </c>
      <c r="AK54" s="475" t="str">
        <f>IF(AK52="","",VLOOKUP(AK52,'別紙１-3【記載例】シフト記号表（勤務時間帯）'!$C$6:$U$35,19,FALSE))</f>
        <v/>
      </c>
      <c r="AL54" s="475" t="str">
        <f>IF(AL52="","",VLOOKUP(AL52,'別紙１-3【記載例】シフト記号表（勤務時間帯）'!$C$6:$U$35,19,FALSE))</f>
        <v/>
      </c>
      <c r="AM54" s="476" t="str">
        <f>IF(AM52="","",VLOOKUP(AM52,'別紙１-3【記載例】シフト記号表（勤務時間帯）'!$C$6:$U$35,19,FALSE))</f>
        <v/>
      </c>
      <c r="AN54" s="474" t="str">
        <f>IF(AN52="","",VLOOKUP(AN52,'別紙１-3【記載例】シフト記号表（勤務時間帯）'!$C$6:$U$35,19,FALSE))</f>
        <v/>
      </c>
      <c r="AO54" s="475" t="str">
        <f>IF(AO52="","",VLOOKUP(AO52,'別紙１-3【記載例】シフト記号表（勤務時間帯）'!$C$6:$U$35,19,FALSE))</f>
        <v/>
      </c>
      <c r="AP54" s="475" t="str">
        <f>IF(AP52="","",VLOOKUP(AP52,'別紙１-3【記載例】シフト記号表（勤務時間帯）'!$C$6:$U$35,19,FALSE))</f>
        <v/>
      </c>
      <c r="AQ54" s="475" t="str">
        <f>IF(AQ52="","",VLOOKUP(AQ52,'別紙１-3【記載例】シフト記号表（勤務時間帯）'!$C$6:$U$35,19,FALSE))</f>
        <v/>
      </c>
      <c r="AR54" s="475" t="str">
        <f>IF(AR52="","",VLOOKUP(AR52,'別紙１-3【記載例】シフト記号表（勤務時間帯）'!$C$6:$U$35,19,FALSE))</f>
        <v/>
      </c>
      <c r="AS54" s="475" t="str">
        <f>IF(AS52="","",VLOOKUP(AS52,'別紙１-3【記載例】シフト記号表（勤務時間帯）'!$C$6:$U$35,19,FALSE))</f>
        <v/>
      </c>
      <c r="AT54" s="476" t="str">
        <f>IF(AT52="","",VLOOKUP(AT52,'別紙１-3【記載例】シフト記号表（勤務時間帯）'!$C$6:$U$35,19,FALSE))</f>
        <v/>
      </c>
      <c r="AU54" s="474" t="str">
        <f>IF(AU52="","",VLOOKUP(AU52,'別紙１-3【記載例】シフト記号表（勤務時間帯）'!$C$6:$U$35,19,FALSE))</f>
        <v/>
      </c>
      <c r="AV54" s="475" t="str">
        <f>IF(AV52="","",VLOOKUP(AV52,'別紙１-3【記載例】シフト記号表（勤務時間帯）'!$C$6:$U$35,19,FALSE))</f>
        <v/>
      </c>
      <c r="AW54" s="475" t="str">
        <f>IF(AW52="","",VLOOKUP(AW52,'別紙１-3【記載例】シフト記号表（勤務時間帯）'!$C$6:$U$35,19,FALSE))</f>
        <v/>
      </c>
      <c r="AX54" s="1793">
        <f>IF($BB$3="４週",SUM(S54:AT54),IF($BB$3="暦月",SUM(S54:AW54),""))</f>
        <v>0</v>
      </c>
      <c r="AY54" s="1794"/>
      <c r="AZ54" s="1795">
        <f>IF($BB$3="４週",AX54/4,IF($BB$3="暦月",'別紙１-3【記載例】通所リハ'!AX54/('別紙１-3【記載例】通所リハ'!$BB$8/7),""))</f>
        <v>0</v>
      </c>
      <c r="BA54" s="1796"/>
      <c r="BB54" s="1780"/>
      <c r="BC54" s="1781"/>
      <c r="BD54" s="1781"/>
      <c r="BE54" s="1781"/>
      <c r="BF54" s="1782"/>
    </row>
    <row r="55" spans="2:58" ht="20.25" customHeight="1" x14ac:dyDescent="0.15">
      <c r="B55" s="1716">
        <f>B52+1</f>
        <v>12</v>
      </c>
      <c r="C55" s="1797"/>
      <c r="D55" s="1798"/>
      <c r="E55" s="1799"/>
      <c r="F55" s="477"/>
      <c r="G55" s="1800"/>
      <c r="H55" s="1802"/>
      <c r="I55" s="1732"/>
      <c r="J55" s="1732"/>
      <c r="K55" s="1733"/>
      <c r="L55" s="1803"/>
      <c r="M55" s="1804"/>
      <c r="N55" s="1804"/>
      <c r="O55" s="1805"/>
      <c r="P55" s="1809" t="s">
        <v>1205</v>
      </c>
      <c r="Q55" s="1810"/>
      <c r="R55" s="1811"/>
      <c r="S55" s="466"/>
      <c r="T55" s="467"/>
      <c r="U55" s="467"/>
      <c r="V55" s="467"/>
      <c r="W55" s="467"/>
      <c r="X55" s="467"/>
      <c r="Y55" s="468"/>
      <c r="Z55" s="466"/>
      <c r="AA55" s="467"/>
      <c r="AB55" s="467"/>
      <c r="AC55" s="467"/>
      <c r="AD55" s="467"/>
      <c r="AE55" s="467"/>
      <c r="AF55" s="468"/>
      <c r="AG55" s="466"/>
      <c r="AH55" s="467"/>
      <c r="AI55" s="467"/>
      <c r="AJ55" s="467"/>
      <c r="AK55" s="467"/>
      <c r="AL55" s="467"/>
      <c r="AM55" s="468"/>
      <c r="AN55" s="466"/>
      <c r="AO55" s="467"/>
      <c r="AP55" s="467"/>
      <c r="AQ55" s="467"/>
      <c r="AR55" s="467"/>
      <c r="AS55" s="467"/>
      <c r="AT55" s="468"/>
      <c r="AU55" s="466"/>
      <c r="AV55" s="467"/>
      <c r="AW55" s="467"/>
      <c r="AX55" s="1812"/>
      <c r="AY55" s="1813"/>
      <c r="AZ55" s="1814"/>
      <c r="BA55" s="1815"/>
      <c r="BB55" s="1827"/>
      <c r="BC55" s="1804"/>
      <c r="BD55" s="1804"/>
      <c r="BE55" s="1804"/>
      <c r="BF55" s="1805"/>
    </row>
    <row r="56" spans="2:58" ht="20.25" customHeight="1" x14ac:dyDescent="0.15">
      <c r="B56" s="1716"/>
      <c r="C56" s="1720"/>
      <c r="D56" s="1721"/>
      <c r="E56" s="1722"/>
      <c r="F56" s="469"/>
      <c r="G56" s="1727"/>
      <c r="H56" s="1731"/>
      <c r="I56" s="1732"/>
      <c r="J56" s="1732"/>
      <c r="K56" s="1733"/>
      <c r="L56" s="1737"/>
      <c r="M56" s="1738"/>
      <c r="N56" s="1738"/>
      <c r="O56" s="1739"/>
      <c r="P56" s="1783" t="s">
        <v>1207</v>
      </c>
      <c r="Q56" s="1784"/>
      <c r="R56" s="1785"/>
      <c r="S56" s="470" t="str">
        <f>IF(S55="","",VLOOKUP(S55,'別紙１-3【記載例】シフト記号表（勤務時間帯）'!$C$6:$K$35,9,FALSE))</f>
        <v/>
      </c>
      <c r="T56" s="471" t="str">
        <f>IF(T55="","",VLOOKUP(T55,'別紙１-3【記載例】シフト記号表（勤務時間帯）'!$C$6:$K$35,9,FALSE))</f>
        <v/>
      </c>
      <c r="U56" s="471" t="str">
        <f>IF(U55="","",VLOOKUP(U55,'別紙１-3【記載例】シフト記号表（勤務時間帯）'!$C$6:$K$35,9,FALSE))</f>
        <v/>
      </c>
      <c r="V56" s="471" t="str">
        <f>IF(V55="","",VLOOKUP(V55,'別紙１-3【記載例】シフト記号表（勤務時間帯）'!$C$6:$K$35,9,FALSE))</f>
        <v/>
      </c>
      <c r="W56" s="471" t="str">
        <f>IF(W55="","",VLOOKUP(W55,'別紙１-3【記載例】シフト記号表（勤務時間帯）'!$C$6:$K$35,9,FALSE))</f>
        <v/>
      </c>
      <c r="X56" s="471" t="str">
        <f>IF(X55="","",VLOOKUP(X55,'別紙１-3【記載例】シフト記号表（勤務時間帯）'!$C$6:$K$35,9,FALSE))</f>
        <v/>
      </c>
      <c r="Y56" s="472" t="str">
        <f>IF(Y55="","",VLOOKUP(Y55,'別紙１-3【記載例】シフト記号表（勤務時間帯）'!$C$6:$K$35,9,FALSE))</f>
        <v/>
      </c>
      <c r="Z56" s="470" t="str">
        <f>IF(Z55="","",VLOOKUP(Z55,'別紙１-3【記載例】シフト記号表（勤務時間帯）'!$C$6:$K$35,9,FALSE))</f>
        <v/>
      </c>
      <c r="AA56" s="471" t="str">
        <f>IF(AA55="","",VLOOKUP(AA55,'別紙１-3【記載例】シフト記号表（勤務時間帯）'!$C$6:$K$35,9,FALSE))</f>
        <v/>
      </c>
      <c r="AB56" s="471" t="str">
        <f>IF(AB55="","",VLOOKUP(AB55,'別紙１-3【記載例】シフト記号表（勤務時間帯）'!$C$6:$K$35,9,FALSE))</f>
        <v/>
      </c>
      <c r="AC56" s="471" t="str">
        <f>IF(AC55="","",VLOOKUP(AC55,'別紙１-3【記載例】シフト記号表（勤務時間帯）'!$C$6:$K$35,9,FALSE))</f>
        <v/>
      </c>
      <c r="AD56" s="471" t="str">
        <f>IF(AD55="","",VLOOKUP(AD55,'別紙１-3【記載例】シフト記号表（勤務時間帯）'!$C$6:$K$35,9,FALSE))</f>
        <v/>
      </c>
      <c r="AE56" s="471" t="str">
        <f>IF(AE55="","",VLOOKUP(AE55,'別紙１-3【記載例】シフト記号表（勤務時間帯）'!$C$6:$K$35,9,FALSE))</f>
        <v/>
      </c>
      <c r="AF56" s="472" t="str">
        <f>IF(AF55="","",VLOOKUP(AF55,'別紙１-3【記載例】シフト記号表（勤務時間帯）'!$C$6:$K$35,9,FALSE))</f>
        <v/>
      </c>
      <c r="AG56" s="470" t="str">
        <f>IF(AG55="","",VLOOKUP(AG55,'別紙１-3【記載例】シフト記号表（勤務時間帯）'!$C$6:$K$35,9,FALSE))</f>
        <v/>
      </c>
      <c r="AH56" s="471" t="str">
        <f>IF(AH55="","",VLOOKUP(AH55,'別紙１-3【記載例】シフト記号表（勤務時間帯）'!$C$6:$K$35,9,FALSE))</f>
        <v/>
      </c>
      <c r="AI56" s="471" t="str">
        <f>IF(AI55="","",VLOOKUP(AI55,'別紙１-3【記載例】シフト記号表（勤務時間帯）'!$C$6:$K$35,9,FALSE))</f>
        <v/>
      </c>
      <c r="AJ56" s="471" t="str">
        <f>IF(AJ55="","",VLOOKUP(AJ55,'別紙１-3【記載例】シフト記号表（勤務時間帯）'!$C$6:$K$35,9,FALSE))</f>
        <v/>
      </c>
      <c r="AK56" s="471" t="str">
        <f>IF(AK55="","",VLOOKUP(AK55,'別紙１-3【記載例】シフト記号表（勤務時間帯）'!$C$6:$K$35,9,FALSE))</f>
        <v/>
      </c>
      <c r="AL56" s="471" t="str">
        <f>IF(AL55="","",VLOOKUP(AL55,'別紙１-3【記載例】シフト記号表（勤務時間帯）'!$C$6:$K$35,9,FALSE))</f>
        <v/>
      </c>
      <c r="AM56" s="472" t="str">
        <f>IF(AM55="","",VLOOKUP(AM55,'別紙１-3【記載例】シフト記号表（勤務時間帯）'!$C$6:$K$35,9,FALSE))</f>
        <v/>
      </c>
      <c r="AN56" s="470" t="str">
        <f>IF(AN55="","",VLOOKUP(AN55,'別紙１-3【記載例】シフト記号表（勤務時間帯）'!$C$6:$K$35,9,FALSE))</f>
        <v/>
      </c>
      <c r="AO56" s="471" t="str">
        <f>IF(AO55="","",VLOOKUP(AO55,'別紙１-3【記載例】シフト記号表（勤務時間帯）'!$C$6:$K$35,9,FALSE))</f>
        <v/>
      </c>
      <c r="AP56" s="471" t="str">
        <f>IF(AP55="","",VLOOKUP(AP55,'別紙１-3【記載例】シフト記号表（勤務時間帯）'!$C$6:$K$35,9,FALSE))</f>
        <v/>
      </c>
      <c r="AQ56" s="471" t="str">
        <f>IF(AQ55="","",VLOOKUP(AQ55,'別紙１-3【記載例】シフト記号表（勤務時間帯）'!$C$6:$K$35,9,FALSE))</f>
        <v/>
      </c>
      <c r="AR56" s="471" t="str">
        <f>IF(AR55="","",VLOOKUP(AR55,'別紙１-3【記載例】シフト記号表（勤務時間帯）'!$C$6:$K$35,9,FALSE))</f>
        <v/>
      </c>
      <c r="AS56" s="471" t="str">
        <f>IF(AS55="","",VLOOKUP(AS55,'別紙１-3【記載例】シフト記号表（勤務時間帯）'!$C$6:$K$35,9,FALSE))</f>
        <v/>
      </c>
      <c r="AT56" s="472" t="str">
        <f>IF(AT55="","",VLOOKUP(AT55,'別紙１-3【記載例】シフト記号表（勤務時間帯）'!$C$6:$K$35,9,FALSE))</f>
        <v/>
      </c>
      <c r="AU56" s="470" t="str">
        <f>IF(AU55="","",VLOOKUP(AU55,'別紙１-3【記載例】シフト記号表（勤務時間帯）'!$C$6:$K$35,9,FALSE))</f>
        <v/>
      </c>
      <c r="AV56" s="471" t="str">
        <f>IF(AV55="","",VLOOKUP(AV55,'別紙１-3【記載例】シフト記号表（勤務時間帯）'!$C$6:$K$35,9,FALSE))</f>
        <v/>
      </c>
      <c r="AW56" s="471" t="str">
        <f>IF(AW55="","",VLOOKUP(AW55,'別紙１-3【記載例】シフト記号表（勤務時間帯）'!$C$6:$K$35,9,FALSE))</f>
        <v/>
      </c>
      <c r="AX56" s="1786">
        <f>IF($BB$3="４週",SUM(S56:AT56),IF($BB$3="暦月",SUM(S56:AW56),""))</f>
        <v>0</v>
      </c>
      <c r="AY56" s="1787"/>
      <c r="AZ56" s="1788">
        <f>IF($BB$3="４週",AX56/4,IF($BB$3="暦月",'別紙１-3【記載例】通所リハ'!AX56/('別紙１-3【記載例】通所リハ'!$BB$8/7),""))</f>
        <v>0</v>
      </c>
      <c r="BA56" s="1789"/>
      <c r="BB56" s="1828"/>
      <c r="BC56" s="1738"/>
      <c r="BD56" s="1738"/>
      <c r="BE56" s="1738"/>
      <c r="BF56" s="1739"/>
    </row>
    <row r="57" spans="2:58" ht="20.25" customHeight="1" x14ac:dyDescent="0.15">
      <c r="B57" s="1716"/>
      <c r="C57" s="1723"/>
      <c r="D57" s="1724"/>
      <c r="E57" s="1725"/>
      <c r="F57" s="469">
        <f>C55</f>
        <v>0</v>
      </c>
      <c r="G57" s="1801"/>
      <c r="H57" s="1731"/>
      <c r="I57" s="1732"/>
      <c r="J57" s="1732"/>
      <c r="K57" s="1733"/>
      <c r="L57" s="1806"/>
      <c r="M57" s="1807"/>
      <c r="N57" s="1807"/>
      <c r="O57" s="1808"/>
      <c r="P57" s="1790" t="s">
        <v>1208</v>
      </c>
      <c r="Q57" s="1791"/>
      <c r="R57" s="1792"/>
      <c r="S57" s="474" t="str">
        <f>IF(S55="","",VLOOKUP(S55,'別紙１-3【記載例】シフト記号表（勤務時間帯）'!$C$6:$U$35,19,FALSE))</f>
        <v/>
      </c>
      <c r="T57" s="475" t="str">
        <f>IF(T55="","",VLOOKUP(T55,'別紙１-3【記載例】シフト記号表（勤務時間帯）'!$C$6:$U$35,19,FALSE))</f>
        <v/>
      </c>
      <c r="U57" s="475" t="str">
        <f>IF(U55="","",VLOOKUP(U55,'別紙１-3【記載例】シフト記号表（勤務時間帯）'!$C$6:$U$35,19,FALSE))</f>
        <v/>
      </c>
      <c r="V57" s="475" t="str">
        <f>IF(V55="","",VLOOKUP(V55,'別紙１-3【記載例】シフト記号表（勤務時間帯）'!$C$6:$U$35,19,FALSE))</f>
        <v/>
      </c>
      <c r="W57" s="475" t="str">
        <f>IF(W55="","",VLOOKUP(W55,'別紙１-3【記載例】シフト記号表（勤務時間帯）'!$C$6:$U$35,19,FALSE))</f>
        <v/>
      </c>
      <c r="X57" s="475" t="str">
        <f>IF(X55="","",VLOOKUP(X55,'別紙１-3【記載例】シフト記号表（勤務時間帯）'!$C$6:$U$35,19,FALSE))</f>
        <v/>
      </c>
      <c r="Y57" s="476" t="str">
        <f>IF(Y55="","",VLOOKUP(Y55,'別紙１-3【記載例】シフト記号表（勤務時間帯）'!$C$6:$U$35,19,FALSE))</f>
        <v/>
      </c>
      <c r="Z57" s="474" t="str">
        <f>IF(Z55="","",VLOOKUP(Z55,'別紙１-3【記載例】シフト記号表（勤務時間帯）'!$C$6:$U$35,19,FALSE))</f>
        <v/>
      </c>
      <c r="AA57" s="475" t="str">
        <f>IF(AA55="","",VLOOKUP(AA55,'別紙１-3【記載例】シフト記号表（勤務時間帯）'!$C$6:$U$35,19,FALSE))</f>
        <v/>
      </c>
      <c r="AB57" s="475" t="str">
        <f>IF(AB55="","",VLOOKUP(AB55,'別紙１-3【記載例】シフト記号表（勤務時間帯）'!$C$6:$U$35,19,FALSE))</f>
        <v/>
      </c>
      <c r="AC57" s="475" t="str">
        <f>IF(AC55="","",VLOOKUP(AC55,'別紙１-3【記載例】シフト記号表（勤務時間帯）'!$C$6:$U$35,19,FALSE))</f>
        <v/>
      </c>
      <c r="AD57" s="475" t="str">
        <f>IF(AD55="","",VLOOKUP(AD55,'別紙１-3【記載例】シフト記号表（勤務時間帯）'!$C$6:$U$35,19,FALSE))</f>
        <v/>
      </c>
      <c r="AE57" s="475" t="str">
        <f>IF(AE55="","",VLOOKUP(AE55,'別紙１-3【記載例】シフト記号表（勤務時間帯）'!$C$6:$U$35,19,FALSE))</f>
        <v/>
      </c>
      <c r="AF57" s="476" t="str">
        <f>IF(AF55="","",VLOOKUP(AF55,'別紙１-3【記載例】シフト記号表（勤務時間帯）'!$C$6:$U$35,19,FALSE))</f>
        <v/>
      </c>
      <c r="AG57" s="474" t="str">
        <f>IF(AG55="","",VLOOKUP(AG55,'別紙１-3【記載例】シフト記号表（勤務時間帯）'!$C$6:$U$35,19,FALSE))</f>
        <v/>
      </c>
      <c r="AH57" s="475" t="str">
        <f>IF(AH55="","",VLOOKUP(AH55,'別紙１-3【記載例】シフト記号表（勤務時間帯）'!$C$6:$U$35,19,FALSE))</f>
        <v/>
      </c>
      <c r="AI57" s="475" t="str">
        <f>IF(AI55="","",VLOOKUP(AI55,'別紙１-3【記載例】シフト記号表（勤務時間帯）'!$C$6:$U$35,19,FALSE))</f>
        <v/>
      </c>
      <c r="AJ57" s="475" t="str">
        <f>IF(AJ55="","",VLOOKUP(AJ55,'別紙１-3【記載例】シフト記号表（勤務時間帯）'!$C$6:$U$35,19,FALSE))</f>
        <v/>
      </c>
      <c r="AK57" s="475" t="str">
        <f>IF(AK55="","",VLOOKUP(AK55,'別紙１-3【記載例】シフト記号表（勤務時間帯）'!$C$6:$U$35,19,FALSE))</f>
        <v/>
      </c>
      <c r="AL57" s="475" t="str">
        <f>IF(AL55="","",VLOOKUP(AL55,'別紙１-3【記載例】シフト記号表（勤務時間帯）'!$C$6:$U$35,19,FALSE))</f>
        <v/>
      </c>
      <c r="AM57" s="476" t="str">
        <f>IF(AM55="","",VLOOKUP(AM55,'別紙１-3【記載例】シフト記号表（勤務時間帯）'!$C$6:$U$35,19,FALSE))</f>
        <v/>
      </c>
      <c r="AN57" s="474" t="str">
        <f>IF(AN55="","",VLOOKUP(AN55,'別紙１-3【記載例】シフト記号表（勤務時間帯）'!$C$6:$U$35,19,FALSE))</f>
        <v/>
      </c>
      <c r="AO57" s="475" t="str">
        <f>IF(AO55="","",VLOOKUP(AO55,'別紙１-3【記載例】シフト記号表（勤務時間帯）'!$C$6:$U$35,19,FALSE))</f>
        <v/>
      </c>
      <c r="AP57" s="475" t="str">
        <f>IF(AP55="","",VLOOKUP(AP55,'別紙１-3【記載例】シフト記号表（勤務時間帯）'!$C$6:$U$35,19,FALSE))</f>
        <v/>
      </c>
      <c r="AQ57" s="475" t="str">
        <f>IF(AQ55="","",VLOOKUP(AQ55,'別紙１-3【記載例】シフト記号表（勤務時間帯）'!$C$6:$U$35,19,FALSE))</f>
        <v/>
      </c>
      <c r="AR57" s="475" t="str">
        <f>IF(AR55="","",VLOOKUP(AR55,'別紙１-3【記載例】シフト記号表（勤務時間帯）'!$C$6:$U$35,19,FALSE))</f>
        <v/>
      </c>
      <c r="AS57" s="475" t="str">
        <f>IF(AS55="","",VLOOKUP(AS55,'別紙１-3【記載例】シフト記号表（勤務時間帯）'!$C$6:$U$35,19,FALSE))</f>
        <v/>
      </c>
      <c r="AT57" s="476" t="str">
        <f>IF(AT55="","",VLOOKUP(AT55,'別紙１-3【記載例】シフト記号表（勤務時間帯）'!$C$6:$U$35,19,FALSE))</f>
        <v/>
      </c>
      <c r="AU57" s="474" t="str">
        <f>IF(AU55="","",VLOOKUP(AU55,'別紙１-3【記載例】シフト記号表（勤務時間帯）'!$C$6:$U$35,19,FALSE))</f>
        <v/>
      </c>
      <c r="AV57" s="475" t="str">
        <f>IF(AV55="","",VLOOKUP(AV55,'別紙１-3【記載例】シフト記号表（勤務時間帯）'!$C$6:$U$35,19,FALSE))</f>
        <v/>
      </c>
      <c r="AW57" s="475" t="str">
        <f>IF(AW55="","",VLOOKUP(AW55,'別紙１-3【記載例】シフト記号表（勤務時間帯）'!$C$6:$U$35,19,FALSE))</f>
        <v/>
      </c>
      <c r="AX57" s="1793">
        <f>IF($BB$3="４週",SUM(S57:AT57),IF($BB$3="暦月",SUM(S57:AW57),""))</f>
        <v>0</v>
      </c>
      <c r="AY57" s="1794"/>
      <c r="AZ57" s="1795">
        <f>IF($BB$3="４週",AX57/4,IF($BB$3="暦月",'別紙１-3【記載例】通所リハ'!AX57/('別紙１-3【記載例】通所リハ'!$BB$8/7),""))</f>
        <v>0</v>
      </c>
      <c r="BA57" s="1796"/>
      <c r="BB57" s="1829"/>
      <c r="BC57" s="1807"/>
      <c r="BD57" s="1807"/>
      <c r="BE57" s="1807"/>
      <c r="BF57" s="1808"/>
    </row>
    <row r="58" spans="2:58" ht="20.25" customHeight="1" x14ac:dyDescent="0.15">
      <c r="B58" s="1716">
        <f>B55+1</f>
        <v>13</v>
      </c>
      <c r="C58" s="1797"/>
      <c r="D58" s="1798"/>
      <c r="E58" s="1799"/>
      <c r="F58" s="477"/>
      <c r="G58" s="1800"/>
      <c r="H58" s="1802"/>
      <c r="I58" s="1732"/>
      <c r="J58" s="1732"/>
      <c r="K58" s="1733"/>
      <c r="L58" s="1803"/>
      <c r="M58" s="1804"/>
      <c r="N58" s="1804"/>
      <c r="O58" s="1805"/>
      <c r="P58" s="1809" t="s">
        <v>1205</v>
      </c>
      <c r="Q58" s="1810"/>
      <c r="R58" s="1811"/>
      <c r="S58" s="466"/>
      <c r="T58" s="467"/>
      <c r="U58" s="467"/>
      <c r="V58" s="467"/>
      <c r="W58" s="467"/>
      <c r="X58" s="467"/>
      <c r="Y58" s="468"/>
      <c r="Z58" s="466"/>
      <c r="AA58" s="467"/>
      <c r="AB58" s="467"/>
      <c r="AC58" s="467"/>
      <c r="AD58" s="467"/>
      <c r="AE58" s="467"/>
      <c r="AF58" s="468"/>
      <c r="AG58" s="466"/>
      <c r="AH58" s="467"/>
      <c r="AI58" s="467"/>
      <c r="AJ58" s="467"/>
      <c r="AK58" s="467"/>
      <c r="AL58" s="467"/>
      <c r="AM58" s="468"/>
      <c r="AN58" s="466"/>
      <c r="AO58" s="467"/>
      <c r="AP58" s="467"/>
      <c r="AQ58" s="467"/>
      <c r="AR58" s="467"/>
      <c r="AS58" s="467"/>
      <c r="AT58" s="468"/>
      <c r="AU58" s="466"/>
      <c r="AV58" s="467"/>
      <c r="AW58" s="467"/>
      <c r="AX58" s="1812"/>
      <c r="AY58" s="1813"/>
      <c r="AZ58" s="1814"/>
      <c r="BA58" s="1815"/>
      <c r="BB58" s="1827"/>
      <c r="BC58" s="1804"/>
      <c r="BD58" s="1804"/>
      <c r="BE58" s="1804"/>
      <c r="BF58" s="1805"/>
    </row>
    <row r="59" spans="2:58" ht="20.25" customHeight="1" x14ac:dyDescent="0.15">
      <c r="B59" s="1716"/>
      <c r="C59" s="1720"/>
      <c r="D59" s="1721"/>
      <c r="E59" s="1722"/>
      <c r="F59" s="469"/>
      <c r="G59" s="1727"/>
      <c r="H59" s="1731"/>
      <c r="I59" s="1732"/>
      <c r="J59" s="1732"/>
      <c r="K59" s="1733"/>
      <c r="L59" s="1737"/>
      <c r="M59" s="1738"/>
      <c r="N59" s="1738"/>
      <c r="O59" s="1739"/>
      <c r="P59" s="1783" t="s">
        <v>1207</v>
      </c>
      <c r="Q59" s="1784"/>
      <c r="R59" s="1785"/>
      <c r="S59" s="470" t="str">
        <f>IF(S58="","",VLOOKUP(S58,'別紙１-3【記載例】シフト記号表（勤務時間帯）'!$C$6:$K$35,9,FALSE))</f>
        <v/>
      </c>
      <c r="T59" s="471" t="str">
        <f>IF(T58="","",VLOOKUP(T58,'別紙１-3【記載例】シフト記号表（勤務時間帯）'!$C$6:$K$35,9,FALSE))</f>
        <v/>
      </c>
      <c r="U59" s="471" t="str">
        <f>IF(U58="","",VLOOKUP(U58,'別紙１-3【記載例】シフト記号表（勤務時間帯）'!$C$6:$K$35,9,FALSE))</f>
        <v/>
      </c>
      <c r="V59" s="471" t="str">
        <f>IF(V58="","",VLOOKUP(V58,'別紙１-3【記載例】シフト記号表（勤務時間帯）'!$C$6:$K$35,9,FALSE))</f>
        <v/>
      </c>
      <c r="W59" s="471" t="str">
        <f>IF(W58="","",VLOOKUP(W58,'別紙１-3【記載例】シフト記号表（勤務時間帯）'!$C$6:$K$35,9,FALSE))</f>
        <v/>
      </c>
      <c r="X59" s="471" t="str">
        <f>IF(X58="","",VLOOKUP(X58,'別紙１-3【記載例】シフト記号表（勤務時間帯）'!$C$6:$K$35,9,FALSE))</f>
        <v/>
      </c>
      <c r="Y59" s="472" t="str">
        <f>IF(Y58="","",VLOOKUP(Y58,'別紙１-3【記載例】シフト記号表（勤務時間帯）'!$C$6:$K$35,9,FALSE))</f>
        <v/>
      </c>
      <c r="Z59" s="470" t="str">
        <f>IF(Z58="","",VLOOKUP(Z58,'別紙１-3【記載例】シフト記号表（勤務時間帯）'!$C$6:$K$35,9,FALSE))</f>
        <v/>
      </c>
      <c r="AA59" s="471" t="str">
        <f>IF(AA58="","",VLOOKUP(AA58,'別紙１-3【記載例】シフト記号表（勤務時間帯）'!$C$6:$K$35,9,FALSE))</f>
        <v/>
      </c>
      <c r="AB59" s="471" t="str">
        <f>IF(AB58="","",VLOOKUP(AB58,'別紙１-3【記載例】シフト記号表（勤務時間帯）'!$C$6:$K$35,9,FALSE))</f>
        <v/>
      </c>
      <c r="AC59" s="471" t="str">
        <f>IF(AC58="","",VLOOKUP(AC58,'別紙１-3【記載例】シフト記号表（勤務時間帯）'!$C$6:$K$35,9,FALSE))</f>
        <v/>
      </c>
      <c r="AD59" s="471" t="str">
        <f>IF(AD58="","",VLOOKUP(AD58,'別紙１-3【記載例】シフト記号表（勤務時間帯）'!$C$6:$K$35,9,FALSE))</f>
        <v/>
      </c>
      <c r="AE59" s="471" t="str">
        <f>IF(AE58="","",VLOOKUP(AE58,'別紙１-3【記載例】シフト記号表（勤務時間帯）'!$C$6:$K$35,9,FALSE))</f>
        <v/>
      </c>
      <c r="AF59" s="472" t="str">
        <f>IF(AF58="","",VLOOKUP(AF58,'別紙１-3【記載例】シフト記号表（勤務時間帯）'!$C$6:$K$35,9,FALSE))</f>
        <v/>
      </c>
      <c r="AG59" s="470" t="str">
        <f>IF(AG58="","",VLOOKUP(AG58,'別紙１-3【記載例】シフト記号表（勤務時間帯）'!$C$6:$K$35,9,FALSE))</f>
        <v/>
      </c>
      <c r="AH59" s="471" t="str">
        <f>IF(AH58="","",VLOOKUP(AH58,'別紙１-3【記載例】シフト記号表（勤務時間帯）'!$C$6:$K$35,9,FALSE))</f>
        <v/>
      </c>
      <c r="AI59" s="471" t="str">
        <f>IF(AI58="","",VLOOKUP(AI58,'別紙１-3【記載例】シフト記号表（勤務時間帯）'!$C$6:$K$35,9,FALSE))</f>
        <v/>
      </c>
      <c r="AJ59" s="471" t="str">
        <f>IF(AJ58="","",VLOOKUP(AJ58,'別紙１-3【記載例】シフト記号表（勤務時間帯）'!$C$6:$K$35,9,FALSE))</f>
        <v/>
      </c>
      <c r="AK59" s="471" t="str">
        <f>IF(AK58="","",VLOOKUP(AK58,'別紙１-3【記載例】シフト記号表（勤務時間帯）'!$C$6:$K$35,9,FALSE))</f>
        <v/>
      </c>
      <c r="AL59" s="471" t="str">
        <f>IF(AL58="","",VLOOKUP(AL58,'別紙１-3【記載例】シフト記号表（勤務時間帯）'!$C$6:$K$35,9,FALSE))</f>
        <v/>
      </c>
      <c r="AM59" s="472" t="str">
        <f>IF(AM58="","",VLOOKUP(AM58,'別紙１-3【記載例】シフト記号表（勤務時間帯）'!$C$6:$K$35,9,FALSE))</f>
        <v/>
      </c>
      <c r="AN59" s="470" t="str">
        <f>IF(AN58="","",VLOOKUP(AN58,'別紙１-3【記載例】シフト記号表（勤務時間帯）'!$C$6:$K$35,9,FALSE))</f>
        <v/>
      </c>
      <c r="AO59" s="471" t="str">
        <f>IF(AO58="","",VLOOKUP(AO58,'別紙１-3【記載例】シフト記号表（勤務時間帯）'!$C$6:$K$35,9,FALSE))</f>
        <v/>
      </c>
      <c r="AP59" s="471" t="str">
        <f>IF(AP58="","",VLOOKUP(AP58,'別紙１-3【記載例】シフト記号表（勤務時間帯）'!$C$6:$K$35,9,FALSE))</f>
        <v/>
      </c>
      <c r="AQ59" s="471" t="str">
        <f>IF(AQ58="","",VLOOKUP(AQ58,'別紙１-3【記載例】シフト記号表（勤務時間帯）'!$C$6:$K$35,9,FALSE))</f>
        <v/>
      </c>
      <c r="AR59" s="471" t="str">
        <f>IF(AR58="","",VLOOKUP(AR58,'別紙１-3【記載例】シフト記号表（勤務時間帯）'!$C$6:$K$35,9,FALSE))</f>
        <v/>
      </c>
      <c r="AS59" s="471" t="str">
        <f>IF(AS58="","",VLOOKUP(AS58,'別紙１-3【記載例】シフト記号表（勤務時間帯）'!$C$6:$K$35,9,FALSE))</f>
        <v/>
      </c>
      <c r="AT59" s="472" t="str">
        <f>IF(AT58="","",VLOOKUP(AT58,'別紙１-3【記載例】シフト記号表（勤務時間帯）'!$C$6:$K$35,9,FALSE))</f>
        <v/>
      </c>
      <c r="AU59" s="470" t="str">
        <f>IF(AU58="","",VLOOKUP(AU58,'別紙１-3【記載例】シフト記号表（勤務時間帯）'!$C$6:$K$35,9,FALSE))</f>
        <v/>
      </c>
      <c r="AV59" s="471" t="str">
        <f>IF(AV58="","",VLOOKUP(AV58,'別紙１-3【記載例】シフト記号表（勤務時間帯）'!$C$6:$K$35,9,FALSE))</f>
        <v/>
      </c>
      <c r="AW59" s="471" t="str">
        <f>IF(AW58="","",VLOOKUP(AW58,'別紙１-3【記載例】シフト記号表（勤務時間帯）'!$C$6:$K$35,9,FALSE))</f>
        <v/>
      </c>
      <c r="AX59" s="1786">
        <f>IF($BB$3="４週",SUM(S59:AT59),IF($BB$3="暦月",SUM(S59:AW59),""))</f>
        <v>0</v>
      </c>
      <c r="AY59" s="1787"/>
      <c r="AZ59" s="1788">
        <f>IF($BB$3="４週",AX59/4,IF($BB$3="暦月",'別紙１-3【記載例】通所リハ'!AX59/('別紙１-3【記載例】通所リハ'!$BB$8/7),""))</f>
        <v>0</v>
      </c>
      <c r="BA59" s="1789"/>
      <c r="BB59" s="1828"/>
      <c r="BC59" s="1738"/>
      <c r="BD59" s="1738"/>
      <c r="BE59" s="1738"/>
      <c r="BF59" s="1739"/>
    </row>
    <row r="60" spans="2:58" ht="20.25" customHeight="1" thickBot="1" x14ac:dyDescent="0.2">
      <c r="B60" s="1819"/>
      <c r="C60" s="1723"/>
      <c r="D60" s="1724"/>
      <c r="E60" s="1725"/>
      <c r="F60" s="478">
        <f>C58</f>
        <v>0</v>
      </c>
      <c r="G60" s="1820"/>
      <c r="H60" s="1821"/>
      <c r="I60" s="1822"/>
      <c r="J60" s="1822"/>
      <c r="K60" s="1823"/>
      <c r="L60" s="1824"/>
      <c r="M60" s="1825"/>
      <c r="N60" s="1825"/>
      <c r="O60" s="1826"/>
      <c r="P60" s="1846" t="s">
        <v>1208</v>
      </c>
      <c r="Q60" s="1847"/>
      <c r="R60" s="1848"/>
      <c r="S60" s="474" t="str">
        <f>IF(S58="","",VLOOKUP(S58,'別紙１-3【記載例】シフト記号表（勤務時間帯）'!$C$6:$U$35,19,FALSE))</f>
        <v/>
      </c>
      <c r="T60" s="475" t="str">
        <f>IF(T58="","",VLOOKUP(T58,'別紙１-3【記載例】シフト記号表（勤務時間帯）'!$C$6:$U$35,19,FALSE))</f>
        <v/>
      </c>
      <c r="U60" s="475" t="str">
        <f>IF(U58="","",VLOOKUP(U58,'別紙１-3【記載例】シフト記号表（勤務時間帯）'!$C$6:$U$35,19,FALSE))</f>
        <v/>
      </c>
      <c r="V60" s="475" t="str">
        <f>IF(V58="","",VLOOKUP(V58,'別紙１-3【記載例】シフト記号表（勤務時間帯）'!$C$6:$U$35,19,FALSE))</f>
        <v/>
      </c>
      <c r="W60" s="475" t="str">
        <f>IF(W58="","",VLOOKUP(W58,'別紙１-3【記載例】シフト記号表（勤務時間帯）'!$C$6:$U$35,19,FALSE))</f>
        <v/>
      </c>
      <c r="X60" s="475" t="str">
        <f>IF(X58="","",VLOOKUP(X58,'別紙１-3【記載例】シフト記号表（勤務時間帯）'!$C$6:$U$35,19,FALSE))</f>
        <v/>
      </c>
      <c r="Y60" s="476" t="str">
        <f>IF(Y58="","",VLOOKUP(Y58,'別紙１-3【記載例】シフト記号表（勤務時間帯）'!$C$6:$U$35,19,FALSE))</f>
        <v/>
      </c>
      <c r="Z60" s="474" t="str">
        <f>IF(Z58="","",VLOOKUP(Z58,'別紙１-3【記載例】シフト記号表（勤務時間帯）'!$C$6:$U$35,19,FALSE))</f>
        <v/>
      </c>
      <c r="AA60" s="475" t="str">
        <f>IF(AA58="","",VLOOKUP(AA58,'別紙１-3【記載例】シフト記号表（勤務時間帯）'!$C$6:$U$35,19,FALSE))</f>
        <v/>
      </c>
      <c r="AB60" s="475" t="str">
        <f>IF(AB58="","",VLOOKUP(AB58,'別紙１-3【記載例】シフト記号表（勤務時間帯）'!$C$6:$U$35,19,FALSE))</f>
        <v/>
      </c>
      <c r="AC60" s="475" t="str">
        <f>IF(AC58="","",VLOOKUP(AC58,'別紙１-3【記載例】シフト記号表（勤務時間帯）'!$C$6:$U$35,19,FALSE))</f>
        <v/>
      </c>
      <c r="AD60" s="475" t="str">
        <f>IF(AD58="","",VLOOKUP(AD58,'別紙１-3【記載例】シフト記号表（勤務時間帯）'!$C$6:$U$35,19,FALSE))</f>
        <v/>
      </c>
      <c r="AE60" s="475" t="str">
        <f>IF(AE58="","",VLOOKUP(AE58,'別紙１-3【記載例】シフト記号表（勤務時間帯）'!$C$6:$U$35,19,FALSE))</f>
        <v/>
      </c>
      <c r="AF60" s="476" t="str">
        <f>IF(AF58="","",VLOOKUP(AF58,'別紙１-3【記載例】シフト記号表（勤務時間帯）'!$C$6:$U$35,19,FALSE))</f>
        <v/>
      </c>
      <c r="AG60" s="474" t="str">
        <f>IF(AG58="","",VLOOKUP(AG58,'別紙１-3【記載例】シフト記号表（勤務時間帯）'!$C$6:$U$35,19,FALSE))</f>
        <v/>
      </c>
      <c r="AH60" s="475" t="str">
        <f>IF(AH58="","",VLOOKUP(AH58,'別紙１-3【記載例】シフト記号表（勤務時間帯）'!$C$6:$U$35,19,FALSE))</f>
        <v/>
      </c>
      <c r="AI60" s="475" t="str">
        <f>IF(AI58="","",VLOOKUP(AI58,'別紙１-3【記載例】シフト記号表（勤務時間帯）'!$C$6:$U$35,19,FALSE))</f>
        <v/>
      </c>
      <c r="AJ60" s="475" t="str">
        <f>IF(AJ58="","",VLOOKUP(AJ58,'別紙１-3【記載例】シフト記号表（勤務時間帯）'!$C$6:$U$35,19,FALSE))</f>
        <v/>
      </c>
      <c r="AK60" s="475" t="str">
        <f>IF(AK58="","",VLOOKUP(AK58,'別紙１-3【記載例】シフト記号表（勤務時間帯）'!$C$6:$U$35,19,FALSE))</f>
        <v/>
      </c>
      <c r="AL60" s="475" t="str">
        <f>IF(AL58="","",VLOOKUP(AL58,'別紙１-3【記載例】シフト記号表（勤務時間帯）'!$C$6:$U$35,19,FALSE))</f>
        <v/>
      </c>
      <c r="AM60" s="476" t="str">
        <f>IF(AM58="","",VLOOKUP(AM58,'別紙１-3【記載例】シフト記号表（勤務時間帯）'!$C$6:$U$35,19,FALSE))</f>
        <v/>
      </c>
      <c r="AN60" s="474" t="str">
        <f>IF(AN58="","",VLOOKUP(AN58,'別紙１-3【記載例】シフト記号表（勤務時間帯）'!$C$6:$U$35,19,FALSE))</f>
        <v/>
      </c>
      <c r="AO60" s="475" t="str">
        <f>IF(AO58="","",VLOOKUP(AO58,'別紙１-3【記載例】シフト記号表（勤務時間帯）'!$C$6:$U$35,19,FALSE))</f>
        <v/>
      </c>
      <c r="AP60" s="475" t="str">
        <f>IF(AP58="","",VLOOKUP(AP58,'別紙１-3【記載例】シフト記号表（勤務時間帯）'!$C$6:$U$35,19,FALSE))</f>
        <v/>
      </c>
      <c r="AQ60" s="475" t="str">
        <f>IF(AQ58="","",VLOOKUP(AQ58,'別紙１-3【記載例】シフト記号表（勤務時間帯）'!$C$6:$U$35,19,FALSE))</f>
        <v/>
      </c>
      <c r="AR60" s="475" t="str">
        <f>IF(AR58="","",VLOOKUP(AR58,'別紙１-3【記載例】シフト記号表（勤務時間帯）'!$C$6:$U$35,19,FALSE))</f>
        <v/>
      </c>
      <c r="AS60" s="475" t="str">
        <f>IF(AS58="","",VLOOKUP(AS58,'別紙１-3【記載例】シフト記号表（勤務時間帯）'!$C$6:$U$35,19,FALSE))</f>
        <v/>
      </c>
      <c r="AT60" s="476" t="str">
        <f>IF(AT58="","",VLOOKUP(AT58,'別紙１-3【記載例】シフト記号表（勤務時間帯）'!$C$6:$U$35,19,FALSE))</f>
        <v/>
      </c>
      <c r="AU60" s="474" t="str">
        <f>IF(AU58="","",VLOOKUP(AU58,'別紙１-3【記載例】シフト記号表（勤務時間帯）'!$C$6:$U$35,19,FALSE))</f>
        <v/>
      </c>
      <c r="AV60" s="475" t="str">
        <f>IF(AV58="","",VLOOKUP(AV58,'別紙１-3【記載例】シフト記号表（勤務時間帯）'!$C$6:$U$35,19,FALSE))</f>
        <v/>
      </c>
      <c r="AW60" s="475" t="str">
        <f>IF(AW58="","",VLOOKUP(AW58,'別紙１-3【記載例】シフト記号表（勤務時間帯）'!$C$6:$U$35,19,FALSE))</f>
        <v/>
      </c>
      <c r="AX60" s="1793">
        <f>IF($BB$3="４週",SUM(S60:AT60),IF($BB$3="暦月",SUM(S60:AW60),""))</f>
        <v>0</v>
      </c>
      <c r="AY60" s="1794"/>
      <c r="AZ60" s="1795">
        <f>IF($BB$3="４週",AX60/4,IF($BB$3="暦月",'別紙１-3【記載例】通所リハ'!AX60/('別紙１-3【記載例】通所リハ'!$BB$8/7),""))</f>
        <v>0</v>
      </c>
      <c r="BA60" s="1796"/>
      <c r="BB60" s="1845"/>
      <c r="BC60" s="1825"/>
      <c r="BD60" s="1825"/>
      <c r="BE60" s="1825"/>
      <c r="BF60" s="1826"/>
    </row>
    <row r="61" spans="2:58" s="410" customFormat="1" ht="6" customHeight="1" thickBot="1" x14ac:dyDescent="0.2">
      <c r="B61" s="479"/>
      <c r="C61" s="480"/>
      <c r="D61" s="480"/>
      <c r="E61" s="480"/>
      <c r="F61" s="481"/>
      <c r="G61" s="481"/>
      <c r="H61" s="482"/>
      <c r="I61" s="482"/>
      <c r="J61" s="482"/>
      <c r="K61" s="482"/>
      <c r="L61" s="481"/>
      <c r="M61" s="481"/>
      <c r="N61" s="481"/>
      <c r="O61" s="481"/>
      <c r="P61" s="483"/>
      <c r="Q61" s="483"/>
      <c r="R61" s="483"/>
      <c r="S61" s="482"/>
      <c r="T61" s="482"/>
      <c r="U61" s="482"/>
      <c r="V61" s="482"/>
      <c r="W61" s="482"/>
      <c r="X61" s="482"/>
      <c r="Y61" s="482"/>
      <c r="Z61" s="482"/>
      <c r="AA61" s="482"/>
      <c r="AB61" s="482"/>
      <c r="AC61" s="482"/>
      <c r="AD61" s="482"/>
      <c r="AE61" s="482"/>
      <c r="AF61" s="482"/>
      <c r="AG61" s="482"/>
      <c r="AH61" s="482"/>
      <c r="AI61" s="482"/>
      <c r="AJ61" s="482"/>
      <c r="AK61" s="482"/>
      <c r="AL61" s="482"/>
      <c r="AM61" s="482"/>
      <c r="AN61" s="482"/>
      <c r="AO61" s="482"/>
      <c r="AP61" s="482"/>
      <c r="AQ61" s="482"/>
      <c r="AR61" s="482"/>
      <c r="AS61" s="482"/>
      <c r="AT61" s="482"/>
      <c r="AU61" s="482"/>
      <c r="AV61" s="482"/>
      <c r="AW61" s="482"/>
      <c r="AX61" s="484"/>
      <c r="AY61" s="484"/>
      <c r="AZ61" s="484"/>
      <c r="BA61" s="484"/>
      <c r="BB61" s="481"/>
      <c r="BC61" s="481"/>
      <c r="BD61" s="481"/>
      <c r="BE61" s="481"/>
      <c r="BF61" s="485"/>
    </row>
    <row r="62" spans="2:58" ht="20.100000000000001" customHeight="1" x14ac:dyDescent="0.15">
      <c r="B62" s="486"/>
      <c r="C62" s="487"/>
      <c r="D62" s="487"/>
      <c r="E62" s="487"/>
      <c r="F62" s="488"/>
      <c r="G62" s="1756" t="s">
        <v>1213</v>
      </c>
      <c r="H62" s="1756"/>
      <c r="I62" s="1756"/>
      <c r="J62" s="1756"/>
      <c r="K62" s="1854"/>
      <c r="L62" s="489"/>
      <c r="M62" s="1858" t="s">
        <v>932</v>
      </c>
      <c r="N62" s="1859"/>
      <c r="O62" s="1859"/>
      <c r="P62" s="1859"/>
      <c r="Q62" s="1859"/>
      <c r="R62" s="1860"/>
      <c r="S62" s="490">
        <f t="shared" ref="S62:AH68" si="1">IF(SUMIF($F$22:$F$60, $M62, S$22:S$60)=0,"",SUMIF($F$22:$F$60, $M62, S$22:S$60))</f>
        <v>7</v>
      </c>
      <c r="T62" s="491">
        <f t="shared" si="1"/>
        <v>7</v>
      </c>
      <c r="U62" s="491" t="str">
        <f t="shared" si="1"/>
        <v/>
      </c>
      <c r="V62" s="491" t="str">
        <f t="shared" si="1"/>
        <v/>
      </c>
      <c r="W62" s="491">
        <f t="shared" si="1"/>
        <v>7</v>
      </c>
      <c r="X62" s="491">
        <f t="shared" si="1"/>
        <v>7</v>
      </c>
      <c r="Y62" s="492">
        <f t="shared" si="1"/>
        <v>7</v>
      </c>
      <c r="Z62" s="490">
        <f t="shared" si="1"/>
        <v>7</v>
      </c>
      <c r="AA62" s="491">
        <f t="shared" si="1"/>
        <v>7</v>
      </c>
      <c r="AB62" s="491" t="str">
        <f t="shared" si="1"/>
        <v/>
      </c>
      <c r="AC62" s="491" t="str">
        <f t="shared" si="1"/>
        <v/>
      </c>
      <c r="AD62" s="491">
        <f t="shared" si="1"/>
        <v>7</v>
      </c>
      <c r="AE62" s="491">
        <f t="shared" si="1"/>
        <v>7</v>
      </c>
      <c r="AF62" s="492">
        <f t="shared" si="1"/>
        <v>7</v>
      </c>
      <c r="AG62" s="490">
        <f t="shared" si="1"/>
        <v>7</v>
      </c>
      <c r="AH62" s="491">
        <f t="shared" si="1"/>
        <v>7</v>
      </c>
      <c r="AI62" s="491" t="str">
        <f t="shared" ref="AI62:AX68" si="2">IF(SUMIF($F$22:$F$60, $M62, AI$22:AI$60)=0,"",SUMIF($F$22:$F$60, $M62, AI$22:AI$60))</f>
        <v/>
      </c>
      <c r="AJ62" s="491" t="str">
        <f t="shared" si="2"/>
        <v/>
      </c>
      <c r="AK62" s="491">
        <f t="shared" si="2"/>
        <v>7</v>
      </c>
      <c r="AL62" s="491">
        <f t="shared" si="2"/>
        <v>7</v>
      </c>
      <c r="AM62" s="492">
        <f t="shared" si="2"/>
        <v>7</v>
      </c>
      <c r="AN62" s="490">
        <f t="shared" si="2"/>
        <v>7</v>
      </c>
      <c r="AO62" s="491">
        <f t="shared" si="2"/>
        <v>7</v>
      </c>
      <c r="AP62" s="491" t="str">
        <f t="shared" si="2"/>
        <v/>
      </c>
      <c r="AQ62" s="491" t="str">
        <f t="shared" si="2"/>
        <v/>
      </c>
      <c r="AR62" s="491">
        <f t="shared" si="2"/>
        <v>7</v>
      </c>
      <c r="AS62" s="491">
        <f t="shared" si="2"/>
        <v>7</v>
      </c>
      <c r="AT62" s="492">
        <f t="shared" si="2"/>
        <v>7</v>
      </c>
      <c r="AU62" s="490" t="str">
        <f t="shared" si="2"/>
        <v/>
      </c>
      <c r="AV62" s="491" t="str">
        <f t="shared" si="2"/>
        <v/>
      </c>
      <c r="AW62" s="491" t="str">
        <f t="shared" si="2"/>
        <v/>
      </c>
      <c r="AX62" s="1841">
        <f t="shared" si="2"/>
        <v>140</v>
      </c>
      <c r="AY62" s="1842"/>
      <c r="AZ62" s="1843">
        <f t="shared" ref="AZ62:AZ68" si="3">IF(AX62="","",IF($BB$3="４週",AX62/4,IF($BB$3="暦月",AX62/($BB$8/7),"")))</f>
        <v>35</v>
      </c>
      <c r="BA62" s="1844"/>
      <c r="BB62" s="1830"/>
      <c r="BC62" s="1831"/>
      <c r="BD62" s="1831"/>
      <c r="BE62" s="1831"/>
      <c r="BF62" s="1832"/>
    </row>
    <row r="63" spans="2:58" ht="20.25" customHeight="1" x14ac:dyDescent="0.15">
      <c r="B63" s="493"/>
      <c r="C63" s="494"/>
      <c r="D63" s="494"/>
      <c r="E63" s="494"/>
      <c r="F63" s="495"/>
      <c r="G63" s="1759"/>
      <c r="H63" s="1759"/>
      <c r="I63" s="1759"/>
      <c r="J63" s="1759"/>
      <c r="K63" s="1855"/>
      <c r="L63" s="496"/>
      <c r="M63" s="1839" t="s">
        <v>1086</v>
      </c>
      <c r="N63" s="1839"/>
      <c r="O63" s="1839"/>
      <c r="P63" s="1839"/>
      <c r="Q63" s="1839"/>
      <c r="R63" s="1840"/>
      <c r="S63" s="490" t="str">
        <f t="shared" si="1"/>
        <v/>
      </c>
      <c r="T63" s="491" t="str">
        <f t="shared" si="1"/>
        <v/>
      </c>
      <c r="U63" s="491" t="str">
        <f t="shared" si="1"/>
        <v/>
      </c>
      <c r="V63" s="491" t="str">
        <f t="shared" si="1"/>
        <v/>
      </c>
      <c r="W63" s="491" t="str">
        <f t="shared" si="1"/>
        <v/>
      </c>
      <c r="X63" s="491" t="str">
        <f t="shared" si="1"/>
        <v/>
      </c>
      <c r="Y63" s="492" t="str">
        <f t="shared" si="1"/>
        <v/>
      </c>
      <c r="Z63" s="490" t="str">
        <f t="shared" si="1"/>
        <v/>
      </c>
      <c r="AA63" s="491" t="str">
        <f t="shared" si="1"/>
        <v/>
      </c>
      <c r="AB63" s="491" t="str">
        <f t="shared" si="1"/>
        <v/>
      </c>
      <c r="AC63" s="491" t="str">
        <f t="shared" si="1"/>
        <v/>
      </c>
      <c r="AD63" s="491" t="str">
        <f t="shared" si="1"/>
        <v/>
      </c>
      <c r="AE63" s="491" t="str">
        <f t="shared" si="1"/>
        <v/>
      </c>
      <c r="AF63" s="492" t="str">
        <f t="shared" si="1"/>
        <v/>
      </c>
      <c r="AG63" s="490" t="str">
        <f t="shared" si="1"/>
        <v/>
      </c>
      <c r="AH63" s="491" t="str">
        <f t="shared" si="1"/>
        <v/>
      </c>
      <c r="AI63" s="491" t="str">
        <f t="shared" si="2"/>
        <v/>
      </c>
      <c r="AJ63" s="491" t="str">
        <f t="shared" si="2"/>
        <v/>
      </c>
      <c r="AK63" s="491" t="str">
        <f t="shared" si="2"/>
        <v/>
      </c>
      <c r="AL63" s="491" t="str">
        <f t="shared" si="2"/>
        <v/>
      </c>
      <c r="AM63" s="492" t="str">
        <f t="shared" si="2"/>
        <v/>
      </c>
      <c r="AN63" s="490" t="str">
        <f t="shared" si="2"/>
        <v/>
      </c>
      <c r="AO63" s="491" t="str">
        <f t="shared" si="2"/>
        <v/>
      </c>
      <c r="AP63" s="491" t="str">
        <f t="shared" si="2"/>
        <v/>
      </c>
      <c r="AQ63" s="491" t="str">
        <f t="shared" si="2"/>
        <v/>
      </c>
      <c r="AR63" s="491" t="str">
        <f t="shared" si="2"/>
        <v/>
      </c>
      <c r="AS63" s="491" t="str">
        <f t="shared" si="2"/>
        <v/>
      </c>
      <c r="AT63" s="492" t="str">
        <f t="shared" si="2"/>
        <v/>
      </c>
      <c r="AU63" s="490" t="str">
        <f t="shared" si="2"/>
        <v/>
      </c>
      <c r="AV63" s="491" t="str">
        <f t="shared" si="2"/>
        <v/>
      </c>
      <c r="AW63" s="491" t="str">
        <f t="shared" si="2"/>
        <v/>
      </c>
      <c r="AX63" s="1841" t="str">
        <f t="shared" si="2"/>
        <v/>
      </c>
      <c r="AY63" s="1842"/>
      <c r="AZ63" s="1843" t="str">
        <f t="shared" si="3"/>
        <v/>
      </c>
      <c r="BA63" s="1844"/>
      <c r="BB63" s="1833"/>
      <c r="BC63" s="1834"/>
      <c r="BD63" s="1834"/>
      <c r="BE63" s="1834"/>
      <c r="BF63" s="1835"/>
    </row>
    <row r="64" spans="2:58" ht="20.25" customHeight="1" x14ac:dyDescent="0.15">
      <c r="B64" s="493"/>
      <c r="C64" s="494"/>
      <c r="D64" s="494"/>
      <c r="E64" s="494"/>
      <c r="F64" s="495"/>
      <c r="G64" s="1759"/>
      <c r="H64" s="1759"/>
      <c r="I64" s="1759"/>
      <c r="J64" s="1759"/>
      <c r="K64" s="1855"/>
      <c r="L64" s="496"/>
      <c r="M64" s="1839" t="s">
        <v>1087</v>
      </c>
      <c r="N64" s="1839"/>
      <c r="O64" s="1839"/>
      <c r="P64" s="1839"/>
      <c r="Q64" s="1839"/>
      <c r="R64" s="1840"/>
      <c r="S64" s="490" t="str">
        <f t="shared" si="1"/>
        <v/>
      </c>
      <c r="T64" s="491" t="str">
        <f t="shared" si="1"/>
        <v/>
      </c>
      <c r="U64" s="491" t="str">
        <f t="shared" si="1"/>
        <v/>
      </c>
      <c r="V64" s="491" t="str">
        <f t="shared" si="1"/>
        <v/>
      </c>
      <c r="W64" s="491" t="str">
        <f t="shared" si="1"/>
        <v/>
      </c>
      <c r="X64" s="491" t="str">
        <f t="shared" si="1"/>
        <v/>
      </c>
      <c r="Y64" s="492" t="str">
        <f t="shared" si="1"/>
        <v/>
      </c>
      <c r="Z64" s="490" t="str">
        <f t="shared" si="1"/>
        <v/>
      </c>
      <c r="AA64" s="491" t="str">
        <f t="shared" si="1"/>
        <v/>
      </c>
      <c r="AB64" s="491" t="str">
        <f t="shared" si="1"/>
        <v/>
      </c>
      <c r="AC64" s="491" t="str">
        <f t="shared" si="1"/>
        <v/>
      </c>
      <c r="AD64" s="491" t="str">
        <f t="shared" si="1"/>
        <v/>
      </c>
      <c r="AE64" s="491" t="str">
        <f t="shared" si="1"/>
        <v/>
      </c>
      <c r="AF64" s="492" t="str">
        <f t="shared" si="1"/>
        <v/>
      </c>
      <c r="AG64" s="490" t="str">
        <f t="shared" si="1"/>
        <v/>
      </c>
      <c r="AH64" s="491" t="str">
        <f t="shared" si="1"/>
        <v/>
      </c>
      <c r="AI64" s="491" t="str">
        <f t="shared" si="2"/>
        <v/>
      </c>
      <c r="AJ64" s="491" t="str">
        <f t="shared" si="2"/>
        <v/>
      </c>
      <c r="AK64" s="491" t="str">
        <f t="shared" si="2"/>
        <v/>
      </c>
      <c r="AL64" s="491" t="str">
        <f t="shared" si="2"/>
        <v/>
      </c>
      <c r="AM64" s="492" t="str">
        <f t="shared" si="2"/>
        <v/>
      </c>
      <c r="AN64" s="490" t="str">
        <f t="shared" si="2"/>
        <v/>
      </c>
      <c r="AO64" s="491" t="str">
        <f t="shared" si="2"/>
        <v/>
      </c>
      <c r="AP64" s="491" t="str">
        <f t="shared" si="2"/>
        <v/>
      </c>
      <c r="AQ64" s="491" t="str">
        <f t="shared" si="2"/>
        <v/>
      </c>
      <c r="AR64" s="491" t="str">
        <f t="shared" si="2"/>
        <v/>
      </c>
      <c r="AS64" s="491" t="str">
        <f t="shared" si="2"/>
        <v/>
      </c>
      <c r="AT64" s="492" t="str">
        <f t="shared" si="2"/>
        <v/>
      </c>
      <c r="AU64" s="490" t="str">
        <f t="shared" si="2"/>
        <v/>
      </c>
      <c r="AV64" s="491" t="str">
        <f t="shared" si="2"/>
        <v/>
      </c>
      <c r="AW64" s="491" t="str">
        <f t="shared" si="2"/>
        <v/>
      </c>
      <c r="AX64" s="1841" t="str">
        <f t="shared" si="2"/>
        <v/>
      </c>
      <c r="AY64" s="1842"/>
      <c r="AZ64" s="1843" t="str">
        <f t="shared" si="3"/>
        <v/>
      </c>
      <c r="BA64" s="1844"/>
      <c r="BB64" s="1833"/>
      <c r="BC64" s="1834"/>
      <c r="BD64" s="1834"/>
      <c r="BE64" s="1834"/>
      <c r="BF64" s="1835"/>
    </row>
    <row r="65" spans="2:73" ht="20.25" customHeight="1" x14ac:dyDescent="0.15">
      <c r="B65" s="493"/>
      <c r="C65" s="494"/>
      <c r="D65" s="494"/>
      <c r="E65" s="494"/>
      <c r="F65" s="495"/>
      <c r="G65" s="1759"/>
      <c r="H65" s="1759"/>
      <c r="I65" s="1759"/>
      <c r="J65" s="1759"/>
      <c r="K65" s="1855"/>
      <c r="L65" s="496"/>
      <c r="M65" s="1839" t="s">
        <v>936</v>
      </c>
      <c r="N65" s="1839"/>
      <c r="O65" s="1839"/>
      <c r="P65" s="1839"/>
      <c r="Q65" s="1839"/>
      <c r="R65" s="1840"/>
      <c r="S65" s="490">
        <f t="shared" si="1"/>
        <v>7</v>
      </c>
      <c r="T65" s="491">
        <f t="shared" si="1"/>
        <v>7</v>
      </c>
      <c r="U65" s="491" t="str">
        <f t="shared" si="1"/>
        <v/>
      </c>
      <c r="V65" s="491" t="str">
        <f t="shared" si="1"/>
        <v/>
      </c>
      <c r="W65" s="491">
        <f t="shared" si="1"/>
        <v>7</v>
      </c>
      <c r="X65" s="491">
        <f t="shared" si="1"/>
        <v>7</v>
      </c>
      <c r="Y65" s="492">
        <f t="shared" si="1"/>
        <v>7</v>
      </c>
      <c r="Z65" s="490">
        <f t="shared" si="1"/>
        <v>7</v>
      </c>
      <c r="AA65" s="491">
        <f t="shared" si="1"/>
        <v>7</v>
      </c>
      <c r="AB65" s="491" t="str">
        <f t="shared" si="1"/>
        <v/>
      </c>
      <c r="AC65" s="491" t="str">
        <f t="shared" si="1"/>
        <v/>
      </c>
      <c r="AD65" s="491">
        <f t="shared" si="1"/>
        <v>7</v>
      </c>
      <c r="AE65" s="491">
        <f t="shared" si="1"/>
        <v>7</v>
      </c>
      <c r="AF65" s="492">
        <f t="shared" si="1"/>
        <v>7</v>
      </c>
      <c r="AG65" s="490">
        <f t="shared" si="1"/>
        <v>7</v>
      </c>
      <c r="AH65" s="491">
        <f t="shared" si="1"/>
        <v>7</v>
      </c>
      <c r="AI65" s="491" t="str">
        <f t="shared" si="2"/>
        <v/>
      </c>
      <c r="AJ65" s="491" t="str">
        <f t="shared" si="2"/>
        <v/>
      </c>
      <c r="AK65" s="491">
        <f t="shared" si="2"/>
        <v>7</v>
      </c>
      <c r="AL65" s="491">
        <f t="shared" si="2"/>
        <v>7</v>
      </c>
      <c r="AM65" s="492">
        <f t="shared" si="2"/>
        <v>7</v>
      </c>
      <c r="AN65" s="490">
        <f t="shared" si="2"/>
        <v>7</v>
      </c>
      <c r="AO65" s="491">
        <f t="shared" si="2"/>
        <v>7</v>
      </c>
      <c r="AP65" s="491" t="str">
        <f t="shared" si="2"/>
        <v/>
      </c>
      <c r="AQ65" s="491" t="str">
        <f t="shared" si="2"/>
        <v/>
      </c>
      <c r="AR65" s="491">
        <f t="shared" si="2"/>
        <v>7</v>
      </c>
      <c r="AS65" s="491">
        <f t="shared" si="2"/>
        <v>7</v>
      </c>
      <c r="AT65" s="492">
        <f t="shared" si="2"/>
        <v>7</v>
      </c>
      <c r="AU65" s="490" t="str">
        <f t="shared" si="2"/>
        <v/>
      </c>
      <c r="AV65" s="491" t="str">
        <f t="shared" si="2"/>
        <v/>
      </c>
      <c r="AW65" s="491" t="str">
        <f t="shared" si="2"/>
        <v/>
      </c>
      <c r="AX65" s="1841">
        <f t="shared" si="2"/>
        <v>140</v>
      </c>
      <c r="AY65" s="1842"/>
      <c r="AZ65" s="1843">
        <f t="shared" si="3"/>
        <v>35</v>
      </c>
      <c r="BA65" s="1844"/>
      <c r="BB65" s="1833"/>
      <c r="BC65" s="1834"/>
      <c r="BD65" s="1834"/>
      <c r="BE65" s="1834"/>
      <c r="BF65" s="1835"/>
    </row>
    <row r="66" spans="2:73" ht="20.25" customHeight="1" x14ac:dyDescent="0.15">
      <c r="B66" s="493"/>
      <c r="C66" s="494"/>
      <c r="D66" s="494"/>
      <c r="E66" s="494"/>
      <c r="F66" s="495"/>
      <c r="G66" s="1759"/>
      <c r="H66" s="1759"/>
      <c r="I66" s="1759"/>
      <c r="J66" s="1759"/>
      <c r="K66" s="1855"/>
      <c r="L66" s="496"/>
      <c r="M66" s="1839" t="s">
        <v>956</v>
      </c>
      <c r="N66" s="1839"/>
      <c r="O66" s="1839"/>
      <c r="P66" s="1839"/>
      <c r="Q66" s="1839"/>
      <c r="R66" s="1840"/>
      <c r="S66" s="490">
        <f t="shared" si="1"/>
        <v>7</v>
      </c>
      <c r="T66" s="491">
        <f t="shared" si="1"/>
        <v>7</v>
      </c>
      <c r="U66" s="491" t="str">
        <f t="shared" si="1"/>
        <v/>
      </c>
      <c r="V66" s="491" t="str">
        <f t="shared" si="1"/>
        <v/>
      </c>
      <c r="W66" s="491">
        <f t="shared" si="1"/>
        <v>7</v>
      </c>
      <c r="X66" s="491">
        <f t="shared" si="1"/>
        <v>7</v>
      </c>
      <c r="Y66" s="492">
        <f t="shared" si="1"/>
        <v>7</v>
      </c>
      <c r="Z66" s="490">
        <f t="shared" si="1"/>
        <v>7</v>
      </c>
      <c r="AA66" s="491">
        <f t="shared" si="1"/>
        <v>7</v>
      </c>
      <c r="AB66" s="491" t="str">
        <f t="shared" si="1"/>
        <v/>
      </c>
      <c r="AC66" s="491" t="str">
        <f t="shared" si="1"/>
        <v/>
      </c>
      <c r="AD66" s="491">
        <f t="shared" si="1"/>
        <v>7</v>
      </c>
      <c r="AE66" s="491">
        <f t="shared" si="1"/>
        <v>7</v>
      </c>
      <c r="AF66" s="492">
        <f t="shared" si="1"/>
        <v>7</v>
      </c>
      <c r="AG66" s="490">
        <f t="shared" si="1"/>
        <v>7</v>
      </c>
      <c r="AH66" s="491">
        <f t="shared" si="1"/>
        <v>7</v>
      </c>
      <c r="AI66" s="491" t="str">
        <f t="shared" si="2"/>
        <v/>
      </c>
      <c r="AJ66" s="491" t="str">
        <f t="shared" si="2"/>
        <v/>
      </c>
      <c r="AK66" s="491">
        <f t="shared" si="2"/>
        <v>7</v>
      </c>
      <c r="AL66" s="491">
        <f t="shared" si="2"/>
        <v>7</v>
      </c>
      <c r="AM66" s="492">
        <f t="shared" si="2"/>
        <v>7</v>
      </c>
      <c r="AN66" s="490">
        <f t="shared" si="2"/>
        <v>7</v>
      </c>
      <c r="AO66" s="491">
        <f t="shared" si="2"/>
        <v>7</v>
      </c>
      <c r="AP66" s="491" t="str">
        <f t="shared" si="2"/>
        <v/>
      </c>
      <c r="AQ66" s="491" t="str">
        <f t="shared" si="2"/>
        <v/>
      </c>
      <c r="AR66" s="491">
        <f t="shared" si="2"/>
        <v>7</v>
      </c>
      <c r="AS66" s="491">
        <f t="shared" si="2"/>
        <v>7</v>
      </c>
      <c r="AT66" s="492">
        <f t="shared" si="2"/>
        <v>7</v>
      </c>
      <c r="AU66" s="490" t="str">
        <f t="shared" si="2"/>
        <v/>
      </c>
      <c r="AV66" s="491" t="str">
        <f t="shared" si="2"/>
        <v/>
      </c>
      <c r="AW66" s="491" t="str">
        <f t="shared" si="2"/>
        <v/>
      </c>
      <c r="AX66" s="1841">
        <f t="shared" si="2"/>
        <v>140</v>
      </c>
      <c r="AY66" s="1842"/>
      <c r="AZ66" s="1843">
        <f t="shared" si="3"/>
        <v>35</v>
      </c>
      <c r="BA66" s="1844"/>
      <c r="BB66" s="1833"/>
      <c r="BC66" s="1834"/>
      <c r="BD66" s="1834"/>
      <c r="BE66" s="1834"/>
      <c r="BF66" s="1835"/>
    </row>
    <row r="67" spans="2:73" ht="20.25" customHeight="1" x14ac:dyDescent="0.15">
      <c r="B67" s="493"/>
      <c r="C67" s="494"/>
      <c r="D67" s="494"/>
      <c r="E67" s="494"/>
      <c r="F67" s="495"/>
      <c r="G67" s="1759"/>
      <c r="H67" s="1759"/>
      <c r="I67" s="1759"/>
      <c r="J67" s="1759"/>
      <c r="K67" s="1855"/>
      <c r="L67" s="496"/>
      <c r="M67" s="1839" t="s">
        <v>1171</v>
      </c>
      <c r="N67" s="1839"/>
      <c r="O67" s="1839"/>
      <c r="P67" s="1839"/>
      <c r="Q67" s="1839"/>
      <c r="R67" s="1840"/>
      <c r="S67" s="490" t="str">
        <f t="shared" si="1"/>
        <v/>
      </c>
      <c r="T67" s="491" t="str">
        <f t="shared" si="1"/>
        <v/>
      </c>
      <c r="U67" s="491" t="str">
        <f t="shared" si="1"/>
        <v/>
      </c>
      <c r="V67" s="491" t="str">
        <f t="shared" si="1"/>
        <v/>
      </c>
      <c r="W67" s="491" t="str">
        <f t="shared" si="1"/>
        <v/>
      </c>
      <c r="X67" s="491" t="str">
        <f t="shared" si="1"/>
        <v/>
      </c>
      <c r="Y67" s="492" t="str">
        <f t="shared" si="1"/>
        <v/>
      </c>
      <c r="Z67" s="490" t="str">
        <f t="shared" si="1"/>
        <v/>
      </c>
      <c r="AA67" s="491" t="str">
        <f t="shared" si="1"/>
        <v/>
      </c>
      <c r="AB67" s="491" t="str">
        <f t="shared" si="1"/>
        <v/>
      </c>
      <c r="AC67" s="491" t="str">
        <f t="shared" si="1"/>
        <v/>
      </c>
      <c r="AD67" s="491" t="str">
        <f t="shared" si="1"/>
        <v/>
      </c>
      <c r="AE67" s="491" t="str">
        <f t="shared" si="1"/>
        <v/>
      </c>
      <c r="AF67" s="492" t="str">
        <f t="shared" si="1"/>
        <v/>
      </c>
      <c r="AG67" s="490" t="str">
        <f t="shared" si="1"/>
        <v/>
      </c>
      <c r="AH67" s="491" t="str">
        <f t="shared" si="1"/>
        <v/>
      </c>
      <c r="AI67" s="491" t="str">
        <f t="shared" si="2"/>
        <v/>
      </c>
      <c r="AJ67" s="491" t="str">
        <f t="shared" si="2"/>
        <v/>
      </c>
      <c r="AK67" s="491" t="str">
        <f t="shared" si="2"/>
        <v/>
      </c>
      <c r="AL67" s="491" t="str">
        <f t="shared" si="2"/>
        <v/>
      </c>
      <c r="AM67" s="492" t="str">
        <f t="shared" si="2"/>
        <v/>
      </c>
      <c r="AN67" s="490" t="str">
        <f t="shared" si="2"/>
        <v/>
      </c>
      <c r="AO67" s="491" t="str">
        <f t="shared" si="2"/>
        <v/>
      </c>
      <c r="AP67" s="491" t="str">
        <f t="shared" si="2"/>
        <v/>
      </c>
      <c r="AQ67" s="491" t="str">
        <f t="shared" si="2"/>
        <v/>
      </c>
      <c r="AR67" s="491" t="str">
        <f t="shared" si="2"/>
        <v/>
      </c>
      <c r="AS67" s="491" t="str">
        <f t="shared" si="2"/>
        <v/>
      </c>
      <c r="AT67" s="492" t="str">
        <f t="shared" si="2"/>
        <v/>
      </c>
      <c r="AU67" s="490" t="str">
        <f t="shared" si="2"/>
        <v/>
      </c>
      <c r="AV67" s="491" t="str">
        <f t="shared" si="2"/>
        <v/>
      </c>
      <c r="AW67" s="491" t="str">
        <f t="shared" si="2"/>
        <v/>
      </c>
      <c r="AX67" s="1841" t="str">
        <f t="shared" si="2"/>
        <v/>
      </c>
      <c r="AY67" s="1842"/>
      <c r="AZ67" s="1843" t="str">
        <f t="shared" si="3"/>
        <v/>
      </c>
      <c r="BA67" s="1844"/>
      <c r="BB67" s="1833"/>
      <c r="BC67" s="1834"/>
      <c r="BD67" s="1834"/>
      <c r="BE67" s="1834"/>
      <c r="BF67" s="1835"/>
    </row>
    <row r="68" spans="2:73" ht="20.25" customHeight="1" x14ac:dyDescent="0.15">
      <c r="B68" s="497"/>
      <c r="C68" s="498"/>
      <c r="D68" s="498"/>
      <c r="E68" s="498"/>
      <c r="F68" s="495"/>
      <c r="G68" s="1856"/>
      <c r="H68" s="1856"/>
      <c r="I68" s="1856"/>
      <c r="J68" s="1856"/>
      <c r="K68" s="1857"/>
      <c r="L68" s="499"/>
      <c r="M68" s="1861" t="s">
        <v>1173</v>
      </c>
      <c r="N68" s="1861"/>
      <c r="O68" s="1861"/>
      <c r="P68" s="1861"/>
      <c r="Q68" s="1861"/>
      <c r="R68" s="1862"/>
      <c r="S68" s="490" t="str">
        <f t="shared" si="1"/>
        <v/>
      </c>
      <c r="T68" s="491" t="str">
        <f t="shared" si="1"/>
        <v/>
      </c>
      <c r="U68" s="491" t="str">
        <f t="shared" si="1"/>
        <v/>
      </c>
      <c r="V68" s="491" t="str">
        <f t="shared" si="1"/>
        <v/>
      </c>
      <c r="W68" s="491" t="str">
        <f t="shared" si="1"/>
        <v/>
      </c>
      <c r="X68" s="491" t="str">
        <f t="shared" si="1"/>
        <v/>
      </c>
      <c r="Y68" s="492" t="str">
        <f t="shared" si="1"/>
        <v/>
      </c>
      <c r="Z68" s="490" t="str">
        <f t="shared" si="1"/>
        <v/>
      </c>
      <c r="AA68" s="491" t="str">
        <f t="shared" si="1"/>
        <v/>
      </c>
      <c r="AB68" s="491" t="str">
        <f t="shared" si="1"/>
        <v/>
      </c>
      <c r="AC68" s="491" t="str">
        <f t="shared" si="1"/>
        <v/>
      </c>
      <c r="AD68" s="491" t="str">
        <f t="shared" si="1"/>
        <v/>
      </c>
      <c r="AE68" s="491" t="str">
        <f t="shared" si="1"/>
        <v/>
      </c>
      <c r="AF68" s="492" t="str">
        <f t="shared" si="1"/>
        <v/>
      </c>
      <c r="AG68" s="490" t="str">
        <f t="shared" si="1"/>
        <v/>
      </c>
      <c r="AH68" s="491" t="str">
        <f t="shared" si="1"/>
        <v/>
      </c>
      <c r="AI68" s="491" t="str">
        <f t="shared" si="2"/>
        <v/>
      </c>
      <c r="AJ68" s="491" t="str">
        <f t="shared" si="2"/>
        <v/>
      </c>
      <c r="AK68" s="491" t="str">
        <f t="shared" si="2"/>
        <v/>
      </c>
      <c r="AL68" s="491" t="str">
        <f t="shared" si="2"/>
        <v/>
      </c>
      <c r="AM68" s="492" t="str">
        <f t="shared" si="2"/>
        <v/>
      </c>
      <c r="AN68" s="490" t="str">
        <f t="shared" si="2"/>
        <v/>
      </c>
      <c r="AO68" s="491" t="str">
        <f t="shared" si="2"/>
        <v/>
      </c>
      <c r="AP68" s="491" t="str">
        <f t="shared" si="2"/>
        <v/>
      </c>
      <c r="AQ68" s="491" t="str">
        <f t="shared" si="2"/>
        <v/>
      </c>
      <c r="AR68" s="491" t="str">
        <f t="shared" si="2"/>
        <v/>
      </c>
      <c r="AS68" s="491" t="str">
        <f t="shared" si="2"/>
        <v/>
      </c>
      <c r="AT68" s="492" t="str">
        <f t="shared" si="2"/>
        <v/>
      </c>
      <c r="AU68" s="490" t="str">
        <f t="shared" si="2"/>
        <v/>
      </c>
      <c r="AV68" s="491" t="str">
        <f t="shared" si="2"/>
        <v/>
      </c>
      <c r="AW68" s="491" t="str">
        <f t="shared" si="2"/>
        <v/>
      </c>
      <c r="AX68" s="1841" t="str">
        <f t="shared" si="2"/>
        <v/>
      </c>
      <c r="AY68" s="1842"/>
      <c r="AZ68" s="1843" t="str">
        <f t="shared" si="3"/>
        <v/>
      </c>
      <c r="BA68" s="1844"/>
      <c r="BB68" s="1833"/>
      <c r="BC68" s="1834"/>
      <c r="BD68" s="1834"/>
      <c r="BE68" s="1834"/>
      <c r="BF68" s="1835"/>
    </row>
    <row r="69" spans="2:73" ht="20.25" customHeight="1" thickBot="1" x14ac:dyDescent="0.2">
      <c r="B69" s="500"/>
      <c r="C69" s="501"/>
      <c r="D69" s="501"/>
      <c r="E69" s="501"/>
      <c r="F69" s="501"/>
      <c r="G69" s="1849" t="s">
        <v>1214</v>
      </c>
      <c r="H69" s="1849"/>
      <c r="I69" s="1849"/>
      <c r="J69" s="1849"/>
      <c r="K69" s="1849"/>
      <c r="L69" s="1849"/>
      <c r="M69" s="1849"/>
      <c r="N69" s="1849"/>
      <c r="O69" s="1849"/>
      <c r="P69" s="1849"/>
      <c r="Q69" s="1849"/>
      <c r="R69" s="1850"/>
      <c r="S69" s="502">
        <v>20</v>
      </c>
      <c r="T69" s="503">
        <v>20</v>
      </c>
      <c r="U69" s="503">
        <v>20</v>
      </c>
      <c r="V69" s="503">
        <v>20</v>
      </c>
      <c r="W69" s="503">
        <v>20</v>
      </c>
      <c r="X69" s="503">
        <v>20</v>
      </c>
      <c r="Y69" s="504">
        <v>20</v>
      </c>
      <c r="Z69" s="502">
        <v>20</v>
      </c>
      <c r="AA69" s="503">
        <v>20</v>
      </c>
      <c r="AB69" s="503">
        <v>20</v>
      </c>
      <c r="AC69" s="503">
        <v>20</v>
      </c>
      <c r="AD69" s="503">
        <v>20</v>
      </c>
      <c r="AE69" s="503">
        <v>20</v>
      </c>
      <c r="AF69" s="504">
        <v>20</v>
      </c>
      <c r="AG69" s="502">
        <v>20</v>
      </c>
      <c r="AH69" s="503">
        <v>20</v>
      </c>
      <c r="AI69" s="503">
        <v>20</v>
      </c>
      <c r="AJ69" s="503">
        <v>20</v>
      </c>
      <c r="AK69" s="503">
        <v>20</v>
      </c>
      <c r="AL69" s="503">
        <v>20</v>
      </c>
      <c r="AM69" s="504">
        <v>20</v>
      </c>
      <c r="AN69" s="502">
        <v>20</v>
      </c>
      <c r="AO69" s="503">
        <v>20</v>
      </c>
      <c r="AP69" s="503">
        <v>20</v>
      </c>
      <c r="AQ69" s="503">
        <v>20</v>
      </c>
      <c r="AR69" s="503">
        <v>20</v>
      </c>
      <c r="AS69" s="503">
        <v>20</v>
      </c>
      <c r="AT69" s="504">
        <v>20</v>
      </c>
      <c r="AU69" s="502"/>
      <c r="AV69" s="503"/>
      <c r="AW69" s="504"/>
      <c r="AX69" s="1851"/>
      <c r="AY69" s="1852"/>
      <c r="AZ69" s="1852"/>
      <c r="BA69" s="1853"/>
      <c r="BB69" s="1836"/>
      <c r="BC69" s="1837"/>
      <c r="BD69" s="1837"/>
      <c r="BE69" s="1837"/>
      <c r="BF69" s="1838"/>
    </row>
    <row r="70" spans="2:73" ht="13.5" customHeight="1" x14ac:dyDescent="0.15">
      <c r="C70" s="505"/>
      <c r="D70" s="505"/>
      <c r="E70" s="505"/>
      <c r="F70" s="505"/>
      <c r="G70" s="506"/>
      <c r="H70" s="507"/>
      <c r="AF70" s="450"/>
    </row>
    <row r="71" spans="2:73" ht="11.45" customHeight="1" x14ac:dyDescent="0.15">
      <c r="H71" s="508"/>
      <c r="I71" s="508"/>
      <c r="J71" s="508"/>
      <c r="K71" s="508"/>
      <c r="L71" s="508"/>
      <c r="M71" s="508"/>
      <c r="N71" s="508"/>
      <c r="O71" s="508"/>
      <c r="P71" s="508"/>
      <c r="Q71" s="508"/>
      <c r="R71" s="508"/>
      <c r="S71" s="508"/>
      <c r="T71" s="508"/>
      <c r="U71" s="508"/>
      <c r="V71" s="508"/>
      <c r="W71" s="508"/>
      <c r="X71" s="508"/>
      <c r="Y71" s="508"/>
      <c r="Z71" s="508"/>
      <c r="AA71" s="508"/>
      <c r="AB71" s="508"/>
      <c r="AC71" s="508"/>
      <c r="AD71" s="508"/>
      <c r="AE71" s="508"/>
      <c r="AF71" s="508"/>
      <c r="AG71" s="508"/>
      <c r="AH71" s="508"/>
      <c r="AI71" s="508"/>
      <c r="AJ71" s="508"/>
      <c r="AK71" s="508"/>
      <c r="AL71" s="508"/>
      <c r="AM71" s="508"/>
      <c r="AN71" s="508"/>
      <c r="AO71" s="508"/>
      <c r="AP71" s="508"/>
      <c r="AQ71" s="508"/>
      <c r="AR71" s="508"/>
      <c r="AS71" s="508"/>
      <c r="AT71" s="508"/>
      <c r="AU71" s="508"/>
      <c r="AV71" s="508"/>
      <c r="AW71" s="508"/>
      <c r="AX71" s="508"/>
      <c r="AY71" s="508"/>
      <c r="AZ71" s="508"/>
      <c r="BA71" s="508"/>
    </row>
    <row r="72" spans="2:73" ht="20.25" customHeight="1" x14ac:dyDescent="0.2">
      <c r="BN72" s="446"/>
      <c r="BO72" s="435"/>
      <c r="BP72" s="446"/>
      <c r="BQ72" s="446"/>
      <c r="BR72" s="446"/>
      <c r="BS72" s="494"/>
      <c r="BT72" s="509"/>
      <c r="BU72" s="509"/>
    </row>
    <row r="73" spans="2:73" ht="20.25" customHeight="1" x14ac:dyDescent="0.15">
      <c r="C73" s="510"/>
      <c r="D73" s="510"/>
      <c r="E73" s="510"/>
      <c r="F73" s="510"/>
      <c r="G73" s="510"/>
      <c r="H73" s="450"/>
      <c r="I73" s="450"/>
    </row>
    <row r="74" spans="2:73" ht="20.25" customHeight="1" x14ac:dyDescent="0.15">
      <c r="C74" s="510"/>
      <c r="D74" s="510"/>
      <c r="E74" s="510"/>
      <c r="F74" s="510"/>
      <c r="G74" s="510"/>
      <c r="H74" s="450"/>
      <c r="I74" s="450"/>
    </row>
    <row r="75" spans="2:73" ht="20.25" customHeight="1" x14ac:dyDescent="0.15">
      <c r="C75" s="450"/>
      <c r="D75" s="450"/>
      <c r="E75" s="450"/>
      <c r="F75" s="450"/>
      <c r="G75" s="450"/>
    </row>
    <row r="76" spans="2:73" ht="20.25" customHeight="1" x14ac:dyDescent="0.15">
      <c r="C76" s="450"/>
      <c r="D76" s="450"/>
      <c r="E76" s="450"/>
      <c r="F76" s="450"/>
      <c r="G76" s="450"/>
    </row>
    <row r="77" spans="2:73" ht="20.25" customHeight="1" x14ac:dyDescent="0.15">
      <c r="C77" s="450"/>
      <c r="D77" s="450"/>
      <c r="E77" s="450"/>
      <c r="F77" s="450"/>
      <c r="G77" s="450"/>
    </row>
    <row r="78" spans="2:73" ht="20.25" customHeight="1" x14ac:dyDescent="0.15">
      <c r="C78" s="450"/>
      <c r="D78" s="450"/>
      <c r="E78" s="450"/>
      <c r="F78" s="450"/>
      <c r="G78" s="450"/>
    </row>
  </sheetData>
  <sheetProtection insertColumns="0" deleteRows="0"/>
  <mergeCells count="251">
    <mergeCell ref="G62:K68"/>
    <mergeCell ref="M62:R62"/>
    <mergeCell ref="AX62:AY62"/>
    <mergeCell ref="AZ62:BA62"/>
    <mergeCell ref="M68:R68"/>
    <mergeCell ref="AX68:AY68"/>
    <mergeCell ref="AZ68:BA68"/>
    <mergeCell ref="AZ64:BA64"/>
    <mergeCell ref="M65:R65"/>
    <mergeCell ref="AX65:AY65"/>
    <mergeCell ref="AZ65:BA65"/>
    <mergeCell ref="M66:R66"/>
    <mergeCell ref="AX66:AY66"/>
    <mergeCell ref="AZ66:BA66"/>
    <mergeCell ref="G55:G57"/>
    <mergeCell ref="H55:K57"/>
    <mergeCell ref="L55:O57"/>
    <mergeCell ref="P55:R55"/>
    <mergeCell ref="BB62:BF69"/>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G69:R69"/>
    <mergeCell ref="AX69:BA69"/>
    <mergeCell ref="M67:R67"/>
    <mergeCell ref="AX67:AY67"/>
    <mergeCell ref="AZ67:BA67"/>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3:BA24">
    <cfRule type="expression" dxfId="29" priority="254">
      <formula>INDIRECT(ADDRESS(ROW(),COLUMN()))=TRUNC(INDIRECT(ADDRESS(ROW(),COLUMN())))</formula>
    </cfRule>
  </conditionalFormatting>
  <conditionalFormatting sqref="S26:BA27">
    <cfRule type="expression" dxfId="28" priority="233">
      <formula>INDIRECT(ADDRESS(ROW(),COLUMN()))=TRUNC(INDIRECT(ADDRESS(ROW(),COLUMN())))</formula>
    </cfRule>
  </conditionalFormatting>
  <conditionalFormatting sqref="S29:BA30">
    <cfRule type="expression" dxfId="27" priority="212">
      <formula>INDIRECT(ADDRESS(ROW(),COLUMN()))=TRUNC(INDIRECT(ADDRESS(ROW(),COLUMN())))</formula>
    </cfRule>
  </conditionalFormatting>
  <conditionalFormatting sqref="S32:BA33">
    <cfRule type="expression" dxfId="26" priority="191">
      <formula>INDIRECT(ADDRESS(ROW(),COLUMN()))=TRUNC(INDIRECT(ADDRESS(ROW(),COLUMN())))</formula>
    </cfRule>
  </conditionalFormatting>
  <conditionalFormatting sqref="S35:BA36">
    <cfRule type="expression" dxfId="25" priority="170">
      <formula>INDIRECT(ADDRESS(ROW(),COLUMN()))=TRUNC(INDIRECT(ADDRESS(ROW(),COLUMN())))</formula>
    </cfRule>
  </conditionalFormatting>
  <conditionalFormatting sqref="S38:BA39">
    <cfRule type="expression" dxfId="24" priority="149">
      <formula>INDIRECT(ADDRESS(ROW(),COLUMN()))=TRUNC(INDIRECT(ADDRESS(ROW(),COLUMN())))</formula>
    </cfRule>
  </conditionalFormatting>
  <conditionalFormatting sqref="S41:BA42">
    <cfRule type="expression" dxfId="23" priority="128">
      <formula>INDIRECT(ADDRESS(ROW(),COLUMN()))=TRUNC(INDIRECT(ADDRESS(ROW(),COLUMN())))</formula>
    </cfRule>
  </conditionalFormatting>
  <conditionalFormatting sqref="S44:BA45">
    <cfRule type="expression" dxfId="22" priority="107">
      <formula>INDIRECT(ADDRESS(ROW(),COLUMN()))=TRUNC(INDIRECT(ADDRESS(ROW(),COLUMN())))</formula>
    </cfRule>
  </conditionalFormatting>
  <conditionalFormatting sqref="S47:BA48">
    <cfRule type="expression" dxfId="21" priority="86">
      <formula>INDIRECT(ADDRESS(ROW(),COLUMN()))=TRUNC(INDIRECT(ADDRESS(ROW(),COLUMN())))</formula>
    </cfRule>
  </conditionalFormatting>
  <conditionalFormatting sqref="S50:BA51">
    <cfRule type="expression" dxfId="20" priority="65">
      <formula>INDIRECT(ADDRESS(ROW(),COLUMN()))=TRUNC(INDIRECT(ADDRESS(ROW(),COLUMN())))</formula>
    </cfRule>
  </conditionalFormatting>
  <conditionalFormatting sqref="S53:BA54">
    <cfRule type="expression" dxfId="19" priority="44">
      <formula>INDIRECT(ADDRESS(ROW(),COLUMN()))=TRUNC(INDIRECT(ADDRESS(ROW(),COLUMN())))</formula>
    </cfRule>
  </conditionalFormatting>
  <conditionalFormatting sqref="S56:BA57">
    <cfRule type="expression" dxfId="18" priority="23">
      <formula>INDIRECT(ADDRESS(ROW(),COLUMN()))=TRUNC(INDIRECT(ADDRESS(ROW(),COLUMN())))</formula>
    </cfRule>
  </conditionalFormatting>
  <conditionalFormatting sqref="S59:BA60">
    <cfRule type="expression" dxfId="17" priority="2">
      <formula>INDIRECT(ADDRESS(ROW(),COLUMN()))=TRUNC(INDIRECT(ADDRESS(ROW(),COLUMN())))</formula>
    </cfRule>
  </conditionalFormatting>
  <conditionalFormatting sqref="S62:BA69">
    <cfRule type="expression" dxfId="16" priority="274">
      <formula>INDIRECT(ADDRESS(ROW(),COLUMN()))=TRUNC(INDIRECT(ADDRESS(ROW(),COLUMN())))</formula>
    </cfRule>
  </conditionalFormatting>
  <conditionalFormatting sqref="BC14:BD14">
    <cfRule type="expression" dxfId="15" priority="1">
      <formula>INDIRECT(ADDRESS(ROW(),COLUMN()))=TRUNC(INDIRECT(ADDRESS(ROW(),COLUMN())))</formula>
    </cfRule>
  </conditionalFormatting>
  <dataValidations count="8">
    <dataValidation type="list" allowBlank="1" showInputMessage="1" showErrorMessage="1" sqref="AC3" xr:uid="{00000000-0002-0000-0A00-000000000000}">
      <formula1>#REF!</formula1>
    </dataValidation>
    <dataValidation type="list" allowBlank="1" showInputMessage="1" showErrorMessage="1" sqref="BB3:BE3" xr:uid="{00000000-0002-0000-0A00-000001000000}">
      <formula1>"４週,暦月"</formula1>
    </dataValidation>
    <dataValidation type="list" errorStyle="warning" allowBlank="1" showInputMessage="1" error="リストにない場合のみ、入力してください。" sqref="H22:K60" xr:uid="{00000000-0002-0000-0A00-000002000000}">
      <formula1>INDIRECT(C22)</formula1>
    </dataValidation>
    <dataValidation type="list" allowBlank="1" showInputMessage="1" showErrorMessage="1" sqref="BB4:BE4" xr:uid="{00000000-0002-0000-0A00-000003000000}">
      <formula1>"予定,実績,予定・実績"</formula1>
    </dataValidation>
    <dataValidation type="list" allowBlank="1" showInputMessage="1" sqref="C22:E60" xr:uid="{00000000-0002-0000-0A00-000004000000}">
      <formula1>職種</formula1>
    </dataValidation>
    <dataValidation type="list" allowBlank="1" showInputMessage="1" sqref="S22:AW22 S25:AW25 S28:AW28 S31:AW31 S34:AW34 S37:AW37 S40:AW40 S43:AW43 S46:AW46 S49:AW49 S52:AW52 S55:AW55 S58:AW58" xr:uid="{00000000-0002-0000-0A00-000005000000}">
      <formula1>【記載例】シフト記号</formula1>
    </dataValidation>
    <dataValidation type="list" allowBlank="1" showInputMessage="1" sqref="G22:G60" xr:uid="{00000000-0002-0000-0A00-000006000000}">
      <formula1>"A, B, C, D"</formula1>
    </dataValidation>
    <dataValidation type="decimal" allowBlank="1" showInputMessage="1" showErrorMessage="1" error="入力可能範囲　32～40" sqref="AX6" xr:uid="{00000000-0002-0000-0A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29" orientation="portrait"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A00-000008000000}">
          <x14:formula1>
            <xm:f>'別紙１-1・３　プルダウン・リスト'!$D$4:$D$17</xm:f>
          </x14:formula1>
          <xm:sqref>AP1:BE1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W42"/>
  <sheetViews>
    <sheetView zoomScale="75" zoomScaleNormal="75" workbookViewId="0">
      <selection activeCell="K16" sqref="K16"/>
    </sheetView>
  </sheetViews>
  <sheetFormatPr defaultColWidth="9" defaultRowHeight="18.75" x14ac:dyDescent="0.15"/>
  <cols>
    <col min="1" max="1" width="1.625" style="513" customWidth="1"/>
    <col min="2" max="2" width="5.625" style="512" customWidth="1"/>
    <col min="3" max="3" width="10.625" style="512" customWidth="1"/>
    <col min="4" max="4" width="3.375" style="512" bestFit="1" customWidth="1"/>
    <col min="5" max="5" width="15.625" style="513" customWidth="1"/>
    <col min="6" max="6" width="3.375" style="513" bestFit="1" customWidth="1"/>
    <col min="7" max="7" width="15.625" style="513" customWidth="1"/>
    <col min="8" max="8" width="3.375" style="513" bestFit="1" customWidth="1"/>
    <col min="9" max="9" width="15.625" style="512" customWidth="1"/>
    <col min="10" max="10" width="3.375" style="513" bestFit="1" customWidth="1"/>
    <col min="11" max="11" width="15.625" style="513" customWidth="1"/>
    <col min="12" max="12" width="3.375" style="513" customWidth="1"/>
    <col min="13" max="13" width="15.625" style="513" customWidth="1"/>
    <col min="14" max="14" width="3.375" style="513" customWidth="1"/>
    <col min="15" max="15" width="15.625" style="513" customWidth="1"/>
    <col min="16" max="16" width="3.375" style="513" customWidth="1"/>
    <col min="17" max="17" width="15.625" style="513" customWidth="1"/>
    <col min="18" max="18" width="3.375" style="513" customWidth="1"/>
    <col min="19" max="19" width="15.625" style="513" customWidth="1"/>
    <col min="20" max="20" width="3.375" style="513" customWidth="1"/>
    <col min="21" max="21" width="15.625" style="513" customWidth="1"/>
    <col min="22" max="22" width="3.375" style="513" customWidth="1"/>
    <col min="23" max="23" width="50.625" style="513" customWidth="1"/>
    <col min="24" max="16384" width="9" style="513"/>
  </cols>
  <sheetData>
    <row r="1" spans="2:23" x14ac:dyDescent="0.15">
      <c r="B1" s="511" t="s">
        <v>1009</v>
      </c>
    </row>
    <row r="2" spans="2:23" x14ac:dyDescent="0.15">
      <c r="B2" s="514" t="s">
        <v>1010</v>
      </c>
      <c r="E2" s="515"/>
      <c r="I2" s="516"/>
    </row>
    <row r="3" spans="2:23" x14ac:dyDescent="0.15">
      <c r="B3" s="516" t="s">
        <v>1215</v>
      </c>
      <c r="E3" s="515" t="s">
        <v>1216</v>
      </c>
      <c r="I3" s="516"/>
    </row>
    <row r="4" spans="2:23" x14ac:dyDescent="0.15">
      <c r="B4" s="514"/>
      <c r="E4" s="1863" t="s">
        <v>1013</v>
      </c>
      <c r="F4" s="1863"/>
      <c r="G4" s="1863"/>
      <c r="H4" s="1863"/>
      <c r="I4" s="1863"/>
      <c r="J4" s="1863"/>
      <c r="K4" s="1863"/>
      <c r="M4" s="1863" t="s">
        <v>1217</v>
      </c>
      <c r="N4" s="1863"/>
      <c r="O4" s="1863"/>
      <c r="Q4" s="1863" t="s">
        <v>1218</v>
      </c>
      <c r="R4" s="1863"/>
      <c r="S4" s="1863"/>
      <c r="T4" s="1863"/>
      <c r="U4" s="1863"/>
      <c r="W4" s="1863" t="s">
        <v>1014</v>
      </c>
    </row>
    <row r="5" spans="2:23" x14ac:dyDescent="0.15">
      <c r="B5" s="512" t="s">
        <v>904</v>
      </c>
      <c r="C5" s="512" t="s">
        <v>976</v>
      </c>
      <c r="E5" s="512" t="s">
        <v>1015</v>
      </c>
      <c r="F5" s="512"/>
      <c r="G5" s="512" t="s">
        <v>1016</v>
      </c>
      <c r="I5" s="512" t="s">
        <v>1017</v>
      </c>
      <c r="K5" s="512" t="s">
        <v>1013</v>
      </c>
      <c r="M5" s="512" t="s">
        <v>1219</v>
      </c>
      <c r="O5" s="512" t="s">
        <v>1220</v>
      </c>
      <c r="Q5" s="512" t="s">
        <v>1219</v>
      </c>
      <c r="S5" s="512" t="s">
        <v>1220</v>
      </c>
      <c r="U5" s="512" t="s">
        <v>1013</v>
      </c>
      <c r="W5" s="1863"/>
    </row>
    <row r="6" spans="2:23" x14ac:dyDescent="0.15">
      <c r="B6" s="512">
        <v>1</v>
      </c>
      <c r="C6" s="517" t="s">
        <v>943</v>
      </c>
      <c r="D6" s="512" t="s">
        <v>1018</v>
      </c>
      <c r="E6" s="518">
        <v>0.375</v>
      </c>
      <c r="F6" s="512" t="s">
        <v>1019</v>
      </c>
      <c r="G6" s="518">
        <v>0.75</v>
      </c>
      <c r="H6" s="513" t="s">
        <v>1020</v>
      </c>
      <c r="I6" s="518">
        <v>4.1666666666666664E-2</v>
      </c>
      <c r="J6" s="513" t="s">
        <v>885</v>
      </c>
      <c r="K6" s="519">
        <f t="shared" ref="K6:K8" si="0">(G6-E6-I6)*24</f>
        <v>8</v>
      </c>
      <c r="M6" s="518">
        <v>0.39583333333333331</v>
      </c>
      <c r="N6" s="512" t="s">
        <v>1019</v>
      </c>
      <c r="O6" s="518">
        <v>0.6875</v>
      </c>
      <c r="Q6" s="520">
        <f>IF(E6&lt;M6,M6,E6)</f>
        <v>0.39583333333333331</v>
      </c>
      <c r="R6" s="512" t="s">
        <v>1019</v>
      </c>
      <c r="S6" s="520">
        <f t="shared" ref="S6:S8" si="1">IF(G6&gt;O6,O6,G6)</f>
        <v>0.6875</v>
      </c>
      <c r="U6" s="519">
        <f t="shared" ref="U6:U8" si="2">(S6-Q6)*24</f>
        <v>7</v>
      </c>
      <c r="W6" s="521"/>
    </row>
    <row r="7" spans="2:23" x14ac:dyDescent="0.15">
      <c r="B7" s="512">
        <v>2</v>
      </c>
      <c r="C7" s="517" t="s">
        <v>922</v>
      </c>
      <c r="D7" s="512" t="s">
        <v>1018</v>
      </c>
      <c r="E7" s="518"/>
      <c r="F7" s="512" t="s">
        <v>1019</v>
      </c>
      <c r="G7" s="518"/>
      <c r="H7" s="513" t="s">
        <v>1020</v>
      </c>
      <c r="I7" s="518">
        <v>0</v>
      </c>
      <c r="J7" s="513" t="s">
        <v>885</v>
      </c>
      <c r="K7" s="519">
        <f t="shared" si="0"/>
        <v>0</v>
      </c>
      <c r="M7" s="518"/>
      <c r="N7" s="512" t="s">
        <v>1019</v>
      </c>
      <c r="O7" s="518"/>
      <c r="Q7" s="520">
        <f t="shared" ref="Q7:Q8" si="3">IF(E7&lt;M7,M7,E7)</f>
        <v>0</v>
      </c>
      <c r="R7" s="512" t="s">
        <v>1019</v>
      </c>
      <c r="S7" s="520">
        <f t="shared" si="1"/>
        <v>0</v>
      </c>
      <c r="U7" s="519">
        <f t="shared" si="2"/>
        <v>0</v>
      </c>
      <c r="W7" s="521"/>
    </row>
    <row r="8" spans="2:23" x14ac:dyDescent="0.15">
      <c r="B8" s="512">
        <v>3</v>
      </c>
      <c r="C8" s="517" t="s">
        <v>1021</v>
      </c>
      <c r="D8" s="512" t="s">
        <v>1018</v>
      </c>
      <c r="E8" s="518"/>
      <c r="F8" s="512" t="s">
        <v>1019</v>
      </c>
      <c r="G8" s="518"/>
      <c r="H8" s="513" t="s">
        <v>1020</v>
      </c>
      <c r="I8" s="518">
        <v>0</v>
      </c>
      <c r="J8" s="513" t="s">
        <v>885</v>
      </c>
      <c r="K8" s="519">
        <f t="shared" si="0"/>
        <v>0</v>
      </c>
      <c r="M8" s="518"/>
      <c r="N8" s="512" t="s">
        <v>1019</v>
      </c>
      <c r="O8" s="518"/>
      <c r="Q8" s="520">
        <f t="shared" si="3"/>
        <v>0</v>
      </c>
      <c r="R8" s="512" t="s">
        <v>1019</v>
      </c>
      <c r="S8" s="520">
        <f t="shared" si="1"/>
        <v>0</v>
      </c>
      <c r="U8" s="519">
        <f t="shared" si="2"/>
        <v>0</v>
      </c>
      <c r="W8" s="521"/>
    </row>
    <row r="9" spans="2:23" x14ac:dyDescent="0.15">
      <c r="B9" s="512">
        <v>4</v>
      </c>
      <c r="C9" s="517" t="s">
        <v>944</v>
      </c>
      <c r="D9" s="512" t="s">
        <v>1018</v>
      </c>
      <c r="E9" s="518"/>
      <c r="F9" s="512" t="s">
        <v>1019</v>
      </c>
      <c r="G9" s="518"/>
      <c r="H9" s="513" t="s">
        <v>1020</v>
      </c>
      <c r="I9" s="518">
        <v>0</v>
      </c>
      <c r="J9" s="513" t="s">
        <v>885</v>
      </c>
      <c r="K9" s="519">
        <f>(G9-E9-I9)*24</f>
        <v>0</v>
      </c>
      <c r="M9" s="518"/>
      <c r="N9" s="512" t="s">
        <v>1019</v>
      </c>
      <c r="O9" s="518"/>
      <c r="Q9" s="520">
        <f>IF(E9&lt;M9,M9,E9)</f>
        <v>0</v>
      </c>
      <c r="R9" s="512" t="s">
        <v>1019</v>
      </c>
      <c r="S9" s="520">
        <f>IF(G9&gt;O9,O9,G9)</f>
        <v>0</v>
      </c>
      <c r="U9" s="519">
        <f>(S9-Q9)*24</f>
        <v>0</v>
      </c>
      <c r="W9" s="521"/>
    </row>
    <row r="10" spans="2:23" x14ac:dyDescent="0.15">
      <c r="B10" s="512">
        <v>5</v>
      </c>
      <c r="C10" s="517" t="s">
        <v>1022</v>
      </c>
      <c r="D10" s="512" t="s">
        <v>1018</v>
      </c>
      <c r="E10" s="518"/>
      <c r="F10" s="512" t="s">
        <v>1019</v>
      </c>
      <c r="G10" s="518"/>
      <c r="H10" s="513" t="s">
        <v>1020</v>
      </c>
      <c r="I10" s="518">
        <v>0</v>
      </c>
      <c r="J10" s="513" t="s">
        <v>885</v>
      </c>
      <c r="K10" s="519">
        <f>(G10-E10-I10)*24</f>
        <v>0</v>
      </c>
      <c r="M10" s="518"/>
      <c r="N10" s="512" t="s">
        <v>1019</v>
      </c>
      <c r="O10" s="518"/>
      <c r="Q10" s="520">
        <f t="shared" ref="Q10:Q25" si="4">IF(E10&lt;M10,M10,E10)</f>
        <v>0</v>
      </c>
      <c r="R10" s="512" t="s">
        <v>1019</v>
      </c>
      <c r="S10" s="520">
        <f t="shared" ref="S10:S25" si="5">IF(G10&gt;O10,O10,G10)</f>
        <v>0</v>
      </c>
      <c r="U10" s="519">
        <f t="shared" ref="U10:U25" si="6">(S10-Q10)*24</f>
        <v>0</v>
      </c>
      <c r="W10" s="521"/>
    </row>
    <row r="11" spans="2:23" x14ac:dyDescent="0.15">
      <c r="B11" s="512">
        <v>6</v>
      </c>
      <c r="C11" s="517" t="s">
        <v>1023</v>
      </c>
      <c r="D11" s="512" t="s">
        <v>1018</v>
      </c>
      <c r="E11" s="518"/>
      <c r="F11" s="512" t="s">
        <v>1019</v>
      </c>
      <c r="G11" s="518"/>
      <c r="H11" s="513" t="s">
        <v>1020</v>
      </c>
      <c r="I11" s="518">
        <v>0</v>
      </c>
      <c r="J11" s="513" t="s">
        <v>885</v>
      </c>
      <c r="K11" s="519">
        <f t="shared" ref="K11:K25" si="7">(G11-E11-I11)*24</f>
        <v>0</v>
      </c>
      <c r="M11" s="518"/>
      <c r="N11" s="512" t="s">
        <v>1019</v>
      </c>
      <c r="O11" s="518"/>
      <c r="Q11" s="520">
        <f t="shared" si="4"/>
        <v>0</v>
      </c>
      <c r="R11" s="512" t="s">
        <v>1019</v>
      </c>
      <c r="S11" s="520">
        <f t="shared" si="5"/>
        <v>0</v>
      </c>
      <c r="U11" s="519">
        <f t="shared" si="6"/>
        <v>0</v>
      </c>
      <c r="W11" s="521"/>
    </row>
    <row r="12" spans="2:23" x14ac:dyDescent="0.15">
      <c r="B12" s="512">
        <v>7</v>
      </c>
      <c r="C12" s="517" t="s">
        <v>1024</v>
      </c>
      <c r="D12" s="512" t="s">
        <v>1018</v>
      </c>
      <c r="E12" s="518"/>
      <c r="F12" s="512" t="s">
        <v>1019</v>
      </c>
      <c r="G12" s="518"/>
      <c r="H12" s="513" t="s">
        <v>1020</v>
      </c>
      <c r="I12" s="518">
        <v>0</v>
      </c>
      <c r="J12" s="513" t="s">
        <v>885</v>
      </c>
      <c r="K12" s="519">
        <f t="shared" si="7"/>
        <v>0</v>
      </c>
      <c r="M12" s="518"/>
      <c r="N12" s="512" t="s">
        <v>1019</v>
      </c>
      <c r="O12" s="518"/>
      <c r="Q12" s="520">
        <f t="shared" si="4"/>
        <v>0</v>
      </c>
      <c r="R12" s="512" t="s">
        <v>1019</v>
      </c>
      <c r="S12" s="520">
        <f t="shared" si="5"/>
        <v>0</v>
      </c>
      <c r="U12" s="519">
        <f t="shared" si="6"/>
        <v>0</v>
      </c>
      <c r="W12" s="521"/>
    </row>
    <row r="13" spans="2:23" x14ac:dyDescent="0.15">
      <c r="B13" s="512">
        <v>8</v>
      </c>
      <c r="C13" s="517" t="s">
        <v>941</v>
      </c>
      <c r="D13" s="512" t="s">
        <v>1018</v>
      </c>
      <c r="E13" s="518"/>
      <c r="F13" s="512" t="s">
        <v>1019</v>
      </c>
      <c r="G13" s="518"/>
      <c r="H13" s="513" t="s">
        <v>1020</v>
      </c>
      <c r="I13" s="518">
        <v>0</v>
      </c>
      <c r="J13" s="513" t="s">
        <v>885</v>
      </c>
      <c r="K13" s="519">
        <f t="shared" si="7"/>
        <v>0</v>
      </c>
      <c r="M13" s="518"/>
      <c r="N13" s="512" t="s">
        <v>1019</v>
      </c>
      <c r="O13" s="518"/>
      <c r="Q13" s="520">
        <f t="shared" si="4"/>
        <v>0</v>
      </c>
      <c r="R13" s="512" t="s">
        <v>1019</v>
      </c>
      <c r="S13" s="520">
        <f t="shared" si="5"/>
        <v>0</v>
      </c>
      <c r="U13" s="519">
        <f t="shared" si="6"/>
        <v>0</v>
      </c>
      <c r="W13" s="521"/>
    </row>
    <row r="14" spans="2:23" x14ac:dyDescent="0.15">
      <c r="B14" s="512">
        <v>9</v>
      </c>
      <c r="C14" s="517" t="s">
        <v>942</v>
      </c>
      <c r="D14" s="512" t="s">
        <v>1018</v>
      </c>
      <c r="E14" s="518"/>
      <c r="F14" s="512" t="s">
        <v>1019</v>
      </c>
      <c r="G14" s="518"/>
      <c r="H14" s="513" t="s">
        <v>1020</v>
      </c>
      <c r="I14" s="518">
        <v>0</v>
      </c>
      <c r="J14" s="513" t="s">
        <v>885</v>
      </c>
      <c r="K14" s="519">
        <f t="shared" si="7"/>
        <v>0</v>
      </c>
      <c r="M14" s="518"/>
      <c r="N14" s="512" t="s">
        <v>1019</v>
      </c>
      <c r="O14" s="518"/>
      <c r="Q14" s="520">
        <f t="shared" si="4"/>
        <v>0</v>
      </c>
      <c r="R14" s="512" t="s">
        <v>1019</v>
      </c>
      <c r="S14" s="520">
        <f t="shared" si="5"/>
        <v>0</v>
      </c>
      <c r="U14" s="519">
        <f t="shared" si="6"/>
        <v>0</v>
      </c>
      <c r="W14" s="521"/>
    </row>
    <row r="15" spans="2:23" x14ac:dyDescent="0.15">
      <c r="B15" s="512">
        <v>10</v>
      </c>
      <c r="C15" s="517" t="s">
        <v>1027</v>
      </c>
      <c r="D15" s="512" t="s">
        <v>1018</v>
      </c>
      <c r="E15" s="518"/>
      <c r="F15" s="512" t="s">
        <v>1019</v>
      </c>
      <c r="G15" s="518"/>
      <c r="H15" s="513" t="s">
        <v>1020</v>
      </c>
      <c r="I15" s="518">
        <v>0</v>
      </c>
      <c r="J15" s="513" t="s">
        <v>885</v>
      </c>
      <c r="K15" s="519">
        <f t="shared" si="7"/>
        <v>0</v>
      </c>
      <c r="M15" s="518"/>
      <c r="N15" s="512" t="s">
        <v>1019</v>
      </c>
      <c r="O15" s="518"/>
      <c r="Q15" s="520">
        <f t="shared" si="4"/>
        <v>0</v>
      </c>
      <c r="R15" s="512" t="s">
        <v>1019</v>
      </c>
      <c r="S15" s="520">
        <f>IF(G15&gt;O15,O15,G15)</f>
        <v>0</v>
      </c>
      <c r="U15" s="519">
        <f t="shared" si="6"/>
        <v>0</v>
      </c>
      <c r="W15" s="521"/>
    </row>
    <row r="16" spans="2:23" x14ac:dyDescent="0.15">
      <c r="B16" s="512">
        <v>11</v>
      </c>
      <c r="C16" s="517" t="s">
        <v>1028</v>
      </c>
      <c r="D16" s="512" t="s">
        <v>1018</v>
      </c>
      <c r="E16" s="518"/>
      <c r="F16" s="512" t="s">
        <v>1019</v>
      </c>
      <c r="G16" s="518"/>
      <c r="H16" s="513" t="s">
        <v>1020</v>
      </c>
      <c r="I16" s="518">
        <v>0</v>
      </c>
      <c r="J16" s="513" t="s">
        <v>885</v>
      </c>
      <c r="K16" s="519">
        <f t="shared" si="7"/>
        <v>0</v>
      </c>
      <c r="M16" s="518"/>
      <c r="N16" s="512" t="s">
        <v>1019</v>
      </c>
      <c r="O16" s="518"/>
      <c r="Q16" s="520">
        <f t="shared" si="4"/>
        <v>0</v>
      </c>
      <c r="R16" s="512" t="s">
        <v>1019</v>
      </c>
      <c r="S16" s="520">
        <f t="shared" si="5"/>
        <v>0</v>
      </c>
      <c r="U16" s="519">
        <f t="shared" si="6"/>
        <v>0</v>
      </c>
      <c r="W16" s="521"/>
    </row>
    <row r="17" spans="2:23" x14ac:dyDescent="0.15">
      <c r="B17" s="512">
        <v>12</v>
      </c>
      <c r="C17" s="517" t="s">
        <v>1029</v>
      </c>
      <c r="D17" s="512" t="s">
        <v>1018</v>
      </c>
      <c r="E17" s="518"/>
      <c r="F17" s="512" t="s">
        <v>1019</v>
      </c>
      <c r="G17" s="518"/>
      <c r="H17" s="513" t="s">
        <v>1020</v>
      </c>
      <c r="I17" s="518">
        <v>0</v>
      </c>
      <c r="J17" s="513" t="s">
        <v>885</v>
      </c>
      <c r="K17" s="519">
        <f t="shared" si="7"/>
        <v>0</v>
      </c>
      <c r="M17" s="518"/>
      <c r="N17" s="512" t="s">
        <v>1019</v>
      </c>
      <c r="O17" s="518"/>
      <c r="Q17" s="520">
        <f t="shared" si="4"/>
        <v>0</v>
      </c>
      <c r="R17" s="512" t="s">
        <v>1019</v>
      </c>
      <c r="S17" s="520">
        <f t="shared" si="5"/>
        <v>0</v>
      </c>
      <c r="U17" s="519">
        <f t="shared" si="6"/>
        <v>0</v>
      </c>
      <c r="W17" s="521"/>
    </row>
    <row r="18" spans="2:23" x14ac:dyDescent="0.15">
      <c r="B18" s="512">
        <v>13</v>
      </c>
      <c r="C18" s="517" t="s">
        <v>1030</v>
      </c>
      <c r="D18" s="512" t="s">
        <v>1018</v>
      </c>
      <c r="E18" s="518"/>
      <c r="F18" s="512" t="s">
        <v>1019</v>
      </c>
      <c r="G18" s="518"/>
      <c r="H18" s="513" t="s">
        <v>1020</v>
      </c>
      <c r="I18" s="518">
        <v>0</v>
      </c>
      <c r="J18" s="513" t="s">
        <v>885</v>
      </c>
      <c r="K18" s="519">
        <f t="shared" si="7"/>
        <v>0</v>
      </c>
      <c r="M18" s="518"/>
      <c r="N18" s="512" t="s">
        <v>1019</v>
      </c>
      <c r="O18" s="518"/>
      <c r="Q18" s="520">
        <f t="shared" si="4"/>
        <v>0</v>
      </c>
      <c r="R18" s="512" t="s">
        <v>1019</v>
      </c>
      <c r="S18" s="520">
        <f t="shared" si="5"/>
        <v>0</v>
      </c>
      <c r="U18" s="519">
        <f t="shared" si="6"/>
        <v>0</v>
      </c>
      <c r="W18" s="521"/>
    </row>
    <row r="19" spans="2:23" x14ac:dyDescent="0.15">
      <c r="B19" s="512">
        <v>14</v>
      </c>
      <c r="C19" s="517" t="s">
        <v>1031</v>
      </c>
      <c r="D19" s="512" t="s">
        <v>1018</v>
      </c>
      <c r="E19" s="518"/>
      <c r="F19" s="512" t="s">
        <v>1019</v>
      </c>
      <c r="G19" s="518"/>
      <c r="H19" s="513" t="s">
        <v>1020</v>
      </c>
      <c r="I19" s="518">
        <v>0</v>
      </c>
      <c r="J19" s="513" t="s">
        <v>885</v>
      </c>
      <c r="K19" s="519">
        <f t="shared" si="7"/>
        <v>0</v>
      </c>
      <c r="M19" s="518"/>
      <c r="N19" s="512" t="s">
        <v>1019</v>
      </c>
      <c r="O19" s="518"/>
      <c r="Q19" s="520">
        <f t="shared" si="4"/>
        <v>0</v>
      </c>
      <c r="R19" s="512" t="s">
        <v>1019</v>
      </c>
      <c r="S19" s="520">
        <f t="shared" si="5"/>
        <v>0</v>
      </c>
      <c r="U19" s="519">
        <f t="shared" si="6"/>
        <v>0</v>
      </c>
      <c r="W19" s="521"/>
    </row>
    <row r="20" spans="2:23" x14ac:dyDescent="0.15">
      <c r="B20" s="512">
        <v>15</v>
      </c>
      <c r="C20" s="517" t="s">
        <v>1032</v>
      </c>
      <c r="D20" s="512" t="s">
        <v>1018</v>
      </c>
      <c r="E20" s="518"/>
      <c r="F20" s="512" t="s">
        <v>1019</v>
      </c>
      <c r="G20" s="518"/>
      <c r="H20" s="513" t="s">
        <v>1020</v>
      </c>
      <c r="I20" s="518">
        <v>0</v>
      </c>
      <c r="J20" s="513" t="s">
        <v>885</v>
      </c>
      <c r="K20" s="522">
        <f t="shared" si="7"/>
        <v>0</v>
      </c>
      <c r="M20" s="518"/>
      <c r="N20" s="512" t="s">
        <v>1019</v>
      </c>
      <c r="O20" s="518"/>
      <c r="Q20" s="520">
        <f t="shared" si="4"/>
        <v>0</v>
      </c>
      <c r="R20" s="512" t="s">
        <v>1019</v>
      </c>
      <c r="S20" s="520">
        <f t="shared" si="5"/>
        <v>0</v>
      </c>
      <c r="U20" s="519">
        <f t="shared" si="6"/>
        <v>0</v>
      </c>
      <c r="W20" s="521"/>
    </row>
    <row r="21" spans="2:23" x14ac:dyDescent="0.15">
      <c r="B21" s="512">
        <v>16</v>
      </c>
      <c r="C21" s="517" t="s">
        <v>1033</v>
      </c>
      <c r="D21" s="512" t="s">
        <v>1018</v>
      </c>
      <c r="E21" s="518"/>
      <c r="F21" s="512" t="s">
        <v>1019</v>
      </c>
      <c r="G21" s="518"/>
      <c r="H21" s="513" t="s">
        <v>1020</v>
      </c>
      <c r="I21" s="518">
        <v>0</v>
      </c>
      <c r="J21" s="513" t="s">
        <v>885</v>
      </c>
      <c r="K21" s="519">
        <f t="shared" si="7"/>
        <v>0</v>
      </c>
      <c r="M21" s="518"/>
      <c r="N21" s="512" t="s">
        <v>1019</v>
      </c>
      <c r="O21" s="518"/>
      <c r="Q21" s="520">
        <f t="shared" si="4"/>
        <v>0</v>
      </c>
      <c r="R21" s="512" t="s">
        <v>1019</v>
      </c>
      <c r="S21" s="520">
        <f t="shared" si="5"/>
        <v>0</v>
      </c>
      <c r="U21" s="519">
        <f t="shared" si="6"/>
        <v>0</v>
      </c>
      <c r="W21" s="521"/>
    </row>
    <row r="22" spans="2:23" x14ac:dyDescent="0.15">
      <c r="B22" s="512">
        <v>17</v>
      </c>
      <c r="C22" s="517" t="s">
        <v>1034</v>
      </c>
      <c r="D22" s="512" t="s">
        <v>1018</v>
      </c>
      <c r="E22" s="518"/>
      <c r="F22" s="512" t="s">
        <v>1019</v>
      </c>
      <c r="G22" s="518"/>
      <c r="H22" s="513" t="s">
        <v>1020</v>
      </c>
      <c r="I22" s="518">
        <v>0</v>
      </c>
      <c r="J22" s="513" t="s">
        <v>885</v>
      </c>
      <c r="K22" s="519">
        <f t="shared" si="7"/>
        <v>0</v>
      </c>
      <c r="M22" s="518"/>
      <c r="N22" s="512" t="s">
        <v>1019</v>
      </c>
      <c r="O22" s="518"/>
      <c r="Q22" s="520">
        <f t="shared" si="4"/>
        <v>0</v>
      </c>
      <c r="R22" s="512" t="s">
        <v>1019</v>
      </c>
      <c r="S22" s="520">
        <f t="shared" si="5"/>
        <v>0</v>
      </c>
      <c r="U22" s="519">
        <f t="shared" si="6"/>
        <v>0</v>
      </c>
      <c r="W22" s="521"/>
    </row>
    <row r="23" spans="2:23" x14ac:dyDescent="0.15">
      <c r="B23" s="512">
        <v>18</v>
      </c>
      <c r="C23" s="517" t="s">
        <v>1035</v>
      </c>
      <c r="D23" s="512" t="s">
        <v>1018</v>
      </c>
      <c r="E23" s="518"/>
      <c r="F23" s="512" t="s">
        <v>1019</v>
      </c>
      <c r="G23" s="518"/>
      <c r="H23" s="513" t="s">
        <v>1020</v>
      </c>
      <c r="I23" s="518">
        <v>0</v>
      </c>
      <c r="J23" s="513" t="s">
        <v>885</v>
      </c>
      <c r="K23" s="519">
        <f t="shared" si="7"/>
        <v>0</v>
      </c>
      <c r="M23" s="518"/>
      <c r="N23" s="512" t="s">
        <v>1019</v>
      </c>
      <c r="O23" s="518"/>
      <c r="Q23" s="520">
        <f t="shared" si="4"/>
        <v>0</v>
      </c>
      <c r="R23" s="512" t="s">
        <v>1019</v>
      </c>
      <c r="S23" s="520">
        <f t="shared" si="5"/>
        <v>0</v>
      </c>
      <c r="U23" s="519">
        <f t="shared" si="6"/>
        <v>0</v>
      </c>
      <c r="W23" s="521"/>
    </row>
    <row r="24" spans="2:23" x14ac:dyDescent="0.15">
      <c r="B24" s="512">
        <v>19</v>
      </c>
      <c r="C24" s="517" t="s">
        <v>1036</v>
      </c>
      <c r="D24" s="512" t="s">
        <v>1018</v>
      </c>
      <c r="E24" s="518"/>
      <c r="F24" s="512" t="s">
        <v>1019</v>
      </c>
      <c r="G24" s="518"/>
      <c r="H24" s="513" t="s">
        <v>1020</v>
      </c>
      <c r="I24" s="518">
        <v>0</v>
      </c>
      <c r="J24" s="513" t="s">
        <v>885</v>
      </c>
      <c r="K24" s="519">
        <f t="shared" si="7"/>
        <v>0</v>
      </c>
      <c r="M24" s="518"/>
      <c r="N24" s="512" t="s">
        <v>1019</v>
      </c>
      <c r="O24" s="518"/>
      <c r="Q24" s="520">
        <f t="shared" si="4"/>
        <v>0</v>
      </c>
      <c r="R24" s="512" t="s">
        <v>1019</v>
      </c>
      <c r="S24" s="520">
        <f t="shared" si="5"/>
        <v>0</v>
      </c>
      <c r="U24" s="519">
        <f t="shared" si="6"/>
        <v>0</v>
      </c>
      <c r="W24" s="521"/>
    </row>
    <row r="25" spans="2:23" x14ac:dyDescent="0.15">
      <c r="B25" s="512">
        <v>20</v>
      </c>
      <c r="C25" s="517" t="s">
        <v>1037</v>
      </c>
      <c r="D25" s="512" t="s">
        <v>1018</v>
      </c>
      <c r="E25" s="518"/>
      <c r="F25" s="512" t="s">
        <v>1019</v>
      </c>
      <c r="G25" s="518"/>
      <c r="H25" s="513" t="s">
        <v>1020</v>
      </c>
      <c r="I25" s="518">
        <v>0</v>
      </c>
      <c r="J25" s="513" t="s">
        <v>885</v>
      </c>
      <c r="K25" s="519">
        <f t="shared" si="7"/>
        <v>0</v>
      </c>
      <c r="M25" s="518"/>
      <c r="N25" s="512" t="s">
        <v>1019</v>
      </c>
      <c r="O25" s="518"/>
      <c r="Q25" s="520">
        <f t="shared" si="4"/>
        <v>0</v>
      </c>
      <c r="R25" s="512" t="s">
        <v>1019</v>
      </c>
      <c r="S25" s="520">
        <f t="shared" si="5"/>
        <v>0</v>
      </c>
      <c r="U25" s="519">
        <f t="shared" si="6"/>
        <v>0</v>
      </c>
      <c r="W25" s="521"/>
    </row>
    <row r="26" spans="2:23" x14ac:dyDescent="0.15">
      <c r="B26" s="512">
        <v>21</v>
      </c>
      <c r="C26" s="517" t="s">
        <v>1038</v>
      </c>
      <c r="D26" s="512" t="s">
        <v>1018</v>
      </c>
      <c r="E26" s="523"/>
      <c r="F26" s="512" t="s">
        <v>1019</v>
      </c>
      <c r="G26" s="523"/>
      <c r="H26" s="513" t="s">
        <v>1020</v>
      </c>
      <c r="I26" s="523"/>
      <c r="J26" s="513" t="s">
        <v>885</v>
      </c>
      <c r="K26" s="517">
        <v>1</v>
      </c>
      <c r="M26" s="519"/>
      <c r="N26" s="512" t="s">
        <v>1019</v>
      </c>
      <c r="O26" s="519"/>
      <c r="Q26" s="519"/>
      <c r="R26" s="512" t="s">
        <v>1019</v>
      </c>
      <c r="S26" s="519"/>
      <c r="U26" s="517">
        <v>1</v>
      </c>
      <c r="W26" s="521"/>
    </row>
    <row r="27" spans="2:23" x14ac:dyDescent="0.15">
      <c r="B27" s="512">
        <v>22</v>
      </c>
      <c r="C27" s="517" t="s">
        <v>1039</v>
      </c>
      <c r="D27" s="512" t="s">
        <v>1018</v>
      </c>
      <c r="E27" s="523"/>
      <c r="F27" s="512" t="s">
        <v>1019</v>
      </c>
      <c r="G27" s="523"/>
      <c r="H27" s="513" t="s">
        <v>1020</v>
      </c>
      <c r="I27" s="523"/>
      <c r="J27" s="513" t="s">
        <v>885</v>
      </c>
      <c r="K27" s="517">
        <v>2</v>
      </c>
      <c r="M27" s="519"/>
      <c r="N27" s="512" t="s">
        <v>1019</v>
      </c>
      <c r="O27" s="519"/>
      <c r="Q27" s="519"/>
      <c r="R27" s="512" t="s">
        <v>1019</v>
      </c>
      <c r="S27" s="519"/>
      <c r="U27" s="517">
        <v>2</v>
      </c>
      <c r="W27" s="521"/>
    </row>
    <row r="28" spans="2:23" x14ac:dyDescent="0.15">
      <c r="B28" s="512">
        <v>23</v>
      </c>
      <c r="C28" s="517" t="s">
        <v>1040</v>
      </c>
      <c r="D28" s="512" t="s">
        <v>1018</v>
      </c>
      <c r="E28" s="523"/>
      <c r="F28" s="512" t="s">
        <v>1019</v>
      </c>
      <c r="G28" s="523"/>
      <c r="H28" s="513" t="s">
        <v>1020</v>
      </c>
      <c r="I28" s="523"/>
      <c r="J28" s="513" t="s">
        <v>885</v>
      </c>
      <c r="K28" s="517">
        <v>3</v>
      </c>
      <c r="M28" s="519"/>
      <c r="N28" s="512" t="s">
        <v>1019</v>
      </c>
      <c r="O28" s="519"/>
      <c r="Q28" s="519"/>
      <c r="R28" s="512" t="s">
        <v>1019</v>
      </c>
      <c r="S28" s="519"/>
      <c r="U28" s="517">
        <v>3</v>
      </c>
      <c r="W28" s="521"/>
    </row>
    <row r="29" spans="2:23" x14ac:dyDescent="0.15">
      <c r="B29" s="512">
        <v>24</v>
      </c>
      <c r="C29" s="517" t="s">
        <v>1041</v>
      </c>
      <c r="D29" s="512" t="s">
        <v>1018</v>
      </c>
      <c r="E29" s="523"/>
      <c r="F29" s="512" t="s">
        <v>1019</v>
      </c>
      <c r="G29" s="523"/>
      <c r="H29" s="513" t="s">
        <v>1020</v>
      </c>
      <c r="I29" s="523"/>
      <c r="J29" s="513" t="s">
        <v>885</v>
      </c>
      <c r="K29" s="517">
        <v>4</v>
      </c>
      <c r="M29" s="519"/>
      <c r="N29" s="512" t="s">
        <v>1019</v>
      </c>
      <c r="O29" s="519"/>
      <c r="Q29" s="519"/>
      <c r="R29" s="512" t="s">
        <v>1019</v>
      </c>
      <c r="S29" s="519"/>
      <c r="U29" s="517">
        <v>4</v>
      </c>
      <c r="W29" s="521"/>
    </row>
    <row r="30" spans="2:23" x14ac:dyDescent="0.15">
      <c r="B30" s="512">
        <v>25</v>
      </c>
      <c r="C30" s="517" t="s">
        <v>1042</v>
      </c>
      <c r="D30" s="512" t="s">
        <v>1018</v>
      </c>
      <c r="E30" s="523"/>
      <c r="F30" s="512" t="s">
        <v>1019</v>
      </c>
      <c r="G30" s="523"/>
      <c r="H30" s="513" t="s">
        <v>1020</v>
      </c>
      <c r="I30" s="523"/>
      <c r="J30" s="513" t="s">
        <v>885</v>
      </c>
      <c r="K30" s="517">
        <v>4</v>
      </c>
      <c r="M30" s="519"/>
      <c r="N30" s="512" t="s">
        <v>1019</v>
      </c>
      <c r="O30" s="519"/>
      <c r="Q30" s="519"/>
      <c r="R30" s="512" t="s">
        <v>1019</v>
      </c>
      <c r="S30" s="519"/>
      <c r="U30" s="517">
        <v>3</v>
      </c>
      <c r="W30" s="521"/>
    </row>
    <row r="31" spans="2:23" x14ac:dyDescent="0.15">
      <c r="B31" s="512">
        <v>26</v>
      </c>
      <c r="C31" s="517" t="s">
        <v>1043</v>
      </c>
      <c r="D31" s="512" t="s">
        <v>1018</v>
      </c>
      <c r="E31" s="523"/>
      <c r="F31" s="512" t="s">
        <v>1019</v>
      </c>
      <c r="G31" s="523"/>
      <c r="H31" s="513" t="s">
        <v>1020</v>
      </c>
      <c r="I31" s="523"/>
      <c r="J31" s="513" t="s">
        <v>885</v>
      </c>
      <c r="K31" s="517">
        <v>5</v>
      </c>
      <c r="M31" s="519"/>
      <c r="N31" s="512" t="s">
        <v>1019</v>
      </c>
      <c r="O31" s="519"/>
      <c r="Q31" s="519"/>
      <c r="R31" s="512" t="s">
        <v>1019</v>
      </c>
      <c r="S31" s="519"/>
      <c r="U31" s="517">
        <v>5</v>
      </c>
      <c r="W31" s="521"/>
    </row>
    <row r="32" spans="2:23" x14ac:dyDescent="0.15">
      <c r="B32" s="512">
        <v>27</v>
      </c>
      <c r="C32" s="517" t="s">
        <v>1221</v>
      </c>
      <c r="D32" s="512" t="s">
        <v>1018</v>
      </c>
      <c r="E32" s="523"/>
      <c r="F32" s="512" t="s">
        <v>1019</v>
      </c>
      <c r="G32" s="523"/>
      <c r="H32" s="513" t="s">
        <v>1020</v>
      </c>
      <c r="I32" s="523"/>
      <c r="J32" s="513" t="s">
        <v>885</v>
      </c>
      <c r="K32" s="517">
        <v>0</v>
      </c>
      <c r="M32" s="519"/>
      <c r="N32" s="512" t="s">
        <v>1019</v>
      </c>
      <c r="O32" s="519"/>
      <c r="Q32" s="519"/>
      <c r="R32" s="512" t="s">
        <v>1019</v>
      </c>
      <c r="S32" s="519"/>
      <c r="U32" s="517">
        <v>0</v>
      </c>
      <c r="W32" s="521" t="s">
        <v>1222</v>
      </c>
    </row>
    <row r="33" spans="2:23" x14ac:dyDescent="0.15">
      <c r="B33" s="512">
        <v>28</v>
      </c>
      <c r="C33" s="517" t="s">
        <v>987</v>
      </c>
      <c r="D33" s="512" t="s">
        <v>1018</v>
      </c>
      <c r="E33" s="523"/>
      <c r="F33" s="512" t="s">
        <v>1019</v>
      </c>
      <c r="G33" s="523"/>
      <c r="H33" s="513" t="s">
        <v>1020</v>
      </c>
      <c r="I33" s="523"/>
      <c r="J33" s="513" t="s">
        <v>885</v>
      </c>
      <c r="K33" s="517"/>
      <c r="M33" s="519"/>
      <c r="N33" s="512" t="s">
        <v>1019</v>
      </c>
      <c r="O33" s="519"/>
      <c r="Q33" s="519"/>
      <c r="R33" s="512" t="s">
        <v>1019</v>
      </c>
      <c r="S33" s="519"/>
      <c r="U33" s="517"/>
      <c r="W33" s="521"/>
    </row>
    <row r="34" spans="2:23" x14ac:dyDescent="0.15">
      <c r="B34" s="512">
        <v>29</v>
      </c>
      <c r="C34" s="517" t="s">
        <v>987</v>
      </c>
      <c r="D34" s="512" t="s">
        <v>1018</v>
      </c>
      <c r="E34" s="523"/>
      <c r="F34" s="512" t="s">
        <v>1019</v>
      </c>
      <c r="G34" s="523"/>
      <c r="H34" s="513" t="s">
        <v>1020</v>
      </c>
      <c r="I34" s="523"/>
      <c r="J34" s="513" t="s">
        <v>885</v>
      </c>
      <c r="K34" s="517"/>
      <c r="M34" s="519"/>
      <c r="N34" s="512" t="s">
        <v>1019</v>
      </c>
      <c r="O34" s="519"/>
      <c r="Q34" s="519"/>
      <c r="R34" s="512" t="s">
        <v>1019</v>
      </c>
      <c r="S34" s="519"/>
      <c r="U34" s="517"/>
      <c r="W34" s="521"/>
    </row>
    <row r="35" spans="2:23" x14ac:dyDescent="0.15">
      <c r="B35" s="512">
        <v>30</v>
      </c>
      <c r="C35" s="517" t="s">
        <v>987</v>
      </c>
      <c r="D35" s="512" t="s">
        <v>1018</v>
      </c>
      <c r="E35" s="523"/>
      <c r="F35" s="512" t="s">
        <v>1019</v>
      </c>
      <c r="G35" s="523"/>
      <c r="H35" s="513" t="s">
        <v>1020</v>
      </c>
      <c r="I35" s="523"/>
      <c r="J35" s="513" t="s">
        <v>885</v>
      </c>
      <c r="K35" s="517"/>
      <c r="M35" s="519"/>
      <c r="N35" s="512" t="s">
        <v>1019</v>
      </c>
      <c r="O35" s="519"/>
      <c r="Q35" s="519"/>
      <c r="R35" s="512" t="s">
        <v>1019</v>
      </c>
      <c r="S35" s="519"/>
      <c r="U35" s="517"/>
      <c r="W35" s="521"/>
    </row>
    <row r="36" spans="2:23" x14ac:dyDescent="0.15">
      <c r="C36" s="524"/>
    </row>
    <row r="37" spans="2:23" x14ac:dyDescent="0.15">
      <c r="C37" s="513" t="s">
        <v>1223</v>
      </c>
    </row>
    <row r="38" spans="2:23" x14ac:dyDescent="0.15">
      <c r="C38" s="513" t="s">
        <v>1224</v>
      </c>
    </row>
    <row r="39" spans="2:23" x14ac:dyDescent="0.15">
      <c r="C39" s="513" t="s">
        <v>1057</v>
      </c>
    </row>
    <row r="40" spans="2:23" x14ac:dyDescent="0.15">
      <c r="C40" s="513" t="s">
        <v>1058</v>
      </c>
    </row>
    <row r="41" spans="2:23" x14ac:dyDescent="0.15">
      <c r="C41" s="514" t="s">
        <v>1225</v>
      </c>
    </row>
    <row r="42" spans="2:23" x14ac:dyDescent="0.15">
      <c r="C42" s="514" t="s">
        <v>1226</v>
      </c>
    </row>
  </sheetData>
  <sheetProtection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38"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BU78"/>
  <sheetViews>
    <sheetView showGridLines="0" view="pageBreakPreview" topLeftCell="I1" zoomScale="70" zoomScaleNormal="70" zoomScaleSheetLayoutView="70" workbookViewId="0">
      <selection activeCell="AG2" sqref="AG2:AH2"/>
    </sheetView>
  </sheetViews>
  <sheetFormatPr defaultColWidth="4.375" defaultRowHeight="20.25" customHeight="1" x14ac:dyDescent="0.15"/>
  <cols>
    <col min="1" max="1" width="1.625" style="448" customWidth="1"/>
    <col min="2" max="5" width="5.625" style="448" customWidth="1"/>
    <col min="6" max="6" width="16.5" style="448" hidden="1" customWidth="1"/>
    <col min="7" max="58" width="5.625" style="448" customWidth="1"/>
    <col min="59" max="16384" width="4.375" style="448"/>
  </cols>
  <sheetData>
    <row r="1" spans="2:64" s="422" customFormat="1" ht="20.25" customHeight="1" x14ac:dyDescent="0.15">
      <c r="C1" s="423" t="s">
        <v>878</v>
      </c>
      <c r="D1" s="423"/>
      <c r="E1" s="423"/>
      <c r="F1" s="423"/>
      <c r="G1" s="423"/>
      <c r="H1" s="424" t="s">
        <v>879</v>
      </c>
      <c r="J1" s="424"/>
      <c r="L1" s="423"/>
      <c r="M1" s="423"/>
      <c r="N1" s="423"/>
      <c r="O1" s="423"/>
      <c r="P1" s="423"/>
      <c r="Q1" s="423"/>
      <c r="R1" s="423"/>
      <c r="AM1" s="425"/>
      <c r="AN1" s="426"/>
      <c r="AO1" s="426" t="s">
        <v>880</v>
      </c>
      <c r="AP1" s="1673" t="s">
        <v>1190</v>
      </c>
      <c r="AQ1" s="1674"/>
      <c r="AR1" s="1674"/>
      <c r="AS1" s="1674"/>
      <c r="AT1" s="1674"/>
      <c r="AU1" s="1674"/>
      <c r="AV1" s="1674"/>
      <c r="AW1" s="1674"/>
      <c r="AX1" s="1674"/>
      <c r="AY1" s="1674"/>
      <c r="AZ1" s="1674"/>
      <c r="BA1" s="1674"/>
      <c r="BB1" s="1674"/>
      <c r="BC1" s="1674"/>
      <c r="BD1" s="1674"/>
      <c r="BE1" s="1674"/>
      <c r="BF1" s="426" t="s">
        <v>882</v>
      </c>
    </row>
    <row r="2" spans="2:64" s="422" customFormat="1" ht="20.25" customHeight="1" x14ac:dyDescent="0.15">
      <c r="C2" s="423"/>
      <c r="D2" s="423"/>
      <c r="E2" s="423"/>
      <c r="F2" s="423"/>
      <c r="G2" s="423"/>
      <c r="J2" s="424"/>
      <c r="L2" s="423"/>
      <c r="M2" s="423"/>
      <c r="N2" s="423"/>
      <c r="O2" s="423"/>
      <c r="P2" s="423"/>
      <c r="Q2" s="423"/>
      <c r="R2" s="423"/>
      <c r="Y2" s="426" t="s">
        <v>883</v>
      </c>
      <c r="Z2" s="1675">
        <v>7</v>
      </c>
      <c r="AA2" s="1675"/>
      <c r="AB2" s="426" t="s">
        <v>884</v>
      </c>
      <c r="AC2" s="1676">
        <f>IF(Z2=0,"",YEAR(DATE(2018+Z2,1,1)))</f>
        <v>2025</v>
      </c>
      <c r="AD2" s="1676"/>
      <c r="AE2" s="427" t="s">
        <v>885</v>
      </c>
      <c r="AF2" s="427" t="s">
        <v>886</v>
      </c>
      <c r="AG2" s="1675"/>
      <c r="AH2" s="1675"/>
      <c r="AI2" s="427" t="s">
        <v>887</v>
      </c>
      <c r="AM2" s="425"/>
      <c r="AN2" s="426"/>
      <c r="AO2" s="426" t="s">
        <v>888</v>
      </c>
      <c r="AP2" s="1675"/>
      <c r="AQ2" s="1675"/>
      <c r="AR2" s="1675"/>
      <c r="AS2" s="1675"/>
      <c r="AT2" s="1675"/>
      <c r="AU2" s="1675"/>
      <c r="AV2" s="1675"/>
      <c r="AW2" s="1675"/>
      <c r="AX2" s="1675"/>
      <c r="AY2" s="1675"/>
      <c r="AZ2" s="1675"/>
      <c r="BA2" s="1675"/>
      <c r="BB2" s="1675"/>
      <c r="BC2" s="1675"/>
      <c r="BD2" s="1675"/>
      <c r="BE2" s="1675"/>
      <c r="BF2" s="426" t="s">
        <v>882</v>
      </c>
    </row>
    <row r="3" spans="2:64" s="427" customFormat="1" ht="20.25" customHeight="1" x14ac:dyDescent="0.15">
      <c r="G3" s="424"/>
      <c r="J3" s="424"/>
      <c r="L3" s="426"/>
      <c r="M3" s="426"/>
      <c r="N3" s="426"/>
      <c r="O3" s="426"/>
      <c r="P3" s="426"/>
      <c r="Q3" s="426"/>
      <c r="R3" s="426"/>
      <c r="Z3" s="428"/>
      <c r="AA3" s="428"/>
      <c r="AB3" s="428"/>
      <c r="AC3" s="429"/>
      <c r="AD3" s="428"/>
      <c r="BA3" s="430" t="s">
        <v>890</v>
      </c>
      <c r="BB3" s="1664" t="s">
        <v>891</v>
      </c>
      <c r="BC3" s="1665"/>
      <c r="BD3" s="1665"/>
      <c r="BE3" s="1666"/>
      <c r="BF3" s="426"/>
    </row>
    <row r="4" spans="2:64" s="427" customFormat="1" ht="18.75" x14ac:dyDescent="0.15">
      <c r="G4" s="424"/>
      <c r="J4" s="424"/>
      <c r="L4" s="426"/>
      <c r="M4" s="426"/>
      <c r="N4" s="426"/>
      <c r="O4" s="426"/>
      <c r="P4" s="426"/>
      <c r="Q4" s="426"/>
      <c r="R4" s="426"/>
      <c r="Z4" s="431"/>
      <c r="AA4" s="431"/>
      <c r="AG4" s="422"/>
      <c r="AH4" s="422"/>
      <c r="AI4" s="422"/>
      <c r="AJ4" s="422"/>
      <c r="AK4" s="422"/>
      <c r="AL4" s="422"/>
      <c r="AM4" s="422"/>
      <c r="AN4" s="422"/>
      <c r="AO4" s="422"/>
      <c r="AP4" s="422"/>
      <c r="AQ4" s="422"/>
      <c r="AR4" s="422"/>
      <c r="AS4" s="422"/>
      <c r="AT4" s="422"/>
      <c r="AU4" s="422"/>
      <c r="AV4" s="422"/>
      <c r="AW4" s="422"/>
      <c r="AX4" s="422"/>
      <c r="AY4" s="422"/>
      <c r="AZ4" s="422"/>
      <c r="BA4" s="430" t="s">
        <v>892</v>
      </c>
      <c r="BB4" s="1664" t="s">
        <v>893</v>
      </c>
      <c r="BC4" s="1665"/>
      <c r="BD4" s="1665"/>
      <c r="BE4" s="1666"/>
      <c r="BF4" s="432"/>
    </row>
    <row r="5" spans="2:64" s="427" customFormat="1" ht="6.75" customHeight="1" x14ac:dyDescent="0.15">
      <c r="C5" s="422"/>
      <c r="D5" s="422"/>
      <c r="E5" s="422"/>
      <c r="F5" s="422"/>
      <c r="G5" s="423"/>
      <c r="H5" s="422"/>
      <c r="I5" s="422"/>
      <c r="J5" s="423"/>
      <c r="K5" s="422"/>
      <c r="L5" s="432"/>
      <c r="M5" s="432"/>
      <c r="N5" s="432"/>
      <c r="O5" s="432"/>
      <c r="P5" s="432"/>
      <c r="Q5" s="432"/>
      <c r="R5" s="432"/>
      <c r="S5" s="422"/>
      <c r="T5" s="422"/>
      <c r="U5" s="422"/>
      <c r="V5" s="422"/>
      <c r="W5" s="422"/>
      <c r="X5" s="422"/>
      <c r="Y5" s="422"/>
      <c r="Z5" s="433"/>
      <c r="AA5" s="433"/>
      <c r="AB5" s="422"/>
      <c r="AC5" s="422"/>
      <c r="AD5" s="422"/>
      <c r="AE5" s="422"/>
      <c r="AG5" s="422"/>
      <c r="AH5" s="422"/>
      <c r="AI5" s="422"/>
      <c r="AJ5" s="422"/>
      <c r="AK5" s="422"/>
      <c r="AL5" s="422"/>
      <c r="AM5" s="422"/>
      <c r="AN5" s="422"/>
      <c r="AO5" s="422"/>
      <c r="AP5" s="422"/>
      <c r="AQ5" s="422"/>
      <c r="AR5" s="422"/>
      <c r="AS5" s="422"/>
      <c r="AT5" s="422"/>
      <c r="AU5" s="422"/>
      <c r="AV5" s="422"/>
      <c r="AW5" s="422"/>
      <c r="AX5" s="422"/>
      <c r="AY5" s="422"/>
      <c r="AZ5" s="422"/>
      <c r="BA5" s="422"/>
      <c r="BB5" s="422"/>
      <c r="BC5" s="422"/>
      <c r="BD5" s="422"/>
      <c r="BE5" s="432"/>
      <c r="BF5" s="432"/>
    </row>
    <row r="6" spans="2:64" s="427" customFormat="1" ht="20.25" customHeight="1" x14ac:dyDescent="0.15">
      <c r="C6" s="422"/>
      <c r="D6" s="422"/>
      <c r="E6" s="422"/>
      <c r="F6" s="422"/>
      <c r="G6" s="423"/>
      <c r="H6" s="422"/>
      <c r="I6" s="422"/>
      <c r="J6" s="423"/>
      <c r="K6" s="422"/>
      <c r="L6" s="432"/>
      <c r="M6" s="432"/>
      <c r="N6" s="432"/>
      <c r="O6" s="432"/>
      <c r="P6" s="432"/>
      <c r="Q6" s="432"/>
      <c r="R6" s="432"/>
      <c r="S6" s="422"/>
      <c r="T6" s="422"/>
      <c r="U6" s="422"/>
      <c r="V6" s="422"/>
      <c r="W6" s="422"/>
      <c r="X6" s="422"/>
      <c r="Y6" s="422"/>
      <c r="Z6" s="433"/>
      <c r="AA6" s="433"/>
      <c r="AB6" s="422"/>
      <c r="AC6" s="422"/>
      <c r="AD6" s="422"/>
      <c r="AE6" s="422"/>
      <c r="AG6" s="422"/>
      <c r="AH6" s="422"/>
      <c r="AI6" s="422"/>
      <c r="AJ6" s="422"/>
      <c r="AK6" s="422"/>
      <c r="AL6" s="422" t="s">
        <v>1191</v>
      </c>
      <c r="AM6" s="422"/>
      <c r="AN6" s="422"/>
      <c r="AO6" s="422"/>
      <c r="AP6" s="422"/>
      <c r="AQ6" s="422"/>
      <c r="AR6" s="422"/>
      <c r="AS6" s="422"/>
      <c r="AT6" s="434"/>
      <c r="AU6" s="434"/>
      <c r="AV6" s="435"/>
      <c r="AW6" s="422"/>
      <c r="AX6" s="1667">
        <v>40</v>
      </c>
      <c r="AY6" s="1668"/>
      <c r="AZ6" s="435" t="s">
        <v>895</v>
      </c>
      <c r="BA6" s="422"/>
      <c r="BB6" s="1667">
        <v>160</v>
      </c>
      <c r="BC6" s="1668"/>
      <c r="BD6" s="435" t="s">
        <v>896</v>
      </c>
      <c r="BE6" s="422"/>
      <c r="BF6" s="432"/>
    </row>
    <row r="7" spans="2:64" s="427" customFormat="1" ht="6.75" customHeight="1" x14ac:dyDescent="0.15">
      <c r="C7" s="422"/>
      <c r="D7" s="422"/>
      <c r="E7" s="422"/>
      <c r="F7" s="422"/>
      <c r="G7" s="423"/>
      <c r="H7" s="422"/>
      <c r="I7" s="422"/>
      <c r="J7" s="423"/>
      <c r="K7" s="422"/>
      <c r="L7" s="432"/>
      <c r="M7" s="432"/>
      <c r="N7" s="432"/>
      <c r="O7" s="432"/>
      <c r="P7" s="432"/>
      <c r="Q7" s="432"/>
      <c r="R7" s="432"/>
      <c r="S7" s="422"/>
      <c r="T7" s="422"/>
      <c r="U7" s="422"/>
      <c r="V7" s="422"/>
      <c r="W7" s="422"/>
      <c r="X7" s="422"/>
      <c r="Y7" s="422"/>
      <c r="Z7" s="433"/>
      <c r="AA7" s="433"/>
      <c r="AB7" s="422"/>
      <c r="AC7" s="422"/>
      <c r="AD7" s="422"/>
      <c r="AE7" s="422"/>
      <c r="AG7" s="422"/>
      <c r="AH7" s="422"/>
      <c r="AI7" s="422"/>
      <c r="AJ7" s="422"/>
      <c r="AK7" s="422"/>
      <c r="AL7" s="422"/>
      <c r="AM7" s="422"/>
      <c r="AN7" s="422"/>
      <c r="AO7" s="422"/>
      <c r="AP7" s="422"/>
      <c r="AQ7" s="422"/>
      <c r="AR7" s="422"/>
      <c r="AS7" s="422"/>
      <c r="AT7" s="422"/>
      <c r="AU7" s="422"/>
      <c r="AV7" s="422"/>
      <c r="AW7" s="422"/>
      <c r="AX7" s="422"/>
      <c r="AY7" s="422"/>
      <c r="AZ7" s="422"/>
      <c r="BA7" s="422"/>
      <c r="BB7" s="422"/>
      <c r="BC7" s="422"/>
      <c r="BD7" s="422"/>
      <c r="BE7" s="432"/>
      <c r="BF7" s="432"/>
    </row>
    <row r="8" spans="2:64" s="427" customFormat="1" ht="20.25" customHeight="1" x14ac:dyDescent="0.15">
      <c r="B8" s="436"/>
      <c r="C8" s="436"/>
      <c r="D8" s="436"/>
      <c r="E8" s="436"/>
      <c r="F8" s="436"/>
      <c r="G8" s="437"/>
      <c r="H8" s="437"/>
      <c r="I8" s="437"/>
      <c r="J8" s="436"/>
      <c r="K8" s="436"/>
      <c r="L8" s="437"/>
      <c r="M8" s="437"/>
      <c r="N8" s="437"/>
      <c r="O8" s="436"/>
      <c r="P8" s="437"/>
      <c r="Q8" s="437"/>
      <c r="R8" s="437"/>
      <c r="S8" s="438"/>
      <c r="T8" s="439"/>
      <c r="U8" s="439"/>
      <c r="V8" s="440"/>
      <c r="Z8" s="433"/>
      <c r="AA8" s="441"/>
      <c r="AB8" s="423"/>
      <c r="AC8" s="433"/>
      <c r="AD8" s="433"/>
      <c r="AE8" s="433"/>
      <c r="AF8" s="431"/>
      <c r="AG8" s="442"/>
      <c r="AH8" s="442"/>
      <c r="AI8" s="442"/>
      <c r="AJ8" s="422"/>
      <c r="AK8" s="432"/>
      <c r="AL8" s="441"/>
      <c r="AM8" s="441"/>
      <c r="AN8" s="423"/>
      <c r="AO8" s="434"/>
      <c r="AP8" s="434"/>
      <c r="AQ8" s="434"/>
      <c r="AR8" s="443"/>
      <c r="AS8" s="443"/>
      <c r="AT8" s="422"/>
      <c r="AU8" s="525"/>
      <c r="AV8" s="525"/>
      <c r="AW8" s="436"/>
      <c r="AX8" s="422"/>
      <c r="AY8" s="422" t="s">
        <v>897</v>
      </c>
      <c r="AZ8" s="422"/>
      <c r="BA8" s="422"/>
      <c r="BB8" s="1669">
        <f>DAY(EOMONTH(DATE(AC2,AG2,1),0))</f>
        <v>31</v>
      </c>
      <c r="BC8" s="1670"/>
      <c r="BD8" s="422" t="s">
        <v>898</v>
      </c>
      <c r="BE8" s="422"/>
      <c r="BF8" s="422"/>
      <c r="BJ8" s="426"/>
      <c r="BK8" s="426"/>
      <c r="BL8" s="426"/>
    </row>
    <row r="9" spans="2:64" s="427" customFormat="1" ht="6" customHeight="1" x14ac:dyDescent="0.15">
      <c r="B9" s="434"/>
      <c r="C9" s="434"/>
      <c r="D9" s="434"/>
      <c r="E9" s="434"/>
      <c r="F9" s="434"/>
      <c r="G9" s="436"/>
      <c r="H9" s="437"/>
      <c r="I9" s="434"/>
      <c r="J9" s="434"/>
      <c r="K9" s="434"/>
      <c r="L9" s="436"/>
      <c r="M9" s="437"/>
      <c r="N9" s="434"/>
      <c r="O9" s="434"/>
      <c r="P9" s="436"/>
      <c r="Q9" s="434"/>
      <c r="R9" s="434"/>
      <c r="S9" s="434"/>
      <c r="T9" s="434"/>
      <c r="U9" s="434"/>
      <c r="V9" s="434"/>
      <c r="Z9" s="422"/>
      <c r="AA9" s="422"/>
      <c r="AB9" s="422"/>
      <c r="AC9" s="422"/>
      <c r="AD9" s="422"/>
      <c r="AE9" s="422"/>
      <c r="AG9" s="433"/>
      <c r="AH9" s="422"/>
      <c r="AI9" s="422"/>
      <c r="AJ9" s="442"/>
      <c r="AK9" s="422"/>
      <c r="AL9" s="422"/>
      <c r="AM9" s="422"/>
      <c r="AN9" s="422"/>
      <c r="AO9" s="422"/>
      <c r="AP9" s="422"/>
      <c r="AQ9" s="433"/>
      <c r="AR9" s="433"/>
      <c r="AS9" s="433"/>
      <c r="AT9" s="422"/>
      <c r="AU9" s="422"/>
      <c r="AV9" s="422"/>
      <c r="AW9" s="422"/>
      <c r="AX9" s="422"/>
      <c r="AY9" s="422"/>
      <c r="AZ9" s="422"/>
      <c r="BA9" s="422"/>
      <c r="BB9" s="422"/>
      <c r="BC9" s="422"/>
      <c r="BD9" s="422"/>
      <c r="BE9" s="422"/>
      <c r="BF9" s="422"/>
      <c r="BJ9" s="426"/>
      <c r="BK9" s="426"/>
      <c r="BL9" s="426"/>
    </row>
    <row r="10" spans="2:64" s="427" customFormat="1" ht="18.75" x14ac:dyDescent="0.2">
      <c r="B10" s="436"/>
      <c r="C10" s="436"/>
      <c r="D10" s="436"/>
      <c r="E10" s="436"/>
      <c r="F10" s="436"/>
      <c r="G10" s="437"/>
      <c r="H10" s="437"/>
      <c r="I10" s="437"/>
      <c r="J10" s="436"/>
      <c r="K10" s="436"/>
      <c r="L10" s="437"/>
      <c r="M10" s="437"/>
      <c r="N10" s="437"/>
      <c r="O10" s="436"/>
      <c r="P10" s="437"/>
      <c r="Q10" s="437"/>
      <c r="R10" s="437"/>
      <c r="S10" s="438"/>
      <c r="T10" s="439"/>
      <c r="U10" s="439"/>
      <c r="V10" s="440"/>
      <c r="Z10" s="433"/>
      <c r="AA10" s="441"/>
      <c r="AB10" s="423"/>
      <c r="AC10" s="433"/>
      <c r="AD10" s="433"/>
      <c r="AE10" s="433"/>
      <c r="AG10" s="442"/>
      <c r="AH10" s="442"/>
      <c r="AI10" s="442"/>
      <c r="AJ10" s="422"/>
      <c r="AK10" s="432"/>
      <c r="AL10" s="441"/>
      <c r="AM10" s="422"/>
      <c r="AN10" s="422"/>
      <c r="AO10" s="444"/>
      <c r="AP10" s="444"/>
      <c r="AQ10" s="444"/>
      <c r="AR10" s="435"/>
      <c r="AS10" s="433"/>
      <c r="AT10" s="433"/>
      <c r="AU10" s="433"/>
      <c r="AV10" s="422"/>
      <c r="AW10" s="422"/>
      <c r="AX10" s="445"/>
      <c r="AY10" s="445"/>
      <c r="AZ10" s="432" t="s">
        <v>1192</v>
      </c>
      <c r="BA10" s="422"/>
      <c r="BB10" s="1667">
        <v>1</v>
      </c>
      <c r="BC10" s="1671"/>
      <c r="BD10" s="1668"/>
      <c r="BE10" s="446" t="s">
        <v>1193</v>
      </c>
      <c r="BF10" s="422"/>
      <c r="BJ10" s="426"/>
      <c r="BK10" s="426"/>
      <c r="BL10" s="426"/>
    </row>
    <row r="11" spans="2:64" s="427" customFormat="1" ht="6" customHeight="1" x14ac:dyDescent="0.2">
      <c r="B11" s="434"/>
      <c r="C11" s="434"/>
      <c r="D11" s="434"/>
      <c r="E11" s="434"/>
      <c r="F11" s="428"/>
      <c r="G11" s="434"/>
      <c r="H11" s="434"/>
      <c r="I11" s="434"/>
      <c r="J11" s="434"/>
      <c r="K11" s="436"/>
      <c r="L11" s="437"/>
      <c r="M11" s="434"/>
      <c r="N11" s="434"/>
      <c r="O11" s="436"/>
      <c r="P11" s="434"/>
      <c r="Q11" s="434"/>
      <c r="R11" s="434"/>
      <c r="S11" s="434"/>
      <c r="T11" s="434"/>
      <c r="U11" s="434"/>
      <c r="V11" s="428"/>
      <c r="Z11" s="422"/>
      <c r="AA11" s="422"/>
      <c r="AB11" s="422"/>
      <c r="AC11" s="422"/>
      <c r="AD11" s="422"/>
      <c r="AE11" s="422"/>
      <c r="AG11" s="433"/>
      <c r="AH11" s="442"/>
      <c r="AI11" s="422"/>
      <c r="AJ11" s="442"/>
      <c r="AK11" s="422"/>
      <c r="AL11" s="422"/>
      <c r="AM11" s="422"/>
      <c r="AN11" s="422"/>
      <c r="AO11" s="434"/>
      <c r="AP11" s="434"/>
      <c r="AQ11" s="436"/>
      <c r="AR11" s="447"/>
      <c r="AS11" s="433"/>
      <c r="AT11" s="433"/>
      <c r="AU11" s="433"/>
      <c r="AV11" s="422"/>
      <c r="AW11" s="422"/>
      <c r="AX11" s="445"/>
      <c r="AY11" s="445"/>
      <c r="AZ11" s="422"/>
      <c r="BA11" s="422"/>
      <c r="BB11" s="433"/>
      <c r="BC11" s="433"/>
      <c r="BD11" s="433"/>
      <c r="BE11" s="446"/>
      <c r="BF11" s="422"/>
      <c r="BJ11" s="426"/>
      <c r="BK11" s="426"/>
      <c r="BL11" s="426"/>
    </row>
    <row r="12" spans="2:64" s="427" customFormat="1" ht="20.25" customHeight="1" x14ac:dyDescent="0.2">
      <c r="B12" s="410"/>
      <c r="C12" s="410"/>
      <c r="D12" s="410"/>
      <c r="E12" s="410"/>
      <c r="F12" s="410"/>
      <c r="G12" s="410"/>
      <c r="H12" s="410"/>
      <c r="I12" s="410"/>
      <c r="J12" s="410"/>
      <c r="K12" s="410"/>
      <c r="L12" s="410"/>
      <c r="M12" s="410"/>
      <c r="N12" s="410"/>
      <c r="O12" s="410"/>
      <c r="P12" s="410"/>
      <c r="Q12" s="410"/>
      <c r="R12" s="410"/>
      <c r="S12" s="410"/>
      <c r="T12" s="410"/>
      <c r="U12" s="410"/>
      <c r="V12" s="410"/>
      <c r="Z12" s="436"/>
      <c r="AA12" s="448"/>
      <c r="AB12" s="448"/>
      <c r="AC12" s="436"/>
      <c r="AD12" s="433"/>
      <c r="AE12" s="433"/>
      <c r="AF12" s="431"/>
      <c r="AG12" s="423"/>
      <c r="AH12" s="442"/>
      <c r="AI12" s="422"/>
      <c r="AJ12" s="442"/>
      <c r="AK12" s="422"/>
      <c r="AL12" s="422"/>
      <c r="AM12" s="422"/>
      <c r="AN12" s="422"/>
      <c r="AO12" s="1672"/>
      <c r="AP12" s="1672"/>
      <c r="AQ12" s="1672"/>
      <c r="AR12" s="435"/>
      <c r="AS12" s="433"/>
      <c r="AT12" s="433"/>
      <c r="AU12" s="433"/>
      <c r="AV12" s="422"/>
      <c r="AW12" s="422"/>
      <c r="AX12" s="445"/>
      <c r="AY12" s="445"/>
      <c r="AZ12" s="422"/>
      <c r="BA12" s="422"/>
      <c r="BB12" s="1667">
        <v>1</v>
      </c>
      <c r="BC12" s="1671"/>
      <c r="BD12" s="1668"/>
      <c r="BE12" s="449" t="s">
        <v>1194</v>
      </c>
      <c r="BF12" s="422"/>
      <c r="BJ12" s="426"/>
      <c r="BK12" s="426"/>
      <c r="BL12" s="426"/>
    </row>
    <row r="13" spans="2:64" s="427" customFormat="1" ht="6.75" customHeight="1" x14ac:dyDescent="0.2">
      <c r="B13" s="410"/>
      <c r="C13" s="410"/>
      <c r="D13" s="410"/>
      <c r="E13" s="410"/>
      <c r="F13" s="410"/>
      <c r="G13" s="410"/>
      <c r="H13" s="410"/>
      <c r="I13" s="410"/>
      <c r="J13" s="410"/>
      <c r="K13" s="410"/>
      <c r="L13" s="410"/>
      <c r="M13" s="410"/>
      <c r="N13" s="410"/>
      <c r="O13" s="410"/>
      <c r="P13" s="410"/>
      <c r="Q13" s="410"/>
      <c r="R13" s="410"/>
      <c r="S13" s="410"/>
      <c r="T13" s="410"/>
      <c r="U13" s="410"/>
      <c r="V13" s="410"/>
      <c r="Z13" s="437"/>
      <c r="AA13" s="450"/>
      <c r="AB13" s="450"/>
      <c r="AC13" s="437"/>
      <c r="AD13" s="442"/>
      <c r="AE13" s="442"/>
      <c r="AG13" s="422"/>
      <c r="AH13" s="422"/>
      <c r="AI13" s="422"/>
      <c r="AJ13" s="422"/>
      <c r="AK13" s="422"/>
      <c r="AL13" s="422"/>
      <c r="AM13" s="422"/>
      <c r="AN13" s="422"/>
      <c r="AO13" s="434"/>
      <c r="AP13" s="434"/>
      <c r="AQ13" s="434"/>
      <c r="AR13" s="422"/>
      <c r="AS13" s="433"/>
      <c r="AT13" s="433"/>
      <c r="AU13" s="433"/>
      <c r="AV13" s="422"/>
      <c r="AW13" s="422"/>
      <c r="AX13" s="445"/>
      <c r="AY13" s="445"/>
      <c r="AZ13" s="422"/>
      <c r="BA13" s="422"/>
      <c r="BB13" s="433"/>
      <c r="BC13" s="433"/>
      <c r="BD13" s="433"/>
      <c r="BE13" s="446"/>
      <c r="BF13" s="422"/>
      <c r="BJ13" s="426"/>
      <c r="BK13" s="426"/>
      <c r="BL13" s="426"/>
    </row>
    <row r="14" spans="2:64" s="427" customFormat="1" ht="18.75" x14ac:dyDescent="0.15">
      <c r="B14" s="410"/>
      <c r="C14" s="410"/>
      <c r="D14" s="410"/>
      <c r="E14" s="410"/>
      <c r="F14" s="410"/>
      <c r="G14" s="410"/>
      <c r="H14" s="410"/>
      <c r="I14" s="410"/>
      <c r="J14" s="410"/>
      <c r="K14" s="410"/>
      <c r="L14" s="410"/>
      <c r="M14" s="410"/>
      <c r="N14" s="410"/>
      <c r="O14" s="410"/>
      <c r="P14" s="410"/>
      <c r="Q14" s="410"/>
      <c r="R14" s="410"/>
      <c r="S14" s="410"/>
      <c r="T14" s="410"/>
      <c r="U14" s="410"/>
      <c r="V14" s="410"/>
      <c r="Z14" s="436"/>
      <c r="AA14" s="448"/>
      <c r="AB14" s="448"/>
      <c r="AC14" s="436"/>
      <c r="AD14" s="433"/>
      <c r="AE14" s="433"/>
      <c r="AG14" s="422"/>
      <c r="AH14" s="422"/>
      <c r="AI14" s="422"/>
      <c r="AJ14" s="422"/>
      <c r="AK14" s="422"/>
      <c r="AL14" s="422"/>
      <c r="AM14" s="422"/>
      <c r="AN14" s="422"/>
      <c r="AO14" s="434"/>
      <c r="AP14" s="434"/>
      <c r="AQ14" s="434"/>
      <c r="AR14" s="422"/>
      <c r="AS14" s="433"/>
      <c r="AT14" s="432" t="s">
        <v>1195</v>
      </c>
      <c r="AU14" s="1677"/>
      <c r="AV14" s="1678"/>
      <c r="AW14" s="1679"/>
      <c r="AX14" s="433" t="s">
        <v>1019</v>
      </c>
      <c r="AY14" s="1677"/>
      <c r="AZ14" s="1678"/>
      <c r="BA14" s="1679"/>
      <c r="BB14" s="432" t="s">
        <v>1196</v>
      </c>
      <c r="BC14" s="1680">
        <f>(AY14-AU14)*24</f>
        <v>0</v>
      </c>
      <c r="BD14" s="1681"/>
      <c r="BE14" s="423" t="s">
        <v>1197</v>
      </c>
      <c r="BF14" s="433"/>
      <c r="BJ14" s="426"/>
      <c r="BK14" s="426"/>
      <c r="BL14" s="426"/>
    </row>
    <row r="15" spans="2:64" s="427" customFormat="1" ht="6.75" customHeight="1" x14ac:dyDescent="0.15">
      <c r="C15" s="443"/>
      <c r="D15" s="443"/>
      <c r="E15" s="443"/>
      <c r="F15" s="443"/>
      <c r="G15" s="422"/>
      <c r="H15" s="422"/>
      <c r="I15" s="432"/>
      <c r="J15" s="433"/>
      <c r="K15" s="442"/>
      <c r="L15" s="422"/>
      <c r="M15" s="422"/>
      <c r="N15" s="433"/>
      <c r="O15" s="422"/>
      <c r="P15" s="422"/>
      <c r="Q15" s="442"/>
      <c r="R15" s="422"/>
      <c r="S15" s="422"/>
      <c r="T15" s="422"/>
      <c r="U15" s="422"/>
      <c r="V15" s="422"/>
      <c r="W15" s="432"/>
      <c r="X15" s="433"/>
      <c r="Y15" s="433"/>
      <c r="Z15" s="423"/>
      <c r="AA15" s="433"/>
      <c r="AB15" s="432"/>
      <c r="AC15" s="433"/>
      <c r="AD15" s="442"/>
      <c r="AE15" s="422"/>
      <c r="AG15" s="431"/>
      <c r="AH15" s="451"/>
      <c r="AJ15" s="451"/>
      <c r="AQ15" s="431"/>
      <c r="AR15" s="431"/>
      <c r="AS15" s="431"/>
      <c r="AT15" s="431"/>
      <c r="AU15" s="431"/>
      <c r="AX15" s="452"/>
      <c r="AY15" s="452"/>
      <c r="BB15" s="431"/>
      <c r="BC15" s="431"/>
      <c r="BD15" s="431"/>
      <c r="BE15" s="453"/>
      <c r="BJ15" s="426"/>
      <c r="BK15" s="426"/>
      <c r="BL15" s="426"/>
    </row>
    <row r="16" spans="2:64" ht="8.4499999999999993" customHeight="1" thickBot="1" x14ac:dyDescent="0.2">
      <c r="C16" s="450"/>
      <c r="D16" s="450"/>
      <c r="E16" s="450"/>
      <c r="F16" s="450"/>
      <c r="G16" s="450"/>
      <c r="X16" s="450"/>
      <c r="AN16" s="450"/>
      <c r="BE16" s="454"/>
      <c r="BF16" s="454"/>
      <c r="BG16" s="454"/>
    </row>
    <row r="17" spans="2:58" ht="20.25" customHeight="1" x14ac:dyDescent="0.15">
      <c r="B17" s="1682" t="s">
        <v>904</v>
      </c>
      <c r="C17" s="1685" t="s">
        <v>1198</v>
      </c>
      <c r="D17" s="1686"/>
      <c r="E17" s="1687"/>
      <c r="F17" s="455"/>
      <c r="G17" s="1694" t="s">
        <v>1199</v>
      </c>
      <c r="H17" s="1697" t="s">
        <v>1200</v>
      </c>
      <c r="I17" s="1686"/>
      <c r="J17" s="1686"/>
      <c r="K17" s="1687"/>
      <c r="L17" s="1697" t="s">
        <v>1201</v>
      </c>
      <c r="M17" s="1686"/>
      <c r="N17" s="1686"/>
      <c r="O17" s="1700"/>
      <c r="P17" s="1703"/>
      <c r="Q17" s="1704"/>
      <c r="R17" s="1705"/>
      <c r="S17" s="1712" t="s">
        <v>1202</v>
      </c>
      <c r="T17" s="1713"/>
      <c r="U17" s="1713"/>
      <c r="V17" s="1713"/>
      <c r="W17" s="1713"/>
      <c r="X17" s="1713"/>
      <c r="Y17" s="1713"/>
      <c r="Z17" s="1713"/>
      <c r="AA17" s="1713"/>
      <c r="AB17" s="1713"/>
      <c r="AC17" s="1713"/>
      <c r="AD17" s="1713"/>
      <c r="AE17" s="1713"/>
      <c r="AF17" s="1713"/>
      <c r="AG17" s="1713"/>
      <c r="AH17" s="1713"/>
      <c r="AI17" s="1713"/>
      <c r="AJ17" s="1713"/>
      <c r="AK17" s="1713"/>
      <c r="AL17" s="1713"/>
      <c r="AM17" s="1713"/>
      <c r="AN17" s="1713"/>
      <c r="AO17" s="1713"/>
      <c r="AP17" s="1713"/>
      <c r="AQ17" s="1713"/>
      <c r="AR17" s="1713"/>
      <c r="AS17" s="1713"/>
      <c r="AT17" s="1713"/>
      <c r="AU17" s="1713"/>
      <c r="AV17" s="1713"/>
      <c r="AW17" s="1714"/>
      <c r="AX17" s="1743" t="str">
        <f>IF(BB3="４週","(11) 1～4週目の勤務時間数合計","(11) 1か月の勤務時間数   合計")</f>
        <v>(11) 1～4週目の勤務時間数合計</v>
      </c>
      <c r="AY17" s="1744"/>
      <c r="AZ17" s="1749" t="s">
        <v>1203</v>
      </c>
      <c r="BA17" s="1750"/>
      <c r="BB17" s="1755" t="s">
        <v>1204</v>
      </c>
      <c r="BC17" s="1756"/>
      <c r="BD17" s="1756"/>
      <c r="BE17" s="1756"/>
      <c r="BF17" s="1757"/>
    </row>
    <row r="18" spans="2:58" ht="20.25" customHeight="1" x14ac:dyDescent="0.15">
      <c r="B18" s="1683"/>
      <c r="C18" s="1688"/>
      <c r="D18" s="1689"/>
      <c r="E18" s="1690"/>
      <c r="F18" s="456"/>
      <c r="G18" s="1695"/>
      <c r="H18" s="1698"/>
      <c r="I18" s="1689"/>
      <c r="J18" s="1689"/>
      <c r="K18" s="1690"/>
      <c r="L18" s="1698"/>
      <c r="M18" s="1689"/>
      <c r="N18" s="1689"/>
      <c r="O18" s="1701"/>
      <c r="P18" s="1706"/>
      <c r="Q18" s="1707"/>
      <c r="R18" s="1708"/>
      <c r="S18" s="1764" t="s">
        <v>912</v>
      </c>
      <c r="T18" s="1765"/>
      <c r="U18" s="1765"/>
      <c r="V18" s="1765"/>
      <c r="W18" s="1765"/>
      <c r="X18" s="1765"/>
      <c r="Y18" s="1766"/>
      <c r="Z18" s="1764" t="s">
        <v>913</v>
      </c>
      <c r="AA18" s="1765"/>
      <c r="AB18" s="1765"/>
      <c r="AC18" s="1765"/>
      <c r="AD18" s="1765"/>
      <c r="AE18" s="1765"/>
      <c r="AF18" s="1766"/>
      <c r="AG18" s="1764" t="s">
        <v>914</v>
      </c>
      <c r="AH18" s="1765"/>
      <c r="AI18" s="1765"/>
      <c r="AJ18" s="1765"/>
      <c r="AK18" s="1765"/>
      <c r="AL18" s="1765"/>
      <c r="AM18" s="1766"/>
      <c r="AN18" s="1764" t="s">
        <v>915</v>
      </c>
      <c r="AO18" s="1765"/>
      <c r="AP18" s="1765"/>
      <c r="AQ18" s="1765"/>
      <c r="AR18" s="1765"/>
      <c r="AS18" s="1765"/>
      <c r="AT18" s="1766"/>
      <c r="AU18" s="1767" t="s">
        <v>916</v>
      </c>
      <c r="AV18" s="1768"/>
      <c r="AW18" s="1769"/>
      <c r="AX18" s="1745"/>
      <c r="AY18" s="1746"/>
      <c r="AZ18" s="1751"/>
      <c r="BA18" s="1752"/>
      <c r="BB18" s="1758"/>
      <c r="BC18" s="1759"/>
      <c r="BD18" s="1759"/>
      <c r="BE18" s="1759"/>
      <c r="BF18" s="1760"/>
    </row>
    <row r="19" spans="2:58" ht="20.25" customHeight="1" x14ac:dyDescent="0.15">
      <c r="B19" s="1683"/>
      <c r="C19" s="1688"/>
      <c r="D19" s="1689"/>
      <c r="E19" s="1690"/>
      <c r="F19" s="456"/>
      <c r="G19" s="1695"/>
      <c r="H19" s="1698"/>
      <c r="I19" s="1689"/>
      <c r="J19" s="1689"/>
      <c r="K19" s="1690"/>
      <c r="L19" s="1698"/>
      <c r="M19" s="1689"/>
      <c r="N19" s="1689"/>
      <c r="O19" s="1701"/>
      <c r="P19" s="1706"/>
      <c r="Q19" s="1707"/>
      <c r="R19" s="1708"/>
      <c r="S19" s="457">
        <v>1</v>
      </c>
      <c r="T19" s="458">
        <v>2</v>
      </c>
      <c r="U19" s="458">
        <v>3</v>
      </c>
      <c r="V19" s="458">
        <v>4</v>
      </c>
      <c r="W19" s="458">
        <v>5</v>
      </c>
      <c r="X19" s="458">
        <v>6</v>
      </c>
      <c r="Y19" s="459">
        <v>7</v>
      </c>
      <c r="Z19" s="457">
        <v>8</v>
      </c>
      <c r="AA19" s="458">
        <v>9</v>
      </c>
      <c r="AB19" s="458">
        <v>10</v>
      </c>
      <c r="AC19" s="458">
        <v>11</v>
      </c>
      <c r="AD19" s="458">
        <v>12</v>
      </c>
      <c r="AE19" s="458">
        <v>13</v>
      </c>
      <c r="AF19" s="459">
        <v>14</v>
      </c>
      <c r="AG19" s="460">
        <v>15</v>
      </c>
      <c r="AH19" s="458">
        <v>16</v>
      </c>
      <c r="AI19" s="458">
        <v>17</v>
      </c>
      <c r="AJ19" s="458">
        <v>18</v>
      </c>
      <c r="AK19" s="458">
        <v>19</v>
      </c>
      <c r="AL19" s="458">
        <v>20</v>
      </c>
      <c r="AM19" s="459">
        <v>21</v>
      </c>
      <c r="AN19" s="457">
        <v>22</v>
      </c>
      <c r="AO19" s="458">
        <v>23</v>
      </c>
      <c r="AP19" s="458">
        <v>24</v>
      </c>
      <c r="AQ19" s="458">
        <v>25</v>
      </c>
      <c r="AR19" s="458">
        <v>26</v>
      </c>
      <c r="AS19" s="458">
        <v>27</v>
      </c>
      <c r="AT19" s="459">
        <v>28</v>
      </c>
      <c r="AU19" s="457" t="str">
        <f>IF($BB$3="暦月",IF(DAY(DATE($AC$2,$AG$2,29))=29,29,""),"")</f>
        <v/>
      </c>
      <c r="AV19" s="458" t="str">
        <f>IF($BB$3="暦月",IF(DAY(DATE($AC$2,$AG$2,30))=30,30,""),"")</f>
        <v/>
      </c>
      <c r="AW19" s="459" t="str">
        <f>IF($BB$3="暦月",IF(DAY(DATE($AC$2,$AG$2,31))=31,31,""),"")</f>
        <v/>
      </c>
      <c r="AX19" s="1745"/>
      <c r="AY19" s="1746"/>
      <c r="AZ19" s="1751"/>
      <c r="BA19" s="1752"/>
      <c r="BB19" s="1758"/>
      <c r="BC19" s="1759"/>
      <c r="BD19" s="1759"/>
      <c r="BE19" s="1759"/>
      <c r="BF19" s="1760"/>
    </row>
    <row r="20" spans="2:58" ht="20.25" hidden="1" customHeight="1" x14ac:dyDescent="0.15">
      <c r="B20" s="1683"/>
      <c r="C20" s="1688"/>
      <c r="D20" s="1689"/>
      <c r="E20" s="1690"/>
      <c r="F20" s="456"/>
      <c r="G20" s="1695"/>
      <c r="H20" s="1698"/>
      <c r="I20" s="1689"/>
      <c r="J20" s="1689"/>
      <c r="K20" s="1690"/>
      <c r="L20" s="1698"/>
      <c r="M20" s="1689"/>
      <c r="N20" s="1689"/>
      <c r="O20" s="1701"/>
      <c r="P20" s="1706"/>
      <c r="Q20" s="1707"/>
      <c r="R20" s="1708"/>
      <c r="S20" s="457">
        <f>WEEKDAY(DATE($AC$2,$AG$2,1))</f>
        <v>1</v>
      </c>
      <c r="T20" s="458">
        <f>WEEKDAY(DATE($AC$2,$AG$2,2))</f>
        <v>2</v>
      </c>
      <c r="U20" s="458">
        <f>WEEKDAY(DATE($AC$2,$AG$2,3))</f>
        <v>3</v>
      </c>
      <c r="V20" s="458">
        <f>WEEKDAY(DATE($AC$2,$AG$2,4))</f>
        <v>4</v>
      </c>
      <c r="W20" s="458">
        <f>WEEKDAY(DATE($AC$2,$AG$2,5))</f>
        <v>5</v>
      </c>
      <c r="X20" s="458">
        <f>WEEKDAY(DATE($AC$2,$AG$2,6))</f>
        <v>6</v>
      </c>
      <c r="Y20" s="459">
        <f>WEEKDAY(DATE($AC$2,$AG$2,7))</f>
        <v>7</v>
      </c>
      <c r="Z20" s="457">
        <f>WEEKDAY(DATE($AC$2,$AG$2,8))</f>
        <v>1</v>
      </c>
      <c r="AA20" s="458">
        <f>WEEKDAY(DATE($AC$2,$AG$2,9))</f>
        <v>2</v>
      </c>
      <c r="AB20" s="458">
        <f>WEEKDAY(DATE($AC$2,$AG$2,10))</f>
        <v>3</v>
      </c>
      <c r="AC20" s="458">
        <f>WEEKDAY(DATE($AC$2,$AG$2,11))</f>
        <v>4</v>
      </c>
      <c r="AD20" s="458">
        <f>WEEKDAY(DATE($AC$2,$AG$2,12))</f>
        <v>5</v>
      </c>
      <c r="AE20" s="458">
        <f>WEEKDAY(DATE($AC$2,$AG$2,13))</f>
        <v>6</v>
      </c>
      <c r="AF20" s="459">
        <f>WEEKDAY(DATE($AC$2,$AG$2,14))</f>
        <v>7</v>
      </c>
      <c r="AG20" s="457">
        <f>WEEKDAY(DATE($AC$2,$AG$2,15))</f>
        <v>1</v>
      </c>
      <c r="AH20" s="458">
        <f>WEEKDAY(DATE($AC$2,$AG$2,16))</f>
        <v>2</v>
      </c>
      <c r="AI20" s="458">
        <f>WEEKDAY(DATE($AC$2,$AG$2,17))</f>
        <v>3</v>
      </c>
      <c r="AJ20" s="458">
        <f>WEEKDAY(DATE($AC$2,$AG$2,18))</f>
        <v>4</v>
      </c>
      <c r="AK20" s="458">
        <f>WEEKDAY(DATE($AC$2,$AG$2,19))</f>
        <v>5</v>
      </c>
      <c r="AL20" s="458">
        <f>WEEKDAY(DATE($AC$2,$AG$2,20))</f>
        <v>6</v>
      </c>
      <c r="AM20" s="459">
        <f>WEEKDAY(DATE($AC$2,$AG$2,21))</f>
        <v>7</v>
      </c>
      <c r="AN20" s="457">
        <f>WEEKDAY(DATE($AC$2,$AG$2,22))</f>
        <v>1</v>
      </c>
      <c r="AO20" s="458">
        <f>WEEKDAY(DATE($AC$2,$AG$2,23))</f>
        <v>2</v>
      </c>
      <c r="AP20" s="458">
        <f>WEEKDAY(DATE($AC$2,$AG$2,24))</f>
        <v>3</v>
      </c>
      <c r="AQ20" s="458">
        <f>WEEKDAY(DATE($AC$2,$AG$2,25))</f>
        <v>4</v>
      </c>
      <c r="AR20" s="458">
        <f>WEEKDAY(DATE($AC$2,$AG$2,26))</f>
        <v>5</v>
      </c>
      <c r="AS20" s="458">
        <f>WEEKDAY(DATE($AC$2,$AG$2,27))</f>
        <v>6</v>
      </c>
      <c r="AT20" s="459">
        <f>WEEKDAY(DATE($AC$2,$AG$2,28))</f>
        <v>7</v>
      </c>
      <c r="AU20" s="457">
        <f>IF(AU19=29,WEEKDAY(DATE($AC$2,$AG$2,29)),0)</f>
        <v>0</v>
      </c>
      <c r="AV20" s="458">
        <f>IF(AV19=30,WEEKDAY(DATE($AC$2,$AG$2,30)),0)</f>
        <v>0</v>
      </c>
      <c r="AW20" s="459">
        <f>IF(AW19=31,WEEKDAY(DATE($AC$2,$AG$2,31)),0)</f>
        <v>0</v>
      </c>
      <c r="AX20" s="1745"/>
      <c r="AY20" s="1746"/>
      <c r="AZ20" s="1751"/>
      <c r="BA20" s="1752"/>
      <c r="BB20" s="1758"/>
      <c r="BC20" s="1759"/>
      <c r="BD20" s="1759"/>
      <c r="BE20" s="1759"/>
      <c r="BF20" s="1760"/>
    </row>
    <row r="21" spans="2:58" ht="22.5" customHeight="1" thickBot="1" x14ac:dyDescent="0.2">
      <c r="B21" s="1684"/>
      <c r="C21" s="1691"/>
      <c r="D21" s="1692"/>
      <c r="E21" s="1693"/>
      <c r="F21" s="461"/>
      <c r="G21" s="1696"/>
      <c r="H21" s="1699"/>
      <c r="I21" s="1692"/>
      <c r="J21" s="1692"/>
      <c r="K21" s="1693"/>
      <c r="L21" s="1699"/>
      <c r="M21" s="1692"/>
      <c r="N21" s="1692"/>
      <c r="O21" s="1702"/>
      <c r="P21" s="1709"/>
      <c r="Q21" s="1710"/>
      <c r="R21" s="1711"/>
      <c r="S21" s="462" t="str">
        <f>IF(S20=1,"日",IF(S20=2,"月",IF(S20=3,"火",IF(S20=4,"水",IF(S20=5,"木",IF(S20=6,"金","土"))))))</f>
        <v>日</v>
      </c>
      <c r="T21" s="463" t="str">
        <f t="shared" ref="T21:AT21" si="0">IF(T20=1,"日",IF(T20=2,"月",IF(T20=3,"火",IF(T20=4,"水",IF(T20=5,"木",IF(T20=6,"金","土"))))))</f>
        <v>月</v>
      </c>
      <c r="U21" s="463" t="str">
        <f t="shared" si="0"/>
        <v>火</v>
      </c>
      <c r="V21" s="463" t="str">
        <f t="shared" si="0"/>
        <v>水</v>
      </c>
      <c r="W21" s="463" t="str">
        <f t="shared" si="0"/>
        <v>木</v>
      </c>
      <c r="X21" s="463" t="str">
        <f t="shared" si="0"/>
        <v>金</v>
      </c>
      <c r="Y21" s="464" t="str">
        <f t="shared" si="0"/>
        <v>土</v>
      </c>
      <c r="Z21" s="462" t="str">
        <f>IF(Z20=1,"日",IF(Z20=2,"月",IF(Z20=3,"火",IF(Z20=4,"水",IF(Z20=5,"木",IF(Z20=6,"金","土"))))))</f>
        <v>日</v>
      </c>
      <c r="AA21" s="463" t="str">
        <f t="shared" si="0"/>
        <v>月</v>
      </c>
      <c r="AB21" s="463" t="str">
        <f t="shared" si="0"/>
        <v>火</v>
      </c>
      <c r="AC21" s="463" t="str">
        <f t="shared" si="0"/>
        <v>水</v>
      </c>
      <c r="AD21" s="463" t="str">
        <f t="shared" si="0"/>
        <v>木</v>
      </c>
      <c r="AE21" s="463" t="str">
        <f t="shared" si="0"/>
        <v>金</v>
      </c>
      <c r="AF21" s="464" t="str">
        <f t="shared" si="0"/>
        <v>土</v>
      </c>
      <c r="AG21" s="462" t="str">
        <f>IF(AG20=1,"日",IF(AG20=2,"月",IF(AG20=3,"火",IF(AG20=4,"水",IF(AG20=5,"木",IF(AG20=6,"金","土"))))))</f>
        <v>日</v>
      </c>
      <c r="AH21" s="463" t="str">
        <f t="shared" si="0"/>
        <v>月</v>
      </c>
      <c r="AI21" s="463" t="str">
        <f t="shared" si="0"/>
        <v>火</v>
      </c>
      <c r="AJ21" s="463" t="str">
        <f t="shared" si="0"/>
        <v>水</v>
      </c>
      <c r="AK21" s="463" t="str">
        <f t="shared" si="0"/>
        <v>木</v>
      </c>
      <c r="AL21" s="463" t="str">
        <f t="shared" si="0"/>
        <v>金</v>
      </c>
      <c r="AM21" s="464" t="str">
        <f t="shared" si="0"/>
        <v>土</v>
      </c>
      <c r="AN21" s="462" t="str">
        <f>IF(AN20=1,"日",IF(AN20=2,"月",IF(AN20=3,"火",IF(AN20=4,"水",IF(AN20=5,"木",IF(AN20=6,"金","土"))))))</f>
        <v>日</v>
      </c>
      <c r="AO21" s="463" t="str">
        <f t="shared" si="0"/>
        <v>月</v>
      </c>
      <c r="AP21" s="463" t="str">
        <f t="shared" si="0"/>
        <v>火</v>
      </c>
      <c r="AQ21" s="463" t="str">
        <f t="shared" si="0"/>
        <v>水</v>
      </c>
      <c r="AR21" s="463" t="str">
        <f t="shared" si="0"/>
        <v>木</v>
      </c>
      <c r="AS21" s="463" t="str">
        <f t="shared" si="0"/>
        <v>金</v>
      </c>
      <c r="AT21" s="464" t="str">
        <f t="shared" si="0"/>
        <v>土</v>
      </c>
      <c r="AU21" s="463" t="str">
        <f>IF(AU20=1,"日",IF(AU20=2,"月",IF(AU20=3,"火",IF(AU20=4,"水",IF(AU20=5,"木",IF(AU20=6,"金",IF(AU20=0,"","土")))))))</f>
        <v/>
      </c>
      <c r="AV21" s="463" t="str">
        <f>IF(AV20=1,"日",IF(AV20=2,"月",IF(AV20=3,"火",IF(AV20=4,"水",IF(AV20=5,"木",IF(AV20=6,"金",IF(AV20=0,"","土")))))))</f>
        <v/>
      </c>
      <c r="AW21" s="463" t="str">
        <f>IF(AW20=1,"日",IF(AW20=2,"月",IF(AW20=3,"火",IF(AW20=4,"水",IF(AW20=5,"木",IF(AW20=6,"金",IF(AW20=0,"","土")))))))</f>
        <v/>
      </c>
      <c r="AX21" s="1747"/>
      <c r="AY21" s="1748"/>
      <c r="AZ21" s="1753"/>
      <c r="BA21" s="1754"/>
      <c r="BB21" s="1761"/>
      <c r="BC21" s="1762"/>
      <c r="BD21" s="1762"/>
      <c r="BE21" s="1762"/>
      <c r="BF21" s="1763"/>
    </row>
    <row r="22" spans="2:58" ht="20.25" customHeight="1" x14ac:dyDescent="0.15">
      <c r="B22" s="1864">
        <v>1</v>
      </c>
      <c r="C22" s="1717"/>
      <c r="D22" s="1718"/>
      <c r="E22" s="1719"/>
      <c r="F22" s="465"/>
      <c r="G22" s="1726"/>
      <c r="H22" s="1728"/>
      <c r="I22" s="1729"/>
      <c r="J22" s="1729"/>
      <c r="K22" s="1730"/>
      <c r="L22" s="1734"/>
      <c r="M22" s="1735"/>
      <c r="N22" s="1735"/>
      <c r="O22" s="1736"/>
      <c r="P22" s="1740" t="s">
        <v>1205</v>
      </c>
      <c r="Q22" s="1741"/>
      <c r="R22" s="1742"/>
      <c r="S22" s="466"/>
      <c r="T22" s="467"/>
      <c r="U22" s="467"/>
      <c r="V22" s="467"/>
      <c r="W22" s="467"/>
      <c r="X22" s="467"/>
      <c r="Y22" s="468"/>
      <c r="Z22" s="466"/>
      <c r="AA22" s="467"/>
      <c r="AB22" s="467"/>
      <c r="AC22" s="467"/>
      <c r="AD22" s="467"/>
      <c r="AE22" s="467"/>
      <c r="AF22" s="468"/>
      <c r="AG22" s="466"/>
      <c r="AH22" s="467"/>
      <c r="AI22" s="467"/>
      <c r="AJ22" s="467"/>
      <c r="AK22" s="467"/>
      <c r="AL22" s="467"/>
      <c r="AM22" s="468"/>
      <c r="AN22" s="466"/>
      <c r="AO22" s="467"/>
      <c r="AP22" s="467"/>
      <c r="AQ22" s="467"/>
      <c r="AR22" s="467"/>
      <c r="AS22" s="467"/>
      <c r="AT22" s="468"/>
      <c r="AU22" s="466"/>
      <c r="AV22" s="467"/>
      <c r="AW22" s="467"/>
      <c r="AX22" s="1770"/>
      <c r="AY22" s="1771"/>
      <c r="AZ22" s="1772"/>
      <c r="BA22" s="1773"/>
      <c r="BB22" s="1774"/>
      <c r="BC22" s="1775"/>
      <c r="BD22" s="1775"/>
      <c r="BE22" s="1775"/>
      <c r="BF22" s="1776"/>
    </row>
    <row r="23" spans="2:58" ht="20.25" customHeight="1" x14ac:dyDescent="0.15">
      <c r="B23" s="1865"/>
      <c r="C23" s="1720"/>
      <c r="D23" s="1721"/>
      <c r="E23" s="1722"/>
      <c r="F23" s="469"/>
      <c r="G23" s="1727"/>
      <c r="H23" s="1731"/>
      <c r="I23" s="1732"/>
      <c r="J23" s="1732"/>
      <c r="K23" s="1733"/>
      <c r="L23" s="1737"/>
      <c r="M23" s="1738"/>
      <c r="N23" s="1738"/>
      <c r="O23" s="1739"/>
      <c r="P23" s="1783" t="s">
        <v>1207</v>
      </c>
      <c r="Q23" s="1784"/>
      <c r="R23" s="1785"/>
      <c r="S23" s="470" t="str">
        <f>IF(S22="","",VLOOKUP(S22,'別紙１-3　シフト記号表（勤務時間帯）'!$C$6:$K$35,9,FALSE))</f>
        <v/>
      </c>
      <c r="T23" s="471" t="str">
        <f>IF(T22="","",VLOOKUP(T22,'別紙１-3　シフト記号表（勤務時間帯）'!$C$6:$K$35,9,FALSE))</f>
        <v/>
      </c>
      <c r="U23" s="471" t="str">
        <f>IF(U22="","",VLOOKUP(U22,'別紙１-3　シフト記号表（勤務時間帯）'!$C$6:$K$35,9,FALSE))</f>
        <v/>
      </c>
      <c r="V23" s="471" t="str">
        <f>IF(V22="","",VLOOKUP(V22,'別紙１-3　シフト記号表（勤務時間帯）'!$C$6:$K$35,9,FALSE))</f>
        <v/>
      </c>
      <c r="W23" s="471" t="str">
        <f>IF(W22="","",VLOOKUP(W22,'別紙１-3　シフト記号表（勤務時間帯）'!$C$6:$K$35,9,FALSE))</f>
        <v/>
      </c>
      <c r="X23" s="471" t="str">
        <f>IF(X22="","",VLOOKUP(X22,'別紙１-3　シフト記号表（勤務時間帯）'!$C$6:$K$35,9,FALSE))</f>
        <v/>
      </c>
      <c r="Y23" s="472" t="str">
        <f>IF(Y22="","",VLOOKUP(Y22,'別紙１-3　シフト記号表（勤務時間帯）'!$C$6:$K$35,9,FALSE))</f>
        <v/>
      </c>
      <c r="Z23" s="470" t="str">
        <f>IF(Z22="","",VLOOKUP(Z22,'別紙１-3　シフト記号表（勤務時間帯）'!$C$6:$K$35,9,FALSE))</f>
        <v/>
      </c>
      <c r="AA23" s="471" t="str">
        <f>IF(AA22="","",VLOOKUP(AA22,'別紙１-3　シフト記号表（勤務時間帯）'!$C$6:$K$35,9,FALSE))</f>
        <v/>
      </c>
      <c r="AB23" s="471" t="str">
        <f>IF(AB22="","",VLOOKUP(AB22,'別紙１-3　シフト記号表（勤務時間帯）'!$C$6:$K$35,9,FALSE))</f>
        <v/>
      </c>
      <c r="AC23" s="471" t="str">
        <f>IF(AC22="","",VLOOKUP(AC22,'別紙１-3　シフト記号表（勤務時間帯）'!$C$6:$K$35,9,FALSE))</f>
        <v/>
      </c>
      <c r="AD23" s="471" t="str">
        <f>IF(AD22="","",VLOOKUP(AD22,'別紙１-3　シフト記号表（勤務時間帯）'!$C$6:$K$35,9,FALSE))</f>
        <v/>
      </c>
      <c r="AE23" s="471" t="str">
        <f>IF(AE22="","",VLOOKUP(AE22,'別紙１-3　シフト記号表（勤務時間帯）'!$C$6:$K$35,9,FALSE))</f>
        <v/>
      </c>
      <c r="AF23" s="472" t="str">
        <f>IF(AF22="","",VLOOKUP(AF22,'別紙１-3　シフト記号表（勤務時間帯）'!$C$6:$K$35,9,FALSE))</f>
        <v/>
      </c>
      <c r="AG23" s="470" t="str">
        <f>IF(AG22="","",VLOOKUP(AG22,'別紙１-3　シフト記号表（勤務時間帯）'!$C$6:$K$35,9,FALSE))</f>
        <v/>
      </c>
      <c r="AH23" s="471" t="str">
        <f>IF(AH22="","",VLOOKUP(AH22,'別紙１-3　シフト記号表（勤務時間帯）'!$C$6:$K$35,9,FALSE))</f>
        <v/>
      </c>
      <c r="AI23" s="471" t="str">
        <f>IF(AI22="","",VLOOKUP(AI22,'別紙１-3　シフト記号表（勤務時間帯）'!$C$6:$K$35,9,FALSE))</f>
        <v/>
      </c>
      <c r="AJ23" s="471" t="str">
        <f>IF(AJ22="","",VLOOKUP(AJ22,'別紙１-3　シフト記号表（勤務時間帯）'!$C$6:$K$35,9,FALSE))</f>
        <v/>
      </c>
      <c r="AK23" s="471" t="str">
        <f>IF(AK22="","",VLOOKUP(AK22,'別紙１-3　シフト記号表（勤務時間帯）'!$C$6:$K$35,9,FALSE))</f>
        <v/>
      </c>
      <c r="AL23" s="471" t="str">
        <f>IF(AL22="","",VLOOKUP(AL22,'別紙１-3　シフト記号表（勤務時間帯）'!$C$6:$K$35,9,FALSE))</f>
        <v/>
      </c>
      <c r="AM23" s="472" t="str">
        <f>IF(AM22="","",VLOOKUP(AM22,'別紙１-3　シフト記号表（勤務時間帯）'!$C$6:$K$35,9,FALSE))</f>
        <v/>
      </c>
      <c r="AN23" s="470" t="str">
        <f>IF(AN22="","",VLOOKUP(AN22,'別紙１-3　シフト記号表（勤務時間帯）'!$C$6:$K$35,9,FALSE))</f>
        <v/>
      </c>
      <c r="AO23" s="471" t="str">
        <f>IF(AO22="","",VLOOKUP(AO22,'別紙１-3　シフト記号表（勤務時間帯）'!$C$6:$K$35,9,FALSE))</f>
        <v/>
      </c>
      <c r="AP23" s="471" t="str">
        <f>IF(AP22="","",VLOOKUP(AP22,'別紙１-3　シフト記号表（勤務時間帯）'!$C$6:$K$35,9,FALSE))</f>
        <v/>
      </c>
      <c r="AQ23" s="471" t="str">
        <f>IF(AQ22="","",VLOOKUP(AQ22,'別紙１-3　シフト記号表（勤務時間帯）'!$C$6:$K$35,9,FALSE))</f>
        <v/>
      </c>
      <c r="AR23" s="471" t="str">
        <f>IF(AR22="","",VLOOKUP(AR22,'別紙１-3　シフト記号表（勤務時間帯）'!$C$6:$K$35,9,FALSE))</f>
        <v/>
      </c>
      <c r="AS23" s="471" t="str">
        <f>IF(AS22="","",VLOOKUP(AS22,'別紙１-3　シフト記号表（勤務時間帯）'!$C$6:$K$35,9,FALSE))</f>
        <v/>
      </c>
      <c r="AT23" s="472" t="str">
        <f>IF(AT22="","",VLOOKUP(AT22,'別紙１-3　シフト記号表（勤務時間帯）'!$C$6:$K$35,9,FALSE))</f>
        <v/>
      </c>
      <c r="AU23" s="470" t="str">
        <f>IF(AU22="","",VLOOKUP(AU22,'別紙１-3　シフト記号表（勤務時間帯）'!$C$6:$K$35,9,FALSE))</f>
        <v/>
      </c>
      <c r="AV23" s="471" t="str">
        <f>IF(AV22="","",VLOOKUP(AV22,'別紙１-3　シフト記号表（勤務時間帯）'!$C$6:$K$35,9,FALSE))</f>
        <v/>
      </c>
      <c r="AW23" s="471" t="str">
        <f>IF(AW22="","",VLOOKUP(AW22,'別紙１-3　シフト記号表（勤務時間帯）'!$C$6:$K$35,9,FALSE))</f>
        <v/>
      </c>
      <c r="AX23" s="1786">
        <f>IF($BB$3="４週",SUM(S23:AT23),IF($BB$3="暦月",SUM(S23:AW23),""))</f>
        <v>0</v>
      </c>
      <c r="AY23" s="1787"/>
      <c r="AZ23" s="1788">
        <f>IF($BB$3="４週",AX23/4,IF($BB$3="暦月",'別紙１-3　通所リハ（1枚版）'!AX23/('別紙１-3　通所リハ（1枚版）'!$BB$8/7),""))</f>
        <v>0</v>
      </c>
      <c r="BA23" s="1789"/>
      <c r="BB23" s="1777"/>
      <c r="BC23" s="1778"/>
      <c r="BD23" s="1778"/>
      <c r="BE23" s="1778"/>
      <c r="BF23" s="1779"/>
    </row>
    <row r="24" spans="2:58" ht="20.25" customHeight="1" x14ac:dyDescent="0.15">
      <c r="B24" s="1865"/>
      <c r="C24" s="1723"/>
      <c r="D24" s="1724"/>
      <c r="E24" s="1725"/>
      <c r="F24" s="473">
        <f>C22</f>
        <v>0</v>
      </c>
      <c r="G24" s="1727"/>
      <c r="H24" s="1731"/>
      <c r="I24" s="1732"/>
      <c r="J24" s="1732"/>
      <c r="K24" s="1733"/>
      <c r="L24" s="1737"/>
      <c r="M24" s="1738"/>
      <c r="N24" s="1738"/>
      <c r="O24" s="1739"/>
      <c r="P24" s="1790" t="s">
        <v>1208</v>
      </c>
      <c r="Q24" s="1791"/>
      <c r="R24" s="1792"/>
      <c r="S24" s="474" t="str">
        <f>IF(S22="","",VLOOKUP(S22,'別紙１-3　シフト記号表（勤務時間帯）'!$C$6:$U$35,19,FALSE))</f>
        <v/>
      </c>
      <c r="T24" s="475" t="str">
        <f>IF(T22="","",VLOOKUP(T22,'別紙１-3　シフト記号表（勤務時間帯）'!$C$6:$U$35,19,FALSE))</f>
        <v/>
      </c>
      <c r="U24" s="475" t="str">
        <f>IF(U22="","",VLOOKUP(U22,'別紙１-3　シフト記号表（勤務時間帯）'!$C$6:$U$35,19,FALSE))</f>
        <v/>
      </c>
      <c r="V24" s="475" t="str">
        <f>IF(V22="","",VLOOKUP(V22,'別紙１-3　シフト記号表（勤務時間帯）'!$C$6:$U$35,19,FALSE))</f>
        <v/>
      </c>
      <c r="W24" s="475" t="str">
        <f>IF(W22="","",VLOOKUP(W22,'別紙１-3　シフト記号表（勤務時間帯）'!$C$6:$U$35,19,FALSE))</f>
        <v/>
      </c>
      <c r="X24" s="475" t="str">
        <f>IF(X22="","",VLOOKUP(X22,'別紙１-3　シフト記号表（勤務時間帯）'!$C$6:$U$35,19,FALSE))</f>
        <v/>
      </c>
      <c r="Y24" s="476" t="str">
        <f>IF(Y22="","",VLOOKUP(Y22,'別紙１-3　シフト記号表（勤務時間帯）'!$C$6:$U$35,19,FALSE))</f>
        <v/>
      </c>
      <c r="Z24" s="474" t="str">
        <f>IF(Z22="","",VLOOKUP(Z22,'別紙１-3　シフト記号表（勤務時間帯）'!$C$6:$U$35,19,FALSE))</f>
        <v/>
      </c>
      <c r="AA24" s="475" t="str">
        <f>IF(AA22="","",VLOOKUP(AA22,'別紙１-3　シフト記号表（勤務時間帯）'!$C$6:$U$35,19,FALSE))</f>
        <v/>
      </c>
      <c r="AB24" s="475" t="str">
        <f>IF(AB22="","",VLOOKUP(AB22,'別紙１-3　シフト記号表（勤務時間帯）'!$C$6:$U$35,19,FALSE))</f>
        <v/>
      </c>
      <c r="AC24" s="475" t="str">
        <f>IF(AC22="","",VLOOKUP(AC22,'別紙１-3　シフト記号表（勤務時間帯）'!$C$6:$U$35,19,FALSE))</f>
        <v/>
      </c>
      <c r="AD24" s="475" t="str">
        <f>IF(AD22="","",VLOOKUP(AD22,'別紙１-3　シフト記号表（勤務時間帯）'!$C$6:$U$35,19,FALSE))</f>
        <v/>
      </c>
      <c r="AE24" s="475" t="str">
        <f>IF(AE22="","",VLOOKUP(AE22,'別紙１-3　シフト記号表（勤務時間帯）'!$C$6:$U$35,19,FALSE))</f>
        <v/>
      </c>
      <c r="AF24" s="476" t="str">
        <f>IF(AF22="","",VLOOKUP(AF22,'別紙１-3　シフト記号表（勤務時間帯）'!$C$6:$U$35,19,FALSE))</f>
        <v/>
      </c>
      <c r="AG24" s="474" t="str">
        <f>IF(AG22="","",VLOOKUP(AG22,'別紙１-3　シフト記号表（勤務時間帯）'!$C$6:$U$35,19,FALSE))</f>
        <v/>
      </c>
      <c r="AH24" s="475" t="str">
        <f>IF(AH22="","",VLOOKUP(AH22,'別紙１-3　シフト記号表（勤務時間帯）'!$C$6:$U$35,19,FALSE))</f>
        <v/>
      </c>
      <c r="AI24" s="475" t="str">
        <f>IF(AI22="","",VLOOKUP(AI22,'別紙１-3　シフト記号表（勤務時間帯）'!$C$6:$U$35,19,FALSE))</f>
        <v/>
      </c>
      <c r="AJ24" s="475" t="str">
        <f>IF(AJ22="","",VLOOKUP(AJ22,'別紙１-3　シフト記号表（勤務時間帯）'!$C$6:$U$35,19,FALSE))</f>
        <v/>
      </c>
      <c r="AK24" s="475" t="str">
        <f>IF(AK22="","",VLOOKUP(AK22,'別紙１-3　シフト記号表（勤務時間帯）'!$C$6:$U$35,19,FALSE))</f>
        <v/>
      </c>
      <c r="AL24" s="475" t="str">
        <f>IF(AL22="","",VLOOKUP(AL22,'別紙１-3　シフト記号表（勤務時間帯）'!$C$6:$U$35,19,FALSE))</f>
        <v/>
      </c>
      <c r="AM24" s="476" t="str">
        <f>IF(AM22="","",VLOOKUP(AM22,'別紙１-3　シフト記号表（勤務時間帯）'!$C$6:$U$35,19,FALSE))</f>
        <v/>
      </c>
      <c r="AN24" s="474" t="str">
        <f>IF(AN22="","",VLOOKUP(AN22,'別紙１-3　シフト記号表（勤務時間帯）'!$C$6:$U$35,19,FALSE))</f>
        <v/>
      </c>
      <c r="AO24" s="475" t="str">
        <f>IF(AO22="","",VLOOKUP(AO22,'別紙１-3　シフト記号表（勤務時間帯）'!$C$6:$U$35,19,FALSE))</f>
        <v/>
      </c>
      <c r="AP24" s="475" t="str">
        <f>IF(AP22="","",VLOOKUP(AP22,'別紙１-3　シフト記号表（勤務時間帯）'!$C$6:$U$35,19,FALSE))</f>
        <v/>
      </c>
      <c r="AQ24" s="475" t="str">
        <f>IF(AQ22="","",VLOOKUP(AQ22,'別紙１-3　シフト記号表（勤務時間帯）'!$C$6:$U$35,19,FALSE))</f>
        <v/>
      </c>
      <c r="AR24" s="475" t="str">
        <f>IF(AR22="","",VLOOKUP(AR22,'別紙１-3　シフト記号表（勤務時間帯）'!$C$6:$U$35,19,FALSE))</f>
        <v/>
      </c>
      <c r="AS24" s="475" t="str">
        <f>IF(AS22="","",VLOOKUP(AS22,'別紙１-3　シフト記号表（勤務時間帯）'!$C$6:$U$35,19,FALSE))</f>
        <v/>
      </c>
      <c r="AT24" s="476" t="str">
        <f>IF(AT22="","",VLOOKUP(AT22,'別紙１-3　シフト記号表（勤務時間帯）'!$C$6:$U$35,19,FALSE))</f>
        <v/>
      </c>
      <c r="AU24" s="474" t="str">
        <f>IF(AU22="","",VLOOKUP(AU22,'別紙１-3　シフト記号表（勤務時間帯）'!$C$6:$U$35,19,FALSE))</f>
        <v/>
      </c>
      <c r="AV24" s="475" t="str">
        <f>IF(AV22="","",VLOOKUP(AV22,'別紙１-3　シフト記号表（勤務時間帯）'!$C$6:$U$35,19,FALSE))</f>
        <v/>
      </c>
      <c r="AW24" s="475" t="str">
        <f>IF(AW22="","",VLOOKUP(AW22,'別紙１-3　シフト記号表（勤務時間帯）'!$C$6:$U$35,19,FALSE))</f>
        <v/>
      </c>
      <c r="AX24" s="1793">
        <f>IF($BB$3="４週",SUM(S24:AT24),IF($BB$3="暦月",SUM(S24:AW24),""))</f>
        <v>0</v>
      </c>
      <c r="AY24" s="1794"/>
      <c r="AZ24" s="1795">
        <f>IF($BB$3="４週",AX24/4,IF($BB$3="暦月",'別紙１-3　通所リハ（1枚版）'!AX24/('別紙１-3　通所リハ（1枚版）'!$BB$8/7),""))</f>
        <v>0</v>
      </c>
      <c r="BA24" s="1796"/>
      <c r="BB24" s="1780"/>
      <c r="BC24" s="1781"/>
      <c r="BD24" s="1781"/>
      <c r="BE24" s="1781"/>
      <c r="BF24" s="1782"/>
    </row>
    <row r="25" spans="2:58" ht="20.25" customHeight="1" x14ac:dyDescent="0.15">
      <c r="B25" s="1865">
        <f>B22+1</f>
        <v>2</v>
      </c>
      <c r="C25" s="1797"/>
      <c r="D25" s="1798"/>
      <c r="E25" s="1799"/>
      <c r="F25" s="477"/>
      <c r="G25" s="1800"/>
      <c r="H25" s="1802"/>
      <c r="I25" s="1732"/>
      <c r="J25" s="1732"/>
      <c r="K25" s="1733"/>
      <c r="L25" s="1803"/>
      <c r="M25" s="1804"/>
      <c r="N25" s="1804"/>
      <c r="O25" s="1805"/>
      <c r="P25" s="1809" t="s">
        <v>1205</v>
      </c>
      <c r="Q25" s="1810"/>
      <c r="R25" s="1811"/>
      <c r="S25" s="466"/>
      <c r="T25" s="467"/>
      <c r="U25" s="467"/>
      <c r="V25" s="467"/>
      <c r="W25" s="467"/>
      <c r="X25" s="467"/>
      <c r="Y25" s="468"/>
      <c r="Z25" s="466"/>
      <c r="AA25" s="467"/>
      <c r="AB25" s="467"/>
      <c r="AC25" s="467"/>
      <c r="AD25" s="467"/>
      <c r="AE25" s="467"/>
      <c r="AF25" s="468"/>
      <c r="AG25" s="466"/>
      <c r="AH25" s="467"/>
      <c r="AI25" s="467"/>
      <c r="AJ25" s="467"/>
      <c r="AK25" s="467"/>
      <c r="AL25" s="467"/>
      <c r="AM25" s="468"/>
      <c r="AN25" s="466"/>
      <c r="AO25" s="467"/>
      <c r="AP25" s="467"/>
      <c r="AQ25" s="467"/>
      <c r="AR25" s="467"/>
      <c r="AS25" s="467"/>
      <c r="AT25" s="468"/>
      <c r="AU25" s="466"/>
      <c r="AV25" s="467"/>
      <c r="AW25" s="467"/>
      <c r="AX25" s="1812"/>
      <c r="AY25" s="1813"/>
      <c r="AZ25" s="1814"/>
      <c r="BA25" s="1815"/>
      <c r="BB25" s="1816"/>
      <c r="BC25" s="1817"/>
      <c r="BD25" s="1817"/>
      <c r="BE25" s="1817"/>
      <c r="BF25" s="1818"/>
    </row>
    <row r="26" spans="2:58" ht="20.25" customHeight="1" x14ac:dyDescent="0.15">
      <c r="B26" s="1865"/>
      <c r="C26" s="1720"/>
      <c r="D26" s="1721"/>
      <c r="E26" s="1722"/>
      <c r="F26" s="469"/>
      <c r="G26" s="1727"/>
      <c r="H26" s="1731"/>
      <c r="I26" s="1732"/>
      <c r="J26" s="1732"/>
      <c r="K26" s="1733"/>
      <c r="L26" s="1737"/>
      <c r="M26" s="1738"/>
      <c r="N26" s="1738"/>
      <c r="O26" s="1739"/>
      <c r="P26" s="1783" t="s">
        <v>1207</v>
      </c>
      <c r="Q26" s="1784"/>
      <c r="R26" s="1785"/>
      <c r="S26" s="470" t="str">
        <f>IF(S25="","",VLOOKUP(S25,'別紙１-3　シフト記号表（勤務時間帯）'!$C$6:$K$35,9,FALSE))</f>
        <v/>
      </c>
      <c r="T26" s="471" t="str">
        <f>IF(T25="","",VLOOKUP(T25,'別紙１-3　シフト記号表（勤務時間帯）'!$C$6:$K$35,9,FALSE))</f>
        <v/>
      </c>
      <c r="U26" s="471" t="str">
        <f>IF(U25="","",VLOOKUP(U25,'別紙１-3　シフト記号表（勤務時間帯）'!$C$6:$K$35,9,FALSE))</f>
        <v/>
      </c>
      <c r="V26" s="471" t="str">
        <f>IF(V25="","",VLOOKUP(V25,'別紙１-3　シフト記号表（勤務時間帯）'!$C$6:$K$35,9,FALSE))</f>
        <v/>
      </c>
      <c r="W26" s="471" t="str">
        <f>IF(W25="","",VLOOKUP(W25,'別紙１-3　シフト記号表（勤務時間帯）'!$C$6:$K$35,9,FALSE))</f>
        <v/>
      </c>
      <c r="X26" s="471" t="str">
        <f>IF(X25="","",VLOOKUP(X25,'別紙１-3　シフト記号表（勤務時間帯）'!$C$6:$K$35,9,FALSE))</f>
        <v/>
      </c>
      <c r="Y26" s="472" t="str">
        <f>IF(Y25="","",VLOOKUP(Y25,'別紙１-3　シフト記号表（勤務時間帯）'!$C$6:$K$35,9,FALSE))</f>
        <v/>
      </c>
      <c r="Z26" s="470" t="str">
        <f>IF(Z25="","",VLOOKUP(Z25,'別紙１-3　シフト記号表（勤務時間帯）'!$C$6:$K$35,9,FALSE))</f>
        <v/>
      </c>
      <c r="AA26" s="471" t="str">
        <f>IF(AA25="","",VLOOKUP(AA25,'別紙１-3　シフト記号表（勤務時間帯）'!$C$6:$K$35,9,FALSE))</f>
        <v/>
      </c>
      <c r="AB26" s="471" t="str">
        <f>IF(AB25="","",VLOOKUP(AB25,'別紙１-3　シフト記号表（勤務時間帯）'!$C$6:$K$35,9,FALSE))</f>
        <v/>
      </c>
      <c r="AC26" s="471" t="str">
        <f>IF(AC25="","",VLOOKUP(AC25,'別紙１-3　シフト記号表（勤務時間帯）'!$C$6:$K$35,9,FALSE))</f>
        <v/>
      </c>
      <c r="AD26" s="471" t="str">
        <f>IF(AD25="","",VLOOKUP(AD25,'別紙１-3　シフト記号表（勤務時間帯）'!$C$6:$K$35,9,FALSE))</f>
        <v/>
      </c>
      <c r="AE26" s="471" t="str">
        <f>IF(AE25="","",VLOOKUP(AE25,'別紙１-3　シフト記号表（勤務時間帯）'!$C$6:$K$35,9,FALSE))</f>
        <v/>
      </c>
      <c r="AF26" s="472" t="str">
        <f>IF(AF25="","",VLOOKUP(AF25,'別紙１-3　シフト記号表（勤務時間帯）'!$C$6:$K$35,9,FALSE))</f>
        <v/>
      </c>
      <c r="AG26" s="470" t="str">
        <f>IF(AG25="","",VLOOKUP(AG25,'別紙１-3　シフト記号表（勤務時間帯）'!$C$6:$K$35,9,FALSE))</f>
        <v/>
      </c>
      <c r="AH26" s="471" t="str">
        <f>IF(AH25="","",VLOOKUP(AH25,'別紙１-3　シフト記号表（勤務時間帯）'!$C$6:$K$35,9,FALSE))</f>
        <v/>
      </c>
      <c r="AI26" s="471" t="str">
        <f>IF(AI25="","",VLOOKUP(AI25,'別紙１-3　シフト記号表（勤務時間帯）'!$C$6:$K$35,9,FALSE))</f>
        <v/>
      </c>
      <c r="AJ26" s="471" t="str">
        <f>IF(AJ25="","",VLOOKUP(AJ25,'別紙１-3　シフト記号表（勤務時間帯）'!$C$6:$K$35,9,FALSE))</f>
        <v/>
      </c>
      <c r="AK26" s="471" t="str">
        <f>IF(AK25="","",VLOOKUP(AK25,'別紙１-3　シフト記号表（勤務時間帯）'!$C$6:$K$35,9,FALSE))</f>
        <v/>
      </c>
      <c r="AL26" s="471" t="str">
        <f>IF(AL25="","",VLOOKUP(AL25,'別紙１-3　シフト記号表（勤務時間帯）'!$C$6:$K$35,9,FALSE))</f>
        <v/>
      </c>
      <c r="AM26" s="472" t="str">
        <f>IF(AM25="","",VLOOKUP(AM25,'別紙１-3　シフト記号表（勤務時間帯）'!$C$6:$K$35,9,FALSE))</f>
        <v/>
      </c>
      <c r="AN26" s="470" t="str">
        <f>IF(AN25="","",VLOOKUP(AN25,'別紙１-3　シフト記号表（勤務時間帯）'!$C$6:$K$35,9,FALSE))</f>
        <v/>
      </c>
      <c r="AO26" s="471" t="str">
        <f>IF(AO25="","",VLOOKUP(AO25,'別紙１-3　シフト記号表（勤務時間帯）'!$C$6:$K$35,9,FALSE))</f>
        <v/>
      </c>
      <c r="AP26" s="471" t="str">
        <f>IF(AP25="","",VLOOKUP(AP25,'別紙１-3　シフト記号表（勤務時間帯）'!$C$6:$K$35,9,FALSE))</f>
        <v/>
      </c>
      <c r="AQ26" s="471" t="str">
        <f>IF(AQ25="","",VLOOKUP(AQ25,'別紙１-3　シフト記号表（勤務時間帯）'!$C$6:$K$35,9,FALSE))</f>
        <v/>
      </c>
      <c r="AR26" s="471" t="str">
        <f>IF(AR25="","",VLOOKUP(AR25,'別紙１-3　シフト記号表（勤務時間帯）'!$C$6:$K$35,9,FALSE))</f>
        <v/>
      </c>
      <c r="AS26" s="471" t="str">
        <f>IF(AS25="","",VLOOKUP(AS25,'別紙１-3　シフト記号表（勤務時間帯）'!$C$6:$K$35,9,FALSE))</f>
        <v/>
      </c>
      <c r="AT26" s="472" t="str">
        <f>IF(AT25="","",VLOOKUP(AT25,'別紙１-3　シフト記号表（勤務時間帯）'!$C$6:$K$35,9,FALSE))</f>
        <v/>
      </c>
      <c r="AU26" s="470" t="str">
        <f>IF(AU25="","",VLOOKUP(AU25,'別紙１-3　シフト記号表（勤務時間帯）'!$C$6:$K$35,9,FALSE))</f>
        <v/>
      </c>
      <c r="AV26" s="471" t="str">
        <f>IF(AV25="","",VLOOKUP(AV25,'別紙１-3　シフト記号表（勤務時間帯）'!$C$6:$K$35,9,FALSE))</f>
        <v/>
      </c>
      <c r="AW26" s="471" t="str">
        <f>IF(AW25="","",VLOOKUP(AW25,'別紙１-3　シフト記号表（勤務時間帯）'!$C$6:$K$35,9,FALSE))</f>
        <v/>
      </c>
      <c r="AX26" s="1786">
        <f>IF($BB$3="４週",SUM(S26:AT26),IF($BB$3="暦月",SUM(S26:AW26),""))</f>
        <v>0</v>
      </c>
      <c r="AY26" s="1787"/>
      <c r="AZ26" s="1788">
        <f>IF($BB$3="４週",AX26/4,IF($BB$3="暦月",'別紙１-3　通所リハ（1枚版）'!AX26/('別紙１-3　通所リハ（1枚版）'!$BB$8/7),""))</f>
        <v>0</v>
      </c>
      <c r="BA26" s="1789"/>
      <c r="BB26" s="1777"/>
      <c r="BC26" s="1778"/>
      <c r="BD26" s="1778"/>
      <c r="BE26" s="1778"/>
      <c r="BF26" s="1779"/>
    </row>
    <row r="27" spans="2:58" ht="20.25" customHeight="1" x14ac:dyDescent="0.15">
      <c r="B27" s="1865"/>
      <c r="C27" s="1723"/>
      <c r="D27" s="1724"/>
      <c r="E27" s="1725"/>
      <c r="F27" s="469">
        <f>C25</f>
        <v>0</v>
      </c>
      <c r="G27" s="1801"/>
      <c r="H27" s="1731"/>
      <c r="I27" s="1732"/>
      <c r="J27" s="1732"/>
      <c r="K27" s="1733"/>
      <c r="L27" s="1806"/>
      <c r="M27" s="1807"/>
      <c r="N27" s="1807"/>
      <c r="O27" s="1808"/>
      <c r="P27" s="1790" t="s">
        <v>1208</v>
      </c>
      <c r="Q27" s="1791"/>
      <c r="R27" s="1792"/>
      <c r="S27" s="474" t="str">
        <f>IF(S25="","",VLOOKUP(S25,'別紙１-3　シフト記号表（勤務時間帯）'!$C$6:$U$35,19,FALSE))</f>
        <v/>
      </c>
      <c r="T27" s="475" t="str">
        <f>IF(T25="","",VLOOKUP(T25,'別紙１-3　シフト記号表（勤務時間帯）'!$C$6:$U$35,19,FALSE))</f>
        <v/>
      </c>
      <c r="U27" s="475" t="str">
        <f>IF(U25="","",VLOOKUP(U25,'別紙１-3　シフト記号表（勤務時間帯）'!$C$6:$U$35,19,FALSE))</f>
        <v/>
      </c>
      <c r="V27" s="475" t="str">
        <f>IF(V25="","",VLOOKUP(V25,'別紙１-3　シフト記号表（勤務時間帯）'!$C$6:$U$35,19,FALSE))</f>
        <v/>
      </c>
      <c r="W27" s="475" t="str">
        <f>IF(W25="","",VLOOKUP(W25,'別紙１-3　シフト記号表（勤務時間帯）'!$C$6:$U$35,19,FALSE))</f>
        <v/>
      </c>
      <c r="X27" s="475" t="str">
        <f>IF(X25="","",VLOOKUP(X25,'別紙１-3　シフト記号表（勤務時間帯）'!$C$6:$U$35,19,FALSE))</f>
        <v/>
      </c>
      <c r="Y27" s="476" t="str">
        <f>IF(Y25="","",VLOOKUP(Y25,'別紙１-3　シフト記号表（勤務時間帯）'!$C$6:$U$35,19,FALSE))</f>
        <v/>
      </c>
      <c r="Z27" s="474" t="str">
        <f>IF(Z25="","",VLOOKUP(Z25,'別紙１-3　シフト記号表（勤務時間帯）'!$C$6:$U$35,19,FALSE))</f>
        <v/>
      </c>
      <c r="AA27" s="475" t="str">
        <f>IF(AA25="","",VLOOKUP(AA25,'別紙１-3　シフト記号表（勤務時間帯）'!$C$6:$U$35,19,FALSE))</f>
        <v/>
      </c>
      <c r="AB27" s="475" t="str">
        <f>IF(AB25="","",VLOOKUP(AB25,'別紙１-3　シフト記号表（勤務時間帯）'!$C$6:$U$35,19,FALSE))</f>
        <v/>
      </c>
      <c r="AC27" s="475" t="str">
        <f>IF(AC25="","",VLOOKUP(AC25,'別紙１-3　シフト記号表（勤務時間帯）'!$C$6:$U$35,19,FALSE))</f>
        <v/>
      </c>
      <c r="AD27" s="475" t="str">
        <f>IF(AD25="","",VLOOKUP(AD25,'別紙１-3　シフト記号表（勤務時間帯）'!$C$6:$U$35,19,FALSE))</f>
        <v/>
      </c>
      <c r="AE27" s="475" t="str">
        <f>IF(AE25="","",VLOOKUP(AE25,'別紙１-3　シフト記号表（勤務時間帯）'!$C$6:$U$35,19,FALSE))</f>
        <v/>
      </c>
      <c r="AF27" s="476" t="str">
        <f>IF(AF25="","",VLOOKUP(AF25,'別紙１-3　シフト記号表（勤務時間帯）'!$C$6:$U$35,19,FALSE))</f>
        <v/>
      </c>
      <c r="AG27" s="474" t="str">
        <f>IF(AG25="","",VLOOKUP(AG25,'別紙１-3　シフト記号表（勤務時間帯）'!$C$6:$U$35,19,FALSE))</f>
        <v/>
      </c>
      <c r="AH27" s="475" t="str">
        <f>IF(AH25="","",VLOOKUP(AH25,'別紙１-3　シフト記号表（勤務時間帯）'!$C$6:$U$35,19,FALSE))</f>
        <v/>
      </c>
      <c r="AI27" s="475" t="str">
        <f>IF(AI25="","",VLOOKUP(AI25,'別紙１-3　シフト記号表（勤務時間帯）'!$C$6:$U$35,19,FALSE))</f>
        <v/>
      </c>
      <c r="AJ27" s="475" t="str">
        <f>IF(AJ25="","",VLOOKUP(AJ25,'別紙１-3　シフト記号表（勤務時間帯）'!$C$6:$U$35,19,FALSE))</f>
        <v/>
      </c>
      <c r="AK27" s="475" t="str">
        <f>IF(AK25="","",VLOOKUP(AK25,'別紙１-3　シフト記号表（勤務時間帯）'!$C$6:$U$35,19,FALSE))</f>
        <v/>
      </c>
      <c r="AL27" s="475" t="str">
        <f>IF(AL25="","",VLOOKUP(AL25,'別紙１-3　シフト記号表（勤務時間帯）'!$C$6:$U$35,19,FALSE))</f>
        <v/>
      </c>
      <c r="AM27" s="476" t="str">
        <f>IF(AM25="","",VLOOKUP(AM25,'別紙１-3　シフト記号表（勤務時間帯）'!$C$6:$U$35,19,FALSE))</f>
        <v/>
      </c>
      <c r="AN27" s="474" t="str">
        <f>IF(AN25="","",VLOOKUP(AN25,'別紙１-3　シフト記号表（勤務時間帯）'!$C$6:$U$35,19,FALSE))</f>
        <v/>
      </c>
      <c r="AO27" s="475" t="str">
        <f>IF(AO25="","",VLOOKUP(AO25,'別紙１-3　シフト記号表（勤務時間帯）'!$C$6:$U$35,19,FALSE))</f>
        <v/>
      </c>
      <c r="AP27" s="475" t="str">
        <f>IF(AP25="","",VLOOKUP(AP25,'別紙１-3　シフト記号表（勤務時間帯）'!$C$6:$U$35,19,FALSE))</f>
        <v/>
      </c>
      <c r="AQ27" s="475" t="str">
        <f>IF(AQ25="","",VLOOKUP(AQ25,'別紙１-3　シフト記号表（勤務時間帯）'!$C$6:$U$35,19,FALSE))</f>
        <v/>
      </c>
      <c r="AR27" s="475" t="str">
        <f>IF(AR25="","",VLOOKUP(AR25,'別紙１-3　シフト記号表（勤務時間帯）'!$C$6:$U$35,19,FALSE))</f>
        <v/>
      </c>
      <c r="AS27" s="475" t="str">
        <f>IF(AS25="","",VLOOKUP(AS25,'別紙１-3　シフト記号表（勤務時間帯）'!$C$6:$U$35,19,FALSE))</f>
        <v/>
      </c>
      <c r="AT27" s="476" t="str">
        <f>IF(AT25="","",VLOOKUP(AT25,'別紙１-3　シフト記号表（勤務時間帯）'!$C$6:$U$35,19,FALSE))</f>
        <v/>
      </c>
      <c r="AU27" s="474" t="str">
        <f>IF(AU25="","",VLOOKUP(AU25,'別紙１-3　シフト記号表（勤務時間帯）'!$C$6:$U$35,19,FALSE))</f>
        <v/>
      </c>
      <c r="AV27" s="475" t="str">
        <f>IF(AV25="","",VLOOKUP(AV25,'別紙１-3　シフト記号表（勤務時間帯）'!$C$6:$U$35,19,FALSE))</f>
        <v/>
      </c>
      <c r="AW27" s="475" t="str">
        <f>IF(AW25="","",VLOOKUP(AW25,'別紙１-3　シフト記号表（勤務時間帯）'!$C$6:$U$35,19,FALSE))</f>
        <v/>
      </c>
      <c r="AX27" s="1793">
        <f>IF($BB$3="４週",SUM(S27:AT27),IF($BB$3="暦月",SUM(S27:AW27),""))</f>
        <v>0</v>
      </c>
      <c r="AY27" s="1794"/>
      <c r="AZ27" s="1795">
        <f>IF($BB$3="４週",AX27/4,IF($BB$3="暦月",'別紙１-3　通所リハ（1枚版）'!AX27/('別紙１-3　通所リハ（1枚版）'!$BB$8/7),""))</f>
        <v>0</v>
      </c>
      <c r="BA27" s="1796"/>
      <c r="BB27" s="1780"/>
      <c r="BC27" s="1781"/>
      <c r="BD27" s="1781"/>
      <c r="BE27" s="1781"/>
      <c r="BF27" s="1782"/>
    </row>
    <row r="28" spans="2:58" ht="20.25" customHeight="1" x14ac:dyDescent="0.15">
      <c r="B28" s="1865">
        <f>B25+1</f>
        <v>3</v>
      </c>
      <c r="C28" s="1797"/>
      <c r="D28" s="1798"/>
      <c r="E28" s="1799"/>
      <c r="F28" s="477"/>
      <c r="G28" s="1800"/>
      <c r="H28" s="1802"/>
      <c r="I28" s="1732"/>
      <c r="J28" s="1732"/>
      <c r="K28" s="1733"/>
      <c r="L28" s="1803"/>
      <c r="M28" s="1804"/>
      <c r="N28" s="1804"/>
      <c r="O28" s="1805"/>
      <c r="P28" s="1809" t="s">
        <v>1205</v>
      </c>
      <c r="Q28" s="1810"/>
      <c r="R28" s="1811"/>
      <c r="S28" s="466"/>
      <c r="T28" s="467"/>
      <c r="U28" s="467"/>
      <c r="V28" s="467"/>
      <c r="W28" s="467"/>
      <c r="X28" s="467"/>
      <c r="Y28" s="468"/>
      <c r="Z28" s="466"/>
      <c r="AA28" s="467"/>
      <c r="AB28" s="467"/>
      <c r="AC28" s="467"/>
      <c r="AD28" s="467"/>
      <c r="AE28" s="467"/>
      <c r="AF28" s="468"/>
      <c r="AG28" s="466"/>
      <c r="AH28" s="467"/>
      <c r="AI28" s="467"/>
      <c r="AJ28" s="467"/>
      <c r="AK28" s="467"/>
      <c r="AL28" s="467"/>
      <c r="AM28" s="468"/>
      <c r="AN28" s="466"/>
      <c r="AO28" s="467"/>
      <c r="AP28" s="467"/>
      <c r="AQ28" s="467"/>
      <c r="AR28" s="467"/>
      <c r="AS28" s="467"/>
      <c r="AT28" s="468"/>
      <c r="AU28" s="466"/>
      <c r="AV28" s="467"/>
      <c r="AW28" s="467"/>
      <c r="AX28" s="1812"/>
      <c r="AY28" s="1813"/>
      <c r="AZ28" s="1814"/>
      <c r="BA28" s="1815"/>
      <c r="BB28" s="1816"/>
      <c r="BC28" s="1817"/>
      <c r="BD28" s="1817"/>
      <c r="BE28" s="1817"/>
      <c r="BF28" s="1818"/>
    </row>
    <row r="29" spans="2:58" ht="20.25" customHeight="1" x14ac:dyDescent="0.15">
      <c r="B29" s="1865"/>
      <c r="C29" s="1720"/>
      <c r="D29" s="1721"/>
      <c r="E29" s="1722"/>
      <c r="F29" s="469"/>
      <c r="G29" s="1727"/>
      <c r="H29" s="1731"/>
      <c r="I29" s="1732"/>
      <c r="J29" s="1732"/>
      <c r="K29" s="1733"/>
      <c r="L29" s="1737"/>
      <c r="M29" s="1738"/>
      <c r="N29" s="1738"/>
      <c r="O29" s="1739"/>
      <c r="P29" s="1783" t="s">
        <v>1207</v>
      </c>
      <c r="Q29" s="1784"/>
      <c r="R29" s="1785"/>
      <c r="S29" s="470" t="str">
        <f>IF(S28="","",VLOOKUP(S28,'別紙１-3　シフト記号表（勤務時間帯）'!$C$6:$K$35,9,FALSE))</f>
        <v/>
      </c>
      <c r="T29" s="471" t="str">
        <f>IF(T28="","",VLOOKUP(T28,'別紙１-3　シフト記号表（勤務時間帯）'!$C$6:$K$35,9,FALSE))</f>
        <v/>
      </c>
      <c r="U29" s="471" t="str">
        <f>IF(U28="","",VLOOKUP(U28,'別紙１-3　シフト記号表（勤務時間帯）'!$C$6:$K$35,9,FALSE))</f>
        <v/>
      </c>
      <c r="V29" s="471" t="str">
        <f>IF(V28="","",VLOOKUP(V28,'別紙１-3　シフト記号表（勤務時間帯）'!$C$6:$K$35,9,FALSE))</f>
        <v/>
      </c>
      <c r="W29" s="471" t="str">
        <f>IF(W28="","",VLOOKUP(W28,'別紙１-3　シフト記号表（勤務時間帯）'!$C$6:$K$35,9,FALSE))</f>
        <v/>
      </c>
      <c r="X29" s="471" t="str">
        <f>IF(X28="","",VLOOKUP(X28,'別紙１-3　シフト記号表（勤務時間帯）'!$C$6:$K$35,9,FALSE))</f>
        <v/>
      </c>
      <c r="Y29" s="472" t="str">
        <f>IF(Y28="","",VLOOKUP(Y28,'別紙１-3　シフト記号表（勤務時間帯）'!$C$6:$K$35,9,FALSE))</f>
        <v/>
      </c>
      <c r="Z29" s="470" t="str">
        <f>IF(Z28="","",VLOOKUP(Z28,'別紙１-3　シフト記号表（勤務時間帯）'!$C$6:$K$35,9,FALSE))</f>
        <v/>
      </c>
      <c r="AA29" s="471" t="str">
        <f>IF(AA28="","",VLOOKUP(AA28,'別紙１-3　シフト記号表（勤務時間帯）'!$C$6:$K$35,9,FALSE))</f>
        <v/>
      </c>
      <c r="AB29" s="471" t="str">
        <f>IF(AB28="","",VLOOKUP(AB28,'別紙１-3　シフト記号表（勤務時間帯）'!$C$6:$K$35,9,FALSE))</f>
        <v/>
      </c>
      <c r="AC29" s="471" t="str">
        <f>IF(AC28="","",VLOOKUP(AC28,'別紙１-3　シフト記号表（勤務時間帯）'!$C$6:$K$35,9,FALSE))</f>
        <v/>
      </c>
      <c r="AD29" s="471" t="str">
        <f>IF(AD28="","",VLOOKUP(AD28,'別紙１-3　シフト記号表（勤務時間帯）'!$C$6:$K$35,9,FALSE))</f>
        <v/>
      </c>
      <c r="AE29" s="471" t="str">
        <f>IF(AE28="","",VLOOKUP(AE28,'別紙１-3　シフト記号表（勤務時間帯）'!$C$6:$K$35,9,FALSE))</f>
        <v/>
      </c>
      <c r="AF29" s="472" t="str">
        <f>IF(AF28="","",VLOOKUP(AF28,'別紙１-3　シフト記号表（勤務時間帯）'!$C$6:$K$35,9,FALSE))</f>
        <v/>
      </c>
      <c r="AG29" s="470" t="str">
        <f>IF(AG28="","",VLOOKUP(AG28,'別紙１-3　シフト記号表（勤務時間帯）'!$C$6:$K$35,9,FALSE))</f>
        <v/>
      </c>
      <c r="AH29" s="471" t="str">
        <f>IF(AH28="","",VLOOKUP(AH28,'別紙１-3　シフト記号表（勤務時間帯）'!$C$6:$K$35,9,FALSE))</f>
        <v/>
      </c>
      <c r="AI29" s="471" t="str">
        <f>IF(AI28="","",VLOOKUP(AI28,'別紙１-3　シフト記号表（勤務時間帯）'!$C$6:$K$35,9,FALSE))</f>
        <v/>
      </c>
      <c r="AJ29" s="471" t="str">
        <f>IF(AJ28="","",VLOOKUP(AJ28,'別紙１-3　シフト記号表（勤務時間帯）'!$C$6:$K$35,9,FALSE))</f>
        <v/>
      </c>
      <c r="AK29" s="471" t="str">
        <f>IF(AK28="","",VLOOKUP(AK28,'別紙１-3　シフト記号表（勤務時間帯）'!$C$6:$K$35,9,FALSE))</f>
        <v/>
      </c>
      <c r="AL29" s="471" t="str">
        <f>IF(AL28="","",VLOOKUP(AL28,'別紙１-3　シフト記号表（勤務時間帯）'!$C$6:$K$35,9,FALSE))</f>
        <v/>
      </c>
      <c r="AM29" s="472" t="str">
        <f>IF(AM28="","",VLOOKUP(AM28,'別紙１-3　シフト記号表（勤務時間帯）'!$C$6:$K$35,9,FALSE))</f>
        <v/>
      </c>
      <c r="AN29" s="470" t="str">
        <f>IF(AN28="","",VLOOKUP(AN28,'別紙１-3　シフト記号表（勤務時間帯）'!$C$6:$K$35,9,FALSE))</f>
        <v/>
      </c>
      <c r="AO29" s="471" t="str">
        <f>IF(AO28="","",VLOOKUP(AO28,'別紙１-3　シフト記号表（勤務時間帯）'!$C$6:$K$35,9,FALSE))</f>
        <v/>
      </c>
      <c r="AP29" s="471" t="str">
        <f>IF(AP28="","",VLOOKUP(AP28,'別紙１-3　シフト記号表（勤務時間帯）'!$C$6:$K$35,9,FALSE))</f>
        <v/>
      </c>
      <c r="AQ29" s="471" t="str">
        <f>IF(AQ28="","",VLOOKUP(AQ28,'別紙１-3　シフト記号表（勤務時間帯）'!$C$6:$K$35,9,FALSE))</f>
        <v/>
      </c>
      <c r="AR29" s="471" t="str">
        <f>IF(AR28="","",VLOOKUP(AR28,'別紙１-3　シフト記号表（勤務時間帯）'!$C$6:$K$35,9,FALSE))</f>
        <v/>
      </c>
      <c r="AS29" s="471" t="str">
        <f>IF(AS28="","",VLOOKUP(AS28,'別紙１-3　シフト記号表（勤務時間帯）'!$C$6:$K$35,9,FALSE))</f>
        <v/>
      </c>
      <c r="AT29" s="472" t="str">
        <f>IF(AT28="","",VLOOKUP(AT28,'別紙１-3　シフト記号表（勤務時間帯）'!$C$6:$K$35,9,FALSE))</f>
        <v/>
      </c>
      <c r="AU29" s="470" t="str">
        <f>IF(AU28="","",VLOOKUP(AU28,'別紙１-3　シフト記号表（勤務時間帯）'!$C$6:$K$35,9,FALSE))</f>
        <v/>
      </c>
      <c r="AV29" s="471" t="str">
        <f>IF(AV28="","",VLOOKUP(AV28,'別紙１-3　シフト記号表（勤務時間帯）'!$C$6:$K$35,9,FALSE))</f>
        <v/>
      </c>
      <c r="AW29" s="471" t="str">
        <f>IF(AW28="","",VLOOKUP(AW28,'別紙１-3　シフト記号表（勤務時間帯）'!$C$6:$K$35,9,FALSE))</f>
        <v/>
      </c>
      <c r="AX29" s="1786">
        <f>IF($BB$3="４週",SUM(S29:AT29),IF($BB$3="暦月",SUM(S29:AW29),""))</f>
        <v>0</v>
      </c>
      <c r="AY29" s="1787"/>
      <c r="AZ29" s="1788">
        <f>IF($BB$3="４週",AX29/4,IF($BB$3="暦月",'別紙１-3　通所リハ（1枚版）'!AX29/('別紙１-3　通所リハ（1枚版）'!$BB$8/7),""))</f>
        <v>0</v>
      </c>
      <c r="BA29" s="1789"/>
      <c r="BB29" s="1777"/>
      <c r="BC29" s="1778"/>
      <c r="BD29" s="1778"/>
      <c r="BE29" s="1778"/>
      <c r="BF29" s="1779"/>
    </row>
    <row r="30" spans="2:58" ht="20.25" customHeight="1" x14ac:dyDescent="0.15">
      <c r="B30" s="1865"/>
      <c r="C30" s="1723"/>
      <c r="D30" s="1724"/>
      <c r="E30" s="1725"/>
      <c r="F30" s="469">
        <f>C28</f>
        <v>0</v>
      </c>
      <c r="G30" s="1801"/>
      <c r="H30" s="1731"/>
      <c r="I30" s="1732"/>
      <c r="J30" s="1732"/>
      <c r="K30" s="1733"/>
      <c r="L30" s="1806"/>
      <c r="M30" s="1807"/>
      <c r="N30" s="1807"/>
      <c r="O30" s="1808"/>
      <c r="P30" s="1790" t="s">
        <v>1208</v>
      </c>
      <c r="Q30" s="1791"/>
      <c r="R30" s="1792"/>
      <c r="S30" s="474" t="str">
        <f>IF(S28="","",VLOOKUP(S28,'別紙１-3　シフト記号表（勤務時間帯）'!$C$6:$U$35,19,FALSE))</f>
        <v/>
      </c>
      <c r="T30" s="475" t="str">
        <f>IF(T28="","",VLOOKUP(T28,'別紙１-3　シフト記号表（勤務時間帯）'!$C$6:$U$35,19,FALSE))</f>
        <v/>
      </c>
      <c r="U30" s="475" t="str">
        <f>IF(U28="","",VLOOKUP(U28,'別紙１-3　シフト記号表（勤務時間帯）'!$C$6:$U$35,19,FALSE))</f>
        <v/>
      </c>
      <c r="V30" s="475" t="str">
        <f>IF(V28="","",VLOOKUP(V28,'別紙１-3　シフト記号表（勤務時間帯）'!$C$6:$U$35,19,FALSE))</f>
        <v/>
      </c>
      <c r="W30" s="475" t="str">
        <f>IF(W28="","",VLOOKUP(W28,'別紙１-3　シフト記号表（勤務時間帯）'!$C$6:$U$35,19,FALSE))</f>
        <v/>
      </c>
      <c r="X30" s="475" t="str">
        <f>IF(X28="","",VLOOKUP(X28,'別紙１-3　シフト記号表（勤務時間帯）'!$C$6:$U$35,19,FALSE))</f>
        <v/>
      </c>
      <c r="Y30" s="476" t="str">
        <f>IF(Y28="","",VLOOKUP(Y28,'別紙１-3　シフト記号表（勤務時間帯）'!$C$6:$U$35,19,FALSE))</f>
        <v/>
      </c>
      <c r="Z30" s="474" t="str">
        <f>IF(Z28="","",VLOOKUP(Z28,'別紙１-3　シフト記号表（勤務時間帯）'!$C$6:$U$35,19,FALSE))</f>
        <v/>
      </c>
      <c r="AA30" s="475" t="str">
        <f>IF(AA28="","",VLOOKUP(AA28,'別紙１-3　シフト記号表（勤務時間帯）'!$C$6:$U$35,19,FALSE))</f>
        <v/>
      </c>
      <c r="AB30" s="475" t="str">
        <f>IF(AB28="","",VLOOKUP(AB28,'別紙１-3　シフト記号表（勤務時間帯）'!$C$6:$U$35,19,FALSE))</f>
        <v/>
      </c>
      <c r="AC30" s="475" t="str">
        <f>IF(AC28="","",VLOOKUP(AC28,'別紙１-3　シフト記号表（勤務時間帯）'!$C$6:$U$35,19,FALSE))</f>
        <v/>
      </c>
      <c r="AD30" s="475" t="str">
        <f>IF(AD28="","",VLOOKUP(AD28,'別紙１-3　シフト記号表（勤務時間帯）'!$C$6:$U$35,19,FALSE))</f>
        <v/>
      </c>
      <c r="AE30" s="475" t="str">
        <f>IF(AE28="","",VLOOKUP(AE28,'別紙１-3　シフト記号表（勤務時間帯）'!$C$6:$U$35,19,FALSE))</f>
        <v/>
      </c>
      <c r="AF30" s="476" t="str">
        <f>IF(AF28="","",VLOOKUP(AF28,'別紙１-3　シフト記号表（勤務時間帯）'!$C$6:$U$35,19,FALSE))</f>
        <v/>
      </c>
      <c r="AG30" s="474" t="str">
        <f>IF(AG28="","",VLOOKUP(AG28,'別紙１-3　シフト記号表（勤務時間帯）'!$C$6:$U$35,19,FALSE))</f>
        <v/>
      </c>
      <c r="AH30" s="475" t="str">
        <f>IF(AH28="","",VLOOKUP(AH28,'別紙１-3　シフト記号表（勤務時間帯）'!$C$6:$U$35,19,FALSE))</f>
        <v/>
      </c>
      <c r="AI30" s="475" t="str">
        <f>IF(AI28="","",VLOOKUP(AI28,'別紙１-3　シフト記号表（勤務時間帯）'!$C$6:$U$35,19,FALSE))</f>
        <v/>
      </c>
      <c r="AJ30" s="475" t="str">
        <f>IF(AJ28="","",VLOOKUP(AJ28,'別紙１-3　シフト記号表（勤務時間帯）'!$C$6:$U$35,19,FALSE))</f>
        <v/>
      </c>
      <c r="AK30" s="475" t="str">
        <f>IF(AK28="","",VLOOKUP(AK28,'別紙１-3　シフト記号表（勤務時間帯）'!$C$6:$U$35,19,FALSE))</f>
        <v/>
      </c>
      <c r="AL30" s="475" t="str">
        <f>IF(AL28="","",VLOOKUP(AL28,'別紙１-3　シフト記号表（勤務時間帯）'!$C$6:$U$35,19,FALSE))</f>
        <v/>
      </c>
      <c r="AM30" s="476" t="str">
        <f>IF(AM28="","",VLOOKUP(AM28,'別紙１-3　シフト記号表（勤務時間帯）'!$C$6:$U$35,19,FALSE))</f>
        <v/>
      </c>
      <c r="AN30" s="474" t="str">
        <f>IF(AN28="","",VLOOKUP(AN28,'別紙１-3　シフト記号表（勤務時間帯）'!$C$6:$U$35,19,FALSE))</f>
        <v/>
      </c>
      <c r="AO30" s="475" t="str">
        <f>IF(AO28="","",VLOOKUP(AO28,'別紙１-3　シフト記号表（勤務時間帯）'!$C$6:$U$35,19,FALSE))</f>
        <v/>
      </c>
      <c r="AP30" s="475" t="str">
        <f>IF(AP28="","",VLOOKUP(AP28,'別紙１-3　シフト記号表（勤務時間帯）'!$C$6:$U$35,19,FALSE))</f>
        <v/>
      </c>
      <c r="AQ30" s="475" t="str">
        <f>IF(AQ28="","",VLOOKUP(AQ28,'別紙１-3　シフト記号表（勤務時間帯）'!$C$6:$U$35,19,FALSE))</f>
        <v/>
      </c>
      <c r="AR30" s="475" t="str">
        <f>IF(AR28="","",VLOOKUP(AR28,'別紙１-3　シフト記号表（勤務時間帯）'!$C$6:$U$35,19,FALSE))</f>
        <v/>
      </c>
      <c r="AS30" s="475" t="str">
        <f>IF(AS28="","",VLOOKUP(AS28,'別紙１-3　シフト記号表（勤務時間帯）'!$C$6:$U$35,19,FALSE))</f>
        <v/>
      </c>
      <c r="AT30" s="476" t="str">
        <f>IF(AT28="","",VLOOKUP(AT28,'別紙１-3　シフト記号表（勤務時間帯）'!$C$6:$U$35,19,FALSE))</f>
        <v/>
      </c>
      <c r="AU30" s="474" t="str">
        <f>IF(AU28="","",VLOOKUP(AU28,'別紙１-3　シフト記号表（勤務時間帯）'!$C$6:$U$35,19,FALSE))</f>
        <v/>
      </c>
      <c r="AV30" s="475" t="str">
        <f>IF(AV28="","",VLOOKUP(AV28,'別紙１-3　シフト記号表（勤務時間帯）'!$C$6:$U$35,19,FALSE))</f>
        <v/>
      </c>
      <c r="AW30" s="475" t="str">
        <f>IF(AW28="","",VLOOKUP(AW28,'別紙１-3　シフト記号表（勤務時間帯）'!$C$6:$U$35,19,FALSE))</f>
        <v/>
      </c>
      <c r="AX30" s="1793">
        <f>IF($BB$3="４週",SUM(S30:AT30),IF($BB$3="暦月",SUM(S30:AW30),""))</f>
        <v>0</v>
      </c>
      <c r="AY30" s="1794"/>
      <c r="AZ30" s="1795">
        <f>IF($BB$3="４週",AX30/4,IF($BB$3="暦月",'別紙１-3　通所リハ（1枚版）'!AX30/('別紙１-3　通所リハ（1枚版）'!$BB$8/7),""))</f>
        <v>0</v>
      </c>
      <c r="BA30" s="1796"/>
      <c r="BB30" s="1780"/>
      <c r="BC30" s="1781"/>
      <c r="BD30" s="1781"/>
      <c r="BE30" s="1781"/>
      <c r="BF30" s="1782"/>
    </row>
    <row r="31" spans="2:58" ht="20.25" customHeight="1" x14ac:dyDescent="0.15">
      <c r="B31" s="1865">
        <f>B28+1</f>
        <v>4</v>
      </c>
      <c r="C31" s="1797"/>
      <c r="D31" s="1798"/>
      <c r="E31" s="1799"/>
      <c r="F31" s="477"/>
      <c r="G31" s="1800"/>
      <c r="H31" s="1802"/>
      <c r="I31" s="1732"/>
      <c r="J31" s="1732"/>
      <c r="K31" s="1733"/>
      <c r="L31" s="1803"/>
      <c r="M31" s="1804"/>
      <c r="N31" s="1804"/>
      <c r="O31" s="1805"/>
      <c r="P31" s="1809" t="s">
        <v>1205</v>
      </c>
      <c r="Q31" s="1810"/>
      <c r="R31" s="1811"/>
      <c r="S31" s="466"/>
      <c r="T31" s="467"/>
      <c r="U31" s="467"/>
      <c r="V31" s="467"/>
      <c r="W31" s="467"/>
      <c r="X31" s="467"/>
      <c r="Y31" s="468"/>
      <c r="Z31" s="466"/>
      <c r="AA31" s="467"/>
      <c r="AB31" s="467"/>
      <c r="AC31" s="467"/>
      <c r="AD31" s="467"/>
      <c r="AE31" s="467"/>
      <c r="AF31" s="468"/>
      <c r="AG31" s="466"/>
      <c r="AH31" s="467"/>
      <c r="AI31" s="467"/>
      <c r="AJ31" s="467"/>
      <c r="AK31" s="467"/>
      <c r="AL31" s="467"/>
      <c r="AM31" s="468"/>
      <c r="AN31" s="466"/>
      <c r="AO31" s="467"/>
      <c r="AP31" s="467"/>
      <c r="AQ31" s="467"/>
      <c r="AR31" s="467"/>
      <c r="AS31" s="467"/>
      <c r="AT31" s="468"/>
      <c r="AU31" s="466"/>
      <c r="AV31" s="467"/>
      <c r="AW31" s="467"/>
      <c r="AX31" s="1812"/>
      <c r="AY31" s="1813"/>
      <c r="AZ31" s="1814"/>
      <c r="BA31" s="1815"/>
      <c r="BB31" s="1816"/>
      <c r="BC31" s="1817"/>
      <c r="BD31" s="1817"/>
      <c r="BE31" s="1817"/>
      <c r="BF31" s="1818"/>
    </row>
    <row r="32" spans="2:58" ht="20.25" customHeight="1" x14ac:dyDescent="0.15">
      <c r="B32" s="1865"/>
      <c r="C32" s="1720"/>
      <c r="D32" s="1721"/>
      <c r="E32" s="1722"/>
      <c r="F32" s="469"/>
      <c r="G32" s="1727"/>
      <c r="H32" s="1731"/>
      <c r="I32" s="1732"/>
      <c r="J32" s="1732"/>
      <c r="K32" s="1733"/>
      <c r="L32" s="1737"/>
      <c r="M32" s="1738"/>
      <c r="N32" s="1738"/>
      <c r="O32" s="1739"/>
      <c r="P32" s="1783" t="s">
        <v>1207</v>
      </c>
      <c r="Q32" s="1784"/>
      <c r="R32" s="1785"/>
      <c r="S32" s="470" t="str">
        <f>IF(S31="","",VLOOKUP(S31,'別紙１-3　シフト記号表（勤務時間帯）'!$C$6:$K$35,9,FALSE))</f>
        <v/>
      </c>
      <c r="T32" s="471" t="str">
        <f>IF(T31="","",VLOOKUP(T31,'別紙１-3　シフト記号表（勤務時間帯）'!$C$6:$K$35,9,FALSE))</f>
        <v/>
      </c>
      <c r="U32" s="471" t="str">
        <f>IF(U31="","",VLOOKUP(U31,'別紙１-3　シフト記号表（勤務時間帯）'!$C$6:$K$35,9,FALSE))</f>
        <v/>
      </c>
      <c r="V32" s="471" t="str">
        <f>IF(V31="","",VLOOKUP(V31,'別紙１-3　シフト記号表（勤務時間帯）'!$C$6:$K$35,9,FALSE))</f>
        <v/>
      </c>
      <c r="W32" s="471" t="str">
        <f>IF(W31="","",VLOOKUP(W31,'別紙１-3　シフト記号表（勤務時間帯）'!$C$6:$K$35,9,FALSE))</f>
        <v/>
      </c>
      <c r="X32" s="471" t="str">
        <f>IF(X31="","",VLOOKUP(X31,'別紙１-3　シフト記号表（勤務時間帯）'!$C$6:$K$35,9,FALSE))</f>
        <v/>
      </c>
      <c r="Y32" s="472" t="str">
        <f>IF(Y31="","",VLOOKUP(Y31,'別紙１-3　シフト記号表（勤務時間帯）'!$C$6:$K$35,9,FALSE))</f>
        <v/>
      </c>
      <c r="Z32" s="470" t="str">
        <f>IF(Z31="","",VLOOKUP(Z31,'別紙１-3　シフト記号表（勤務時間帯）'!$C$6:$K$35,9,FALSE))</f>
        <v/>
      </c>
      <c r="AA32" s="471" t="str">
        <f>IF(AA31="","",VLOOKUP(AA31,'別紙１-3　シフト記号表（勤務時間帯）'!$C$6:$K$35,9,FALSE))</f>
        <v/>
      </c>
      <c r="AB32" s="471" t="str">
        <f>IF(AB31="","",VLOOKUP(AB31,'別紙１-3　シフト記号表（勤務時間帯）'!$C$6:$K$35,9,FALSE))</f>
        <v/>
      </c>
      <c r="AC32" s="471" t="str">
        <f>IF(AC31="","",VLOOKUP(AC31,'別紙１-3　シフト記号表（勤務時間帯）'!$C$6:$K$35,9,FALSE))</f>
        <v/>
      </c>
      <c r="AD32" s="471" t="str">
        <f>IF(AD31="","",VLOOKUP(AD31,'別紙１-3　シフト記号表（勤務時間帯）'!$C$6:$K$35,9,FALSE))</f>
        <v/>
      </c>
      <c r="AE32" s="471" t="str">
        <f>IF(AE31="","",VLOOKUP(AE31,'別紙１-3　シフト記号表（勤務時間帯）'!$C$6:$K$35,9,FALSE))</f>
        <v/>
      </c>
      <c r="AF32" s="472" t="str">
        <f>IF(AF31="","",VLOOKUP(AF31,'別紙１-3　シフト記号表（勤務時間帯）'!$C$6:$K$35,9,FALSE))</f>
        <v/>
      </c>
      <c r="AG32" s="470" t="str">
        <f>IF(AG31="","",VLOOKUP(AG31,'別紙１-3　シフト記号表（勤務時間帯）'!$C$6:$K$35,9,FALSE))</f>
        <v/>
      </c>
      <c r="AH32" s="471" t="str">
        <f>IF(AH31="","",VLOOKUP(AH31,'別紙１-3　シフト記号表（勤務時間帯）'!$C$6:$K$35,9,FALSE))</f>
        <v/>
      </c>
      <c r="AI32" s="471" t="str">
        <f>IF(AI31="","",VLOOKUP(AI31,'別紙１-3　シフト記号表（勤務時間帯）'!$C$6:$K$35,9,FALSE))</f>
        <v/>
      </c>
      <c r="AJ32" s="471" t="str">
        <f>IF(AJ31="","",VLOOKUP(AJ31,'別紙１-3　シフト記号表（勤務時間帯）'!$C$6:$K$35,9,FALSE))</f>
        <v/>
      </c>
      <c r="AK32" s="471" t="str">
        <f>IF(AK31="","",VLOOKUP(AK31,'別紙１-3　シフト記号表（勤務時間帯）'!$C$6:$K$35,9,FALSE))</f>
        <v/>
      </c>
      <c r="AL32" s="471" t="str">
        <f>IF(AL31="","",VLOOKUP(AL31,'別紙１-3　シフト記号表（勤務時間帯）'!$C$6:$K$35,9,FALSE))</f>
        <v/>
      </c>
      <c r="AM32" s="472" t="str">
        <f>IF(AM31="","",VLOOKUP(AM31,'別紙１-3　シフト記号表（勤務時間帯）'!$C$6:$K$35,9,FALSE))</f>
        <v/>
      </c>
      <c r="AN32" s="470" t="str">
        <f>IF(AN31="","",VLOOKUP(AN31,'別紙１-3　シフト記号表（勤務時間帯）'!$C$6:$K$35,9,FALSE))</f>
        <v/>
      </c>
      <c r="AO32" s="471" t="str">
        <f>IF(AO31="","",VLOOKUP(AO31,'別紙１-3　シフト記号表（勤務時間帯）'!$C$6:$K$35,9,FALSE))</f>
        <v/>
      </c>
      <c r="AP32" s="471" t="str">
        <f>IF(AP31="","",VLOOKUP(AP31,'別紙１-3　シフト記号表（勤務時間帯）'!$C$6:$K$35,9,FALSE))</f>
        <v/>
      </c>
      <c r="AQ32" s="471" t="str">
        <f>IF(AQ31="","",VLOOKUP(AQ31,'別紙１-3　シフト記号表（勤務時間帯）'!$C$6:$K$35,9,FALSE))</f>
        <v/>
      </c>
      <c r="AR32" s="471" t="str">
        <f>IF(AR31="","",VLOOKUP(AR31,'別紙１-3　シフト記号表（勤務時間帯）'!$C$6:$K$35,9,FALSE))</f>
        <v/>
      </c>
      <c r="AS32" s="471" t="str">
        <f>IF(AS31="","",VLOOKUP(AS31,'別紙１-3　シフト記号表（勤務時間帯）'!$C$6:$K$35,9,FALSE))</f>
        <v/>
      </c>
      <c r="AT32" s="472" t="str">
        <f>IF(AT31="","",VLOOKUP(AT31,'別紙１-3　シフト記号表（勤務時間帯）'!$C$6:$K$35,9,FALSE))</f>
        <v/>
      </c>
      <c r="AU32" s="470" t="str">
        <f>IF(AU31="","",VLOOKUP(AU31,'別紙１-3　シフト記号表（勤務時間帯）'!$C$6:$K$35,9,FALSE))</f>
        <v/>
      </c>
      <c r="AV32" s="471" t="str">
        <f>IF(AV31="","",VLOOKUP(AV31,'別紙１-3　シフト記号表（勤務時間帯）'!$C$6:$K$35,9,FALSE))</f>
        <v/>
      </c>
      <c r="AW32" s="471" t="str">
        <f>IF(AW31="","",VLOOKUP(AW31,'別紙１-3　シフト記号表（勤務時間帯）'!$C$6:$K$35,9,FALSE))</f>
        <v/>
      </c>
      <c r="AX32" s="1786">
        <f>IF($BB$3="４週",SUM(S32:AT32),IF($BB$3="暦月",SUM(S32:AW32),""))</f>
        <v>0</v>
      </c>
      <c r="AY32" s="1787"/>
      <c r="AZ32" s="1788">
        <f>IF($BB$3="４週",AX32/4,IF($BB$3="暦月",'別紙１-3　通所リハ（1枚版）'!AX32/('別紙１-3　通所リハ（1枚版）'!$BB$8/7),""))</f>
        <v>0</v>
      </c>
      <c r="BA32" s="1789"/>
      <c r="BB32" s="1777"/>
      <c r="BC32" s="1778"/>
      <c r="BD32" s="1778"/>
      <c r="BE32" s="1778"/>
      <c r="BF32" s="1779"/>
    </row>
    <row r="33" spans="2:58" ht="20.25" customHeight="1" x14ac:dyDescent="0.15">
      <c r="B33" s="1865"/>
      <c r="C33" s="1723"/>
      <c r="D33" s="1724"/>
      <c r="E33" s="1725"/>
      <c r="F33" s="469">
        <f>C31</f>
        <v>0</v>
      </c>
      <c r="G33" s="1801"/>
      <c r="H33" s="1731"/>
      <c r="I33" s="1732"/>
      <c r="J33" s="1732"/>
      <c r="K33" s="1733"/>
      <c r="L33" s="1806"/>
      <c r="M33" s="1807"/>
      <c r="N33" s="1807"/>
      <c r="O33" s="1808"/>
      <c r="P33" s="1790" t="s">
        <v>1208</v>
      </c>
      <c r="Q33" s="1791"/>
      <c r="R33" s="1792"/>
      <c r="S33" s="474" t="str">
        <f>IF(S31="","",VLOOKUP(S31,'別紙１-3　シフト記号表（勤務時間帯）'!$C$6:$U$35,19,FALSE))</f>
        <v/>
      </c>
      <c r="T33" s="475" t="str">
        <f>IF(T31="","",VLOOKUP(T31,'別紙１-3　シフト記号表（勤務時間帯）'!$C$6:$U$35,19,FALSE))</f>
        <v/>
      </c>
      <c r="U33" s="475" t="str">
        <f>IF(U31="","",VLOOKUP(U31,'別紙１-3　シフト記号表（勤務時間帯）'!$C$6:$U$35,19,FALSE))</f>
        <v/>
      </c>
      <c r="V33" s="475" t="str">
        <f>IF(V31="","",VLOOKUP(V31,'別紙１-3　シフト記号表（勤務時間帯）'!$C$6:$U$35,19,FALSE))</f>
        <v/>
      </c>
      <c r="W33" s="475" t="str">
        <f>IF(W31="","",VLOOKUP(W31,'別紙１-3　シフト記号表（勤務時間帯）'!$C$6:$U$35,19,FALSE))</f>
        <v/>
      </c>
      <c r="X33" s="475" t="str">
        <f>IF(X31="","",VLOOKUP(X31,'別紙１-3　シフト記号表（勤務時間帯）'!$C$6:$U$35,19,FALSE))</f>
        <v/>
      </c>
      <c r="Y33" s="476" t="str">
        <f>IF(Y31="","",VLOOKUP(Y31,'別紙１-3　シフト記号表（勤務時間帯）'!$C$6:$U$35,19,FALSE))</f>
        <v/>
      </c>
      <c r="Z33" s="474" t="str">
        <f>IF(Z31="","",VLOOKUP(Z31,'別紙１-3　シフト記号表（勤務時間帯）'!$C$6:$U$35,19,FALSE))</f>
        <v/>
      </c>
      <c r="AA33" s="475" t="str">
        <f>IF(AA31="","",VLOOKUP(AA31,'別紙１-3　シフト記号表（勤務時間帯）'!$C$6:$U$35,19,FALSE))</f>
        <v/>
      </c>
      <c r="AB33" s="475" t="str">
        <f>IF(AB31="","",VLOOKUP(AB31,'別紙１-3　シフト記号表（勤務時間帯）'!$C$6:$U$35,19,FALSE))</f>
        <v/>
      </c>
      <c r="AC33" s="475" t="str">
        <f>IF(AC31="","",VLOOKUP(AC31,'別紙１-3　シフト記号表（勤務時間帯）'!$C$6:$U$35,19,FALSE))</f>
        <v/>
      </c>
      <c r="AD33" s="475" t="str">
        <f>IF(AD31="","",VLOOKUP(AD31,'別紙１-3　シフト記号表（勤務時間帯）'!$C$6:$U$35,19,FALSE))</f>
        <v/>
      </c>
      <c r="AE33" s="475" t="str">
        <f>IF(AE31="","",VLOOKUP(AE31,'別紙１-3　シフト記号表（勤務時間帯）'!$C$6:$U$35,19,FALSE))</f>
        <v/>
      </c>
      <c r="AF33" s="476" t="str">
        <f>IF(AF31="","",VLOOKUP(AF31,'別紙１-3　シフト記号表（勤務時間帯）'!$C$6:$U$35,19,FALSE))</f>
        <v/>
      </c>
      <c r="AG33" s="474" t="str">
        <f>IF(AG31="","",VLOOKUP(AG31,'別紙１-3　シフト記号表（勤務時間帯）'!$C$6:$U$35,19,FALSE))</f>
        <v/>
      </c>
      <c r="AH33" s="475" t="str">
        <f>IF(AH31="","",VLOOKUP(AH31,'別紙１-3　シフト記号表（勤務時間帯）'!$C$6:$U$35,19,FALSE))</f>
        <v/>
      </c>
      <c r="AI33" s="475" t="str">
        <f>IF(AI31="","",VLOOKUP(AI31,'別紙１-3　シフト記号表（勤務時間帯）'!$C$6:$U$35,19,FALSE))</f>
        <v/>
      </c>
      <c r="AJ33" s="475" t="str">
        <f>IF(AJ31="","",VLOOKUP(AJ31,'別紙１-3　シフト記号表（勤務時間帯）'!$C$6:$U$35,19,FALSE))</f>
        <v/>
      </c>
      <c r="AK33" s="475" t="str">
        <f>IF(AK31="","",VLOOKUP(AK31,'別紙１-3　シフト記号表（勤務時間帯）'!$C$6:$U$35,19,FALSE))</f>
        <v/>
      </c>
      <c r="AL33" s="475" t="str">
        <f>IF(AL31="","",VLOOKUP(AL31,'別紙１-3　シフト記号表（勤務時間帯）'!$C$6:$U$35,19,FALSE))</f>
        <v/>
      </c>
      <c r="AM33" s="476" t="str">
        <f>IF(AM31="","",VLOOKUP(AM31,'別紙１-3　シフト記号表（勤務時間帯）'!$C$6:$U$35,19,FALSE))</f>
        <v/>
      </c>
      <c r="AN33" s="474" t="str">
        <f>IF(AN31="","",VLOOKUP(AN31,'別紙１-3　シフト記号表（勤務時間帯）'!$C$6:$U$35,19,FALSE))</f>
        <v/>
      </c>
      <c r="AO33" s="475" t="str">
        <f>IF(AO31="","",VLOOKUP(AO31,'別紙１-3　シフト記号表（勤務時間帯）'!$C$6:$U$35,19,FALSE))</f>
        <v/>
      </c>
      <c r="AP33" s="475" t="str">
        <f>IF(AP31="","",VLOOKUP(AP31,'別紙１-3　シフト記号表（勤務時間帯）'!$C$6:$U$35,19,FALSE))</f>
        <v/>
      </c>
      <c r="AQ33" s="475" t="str">
        <f>IF(AQ31="","",VLOOKUP(AQ31,'別紙１-3　シフト記号表（勤務時間帯）'!$C$6:$U$35,19,FALSE))</f>
        <v/>
      </c>
      <c r="AR33" s="475" t="str">
        <f>IF(AR31="","",VLOOKUP(AR31,'別紙１-3　シフト記号表（勤務時間帯）'!$C$6:$U$35,19,FALSE))</f>
        <v/>
      </c>
      <c r="AS33" s="475" t="str">
        <f>IF(AS31="","",VLOOKUP(AS31,'別紙１-3　シフト記号表（勤務時間帯）'!$C$6:$U$35,19,FALSE))</f>
        <v/>
      </c>
      <c r="AT33" s="476" t="str">
        <f>IF(AT31="","",VLOOKUP(AT31,'別紙１-3　シフト記号表（勤務時間帯）'!$C$6:$U$35,19,FALSE))</f>
        <v/>
      </c>
      <c r="AU33" s="474" t="str">
        <f>IF(AU31="","",VLOOKUP(AU31,'別紙１-3　シフト記号表（勤務時間帯）'!$C$6:$U$35,19,FALSE))</f>
        <v/>
      </c>
      <c r="AV33" s="475" t="str">
        <f>IF(AV31="","",VLOOKUP(AV31,'別紙１-3　シフト記号表（勤務時間帯）'!$C$6:$U$35,19,FALSE))</f>
        <v/>
      </c>
      <c r="AW33" s="475" t="str">
        <f>IF(AW31="","",VLOOKUP(AW31,'別紙１-3　シフト記号表（勤務時間帯）'!$C$6:$U$35,19,FALSE))</f>
        <v/>
      </c>
      <c r="AX33" s="1793">
        <f>IF($BB$3="４週",SUM(S33:AT33),IF($BB$3="暦月",SUM(S33:AW33),""))</f>
        <v>0</v>
      </c>
      <c r="AY33" s="1794"/>
      <c r="AZ33" s="1795">
        <f>IF($BB$3="４週",AX33/4,IF($BB$3="暦月",'別紙１-3　通所リハ（1枚版）'!AX33/('別紙１-3　通所リハ（1枚版）'!$BB$8/7),""))</f>
        <v>0</v>
      </c>
      <c r="BA33" s="1796"/>
      <c r="BB33" s="1780"/>
      <c r="BC33" s="1781"/>
      <c r="BD33" s="1781"/>
      <c r="BE33" s="1781"/>
      <c r="BF33" s="1782"/>
    </row>
    <row r="34" spans="2:58" ht="20.25" customHeight="1" x14ac:dyDescent="0.15">
      <c r="B34" s="1865">
        <f>B31+1</f>
        <v>5</v>
      </c>
      <c r="C34" s="1797"/>
      <c r="D34" s="1798"/>
      <c r="E34" s="1799"/>
      <c r="F34" s="477"/>
      <c r="G34" s="1800"/>
      <c r="H34" s="1802"/>
      <c r="I34" s="1732"/>
      <c r="J34" s="1732"/>
      <c r="K34" s="1733"/>
      <c r="L34" s="1803"/>
      <c r="M34" s="1804"/>
      <c r="N34" s="1804"/>
      <c r="O34" s="1805"/>
      <c r="P34" s="1809" t="s">
        <v>1205</v>
      </c>
      <c r="Q34" s="1810"/>
      <c r="R34" s="1811"/>
      <c r="S34" s="466"/>
      <c r="T34" s="467"/>
      <c r="U34" s="467"/>
      <c r="V34" s="467"/>
      <c r="W34" s="467"/>
      <c r="X34" s="467"/>
      <c r="Y34" s="468"/>
      <c r="Z34" s="466"/>
      <c r="AA34" s="467"/>
      <c r="AB34" s="467"/>
      <c r="AC34" s="467"/>
      <c r="AD34" s="467"/>
      <c r="AE34" s="467"/>
      <c r="AF34" s="468"/>
      <c r="AG34" s="466"/>
      <c r="AH34" s="467"/>
      <c r="AI34" s="467"/>
      <c r="AJ34" s="467"/>
      <c r="AK34" s="467"/>
      <c r="AL34" s="467"/>
      <c r="AM34" s="468"/>
      <c r="AN34" s="466"/>
      <c r="AO34" s="467"/>
      <c r="AP34" s="467"/>
      <c r="AQ34" s="467"/>
      <c r="AR34" s="467"/>
      <c r="AS34" s="467"/>
      <c r="AT34" s="468"/>
      <c r="AU34" s="466"/>
      <c r="AV34" s="467"/>
      <c r="AW34" s="467"/>
      <c r="AX34" s="1812"/>
      <c r="AY34" s="1813"/>
      <c r="AZ34" s="1814"/>
      <c r="BA34" s="1815"/>
      <c r="BB34" s="1816"/>
      <c r="BC34" s="1817"/>
      <c r="BD34" s="1817"/>
      <c r="BE34" s="1817"/>
      <c r="BF34" s="1818"/>
    </row>
    <row r="35" spans="2:58" ht="20.25" customHeight="1" x14ac:dyDescent="0.15">
      <c r="B35" s="1865"/>
      <c r="C35" s="1720"/>
      <c r="D35" s="1721"/>
      <c r="E35" s="1722"/>
      <c r="F35" s="469"/>
      <c r="G35" s="1727"/>
      <c r="H35" s="1731"/>
      <c r="I35" s="1732"/>
      <c r="J35" s="1732"/>
      <c r="K35" s="1733"/>
      <c r="L35" s="1737"/>
      <c r="M35" s="1738"/>
      <c r="N35" s="1738"/>
      <c r="O35" s="1739"/>
      <c r="P35" s="1783" t="s">
        <v>1207</v>
      </c>
      <c r="Q35" s="1784"/>
      <c r="R35" s="1785"/>
      <c r="S35" s="470" t="str">
        <f>IF(S34="","",VLOOKUP(S34,'別紙１-3　シフト記号表（勤務時間帯）'!$C$6:$K$35,9,FALSE))</f>
        <v/>
      </c>
      <c r="T35" s="471" t="str">
        <f>IF(T34="","",VLOOKUP(T34,'別紙１-3　シフト記号表（勤務時間帯）'!$C$6:$K$35,9,FALSE))</f>
        <v/>
      </c>
      <c r="U35" s="471" t="str">
        <f>IF(U34="","",VLOOKUP(U34,'別紙１-3　シフト記号表（勤務時間帯）'!$C$6:$K$35,9,FALSE))</f>
        <v/>
      </c>
      <c r="V35" s="471" t="str">
        <f>IF(V34="","",VLOOKUP(V34,'別紙１-3　シフト記号表（勤務時間帯）'!$C$6:$K$35,9,FALSE))</f>
        <v/>
      </c>
      <c r="W35" s="471" t="str">
        <f>IF(W34="","",VLOOKUP(W34,'別紙１-3　シフト記号表（勤務時間帯）'!$C$6:$K$35,9,FALSE))</f>
        <v/>
      </c>
      <c r="X35" s="471" t="str">
        <f>IF(X34="","",VLOOKUP(X34,'別紙１-3　シフト記号表（勤務時間帯）'!$C$6:$K$35,9,FALSE))</f>
        <v/>
      </c>
      <c r="Y35" s="472" t="str">
        <f>IF(Y34="","",VLOOKUP(Y34,'別紙１-3　シフト記号表（勤務時間帯）'!$C$6:$K$35,9,FALSE))</f>
        <v/>
      </c>
      <c r="Z35" s="470" t="str">
        <f>IF(Z34="","",VLOOKUP(Z34,'別紙１-3　シフト記号表（勤務時間帯）'!$C$6:$K$35,9,FALSE))</f>
        <v/>
      </c>
      <c r="AA35" s="471" t="str">
        <f>IF(AA34="","",VLOOKUP(AA34,'別紙１-3　シフト記号表（勤務時間帯）'!$C$6:$K$35,9,FALSE))</f>
        <v/>
      </c>
      <c r="AB35" s="471" t="str">
        <f>IF(AB34="","",VLOOKUP(AB34,'別紙１-3　シフト記号表（勤務時間帯）'!$C$6:$K$35,9,FALSE))</f>
        <v/>
      </c>
      <c r="AC35" s="471" t="str">
        <f>IF(AC34="","",VLOOKUP(AC34,'別紙１-3　シフト記号表（勤務時間帯）'!$C$6:$K$35,9,FALSE))</f>
        <v/>
      </c>
      <c r="AD35" s="471" t="str">
        <f>IF(AD34="","",VLOOKUP(AD34,'別紙１-3　シフト記号表（勤務時間帯）'!$C$6:$K$35,9,FALSE))</f>
        <v/>
      </c>
      <c r="AE35" s="471" t="str">
        <f>IF(AE34="","",VLOOKUP(AE34,'別紙１-3　シフト記号表（勤務時間帯）'!$C$6:$K$35,9,FALSE))</f>
        <v/>
      </c>
      <c r="AF35" s="472" t="str">
        <f>IF(AF34="","",VLOOKUP(AF34,'別紙１-3　シフト記号表（勤務時間帯）'!$C$6:$K$35,9,FALSE))</f>
        <v/>
      </c>
      <c r="AG35" s="470" t="str">
        <f>IF(AG34="","",VLOOKUP(AG34,'別紙１-3　シフト記号表（勤務時間帯）'!$C$6:$K$35,9,FALSE))</f>
        <v/>
      </c>
      <c r="AH35" s="471" t="str">
        <f>IF(AH34="","",VLOOKUP(AH34,'別紙１-3　シフト記号表（勤務時間帯）'!$C$6:$K$35,9,FALSE))</f>
        <v/>
      </c>
      <c r="AI35" s="471" t="str">
        <f>IF(AI34="","",VLOOKUP(AI34,'別紙１-3　シフト記号表（勤務時間帯）'!$C$6:$K$35,9,FALSE))</f>
        <v/>
      </c>
      <c r="AJ35" s="471" t="str">
        <f>IF(AJ34="","",VLOOKUP(AJ34,'別紙１-3　シフト記号表（勤務時間帯）'!$C$6:$K$35,9,FALSE))</f>
        <v/>
      </c>
      <c r="AK35" s="471" t="str">
        <f>IF(AK34="","",VLOOKUP(AK34,'別紙１-3　シフト記号表（勤務時間帯）'!$C$6:$K$35,9,FALSE))</f>
        <v/>
      </c>
      <c r="AL35" s="471" t="str">
        <f>IF(AL34="","",VLOOKUP(AL34,'別紙１-3　シフト記号表（勤務時間帯）'!$C$6:$K$35,9,FALSE))</f>
        <v/>
      </c>
      <c r="AM35" s="472" t="str">
        <f>IF(AM34="","",VLOOKUP(AM34,'別紙１-3　シフト記号表（勤務時間帯）'!$C$6:$K$35,9,FALSE))</f>
        <v/>
      </c>
      <c r="AN35" s="470" t="str">
        <f>IF(AN34="","",VLOOKUP(AN34,'別紙１-3　シフト記号表（勤務時間帯）'!$C$6:$K$35,9,FALSE))</f>
        <v/>
      </c>
      <c r="AO35" s="471" t="str">
        <f>IF(AO34="","",VLOOKUP(AO34,'別紙１-3　シフト記号表（勤務時間帯）'!$C$6:$K$35,9,FALSE))</f>
        <v/>
      </c>
      <c r="AP35" s="471" t="str">
        <f>IF(AP34="","",VLOOKUP(AP34,'別紙１-3　シフト記号表（勤務時間帯）'!$C$6:$K$35,9,FALSE))</f>
        <v/>
      </c>
      <c r="AQ35" s="471" t="str">
        <f>IF(AQ34="","",VLOOKUP(AQ34,'別紙１-3　シフト記号表（勤務時間帯）'!$C$6:$K$35,9,FALSE))</f>
        <v/>
      </c>
      <c r="AR35" s="471" t="str">
        <f>IF(AR34="","",VLOOKUP(AR34,'別紙１-3　シフト記号表（勤務時間帯）'!$C$6:$K$35,9,FALSE))</f>
        <v/>
      </c>
      <c r="AS35" s="471" t="str">
        <f>IF(AS34="","",VLOOKUP(AS34,'別紙１-3　シフト記号表（勤務時間帯）'!$C$6:$K$35,9,FALSE))</f>
        <v/>
      </c>
      <c r="AT35" s="472" t="str">
        <f>IF(AT34="","",VLOOKUP(AT34,'別紙１-3　シフト記号表（勤務時間帯）'!$C$6:$K$35,9,FALSE))</f>
        <v/>
      </c>
      <c r="AU35" s="470" t="str">
        <f>IF(AU34="","",VLOOKUP(AU34,'別紙１-3　シフト記号表（勤務時間帯）'!$C$6:$K$35,9,FALSE))</f>
        <v/>
      </c>
      <c r="AV35" s="471" t="str">
        <f>IF(AV34="","",VLOOKUP(AV34,'別紙１-3　シフト記号表（勤務時間帯）'!$C$6:$K$35,9,FALSE))</f>
        <v/>
      </c>
      <c r="AW35" s="471" t="str">
        <f>IF(AW34="","",VLOOKUP(AW34,'別紙１-3　シフト記号表（勤務時間帯）'!$C$6:$K$35,9,FALSE))</f>
        <v/>
      </c>
      <c r="AX35" s="1786">
        <f>IF($BB$3="４週",SUM(S35:AT35),IF($BB$3="暦月",SUM(S35:AW35),""))</f>
        <v>0</v>
      </c>
      <c r="AY35" s="1787"/>
      <c r="AZ35" s="1788">
        <f>IF($BB$3="４週",AX35/4,IF($BB$3="暦月",'別紙１-3　通所リハ（1枚版）'!AX35/('別紙１-3　通所リハ（1枚版）'!$BB$8/7),""))</f>
        <v>0</v>
      </c>
      <c r="BA35" s="1789"/>
      <c r="BB35" s="1777"/>
      <c r="BC35" s="1778"/>
      <c r="BD35" s="1778"/>
      <c r="BE35" s="1778"/>
      <c r="BF35" s="1779"/>
    </row>
    <row r="36" spans="2:58" ht="20.25" customHeight="1" x14ac:dyDescent="0.15">
      <c r="B36" s="1865"/>
      <c r="C36" s="1723"/>
      <c r="D36" s="1724"/>
      <c r="E36" s="1725"/>
      <c r="F36" s="469">
        <f>C34</f>
        <v>0</v>
      </c>
      <c r="G36" s="1801"/>
      <c r="H36" s="1731"/>
      <c r="I36" s="1732"/>
      <c r="J36" s="1732"/>
      <c r="K36" s="1733"/>
      <c r="L36" s="1806"/>
      <c r="M36" s="1807"/>
      <c r="N36" s="1807"/>
      <c r="O36" s="1808"/>
      <c r="P36" s="1790" t="s">
        <v>1208</v>
      </c>
      <c r="Q36" s="1791"/>
      <c r="R36" s="1792"/>
      <c r="S36" s="474" t="str">
        <f>IF(S34="","",VLOOKUP(S34,'別紙１-3　シフト記号表（勤務時間帯）'!$C$6:$U$35,19,FALSE))</f>
        <v/>
      </c>
      <c r="T36" s="475" t="str">
        <f>IF(T34="","",VLOOKUP(T34,'別紙１-3　シフト記号表（勤務時間帯）'!$C$6:$U$35,19,FALSE))</f>
        <v/>
      </c>
      <c r="U36" s="475" t="str">
        <f>IF(U34="","",VLOOKUP(U34,'別紙１-3　シフト記号表（勤務時間帯）'!$C$6:$U$35,19,FALSE))</f>
        <v/>
      </c>
      <c r="V36" s="475" t="str">
        <f>IF(V34="","",VLOOKUP(V34,'別紙１-3　シフト記号表（勤務時間帯）'!$C$6:$U$35,19,FALSE))</f>
        <v/>
      </c>
      <c r="W36" s="475" t="str">
        <f>IF(W34="","",VLOOKUP(W34,'別紙１-3　シフト記号表（勤務時間帯）'!$C$6:$U$35,19,FALSE))</f>
        <v/>
      </c>
      <c r="X36" s="475" t="str">
        <f>IF(X34="","",VLOOKUP(X34,'別紙１-3　シフト記号表（勤務時間帯）'!$C$6:$U$35,19,FALSE))</f>
        <v/>
      </c>
      <c r="Y36" s="476" t="str">
        <f>IF(Y34="","",VLOOKUP(Y34,'別紙１-3　シフト記号表（勤務時間帯）'!$C$6:$U$35,19,FALSE))</f>
        <v/>
      </c>
      <c r="Z36" s="474" t="str">
        <f>IF(Z34="","",VLOOKUP(Z34,'別紙１-3　シフト記号表（勤務時間帯）'!$C$6:$U$35,19,FALSE))</f>
        <v/>
      </c>
      <c r="AA36" s="475" t="str">
        <f>IF(AA34="","",VLOOKUP(AA34,'別紙１-3　シフト記号表（勤務時間帯）'!$C$6:$U$35,19,FALSE))</f>
        <v/>
      </c>
      <c r="AB36" s="475" t="str">
        <f>IF(AB34="","",VLOOKUP(AB34,'別紙１-3　シフト記号表（勤務時間帯）'!$C$6:$U$35,19,FALSE))</f>
        <v/>
      </c>
      <c r="AC36" s="475" t="str">
        <f>IF(AC34="","",VLOOKUP(AC34,'別紙１-3　シフト記号表（勤務時間帯）'!$C$6:$U$35,19,FALSE))</f>
        <v/>
      </c>
      <c r="AD36" s="475" t="str">
        <f>IF(AD34="","",VLOOKUP(AD34,'別紙１-3　シフト記号表（勤務時間帯）'!$C$6:$U$35,19,FALSE))</f>
        <v/>
      </c>
      <c r="AE36" s="475" t="str">
        <f>IF(AE34="","",VLOOKUP(AE34,'別紙１-3　シフト記号表（勤務時間帯）'!$C$6:$U$35,19,FALSE))</f>
        <v/>
      </c>
      <c r="AF36" s="476" t="str">
        <f>IF(AF34="","",VLOOKUP(AF34,'別紙１-3　シフト記号表（勤務時間帯）'!$C$6:$U$35,19,FALSE))</f>
        <v/>
      </c>
      <c r="AG36" s="474" t="str">
        <f>IF(AG34="","",VLOOKUP(AG34,'別紙１-3　シフト記号表（勤務時間帯）'!$C$6:$U$35,19,FALSE))</f>
        <v/>
      </c>
      <c r="AH36" s="475" t="str">
        <f>IF(AH34="","",VLOOKUP(AH34,'別紙１-3　シフト記号表（勤務時間帯）'!$C$6:$U$35,19,FALSE))</f>
        <v/>
      </c>
      <c r="AI36" s="475" t="str">
        <f>IF(AI34="","",VLOOKUP(AI34,'別紙１-3　シフト記号表（勤務時間帯）'!$C$6:$U$35,19,FALSE))</f>
        <v/>
      </c>
      <c r="AJ36" s="475" t="str">
        <f>IF(AJ34="","",VLOOKUP(AJ34,'別紙１-3　シフト記号表（勤務時間帯）'!$C$6:$U$35,19,FALSE))</f>
        <v/>
      </c>
      <c r="AK36" s="475" t="str">
        <f>IF(AK34="","",VLOOKUP(AK34,'別紙１-3　シフト記号表（勤務時間帯）'!$C$6:$U$35,19,FALSE))</f>
        <v/>
      </c>
      <c r="AL36" s="475" t="str">
        <f>IF(AL34="","",VLOOKUP(AL34,'別紙１-3　シフト記号表（勤務時間帯）'!$C$6:$U$35,19,FALSE))</f>
        <v/>
      </c>
      <c r="AM36" s="476" t="str">
        <f>IF(AM34="","",VLOOKUP(AM34,'別紙１-3　シフト記号表（勤務時間帯）'!$C$6:$U$35,19,FALSE))</f>
        <v/>
      </c>
      <c r="AN36" s="474" t="str">
        <f>IF(AN34="","",VLOOKUP(AN34,'別紙１-3　シフト記号表（勤務時間帯）'!$C$6:$U$35,19,FALSE))</f>
        <v/>
      </c>
      <c r="AO36" s="475" t="str">
        <f>IF(AO34="","",VLOOKUP(AO34,'別紙１-3　シフト記号表（勤務時間帯）'!$C$6:$U$35,19,FALSE))</f>
        <v/>
      </c>
      <c r="AP36" s="475" t="str">
        <f>IF(AP34="","",VLOOKUP(AP34,'別紙１-3　シフト記号表（勤務時間帯）'!$C$6:$U$35,19,FALSE))</f>
        <v/>
      </c>
      <c r="AQ36" s="475" t="str">
        <f>IF(AQ34="","",VLOOKUP(AQ34,'別紙１-3　シフト記号表（勤務時間帯）'!$C$6:$U$35,19,FALSE))</f>
        <v/>
      </c>
      <c r="AR36" s="475" t="str">
        <f>IF(AR34="","",VLOOKUP(AR34,'別紙１-3　シフト記号表（勤務時間帯）'!$C$6:$U$35,19,FALSE))</f>
        <v/>
      </c>
      <c r="AS36" s="475" t="str">
        <f>IF(AS34="","",VLOOKUP(AS34,'別紙１-3　シフト記号表（勤務時間帯）'!$C$6:$U$35,19,FALSE))</f>
        <v/>
      </c>
      <c r="AT36" s="476" t="str">
        <f>IF(AT34="","",VLOOKUP(AT34,'別紙１-3　シフト記号表（勤務時間帯）'!$C$6:$U$35,19,FALSE))</f>
        <v/>
      </c>
      <c r="AU36" s="474" t="str">
        <f>IF(AU34="","",VLOOKUP(AU34,'別紙１-3　シフト記号表（勤務時間帯）'!$C$6:$U$35,19,FALSE))</f>
        <v/>
      </c>
      <c r="AV36" s="475" t="str">
        <f>IF(AV34="","",VLOOKUP(AV34,'別紙１-3　シフト記号表（勤務時間帯）'!$C$6:$U$35,19,FALSE))</f>
        <v/>
      </c>
      <c r="AW36" s="475" t="str">
        <f>IF(AW34="","",VLOOKUP(AW34,'別紙１-3　シフト記号表（勤務時間帯）'!$C$6:$U$35,19,FALSE))</f>
        <v/>
      </c>
      <c r="AX36" s="1793">
        <f>IF($BB$3="４週",SUM(S36:AT36),IF($BB$3="暦月",SUM(S36:AW36),""))</f>
        <v>0</v>
      </c>
      <c r="AY36" s="1794"/>
      <c r="AZ36" s="1795">
        <f>IF($BB$3="４週",AX36/4,IF($BB$3="暦月",'別紙１-3　通所リハ（1枚版）'!AX36/('別紙１-3　通所リハ（1枚版）'!$BB$8/7),""))</f>
        <v>0</v>
      </c>
      <c r="BA36" s="1796"/>
      <c r="BB36" s="1780"/>
      <c r="BC36" s="1781"/>
      <c r="BD36" s="1781"/>
      <c r="BE36" s="1781"/>
      <c r="BF36" s="1782"/>
    </row>
    <row r="37" spans="2:58" ht="20.25" customHeight="1" x14ac:dyDescent="0.15">
      <c r="B37" s="1865">
        <f>B34+1</f>
        <v>6</v>
      </c>
      <c r="C37" s="1797"/>
      <c r="D37" s="1798"/>
      <c r="E37" s="1799"/>
      <c r="F37" s="477"/>
      <c r="G37" s="1800"/>
      <c r="H37" s="1802"/>
      <c r="I37" s="1732"/>
      <c r="J37" s="1732"/>
      <c r="K37" s="1733"/>
      <c r="L37" s="1803"/>
      <c r="M37" s="1804"/>
      <c r="N37" s="1804"/>
      <c r="O37" s="1805"/>
      <c r="P37" s="1809" t="s">
        <v>1205</v>
      </c>
      <c r="Q37" s="1810"/>
      <c r="R37" s="1811"/>
      <c r="S37" s="466"/>
      <c r="T37" s="467"/>
      <c r="U37" s="467"/>
      <c r="V37" s="467"/>
      <c r="W37" s="467"/>
      <c r="X37" s="467"/>
      <c r="Y37" s="468"/>
      <c r="Z37" s="466"/>
      <c r="AA37" s="467"/>
      <c r="AB37" s="467"/>
      <c r="AC37" s="467"/>
      <c r="AD37" s="467"/>
      <c r="AE37" s="467"/>
      <c r="AF37" s="468"/>
      <c r="AG37" s="466"/>
      <c r="AH37" s="467"/>
      <c r="AI37" s="467"/>
      <c r="AJ37" s="467"/>
      <c r="AK37" s="467"/>
      <c r="AL37" s="467"/>
      <c r="AM37" s="468"/>
      <c r="AN37" s="466"/>
      <c r="AO37" s="467"/>
      <c r="AP37" s="467"/>
      <c r="AQ37" s="467"/>
      <c r="AR37" s="467"/>
      <c r="AS37" s="467"/>
      <c r="AT37" s="468"/>
      <c r="AU37" s="466"/>
      <c r="AV37" s="467"/>
      <c r="AW37" s="467"/>
      <c r="AX37" s="1812"/>
      <c r="AY37" s="1813"/>
      <c r="AZ37" s="1814"/>
      <c r="BA37" s="1815"/>
      <c r="BB37" s="1816"/>
      <c r="BC37" s="1817"/>
      <c r="BD37" s="1817"/>
      <c r="BE37" s="1817"/>
      <c r="BF37" s="1818"/>
    </row>
    <row r="38" spans="2:58" ht="20.25" customHeight="1" x14ac:dyDescent="0.15">
      <c r="B38" s="1865"/>
      <c r="C38" s="1720"/>
      <c r="D38" s="1721"/>
      <c r="E38" s="1722"/>
      <c r="F38" s="469"/>
      <c r="G38" s="1727"/>
      <c r="H38" s="1731"/>
      <c r="I38" s="1732"/>
      <c r="J38" s="1732"/>
      <c r="K38" s="1733"/>
      <c r="L38" s="1737"/>
      <c r="M38" s="1738"/>
      <c r="N38" s="1738"/>
      <c r="O38" s="1739"/>
      <c r="P38" s="1783" t="s">
        <v>1207</v>
      </c>
      <c r="Q38" s="1784"/>
      <c r="R38" s="1785"/>
      <c r="S38" s="470" t="str">
        <f>IF(S37="","",VLOOKUP(S37,'別紙１-3　シフト記号表（勤務時間帯）'!$C$6:$K$35,9,FALSE))</f>
        <v/>
      </c>
      <c r="T38" s="471" t="str">
        <f>IF(T37="","",VLOOKUP(T37,'別紙１-3　シフト記号表（勤務時間帯）'!$C$6:$K$35,9,FALSE))</f>
        <v/>
      </c>
      <c r="U38" s="471" t="str">
        <f>IF(U37="","",VLOOKUP(U37,'別紙１-3　シフト記号表（勤務時間帯）'!$C$6:$K$35,9,FALSE))</f>
        <v/>
      </c>
      <c r="V38" s="471" t="str">
        <f>IF(V37="","",VLOOKUP(V37,'別紙１-3　シフト記号表（勤務時間帯）'!$C$6:$K$35,9,FALSE))</f>
        <v/>
      </c>
      <c r="W38" s="471" t="str">
        <f>IF(W37="","",VLOOKUP(W37,'別紙１-3　シフト記号表（勤務時間帯）'!$C$6:$K$35,9,FALSE))</f>
        <v/>
      </c>
      <c r="X38" s="471" t="str">
        <f>IF(X37="","",VLOOKUP(X37,'別紙１-3　シフト記号表（勤務時間帯）'!$C$6:$K$35,9,FALSE))</f>
        <v/>
      </c>
      <c r="Y38" s="472" t="str">
        <f>IF(Y37="","",VLOOKUP(Y37,'別紙１-3　シフト記号表（勤務時間帯）'!$C$6:$K$35,9,FALSE))</f>
        <v/>
      </c>
      <c r="Z38" s="470" t="str">
        <f>IF(Z37="","",VLOOKUP(Z37,'別紙１-3　シフト記号表（勤務時間帯）'!$C$6:$K$35,9,FALSE))</f>
        <v/>
      </c>
      <c r="AA38" s="471" t="str">
        <f>IF(AA37="","",VLOOKUP(AA37,'別紙１-3　シフト記号表（勤務時間帯）'!$C$6:$K$35,9,FALSE))</f>
        <v/>
      </c>
      <c r="AB38" s="471" t="str">
        <f>IF(AB37="","",VLOOKUP(AB37,'別紙１-3　シフト記号表（勤務時間帯）'!$C$6:$K$35,9,FALSE))</f>
        <v/>
      </c>
      <c r="AC38" s="471" t="str">
        <f>IF(AC37="","",VLOOKUP(AC37,'別紙１-3　シフト記号表（勤務時間帯）'!$C$6:$K$35,9,FALSE))</f>
        <v/>
      </c>
      <c r="AD38" s="471" t="str">
        <f>IF(AD37="","",VLOOKUP(AD37,'別紙１-3　シフト記号表（勤務時間帯）'!$C$6:$K$35,9,FALSE))</f>
        <v/>
      </c>
      <c r="AE38" s="471" t="str">
        <f>IF(AE37="","",VLOOKUP(AE37,'別紙１-3　シフト記号表（勤務時間帯）'!$C$6:$K$35,9,FALSE))</f>
        <v/>
      </c>
      <c r="AF38" s="472" t="str">
        <f>IF(AF37="","",VLOOKUP(AF37,'別紙１-3　シフト記号表（勤務時間帯）'!$C$6:$K$35,9,FALSE))</f>
        <v/>
      </c>
      <c r="AG38" s="470" t="str">
        <f>IF(AG37="","",VLOOKUP(AG37,'別紙１-3　シフト記号表（勤務時間帯）'!$C$6:$K$35,9,FALSE))</f>
        <v/>
      </c>
      <c r="AH38" s="471" t="str">
        <f>IF(AH37="","",VLOOKUP(AH37,'別紙１-3　シフト記号表（勤務時間帯）'!$C$6:$K$35,9,FALSE))</f>
        <v/>
      </c>
      <c r="AI38" s="471" t="str">
        <f>IF(AI37="","",VLOOKUP(AI37,'別紙１-3　シフト記号表（勤務時間帯）'!$C$6:$K$35,9,FALSE))</f>
        <v/>
      </c>
      <c r="AJ38" s="471" t="str">
        <f>IF(AJ37="","",VLOOKUP(AJ37,'別紙１-3　シフト記号表（勤務時間帯）'!$C$6:$K$35,9,FALSE))</f>
        <v/>
      </c>
      <c r="AK38" s="471" t="str">
        <f>IF(AK37="","",VLOOKUP(AK37,'別紙１-3　シフト記号表（勤務時間帯）'!$C$6:$K$35,9,FALSE))</f>
        <v/>
      </c>
      <c r="AL38" s="471" t="str">
        <f>IF(AL37="","",VLOOKUP(AL37,'別紙１-3　シフト記号表（勤務時間帯）'!$C$6:$K$35,9,FALSE))</f>
        <v/>
      </c>
      <c r="AM38" s="472" t="str">
        <f>IF(AM37="","",VLOOKUP(AM37,'別紙１-3　シフト記号表（勤務時間帯）'!$C$6:$K$35,9,FALSE))</f>
        <v/>
      </c>
      <c r="AN38" s="470" t="str">
        <f>IF(AN37="","",VLOOKUP(AN37,'別紙１-3　シフト記号表（勤務時間帯）'!$C$6:$K$35,9,FALSE))</f>
        <v/>
      </c>
      <c r="AO38" s="471" t="str">
        <f>IF(AO37="","",VLOOKUP(AO37,'別紙１-3　シフト記号表（勤務時間帯）'!$C$6:$K$35,9,FALSE))</f>
        <v/>
      </c>
      <c r="AP38" s="471" t="str">
        <f>IF(AP37="","",VLOOKUP(AP37,'別紙１-3　シフト記号表（勤務時間帯）'!$C$6:$K$35,9,FALSE))</f>
        <v/>
      </c>
      <c r="AQ38" s="471" t="str">
        <f>IF(AQ37="","",VLOOKUP(AQ37,'別紙１-3　シフト記号表（勤務時間帯）'!$C$6:$K$35,9,FALSE))</f>
        <v/>
      </c>
      <c r="AR38" s="471" t="str">
        <f>IF(AR37="","",VLOOKUP(AR37,'別紙１-3　シフト記号表（勤務時間帯）'!$C$6:$K$35,9,FALSE))</f>
        <v/>
      </c>
      <c r="AS38" s="471" t="str">
        <f>IF(AS37="","",VLOOKUP(AS37,'別紙１-3　シフト記号表（勤務時間帯）'!$C$6:$K$35,9,FALSE))</f>
        <v/>
      </c>
      <c r="AT38" s="472" t="str">
        <f>IF(AT37="","",VLOOKUP(AT37,'別紙１-3　シフト記号表（勤務時間帯）'!$C$6:$K$35,9,FALSE))</f>
        <v/>
      </c>
      <c r="AU38" s="470" t="str">
        <f>IF(AU37="","",VLOOKUP(AU37,'別紙１-3　シフト記号表（勤務時間帯）'!$C$6:$K$35,9,FALSE))</f>
        <v/>
      </c>
      <c r="AV38" s="471" t="str">
        <f>IF(AV37="","",VLOOKUP(AV37,'別紙１-3　シフト記号表（勤務時間帯）'!$C$6:$K$35,9,FALSE))</f>
        <v/>
      </c>
      <c r="AW38" s="471" t="str">
        <f>IF(AW37="","",VLOOKUP(AW37,'別紙１-3　シフト記号表（勤務時間帯）'!$C$6:$K$35,9,FALSE))</f>
        <v/>
      </c>
      <c r="AX38" s="1786">
        <f>IF($BB$3="４週",SUM(S38:AT38),IF($BB$3="暦月",SUM(S38:AW38),""))</f>
        <v>0</v>
      </c>
      <c r="AY38" s="1787"/>
      <c r="AZ38" s="1788">
        <f>IF($BB$3="４週",AX38/4,IF($BB$3="暦月",'別紙１-3　通所リハ（1枚版）'!AX38/('別紙１-3　通所リハ（1枚版）'!$BB$8/7),""))</f>
        <v>0</v>
      </c>
      <c r="BA38" s="1789"/>
      <c r="BB38" s="1777"/>
      <c r="BC38" s="1778"/>
      <c r="BD38" s="1778"/>
      <c r="BE38" s="1778"/>
      <c r="BF38" s="1779"/>
    </row>
    <row r="39" spans="2:58" ht="20.25" customHeight="1" x14ac:dyDescent="0.15">
      <c r="B39" s="1865"/>
      <c r="C39" s="1723"/>
      <c r="D39" s="1724"/>
      <c r="E39" s="1725"/>
      <c r="F39" s="469">
        <f>C37</f>
        <v>0</v>
      </c>
      <c r="G39" s="1801"/>
      <c r="H39" s="1731"/>
      <c r="I39" s="1732"/>
      <c r="J39" s="1732"/>
      <c r="K39" s="1733"/>
      <c r="L39" s="1806"/>
      <c r="M39" s="1807"/>
      <c r="N39" s="1807"/>
      <c r="O39" s="1808"/>
      <c r="P39" s="1790" t="s">
        <v>1208</v>
      </c>
      <c r="Q39" s="1791"/>
      <c r="R39" s="1792"/>
      <c r="S39" s="474" t="str">
        <f>IF(S37="","",VLOOKUP(S37,'別紙１-3　シフト記号表（勤務時間帯）'!$C$6:$U$35,19,FALSE))</f>
        <v/>
      </c>
      <c r="T39" s="475" t="str">
        <f>IF(T37="","",VLOOKUP(T37,'別紙１-3　シフト記号表（勤務時間帯）'!$C$6:$U$35,19,FALSE))</f>
        <v/>
      </c>
      <c r="U39" s="475" t="str">
        <f>IF(U37="","",VLOOKUP(U37,'別紙１-3　シフト記号表（勤務時間帯）'!$C$6:$U$35,19,FALSE))</f>
        <v/>
      </c>
      <c r="V39" s="475" t="str">
        <f>IF(V37="","",VLOOKUP(V37,'別紙１-3　シフト記号表（勤務時間帯）'!$C$6:$U$35,19,FALSE))</f>
        <v/>
      </c>
      <c r="W39" s="475" t="str">
        <f>IF(W37="","",VLOOKUP(W37,'別紙１-3　シフト記号表（勤務時間帯）'!$C$6:$U$35,19,FALSE))</f>
        <v/>
      </c>
      <c r="X39" s="475" t="str">
        <f>IF(X37="","",VLOOKUP(X37,'別紙１-3　シフト記号表（勤務時間帯）'!$C$6:$U$35,19,FALSE))</f>
        <v/>
      </c>
      <c r="Y39" s="476" t="str">
        <f>IF(Y37="","",VLOOKUP(Y37,'別紙１-3　シフト記号表（勤務時間帯）'!$C$6:$U$35,19,FALSE))</f>
        <v/>
      </c>
      <c r="Z39" s="474" t="str">
        <f>IF(Z37="","",VLOOKUP(Z37,'別紙１-3　シフト記号表（勤務時間帯）'!$C$6:$U$35,19,FALSE))</f>
        <v/>
      </c>
      <c r="AA39" s="475" t="str">
        <f>IF(AA37="","",VLOOKUP(AA37,'別紙１-3　シフト記号表（勤務時間帯）'!$C$6:$U$35,19,FALSE))</f>
        <v/>
      </c>
      <c r="AB39" s="475" t="str">
        <f>IF(AB37="","",VLOOKUP(AB37,'別紙１-3　シフト記号表（勤務時間帯）'!$C$6:$U$35,19,FALSE))</f>
        <v/>
      </c>
      <c r="AC39" s="475" t="str">
        <f>IF(AC37="","",VLOOKUP(AC37,'別紙１-3　シフト記号表（勤務時間帯）'!$C$6:$U$35,19,FALSE))</f>
        <v/>
      </c>
      <c r="AD39" s="475" t="str">
        <f>IF(AD37="","",VLOOKUP(AD37,'別紙１-3　シフト記号表（勤務時間帯）'!$C$6:$U$35,19,FALSE))</f>
        <v/>
      </c>
      <c r="AE39" s="475" t="str">
        <f>IF(AE37="","",VLOOKUP(AE37,'別紙１-3　シフト記号表（勤務時間帯）'!$C$6:$U$35,19,FALSE))</f>
        <v/>
      </c>
      <c r="AF39" s="476" t="str">
        <f>IF(AF37="","",VLOOKUP(AF37,'別紙１-3　シフト記号表（勤務時間帯）'!$C$6:$U$35,19,FALSE))</f>
        <v/>
      </c>
      <c r="AG39" s="474" t="str">
        <f>IF(AG37="","",VLOOKUP(AG37,'別紙１-3　シフト記号表（勤務時間帯）'!$C$6:$U$35,19,FALSE))</f>
        <v/>
      </c>
      <c r="AH39" s="475" t="str">
        <f>IF(AH37="","",VLOOKUP(AH37,'別紙１-3　シフト記号表（勤務時間帯）'!$C$6:$U$35,19,FALSE))</f>
        <v/>
      </c>
      <c r="AI39" s="475" t="str">
        <f>IF(AI37="","",VLOOKUP(AI37,'別紙１-3　シフト記号表（勤務時間帯）'!$C$6:$U$35,19,FALSE))</f>
        <v/>
      </c>
      <c r="AJ39" s="475" t="str">
        <f>IF(AJ37="","",VLOOKUP(AJ37,'別紙１-3　シフト記号表（勤務時間帯）'!$C$6:$U$35,19,FALSE))</f>
        <v/>
      </c>
      <c r="AK39" s="475" t="str">
        <f>IF(AK37="","",VLOOKUP(AK37,'別紙１-3　シフト記号表（勤務時間帯）'!$C$6:$U$35,19,FALSE))</f>
        <v/>
      </c>
      <c r="AL39" s="475" t="str">
        <f>IF(AL37="","",VLOOKUP(AL37,'別紙１-3　シフト記号表（勤務時間帯）'!$C$6:$U$35,19,FALSE))</f>
        <v/>
      </c>
      <c r="AM39" s="476" t="str">
        <f>IF(AM37="","",VLOOKUP(AM37,'別紙１-3　シフト記号表（勤務時間帯）'!$C$6:$U$35,19,FALSE))</f>
        <v/>
      </c>
      <c r="AN39" s="474" t="str">
        <f>IF(AN37="","",VLOOKUP(AN37,'別紙１-3　シフト記号表（勤務時間帯）'!$C$6:$U$35,19,FALSE))</f>
        <v/>
      </c>
      <c r="AO39" s="475" t="str">
        <f>IF(AO37="","",VLOOKUP(AO37,'別紙１-3　シフト記号表（勤務時間帯）'!$C$6:$U$35,19,FALSE))</f>
        <v/>
      </c>
      <c r="AP39" s="475" t="str">
        <f>IF(AP37="","",VLOOKUP(AP37,'別紙１-3　シフト記号表（勤務時間帯）'!$C$6:$U$35,19,FALSE))</f>
        <v/>
      </c>
      <c r="AQ39" s="475" t="str">
        <f>IF(AQ37="","",VLOOKUP(AQ37,'別紙１-3　シフト記号表（勤務時間帯）'!$C$6:$U$35,19,FALSE))</f>
        <v/>
      </c>
      <c r="AR39" s="475" t="str">
        <f>IF(AR37="","",VLOOKUP(AR37,'別紙１-3　シフト記号表（勤務時間帯）'!$C$6:$U$35,19,FALSE))</f>
        <v/>
      </c>
      <c r="AS39" s="475" t="str">
        <f>IF(AS37="","",VLOOKUP(AS37,'別紙１-3　シフト記号表（勤務時間帯）'!$C$6:$U$35,19,FALSE))</f>
        <v/>
      </c>
      <c r="AT39" s="476" t="str">
        <f>IF(AT37="","",VLOOKUP(AT37,'別紙１-3　シフト記号表（勤務時間帯）'!$C$6:$U$35,19,FALSE))</f>
        <v/>
      </c>
      <c r="AU39" s="474" t="str">
        <f>IF(AU37="","",VLOOKUP(AU37,'別紙１-3　シフト記号表（勤務時間帯）'!$C$6:$U$35,19,FALSE))</f>
        <v/>
      </c>
      <c r="AV39" s="475" t="str">
        <f>IF(AV37="","",VLOOKUP(AV37,'別紙１-3　シフト記号表（勤務時間帯）'!$C$6:$U$35,19,FALSE))</f>
        <v/>
      </c>
      <c r="AW39" s="475" t="str">
        <f>IF(AW37="","",VLOOKUP(AW37,'別紙１-3　シフト記号表（勤務時間帯）'!$C$6:$U$35,19,FALSE))</f>
        <v/>
      </c>
      <c r="AX39" s="1793">
        <f>IF($BB$3="４週",SUM(S39:AT39),IF($BB$3="暦月",SUM(S39:AW39),""))</f>
        <v>0</v>
      </c>
      <c r="AY39" s="1794"/>
      <c r="AZ39" s="1795">
        <f>IF($BB$3="４週",AX39/4,IF($BB$3="暦月",'別紙１-3　通所リハ（1枚版）'!AX39/('別紙１-3　通所リハ（1枚版）'!$BB$8/7),""))</f>
        <v>0</v>
      </c>
      <c r="BA39" s="1796"/>
      <c r="BB39" s="1780"/>
      <c r="BC39" s="1781"/>
      <c r="BD39" s="1781"/>
      <c r="BE39" s="1781"/>
      <c r="BF39" s="1782"/>
    </row>
    <row r="40" spans="2:58" ht="20.25" customHeight="1" x14ac:dyDescent="0.15">
      <c r="B40" s="1865">
        <f>B37+1</f>
        <v>7</v>
      </c>
      <c r="C40" s="1797"/>
      <c r="D40" s="1798"/>
      <c r="E40" s="1799"/>
      <c r="F40" s="477"/>
      <c r="G40" s="1800"/>
      <c r="H40" s="1802"/>
      <c r="I40" s="1732"/>
      <c r="J40" s="1732"/>
      <c r="K40" s="1733"/>
      <c r="L40" s="1803"/>
      <c r="M40" s="1804"/>
      <c r="N40" s="1804"/>
      <c r="O40" s="1805"/>
      <c r="P40" s="1809" t="s">
        <v>1205</v>
      </c>
      <c r="Q40" s="1810"/>
      <c r="R40" s="1811"/>
      <c r="S40" s="466"/>
      <c r="T40" s="467"/>
      <c r="U40" s="467"/>
      <c r="V40" s="467"/>
      <c r="W40" s="467"/>
      <c r="X40" s="467"/>
      <c r="Y40" s="468"/>
      <c r="Z40" s="466"/>
      <c r="AA40" s="467"/>
      <c r="AB40" s="467"/>
      <c r="AC40" s="467"/>
      <c r="AD40" s="467"/>
      <c r="AE40" s="467"/>
      <c r="AF40" s="468"/>
      <c r="AG40" s="466"/>
      <c r="AH40" s="467"/>
      <c r="AI40" s="467"/>
      <c r="AJ40" s="467"/>
      <c r="AK40" s="467"/>
      <c r="AL40" s="467"/>
      <c r="AM40" s="468"/>
      <c r="AN40" s="466"/>
      <c r="AO40" s="467"/>
      <c r="AP40" s="467"/>
      <c r="AQ40" s="467"/>
      <c r="AR40" s="467"/>
      <c r="AS40" s="467"/>
      <c r="AT40" s="468"/>
      <c r="AU40" s="466"/>
      <c r="AV40" s="467"/>
      <c r="AW40" s="467"/>
      <c r="AX40" s="1812"/>
      <c r="AY40" s="1813"/>
      <c r="AZ40" s="1814"/>
      <c r="BA40" s="1815"/>
      <c r="BB40" s="1816"/>
      <c r="BC40" s="1817"/>
      <c r="BD40" s="1817"/>
      <c r="BE40" s="1817"/>
      <c r="BF40" s="1818"/>
    </row>
    <row r="41" spans="2:58" ht="20.25" customHeight="1" x14ac:dyDescent="0.15">
      <c r="B41" s="1865"/>
      <c r="C41" s="1720"/>
      <c r="D41" s="1721"/>
      <c r="E41" s="1722"/>
      <c r="F41" s="469"/>
      <c r="G41" s="1727"/>
      <c r="H41" s="1731"/>
      <c r="I41" s="1732"/>
      <c r="J41" s="1732"/>
      <c r="K41" s="1733"/>
      <c r="L41" s="1737"/>
      <c r="M41" s="1738"/>
      <c r="N41" s="1738"/>
      <c r="O41" s="1739"/>
      <c r="P41" s="1783" t="s">
        <v>1207</v>
      </c>
      <c r="Q41" s="1784"/>
      <c r="R41" s="1785"/>
      <c r="S41" s="470" t="str">
        <f>IF(S40="","",VLOOKUP(S40,'別紙１-3　シフト記号表（勤務時間帯）'!$C$6:$K$35,9,FALSE))</f>
        <v/>
      </c>
      <c r="T41" s="471" t="str">
        <f>IF(T40="","",VLOOKUP(T40,'別紙１-3　シフト記号表（勤務時間帯）'!$C$6:$K$35,9,FALSE))</f>
        <v/>
      </c>
      <c r="U41" s="471" t="str">
        <f>IF(U40="","",VLOOKUP(U40,'別紙１-3　シフト記号表（勤務時間帯）'!$C$6:$K$35,9,FALSE))</f>
        <v/>
      </c>
      <c r="V41" s="471" t="str">
        <f>IF(V40="","",VLOOKUP(V40,'別紙１-3　シフト記号表（勤務時間帯）'!$C$6:$K$35,9,FALSE))</f>
        <v/>
      </c>
      <c r="W41" s="471" t="str">
        <f>IF(W40="","",VLOOKUP(W40,'別紙１-3　シフト記号表（勤務時間帯）'!$C$6:$K$35,9,FALSE))</f>
        <v/>
      </c>
      <c r="X41" s="471" t="str">
        <f>IF(X40="","",VLOOKUP(X40,'別紙１-3　シフト記号表（勤務時間帯）'!$C$6:$K$35,9,FALSE))</f>
        <v/>
      </c>
      <c r="Y41" s="472" t="str">
        <f>IF(Y40="","",VLOOKUP(Y40,'別紙１-3　シフト記号表（勤務時間帯）'!$C$6:$K$35,9,FALSE))</f>
        <v/>
      </c>
      <c r="Z41" s="470" t="str">
        <f>IF(Z40="","",VLOOKUP(Z40,'別紙１-3　シフト記号表（勤務時間帯）'!$C$6:$K$35,9,FALSE))</f>
        <v/>
      </c>
      <c r="AA41" s="471" t="str">
        <f>IF(AA40="","",VLOOKUP(AA40,'別紙１-3　シフト記号表（勤務時間帯）'!$C$6:$K$35,9,FALSE))</f>
        <v/>
      </c>
      <c r="AB41" s="471" t="str">
        <f>IF(AB40="","",VLOOKUP(AB40,'別紙１-3　シフト記号表（勤務時間帯）'!$C$6:$K$35,9,FALSE))</f>
        <v/>
      </c>
      <c r="AC41" s="471" t="str">
        <f>IF(AC40="","",VLOOKUP(AC40,'別紙１-3　シフト記号表（勤務時間帯）'!$C$6:$K$35,9,FALSE))</f>
        <v/>
      </c>
      <c r="AD41" s="471" t="str">
        <f>IF(AD40="","",VLOOKUP(AD40,'別紙１-3　シフト記号表（勤務時間帯）'!$C$6:$K$35,9,FALSE))</f>
        <v/>
      </c>
      <c r="AE41" s="471" t="str">
        <f>IF(AE40="","",VLOOKUP(AE40,'別紙１-3　シフト記号表（勤務時間帯）'!$C$6:$K$35,9,FALSE))</f>
        <v/>
      </c>
      <c r="AF41" s="472" t="str">
        <f>IF(AF40="","",VLOOKUP(AF40,'別紙１-3　シフト記号表（勤務時間帯）'!$C$6:$K$35,9,FALSE))</f>
        <v/>
      </c>
      <c r="AG41" s="470" t="str">
        <f>IF(AG40="","",VLOOKUP(AG40,'別紙１-3　シフト記号表（勤務時間帯）'!$C$6:$K$35,9,FALSE))</f>
        <v/>
      </c>
      <c r="AH41" s="471" t="str">
        <f>IF(AH40="","",VLOOKUP(AH40,'別紙１-3　シフト記号表（勤務時間帯）'!$C$6:$K$35,9,FALSE))</f>
        <v/>
      </c>
      <c r="AI41" s="471" t="str">
        <f>IF(AI40="","",VLOOKUP(AI40,'別紙１-3　シフト記号表（勤務時間帯）'!$C$6:$K$35,9,FALSE))</f>
        <v/>
      </c>
      <c r="AJ41" s="471" t="str">
        <f>IF(AJ40="","",VLOOKUP(AJ40,'別紙１-3　シフト記号表（勤務時間帯）'!$C$6:$K$35,9,FALSE))</f>
        <v/>
      </c>
      <c r="AK41" s="471" t="str">
        <f>IF(AK40="","",VLOOKUP(AK40,'別紙１-3　シフト記号表（勤務時間帯）'!$C$6:$K$35,9,FALSE))</f>
        <v/>
      </c>
      <c r="AL41" s="471" t="str">
        <f>IF(AL40="","",VLOOKUP(AL40,'別紙１-3　シフト記号表（勤務時間帯）'!$C$6:$K$35,9,FALSE))</f>
        <v/>
      </c>
      <c r="AM41" s="472" t="str">
        <f>IF(AM40="","",VLOOKUP(AM40,'別紙１-3　シフト記号表（勤務時間帯）'!$C$6:$K$35,9,FALSE))</f>
        <v/>
      </c>
      <c r="AN41" s="470" t="str">
        <f>IF(AN40="","",VLOOKUP(AN40,'別紙１-3　シフト記号表（勤務時間帯）'!$C$6:$K$35,9,FALSE))</f>
        <v/>
      </c>
      <c r="AO41" s="471" t="str">
        <f>IF(AO40="","",VLOOKUP(AO40,'別紙１-3　シフト記号表（勤務時間帯）'!$C$6:$K$35,9,FALSE))</f>
        <v/>
      </c>
      <c r="AP41" s="471" t="str">
        <f>IF(AP40="","",VLOOKUP(AP40,'別紙１-3　シフト記号表（勤務時間帯）'!$C$6:$K$35,9,FALSE))</f>
        <v/>
      </c>
      <c r="AQ41" s="471" t="str">
        <f>IF(AQ40="","",VLOOKUP(AQ40,'別紙１-3　シフト記号表（勤務時間帯）'!$C$6:$K$35,9,FALSE))</f>
        <v/>
      </c>
      <c r="AR41" s="471" t="str">
        <f>IF(AR40="","",VLOOKUP(AR40,'別紙１-3　シフト記号表（勤務時間帯）'!$C$6:$K$35,9,FALSE))</f>
        <v/>
      </c>
      <c r="AS41" s="471" t="str">
        <f>IF(AS40="","",VLOOKUP(AS40,'別紙１-3　シフト記号表（勤務時間帯）'!$C$6:$K$35,9,FALSE))</f>
        <v/>
      </c>
      <c r="AT41" s="472" t="str">
        <f>IF(AT40="","",VLOOKUP(AT40,'別紙１-3　シフト記号表（勤務時間帯）'!$C$6:$K$35,9,FALSE))</f>
        <v/>
      </c>
      <c r="AU41" s="470" t="str">
        <f>IF(AU40="","",VLOOKUP(AU40,'別紙１-3　シフト記号表（勤務時間帯）'!$C$6:$K$35,9,FALSE))</f>
        <v/>
      </c>
      <c r="AV41" s="471" t="str">
        <f>IF(AV40="","",VLOOKUP(AV40,'別紙１-3　シフト記号表（勤務時間帯）'!$C$6:$K$35,9,FALSE))</f>
        <v/>
      </c>
      <c r="AW41" s="471" t="str">
        <f>IF(AW40="","",VLOOKUP(AW40,'別紙１-3　シフト記号表（勤務時間帯）'!$C$6:$K$35,9,FALSE))</f>
        <v/>
      </c>
      <c r="AX41" s="1786">
        <f>IF($BB$3="４週",SUM(S41:AT41),IF($BB$3="暦月",SUM(S41:AW41),""))</f>
        <v>0</v>
      </c>
      <c r="AY41" s="1787"/>
      <c r="AZ41" s="1788">
        <f>IF($BB$3="４週",AX41/4,IF($BB$3="暦月",'別紙１-3　通所リハ（1枚版）'!AX41/('別紙１-3　通所リハ（1枚版）'!$BB$8/7),""))</f>
        <v>0</v>
      </c>
      <c r="BA41" s="1789"/>
      <c r="BB41" s="1777"/>
      <c r="BC41" s="1778"/>
      <c r="BD41" s="1778"/>
      <c r="BE41" s="1778"/>
      <c r="BF41" s="1779"/>
    </row>
    <row r="42" spans="2:58" ht="20.25" customHeight="1" x14ac:dyDescent="0.15">
      <c r="B42" s="1865"/>
      <c r="C42" s="1723"/>
      <c r="D42" s="1724"/>
      <c r="E42" s="1725"/>
      <c r="F42" s="469">
        <f>C40</f>
        <v>0</v>
      </c>
      <c r="G42" s="1801"/>
      <c r="H42" s="1731"/>
      <c r="I42" s="1732"/>
      <c r="J42" s="1732"/>
      <c r="K42" s="1733"/>
      <c r="L42" s="1806"/>
      <c r="M42" s="1807"/>
      <c r="N42" s="1807"/>
      <c r="O42" s="1808"/>
      <c r="P42" s="1790" t="s">
        <v>1208</v>
      </c>
      <c r="Q42" s="1791"/>
      <c r="R42" s="1792"/>
      <c r="S42" s="474" t="str">
        <f>IF(S40="","",VLOOKUP(S40,'別紙１-3　シフト記号表（勤務時間帯）'!$C$6:$U$35,19,FALSE))</f>
        <v/>
      </c>
      <c r="T42" s="475" t="str">
        <f>IF(T40="","",VLOOKUP(T40,'別紙１-3　シフト記号表（勤務時間帯）'!$C$6:$U$35,19,FALSE))</f>
        <v/>
      </c>
      <c r="U42" s="475" t="str">
        <f>IF(U40="","",VLOOKUP(U40,'別紙１-3　シフト記号表（勤務時間帯）'!$C$6:$U$35,19,FALSE))</f>
        <v/>
      </c>
      <c r="V42" s="475" t="str">
        <f>IF(V40="","",VLOOKUP(V40,'別紙１-3　シフト記号表（勤務時間帯）'!$C$6:$U$35,19,FALSE))</f>
        <v/>
      </c>
      <c r="W42" s="475" t="str">
        <f>IF(W40="","",VLOOKUP(W40,'別紙１-3　シフト記号表（勤務時間帯）'!$C$6:$U$35,19,FALSE))</f>
        <v/>
      </c>
      <c r="X42" s="475" t="str">
        <f>IF(X40="","",VLOOKUP(X40,'別紙１-3　シフト記号表（勤務時間帯）'!$C$6:$U$35,19,FALSE))</f>
        <v/>
      </c>
      <c r="Y42" s="476" t="str">
        <f>IF(Y40="","",VLOOKUP(Y40,'別紙１-3　シフト記号表（勤務時間帯）'!$C$6:$U$35,19,FALSE))</f>
        <v/>
      </c>
      <c r="Z42" s="474" t="str">
        <f>IF(Z40="","",VLOOKUP(Z40,'別紙１-3　シフト記号表（勤務時間帯）'!$C$6:$U$35,19,FALSE))</f>
        <v/>
      </c>
      <c r="AA42" s="475" t="str">
        <f>IF(AA40="","",VLOOKUP(AA40,'別紙１-3　シフト記号表（勤務時間帯）'!$C$6:$U$35,19,FALSE))</f>
        <v/>
      </c>
      <c r="AB42" s="475" t="str">
        <f>IF(AB40="","",VLOOKUP(AB40,'別紙１-3　シフト記号表（勤務時間帯）'!$C$6:$U$35,19,FALSE))</f>
        <v/>
      </c>
      <c r="AC42" s="475" t="str">
        <f>IF(AC40="","",VLOOKUP(AC40,'別紙１-3　シフト記号表（勤務時間帯）'!$C$6:$U$35,19,FALSE))</f>
        <v/>
      </c>
      <c r="AD42" s="475" t="str">
        <f>IF(AD40="","",VLOOKUP(AD40,'別紙１-3　シフト記号表（勤務時間帯）'!$C$6:$U$35,19,FALSE))</f>
        <v/>
      </c>
      <c r="AE42" s="475" t="str">
        <f>IF(AE40="","",VLOOKUP(AE40,'別紙１-3　シフト記号表（勤務時間帯）'!$C$6:$U$35,19,FALSE))</f>
        <v/>
      </c>
      <c r="AF42" s="476" t="str">
        <f>IF(AF40="","",VLOOKUP(AF40,'別紙１-3　シフト記号表（勤務時間帯）'!$C$6:$U$35,19,FALSE))</f>
        <v/>
      </c>
      <c r="AG42" s="474" t="str">
        <f>IF(AG40="","",VLOOKUP(AG40,'別紙１-3　シフト記号表（勤務時間帯）'!$C$6:$U$35,19,FALSE))</f>
        <v/>
      </c>
      <c r="AH42" s="475" t="str">
        <f>IF(AH40="","",VLOOKUP(AH40,'別紙１-3　シフト記号表（勤務時間帯）'!$C$6:$U$35,19,FALSE))</f>
        <v/>
      </c>
      <c r="AI42" s="475" t="str">
        <f>IF(AI40="","",VLOOKUP(AI40,'別紙１-3　シフト記号表（勤務時間帯）'!$C$6:$U$35,19,FALSE))</f>
        <v/>
      </c>
      <c r="AJ42" s="475" t="str">
        <f>IF(AJ40="","",VLOOKUP(AJ40,'別紙１-3　シフト記号表（勤務時間帯）'!$C$6:$U$35,19,FALSE))</f>
        <v/>
      </c>
      <c r="AK42" s="475" t="str">
        <f>IF(AK40="","",VLOOKUP(AK40,'別紙１-3　シフト記号表（勤務時間帯）'!$C$6:$U$35,19,FALSE))</f>
        <v/>
      </c>
      <c r="AL42" s="475" t="str">
        <f>IF(AL40="","",VLOOKUP(AL40,'別紙１-3　シフト記号表（勤務時間帯）'!$C$6:$U$35,19,FALSE))</f>
        <v/>
      </c>
      <c r="AM42" s="476" t="str">
        <f>IF(AM40="","",VLOOKUP(AM40,'別紙１-3　シフト記号表（勤務時間帯）'!$C$6:$U$35,19,FALSE))</f>
        <v/>
      </c>
      <c r="AN42" s="474" t="str">
        <f>IF(AN40="","",VLOOKUP(AN40,'別紙１-3　シフト記号表（勤務時間帯）'!$C$6:$U$35,19,FALSE))</f>
        <v/>
      </c>
      <c r="AO42" s="475" t="str">
        <f>IF(AO40="","",VLOOKUP(AO40,'別紙１-3　シフト記号表（勤務時間帯）'!$C$6:$U$35,19,FALSE))</f>
        <v/>
      </c>
      <c r="AP42" s="475" t="str">
        <f>IF(AP40="","",VLOOKUP(AP40,'別紙１-3　シフト記号表（勤務時間帯）'!$C$6:$U$35,19,FALSE))</f>
        <v/>
      </c>
      <c r="AQ42" s="475" t="str">
        <f>IF(AQ40="","",VLOOKUP(AQ40,'別紙１-3　シフト記号表（勤務時間帯）'!$C$6:$U$35,19,FALSE))</f>
        <v/>
      </c>
      <c r="AR42" s="475" t="str">
        <f>IF(AR40="","",VLOOKUP(AR40,'別紙１-3　シフト記号表（勤務時間帯）'!$C$6:$U$35,19,FALSE))</f>
        <v/>
      </c>
      <c r="AS42" s="475" t="str">
        <f>IF(AS40="","",VLOOKUP(AS40,'別紙１-3　シフト記号表（勤務時間帯）'!$C$6:$U$35,19,FALSE))</f>
        <v/>
      </c>
      <c r="AT42" s="476" t="str">
        <f>IF(AT40="","",VLOOKUP(AT40,'別紙１-3　シフト記号表（勤務時間帯）'!$C$6:$U$35,19,FALSE))</f>
        <v/>
      </c>
      <c r="AU42" s="474" t="str">
        <f>IF(AU40="","",VLOOKUP(AU40,'別紙１-3　シフト記号表（勤務時間帯）'!$C$6:$U$35,19,FALSE))</f>
        <v/>
      </c>
      <c r="AV42" s="475" t="str">
        <f>IF(AV40="","",VLOOKUP(AV40,'別紙１-3　シフト記号表（勤務時間帯）'!$C$6:$U$35,19,FALSE))</f>
        <v/>
      </c>
      <c r="AW42" s="475" t="str">
        <f>IF(AW40="","",VLOOKUP(AW40,'別紙１-3　シフト記号表（勤務時間帯）'!$C$6:$U$35,19,FALSE))</f>
        <v/>
      </c>
      <c r="AX42" s="1793">
        <f>IF($BB$3="４週",SUM(S42:AT42),IF($BB$3="暦月",SUM(S42:AW42),""))</f>
        <v>0</v>
      </c>
      <c r="AY42" s="1794"/>
      <c r="AZ42" s="1795">
        <f>IF($BB$3="４週",AX42/4,IF($BB$3="暦月",'別紙１-3　通所リハ（1枚版）'!AX42/('別紙１-3　通所リハ（1枚版）'!$BB$8/7),""))</f>
        <v>0</v>
      </c>
      <c r="BA42" s="1796"/>
      <c r="BB42" s="1780"/>
      <c r="BC42" s="1781"/>
      <c r="BD42" s="1781"/>
      <c r="BE42" s="1781"/>
      <c r="BF42" s="1782"/>
    </row>
    <row r="43" spans="2:58" ht="20.25" customHeight="1" x14ac:dyDescent="0.15">
      <c r="B43" s="1865">
        <f>B40+1</f>
        <v>8</v>
      </c>
      <c r="C43" s="1797"/>
      <c r="D43" s="1798"/>
      <c r="E43" s="1799"/>
      <c r="F43" s="477"/>
      <c r="G43" s="1800"/>
      <c r="H43" s="1802"/>
      <c r="I43" s="1732"/>
      <c r="J43" s="1732"/>
      <c r="K43" s="1733"/>
      <c r="L43" s="1803"/>
      <c r="M43" s="1804"/>
      <c r="N43" s="1804"/>
      <c r="O43" s="1805"/>
      <c r="P43" s="1809" t="s">
        <v>1205</v>
      </c>
      <c r="Q43" s="1810"/>
      <c r="R43" s="1811"/>
      <c r="S43" s="466"/>
      <c r="T43" s="467"/>
      <c r="U43" s="467"/>
      <c r="V43" s="467"/>
      <c r="W43" s="467"/>
      <c r="X43" s="467"/>
      <c r="Y43" s="468"/>
      <c r="Z43" s="466"/>
      <c r="AA43" s="467"/>
      <c r="AB43" s="467"/>
      <c r="AC43" s="467"/>
      <c r="AD43" s="467"/>
      <c r="AE43" s="467"/>
      <c r="AF43" s="468"/>
      <c r="AG43" s="466"/>
      <c r="AH43" s="467"/>
      <c r="AI43" s="467"/>
      <c r="AJ43" s="467"/>
      <c r="AK43" s="467"/>
      <c r="AL43" s="467"/>
      <c r="AM43" s="468"/>
      <c r="AN43" s="466"/>
      <c r="AO43" s="467"/>
      <c r="AP43" s="467"/>
      <c r="AQ43" s="467"/>
      <c r="AR43" s="467"/>
      <c r="AS43" s="467"/>
      <c r="AT43" s="468"/>
      <c r="AU43" s="466"/>
      <c r="AV43" s="467"/>
      <c r="AW43" s="467"/>
      <c r="AX43" s="1812"/>
      <c r="AY43" s="1813"/>
      <c r="AZ43" s="1814"/>
      <c r="BA43" s="1815"/>
      <c r="BB43" s="1816"/>
      <c r="BC43" s="1817"/>
      <c r="BD43" s="1817"/>
      <c r="BE43" s="1817"/>
      <c r="BF43" s="1818"/>
    </row>
    <row r="44" spans="2:58" ht="20.25" customHeight="1" x14ac:dyDescent="0.15">
      <c r="B44" s="1865"/>
      <c r="C44" s="1720"/>
      <c r="D44" s="1721"/>
      <c r="E44" s="1722"/>
      <c r="F44" s="469"/>
      <c r="G44" s="1727"/>
      <c r="H44" s="1731"/>
      <c r="I44" s="1732"/>
      <c r="J44" s="1732"/>
      <c r="K44" s="1733"/>
      <c r="L44" s="1737"/>
      <c r="M44" s="1738"/>
      <c r="N44" s="1738"/>
      <c r="O44" s="1739"/>
      <c r="P44" s="1783" t="s">
        <v>1207</v>
      </c>
      <c r="Q44" s="1784"/>
      <c r="R44" s="1785"/>
      <c r="S44" s="470" t="str">
        <f>IF(S43="","",VLOOKUP(S43,'別紙１-3　シフト記号表（勤務時間帯）'!$C$6:$K$35,9,FALSE))</f>
        <v/>
      </c>
      <c r="T44" s="471" t="str">
        <f>IF(T43="","",VLOOKUP(T43,'別紙１-3　シフト記号表（勤務時間帯）'!$C$6:$K$35,9,FALSE))</f>
        <v/>
      </c>
      <c r="U44" s="471" t="str">
        <f>IF(U43="","",VLOOKUP(U43,'別紙１-3　シフト記号表（勤務時間帯）'!$C$6:$K$35,9,FALSE))</f>
        <v/>
      </c>
      <c r="V44" s="471" t="str">
        <f>IF(V43="","",VLOOKUP(V43,'別紙１-3　シフト記号表（勤務時間帯）'!$C$6:$K$35,9,FALSE))</f>
        <v/>
      </c>
      <c r="W44" s="471" t="str">
        <f>IF(W43="","",VLOOKUP(W43,'別紙１-3　シフト記号表（勤務時間帯）'!$C$6:$K$35,9,FALSE))</f>
        <v/>
      </c>
      <c r="X44" s="471" t="str">
        <f>IF(X43="","",VLOOKUP(X43,'別紙１-3　シフト記号表（勤務時間帯）'!$C$6:$K$35,9,FALSE))</f>
        <v/>
      </c>
      <c r="Y44" s="472" t="str">
        <f>IF(Y43="","",VLOOKUP(Y43,'別紙１-3　シフト記号表（勤務時間帯）'!$C$6:$K$35,9,FALSE))</f>
        <v/>
      </c>
      <c r="Z44" s="470" t="str">
        <f>IF(Z43="","",VLOOKUP(Z43,'別紙１-3　シフト記号表（勤務時間帯）'!$C$6:$K$35,9,FALSE))</f>
        <v/>
      </c>
      <c r="AA44" s="471" t="str">
        <f>IF(AA43="","",VLOOKUP(AA43,'別紙１-3　シフト記号表（勤務時間帯）'!$C$6:$K$35,9,FALSE))</f>
        <v/>
      </c>
      <c r="AB44" s="471" t="str">
        <f>IF(AB43="","",VLOOKUP(AB43,'別紙１-3　シフト記号表（勤務時間帯）'!$C$6:$K$35,9,FALSE))</f>
        <v/>
      </c>
      <c r="AC44" s="471" t="str">
        <f>IF(AC43="","",VLOOKUP(AC43,'別紙１-3　シフト記号表（勤務時間帯）'!$C$6:$K$35,9,FALSE))</f>
        <v/>
      </c>
      <c r="AD44" s="471" t="str">
        <f>IF(AD43="","",VLOOKUP(AD43,'別紙１-3　シフト記号表（勤務時間帯）'!$C$6:$K$35,9,FALSE))</f>
        <v/>
      </c>
      <c r="AE44" s="471" t="str">
        <f>IF(AE43="","",VLOOKUP(AE43,'別紙１-3　シフト記号表（勤務時間帯）'!$C$6:$K$35,9,FALSE))</f>
        <v/>
      </c>
      <c r="AF44" s="472" t="str">
        <f>IF(AF43="","",VLOOKUP(AF43,'別紙１-3　シフト記号表（勤務時間帯）'!$C$6:$K$35,9,FALSE))</f>
        <v/>
      </c>
      <c r="AG44" s="470" t="str">
        <f>IF(AG43="","",VLOOKUP(AG43,'別紙１-3　シフト記号表（勤務時間帯）'!$C$6:$K$35,9,FALSE))</f>
        <v/>
      </c>
      <c r="AH44" s="471" t="str">
        <f>IF(AH43="","",VLOOKUP(AH43,'別紙１-3　シフト記号表（勤務時間帯）'!$C$6:$K$35,9,FALSE))</f>
        <v/>
      </c>
      <c r="AI44" s="471" t="str">
        <f>IF(AI43="","",VLOOKUP(AI43,'別紙１-3　シフト記号表（勤務時間帯）'!$C$6:$K$35,9,FALSE))</f>
        <v/>
      </c>
      <c r="AJ44" s="471" t="str">
        <f>IF(AJ43="","",VLOOKUP(AJ43,'別紙１-3　シフト記号表（勤務時間帯）'!$C$6:$K$35,9,FALSE))</f>
        <v/>
      </c>
      <c r="AK44" s="471" t="str">
        <f>IF(AK43="","",VLOOKUP(AK43,'別紙１-3　シフト記号表（勤務時間帯）'!$C$6:$K$35,9,FALSE))</f>
        <v/>
      </c>
      <c r="AL44" s="471" t="str">
        <f>IF(AL43="","",VLOOKUP(AL43,'別紙１-3　シフト記号表（勤務時間帯）'!$C$6:$K$35,9,FALSE))</f>
        <v/>
      </c>
      <c r="AM44" s="472" t="str">
        <f>IF(AM43="","",VLOOKUP(AM43,'別紙１-3　シフト記号表（勤務時間帯）'!$C$6:$K$35,9,FALSE))</f>
        <v/>
      </c>
      <c r="AN44" s="470" t="str">
        <f>IF(AN43="","",VLOOKUP(AN43,'別紙１-3　シフト記号表（勤務時間帯）'!$C$6:$K$35,9,FALSE))</f>
        <v/>
      </c>
      <c r="AO44" s="471" t="str">
        <f>IF(AO43="","",VLOOKUP(AO43,'別紙１-3　シフト記号表（勤務時間帯）'!$C$6:$K$35,9,FALSE))</f>
        <v/>
      </c>
      <c r="AP44" s="471" t="str">
        <f>IF(AP43="","",VLOOKUP(AP43,'別紙１-3　シフト記号表（勤務時間帯）'!$C$6:$K$35,9,FALSE))</f>
        <v/>
      </c>
      <c r="AQ44" s="471" t="str">
        <f>IF(AQ43="","",VLOOKUP(AQ43,'別紙１-3　シフト記号表（勤務時間帯）'!$C$6:$K$35,9,FALSE))</f>
        <v/>
      </c>
      <c r="AR44" s="471" t="str">
        <f>IF(AR43="","",VLOOKUP(AR43,'別紙１-3　シフト記号表（勤務時間帯）'!$C$6:$K$35,9,FALSE))</f>
        <v/>
      </c>
      <c r="AS44" s="471" t="str">
        <f>IF(AS43="","",VLOOKUP(AS43,'別紙１-3　シフト記号表（勤務時間帯）'!$C$6:$K$35,9,FALSE))</f>
        <v/>
      </c>
      <c r="AT44" s="472" t="str">
        <f>IF(AT43="","",VLOOKUP(AT43,'別紙１-3　シフト記号表（勤務時間帯）'!$C$6:$K$35,9,FALSE))</f>
        <v/>
      </c>
      <c r="AU44" s="470" t="str">
        <f>IF(AU43="","",VLOOKUP(AU43,'別紙１-3　シフト記号表（勤務時間帯）'!$C$6:$K$35,9,FALSE))</f>
        <v/>
      </c>
      <c r="AV44" s="471" t="str">
        <f>IF(AV43="","",VLOOKUP(AV43,'別紙１-3　シフト記号表（勤務時間帯）'!$C$6:$K$35,9,FALSE))</f>
        <v/>
      </c>
      <c r="AW44" s="471" t="str">
        <f>IF(AW43="","",VLOOKUP(AW43,'別紙１-3　シフト記号表（勤務時間帯）'!$C$6:$K$35,9,FALSE))</f>
        <v/>
      </c>
      <c r="AX44" s="1786">
        <f>IF($BB$3="４週",SUM(S44:AT44),IF($BB$3="暦月",SUM(S44:AW44),""))</f>
        <v>0</v>
      </c>
      <c r="AY44" s="1787"/>
      <c r="AZ44" s="1788">
        <f>IF($BB$3="４週",AX44/4,IF($BB$3="暦月",'別紙１-3　通所リハ（1枚版）'!AX44/('別紙１-3　通所リハ（1枚版）'!$BB$8/7),""))</f>
        <v>0</v>
      </c>
      <c r="BA44" s="1789"/>
      <c r="BB44" s="1777"/>
      <c r="BC44" s="1778"/>
      <c r="BD44" s="1778"/>
      <c r="BE44" s="1778"/>
      <c r="BF44" s="1779"/>
    </row>
    <row r="45" spans="2:58" ht="20.25" customHeight="1" x14ac:dyDescent="0.15">
      <c r="B45" s="1865"/>
      <c r="C45" s="1723"/>
      <c r="D45" s="1724"/>
      <c r="E45" s="1725"/>
      <c r="F45" s="469">
        <f>C43</f>
        <v>0</v>
      </c>
      <c r="G45" s="1801"/>
      <c r="H45" s="1731"/>
      <c r="I45" s="1732"/>
      <c r="J45" s="1732"/>
      <c r="K45" s="1733"/>
      <c r="L45" s="1806"/>
      <c r="M45" s="1807"/>
      <c r="N45" s="1807"/>
      <c r="O45" s="1808"/>
      <c r="P45" s="1790" t="s">
        <v>1208</v>
      </c>
      <c r="Q45" s="1791"/>
      <c r="R45" s="1792"/>
      <c r="S45" s="474" t="str">
        <f>IF(S43="","",VLOOKUP(S43,'別紙１-3　シフト記号表（勤務時間帯）'!$C$6:$U$35,19,FALSE))</f>
        <v/>
      </c>
      <c r="T45" s="475" t="str">
        <f>IF(T43="","",VLOOKUP(T43,'別紙１-3　シフト記号表（勤務時間帯）'!$C$6:$U$35,19,FALSE))</f>
        <v/>
      </c>
      <c r="U45" s="475" t="str">
        <f>IF(U43="","",VLOOKUP(U43,'別紙１-3　シフト記号表（勤務時間帯）'!$C$6:$U$35,19,FALSE))</f>
        <v/>
      </c>
      <c r="V45" s="475" t="str">
        <f>IF(V43="","",VLOOKUP(V43,'別紙１-3　シフト記号表（勤務時間帯）'!$C$6:$U$35,19,FALSE))</f>
        <v/>
      </c>
      <c r="W45" s="475" t="str">
        <f>IF(W43="","",VLOOKUP(W43,'別紙１-3　シフト記号表（勤務時間帯）'!$C$6:$U$35,19,FALSE))</f>
        <v/>
      </c>
      <c r="X45" s="475" t="str">
        <f>IF(X43="","",VLOOKUP(X43,'別紙１-3　シフト記号表（勤務時間帯）'!$C$6:$U$35,19,FALSE))</f>
        <v/>
      </c>
      <c r="Y45" s="476" t="str">
        <f>IF(Y43="","",VLOOKUP(Y43,'別紙１-3　シフト記号表（勤務時間帯）'!$C$6:$U$35,19,FALSE))</f>
        <v/>
      </c>
      <c r="Z45" s="474" t="str">
        <f>IF(Z43="","",VLOOKUP(Z43,'別紙１-3　シフト記号表（勤務時間帯）'!$C$6:$U$35,19,FALSE))</f>
        <v/>
      </c>
      <c r="AA45" s="475" t="str">
        <f>IF(AA43="","",VLOOKUP(AA43,'別紙１-3　シフト記号表（勤務時間帯）'!$C$6:$U$35,19,FALSE))</f>
        <v/>
      </c>
      <c r="AB45" s="475" t="str">
        <f>IF(AB43="","",VLOOKUP(AB43,'別紙１-3　シフト記号表（勤務時間帯）'!$C$6:$U$35,19,FALSE))</f>
        <v/>
      </c>
      <c r="AC45" s="475" t="str">
        <f>IF(AC43="","",VLOOKUP(AC43,'別紙１-3　シフト記号表（勤務時間帯）'!$C$6:$U$35,19,FALSE))</f>
        <v/>
      </c>
      <c r="AD45" s="475" t="str">
        <f>IF(AD43="","",VLOOKUP(AD43,'別紙１-3　シフト記号表（勤務時間帯）'!$C$6:$U$35,19,FALSE))</f>
        <v/>
      </c>
      <c r="AE45" s="475" t="str">
        <f>IF(AE43="","",VLOOKUP(AE43,'別紙１-3　シフト記号表（勤務時間帯）'!$C$6:$U$35,19,FALSE))</f>
        <v/>
      </c>
      <c r="AF45" s="476" t="str">
        <f>IF(AF43="","",VLOOKUP(AF43,'別紙１-3　シフト記号表（勤務時間帯）'!$C$6:$U$35,19,FALSE))</f>
        <v/>
      </c>
      <c r="AG45" s="474" t="str">
        <f>IF(AG43="","",VLOOKUP(AG43,'別紙１-3　シフト記号表（勤務時間帯）'!$C$6:$U$35,19,FALSE))</f>
        <v/>
      </c>
      <c r="AH45" s="475" t="str">
        <f>IF(AH43="","",VLOOKUP(AH43,'別紙１-3　シフト記号表（勤務時間帯）'!$C$6:$U$35,19,FALSE))</f>
        <v/>
      </c>
      <c r="AI45" s="475" t="str">
        <f>IF(AI43="","",VLOOKUP(AI43,'別紙１-3　シフト記号表（勤務時間帯）'!$C$6:$U$35,19,FALSE))</f>
        <v/>
      </c>
      <c r="AJ45" s="475" t="str">
        <f>IF(AJ43="","",VLOOKUP(AJ43,'別紙１-3　シフト記号表（勤務時間帯）'!$C$6:$U$35,19,FALSE))</f>
        <v/>
      </c>
      <c r="AK45" s="475" t="str">
        <f>IF(AK43="","",VLOOKUP(AK43,'別紙１-3　シフト記号表（勤務時間帯）'!$C$6:$U$35,19,FALSE))</f>
        <v/>
      </c>
      <c r="AL45" s="475" t="str">
        <f>IF(AL43="","",VLOOKUP(AL43,'別紙１-3　シフト記号表（勤務時間帯）'!$C$6:$U$35,19,FALSE))</f>
        <v/>
      </c>
      <c r="AM45" s="476" t="str">
        <f>IF(AM43="","",VLOOKUP(AM43,'別紙１-3　シフト記号表（勤務時間帯）'!$C$6:$U$35,19,FALSE))</f>
        <v/>
      </c>
      <c r="AN45" s="474" t="str">
        <f>IF(AN43="","",VLOOKUP(AN43,'別紙１-3　シフト記号表（勤務時間帯）'!$C$6:$U$35,19,FALSE))</f>
        <v/>
      </c>
      <c r="AO45" s="475" t="str">
        <f>IF(AO43="","",VLOOKUP(AO43,'別紙１-3　シフト記号表（勤務時間帯）'!$C$6:$U$35,19,FALSE))</f>
        <v/>
      </c>
      <c r="AP45" s="475" t="str">
        <f>IF(AP43="","",VLOOKUP(AP43,'別紙１-3　シフト記号表（勤務時間帯）'!$C$6:$U$35,19,FALSE))</f>
        <v/>
      </c>
      <c r="AQ45" s="475" t="str">
        <f>IF(AQ43="","",VLOOKUP(AQ43,'別紙１-3　シフト記号表（勤務時間帯）'!$C$6:$U$35,19,FALSE))</f>
        <v/>
      </c>
      <c r="AR45" s="475" t="str">
        <f>IF(AR43="","",VLOOKUP(AR43,'別紙１-3　シフト記号表（勤務時間帯）'!$C$6:$U$35,19,FALSE))</f>
        <v/>
      </c>
      <c r="AS45" s="475" t="str">
        <f>IF(AS43="","",VLOOKUP(AS43,'別紙１-3　シフト記号表（勤務時間帯）'!$C$6:$U$35,19,FALSE))</f>
        <v/>
      </c>
      <c r="AT45" s="476" t="str">
        <f>IF(AT43="","",VLOOKUP(AT43,'別紙１-3　シフト記号表（勤務時間帯）'!$C$6:$U$35,19,FALSE))</f>
        <v/>
      </c>
      <c r="AU45" s="474" t="str">
        <f>IF(AU43="","",VLOOKUP(AU43,'別紙１-3　シフト記号表（勤務時間帯）'!$C$6:$U$35,19,FALSE))</f>
        <v/>
      </c>
      <c r="AV45" s="475" t="str">
        <f>IF(AV43="","",VLOOKUP(AV43,'別紙１-3　シフト記号表（勤務時間帯）'!$C$6:$U$35,19,FALSE))</f>
        <v/>
      </c>
      <c r="AW45" s="475" t="str">
        <f>IF(AW43="","",VLOOKUP(AW43,'別紙１-3　シフト記号表（勤務時間帯）'!$C$6:$U$35,19,FALSE))</f>
        <v/>
      </c>
      <c r="AX45" s="1793">
        <f>IF($BB$3="４週",SUM(S45:AT45),IF($BB$3="暦月",SUM(S45:AW45),""))</f>
        <v>0</v>
      </c>
      <c r="AY45" s="1794"/>
      <c r="AZ45" s="1795">
        <f>IF($BB$3="４週",AX45/4,IF($BB$3="暦月",'別紙１-3　通所リハ（1枚版）'!AX45/('別紙１-3　通所リハ（1枚版）'!$BB$8/7),""))</f>
        <v>0</v>
      </c>
      <c r="BA45" s="1796"/>
      <c r="BB45" s="1780"/>
      <c r="BC45" s="1781"/>
      <c r="BD45" s="1781"/>
      <c r="BE45" s="1781"/>
      <c r="BF45" s="1782"/>
    </row>
    <row r="46" spans="2:58" ht="20.25" customHeight="1" x14ac:dyDescent="0.15">
      <c r="B46" s="1865">
        <f>B43+1</f>
        <v>9</v>
      </c>
      <c r="C46" s="1797"/>
      <c r="D46" s="1798"/>
      <c r="E46" s="1799"/>
      <c r="F46" s="477"/>
      <c r="G46" s="1800"/>
      <c r="H46" s="1802"/>
      <c r="I46" s="1732"/>
      <c r="J46" s="1732"/>
      <c r="K46" s="1733"/>
      <c r="L46" s="1803"/>
      <c r="M46" s="1804"/>
      <c r="N46" s="1804"/>
      <c r="O46" s="1805"/>
      <c r="P46" s="1809" t="s">
        <v>1205</v>
      </c>
      <c r="Q46" s="1810"/>
      <c r="R46" s="1811"/>
      <c r="S46" s="466"/>
      <c r="T46" s="467"/>
      <c r="U46" s="467"/>
      <c r="V46" s="467"/>
      <c r="W46" s="467"/>
      <c r="X46" s="467"/>
      <c r="Y46" s="468"/>
      <c r="Z46" s="466"/>
      <c r="AA46" s="467"/>
      <c r="AB46" s="467"/>
      <c r="AC46" s="467"/>
      <c r="AD46" s="467"/>
      <c r="AE46" s="467"/>
      <c r="AF46" s="468"/>
      <c r="AG46" s="466"/>
      <c r="AH46" s="467"/>
      <c r="AI46" s="467"/>
      <c r="AJ46" s="467"/>
      <c r="AK46" s="467"/>
      <c r="AL46" s="467"/>
      <c r="AM46" s="468"/>
      <c r="AN46" s="466"/>
      <c r="AO46" s="467"/>
      <c r="AP46" s="467"/>
      <c r="AQ46" s="467"/>
      <c r="AR46" s="467"/>
      <c r="AS46" s="467"/>
      <c r="AT46" s="468"/>
      <c r="AU46" s="466"/>
      <c r="AV46" s="467"/>
      <c r="AW46" s="467"/>
      <c r="AX46" s="1812"/>
      <c r="AY46" s="1813"/>
      <c r="AZ46" s="1814"/>
      <c r="BA46" s="1815"/>
      <c r="BB46" s="1816"/>
      <c r="BC46" s="1817"/>
      <c r="BD46" s="1817"/>
      <c r="BE46" s="1817"/>
      <c r="BF46" s="1818"/>
    </row>
    <row r="47" spans="2:58" ht="20.25" customHeight="1" x14ac:dyDescent="0.15">
      <c r="B47" s="1865"/>
      <c r="C47" s="1720"/>
      <c r="D47" s="1721"/>
      <c r="E47" s="1722"/>
      <c r="F47" s="469"/>
      <c r="G47" s="1727"/>
      <c r="H47" s="1731"/>
      <c r="I47" s="1732"/>
      <c r="J47" s="1732"/>
      <c r="K47" s="1733"/>
      <c r="L47" s="1737"/>
      <c r="M47" s="1738"/>
      <c r="N47" s="1738"/>
      <c r="O47" s="1739"/>
      <c r="P47" s="1783" t="s">
        <v>1207</v>
      </c>
      <c r="Q47" s="1784"/>
      <c r="R47" s="1785"/>
      <c r="S47" s="470" t="str">
        <f>IF(S46="","",VLOOKUP(S46,'別紙１-3　シフト記号表（勤務時間帯）'!$C$6:$K$35,9,FALSE))</f>
        <v/>
      </c>
      <c r="T47" s="471" t="str">
        <f>IF(T46="","",VLOOKUP(T46,'別紙１-3　シフト記号表（勤務時間帯）'!$C$6:$K$35,9,FALSE))</f>
        <v/>
      </c>
      <c r="U47" s="471" t="str">
        <f>IF(U46="","",VLOOKUP(U46,'別紙１-3　シフト記号表（勤務時間帯）'!$C$6:$K$35,9,FALSE))</f>
        <v/>
      </c>
      <c r="V47" s="471" t="str">
        <f>IF(V46="","",VLOOKUP(V46,'別紙１-3　シフト記号表（勤務時間帯）'!$C$6:$K$35,9,FALSE))</f>
        <v/>
      </c>
      <c r="W47" s="471" t="str">
        <f>IF(W46="","",VLOOKUP(W46,'別紙１-3　シフト記号表（勤務時間帯）'!$C$6:$K$35,9,FALSE))</f>
        <v/>
      </c>
      <c r="X47" s="471" t="str">
        <f>IF(X46="","",VLOOKUP(X46,'別紙１-3　シフト記号表（勤務時間帯）'!$C$6:$K$35,9,FALSE))</f>
        <v/>
      </c>
      <c r="Y47" s="472" t="str">
        <f>IF(Y46="","",VLOOKUP(Y46,'別紙１-3　シフト記号表（勤務時間帯）'!$C$6:$K$35,9,FALSE))</f>
        <v/>
      </c>
      <c r="Z47" s="470" t="str">
        <f>IF(Z46="","",VLOOKUP(Z46,'別紙１-3　シフト記号表（勤務時間帯）'!$C$6:$K$35,9,FALSE))</f>
        <v/>
      </c>
      <c r="AA47" s="471" t="str">
        <f>IF(AA46="","",VLOOKUP(AA46,'別紙１-3　シフト記号表（勤務時間帯）'!$C$6:$K$35,9,FALSE))</f>
        <v/>
      </c>
      <c r="AB47" s="471" t="str">
        <f>IF(AB46="","",VLOOKUP(AB46,'別紙１-3　シフト記号表（勤務時間帯）'!$C$6:$K$35,9,FALSE))</f>
        <v/>
      </c>
      <c r="AC47" s="471" t="str">
        <f>IF(AC46="","",VLOOKUP(AC46,'別紙１-3　シフト記号表（勤務時間帯）'!$C$6:$K$35,9,FALSE))</f>
        <v/>
      </c>
      <c r="AD47" s="471" t="str">
        <f>IF(AD46="","",VLOOKUP(AD46,'別紙１-3　シフト記号表（勤務時間帯）'!$C$6:$K$35,9,FALSE))</f>
        <v/>
      </c>
      <c r="AE47" s="471" t="str">
        <f>IF(AE46="","",VLOOKUP(AE46,'別紙１-3　シフト記号表（勤務時間帯）'!$C$6:$K$35,9,FALSE))</f>
        <v/>
      </c>
      <c r="AF47" s="472" t="str">
        <f>IF(AF46="","",VLOOKUP(AF46,'別紙１-3　シフト記号表（勤務時間帯）'!$C$6:$K$35,9,FALSE))</f>
        <v/>
      </c>
      <c r="AG47" s="470" t="str">
        <f>IF(AG46="","",VLOOKUP(AG46,'別紙１-3　シフト記号表（勤務時間帯）'!$C$6:$K$35,9,FALSE))</f>
        <v/>
      </c>
      <c r="AH47" s="471" t="str">
        <f>IF(AH46="","",VLOOKUP(AH46,'別紙１-3　シフト記号表（勤務時間帯）'!$C$6:$K$35,9,FALSE))</f>
        <v/>
      </c>
      <c r="AI47" s="471" t="str">
        <f>IF(AI46="","",VLOOKUP(AI46,'別紙１-3　シフト記号表（勤務時間帯）'!$C$6:$K$35,9,FALSE))</f>
        <v/>
      </c>
      <c r="AJ47" s="471" t="str">
        <f>IF(AJ46="","",VLOOKUP(AJ46,'別紙１-3　シフト記号表（勤務時間帯）'!$C$6:$K$35,9,FALSE))</f>
        <v/>
      </c>
      <c r="AK47" s="471" t="str">
        <f>IF(AK46="","",VLOOKUP(AK46,'別紙１-3　シフト記号表（勤務時間帯）'!$C$6:$K$35,9,FALSE))</f>
        <v/>
      </c>
      <c r="AL47" s="471" t="str">
        <f>IF(AL46="","",VLOOKUP(AL46,'別紙１-3　シフト記号表（勤務時間帯）'!$C$6:$K$35,9,FALSE))</f>
        <v/>
      </c>
      <c r="AM47" s="472" t="str">
        <f>IF(AM46="","",VLOOKUP(AM46,'別紙１-3　シフト記号表（勤務時間帯）'!$C$6:$K$35,9,FALSE))</f>
        <v/>
      </c>
      <c r="AN47" s="470" t="str">
        <f>IF(AN46="","",VLOOKUP(AN46,'別紙１-3　シフト記号表（勤務時間帯）'!$C$6:$K$35,9,FALSE))</f>
        <v/>
      </c>
      <c r="AO47" s="471" t="str">
        <f>IF(AO46="","",VLOOKUP(AO46,'別紙１-3　シフト記号表（勤務時間帯）'!$C$6:$K$35,9,FALSE))</f>
        <v/>
      </c>
      <c r="AP47" s="471" t="str">
        <f>IF(AP46="","",VLOOKUP(AP46,'別紙１-3　シフト記号表（勤務時間帯）'!$C$6:$K$35,9,FALSE))</f>
        <v/>
      </c>
      <c r="AQ47" s="471" t="str">
        <f>IF(AQ46="","",VLOOKUP(AQ46,'別紙１-3　シフト記号表（勤務時間帯）'!$C$6:$K$35,9,FALSE))</f>
        <v/>
      </c>
      <c r="AR47" s="471" t="str">
        <f>IF(AR46="","",VLOOKUP(AR46,'別紙１-3　シフト記号表（勤務時間帯）'!$C$6:$K$35,9,FALSE))</f>
        <v/>
      </c>
      <c r="AS47" s="471" t="str">
        <f>IF(AS46="","",VLOOKUP(AS46,'別紙１-3　シフト記号表（勤務時間帯）'!$C$6:$K$35,9,FALSE))</f>
        <v/>
      </c>
      <c r="AT47" s="472" t="str">
        <f>IF(AT46="","",VLOOKUP(AT46,'別紙１-3　シフト記号表（勤務時間帯）'!$C$6:$K$35,9,FALSE))</f>
        <v/>
      </c>
      <c r="AU47" s="470" t="str">
        <f>IF(AU46="","",VLOOKUP(AU46,'別紙１-3　シフト記号表（勤務時間帯）'!$C$6:$K$35,9,FALSE))</f>
        <v/>
      </c>
      <c r="AV47" s="471" t="str">
        <f>IF(AV46="","",VLOOKUP(AV46,'別紙１-3　シフト記号表（勤務時間帯）'!$C$6:$K$35,9,FALSE))</f>
        <v/>
      </c>
      <c r="AW47" s="471" t="str">
        <f>IF(AW46="","",VLOOKUP(AW46,'別紙１-3　シフト記号表（勤務時間帯）'!$C$6:$K$35,9,FALSE))</f>
        <v/>
      </c>
      <c r="AX47" s="1786">
        <f>IF($BB$3="４週",SUM(S47:AT47),IF($BB$3="暦月",SUM(S47:AW47),""))</f>
        <v>0</v>
      </c>
      <c r="AY47" s="1787"/>
      <c r="AZ47" s="1788">
        <f>IF($BB$3="４週",AX47/4,IF($BB$3="暦月",'別紙１-3　通所リハ（1枚版）'!AX47/('別紙１-3　通所リハ（1枚版）'!$BB$8/7),""))</f>
        <v>0</v>
      </c>
      <c r="BA47" s="1789"/>
      <c r="BB47" s="1777"/>
      <c r="BC47" s="1778"/>
      <c r="BD47" s="1778"/>
      <c r="BE47" s="1778"/>
      <c r="BF47" s="1779"/>
    </row>
    <row r="48" spans="2:58" ht="20.25" customHeight="1" x14ac:dyDescent="0.15">
      <c r="B48" s="1865"/>
      <c r="C48" s="1723"/>
      <c r="D48" s="1724"/>
      <c r="E48" s="1725"/>
      <c r="F48" s="469">
        <f>C46</f>
        <v>0</v>
      </c>
      <c r="G48" s="1801"/>
      <c r="H48" s="1731"/>
      <c r="I48" s="1732"/>
      <c r="J48" s="1732"/>
      <c r="K48" s="1733"/>
      <c r="L48" s="1806"/>
      <c r="M48" s="1807"/>
      <c r="N48" s="1807"/>
      <c r="O48" s="1808"/>
      <c r="P48" s="1790" t="s">
        <v>1208</v>
      </c>
      <c r="Q48" s="1791"/>
      <c r="R48" s="1792"/>
      <c r="S48" s="474" t="str">
        <f>IF(S46="","",VLOOKUP(S46,'別紙１-3　シフト記号表（勤務時間帯）'!$C$6:$U$35,19,FALSE))</f>
        <v/>
      </c>
      <c r="T48" s="475" t="str">
        <f>IF(T46="","",VLOOKUP(T46,'別紙１-3　シフト記号表（勤務時間帯）'!$C$6:$U$35,19,FALSE))</f>
        <v/>
      </c>
      <c r="U48" s="475" t="str">
        <f>IF(U46="","",VLOOKUP(U46,'別紙１-3　シフト記号表（勤務時間帯）'!$C$6:$U$35,19,FALSE))</f>
        <v/>
      </c>
      <c r="V48" s="475" t="str">
        <f>IF(V46="","",VLOOKUP(V46,'別紙１-3　シフト記号表（勤務時間帯）'!$C$6:$U$35,19,FALSE))</f>
        <v/>
      </c>
      <c r="W48" s="475" t="str">
        <f>IF(W46="","",VLOOKUP(W46,'別紙１-3　シフト記号表（勤務時間帯）'!$C$6:$U$35,19,FALSE))</f>
        <v/>
      </c>
      <c r="X48" s="475" t="str">
        <f>IF(X46="","",VLOOKUP(X46,'別紙１-3　シフト記号表（勤務時間帯）'!$C$6:$U$35,19,FALSE))</f>
        <v/>
      </c>
      <c r="Y48" s="476" t="str">
        <f>IF(Y46="","",VLOOKUP(Y46,'別紙１-3　シフト記号表（勤務時間帯）'!$C$6:$U$35,19,FALSE))</f>
        <v/>
      </c>
      <c r="Z48" s="474" t="str">
        <f>IF(Z46="","",VLOOKUP(Z46,'別紙１-3　シフト記号表（勤務時間帯）'!$C$6:$U$35,19,FALSE))</f>
        <v/>
      </c>
      <c r="AA48" s="475" t="str">
        <f>IF(AA46="","",VLOOKUP(AA46,'別紙１-3　シフト記号表（勤務時間帯）'!$C$6:$U$35,19,FALSE))</f>
        <v/>
      </c>
      <c r="AB48" s="475" t="str">
        <f>IF(AB46="","",VLOOKUP(AB46,'別紙１-3　シフト記号表（勤務時間帯）'!$C$6:$U$35,19,FALSE))</f>
        <v/>
      </c>
      <c r="AC48" s="475" t="str">
        <f>IF(AC46="","",VLOOKUP(AC46,'別紙１-3　シフト記号表（勤務時間帯）'!$C$6:$U$35,19,FALSE))</f>
        <v/>
      </c>
      <c r="AD48" s="475" t="str">
        <f>IF(AD46="","",VLOOKUP(AD46,'別紙１-3　シフト記号表（勤務時間帯）'!$C$6:$U$35,19,FALSE))</f>
        <v/>
      </c>
      <c r="AE48" s="475" t="str">
        <f>IF(AE46="","",VLOOKUP(AE46,'別紙１-3　シフト記号表（勤務時間帯）'!$C$6:$U$35,19,FALSE))</f>
        <v/>
      </c>
      <c r="AF48" s="476" t="str">
        <f>IF(AF46="","",VLOOKUP(AF46,'別紙１-3　シフト記号表（勤務時間帯）'!$C$6:$U$35,19,FALSE))</f>
        <v/>
      </c>
      <c r="AG48" s="474" t="str">
        <f>IF(AG46="","",VLOOKUP(AG46,'別紙１-3　シフト記号表（勤務時間帯）'!$C$6:$U$35,19,FALSE))</f>
        <v/>
      </c>
      <c r="AH48" s="475" t="str">
        <f>IF(AH46="","",VLOOKUP(AH46,'別紙１-3　シフト記号表（勤務時間帯）'!$C$6:$U$35,19,FALSE))</f>
        <v/>
      </c>
      <c r="AI48" s="475" t="str">
        <f>IF(AI46="","",VLOOKUP(AI46,'別紙１-3　シフト記号表（勤務時間帯）'!$C$6:$U$35,19,FALSE))</f>
        <v/>
      </c>
      <c r="AJ48" s="475" t="str">
        <f>IF(AJ46="","",VLOOKUP(AJ46,'別紙１-3　シフト記号表（勤務時間帯）'!$C$6:$U$35,19,FALSE))</f>
        <v/>
      </c>
      <c r="AK48" s="475" t="str">
        <f>IF(AK46="","",VLOOKUP(AK46,'別紙１-3　シフト記号表（勤務時間帯）'!$C$6:$U$35,19,FALSE))</f>
        <v/>
      </c>
      <c r="AL48" s="475" t="str">
        <f>IF(AL46="","",VLOOKUP(AL46,'別紙１-3　シフト記号表（勤務時間帯）'!$C$6:$U$35,19,FALSE))</f>
        <v/>
      </c>
      <c r="AM48" s="476" t="str">
        <f>IF(AM46="","",VLOOKUP(AM46,'別紙１-3　シフト記号表（勤務時間帯）'!$C$6:$U$35,19,FALSE))</f>
        <v/>
      </c>
      <c r="AN48" s="474" t="str">
        <f>IF(AN46="","",VLOOKUP(AN46,'別紙１-3　シフト記号表（勤務時間帯）'!$C$6:$U$35,19,FALSE))</f>
        <v/>
      </c>
      <c r="AO48" s="475" t="str">
        <f>IF(AO46="","",VLOOKUP(AO46,'別紙１-3　シフト記号表（勤務時間帯）'!$C$6:$U$35,19,FALSE))</f>
        <v/>
      </c>
      <c r="AP48" s="475" t="str">
        <f>IF(AP46="","",VLOOKUP(AP46,'別紙１-3　シフト記号表（勤務時間帯）'!$C$6:$U$35,19,FALSE))</f>
        <v/>
      </c>
      <c r="AQ48" s="475" t="str">
        <f>IF(AQ46="","",VLOOKUP(AQ46,'別紙１-3　シフト記号表（勤務時間帯）'!$C$6:$U$35,19,FALSE))</f>
        <v/>
      </c>
      <c r="AR48" s="475" t="str">
        <f>IF(AR46="","",VLOOKUP(AR46,'別紙１-3　シフト記号表（勤務時間帯）'!$C$6:$U$35,19,FALSE))</f>
        <v/>
      </c>
      <c r="AS48" s="475" t="str">
        <f>IF(AS46="","",VLOOKUP(AS46,'別紙１-3　シフト記号表（勤務時間帯）'!$C$6:$U$35,19,FALSE))</f>
        <v/>
      </c>
      <c r="AT48" s="476" t="str">
        <f>IF(AT46="","",VLOOKUP(AT46,'別紙１-3　シフト記号表（勤務時間帯）'!$C$6:$U$35,19,FALSE))</f>
        <v/>
      </c>
      <c r="AU48" s="474" t="str">
        <f>IF(AU46="","",VLOOKUP(AU46,'別紙１-3　シフト記号表（勤務時間帯）'!$C$6:$U$35,19,FALSE))</f>
        <v/>
      </c>
      <c r="AV48" s="475" t="str">
        <f>IF(AV46="","",VLOOKUP(AV46,'別紙１-3　シフト記号表（勤務時間帯）'!$C$6:$U$35,19,FALSE))</f>
        <v/>
      </c>
      <c r="AW48" s="475" t="str">
        <f>IF(AW46="","",VLOOKUP(AW46,'別紙１-3　シフト記号表（勤務時間帯）'!$C$6:$U$35,19,FALSE))</f>
        <v/>
      </c>
      <c r="AX48" s="1793">
        <f>IF($BB$3="４週",SUM(S48:AT48),IF($BB$3="暦月",SUM(S48:AW48),""))</f>
        <v>0</v>
      </c>
      <c r="AY48" s="1794"/>
      <c r="AZ48" s="1795">
        <f>IF($BB$3="４週",AX48/4,IF($BB$3="暦月",'別紙１-3　通所リハ（1枚版）'!AX48/('別紙１-3　通所リハ（1枚版）'!$BB$8/7),""))</f>
        <v>0</v>
      </c>
      <c r="BA48" s="1796"/>
      <c r="BB48" s="1780"/>
      <c r="BC48" s="1781"/>
      <c r="BD48" s="1781"/>
      <c r="BE48" s="1781"/>
      <c r="BF48" s="1782"/>
    </row>
    <row r="49" spans="2:58" ht="20.25" customHeight="1" x14ac:dyDescent="0.15">
      <c r="B49" s="1865">
        <f>B46+1</f>
        <v>10</v>
      </c>
      <c r="C49" s="1797"/>
      <c r="D49" s="1798"/>
      <c r="E49" s="1799"/>
      <c r="F49" s="477"/>
      <c r="G49" s="1800"/>
      <c r="H49" s="1802"/>
      <c r="I49" s="1732"/>
      <c r="J49" s="1732"/>
      <c r="K49" s="1733"/>
      <c r="L49" s="1803"/>
      <c r="M49" s="1804"/>
      <c r="N49" s="1804"/>
      <c r="O49" s="1805"/>
      <c r="P49" s="1809" t="s">
        <v>1205</v>
      </c>
      <c r="Q49" s="1810"/>
      <c r="R49" s="1811"/>
      <c r="S49" s="466"/>
      <c r="T49" s="467"/>
      <c r="U49" s="467"/>
      <c r="V49" s="467"/>
      <c r="W49" s="467"/>
      <c r="X49" s="467"/>
      <c r="Y49" s="468"/>
      <c r="Z49" s="466"/>
      <c r="AA49" s="467"/>
      <c r="AB49" s="467"/>
      <c r="AC49" s="467"/>
      <c r="AD49" s="467"/>
      <c r="AE49" s="467"/>
      <c r="AF49" s="468"/>
      <c r="AG49" s="466"/>
      <c r="AH49" s="467"/>
      <c r="AI49" s="467"/>
      <c r="AJ49" s="467"/>
      <c r="AK49" s="467"/>
      <c r="AL49" s="467"/>
      <c r="AM49" s="468"/>
      <c r="AN49" s="466"/>
      <c r="AO49" s="467"/>
      <c r="AP49" s="467"/>
      <c r="AQ49" s="467"/>
      <c r="AR49" s="467"/>
      <c r="AS49" s="467"/>
      <c r="AT49" s="468"/>
      <c r="AU49" s="466"/>
      <c r="AV49" s="467"/>
      <c r="AW49" s="467"/>
      <c r="AX49" s="1812"/>
      <c r="AY49" s="1813"/>
      <c r="AZ49" s="1814"/>
      <c r="BA49" s="1815"/>
      <c r="BB49" s="1816"/>
      <c r="BC49" s="1817"/>
      <c r="BD49" s="1817"/>
      <c r="BE49" s="1817"/>
      <c r="BF49" s="1818"/>
    </row>
    <row r="50" spans="2:58" ht="20.25" customHeight="1" x14ac:dyDescent="0.15">
      <c r="B50" s="1865"/>
      <c r="C50" s="1720"/>
      <c r="D50" s="1721"/>
      <c r="E50" s="1722"/>
      <c r="F50" s="469"/>
      <c r="G50" s="1727"/>
      <c r="H50" s="1731"/>
      <c r="I50" s="1732"/>
      <c r="J50" s="1732"/>
      <c r="K50" s="1733"/>
      <c r="L50" s="1737"/>
      <c r="M50" s="1738"/>
      <c r="N50" s="1738"/>
      <c r="O50" s="1739"/>
      <c r="P50" s="1783" t="s">
        <v>1207</v>
      </c>
      <c r="Q50" s="1784"/>
      <c r="R50" s="1785"/>
      <c r="S50" s="470" t="str">
        <f>IF(S49="","",VLOOKUP(S49,'別紙１-3　シフト記号表（勤務時間帯）'!$C$6:$K$35,9,FALSE))</f>
        <v/>
      </c>
      <c r="T50" s="471" t="str">
        <f>IF(T49="","",VLOOKUP(T49,'別紙１-3　シフト記号表（勤務時間帯）'!$C$6:$K$35,9,FALSE))</f>
        <v/>
      </c>
      <c r="U50" s="471" t="str">
        <f>IF(U49="","",VLOOKUP(U49,'別紙１-3　シフト記号表（勤務時間帯）'!$C$6:$K$35,9,FALSE))</f>
        <v/>
      </c>
      <c r="V50" s="471" t="str">
        <f>IF(V49="","",VLOOKUP(V49,'別紙１-3　シフト記号表（勤務時間帯）'!$C$6:$K$35,9,FALSE))</f>
        <v/>
      </c>
      <c r="W50" s="471" t="str">
        <f>IF(W49="","",VLOOKUP(W49,'別紙１-3　シフト記号表（勤務時間帯）'!$C$6:$K$35,9,FALSE))</f>
        <v/>
      </c>
      <c r="X50" s="471" t="str">
        <f>IF(X49="","",VLOOKUP(X49,'別紙１-3　シフト記号表（勤務時間帯）'!$C$6:$K$35,9,FALSE))</f>
        <v/>
      </c>
      <c r="Y50" s="472" t="str">
        <f>IF(Y49="","",VLOOKUP(Y49,'別紙１-3　シフト記号表（勤務時間帯）'!$C$6:$K$35,9,FALSE))</f>
        <v/>
      </c>
      <c r="Z50" s="470" t="str">
        <f>IF(Z49="","",VLOOKUP(Z49,'別紙１-3　シフト記号表（勤務時間帯）'!$C$6:$K$35,9,FALSE))</f>
        <v/>
      </c>
      <c r="AA50" s="471" t="str">
        <f>IF(AA49="","",VLOOKUP(AA49,'別紙１-3　シフト記号表（勤務時間帯）'!$C$6:$K$35,9,FALSE))</f>
        <v/>
      </c>
      <c r="AB50" s="471" t="str">
        <f>IF(AB49="","",VLOOKUP(AB49,'別紙１-3　シフト記号表（勤務時間帯）'!$C$6:$K$35,9,FALSE))</f>
        <v/>
      </c>
      <c r="AC50" s="471" t="str">
        <f>IF(AC49="","",VLOOKUP(AC49,'別紙１-3　シフト記号表（勤務時間帯）'!$C$6:$K$35,9,FALSE))</f>
        <v/>
      </c>
      <c r="AD50" s="471" t="str">
        <f>IF(AD49="","",VLOOKUP(AD49,'別紙１-3　シフト記号表（勤務時間帯）'!$C$6:$K$35,9,FALSE))</f>
        <v/>
      </c>
      <c r="AE50" s="471" t="str">
        <f>IF(AE49="","",VLOOKUP(AE49,'別紙１-3　シフト記号表（勤務時間帯）'!$C$6:$K$35,9,FALSE))</f>
        <v/>
      </c>
      <c r="AF50" s="472" t="str">
        <f>IF(AF49="","",VLOOKUP(AF49,'別紙１-3　シフト記号表（勤務時間帯）'!$C$6:$K$35,9,FALSE))</f>
        <v/>
      </c>
      <c r="AG50" s="470" t="str">
        <f>IF(AG49="","",VLOOKUP(AG49,'別紙１-3　シフト記号表（勤務時間帯）'!$C$6:$K$35,9,FALSE))</f>
        <v/>
      </c>
      <c r="AH50" s="471" t="str">
        <f>IF(AH49="","",VLOOKUP(AH49,'別紙１-3　シフト記号表（勤務時間帯）'!$C$6:$K$35,9,FALSE))</f>
        <v/>
      </c>
      <c r="AI50" s="471" t="str">
        <f>IF(AI49="","",VLOOKUP(AI49,'別紙１-3　シフト記号表（勤務時間帯）'!$C$6:$K$35,9,FALSE))</f>
        <v/>
      </c>
      <c r="AJ50" s="471" t="str">
        <f>IF(AJ49="","",VLOOKUP(AJ49,'別紙１-3　シフト記号表（勤務時間帯）'!$C$6:$K$35,9,FALSE))</f>
        <v/>
      </c>
      <c r="AK50" s="471" t="str">
        <f>IF(AK49="","",VLOOKUP(AK49,'別紙１-3　シフト記号表（勤務時間帯）'!$C$6:$K$35,9,FALSE))</f>
        <v/>
      </c>
      <c r="AL50" s="471" t="str">
        <f>IF(AL49="","",VLOOKUP(AL49,'別紙１-3　シフト記号表（勤務時間帯）'!$C$6:$K$35,9,FALSE))</f>
        <v/>
      </c>
      <c r="AM50" s="472" t="str">
        <f>IF(AM49="","",VLOOKUP(AM49,'別紙１-3　シフト記号表（勤務時間帯）'!$C$6:$K$35,9,FALSE))</f>
        <v/>
      </c>
      <c r="AN50" s="470" t="str">
        <f>IF(AN49="","",VLOOKUP(AN49,'別紙１-3　シフト記号表（勤務時間帯）'!$C$6:$K$35,9,FALSE))</f>
        <v/>
      </c>
      <c r="AO50" s="471" t="str">
        <f>IF(AO49="","",VLOOKUP(AO49,'別紙１-3　シフト記号表（勤務時間帯）'!$C$6:$K$35,9,FALSE))</f>
        <v/>
      </c>
      <c r="AP50" s="471" t="str">
        <f>IF(AP49="","",VLOOKUP(AP49,'別紙１-3　シフト記号表（勤務時間帯）'!$C$6:$K$35,9,FALSE))</f>
        <v/>
      </c>
      <c r="AQ50" s="471" t="str">
        <f>IF(AQ49="","",VLOOKUP(AQ49,'別紙１-3　シフト記号表（勤務時間帯）'!$C$6:$K$35,9,FALSE))</f>
        <v/>
      </c>
      <c r="AR50" s="471" t="str">
        <f>IF(AR49="","",VLOOKUP(AR49,'別紙１-3　シフト記号表（勤務時間帯）'!$C$6:$K$35,9,FALSE))</f>
        <v/>
      </c>
      <c r="AS50" s="471" t="str">
        <f>IF(AS49="","",VLOOKUP(AS49,'別紙１-3　シフト記号表（勤務時間帯）'!$C$6:$K$35,9,FALSE))</f>
        <v/>
      </c>
      <c r="AT50" s="472" t="str">
        <f>IF(AT49="","",VLOOKUP(AT49,'別紙１-3　シフト記号表（勤務時間帯）'!$C$6:$K$35,9,FALSE))</f>
        <v/>
      </c>
      <c r="AU50" s="470" t="str">
        <f>IF(AU49="","",VLOOKUP(AU49,'別紙１-3　シフト記号表（勤務時間帯）'!$C$6:$K$35,9,FALSE))</f>
        <v/>
      </c>
      <c r="AV50" s="471" t="str">
        <f>IF(AV49="","",VLOOKUP(AV49,'別紙１-3　シフト記号表（勤務時間帯）'!$C$6:$K$35,9,FALSE))</f>
        <v/>
      </c>
      <c r="AW50" s="471" t="str">
        <f>IF(AW49="","",VLOOKUP(AW49,'別紙１-3　シフト記号表（勤務時間帯）'!$C$6:$K$35,9,FALSE))</f>
        <v/>
      </c>
      <c r="AX50" s="1786">
        <f>IF($BB$3="４週",SUM(S50:AT50),IF($BB$3="暦月",SUM(S50:AW50),""))</f>
        <v>0</v>
      </c>
      <c r="AY50" s="1787"/>
      <c r="AZ50" s="1788">
        <f>IF($BB$3="４週",AX50/4,IF($BB$3="暦月",'別紙１-3　通所リハ（1枚版）'!AX50/('別紙１-3　通所リハ（1枚版）'!$BB$8/7),""))</f>
        <v>0</v>
      </c>
      <c r="BA50" s="1789"/>
      <c r="BB50" s="1777"/>
      <c r="BC50" s="1778"/>
      <c r="BD50" s="1778"/>
      <c r="BE50" s="1778"/>
      <c r="BF50" s="1779"/>
    </row>
    <row r="51" spans="2:58" ht="20.25" customHeight="1" x14ac:dyDescent="0.15">
      <c r="B51" s="1865"/>
      <c r="C51" s="1723"/>
      <c r="D51" s="1724"/>
      <c r="E51" s="1725"/>
      <c r="F51" s="469">
        <f>C49</f>
        <v>0</v>
      </c>
      <c r="G51" s="1801"/>
      <c r="H51" s="1731"/>
      <c r="I51" s="1732"/>
      <c r="J51" s="1732"/>
      <c r="K51" s="1733"/>
      <c r="L51" s="1806"/>
      <c r="M51" s="1807"/>
      <c r="N51" s="1807"/>
      <c r="O51" s="1808"/>
      <c r="P51" s="1790" t="s">
        <v>1208</v>
      </c>
      <c r="Q51" s="1791"/>
      <c r="R51" s="1792"/>
      <c r="S51" s="474" t="str">
        <f>IF(S49="","",VLOOKUP(S49,'別紙１-3　シフト記号表（勤務時間帯）'!$C$6:$U$35,19,FALSE))</f>
        <v/>
      </c>
      <c r="T51" s="475" t="str">
        <f>IF(T49="","",VLOOKUP(T49,'別紙１-3　シフト記号表（勤務時間帯）'!$C$6:$U$35,19,FALSE))</f>
        <v/>
      </c>
      <c r="U51" s="475" t="str">
        <f>IF(U49="","",VLOOKUP(U49,'別紙１-3　シフト記号表（勤務時間帯）'!$C$6:$U$35,19,FALSE))</f>
        <v/>
      </c>
      <c r="V51" s="475" t="str">
        <f>IF(V49="","",VLOOKUP(V49,'別紙１-3　シフト記号表（勤務時間帯）'!$C$6:$U$35,19,FALSE))</f>
        <v/>
      </c>
      <c r="W51" s="475" t="str">
        <f>IF(W49="","",VLOOKUP(W49,'別紙１-3　シフト記号表（勤務時間帯）'!$C$6:$U$35,19,FALSE))</f>
        <v/>
      </c>
      <c r="X51" s="475" t="str">
        <f>IF(X49="","",VLOOKUP(X49,'別紙１-3　シフト記号表（勤務時間帯）'!$C$6:$U$35,19,FALSE))</f>
        <v/>
      </c>
      <c r="Y51" s="476" t="str">
        <f>IF(Y49="","",VLOOKUP(Y49,'別紙１-3　シフト記号表（勤務時間帯）'!$C$6:$U$35,19,FALSE))</f>
        <v/>
      </c>
      <c r="Z51" s="474" t="str">
        <f>IF(Z49="","",VLOOKUP(Z49,'別紙１-3　シフト記号表（勤務時間帯）'!$C$6:$U$35,19,FALSE))</f>
        <v/>
      </c>
      <c r="AA51" s="475" t="str">
        <f>IF(AA49="","",VLOOKUP(AA49,'別紙１-3　シフト記号表（勤務時間帯）'!$C$6:$U$35,19,FALSE))</f>
        <v/>
      </c>
      <c r="AB51" s="475" t="str">
        <f>IF(AB49="","",VLOOKUP(AB49,'別紙１-3　シフト記号表（勤務時間帯）'!$C$6:$U$35,19,FALSE))</f>
        <v/>
      </c>
      <c r="AC51" s="475" t="str">
        <f>IF(AC49="","",VLOOKUP(AC49,'別紙１-3　シフト記号表（勤務時間帯）'!$C$6:$U$35,19,FALSE))</f>
        <v/>
      </c>
      <c r="AD51" s="475" t="str">
        <f>IF(AD49="","",VLOOKUP(AD49,'別紙１-3　シフト記号表（勤務時間帯）'!$C$6:$U$35,19,FALSE))</f>
        <v/>
      </c>
      <c r="AE51" s="475" t="str">
        <f>IF(AE49="","",VLOOKUP(AE49,'別紙１-3　シフト記号表（勤務時間帯）'!$C$6:$U$35,19,FALSE))</f>
        <v/>
      </c>
      <c r="AF51" s="476" t="str">
        <f>IF(AF49="","",VLOOKUP(AF49,'別紙１-3　シフト記号表（勤務時間帯）'!$C$6:$U$35,19,FALSE))</f>
        <v/>
      </c>
      <c r="AG51" s="474" t="str">
        <f>IF(AG49="","",VLOOKUP(AG49,'別紙１-3　シフト記号表（勤務時間帯）'!$C$6:$U$35,19,FALSE))</f>
        <v/>
      </c>
      <c r="AH51" s="475" t="str">
        <f>IF(AH49="","",VLOOKUP(AH49,'別紙１-3　シフト記号表（勤務時間帯）'!$C$6:$U$35,19,FALSE))</f>
        <v/>
      </c>
      <c r="AI51" s="475" t="str">
        <f>IF(AI49="","",VLOOKUP(AI49,'別紙１-3　シフト記号表（勤務時間帯）'!$C$6:$U$35,19,FALSE))</f>
        <v/>
      </c>
      <c r="AJ51" s="475" t="str">
        <f>IF(AJ49="","",VLOOKUP(AJ49,'別紙１-3　シフト記号表（勤務時間帯）'!$C$6:$U$35,19,FALSE))</f>
        <v/>
      </c>
      <c r="AK51" s="475" t="str">
        <f>IF(AK49="","",VLOOKUP(AK49,'別紙１-3　シフト記号表（勤務時間帯）'!$C$6:$U$35,19,FALSE))</f>
        <v/>
      </c>
      <c r="AL51" s="475" t="str">
        <f>IF(AL49="","",VLOOKUP(AL49,'別紙１-3　シフト記号表（勤務時間帯）'!$C$6:$U$35,19,FALSE))</f>
        <v/>
      </c>
      <c r="AM51" s="476" t="str">
        <f>IF(AM49="","",VLOOKUP(AM49,'別紙１-3　シフト記号表（勤務時間帯）'!$C$6:$U$35,19,FALSE))</f>
        <v/>
      </c>
      <c r="AN51" s="474" t="str">
        <f>IF(AN49="","",VLOOKUP(AN49,'別紙１-3　シフト記号表（勤務時間帯）'!$C$6:$U$35,19,FALSE))</f>
        <v/>
      </c>
      <c r="AO51" s="475" t="str">
        <f>IF(AO49="","",VLOOKUP(AO49,'別紙１-3　シフト記号表（勤務時間帯）'!$C$6:$U$35,19,FALSE))</f>
        <v/>
      </c>
      <c r="AP51" s="475" t="str">
        <f>IF(AP49="","",VLOOKUP(AP49,'別紙１-3　シフト記号表（勤務時間帯）'!$C$6:$U$35,19,FALSE))</f>
        <v/>
      </c>
      <c r="AQ51" s="475" t="str">
        <f>IF(AQ49="","",VLOOKUP(AQ49,'別紙１-3　シフト記号表（勤務時間帯）'!$C$6:$U$35,19,FALSE))</f>
        <v/>
      </c>
      <c r="AR51" s="475" t="str">
        <f>IF(AR49="","",VLOOKUP(AR49,'別紙１-3　シフト記号表（勤務時間帯）'!$C$6:$U$35,19,FALSE))</f>
        <v/>
      </c>
      <c r="AS51" s="475" t="str">
        <f>IF(AS49="","",VLOOKUP(AS49,'別紙１-3　シフト記号表（勤務時間帯）'!$C$6:$U$35,19,FALSE))</f>
        <v/>
      </c>
      <c r="AT51" s="476" t="str">
        <f>IF(AT49="","",VLOOKUP(AT49,'別紙１-3　シフト記号表（勤務時間帯）'!$C$6:$U$35,19,FALSE))</f>
        <v/>
      </c>
      <c r="AU51" s="474" t="str">
        <f>IF(AU49="","",VLOOKUP(AU49,'別紙１-3　シフト記号表（勤務時間帯）'!$C$6:$U$35,19,FALSE))</f>
        <v/>
      </c>
      <c r="AV51" s="475" t="str">
        <f>IF(AV49="","",VLOOKUP(AV49,'別紙１-3　シフト記号表（勤務時間帯）'!$C$6:$U$35,19,FALSE))</f>
        <v/>
      </c>
      <c r="AW51" s="475" t="str">
        <f>IF(AW49="","",VLOOKUP(AW49,'別紙１-3　シフト記号表（勤務時間帯）'!$C$6:$U$35,19,FALSE))</f>
        <v/>
      </c>
      <c r="AX51" s="1793">
        <f>IF($BB$3="４週",SUM(S51:AT51),IF($BB$3="暦月",SUM(S51:AW51),""))</f>
        <v>0</v>
      </c>
      <c r="AY51" s="1794"/>
      <c r="AZ51" s="1795">
        <f>IF($BB$3="４週",AX51/4,IF($BB$3="暦月",'別紙１-3　通所リハ（1枚版）'!AX51/('別紙１-3　通所リハ（1枚版）'!$BB$8/7),""))</f>
        <v>0</v>
      </c>
      <c r="BA51" s="1796"/>
      <c r="BB51" s="1780"/>
      <c r="BC51" s="1781"/>
      <c r="BD51" s="1781"/>
      <c r="BE51" s="1781"/>
      <c r="BF51" s="1782"/>
    </row>
    <row r="52" spans="2:58" ht="20.25" customHeight="1" x14ac:dyDescent="0.15">
      <c r="B52" s="1865">
        <f>B49+1</f>
        <v>11</v>
      </c>
      <c r="C52" s="1797"/>
      <c r="D52" s="1798"/>
      <c r="E52" s="1799"/>
      <c r="F52" s="477"/>
      <c r="G52" s="1800"/>
      <c r="H52" s="1802"/>
      <c r="I52" s="1732"/>
      <c r="J52" s="1732"/>
      <c r="K52" s="1733"/>
      <c r="L52" s="1803"/>
      <c r="M52" s="1804"/>
      <c r="N52" s="1804"/>
      <c r="O52" s="1805"/>
      <c r="P52" s="1809" t="s">
        <v>1205</v>
      </c>
      <c r="Q52" s="1810"/>
      <c r="R52" s="1811"/>
      <c r="S52" s="466"/>
      <c r="T52" s="467"/>
      <c r="U52" s="467"/>
      <c r="V52" s="467"/>
      <c r="W52" s="467"/>
      <c r="X52" s="467"/>
      <c r="Y52" s="468"/>
      <c r="Z52" s="466"/>
      <c r="AA52" s="467"/>
      <c r="AB52" s="467"/>
      <c r="AC52" s="467"/>
      <c r="AD52" s="467"/>
      <c r="AE52" s="467"/>
      <c r="AF52" s="468"/>
      <c r="AG52" s="466"/>
      <c r="AH52" s="467"/>
      <c r="AI52" s="467"/>
      <c r="AJ52" s="467"/>
      <c r="AK52" s="467"/>
      <c r="AL52" s="467"/>
      <c r="AM52" s="468"/>
      <c r="AN52" s="466"/>
      <c r="AO52" s="467"/>
      <c r="AP52" s="467"/>
      <c r="AQ52" s="467"/>
      <c r="AR52" s="467"/>
      <c r="AS52" s="467"/>
      <c r="AT52" s="468"/>
      <c r="AU52" s="466"/>
      <c r="AV52" s="467"/>
      <c r="AW52" s="467"/>
      <c r="AX52" s="1812"/>
      <c r="AY52" s="1813"/>
      <c r="AZ52" s="1814"/>
      <c r="BA52" s="1815"/>
      <c r="BB52" s="1816"/>
      <c r="BC52" s="1817"/>
      <c r="BD52" s="1817"/>
      <c r="BE52" s="1817"/>
      <c r="BF52" s="1818"/>
    </row>
    <row r="53" spans="2:58" ht="20.25" customHeight="1" x14ac:dyDescent="0.15">
      <c r="B53" s="1865"/>
      <c r="C53" s="1720"/>
      <c r="D53" s="1721"/>
      <c r="E53" s="1722"/>
      <c r="F53" s="469"/>
      <c r="G53" s="1727"/>
      <c r="H53" s="1731"/>
      <c r="I53" s="1732"/>
      <c r="J53" s="1732"/>
      <c r="K53" s="1733"/>
      <c r="L53" s="1737"/>
      <c r="M53" s="1738"/>
      <c r="N53" s="1738"/>
      <c r="O53" s="1739"/>
      <c r="P53" s="1783" t="s">
        <v>1207</v>
      </c>
      <c r="Q53" s="1784"/>
      <c r="R53" s="1785"/>
      <c r="S53" s="470" t="str">
        <f>IF(S52="","",VLOOKUP(S52,'別紙１-3　シフト記号表（勤務時間帯）'!$C$6:$K$35,9,FALSE))</f>
        <v/>
      </c>
      <c r="T53" s="471" t="str">
        <f>IF(T52="","",VLOOKUP(T52,'別紙１-3　シフト記号表（勤務時間帯）'!$C$6:$K$35,9,FALSE))</f>
        <v/>
      </c>
      <c r="U53" s="471" t="str">
        <f>IF(U52="","",VLOOKUP(U52,'別紙１-3　シフト記号表（勤務時間帯）'!$C$6:$K$35,9,FALSE))</f>
        <v/>
      </c>
      <c r="V53" s="471" t="str">
        <f>IF(V52="","",VLOOKUP(V52,'別紙１-3　シフト記号表（勤務時間帯）'!$C$6:$K$35,9,FALSE))</f>
        <v/>
      </c>
      <c r="W53" s="471" t="str">
        <f>IF(W52="","",VLOOKUP(W52,'別紙１-3　シフト記号表（勤務時間帯）'!$C$6:$K$35,9,FALSE))</f>
        <v/>
      </c>
      <c r="X53" s="471" t="str">
        <f>IF(X52="","",VLOOKUP(X52,'別紙１-3　シフト記号表（勤務時間帯）'!$C$6:$K$35,9,FALSE))</f>
        <v/>
      </c>
      <c r="Y53" s="472" t="str">
        <f>IF(Y52="","",VLOOKUP(Y52,'別紙１-3　シフト記号表（勤務時間帯）'!$C$6:$K$35,9,FALSE))</f>
        <v/>
      </c>
      <c r="Z53" s="470" t="str">
        <f>IF(Z52="","",VLOOKUP(Z52,'別紙１-3　シフト記号表（勤務時間帯）'!$C$6:$K$35,9,FALSE))</f>
        <v/>
      </c>
      <c r="AA53" s="471" t="str">
        <f>IF(AA52="","",VLOOKUP(AA52,'別紙１-3　シフト記号表（勤務時間帯）'!$C$6:$K$35,9,FALSE))</f>
        <v/>
      </c>
      <c r="AB53" s="471" t="str">
        <f>IF(AB52="","",VLOOKUP(AB52,'別紙１-3　シフト記号表（勤務時間帯）'!$C$6:$K$35,9,FALSE))</f>
        <v/>
      </c>
      <c r="AC53" s="471" t="str">
        <f>IF(AC52="","",VLOOKUP(AC52,'別紙１-3　シフト記号表（勤務時間帯）'!$C$6:$K$35,9,FALSE))</f>
        <v/>
      </c>
      <c r="AD53" s="471" t="str">
        <f>IF(AD52="","",VLOOKUP(AD52,'別紙１-3　シフト記号表（勤務時間帯）'!$C$6:$K$35,9,FALSE))</f>
        <v/>
      </c>
      <c r="AE53" s="471" t="str">
        <f>IF(AE52="","",VLOOKUP(AE52,'別紙１-3　シフト記号表（勤務時間帯）'!$C$6:$K$35,9,FALSE))</f>
        <v/>
      </c>
      <c r="AF53" s="472" t="str">
        <f>IF(AF52="","",VLOOKUP(AF52,'別紙１-3　シフト記号表（勤務時間帯）'!$C$6:$K$35,9,FALSE))</f>
        <v/>
      </c>
      <c r="AG53" s="470" t="str">
        <f>IF(AG52="","",VLOOKUP(AG52,'別紙１-3　シフト記号表（勤務時間帯）'!$C$6:$K$35,9,FALSE))</f>
        <v/>
      </c>
      <c r="AH53" s="471" t="str">
        <f>IF(AH52="","",VLOOKUP(AH52,'別紙１-3　シフト記号表（勤務時間帯）'!$C$6:$K$35,9,FALSE))</f>
        <v/>
      </c>
      <c r="AI53" s="471" t="str">
        <f>IF(AI52="","",VLOOKUP(AI52,'別紙１-3　シフト記号表（勤務時間帯）'!$C$6:$K$35,9,FALSE))</f>
        <v/>
      </c>
      <c r="AJ53" s="471" t="str">
        <f>IF(AJ52="","",VLOOKUP(AJ52,'別紙１-3　シフト記号表（勤務時間帯）'!$C$6:$K$35,9,FALSE))</f>
        <v/>
      </c>
      <c r="AK53" s="471" t="str">
        <f>IF(AK52="","",VLOOKUP(AK52,'別紙１-3　シフト記号表（勤務時間帯）'!$C$6:$K$35,9,FALSE))</f>
        <v/>
      </c>
      <c r="AL53" s="471" t="str">
        <f>IF(AL52="","",VLOOKUP(AL52,'別紙１-3　シフト記号表（勤務時間帯）'!$C$6:$K$35,9,FALSE))</f>
        <v/>
      </c>
      <c r="AM53" s="472" t="str">
        <f>IF(AM52="","",VLOOKUP(AM52,'別紙１-3　シフト記号表（勤務時間帯）'!$C$6:$K$35,9,FALSE))</f>
        <v/>
      </c>
      <c r="AN53" s="470" t="str">
        <f>IF(AN52="","",VLOOKUP(AN52,'別紙１-3　シフト記号表（勤務時間帯）'!$C$6:$K$35,9,FALSE))</f>
        <v/>
      </c>
      <c r="AO53" s="471" t="str">
        <f>IF(AO52="","",VLOOKUP(AO52,'別紙１-3　シフト記号表（勤務時間帯）'!$C$6:$K$35,9,FALSE))</f>
        <v/>
      </c>
      <c r="AP53" s="471" t="str">
        <f>IF(AP52="","",VLOOKUP(AP52,'別紙１-3　シフト記号表（勤務時間帯）'!$C$6:$K$35,9,FALSE))</f>
        <v/>
      </c>
      <c r="AQ53" s="471" t="str">
        <f>IF(AQ52="","",VLOOKUP(AQ52,'別紙１-3　シフト記号表（勤務時間帯）'!$C$6:$K$35,9,FALSE))</f>
        <v/>
      </c>
      <c r="AR53" s="471" t="str">
        <f>IF(AR52="","",VLOOKUP(AR52,'別紙１-3　シフト記号表（勤務時間帯）'!$C$6:$K$35,9,FALSE))</f>
        <v/>
      </c>
      <c r="AS53" s="471" t="str">
        <f>IF(AS52="","",VLOOKUP(AS52,'別紙１-3　シフト記号表（勤務時間帯）'!$C$6:$K$35,9,FALSE))</f>
        <v/>
      </c>
      <c r="AT53" s="472" t="str">
        <f>IF(AT52="","",VLOOKUP(AT52,'別紙１-3　シフト記号表（勤務時間帯）'!$C$6:$K$35,9,FALSE))</f>
        <v/>
      </c>
      <c r="AU53" s="470" t="str">
        <f>IF(AU52="","",VLOOKUP(AU52,'別紙１-3　シフト記号表（勤務時間帯）'!$C$6:$K$35,9,FALSE))</f>
        <v/>
      </c>
      <c r="AV53" s="471" t="str">
        <f>IF(AV52="","",VLOOKUP(AV52,'別紙１-3　シフト記号表（勤務時間帯）'!$C$6:$K$35,9,FALSE))</f>
        <v/>
      </c>
      <c r="AW53" s="471" t="str">
        <f>IF(AW52="","",VLOOKUP(AW52,'別紙１-3　シフト記号表（勤務時間帯）'!$C$6:$K$35,9,FALSE))</f>
        <v/>
      </c>
      <c r="AX53" s="1786">
        <f>IF($BB$3="４週",SUM(S53:AT53),IF($BB$3="暦月",SUM(S53:AW53),""))</f>
        <v>0</v>
      </c>
      <c r="AY53" s="1787"/>
      <c r="AZ53" s="1788">
        <f>IF($BB$3="４週",AX53/4,IF($BB$3="暦月",'別紙１-3　通所リハ（1枚版）'!AX53/('別紙１-3　通所リハ（1枚版）'!$BB$8/7),""))</f>
        <v>0</v>
      </c>
      <c r="BA53" s="1789"/>
      <c r="BB53" s="1777"/>
      <c r="BC53" s="1778"/>
      <c r="BD53" s="1778"/>
      <c r="BE53" s="1778"/>
      <c r="BF53" s="1779"/>
    </row>
    <row r="54" spans="2:58" ht="20.25" customHeight="1" x14ac:dyDescent="0.15">
      <c r="B54" s="1865"/>
      <c r="C54" s="1723"/>
      <c r="D54" s="1724"/>
      <c r="E54" s="1725"/>
      <c r="F54" s="469">
        <f>C52</f>
        <v>0</v>
      </c>
      <c r="G54" s="1801"/>
      <c r="H54" s="1731"/>
      <c r="I54" s="1732"/>
      <c r="J54" s="1732"/>
      <c r="K54" s="1733"/>
      <c r="L54" s="1806"/>
      <c r="M54" s="1807"/>
      <c r="N54" s="1807"/>
      <c r="O54" s="1808"/>
      <c r="P54" s="1790" t="s">
        <v>1208</v>
      </c>
      <c r="Q54" s="1791"/>
      <c r="R54" s="1792"/>
      <c r="S54" s="474" t="str">
        <f>IF(S52="","",VLOOKUP(S52,'別紙１-3　シフト記号表（勤務時間帯）'!$C$6:$U$35,19,FALSE))</f>
        <v/>
      </c>
      <c r="T54" s="475" t="str">
        <f>IF(T52="","",VLOOKUP(T52,'別紙１-3　シフト記号表（勤務時間帯）'!$C$6:$U$35,19,FALSE))</f>
        <v/>
      </c>
      <c r="U54" s="475" t="str">
        <f>IF(U52="","",VLOOKUP(U52,'別紙１-3　シフト記号表（勤務時間帯）'!$C$6:$U$35,19,FALSE))</f>
        <v/>
      </c>
      <c r="V54" s="475" t="str">
        <f>IF(V52="","",VLOOKUP(V52,'別紙１-3　シフト記号表（勤務時間帯）'!$C$6:$U$35,19,FALSE))</f>
        <v/>
      </c>
      <c r="W54" s="475" t="str">
        <f>IF(W52="","",VLOOKUP(W52,'別紙１-3　シフト記号表（勤務時間帯）'!$C$6:$U$35,19,FALSE))</f>
        <v/>
      </c>
      <c r="X54" s="475" t="str">
        <f>IF(X52="","",VLOOKUP(X52,'別紙１-3　シフト記号表（勤務時間帯）'!$C$6:$U$35,19,FALSE))</f>
        <v/>
      </c>
      <c r="Y54" s="476" t="str">
        <f>IF(Y52="","",VLOOKUP(Y52,'別紙１-3　シフト記号表（勤務時間帯）'!$C$6:$U$35,19,FALSE))</f>
        <v/>
      </c>
      <c r="Z54" s="474" t="str">
        <f>IF(Z52="","",VLOOKUP(Z52,'別紙１-3　シフト記号表（勤務時間帯）'!$C$6:$U$35,19,FALSE))</f>
        <v/>
      </c>
      <c r="AA54" s="475" t="str">
        <f>IF(AA52="","",VLOOKUP(AA52,'別紙１-3　シフト記号表（勤務時間帯）'!$C$6:$U$35,19,FALSE))</f>
        <v/>
      </c>
      <c r="AB54" s="475" t="str">
        <f>IF(AB52="","",VLOOKUP(AB52,'別紙１-3　シフト記号表（勤務時間帯）'!$C$6:$U$35,19,FALSE))</f>
        <v/>
      </c>
      <c r="AC54" s="475" t="str">
        <f>IF(AC52="","",VLOOKUP(AC52,'別紙１-3　シフト記号表（勤務時間帯）'!$C$6:$U$35,19,FALSE))</f>
        <v/>
      </c>
      <c r="AD54" s="475" t="str">
        <f>IF(AD52="","",VLOOKUP(AD52,'別紙１-3　シフト記号表（勤務時間帯）'!$C$6:$U$35,19,FALSE))</f>
        <v/>
      </c>
      <c r="AE54" s="475" t="str">
        <f>IF(AE52="","",VLOOKUP(AE52,'別紙１-3　シフト記号表（勤務時間帯）'!$C$6:$U$35,19,FALSE))</f>
        <v/>
      </c>
      <c r="AF54" s="476" t="str">
        <f>IF(AF52="","",VLOOKUP(AF52,'別紙１-3　シフト記号表（勤務時間帯）'!$C$6:$U$35,19,FALSE))</f>
        <v/>
      </c>
      <c r="AG54" s="474" t="str">
        <f>IF(AG52="","",VLOOKUP(AG52,'別紙１-3　シフト記号表（勤務時間帯）'!$C$6:$U$35,19,FALSE))</f>
        <v/>
      </c>
      <c r="AH54" s="475" t="str">
        <f>IF(AH52="","",VLOOKUP(AH52,'別紙１-3　シフト記号表（勤務時間帯）'!$C$6:$U$35,19,FALSE))</f>
        <v/>
      </c>
      <c r="AI54" s="475" t="str">
        <f>IF(AI52="","",VLOOKUP(AI52,'別紙１-3　シフト記号表（勤務時間帯）'!$C$6:$U$35,19,FALSE))</f>
        <v/>
      </c>
      <c r="AJ54" s="475" t="str">
        <f>IF(AJ52="","",VLOOKUP(AJ52,'別紙１-3　シフト記号表（勤務時間帯）'!$C$6:$U$35,19,FALSE))</f>
        <v/>
      </c>
      <c r="AK54" s="475" t="str">
        <f>IF(AK52="","",VLOOKUP(AK52,'別紙１-3　シフト記号表（勤務時間帯）'!$C$6:$U$35,19,FALSE))</f>
        <v/>
      </c>
      <c r="AL54" s="475" t="str">
        <f>IF(AL52="","",VLOOKUP(AL52,'別紙１-3　シフト記号表（勤務時間帯）'!$C$6:$U$35,19,FALSE))</f>
        <v/>
      </c>
      <c r="AM54" s="476" t="str">
        <f>IF(AM52="","",VLOOKUP(AM52,'別紙１-3　シフト記号表（勤務時間帯）'!$C$6:$U$35,19,FALSE))</f>
        <v/>
      </c>
      <c r="AN54" s="474" t="str">
        <f>IF(AN52="","",VLOOKUP(AN52,'別紙１-3　シフト記号表（勤務時間帯）'!$C$6:$U$35,19,FALSE))</f>
        <v/>
      </c>
      <c r="AO54" s="475" t="str">
        <f>IF(AO52="","",VLOOKUP(AO52,'別紙１-3　シフト記号表（勤務時間帯）'!$C$6:$U$35,19,FALSE))</f>
        <v/>
      </c>
      <c r="AP54" s="475" t="str">
        <f>IF(AP52="","",VLOOKUP(AP52,'別紙１-3　シフト記号表（勤務時間帯）'!$C$6:$U$35,19,FALSE))</f>
        <v/>
      </c>
      <c r="AQ54" s="475" t="str">
        <f>IF(AQ52="","",VLOOKUP(AQ52,'別紙１-3　シフト記号表（勤務時間帯）'!$C$6:$U$35,19,FALSE))</f>
        <v/>
      </c>
      <c r="AR54" s="475" t="str">
        <f>IF(AR52="","",VLOOKUP(AR52,'別紙１-3　シフト記号表（勤務時間帯）'!$C$6:$U$35,19,FALSE))</f>
        <v/>
      </c>
      <c r="AS54" s="475" t="str">
        <f>IF(AS52="","",VLOOKUP(AS52,'別紙１-3　シフト記号表（勤務時間帯）'!$C$6:$U$35,19,FALSE))</f>
        <v/>
      </c>
      <c r="AT54" s="476" t="str">
        <f>IF(AT52="","",VLOOKUP(AT52,'別紙１-3　シフト記号表（勤務時間帯）'!$C$6:$U$35,19,FALSE))</f>
        <v/>
      </c>
      <c r="AU54" s="474" t="str">
        <f>IF(AU52="","",VLOOKUP(AU52,'別紙１-3　シフト記号表（勤務時間帯）'!$C$6:$U$35,19,FALSE))</f>
        <v/>
      </c>
      <c r="AV54" s="475" t="str">
        <f>IF(AV52="","",VLOOKUP(AV52,'別紙１-3　シフト記号表（勤務時間帯）'!$C$6:$U$35,19,FALSE))</f>
        <v/>
      </c>
      <c r="AW54" s="475" t="str">
        <f>IF(AW52="","",VLOOKUP(AW52,'別紙１-3　シフト記号表（勤務時間帯）'!$C$6:$U$35,19,FALSE))</f>
        <v/>
      </c>
      <c r="AX54" s="1793">
        <f>IF($BB$3="４週",SUM(S54:AT54),IF($BB$3="暦月",SUM(S54:AW54),""))</f>
        <v>0</v>
      </c>
      <c r="AY54" s="1794"/>
      <c r="AZ54" s="1795">
        <f>IF($BB$3="４週",AX54/4,IF($BB$3="暦月",'別紙１-3　通所リハ（1枚版）'!AX54/('別紙１-3　通所リハ（1枚版）'!$BB$8/7),""))</f>
        <v>0</v>
      </c>
      <c r="BA54" s="1796"/>
      <c r="BB54" s="1780"/>
      <c r="BC54" s="1781"/>
      <c r="BD54" s="1781"/>
      <c r="BE54" s="1781"/>
      <c r="BF54" s="1782"/>
    </row>
    <row r="55" spans="2:58" ht="20.25" customHeight="1" x14ac:dyDescent="0.15">
      <c r="B55" s="1865">
        <f>B52+1</f>
        <v>12</v>
      </c>
      <c r="C55" s="1797"/>
      <c r="D55" s="1798"/>
      <c r="E55" s="1799"/>
      <c r="F55" s="477"/>
      <c r="G55" s="1800"/>
      <c r="H55" s="1802"/>
      <c r="I55" s="1732"/>
      <c r="J55" s="1732"/>
      <c r="K55" s="1733"/>
      <c r="L55" s="1803"/>
      <c r="M55" s="1804"/>
      <c r="N55" s="1804"/>
      <c r="O55" s="1805"/>
      <c r="P55" s="1809" t="s">
        <v>1205</v>
      </c>
      <c r="Q55" s="1810"/>
      <c r="R55" s="1811"/>
      <c r="S55" s="466"/>
      <c r="T55" s="467"/>
      <c r="U55" s="467"/>
      <c r="V55" s="467"/>
      <c r="W55" s="467"/>
      <c r="X55" s="467"/>
      <c r="Y55" s="468"/>
      <c r="Z55" s="466"/>
      <c r="AA55" s="467"/>
      <c r="AB55" s="467"/>
      <c r="AC55" s="467"/>
      <c r="AD55" s="467"/>
      <c r="AE55" s="467"/>
      <c r="AF55" s="468"/>
      <c r="AG55" s="466"/>
      <c r="AH55" s="467"/>
      <c r="AI55" s="467"/>
      <c r="AJ55" s="467"/>
      <c r="AK55" s="467"/>
      <c r="AL55" s="467"/>
      <c r="AM55" s="468"/>
      <c r="AN55" s="466"/>
      <c r="AO55" s="467"/>
      <c r="AP55" s="467"/>
      <c r="AQ55" s="467"/>
      <c r="AR55" s="467"/>
      <c r="AS55" s="467"/>
      <c r="AT55" s="468"/>
      <c r="AU55" s="466"/>
      <c r="AV55" s="467"/>
      <c r="AW55" s="467"/>
      <c r="AX55" s="1812"/>
      <c r="AY55" s="1813"/>
      <c r="AZ55" s="1814"/>
      <c r="BA55" s="1815"/>
      <c r="BB55" s="1827"/>
      <c r="BC55" s="1804"/>
      <c r="BD55" s="1804"/>
      <c r="BE55" s="1804"/>
      <c r="BF55" s="1805"/>
    </row>
    <row r="56" spans="2:58" ht="20.25" customHeight="1" x14ac:dyDescent="0.15">
      <c r="B56" s="1865"/>
      <c r="C56" s="1720"/>
      <c r="D56" s="1721"/>
      <c r="E56" s="1722"/>
      <c r="F56" s="469"/>
      <c r="G56" s="1727"/>
      <c r="H56" s="1731"/>
      <c r="I56" s="1732"/>
      <c r="J56" s="1732"/>
      <c r="K56" s="1733"/>
      <c r="L56" s="1737"/>
      <c r="M56" s="1738"/>
      <c r="N56" s="1738"/>
      <c r="O56" s="1739"/>
      <c r="P56" s="1783" t="s">
        <v>1207</v>
      </c>
      <c r="Q56" s="1784"/>
      <c r="R56" s="1785"/>
      <c r="S56" s="470" t="str">
        <f>IF(S55="","",VLOOKUP(S55,'別紙１-3　シフト記号表（勤務時間帯）'!$C$6:$K$35,9,FALSE))</f>
        <v/>
      </c>
      <c r="T56" s="471" t="str">
        <f>IF(T55="","",VLOOKUP(T55,'別紙１-3　シフト記号表（勤務時間帯）'!$C$6:$K$35,9,FALSE))</f>
        <v/>
      </c>
      <c r="U56" s="471" t="str">
        <f>IF(U55="","",VLOOKUP(U55,'別紙１-3　シフト記号表（勤務時間帯）'!$C$6:$K$35,9,FALSE))</f>
        <v/>
      </c>
      <c r="V56" s="471" t="str">
        <f>IF(V55="","",VLOOKUP(V55,'別紙１-3　シフト記号表（勤務時間帯）'!$C$6:$K$35,9,FALSE))</f>
        <v/>
      </c>
      <c r="W56" s="471" t="str">
        <f>IF(W55="","",VLOOKUP(W55,'別紙１-3　シフト記号表（勤務時間帯）'!$C$6:$K$35,9,FALSE))</f>
        <v/>
      </c>
      <c r="X56" s="471" t="str">
        <f>IF(X55="","",VLOOKUP(X55,'別紙１-3　シフト記号表（勤務時間帯）'!$C$6:$K$35,9,FALSE))</f>
        <v/>
      </c>
      <c r="Y56" s="472" t="str">
        <f>IF(Y55="","",VLOOKUP(Y55,'別紙１-3　シフト記号表（勤務時間帯）'!$C$6:$K$35,9,FALSE))</f>
        <v/>
      </c>
      <c r="Z56" s="470" t="str">
        <f>IF(Z55="","",VLOOKUP(Z55,'別紙１-3　シフト記号表（勤務時間帯）'!$C$6:$K$35,9,FALSE))</f>
        <v/>
      </c>
      <c r="AA56" s="471" t="str">
        <f>IF(AA55="","",VLOOKUP(AA55,'別紙１-3　シフト記号表（勤務時間帯）'!$C$6:$K$35,9,FALSE))</f>
        <v/>
      </c>
      <c r="AB56" s="471" t="str">
        <f>IF(AB55="","",VLOOKUP(AB55,'別紙１-3　シフト記号表（勤務時間帯）'!$C$6:$K$35,9,FALSE))</f>
        <v/>
      </c>
      <c r="AC56" s="471" t="str">
        <f>IF(AC55="","",VLOOKUP(AC55,'別紙１-3　シフト記号表（勤務時間帯）'!$C$6:$K$35,9,FALSE))</f>
        <v/>
      </c>
      <c r="AD56" s="471" t="str">
        <f>IF(AD55="","",VLOOKUP(AD55,'別紙１-3　シフト記号表（勤務時間帯）'!$C$6:$K$35,9,FALSE))</f>
        <v/>
      </c>
      <c r="AE56" s="471" t="str">
        <f>IF(AE55="","",VLOOKUP(AE55,'別紙１-3　シフト記号表（勤務時間帯）'!$C$6:$K$35,9,FALSE))</f>
        <v/>
      </c>
      <c r="AF56" s="472" t="str">
        <f>IF(AF55="","",VLOOKUP(AF55,'別紙１-3　シフト記号表（勤務時間帯）'!$C$6:$K$35,9,FALSE))</f>
        <v/>
      </c>
      <c r="AG56" s="470" t="str">
        <f>IF(AG55="","",VLOOKUP(AG55,'別紙１-3　シフト記号表（勤務時間帯）'!$C$6:$K$35,9,FALSE))</f>
        <v/>
      </c>
      <c r="AH56" s="471" t="str">
        <f>IF(AH55="","",VLOOKUP(AH55,'別紙１-3　シフト記号表（勤務時間帯）'!$C$6:$K$35,9,FALSE))</f>
        <v/>
      </c>
      <c r="AI56" s="471" t="str">
        <f>IF(AI55="","",VLOOKUP(AI55,'別紙１-3　シフト記号表（勤務時間帯）'!$C$6:$K$35,9,FALSE))</f>
        <v/>
      </c>
      <c r="AJ56" s="471" t="str">
        <f>IF(AJ55="","",VLOOKUP(AJ55,'別紙１-3　シフト記号表（勤務時間帯）'!$C$6:$K$35,9,FALSE))</f>
        <v/>
      </c>
      <c r="AK56" s="471" t="str">
        <f>IF(AK55="","",VLOOKUP(AK55,'別紙１-3　シフト記号表（勤務時間帯）'!$C$6:$K$35,9,FALSE))</f>
        <v/>
      </c>
      <c r="AL56" s="471" t="str">
        <f>IF(AL55="","",VLOOKUP(AL55,'別紙１-3　シフト記号表（勤務時間帯）'!$C$6:$K$35,9,FALSE))</f>
        <v/>
      </c>
      <c r="AM56" s="472" t="str">
        <f>IF(AM55="","",VLOOKUP(AM55,'別紙１-3　シフト記号表（勤務時間帯）'!$C$6:$K$35,9,FALSE))</f>
        <v/>
      </c>
      <c r="AN56" s="470" t="str">
        <f>IF(AN55="","",VLOOKUP(AN55,'別紙１-3　シフト記号表（勤務時間帯）'!$C$6:$K$35,9,FALSE))</f>
        <v/>
      </c>
      <c r="AO56" s="471" t="str">
        <f>IF(AO55="","",VLOOKUP(AO55,'別紙１-3　シフト記号表（勤務時間帯）'!$C$6:$K$35,9,FALSE))</f>
        <v/>
      </c>
      <c r="AP56" s="471" t="str">
        <f>IF(AP55="","",VLOOKUP(AP55,'別紙１-3　シフト記号表（勤務時間帯）'!$C$6:$K$35,9,FALSE))</f>
        <v/>
      </c>
      <c r="AQ56" s="471" t="str">
        <f>IF(AQ55="","",VLOOKUP(AQ55,'別紙１-3　シフト記号表（勤務時間帯）'!$C$6:$K$35,9,FALSE))</f>
        <v/>
      </c>
      <c r="AR56" s="471" t="str">
        <f>IF(AR55="","",VLOOKUP(AR55,'別紙１-3　シフト記号表（勤務時間帯）'!$C$6:$K$35,9,FALSE))</f>
        <v/>
      </c>
      <c r="AS56" s="471" t="str">
        <f>IF(AS55="","",VLOOKUP(AS55,'別紙１-3　シフト記号表（勤務時間帯）'!$C$6:$K$35,9,FALSE))</f>
        <v/>
      </c>
      <c r="AT56" s="472" t="str">
        <f>IF(AT55="","",VLOOKUP(AT55,'別紙１-3　シフト記号表（勤務時間帯）'!$C$6:$K$35,9,FALSE))</f>
        <v/>
      </c>
      <c r="AU56" s="470" t="str">
        <f>IF(AU55="","",VLOOKUP(AU55,'別紙１-3　シフト記号表（勤務時間帯）'!$C$6:$K$35,9,FALSE))</f>
        <v/>
      </c>
      <c r="AV56" s="471" t="str">
        <f>IF(AV55="","",VLOOKUP(AV55,'別紙１-3　シフト記号表（勤務時間帯）'!$C$6:$K$35,9,FALSE))</f>
        <v/>
      </c>
      <c r="AW56" s="471" t="str">
        <f>IF(AW55="","",VLOOKUP(AW55,'別紙１-3　シフト記号表（勤務時間帯）'!$C$6:$K$35,9,FALSE))</f>
        <v/>
      </c>
      <c r="AX56" s="1786">
        <f>IF($BB$3="４週",SUM(S56:AT56),IF($BB$3="暦月",SUM(S56:AW56),""))</f>
        <v>0</v>
      </c>
      <c r="AY56" s="1787"/>
      <c r="AZ56" s="1788">
        <f>IF($BB$3="４週",AX56/4,IF($BB$3="暦月",'別紙１-3　通所リハ（1枚版）'!AX56/('別紙１-3　通所リハ（1枚版）'!$BB$8/7),""))</f>
        <v>0</v>
      </c>
      <c r="BA56" s="1789"/>
      <c r="BB56" s="1828"/>
      <c r="BC56" s="1738"/>
      <c r="BD56" s="1738"/>
      <c r="BE56" s="1738"/>
      <c r="BF56" s="1739"/>
    </row>
    <row r="57" spans="2:58" ht="20.25" customHeight="1" x14ac:dyDescent="0.15">
      <c r="B57" s="1865"/>
      <c r="C57" s="1723"/>
      <c r="D57" s="1724"/>
      <c r="E57" s="1725"/>
      <c r="F57" s="469">
        <f>C55</f>
        <v>0</v>
      </c>
      <c r="G57" s="1801"/>
      <c r="H57" s="1731"/>
      <c r="I57" s="1732"/>
      <c r="J57" s="1732"/>
      <c r="K57" s="1733"/>
      <c r="L57" s="1806"/>
      <c r="M57" s="1807"/>
      <c r="N57" s="1807"/>
      <c r="O57" s="1808"/>
      <c r="P57" s="1790" t="s">
        <v>1208</v>
      </c>
      <c r="Q57" s="1791"/>
      <c r="R57" s="1792"/>
      <c r="S57" s="474" t="str">
        <f>IF(S55="","",VLOOKUP(S55,'別紙１-3　シフト記号表（勤務時間帯）'!$C$6:$U$35,19,FALSE))</f>
        <v/>
      </c>
      <c r="T57" s="475" t="str">
        <f>IF(T55="","",VLOOKUP(T55,'別紙１-3　シフト記号表（勤務時間帯）'!$C$6:$U$35,19,FALSE))</f>
        <v/>
      </c>
      <c r="U57" s="475" t="str">
        <f>IF(U55="","",VLOOKUP(U55,'別紙１-3　シフト記号表（勤務時間帯）'!$C$6:$U$35,19,FALSE))</f>
        <v/>
      </c>
      <c r="V57" s="475" t="str">
        <f>IF(V55="","",VLOOKUP(V55,'別紙１-3　シフト記号表（勤務時間帯）'!$C$6:$U$35,19,FALSE))</f>
        <v/>
      </c>
      <c r="W57" s="475" t="str">
        <f>IF(W55="","",VLOOKUP(W55,'別紙１-3　シフト記号表（勤務時間帯）'!$C$6:$U$35,19,FALSE))</f>
        <v/>
      </c>
      <c r="X57" s="475" t="str">
        <f>IF(X55="","",VLOOKUP(X55,'別紙１-3　シフト記号表（勤務時間帯）'!$C$6:$U$35,19,FALSE))</f>
        <v/>
      </c>
      <c r="Y57" s="476" t="str">
        <f>IF(Y55="","",VLOOKUP(Y55,'別紙１-3　シフト記号表（勤務時間帯）'!$C$6:$U$35,19,FALSE))</f>
        <v/>
      </c>
      <c r="Z57" s="474" t="str">
        <f>IF(Z55="","",VLOOKUP(Z55,'別紙１-3　シフト記号表（勤務時間帯）'!$C$6:$U$35,19,FALSE))</f>
        <v/>
      </c>
      <c r="AA57" s="475" t="str">
        <f>IF(AA55="","",VLOOKUP(AA55,'別紙１-3　シフト記号表（勤務時間帯）'!$C$6:$U$35,19,FALSE))</f>
        <v/>
      </c>
      <c r="AB57" s="475" t="str">
        <f>IF(AB55="","",VLOOKUP(AB55,'別紙１-3　シフト記号表（勤務時間帯）'!$C$6:$U$35,19,FALSE))</f>
        <v/>
      </c>
      <c r="AC57" s="475" t="str">
        <f>IF(AC55="","",VLOOKUP(AC55,'別紙１-3　シフト記号表（勤務時間帯）'!$C$6:$U$35,19,FALSE))</f>
        <v/>
      </c>
      <c r="AD57" s="475" t="str">
        <f>IF(AD55="","",VLOOKUP(AD55,'別紙１-3　シフト記号表（勤務時間帯）'!$C$6:$U$35,19,FALSE))</f>
        <v/>
      </c>
      <c r="AE57" s="475" t="str">
        <f>IF(AE55="","",VLOOKUP(AE55,'別紙１-3　シフト記号表（勤務時間帯）'!$C$6:$U$35,19,FALSE))</f>
        <v/>
      </c>
      <c r="AF57" s="476" t="str">
        <f>IF(AF55="","",VLOOKUP(AF55,'別紙１-3　シフト記号表（勤務時間帯）'!$C$6:$U$35,19,FALSE))</f>
        <v/>
      </c>
      <c r="AG57" s="474" t="str">
        <f>IF(AG55="","",VLOOKUP(AG55,'別紙１-3　シフト記号表（勤務時間帯）'!$C$6:$U$35,19,FALSE))</f>
        <v/>
      </c>
      <c r="AH57" s="475" t="str">
        <f>IF(AH55="","",VLOOKUP(AH55,'別紙１-3　シフト記号表（勤務時間帯）'!$C$6:$U$35,19,FALSE))</f>
        <v/>
      </c>
      <c r="AI57" s="475" t="str">
        <f>IF(AI55="","",VLOOKUP(AI55,'別紙１-3　シフト記号表（勤務時間帯）'!$C$6:$U$35,19,FALSE))</f>
        <v/>
      </c>
      <c r="AJ57" s="475" t="str">
        <f>IF(AJ55="","",VLOOKUP(AJ55,'別紙１-3　シフト記号表（勤務時間帯）'!$C$6:$U$35,19,FALSE))</f>
        <v/>
      </c>
      <c r="AK57" s="475" t="str">
        <f>IF(AK55="","",VLOOKUP(AK55,'別紙１-3　シフト記号表（勤務時間帯）'!$C$6:$U$35,19,FALSE))</f>
        <v/>
      </c>
      <c r="AL57" s="475" t="str">
        <f>IF(AL55="","",VLOOKUP(AL55,'別紙１-3　シフト記号表（勤務時間帯）'!$C$6:$U$35,19,FALSE))</f>
        <v/>
      </c>
      <c r="AM57" s="476" t="str">
        <f>IF(AM55="","",VLOOKUP(AM55,'別紙１-3　シフト記号表（勤務時間帯）'!$C$6:$U$35,19,FALSE))</f>
        <v/>
      </c>
      <c r="AN57" s="474" t="str">
        <f>IF(AN55="","",VLOOKUP(AN55,'別紙１-3　シフト記号表（勤務時間帯）'!$C$6:$U$35,19,FALSE))</f>
        <v/>
      </c>
      <c r="AO57" s="475" t="str">
        <f>IF(AO55="","",VLOOKUP(AO55,'別紙１-3　シフト記号表（勤務時間帯）'!$C$6:$U$35,19,FALSE))</f>
        <v/>
      </c>
      <c r="AP57" s="475" t="str">
        <f>IF(AP55="","",VLOOKUP(AP55,'別紙１-3　シフト記号表（勤務時間帯）'!$C$6:$U$35,19,FALSE))</f>
        <v/>
      </c>
      <c r="AQ57" s="475" t="str">
        <f>IF(AQ55="","",VLOOKUP(AQ55,'別紙１-3　シフト記号表（勤務時間帯）'!$C$6:$U$35,19,FALSE))</f>
        <v/>
      </c>
      <c r="AR57" s="475" t="str">
        <f>IF(AR55="","",VLOOKUP(AR55,'別紙１-3　シフト記号表（勤務時間帯）'!$C$6:$U$35,19,FALSE))</f>
        <v/>
      </c>
      <c r="AS57" s="475" t="str">
        <f>IF(AS55="","",VLOOKUP(AS55,'別紙１-3　シフト記号表（勤務時間帯）'!$C$6:$U$35,19,FALSE))</f>
        <v/>
      </c>
      <c r="AT57" s="476" t="str">
        <f>IF(AT55="","",VLOOKUP(AT55,'別紙１-3　シフト記号表（勤務時間帯）'!$C$6:$U$35,19,FALSE))</f>
        <v/>
      </c>
      <c r="AU57" s="474" t="str">
        <f>IF(AU55="","",VLOOKUP(AU55,'別紙１-3　シフト記号表（勤務時間帯）'!$C$6:$U$35,19,FALSE))</f>
        <v/>
      </c>
      <c r="AV57" s="475" t="str">
        <f>IF(AV55="","",VLOOKUP(AV55,'別紙１-3　シフト記号表（勤務時間帯）'!$C$6:$U$35,19,FALSE))</f>
        <v/>
      </c>
      <c r="AW57" s="475" t="str">
        <f>IF(AW55="","",VLOOKUP(AW55,'別紙１-3　シフト記号表（勤務時間帯）'!$C$6:$U$35,19,FALSE))</f>
        <v/>
      </c>
      <c r="AX57" s="1793">
        <f>IF($BB$3="４週",SUM(S57:AT57),IF($BB$3="暦月",SUM(S57:AW57),""))</f>
        <v>0</v>
      </c>
      <c r="AY57" s="1794"/>
      <c r="AZ57" s="1795">
        <f>IF($BB$3="４週",AX57/4,IF($BB$3="暦月",'別紙１-3　通所リハ（1枚版）'!AX57/('別紙１-3　通所リハ（1枚版）'!$BB$8/7),""))</f>
        <v>0</v>
      </c>
      <c r="BA57" s="1796"/>
      <c r="BB57" s="1829"/>
      <c r="BC57" s="1807"/>
      <c r="BD57" s="1807"/>
      <c r="BE57" s="1807"/>
      <c r="BF57" s="1808"/>
    </row>
    <row r="58" spans="2:58" ht="20.25" customHeight="1" x14ac:dyDescent="0.15">
      <c r="B58" s="1865">
        <f>B55+1</f>
        <v>13</v>
      </c>
      <c r="C58" s="1797"/>
      <c r="D58" s="1798"/>
      <c r="E58" s="1799"/>
      <c r="F58" s="477"/>
      <c r="G58" s="1800"/>
      <c r="H58" s="1802"/>
      <c r="I58" s="1732"/>
      <c r="J58" s="1732"/>
      <c r="K58" s="1733"/>
      <c r="L58" s="1803"/>
      <c r="M58" s="1804"/>
      <c r="N58" s="1804"/>
      <c r="O58" s="1805"/>
      <c r="P58" s="1809" t="s">
        <v>1205</v>
      </c>
      <c r="Q58" s="1810"/>
      <c r="R58" s="1811"/>
      <c r="S58" s="466"/>
      <c r="T58" s="467"/>
      <c r="U58" s="467"/>
      <c r="V58" s="467"/>
      <c r="W58" s="467"/>
      <c r="X58" s="467"/>
      <c r="Y58" s="468"/>
      <c r="Z58" s="466"/>
      <c r="AA58" s="467"/>
      <c r="AB58" s="467"/>
      <c r="AC58" s="467"/>
      <c r="AD58" s="467"/>
      <c r="AE58" s="467"/>
      <c r="AF58" s="468"/>
      <c r="AG58" s="466"/>
      <c r="AH58" s="467"/>
      <c r="AI58" s="467"/>
      <c r="AJ58" s="467"/>
      <c r="AK58" s="467"/>
      <c r="AL58" s="467"/>
      <c r="AM58" s="468"/>
      <c r="AN58" s="466"/>
      <c r="AO58" s="467"/>
      <c r="AP58" s="467"/>
      <c r="AQ58" s="467"/>
      <c r="AR58" s="467"/>
      <c r="AS58" s="467"/>
      <c r="AT58" s="468"/>
      <c r="AU58" s="466"/>
      <c r="AV58" s="467"/>
      <c r="AW58" s="467"/>
      <c r="AX58" s="1812"/>
      <c r="AY58" s="1813"/>
      <c r="AZ58" s="1814"/>
      <c r="BA58" s="1815"/>
      <c r="BB58" s="1827"/>
      <c r="BC58" s="1804"/>
      <c r="BD58" s="1804"/>
      <c r="BE58" s="1804"/>
      <c r="BF58" s="1805"/>
    </row>
    <row r="59" spans="2:58" ht="20.25" customHeight="1" x14ac:dyDescent="0.15">
      <c r="B59" s="1865"/>
      <c r="C59" s="1720"/>
      <c r="D59" s="1721"/>
      <c r="E59" s="1722"/>
      <c r="F59" s="469"/>
      <c r="G59" s="1727"/>
      <c r="H59" s="1731"/>
      <c r="I59" s="1732"/>
      <c r="J59" s="1732"/>
      <c r="K59" s="1733"/>
      <c r="L59" s="1737"/>
      <c r="M59" s="1738"/>
      <c r="N59" s="1738"/>
      <c r="O59" s="1739"/>
      <c r="P59" s="1783" t="s">
        <v>1207</v>
      </c>
      <c r="Q59" s="1784"/>
      <c r="R59" s="1785"/>
      <c r="S59" s="470" t="str">
        <f>IF(S58="","",VLOOKUP(S58,'別紙１-3　シフト記号表（勤務時間帯）'!$C$6:$K$35,9,FALSE))</f>
        <v/>
      </c>
      <c r="T59" s="471" t="str">
        <f>IF(T58="","",VLOOKUP(T58,'別紙１-3　シフト記号表（勤務時間帯）'!$C$6:$K$35,9,FALSE))</f>
        <v/>
      </c>
      <c r="U59" s="471" t="str">
        <f>IF(U58="","",VLOOKUP(U58,'別紙１-3　シフト記号表（勤務時間帯）'!$C$6:$K$35,9,FALSE))</f>
        <v/>
      </c>
      <c r="V59" s="471" t="str">
        <f>IF(V58="","",VLOOKUP(V58,'別紙１-3　シフト記号表（勤務時間帯）'!$C$6:$K$35,9,FALSE))</f>
        <v/>
      </c>
      <c r="W59" s="471" t="str">
        <f>IF(W58="","",VLOOKUP(W58,'別紙１-3　シフト記号表（勤務時間帯）'!$C$6:$K$35,9,FALSE))</f>
        <v/>
      </c>
      <c r="X59" s="471" t="str">
        <f>IF(X58="","",VLOOKUP(X58,'別紙１-3　シフト記号表（勤務時間帯）'!$C$6:$K$35,9,FALSE))</f>
        <v/>
      </c>
      <c r="Y59" s="472" t="str">
        <f>IF(Y58="","",VLOOKUP(Y58,'別紙１-3　シフト記号表（勤務時間帯）'!$C$6:$K$35,9,FALSE))</f>
        <v/>
      </c>
      <c r="Z59" s="470" t="str">
        <f>IF(Z58="","",VLOOKUP(Z58,'別紙１-3　シフト記号表（勤務時間帯）'!$C$6:$K$35,9,FALSE))</f>
        <v/>
      </c>
      <c r="AA59" s="471" t="str">
        <f>IF(AA58="","",VLOOKUP(AA58,'別紙１-3　シフト記号表（勤務時間帯）'!$C$6:$K$35,9,FALSE))</f>
        <v/>
      </c>
      <c r="AB59" s="471" t="str">
        <f>IF(AB58="","",VLOOKUP(AB58,'別紙１-3　シフト記号表（勤務時間帯）'!$C$6:$K$35,9,FALSE))</f>
        <v/>
      </c>
      <c r="AC59" s="471" t="str">
        <f>IF(AC58="","",VLOOKUP(AC58,'別紙１-3　シフト記号表（勤務時間帯）'!$C$6:$K$35,9,FALSE))</f>
        <v/>
      </c>
      <c r="AD59" s="471" t="str">
        <f>IF(AD58="","",VLOOKUP(AD58,'別紙１-3　シフト記号表（勤務時間帯）'!$C$6:$K$35,9,FALSE))</f>
        <v/>
      </c>
      <c r="AE59" s="471" t="str">
        <f>IF(AE58="","",VLOOKUP(AE58,'別紙１-3　シフト記号表（勤務時間帯）'!$C$6:$K$35,9,FALSE))</f>
        <v/>
      </c>
      <c r="AF59" s="472" t="str">
        <f>IF(AF58="","",VLOOKUP(AF58,'別紙１-3　シフト記号表（勤務時間帯）'!$C$6:$K$35,9,FALSE))</f>
        <v/>
      </c>
      <c r="AG59" s="470" t="str">
        <f>IF(AG58="","",VLOOKUP(AG58,'別紙１-3　シフト記号表（勤務時間帯）'!$C$6:$K$35,9,FALSE))</f>
        <v/>
      </c>
      <c r="AH59" s="471" t="str">
        <f>IF(AH58="","",VLOOKUP(AH58,'別紙１-3　シフト記号表（勤務時間帯）'!$C$6:$K$35,9,FALSE))</f>
        <v/>
      </c>
      <c r="AI59" s="471" t="str">
        <f>IF(AI58="","",VLOOKUP(AI58,'別紙１-3　シフト記号表（勤務時間帯）'!$C$6:$K$35,9,FALSE))</f>
        <v/>
      </c>
      <c r="AJ59" s="471" t="str">
        <f>IF(AJ58="","",VLOOKUP(AJ58,'別紙１-3　シフト記号表（勤務時間帯）'!$C$6:$K$35,9,FALSE))</f>
        <v/>
      </c>
      <c r="AK59" s="471" t="str">
        <f>IF(AK58="","",VLOOKUP(AK58,'別紙１-3　シフト記号表（勤務時間帯）'!$C$6:$K$35,9,FALSE))</f>
        <v/>
      </c>
      <c r="AL59" s="471" t="str">
        <f>IF(AL58="","",VLOOKUP(AL58,'別紙１-3　シフト記号表（勤務時間帯）'!$C$6:$K$35,9,FALSE))</f>
        <v/>
      </c>
      <c r="AM59" s="472" t="str">
        <f>IF(AM58="","",VLOOKUP(AM58,'別紙１-3　シフト記号表（勤務時間帯）'!$C$6:$K$35,9,FALSE))</f>
        <v/>
      </c>
      <c r="AN59" s="470" t="str">
        <f>IF(AN58="","",VLOOKUP(AN58,'別紙１-3　シフト記号表（勤務時間帯）'!$C$6:$K$35,9,FALSE))</f>
        <v/>
      </c>
      <c r="AO59" s="471" t="str">
        <f>IF(AO58="","",VLOOKUP(AO58,'別紙１-3　シフト記号表（勤務時間帯）'!$C$6:$K$35,9,FALSE))</f>
        <v/>
      </c>
      <c r="AP59" s="471" t="str">
        <f>IF(AP58="","",VLOOKUP(AP58,'別紙１-3　シフト記号表（勤務時間帯）'!$C$6:$K$35,9,FALSE))</f>
        <v/>
      </c>
      <c r="AQ59" s="471" t="str">
        <f>IF(AQ58="","",VLOOKUP(AQ58,'別紙１-3　シフト記号表（勤務時間帯）'!$C$6:$K$35,9,FALSE))</f>
        <v/>
      </c>
      <c r="AR59" s="471" t="str">
        <f>IF(AR58="","",VLOOKUP(AR58,'別紙１-3　シフト記号表（勤務時間帯）'!$C$6:$K$35,9,FALSE))</f>
        <v/>
      </c>
      <c r="AS59" s="471" t="str">
        <f>IF(AS58="","",VLOOKUP(AS58,'別紙１-3　シフト記号表（勤務時間帯）'!$C$6:$K$35,9,FALSE))</f>
        <v/>
      </c>
      <c r="AT59" s="472" t="str">
        <f>IF(AT58="","",VLOOKUP(AT58,'別紙１-3　シフト記号表（勤務時間帯）'!$C$6:$K$35,9,FALSE))</f>
        <v/>
      </c>
      <c r="AU59" s="470" t="str">
        <f>IF(AU58="","",VLOOKUP(AU58,'別紙１-3　シフト記号表（勤務時間帯）'!$C$6:$K$35,9,FALSE))</f>
        <v/>
      </c>
      <c r="AV59" s="471" t="str">
        <f>IF(AV58="","",VLOOKUP(AV58,'別紙１-3　シフト記号表（勤務時間帯）'!$C$6:$K$35,9,FALSE))</f>
        <v/>
      </c>
      <c r="AW59" s="471" t="str">
        <f>IF(AW58="","",VLOOKUP(AW58,'別紙１-3　シフト記号表（勤務時間帯）'!$C$6:$K$35,9,FALSE))</f>
        <v/>
      </c>
      <c r="AX59" s="1786">
        <f>IF($BB$3="４週",SUM(S59:AT59),IF($BB$3="暦月",SUM(S59:AW59),""))</f>
        <v>0</v>
      </c>
      <c r="AY59" s="1787"/>
      <c r="AZ59" s="1788">
        <f>IF($BB$3="４週",AX59/4,IF($BB$3="暦月",'別紙１-3　通所リハ（1枚版）'!AX59/('別紙１-3　通所リハ（1枚版）'!$BB$8/7),""))</f>
        <v>0</v>
      </c>
      <c r="BA59" s="1789"/>
      <c r="BB59" s="1828"/>
      <c r="BC59" s="1738"/>
      <c r="BD59" s="1738"/>
      <c r="BE59" s="1738"/>
      <c r="BF59" s="1739"/>
    </row>
    <row r="60" spans="2:58" ht="20.25" customHeight="1" thickBot="1" x14ac:dyDescent="0.2">
      <c r="B60" s="1866"/>
      <c r="C60" s="1723"/>
      <c r="D60" s="1724"/>
      <c r="E60" s="1725"/>
      <c r="F60" s="478">
        <f>C58</f>
        <v>0</v>
      </c>
      <c r="G60" s="1820"/>
      <c r="H60" s="1821"/>
      <c r="I60" s="1822"/>
      <c r="J60" s="1822"/>
      <c r="K60" s="1823"/>
      <c r="L60" s="1824"/>
      <c r="M60" s="1825"/>
      <c r="N60" s="1825"/>
      <c r="O60" s="1826"/>
      <c r="P60" s="1846" t="s">
        <v>1208</v>
      </c>
      <c r="Q60" s="1847"/>
      <c r="R60" s="1848"/>
      <c r="S60" s="474" t="str">
        <f>IF(S58="","",VLOOKUP(S58,'別紙１-3　シフト記号表（勤務時間帯）'!$C$6:$U$35,19,FALSE))</f>
        <v/>
      </c>
      <c r="T60" s="475" t="str">
        <f>IF(T58="","",VLOOKUP(T58,'別紙１-3　シフト記号表（勤務時間帯）'!$C$6:$U$35,19,FALSE))</f>
        <v/>
      </c>
      <c r="U60" s="475" t="str">
        <f>IF(U58="","",VLOOKUP(U58,'別紙１-3　シフト記号表（勤務時間帯）'!$C$6:$U$35,19,FALSE))</f>
        <v/>
      </c>
      <c r="V60" s="475" t="str">
        <f>IF(V58="","",VLOOKUP(V58,'別紙１-3　シフト記号表（勤務時間帯）'!$C$6:$U$35,19,FALSE))</f>
        <v/>
      </c>
      <c r="W60" s="475" t="str">
        <f>IF(W58="","",VLOOKUP(W58,'別紙１-3　シフト記号表（勤務時間帯）'!$C$6:$U$35,19,FALSE))</f>
        <v/>
      </c>
      <c r="X60" s="475" t="str">
        <f>IF(X58="","",VLOOKUP(X58,'別紙１-3　シフト記号表（勤務時間帯）'!$C$6:$U$35,19,FALSE))</f>
        <v/>
      </c>
      <c r="Y60" s="476" t="str">
        <f>IF(Y58="","",VLOOKUP(Y58,'別紙１-3　シフト記号表（勤務時間帯）'!$C$6:$U$35,19,FALSE))</f>
        <v/>
      </c>
      <c r="Z60" s="474" t="str">
        <f>IF(Z58="","",VLOOKUP(Z58,'別紙１-3　シフト記号表（勤務時間帯）'!$C$6:$U$35,19,FALSE))</f>
        <v/>
      </c>
      <c r="AA60" s="475" t="str">
        <f>IF(AA58="","",VLOOKUP(AA58,'別紙１-3　シフト記号表（勤務時間帯）'!$C$6:$U$35,19,FALSE))</f>
        <v/>
      </c>
      <c r="AB60" s="475" t="str">
        <f>IF(AB58="","",VLOOKUP(AB58,'別紙１-3　シフト記号表（勤務時間帯）'!$C$6:$U$35,19,FALSE))</f>
        <v/>
      </c>
      <c r="AC60" s="475" t="str">
        <f>IF(AC58="","",VLOOKUP(AC58,'別紙１-3　シフト記号表（勤務時間帯）'!$C$6:$U$35,19,FALSE))</f>
        <v/>
      </c>
      <c r="AD60" s="475" t="str">
        <f>IF(AD58="","",VLOOKUP(AD58,'別紙１-3　シフト記号表（勤務時間帯）'!$C$6:$U$35,19,FALSE))</f>
        <v/>
      </c>
      <c r="AE60" s="475" t="str">
        <f>IF(AE58="","",VLOOKUP(AE58,'別紙１-3　シフト記号表（勤務時間帯）'!$C$6:$U$35,19,FALSE))</f>
        <v/>
      </c>
      <c r="AF60" s="476" t="str">
        <f>IF(AF58="","",VLOOKUP(AF58,'別紙１-3　シフト記号表（勤務時間帯）'!$C$6:$U$35,19,FALSE))</f>
        <v/>
      </c>
      <c r="AG60" s="474" t="str">
        <f>IF(AG58="","",VLOOKUP(AG58,'別紙１-3　シフト記号表（勤務時間帯）'!$C$6:$U$35,19,FALSE))</f>
        <v/>
      </c>
      <c r="AH60" s="475" t="str">
        <f>IF(AH58="","",VLOOKUP(AH58,'別紙１-3　シフト記号表（勤務時間帯）'!$C$6:$U$35,19,FALSE))</f>
        <v/>
      </c>
      <c r="AI60" s="475" t="str">
        <f>IF(AI58="","",VLOOKUP(AI58,'別紙１-3　シフト記号表（勤務時間帯）'!$C$6:$U$35,19,FALSE))</f>
        <v/>
      </c>
      <c r="AJ60" s="475" t="str">
        <f>IF(AJ58="","",VLOOKUP(AJ58,'別紙１-3　シフト記号表（勤務時間帯）'!$C$6:$U$35,19,FALSE))</f>
        <v/>
      </c>
      <c r="AK60" s="475" t="str">
        <f>IF(AK58="","",VLOOKUP(AK58,'別紙１-3　シフト記号表（勤務時間帯）'!$C$6:$U$35,19,FALSE))</f>
        <v/>
      </c>
      <c r="AL60" s="475" t="str">
        <f>IF(AL58="","",VLOOKUP(AL58,'別紙１-3　シフト記号表（勤務時間帯）'!$C$6:$U$35,19,FALSE))</f>
        <v/>
      </c>
      <c r="AM60" s="476" t="str">
        <f>IF(AM58="","",VLOOKUP(AM58,'別紙１-3　シフト記号表（勤務時間帯）'!$C$6:$U$35,19,FALSE))</f>
        <v/>
      </c>
      <c r="AN60" s="474" t="str">
        <f>IF(AN58="","",VLOOKUP(AN58,'別紙１-3　シフト記号表（勤務時間帯）'!$C$6:$U$35,19,FALSE))</f>
        <v/>
      </c>
      <c r="AO60" s="475" t="str">
        <f>IF(AO58="","",VLOOKUP(AO58,'別紙１-3　シフト記号表（勤務時間帯）'!$C$6:$U$35,19,FALSE))</f>
        <v/>
      </c>
      <c r="AP60" s="475" t="str">
        <f>IF(AP58="","",VLOOKUP(AP58,'別紙１-3　シフト記号表（勤務時間帯）'!$C$6:$U$35,19,FALSE))</f>
        <v/>
      </c>
      <c r="AQ60" s="475" t="str">
        <f>IF(AQ58="","",VLOOKUP(AQ58,'別紙１-3　シフト記号表（勤務時間帯）'!$C$6:$U$35,19,FALSE))</f>
        <v/>
      </c>
      <c r="AR60" s="475" t="str">
        <f>IF(AR58="","",VLOOKUP(AR58,'別紙１-3　シフト記号表（勤務時間帯）'!$C$6:$U$35,19,FALSE))</f>
        <v/>
      </c>
      <c r="AS60" s="475" t="str">
        <f>IF(AS58="","",VLOOKUP(AS58,'別紙１-3　シフト記号表（勤務時間帯）'!$C$6:$U$35,19,FALSE))</f>
        <v/>
      </c>
      <c r="AT60" s="476" t="str">
        <f>IF(AT58="","",VLOOKUP(AT58,'別紙１-3　シフト記号表（勤務時間帯）'!$C$6:$U$35,19,FALSE))</f>
        <v/>
      </c>
      <c r="AU60" s="474" t="str">
        <f>IF(AU58="","",VLOOKUP(AU58,'別紙１-3　シフト記号表（勤務時間帯）'!$C$6:$U$35,19,FALSE))</f>
        <v/>
      </c>
      <c r="AV60" s="475" t="str">
        <f>IF(AV58="","",VLOOKUP(AV58,'別紙１-3　シフト記号表（勤務時間帯）'!$C$6:$U$35,19,FALSE))</f>
        <v/>
      </c>
      <c r="AW60" s="475" t="str">
        <f>IF(AW58="","",VLOOKUP(AW58,'別紙１-3　シフト記号表（勤務時間帯）'!$C$6:$U$35,19,FALSE))</f>
        <v/>
      </c>
      <c r="AX60" s="1793">
        <f>IF($BB$3="４週",SUM(S60:AT60),IF($BB$3="暦月",SUM(S60:AW60),""))</f>
        <v>0</v>
      </c>
      <c r="AY60" s="1794"/>
      <c r="AZ60" s="1795">
        <f>IF($BB$3="４週",AX60/4,IF($BB$3="暦月",'別紙１-3　通所リハ（1枚版）'!AX60/('別紙１-3　通所リハ（1枚版）'!$BB$8/7),""))</f>
        <v>0</v>
      </c>
      <c r="BA60" s="1796"/>
      <c r="BB60" s="1845"/>
      <c r="BC60" s="1825"/>
      <c r="BD60" s="1825"/>
      <c r="BE60" s="1825"/>
      <c r="BF60" s="1826"/>
    </row>
    <row r="61" spans="2:58" s="410" customFormat="1" ht="6" customHeight="1" thickBot="1" x14ac:dyDescent="0.2">
      <c r="B61" s="479"/>
      <c r="C61" s="480"/>
      <c r="D61" s="480"/>
      <c r="E61" s="480"/>
      <c r="F61" s="481"/>
      <c r="G61" s="481"/>
      <c r="H61" s="482"/>
      <c r="I61" s="482"/>
      <c r="J61" s="482"/>
      <c r="K61" s="482"/>
      <c r="L61" s="481"/>
      <c r="M61" s="481"/>
      <c r="N61" s="481"/>
      <c r="O61" s="481"/>
      <c r="P61" s="483"/>
      <c r="Q61" s="483"/>
      <c r="R61" s="483"/>
      <c r="S61" s="482"/>
      <c r="T61" s="482"/>
      <c r="U61" s="482"/>
      <c r="V61" s="482"/>
      <c r="W61" s="482"/>
      <c r="X61" s="482"/>
      <c r="Y61" s="482"/>
      <c r="Z61" s="482"/>
      <c r="AA61" s="482"/>
      <c r="AB61" s="482"/>
      <c r="AC61" s="482"/>
      <c r="AD61" s="482"/>
      <c r="AE61" s="482"/>
      <c r="AF61" s="482"/>
      <c r="AG61" s="482"/>
      <c r="AH61" s="482"/>
      <c r="AI61" s="482"/>
      <c r="AJ61" s="482"/>
      <c r="AK61" s="482"/>
      <c r="AL61" s="482"/>
      <c r="AM61" s="482"/>
      <c r="AN61" s="482"/>
      <c r="AO61" s="482"/>
      <c r="AP61" s="482"/>
      <c r="AQ61" s="482"/>
      <c r="AR61" s="482"/>
      <c r="AS61" s="482"/>
      <c r="AT61" s="482"/>
      <c r="AU61" s="482"/>
      <c r="AV61" s="482"/>
      <c r="AW61" s="482"/>
      <c r="AX61" s="484"/>
      <c r="AY61" s="484"/>
      <c r="AZ61" s="484"/>
      <c r="BA61" s="484"/>
      <c r="BB61" s="481"/>
      <c r="BC61" s="481"/>
      <c r="BD61" s="481"/>
      <c r="BE61" s="481"/>
      <c r="BF61" s="485"/>
    </row>
    <row r="62" spans="2:58" ht="20.100000000000001" customHeight="1" x14ac:dyDescent="0.15">
      <c r="B62" s="486"/>
      <c r="C62" s="487"/>
      <c r="D62" s="487"/>
      <c r="E62" s="487"/>
      <c r="F62" s="488"/>
      <c r="G62" s="1756" t="s">
        <v>1213</v>
      </c>
      <c r="H62" s="1756"/>
      <c r="I62" s="1756"/>
      <c r="J62" s="1756"/>
      <c r="K62" s="1854"/>
      <c r="L62" s="489"/>
      <c r="M62" s="1858" t="s">
        <v>932</v>
      </c>
      <c r="N62" s="1859"/>
      <c r="O62" s="1859"/>
      <c r="P62" s="1859"/>
      <c r="Q62" s="1859"/>
      <c r="R62" s="1860"/>
      <c r="S62" s="490" t="str">
        <f t="shared" ref="S62:AH68" si="1">IF(SUMIF($F$22:$F$60, $M62, S$22:S$60)=0,"",SUMIF($F$22:$F$60, $M62, S$22:S$60))</f>
        <v/>
      </c>
      <c r="T62" s="491" t="str">
        <f t="shared" si="1"/>
        <v/>
      </c>
      <c r="U62" s="491" t="str">
        <f t="shared" si="1"/>
        <v/>
      </c>
      <c r="V62" s="491" t="str">
        <f t="shared" si="1"/>
        <v/>
      </c>
      <c r="W62" s="491" t="str">
        <f t="shared" si="1"/>
        <v/>
      </c>
      <c r="X62" s="491" t="str">
        <f t="shared" si="1"/>
        <v/>
      </c>
      <c r="Y62" s="492" t="str">
        <f t="shared" si="1"/>
        <v/>
      </c>
      <c r="Z62" s="490" t="str">
        <f t="shared" si="1"/>
        <v/>
      </c>
      <c r="AA62" s="491" t="str">
        <f t="shared" si="1"/>
        <v/>
      </c>
      <c r="AB62" s="491" t="str">
        <f t="shared" si="1"/>
        <v/>
      </c>
      <c r="AC62" s="491" t="str">
        <f t="shared" si="1"/>
        <v/>
      </c>
      <c r="AD62" s="491" t="str">
        <f t="shared" si="1"/>
        <v/>
      </c>
      <c r="AE62" s="491" t="str">
        <f t="shared" si="1"/>
        <v/>
      </c>
      <c r="AF62" s="492" t="str">
        <f t="shared" si="1"/>
        <v/>
      </c>
      <c r="AG62" s="490" t="str">
        <f t="shared" si="1"/>
        <v/>
      </c>
      <c r="AH62" s="491" t="str">
        <f t="shared" si="1"/>
        <v/>
      </c>
      <c r="AI62" s="491" t="str">
        <f t="shared" ref="AI62:AX68" si="2">IF(SUMIF($F$22:$F$60, $M62, AI$22:AI$60)=0,"",SUMIF($F$22:$F$60, $M62, AI$22:AI$60))</f>
        <v/>
      </c>
      <c r="AJ62" s="491" t="str">
        <f t="shared" si="2"/>
        <v/>
      </c>
      <c r="AK62" s="491" t="str">
        <f t="shared" si="2"/>
        <v/>
      </c>
      <c r="AL62" s="491" t="str">
        <f t="shared" si="2"/>
        <v/>
      </c>
      <c r="AM62" s="492" t="str">
        <f t="shared" si="2"/>
        <v/>
      </c>
      <c r="AN62" s="490" t="str">
        <f t="shared" si="2"/>
        <v/>
      </c>
      <c r="AO62" s="491" t="str">
        <f t="shared" si="2"/>
        <v/>
      </c>
      <c r="AP62" s="491" t="str">
        <f t="shared" si="2"/>
        <v/>
      </c>
      <c r="AQ62" s="491" t="str">
        <f t="shared" si="2"/>
        <v/>
      </c>
      <c r="AR62" s="491" t="str">
        <f t="shared" si="2"/>
        <v/>
      </c>
      <c r="AS62" s="491" t="str">
        <f t="shared" si="2"/>
        <v/>
      </c>
      <c r="AT62" s="492" t="str">
        <f t="shared" si="2"/>
        <v/>
      </c>
      <c r="AU62" s="490" t="str">
        <f t="shared" si="2"/>
        <v/>
      </c>
      <c r="AV62" s="491" t="str">
        <f t="shared" si="2"/>
        <v/>
      </c>
      <c r="AW62" s="491" t="str">
        <f t="shared" si="2"/>
        <v/>
      </c>
      <c r="AX62" s="1841" t="str">
        <f t="shared" si="2"/>
        <v/>
      </c>
      <c r="AY62" s="1842"/>
      <c r="AZ62" s="1843" t="str">
        <f t="shared" ref="AZ62:AZ68" si="3">IF(AX62="","",IF($BB$3="４週",AX62/4,IF($BB$3="暦月",AX62/($BB$8/7),"")))</f>
        <v/>
      </c>
      <c r="BA62" s="1844"/>
      <c r="BB62" s="1830"/>
      <c r="BC62" s="1831"/>
      <c r="BD62" s="1831"/>
      <c r="BE62" s="1831"/>
      <c r="BF62" s="1832"/>
    </row>
    <row r="63" spans="2:58" ht="20.25" customHeight="1" x14ac:dyDescent="0.15">
      <c r="B63" s="493"/>
      <c r="C63" s="494"/>
      <c r="D63" s="494"/>
      <c r="E63" s="494"/>
      <c r="F63" s="495"/>
      <c r="G63" s="1759"/>
      <c r="H63" s="1759"/>
      <c r="I63" s="1759"/>
      <c r="J63" s="1759"/>
      <c r="K63" s="1855"/>
      <c r="L63" s="496"/>
      <c r="M63" s="1839" t="s">
        <v>1086</v>
      </c>
      <c r="N63" s="1839"/>
      <c r="O63" s="1839"/>
      <c r="P63" s="1839"/>
      <c r="Q63" s="1839"/>
      <c r="R63" s="1840"/>
      <c r="S63" s="490" t="str">
        <f t="shared" si="1"/>
        <v/>
      </c>
      <c r="T63" s="491" t="str">
        <f t="shared" si="1"/>
        <v/>
      </c>
      <c r="U63" s="491" t="str">
        <f t="shared" si="1"/>
        <v/>
      </c>
      <c r="V63" s="491" t="str">
        <f t="shared" si="1"/>
        <v/>
      </c>
      <c r="W63" s="491" t="str">
        <f t="shared" si="1"/>
        <v/>
      </c>
      <c r="X63" s="491" t="str">
        <f t="shared" si="1"/>
        <v/>
      </c>
      <c r="Y63" s="492" t="str">
        <f t="shared" si="1"/>
        <v/>
      </c>
      <c r="Z63" s="490" t="str">
        <f t="shared" si="1"/>
        <v/>
      </c>
      <c r="AA63" s="491" t="str">
        <f t="shared" si="1"/>
        <v/>
      </c>
      <c r="AB63" s="491" t="str">
        <f t="shared" si="1"/>
        <v/>
      </c>
      <c r="AC63" s="491" t="str">
        <f t="shared" si="1"/>
        <v/>
      </c>
      <c r="AD63" s="491" t="str">
        <f t="shared" si="1"/>
        <v/>
      </c>
      <c r="AE63" s="491" t="str">
        <f t="shared" si="1"/>
        <v/>
      </c>
      <c r="AF63" s="492" t="str">
        <f t="shared" si="1"/>
        <v/>
      </c>
      <c r="AG63" s="490" t="str">
        <f t="shared" si="1"/>
        <v/>
      </c>
      <c r="AH63" s="491" t="str">
        <f t="shared" si="1"/>
        <v/>
      </c>
      <c r="AI63" s="491" t="str">
        <f t="shared" si="2"/>
        <v/>
      </c>
      <c r="AJ63" s="491" t="str">
        <f t="shared" si="2"/>
        <v/>
      </c>
      <c r="AK63" s="491" t="str">
        <f t="shared" si="2"/>
        <v/>
      </c>
      <c r="AL63" s="491" t="str">
        <f t="shared" si="2"/>
        <v/>
      </c>
      <c r="AM63" s="492" t="str">
        <f t="shared" si="2"/>
        <v/>
      </c>
      <c r="AN63" s="490" t="str">
        <f t="shared" si="2"/>
        <v/>
      </c>
      <c r="AO63" s="491" t="str">
        <f t="shared" si="2"/>
        <v/>
      </c>
      <c r="AP63" s="491" t="str">
        <f t="shared" si="2"/>
        <v/>
      </c>
      <c r="AQ63" s="491" t="str">
        <f t="shared" si="2"/>
        <v/>
      </c>
      <c r="AR63" s="491" t="str">
        <f t="shared" si="2"/>
        <v/>
      </c>
      <c r="AS63" s="491" t="str">
        <f t="shared" si="2"/>
        <v/>
      </c>
      <c r="AT63" s="492" t="str">
        <f t="shared" si="2"/>
        <v/>
      </c>
      <c r="AU63" s="490" t="str">
        <f t="shared" si="2"/>
        <v/>
      </c>
      <c r="AV63" s="491" t="str">
        <f t="shared" si="2"/>
        <v/>
      </c>
      <c r="AW63" s="491" t="str">
        <f t="shared" si="2"/>
        <v/>
      </c>
      <c r="AX63" s="1841" t="str">
        <f t="shared" si="2"/>
        <v/>
      </c>
      <c r="AY63" s="1842"/>
      <c r="AZ63" s="1843" t="str">
        <f t="shared" si="3"/>
        <v/>
      </c>
      <c r="BA63" s="1844"/>
      <c r="BB63" s="1833"/>
      <c r="BC63" s="1834"/>
      <c r="BD63" s="1834"/>
      <c r="BE63" s="1834"/>
      <c r="BF63" s="1835"/>
    </row>
    <row r="64" spans="2:58" ht="20.25" customHeight="1" x14ac:dyDescent="0.15">
      <c r="B64" s="493"/>
      <c r="C64" s="494"/>
      <c r="D64" s="494"/>
      <c r="E64" s="494"/>
      <c r="F64" s="495"/>
      <c r="G64" s="1759"/>
      <c r="H64" s="1759"/>
      <c r="I64" s="1759"/>
      <c r="J64" s="1759"/>
      <c r="K64" s="1855"/>
      <c r="L64" s="496"/>
      <c r="M64" s="1839" t="s">
        <v>1087</v>
      </c>
      <c r="N64" s="1839"/>
      <c r="O64" s="1839"/>
      <c r="P64" s="1839"/>
      <c r="Q64" s="1839"/>
      <c r="R64" s="1840"/>
      <c r="S64" s="490" t="str">
        <f t="shared" si="1"/>
        <v/>
      </c>
      <c r="T64" s="491" t="str">
        <f t="shared" si="1"/>
        <v/>
      </c>
      <c r="U64" s="491" t="str">
        <f t="shared" si="1"/>
        <v/>
      </c>
      <c r="V64" s="491" t="str">
        <f t="shared" si="1"/>
        <v/>
      </c>
      <c r="W64" s="491" t="str">
        <f t="shared" si="1"/>
        <v/>
      </c>
      <c r="X64" s="491" t="str">
        <f t="shared" si="1"/>
        <v/>
      </c>
      <c r="Y64" s="492" t="str">
        <f t="shared" si="1"/>
        <v/>
      </c>
      <c r="Z64" s="490" t="str">
        <f t="shared" si="1"/>
        <v/>
      </c>
      <c r="AA64" s="491" t="str">
        <f t="shared" si="1"/>
        <v/>
      </c>
      <c r="AB64" s="491" t="str">
        <f t="shared" si="1"/>
        <v/>
      </c>
      <c r="AC64" s="491" t="str">
        <f t="shared" si="1"/>
        <v/>
      </c>
      <c r="AD64" s="491" t="str">
        <f t="shared" si="1"/>
        <v/>
      </c>
      <c r="AE64" s="491" t="str">
        <f t="shared" si="1"/>
        <v/>
      </c>
      <c r="AF64" s="492" t="str">
        <f t="shared" si="1"/>
        <v/>
      </c>
      <c r="AG64" s="490" t="str">
        <f t="shared" si="1"/>
        <v/>
      </c>
      <c r="AH64" s="491" t="str">
        <f t="shared" si="1"/>
        <v/>
      </c>
      <c r="AI64" s="491" t="str">
        <f t="shared" si="2"/>
        <v/>
      </c>
      <c r="AJ64" s="491" t="str">
        <f t="shared" si="2"/>
        <v/>
      </c>
      <c r="AK64" s="491" t="str">
        <f t="shared" si="2"/>
        <v/>
      </c>
      <c r="AL64" s="491" t="str">
        <f t="shared" si="2"/>
        <v/>
      </c>
      <c r="AM64" s="492" t="str">
        <f t="shared" si="2"/>
        <v/>
      </c>
      <c r="AN64" s="490" t="str">
        <f t="shared" si="2"/>
        <v/>
      </c>
      <c r="AO64" s="491" t="str">
        <f t="shared" si="2"/>
        <v/>
      </c>
      <c r="AP64" s="491" t="str">
        <f t="shared" si="2"/>
        <v/>
      </c>
      <c r="AQ64" s="491" t="str">
        <f t="shared" si="2"/>
        <v/>
      </c>
      <c r="AR64" s="491" t="str">
        <f t="shared" si="2"/>
        <v/>
      </c>
      <c r="AS64" s="491" t="str">
        <f t="shared" si="2"/>
        <v/>
      </c>
      <c r="AT64" s="492" t="str">
        <f t="shared" si="2"/>
        <v/>
      </c>
      <c r="AU64" s="490" t="str">
        <f t="shared" si="2"/>
        <v/>
      </c>
      <c r="AV64" s="491" t="str">
        <f t="shared" si="2"/>
        <v/>
      </c>
      <c r="AW64" s="491" t="str">
        <f t="shared" si="2"/>
        <v/>
      </c>
      <c r="AX64" s="1841" t="str">
        <f t="shared" si="2"/>
        <v/>
      </c>
      <c r="AY64" s="1842"/>
      <c r="AZ64" s="1843" t="str">
        <f t="shared" si="3"/>
        <v/>
      </c>
      <c r="BA64" s="1844"/>
      <c r="BB64" s="1833"/>
      <c r="BC64" s="1834"/>
      <c r="BD64" s="1834"/>
      <c r="BE64" s="1834"/>
      <c r="BF64" s="1835"/>
    </row>
    <row r="65" spans="2:73" ht="20.25" customHeight="1" x14ac:dyDescent="0.15">
      <c r="B65" s="493"/>
      <c r="C65" s="494"/>
      <c r="D65" s="494"/>
      <c r="E65" s="494"/>
      <c r="F65" s="495"/>
      <c r="G65" s="1759"/>
      <c r="H65" s="1759"/>
      <c r="I65" s="1759"/>
      <c r="J65" s="1759"/>
      <c r="K65" s="1855"/>
      <c r="L65" s="496"/>
      <c r="M65" s="1839" t="s">
        <v>936</v>
      </c>
      <c r="N65" s="1839"/>
      <c r="O65" s="1839"/>
      <c r="P65" s="1839"/>
      <c r="Q65" s="1839"/>
      <c r="R65" s="1840"/>
      <c r="S65" s="490" t="str">
        <f t="shared" si="1"/>
        <v/>
      </c>
      <c r="T65" s="491" t="str">
        <f t="shared" si="1"/>
        <v/>
      </c>
      <c r="U65" s="491" t="str">
        <f t="shared" si="1"/>
        <v/>
      </c>
      <c r="V65" s="491" t="str">
        <f t="shared" si="1"/>
        <v/>
      </c>
      <c r="W65" s="491" t="str">
        <f t="shared" si="1"/>
        <v/>
      </c>
      <c r="X65" s="491" t="str">
        <f t="shared" si="1"/>
        <v/>
      </c>
      <c r="Y65" s="492" t="str">
        <f t="shared" si="1"/>
        <v/>
      </c>
      <c r="Z65" s="490" t="str">
        <f t="shared" si="1"/>
        <v/>
      </c>
      <c r="AA65" s="491" t="str">
        <f t="shared" si="1"/>
        <v/>
      </c>
      <c r="AB65" s="491" t="str">
        <f t="shared" si="1"/>
        <v/>
      </c>
      <c r="AC65" s="491" t="str">
        <f t="shared" si="1"/>
        <v/>
      </c>
      <c r="AD65" s="491" t="str">
        <f t="shared" si="1"/>
        <v/>
      </c>
      <c r="AE65" s="491" t="str">
        <f t="shared" si="1"/>
        <v/>
      </c>
      <c r="AF65" s="492" t="str">
        <f t="shared" si="1"/>
        <v/>
      </c>
      <c r="AG65" s="490" t="str">
        <f t="shared" si="1"/>
        <v/>
      </c>
      <c r="AH65" s="491" t="str">
        <f t="shared" si="1"/>
        <v/>
      </c>
      <c r="AI65" s="491" t="str">
        <f t="shared" si="2"/>
        <v/>
      </c>
      <c r="AJ65" s="491" t="str">
        <f t="shared" si="2"/>
        <v/>
      </c>
      <c r="AK65" s="491" t="str">
        <f t="shared" si="2"/>
        <v/>
      </c>
      <c r="AL65" s="491" t="str">
        <f t="shared" si="2"/>
        <v/>
      </c>
      <c r="AM65" s="492" t="str">
        <f t="shared" si="2"/>
        <v/>
      </c>
      <c r="AN65" s="490" t="str">
        <f t="shared" si="2"/>
        <v/>
      </c>
      <c r="AO65" s="491" t="str">
        <f t="shared" si="2"/>
        <v/>
      </c>
      <c r="AP65" s="491" t="str">
        <f t="shared" si="2"/>
        <v/>
      </c>
      <c r="AQ65" s="491" t="str">
        <f t="shared" si="2"/>
        <v/>
      </c>
      <c r="AR65" s="491" t="str">
        <f t="shared" si="2"/>
        <v/>
      </c>
      <c r="AS65" s="491" t="str">
        <f t="shared" si="2"/>
        <v/>
      </c>
      <c r="AT65" s="492" t="str">
        <f t="shared" si="2"/>
        <v/>
      </c>
      <c r="AU65" s="490" t="str">
        <f t="shared" si="2"/>
        <v/>
      </c>
      <c r="AV65" s="491" t="str">
        <f t="shared" si="2"/>
        <v/>
      </c>
      <c r="AW65" s="491" t="str">
        <f t="shared" si="2"/>
        <v/>
      </c>
      <c r="AX65" s="1841" t="str">
        <f t="shared" si="2"/>
        <v/>
      </c>
      <c r="AY65" s="1842"/>
      <c r="AZ65" s="1843" t="str">
        <f t="shared" si="3"/>
        <v/>
      </c>
      <c r="BA65" s="1844"/>
      <c r="BB65" s="1833"/>
      <c r="BC65" s="1834"/>
      <c r="BD65" s="1834"/>
      <c r="BE65" s="1834"/>
      <c r="BF65" s="1835"/>
    </row>
    <row r="66" spans="2:73" ht="20.25" customHeight="1" x14ac:dyDescent="0.15">
      <c r="B66" s="493"/>
      <c r="C66" s="494"/>
      <c r="D66" s="494"/>
      <c r="E66" s="494"/>
      <c r="F66" s="495"/>
      <c r="G66" s="1759"/>
      <c r="H66" s="1759"/>
      <c r="I66" s="1759"/>
      <c r="J66" s="1759"/>
      <c r="K66" s="1855"/>
      <c r="L66" s="496"/>
      <c r="M66" s="1839" t="s">
        <v>956</v>
      </c>
      <c r="N66" s="1839"/>
      <c r="O66" s="1839"/>
      <c r="P66" s="1839"/>
      <c r="Q66" s="1839"/>
      <c r="R66" s="1840"/>
      <c r="S66" s="490" t="str">
        <f t="shared" si="1"/>
        <v/>
      </c>
      <c r="T66" s="491" t="str">
        <f t="shared" si="1"/>
        <v/>
      </c>
      <c r="U66" s="491" t="str">
        <f t="shared" si="1"/>
        <v/>
      </c>
      <c r="V66" s="491" t="str">
        <f t="shared" si="1"/>
        <v/>
      </c>
      <c r="W66" s="491" t="str">
        <f t="shared" si="1"/>
        <v/>
      </c>
      <c r="X66" s="491" t="str">
        <f t="shared" si="1"/>
        <v/>
      </c>
      <c r="Y66" s="492" t="str">
        <f t="shared" si="1"/>
        <v/>
      </c>
      <c r="Z66" s="490" t="str">
        <f t="shared" si="1"/>
        <v/>
      </c>
      <c r="AA66" s="491" t="str">
        <f t="shared" si="1"/>
        <v/>
      </c>
      <c r="AB66" s="491" t="str">
        <f t="shared" si="1"/>
        <v/>
      </c>
      <c r="AC66" s="491" t="str">
        <f t="shared" si="1"/>
        <v/>
      </c>
      <c r="AD66" s="491" t="str">
        <f t="shared" si="1"/>
        <v/>
      </c>
      <c r="AE66" s="491" t="str">
        <f t="shared" si="1"/>
        <v/>
      </c>
      <c r="AF66" s="492" t="str">
        <f t="shared" si="1"/>
        <v/>
      </c>
      <c r="AG66" s="490" t="str">
        <f t="shared" si="1"/>
        <v/>
      </c>
      <c r="AH66" s="491" t="str">
        <f t="shared" si="1"/>
        <v/>
      </c>
      <c r="AI66" s="491" t="str">
        <f t="shared" si="2"/>
        <v/>
      </c>
      <c r="AJ66" s="491" t="str">
        <f t="shared" si="2"/>
        <v/>
      </c>
      <c r="AK66" s="491" t="str">
        <f t="shared" si="2"/>
        <v/>
      </c>
      <c r="AL66" s="491" t="str">
        <f t="shared" si="2"/>
        <v/>
      </c>
      <c r="AM66" s="492" t="str">
        <f t="shared" si="2"/>
        <v/>
      </c>
      <c r="AN66" s="490" t="str">
        <f t="shared" si="2"/>
        <v/>
      </c>
      <c r="AO66" s="491" t="str">
        <f t="shared" si="2"/>
        <v/>
      </c>
      <c r="AP66" s="491" t="str">
        <f t="shared" si="2"/>
        <v/>
      </c>
      <c r="AQ66" s="491" t="str">
        <f t="shared" si="2"/>
        <v/>
      </c>
      <c r="AR66" s="491" t="str">
        <f t="shared" si="2"/>
        <v/>
      </c>
      <c r="AS66" s="491" t="str">
        <f t="shared" si="2"/>
        <v/>
      </c>
      <c r="AT66" s="492" t="str">
        <f t="shared" si="2"/>
        <v/>
      </c>
      <c r="AU66" s="490" t="str">
        <f t="shared" si="2"/>
        <v/>
      </c>
      <c r="AV66" s="491" t="str">
        <f t="shared" si="2"/>
        <v/>
      </c>
      <c r="AW66" s="491" t="str">
        <f t="shared" si="2"/>
        <v/>
      </c>
      <c r="AX66" s="1841" t="str">
        <f t="shared" si="2"/>
        <v/>
      </c>
      <c r="AY66" s="1842"/>
      <c r="AZ66" s="1843" t="str">
        <f t="shared" si="3"/>
        <v/>
      </c>
      <c r="BA66" s="1844"/>
      <c r="BB66" s="1833"/>
      <c r="BC66" s="1834"/>
      <c r="BD66" s="1834"/>
      <c r="BE66" s="1834"/>
      <c r="BF66" s="1835"/>
    </row>
    <row r="67" spans="2:73" ht="20.25" customHeight="1" x14ac:dyDescent="0.15">
      <c r="B67" s="493"/>
      <c r="C67" s="494"/>
      <c r="D67" s="494"/>
      <c r="E67" s="494"/>
      <c r="F67" s="495"/>
      <c r="G67" s="1759"/>
      <c r="H67" s="1759"/>
      <c r="I67" s="1759"/>
      <c r="J67" s="1759"/>
      <c r="K67" s="1855"/>
      <c r="L67" s="496"/>
      <c r="M67" s="1839" t="s">
        <v>1171</v>
      </c>
      <c r="N67" s="1839"/>
      <c r="O67" s="1839"/>
      <c r="P67" s="1839"/>
      <c r="Q67" s="1839"/>
      <c r="R67" s="1840"/>
      <c r="S67" s="490" t="str">
        <f t="shared" si="1"/>
        <v/>
      </c>
      <c r="T67" s="491" t="str">
        <f t="shared" si="1"/>
        <v/>
      </c>
      <c r="U67" s="491" t="str">
        <f t="shared" si="1"/>
        <v/>
      </c>
      <c r="V67" s="491" t="str">
        <f t="shared" si="1"/>
        <v/>
      </c>
      <c r="W67" s="491" t="str">
        <f t="shared" si="1"/>
        <v/>
      </c>
      <c r="X67" s="491" t="str">
        <f t="shared" si="1"/>
        <v/>
      </c>
      <c r="Y67" s="492" t="str">
        <f t="shared" si="1"/>
        <v/>
      </c>
      <c r="Z67" s="490" t="str">
        <f t="shared" si="1"/>
        <v/>
      </c>
      <c r="AA67" s="491" t="str">
        <f t="shared" si="1"/>
        <v/>
      </c>
      <c r="AB67" s="491" t="str">
        <f t="shared" si="1"/>
        <v/>
      </c>
      <c r="AC67" s="491" t="str">
        <f t="shared" si="1"/>
        <v/>
      </c>
      <c r="AD67" s="491" t="str">
        <f t="shared" si="1"/>
        <v/>
      </c>
      <c r="AE67" s="491" t="str">
        <f t="shared" si="1"/>
        <v/>
      </c>
      <c r="AF67" s="492" t="str">
        <f t="shared" si="1"/>
        <v/>
      </c>
      <c r="AG67" s="490" t="str">
        <f t="shared" si="1"/>
        <v/>
      </c>
      <c r="AH67" s="491" t="str">
        <f t="shared" si="1"/>
        <v/>
      </c>
      <c r="AI67" s="491" t="str">
        <f t="shared" si="2"/>
        <v/>
      </c>
      <c r="AJ67" s="491" t="str">
        <f t="shared" si="2"/>
        <v/>
      </c>
      <c r="AK67" s="491" t="str">
        <f t="shared" si="2"/>
        <v/>
      </c>
      <c r="AL67" s="491" t="str">
        <f t="shared" si="2"/>
        <v/>
      </c>
      <c r="AM67" s="492" t="str">
        <f t="shared" si="2"/>
        <v/>
      </c>
      <c r="AN67" s="490" t="str">
        <f t="shared" si="2"/>
        <v/>
      </c>
      <c r="AO67" s="491" t="str">
        <f t="shared" si="2"/>
        <v/>
      </c>
      <c r="AP67" s="491" t="str">
        <f t="shared" si="2"/>
        <v/>
      </c>
      <c r="AQ67" s="491" t="str">
        <f t="shared" si="2"/>
        <v/>
      </c>
      <c r="AR67" s="491" t="str">
        <f t="shared" si="2"/>
        <v/>
      </c>
      <c r="AS67" s="491" t="str">
        <f t="shared" si="2"/>
        <v/>
      </c>
      <c r="AT67" s="492" t="str">
        <f t="shared" si="2"/>
        <v/>
      </c>
      <c r="AU67" s="490" t="str">
        <f t="shared" si="2"/>
        <v/>
      </c>
      <c r="AV67" s="491" t="str">
        <f t="shared" si="2"/>
        <v/>
      </c>
      <c r="AW67" s="491" t="str">
        <f t="shared" si="2"/>
        <v/>
      </c>
      <c r="AX67" s="1841" t="str">
        <f t="shared" si="2"/>
        <v/>
      </c>
      <c r="AY67" s="1842"/>
      <c r="AZ67" s="1843" t="str">
        <f t="shared" si="3"/>
        <v/>
      </c>
      <c r="BA67" s="1844"/>
      <c r="BB67" s="1833"/>
      <c r="BC67" s="1834"/>
      <c r="BD67" s="1834"/>
      <c r="BE67" s="1834"/>
      <c r="BF67" s="1835"/>
    </row>
    <row r="68" spans="2:73" ht="20.25" customHeight="1" x14ac:dyDescent="0.15">
      <c r="B68" s="497"/>
      <c r="C68" s="498"/>
      <c r="D68" s="498"/>
      <c r="E68" s="498"/>
      <c r="F68" s="495"/>
      <c r="G68" s="1856"/>
      <c r="H68" s="1856"/>
      <c r="I68" s="1856"/>
      <c r="J68" s="1856"/>
      <c r="K68" s="1857"/>
      <c r="L68" s="499"/>
      <c r="M68" s="1861" t="s">
        <v>1173</v>
      </c>
      <c r="N68" s="1861"/>
      <c r="O68" s="1861"/>
      <c r="P68" s="1861"/>
      <c r="Q68" s="1861"/>
      <c r="R68" s="1862"/>
      <c r="S68" s="490" t="str">
        <f t="shared" si="1"/>
        <v/>
      </c>
      <c r="T68" s="491" t="str">
        <f t="shared" si="1"/>
        <v/>
      </c>
      <c r="U68" s="491" t="str">
        <f t="shared" si="1"/>
        <v/>
      </c>
      <c r="V68" s="491" t="str">
        <f t="shared" si="1"/>
        <v/>
      </c>
      <c r="W68" s="491" t="str">
        <f t="shared" si="1"/>
        <v/>
      </c>
      <c r="X68" s="491" t="str">
        <f t="shared" si="1"/>
        <v/>
      </c>
      <c r="Y68" s="492" t="str">
        <f t="shared" si="1"/>
        <v/>
      </c>
      <c r="Z68" s="490" t="str">
        <f t="shared" si="1"/>
        <v/>
      </c>
      <c r="AA68" s="491" t="str">
        <f t="shared" si="1"/>
        <v/>
      </c>
      <c r="AB68" s="491" t="str">
        <f t="shared" si="1"/>
        <v/>
      </c>
      <c r="AC68" s="491" t="str">
        <f t="shared" si="1"/>
        <v/>
      </c>
      <c r="AD68" s="491" t="str">
        <f t="shared" si="1"/>
        <v/>
      </c>
      <c r="AE68" s="491" t="str">
        <f t="shared" si="1"/>
        <v/>
      </c>
      <c r="AF68" s="492" t="str">
        <f t="shared" si="1"/>
        <v/>
      </c>
      <c r="AG68" s="490" t="str">
        <f t="shared" si="1"/>
        <v/>
      </c>
      <c r="AH68" s="491" t="str">
        <f t="shared" si="1"/>
        <v/>
      </c>
      <c r="AI68" s="491" t="str">
        <f t="shared" si="2"/>
        <v/>
      </c>
      <c r="AJ68" s="491" t="str">
        <f t="shared" si="2"/>
        <v/>
      </c>
      <c r="AK68" s="491" t="str">
        <f t="shared" si="2"/>
        <v/>
      </c>
      <c r="AL68" s="491" t="str">
        <f t="shared" si="2"/>
        <v/>
      </c>
      <c r="AM68" s="492" t="str">
        <f t="shared" si="2"/>
        <v/>
      </c>
      <c r="AN68" s="490" t="str">
        <f t="shared" si="2"/>
        <v/>
      </c>
      <c r="AO68" s="491" t="str">
        <f t="shared" si="2"/>
        <v/>
      </c>
      <c r="AP68" s="491" t="str">
        <f t="shared" si="2"/>
        <v/>
      </c>
      <c r="AQ68" s="491" t="str">
        <f t="shared" si="2"/>
        <v/>
      </c>
      <c r="AR68" s="491" t="str">
        <f t="shared" si="2"/>
        <v/>
      </c>
      <c r="AS68" s="491" t="str">
        <f t="shared" si="2"/>
        <v/>
      </c>
      <c r="AT68" s="492" t="str">
        <f t="shared" si="2"/>
        <v/>
      </c>
      <c r="AU68" s="490" t="str">
        <f t="shared" si="2"/>
        <v/>
      </c>
      <c r="AV68" s="491" t="str">
        <f t="shared" si="2"/>
        <v/>
      </c>
      <c r="AW68" s="491" t="str">
        <f t="shared" si="2"/>
        <v/>
      </c>
      <c r="AX68" s="1841" t="str">
        <f t="shared" si="2"/>
        <v/>
      </c>
      <c r="AY68" s="1842"/>
      <c r="AZ68" s="1843" t="str">
        <f t="shared" si="3"/>
        <v/>
      </c>
      <c r="BA68" s="1844"/>
      <c r="BB68" s="1833"/>
      <c r="BC68" s="1834"/>
      <c r="BD68" s="1834"/>
      <c r="BE68" s="1834"/>
      <c r="BF68" s="1835"/>
    </row>
    <row r="69" spans="2:73" ht="20.25" customHeight="1" thickBot="1" x14ac:dyDescent="0.2">
      <c r="B69" s="500"/>
      <c r="C69" s="501"/>
      <c r="D69" s="501"/>
      <c r="E69" s="501"/>
      <c r="F69" s="501"/>
      <c r="G69" s="1849" t="s">
        <v>1214</v>
      </c>
      <c r="H69" s="1849"/>
      <c r="I69" s="1849"/>
      <c r="J69" s="1849"/>
      <c r="K69" s="1849"/>
      <c r="L69" s="1849"/>
      <c r="M69" s="1849"/>
      <c r="N69" s="1849"/>
      <c r="O69" s="1849"/>
      <c r="P69" s="1849"/>
      <c r="Q69" s="1849"/>
      <c r="R69" s="1850"/>
      <c r="S69" s="502"/>
      <c r="T69" s="503"/>
      <c r="U69" s="503"/>
      <c r="V69" s="503"/>
      <c r="W69" s="503"/>
      <c r="X69" s="503"/>
      <c r="Y69" s="504"/>
      <c r="Z69" s="502"/>
      <c r="AA69" s="503"/>
      <c r="AB69" s="503"/>
      <c r="AC69" s="503"/>
      <c r="AD69" s="503"/>
      <c r="AE69" s="503"/>
      <c r="AF69" s="504"/>
      <c r="AG69" s="502"/>
      <c r="AH69" s="503"/>
      <c r="AI69" s="503"/>
      <c r="AJ69" s="503"/>
      <c r="AK69" s="503"/>
      <c r="AL69" s="503"/>
      <c r="AM69" s="504"/>
      <c r="AN69" s="502"/>
      <c r="AO69" s="503"/>
      <c r="AP69" s="503"/>
      <c r="AQ69" s="503"/>
      <c r="AR69" s="503"/>
      <c r="AS69" s="503"/>
      <c r="AT69" s="504"/>
      <c r="AU69" s="502"/>
      <c r="AV69" s="503"/>
      <c r="AW69" s="504"/>
      <c r="AX69" s="1851"/>
      <c r="AY69" s="1852"/>
      <c r="AZ69" s="1852"/>
      <c r="BA69" s="1853"/>
      <c r="BB69" s="1836"/>
      <c r="BC69" s="1837"/>
      <c r="BD69" s="1837"/>
      <c r="BE69" s="1837"/>
      <c r="BF69" s="1838"/>
    </row>
    <row r="70" spans="2:73" ht="13.5" customHeight="1" x14ac:dyDescent="0.15">
      <c r="C70" s="505"/>
      <c r="D70" s="505"/>
      <c r="E70" s="505"/>
      <c r="F70" s="505"/>
      <c r="G70" s="506"/>
      <c r="H70" s="507"/>
      <c r="AF70" s="450"/>
    </row>
    <row r="71" spans="2:73" ht="11.45" customHeight="1" x14ac:dyDescent="0.15">
      <c r="H71" s="508"/>
      <c r="I71" s="508"/>
      <c r="J71" s="508"/>
      <c r="K71" s="508"/>
      <c r="L71" s="508"/>
      <c r="M71" s="508"/>
      <c r="N71" s="508"/>
      <c r="O71" s="508"/>
      <c r="P71" s="508"/>
      <c r="Q71" s="508"/>
      <c r="R71" s="508"/>
      <c r="S71" s="508"/>
      <c r="T71" s="508"/>
      <c r="U71" s="508"/>
      <c r="V71" s="508"/>
      <c r="W71" s="508"/>
      <c r="X71" s="508"/>
      <c r="Y71" s="508"/>
      <c r="Z71" s="508"/>
      <c r="AA71" s="508"/>
      <c r="AB71" s="508"/>
      <c r="AC71" s="508"/>
      <c r="AD71" s="508"/>
      <c r="AE71" s="508"/>
      <c r="AF71" s="508"/>
      <c r="AG71" s="508"/>
      <c r="AH71" s="508"/>
      <c r="AI71" s="508"/>
      <c r="AJ71" s="508"/>
      <c r="AK71" s="508"/>
      <c r="AL71" s="508"/>
      <c r="AM71" s="508"/>
      <c r="AN71" s="508"/>
      <c r="AO71" s="508"/>
      <c r="AP71" s="508"/>
      <c r="AQ71" s="508"/>
      <c r="AR71" s="508"/>
      <c r="AS71" s="508"/>
      <c r="AT71" s="508"/>
      <c r="AU71" s="508"/>
      <c r="AV71" s="508"/>
      <c r="AW71" s="508"/>
      <c r="AX71" s="508"/>
      <c r="AY71" s="508"/>
      <c r="AZ71" s="508"/>
      <c r="BA71" s="508"/>
    </row>
    <row r="72" spans="2:73" ht="20.25" customHeight="1" x14ac:dyDescent="0.2">
      <c r="BN72" s="446"/>
      <c r="BO72" s="435"/>
      <c r="BP72" s="446"/>
      <c r="BQ72" s="446"/>
      <c r="BR72" s="446"/>
      <c r="BS72" s="494"/>
      <c r="BT72" s="509"/>
      <c r="BU72" s="509"/>
    </row>
    <row r="73" spans="2:73" ht="20.25" customHeight="1" x14ac:dyDescent="0.15">
      <c r="C73" s="510"/>
      <c r="D73" s="510"/>
      <c r="E73" s="510"/>
      <c r="F73" s="510"/>
      <c r="G73" s="510"/>
      <c r="H73" s="450"/>
      <c r="I73" s="450"/>
    </row>
    <row r="74" spans="2:73" ht="20.25" customHeight="1" x14ac:dyDescent="0.15">
      <c r="C74" s="510"/>
      <c r="D74" s="510"/>
      <c r="E74" s="510"/>
      <c r="F74" s="510"/>
      <c r="G74" s="510"/>
      <c r="H74" s="450"/>
      <c r="I74" s="450"/>
    </row>
    <row r="75" spans="2:73" ht="20.25" customHeight="1" x14ac:dyDescent="0.15">
      <c r="C75" s="450"/>
      <c r="D75" s="450"/>
      <c r="E75" s="450"/>
      <c r="F75" s="450"/>
      <c r="G75" s="450"/>
    </row>
    <row r="76" spans="2:73" ht="20.25" customHeight="1" x14ac:dyDescent="0.15">
      <c r="C76" s="450"/>
      <c r="D76" s="450"/>
      <c r="E76" s="450"/>
      <c r="F76" s="450"/>
      <c r="G76" s="450"/>
    </row>
    <row r="77" spans="2:73" ht="20.25" customHeight="1" x14ac:dyDescent="0.15">
      <c r="C77" s="450"/>
      <c r="D77" s="450"/>
      <c r="E77" s="450"/>
      <c r="F77" s="450"/>
      <c r="G77" s="450"/>
    </row>
    <row r="78" spans="2:73" ht="20.25" customHeight="1" x14ac:dyDescent="0.15">
      <c r="C78" s="450"/>
      <c r="D78" s="450"/>
      <c r="E78" s="450"/>
      <c r="F78" s="450"/>
      <c r="G78" s="450"/>
    </row>
  </sheetData>
  <sheetProtection insertColumns="0" deleteRows="0"/>
  <mergeCells count="251">
    <mergeCell ref="G62:K68"/>
    <mergeCell ref="M62:R62"/>
    <mergeCell ref="AX62:AY62"/>
    <mergeCell ref="AZ62:BA62"/>
    <mergeCell ref="M68:R68"/>
    <mergeCell ref="AX68:AY68"/>
    <mergeCell ref="AZ68:BA68"/>
    <mergeCell ref="AZ64:BA64"/>
    <mergeCell ref="M65:R65"/>
    <mergeCell ref="AX65:AY65"/>
    <mergeCell ref="AZ65:BA65"/>
    <mergeCell ref="M66:R66"/>
    <mergeCell ref="AX66:AY66"/>
    <mergeCell ref="AZ66:BA66"/>
    <mergeCell ref="G55:G57"/>
    <mergeCell ref="H55:K57"/>
    <mergeCell ref="L55:O57"/>
    <mergeCell ref="P55:R55"/>
    <mergeCell ref="BB62:BF69"/>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G69:R69"/>
    <mergeCell ref="AX69:BA69"/>
    <mergeCell ref="M67:R67"/>
    <mergeCell ref="AX67:AY67"/>
    <mergeCell ref="AZ67:BA67"/>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3:BA24">
    <cfRule type="expression" dxfId="14" priority="254">
      <formula>INDIRECT(ADDRESS(ROW(),COLUMN()))=TRUNC(INDIRECT(ADDRESS(ROW(),COLUMN())))</formula>
    </cfRule>
  </conditionalFormatting>
  <conditionalFormatting sqref="S26:BA27">
    <cfRule type="expression" dxfId="13" priority="233">
      <formula>INDIRECT(ADDRESS(ROW(),COLUMN()))=TRUNC(INDIRECT(ADDRESS(ROW(),COLUMN())))</formula>
    </cfRule>
  </conditionalFormatting>
  <conditionalFormatting sqref="S29:BA30">
    <cfRule type="expression" dxfId="12" priority="212">
      <formula>INDIRECT(ADDRESS(ROW(),COLUMN()))=TRUNC(INDIRECT(ADDRESS(ROW(),COLUMN())))</formula>
    </cfRule>
  </conditionalFormatting>
  <conditionalFormatting sqref="S32:BA33">
    <cfRule type="expression" dxfId="11" priority="191">
      <formula>INDIRECT(ADDRESS(ROW(),COLUMN()))=TRUNC(INDIRECT(ADDRESS(ROW(),COLUMN())))</formula>
    </cfRule>
  </conditionalFormatting>
  <conditionalFormatting sqref="S35:BA36">
    <cfRule type="expression" dxfId="10" priority="170">
      <formula>INDIRECT(ADDRESS(ROW(),COLUMN()))=TRUNC(INDIRECT(ADDRESS(ROW(),COLUMN())))</formula>
    </cfRule>
  </conditionalFormatting>
  <conditionalFormatting sqref="S38:BA39">
    <cfRule type="expression" dxfId="9" priority="149">
      <formula>INDIRECT(ADDRESS(ROW(),COLUMN()))=TRUNC(INDIRECT(ADDRESS(ROW(),COLUMN())))</formula>
    </cfRule>
  </conditionalFormatting>
  <conditionalFormatting sqref="S41:BA42">
    <cfRule type="expression" dxfId="8" priority="128">
      <formula>INDIRECT(ADDRESS(ROW(),COLUMN()))=TRUNC(INDIRECT(ADDRESS(ROW(),COLUMN())))</formula>
    </cfRule>
  </conditionalFormatting>
  <conditionalFormatting sqref="S44:BA45">
    <cfRule type="expression" dxfId="7" priority="107">
      <formula>INDIRECT(ADDRESS(ROW(),COLUMN()))=TRUNC(INDIRECT(ADDRESS(ROW(),COLUMN())))</formula>
    </cfRule>
  </conditionalFormatting>
  <conditionalFormatting sqref="S47:BA48">
    <cfRule type="expression" dxfId="6" priority="86">
      <formula>INDIRECT(ADDRESS(ROW(),COLUMN()))=TRUNC(INDIRECT(ADDRESS(ROW(),COLUMN())))</formula>
    </cfRule>
  </conditionalFormatting>
  <conditionalFormatting sqref="S50:BA51">
    <cfRule type="expression" dxfId="5" priority="65">
      <formula>INDIRECT(ADDRESS(ROW(),COLUMN()))=TRUNC(INDIRECT(ADDRESS(ROW(),COLUMN())))</formula>
    </cfRule>
  </conditionalFormatting>
  <conditionalFormatting sqref="S53:BA54">
    <cfRule type="expression" dxfId="4" priority="44">
      <formula>INDIRECT(ADDRESS(ROW(),COLUMN()))=TRUNC(INDIRECT(ADDRESS(ROW(),COLUMN())))</formula>
    </cfRule>
  </conditionalFormatting>
  <conditionalFormatting sqref="S56:BA57">
    <cfRule type="expression" dxfId="3" priority="23">
      <formula>INDIRECT(ADDRESS(ROW(),COLUMN()))=TRUNC(INDIRECT(ADDRESS(ROW(),COLUMN())))</formula>
    </cfRule>
  </conditionalFormatting>
  <conditionalFormatting sqref="S59:BA60">
    <cfRule type="expression" dxfId="2" priority="2">
      <formula>INDIRECT(ADDRESS(ROW(),COLUMN()))=TRUNC(INDIRECT(ADDRESS(ROW(),COLUMN())))</formula>
    </cfRule>
  </conditionalFormatting>
  <conditionalFormatting sqref="S62:BA69">
    <cfRule type="expression" dxfId="1" priority="1">
      <formula>INDIRECT(ADDRESS(ROW(),COLUMN()))=TRUNC(INDIRECT(ADDRESS(ROW(),COLUMN())))</formula>
    </cfRule>
  </conditionalFormatting>
  <conditionalFormatting sqref="BC14:BD14">
    <cfRule type="expression" dxfId="0" priority="270">
      <formula>INDIRECT(ADDRESS(ROW(),COLUMN()))=TRUNC(INDIRECT(ADDRESS(ROW(),COLUMN())))</formula>
    </cfRule>
  </conditionalFormatting>
  <dataValidations count="8">
    <dataValidation type="list" errorStyle="warning" allowBlank="1" showInputMessage="1" error="リストにない場合のみ、入力してください。" sqref="H22:K60" xr:uid="{00000000-0002-0000-0C00-000000000000}">
      <formula1>INDIRECT(C22)</formula1>
    </dataValidation>
    <dataValidation type="list" allowBlank="1" showInputMessage="1" showErrorMessage="1" sqref="BB3:BE3" xr:uid="{00000000-0002-0000-0C00-000001000000}">
      <formula1>"４週,暦月"</formula1>
    </dataValidation>
    <dataValidation type="list" allowBlank="1" showInputMessage="1" showErrorMessage="1" sqref="AC3" xr:uid="{00000000-0002-0000-0C00-000002000000}">
      <formula1>#REF!</formula1>
    </dataValidation>
    <dataValidation type="list" allowBlank="1" showInputMessage="1" showErrorMessage="1" sqref="BB4:BE4" xr:uid="{00000000-0002-0000-0C00-000003000000}">
      <formula1>"予定,実績,予定・実績"</formula1>
    </dataValidation>
    <dataValidation type="list" allowBlank="1" showInputMessage="1" sqref="C22:E60" xr:uid="{00000000-0002-0000-0C00-000004000000}">
      <formula1>職種</formula1>
    </dataValidation>
    <dataValidation type="list" allowBlank="1" showInputMessage="1" sqref="S22:AW22 S25:AW25 S28:AW28 S31:AW31 S34:AW34 S37:AW37 S40:AW40 S43:AW43 S46:AW46 S49:AW49 S52:AW52 S55:AW55 S58:AW58" xr:uid="{00000000-0002-0000-0C00-000005000000}">
      <formula1>通リハシフト記号表</formula1>
    </dataValidation>
    <dataValidation type="list" allowBlank="1" showInputMessage="1" sqref="G22:G60" xr:uid="{00000000-0002-0000-0C00-000006000000}">
      <formula1>"A, B, C, D"</formula1>
    </dataValidation>
    <dataValidation type="decimal" allowBlank="1" showInputMessage="1" showErrorMessage="1" error="入力可能範囲　32～40" sqref="AX6" xr:uid="{00000000-0002-0000-0C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29" orientation="portrait"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C00-000008000000}">
          <x14:formula1>
            <xm:f>'別紙１-1・３　プルダウン・リスト'!$D$4:$D$17</xm:f>
          </x14:formula1>
          <xm:sqref>AP1:BE1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W42"/>
  <sheetViews>
    <sheetView zoomScale="75" zoomScaleNormal="75" workbookViewId="0">
      <selection activeCell="E7" sqref="E7"/>
    </sheetView>
  </sheetViews>
  <sheetFormatPr defaultColWidth="9" defaultRowHeight="18.75" x14ac:dyDescent="0.15"/>
  <cols>
    <col min="1" max="1" width="1.625" style="513" customWidth="1"/>
    <col min="2" max="2" width="5.625" style="512" customWidth="1"/>
    <col min="3" max="3" width="10.625" style="512" customWidth="1"/>
    <col min="4" max="4" width="3.375" style="512" bestFit="1" customWidth="1"/>
    <col min="5" max="5" width="15.625" style="513" customWidth="1"/>
    <col min="6" max="6" width="3.375" style="513" bestFit="1" customWidth="1"/>
    <col min="7" max="7" width="15.625" style="513" customWidth="1"/>
    <col min="8" max="8" width="3.375" style="513" bestFit="1" customWidth="1"/>
    <col min="9" max="9" width="15.625" style="512" customWidth="1"/>
    <col min="10" max="10" width="3.375" style="513" bestFit="1" customWidth="1"/>
    <col min="11" max="11" width="15.625" style="513" customWidth="1"/>
    <col min="12" max="12" width="3.375" style="513" customWidth="1"/>
    <col min="13" max="13" width="15.625" style="513" customWidth="1"/>
    <col min="14" max="14" width="3.375" style="513" customWidth="1"/>
    <col min="15" max="15" width="15.625" style="513" customWidth="1"/>
    <col min="16" max="16" width="3.375" style="513" customWidth="1"/>
    <col min="17" max="17" width="15.625" style="513" customWidth="1"/>
    <col min="18" max="18" width="3.375" style="513" customWidth="1"/>
    <col min="19" max="19" width="15.625" style="513" customWidth="1"/>
    <col min="20" max="20" width="3.375" style="513" customWidth="1"/>
    <col min="21" max="21" width="15.625" style="513" customWidth="1"/>
    <col min="22" max="22" width="3.375" style="513" customWidth="1"/>
    <col min="23" max="23" width="50.625" style="513" customWidth="1"/>
    <col min="24" max="16384" width="9" style="513"/>
  </cols>
  <sheetData>
    <row r="1" spans="2:23" x14ac:dyDescent="0.15">
      <c r="B1" s="511" t="s">
        <v>1009</v>
      </c>
    </row>
    <row r="2" spans="2:23" x14ac:dyDescent="0.15">
      <c r="B2" s="514" t="s">
        <v>1010</v>
      </c>
      <c r="E2" s="515"/>
      <c r="I2" s="516"/>
    </row>
    <row r="3" spans="2:23" x14ac:dyDescent="0.15">
      <c r="B3" s="516" t="s">
        <v>1215</v>
      </c>
      <c r="E3" s="515" t="s">
        <v>1216</v>
      </c>
      <c r="I3" s="516"/>
    </row>
    <row r="4" spans="2:23" x14ac:dyDescent="0.15">
      <c r="B4" s="514"/>
      <c r="E4" s="1863" t="s">
        <v>1013</v>
      </c>
      <c r="F4" s="1863"/>
      <c r="G4" s="1863"/>
      <c r="H4" s="1863"/>
      <c r="I4" s="1863"/>
      <c r="J4" s="1863"/>
      <c r="K4" s="1863"/>
      <c r="M4" s="1863" t="s">
        <v>1217</v>
      </c>
      <c r="N4" s="1863"/>
      <c r="O4" s="1863"/>
      <c r="Q4" s="1863" t="s">
        <v>1218</v>
      </c>
      <c r="R4" s="1863"/>
      <c r="S4" s="1863"/>
      <c r="T4" s="1863"/>
      <c r="U4" s="1863"/>
      <c r="W4" s="1863" t="s">
        <v>1014</v>
      </c>
    </row>
    <row r="5" spans="2:23" x14ac:dyDescent="0.15">
      <c r="B5" s="512" t="s">
        <v>904</v>
      </c>
      <c r="C5" s="512" t="s">
        <v>976</v>
      </c>
      <c r="E5" s="512" t="s">
        <v>1015</v>
      </c>
      <c r="F5" s="512"/>
      <c r="G5" s="512" t="s">
        <v>1016</v>
      </c>
      <c r="I5" s="512" t="s">
        <v>1017</v>
      </c>
      <c r="K5" s="512" t="s">
        <v>1013</v>
      </c>
      <c r="M5" s="512" t="s">
        <v>1219</v>
      </c>
      <c r="O5" s="512" t="s">
        <v>1220</v>
      </c>
      <c r="Q5" s="512" t="s">
        <v>1219</v>
      </c>
      <c r="S5" s="512" t="s">
        <v>1220</v>
      </c>
      <c r="U5" s="512" t="s">
        <v>1013</v>
      </c>
      <c r="W5" s="1863"/>
    </row>
    <row r="6" spans="2:23" x14ac:dyDescent="0.15">
      <c r="B6" s="512">
        <v>1</v>
      </c>
      <c r="C6" s="517" t="s">
        <v>943</v>
      </c>
      <c r="D6" s="512" t="s">
        <v>1018</v>
      </c>
      <c r="E6" s="518">
        <v>0.375</v>
      </c>
      <c r="F6" s="512" t="s">
        <v>1019</v>
      </c>
      <c r="G6" s="518">
        <v>0.72916666666666663</v>
      </c>
      <c r="H6" s="513" t="s">
        <v>1020</v>
      </c>
      <c r="I6" s="518">
        <v>4.1666666666666664E-2</v>
      </c>
      <c r="J6" s="513" t="s">
        <v>885</v>
      </c>
      <c r="K6" s="519">
        <f t="shared" ref="K6:K8" si="0">(G6-E6-I6)*24</f>
        <v>7.4999999999999982</v>
      </c>
      <c r="M6" s="518">
        <v>0.39583333333333331</v>
      </c>
      <c r="N6" s="512" t="s">
        <v>1019</v>
      </c>
      <c r="O6" s="518">
        <v>0.6875</v>
      </c>
      <c r="Q6" s="520">
        <f>IF(E6&lt;M6,M6,E6)</f>
        <v>0.39583333333333331</v>
      </c>
      <c r="R6" s="512" t="s">
        <v>1019</v>
      </c>
      <c r="S6" s="520">
        <f t="shared" ref="S6:S8" si="1">IF(G6&gt;O6,O6,G6)</f>
        <v>0.6875</v>
      </c>
      <c r="U6" s="519">
        <f t="shared" ref="U6:U8" si="2">(S6-Q6)*24</f>
        <v>7</v>
      </c>
      <c r="W6" s="521"/>
    </row>
    <row r="7" spans="2:23" x14ac:dyDescent="0.15">
      <c r="B7" s="512">
        <v>2</v>
      </c>
      <c r="C7" s="517" t="s">
        <v>922</v>
      </c>
      <c r="D7" s="512" t="s">
        <v>1018</v>
      </c>
      <c r="E7" s="518"/>
      <c r="F7" s="512" t="s">
        <v>1019</v>
      </c>
      <c r="G7" s="518"/>
      <c r="H7" s="513" t="s">
        <v>1020</v>
      </c>
      <c r="I7" s="518">
        <v>0</v>
      </c>
      <c r="J7" s="513" t="s">
        <v>885</v>
      </c>
      <c r="K7" s="519">
        <f t="shared" si="0"/>
        <v>0</v>
      </c>
      <c r="M7" s="518"/>
      <c r="N7" s="512" t="s">
        <v>1019</v>
      </c>
      <c r="O7" s="518"/>
      <c r="Q7" s="520">
        <f t="shared" ref="Q7:Q8" si="3">IF(E7&lt;M7,M7,E7)</f>
        <v>0</v>
      </c>
      <c r="R7" s="512" t="s">
        <v>1019</v>
      </c>
      <c r="S7" s="520">
        <f t="shared" si="1"/>
        <v>0</v>
      </c>
      <c r="U7" s="519">
        <f t="shared" si="2"/>
        <v>0</v>
      </c>
      <c r="W7" s="521"/>
    </row>
    <row r="8" spans="2:23" x14ac:dyDescent="0.15">
      <c r="B8" s="512">
        <v>3</v>
      </c>
      <c r="C8" s="517" t="s">
        <v>1021</v>
      </c>
      <c r="D8" s="512" t="s">
        <v>1018</v>
      </c>
      <c r="E8" s="518"/>
      <c r="F8" s="512" t="s">
        <v>1019</v>
      </c>
      <c r="G8" s="518"/>
      <c r="H8" s="513" t="s">
        <v>1020</v>
      </c>
      <c r="I8" s="518">
        <v>0</v>
      </c>
      <c r="J8" s="513" t="s">
        <v>885</v>
      </c>
      <c r="K8" s="519">
        <f t="shared" si="0"/>
        <v>0</v>
      </c>
      <c r="M8" s="518"/>
      <c r="N8" s="512" t="s">
        <v>1019</v>
      </c>
      <c r="O8" s="518"/>
      <c r="Q8" s="520">
        <f t="shared" si="3"/>
        <v>0</v>
      </c>
      <c r="R8" s="512" t="s">
        <v>1019</v>
      </c>
      <c r="S8" s="520">
        <f t="shared" si="1"/>
        <v>0</v>
      </c>
      <c r="U8" s="519">
        <f t="shared" si="2"/>
        <v>0</v>
      </c>
      <c r="W8" s="521"/>
    </row>
    <row r="9" spans="2:23" x14ac:dyDescent="0.15">
      <c r="B9" s="512">
        <v>4</v>
      </c>
      <c r="C9" s="517" t="s">
        <v>944</v>
      </c>
      <c r="D9" s="512" t="s">
        <v>1018</v>
      </c>
      <c r="E9" s="518"/>
      <c r="F9" s="512" t="s">
        <v>1019</v>
      </c>
      <c r="G9" s="518"/>
      <c r="H9" s="513" t="s">
        <v>1020</v>
      </c>
      <c r="I9" s="518">
        <v>0</v>
      </c>
      <c r="J9" s="513" t="s">
        <v>885</v>
      </c>
      <c r="K9" s="519">
        <f>(G9-E9-I9)*24</f>
        <v>0</v>
      </c>
      <c r="M9" s="518"/>
      <c r="N9" s="512" t="s">
        <v>1019</v>
      </c>
      <c r="O9" s="518"/>
      <c r="Q9" s="520">
        <f>IF(E9&lt;M9,M9,E9)</f>
        <v>0</v>
      </c>
      <c r="R9" s="512" t="s">
        <v>1019</v>
      </c>
      <c r="S9" s="520">
        <f>IF(G9&gt;O9,O9,G9)</f>
        <v>0</v>
      </c>
      <c r="U9" s="519">
        <f>(S9-Q9)*24</f>
        <v>0</v>
      </c>
      <c r="W9" s="521"/>
    </row>
    <row r="10" spans="2:23" x14ac:dyDescent="0.15">
      <c r="B10" s="512">
        <v>5</v>
      </c>
      <c r="C10" s="517" t="s">
        <v>1022</v>
      </c>
      <c r="D10" s="512" t="s">
        <v>1018</v>
      </c>
      <c r="E10" s="518"/>
      <c r="F10" s="512" t="s">
        <v>1019</v>
      </c>
      <c r="G10" s="518"/>
      <c r="H10" s="513" t="s">
        <v>1020</v>
      </c>
      <c r="I10" s="518">
        <v>0</v>
      </c>
      <c r="J10" s="513" t="s">
        <v>885</v>
      </c>
      <c r="K10" s="519">
        <f>(G10-E10-I10)*24</f>
        <v>0</v>
      </c>
      <c r="M10" s="518"/>
      <c r="N10" s="512" t="s">
        <v>1019</v>
      </c>
      <c r="O10" s="518"/>
      <c r="Q10" s="520">
        <f t="shared" ref="Q10:Q25" si="4">IF(E10&lt;M10,M10,E10)</f>
        <v>0</v>
      </c>
      <c r="R10" s="512" t="s">
        <v>1019</v>
      </c>
      <c r="S10" s="520">
        <f t="shared" ref="S10:S25" si="5">IF(G10&gt;O10,O10,G10)</f>
        <v>0</v>
      </c>
      <c r="U10" s="519">
        <f t="shared" ref="U10:U25" si="6">(S10-Q10)*24</f>
        <v>0</v>
      </c>
      <c r="W10" s="521"/>
    </row>
    <row r="11" spans="2:23" x14ac:dyDescent="0.15">
      <c r="B11" s="512">
        <v>6</v>
      </c>
      <c r="C11" s="517" t="s">
        <v>1023</v>
      </c>
      <c r="D11" s="512" t="s">
        <v>1018</v>
      </c>
      <c r="E11" s="518"/>
      <c r="F11" s="512" t="s">
        <v>1019</v>
      </c>
      <c r="G11" s="518"/>
      <c r="H11" s="513" t="s">
        <v>1020</v>
      </c>
      <c r="I11" s="518">
        <v>0</v>
      </c>
      <c r="J11" s="513" t="s">
        <v>885</v>
      </c>
      <c r="K11" s="519">
        <f t="shared" ref="K11:K25" si="7">(G11-E11-I11)*24</f>
        <v>0</v>
      </c>
      <c r="M11" s="518"/>
      <c r="N11" s="512" t="s">
        <v>1019</v>
      </c>
      <c r="O11" s="518"/>
      <c r="Q11" s="520">
        <f t="shared" si="4"/>
        <v>0</v>
      </c>
      <c r="R11" s="512" t="s">
        <v>1019</v>
      </c>
      <c r="S11" s="520">
        <f t="shared" si="5"/>
        <v>0</v>
      </c>
      <c r="U11" s="519">
        <f t="shared" si="6"/>
        <v>0</v>
      </c>
      <c r="W11" s="521"/>
    </row>
    <row r="12" spans="2:23" x14ac:dyDescent="0.15">
      <c r="B12" s="512">
        <v>7</v>
      </c>
      <c r="C12" s="517" t="s">
        <v>1024</v>
      </c>
      <c r="D12" s="512" t="s">
        <v>1018</v>
      </c>
      <c r="E12" s="518"/>
      <c r="F12" s="512" t="s">
        <v>1019</v>
      </c>
      <c r="G12" s="518"/>
      <c r="H12" s="513" t="s">
        <v>1020</v>
      </c>
      <c r="I12" s="518">
        <v>0</v>
      </c>
      <c r="J12" s="513" t="s">
        <v>885</v>
      </c>
      <c r="K12" s="519">
        <f t="shared" si="7"/>
        <v>0</v>
      </c>
      <c r="M12" s="518"/>
      <c r="N12" s="512" t="s">
        <v>1019</v>
      </c>
      <c r="O12" s="518"/>
      <c r="Q12" s="520">
        <f t="shared" si="4"/>
        <v>0</v>
      </c>
      <c r="R12" s="512" t="s">
        <v>1019</v>
      </c>
      <c r="S12" s="520">
        <f t="shared" si="5"/>
        <v>0</v>
      </c>
      <c r="U12" s="519">
        <f t="shared" si="6"/>
        <v>0</v>
      </c>
      <c r="W12" s="521"/>
    </row>
    <row r="13" spans="2:23" x14ac:dyDescent="0.15">
      <c r="B13" s="512">
        <v>8</v>
      </c>
      <c r="C13" s="517" t="s">
        <v>941</v>
      </c>
      <c r="D13" s="512" t="s">
        <v>1018</v>
      </c>
      <c r="E13" s="518"/>
      <c r="F13" s="512" t="s">
        <v>1019</v>
      </c>
      <c r="G13" s="518"/>
      <c r="H13" s="513" t="s">
        <v>1020</v>
      </c>
      <c r="I13" s="518">
        <v>0</v>
      </c>
      <c r="J13" s="513" t="s">
        <v>885</v>
      </c>
      <c r="K13" s="519">
        <f t="shared" si="7"/>
        <v>0</v>
      </c>
      <c r="M13" s="518"/>
      <c r="N13" s="512" t="s">
        <v>1019</v>
      </c>
      <c r="O13" s="518"/>
      <c r="Q13" s="520">
        <f t="shared" si="4"/>
        <v>0</v>
      </c>
      <c r="R13" s="512" t="s">
        <v>1019</v>
      </c>
      <c r="S13" s="520">
        <f t="shared" si="5"/>
        <v>0</v>
      </c>
      <c r="U13" s="519">
        <f t="shared" si="6"/>
        <v>0</v>
      </c>
      <c r="W13" s="521"/>
    </row>
    <row r="14" spans="2:23" x14ac:dyDescent="0.15">
      <c r="B14" s="512">
        <v>9</v>
      </c>
      <c r="C14" s="517" t="s">
        <v>942</v>
      </c>
      <c r="D14" s="512" t="s">
        <v>1018</v>
      </c>
      <c r="E14" s="518"/>
      <c r="F14" s="512" t="s">
        <v>1019</v>
      </c>
      <c r="G14" s="518"/>
      <c r="H14" s="513" t="s">
        <v>1020</v>
      </c>
      <c r="I14" s="518">
        <v>0</v>
      </c>
      <c r="J14" s="513" t="s">
        <v>885</v>
      </c>
      <c r="K14" s="519">
        <f t="shared" si="7"/>
        <v>0</v>
      </c>
      <c r="M14" s="518"/>
      <c r="N14" s="512" t="s">
        <v>1019</v>
      </c>
      <c r="O14" s="518"/>
      <c r="Q14" s="520">
        <f t="shared" si="4"/>
        <v>0</v>
      </c>
      <c r="R14" s="512" t="s">
        <v>1019</v>
      </c>
      <c r="S14" s="520">
        <f t="shared" si="5"/>
        <v>0</v>
      </c>
      <c r="U14" s="519">
        <f t="shared" si="6"/>
        <v>0</v>
      </c>
      <c r="W14" s="521"/>
    </row>
    <row r="15" spans="2:23" x14ac:dyDescent="0.15">
      <c r="B15" s="512">
        <v>10</v>
      </c>
      <c r="C15" s="517" t="s">
        <v>1027</v>
      </c>
      <c r="D15" s="512" t="s">
        <v>1018</v>
      </c>
      <c r="E15" s="518"/>
      <c r="F15" s="512" t="s">
        <v>1019</v>
      </c>
      <c r="G15" s="518"/>
      <c r="H15" s="513" t="s">
        <v>1020</v>
      </c>
      <c r="I15" s="518">
        <v>0</v>
      </c>
      <c r="J15" s="513" t="s">
        <v>885</v>
      </c>
      <c r="K15" s="519">
        <f t="shared" si="7"/>
        <v>0</v>
      </c>
      <c r="M15" s="518"/>
      <c r="N15" s="512" t="s">
        <v>1019</v>
      </c>
      <c r="O15" s="518"/>
      <c r="Q15" s="520">
        <f t="shared" si="4"/>
        <v>0</v>
      </c>
      <c r="R15" s="512" t="s">
        <v>1019</v>
      </c>
      <c r="S15" s="520">
        <f>IF(G15&gt;O15,O15,G15)</f>
        <v>0</v>
      </c>
      <c r="U15" s="519">
        <f t="shared" si="6"/>
        <v>0</v>
      </c>
      <c r="W15" s="521"/>
    </row>
    <row r="16" spans="2:23" x14ac:dyDescent="0.15">
      <c r="B16" s="512">
        <v>11</v>
      </c>
      <c r="C16" s="517" t="s">
        <v>1028</v>
      </c>
      <c r="D16" s="512" t="s">
        <v>1018</v>
      </c>
      <c r="E16" s="518"/>
      <c r="F16" s="512" t="s">
        <v>1019</v>
      </c>
      <c r="G16" s="518"/>
      <c r="H16" s="513" t="s">
        <v>1020</v>
      </c>
      <c r="I16" s="518">
        <v>0</v>
      </c>
      <c r="J16" s="513" t="s">
        <v>885</v>
      </c>
      <c r="K16" s="519">
        <f t="shared" si="7"/>
        <v>0</v>
      </c>
      <c r="M16" s="518"/>
      <c r="N16" s="512" t="s">
        <v>1019</v>
      </c>
      <c r="O16" s="518"/>
      <c r="Q16" s="520">
        <f t="shared" si="4"/>
        <v>0</v>
      </c>
      <c r="R16" s="512" t="s">
        <v>1019</v>
      </c>
      <c r="S16" s="520">
        <f t="shared" si="5"/>
        <v>0</v>
      </c>
      <c r="U16" s="519">
        <f t="shared" si="6"/>
        <v>0</v>
      </c>
      <c r="W16" s="521"/>
    </row>
    <row r="17" spans="2:23" x14ac:dyDescent="0.15">
      <c r="B17" s="512">
        <v>12</v>
      </c>
      <c r="C17" s="517" t="s">
        <v>1029</v>
      </c>
      <c r="D17" s="512" t="s">
        <v>1018</v>
      </c>
      <c r="E17" s="518"/>
      <c r="F17" s="512" t="s">
        <v>1019</v>
      </c>
      <c r="G17" s="518"/>
      <c r="H17" s="513" t="s">
        <v>1020</v>
      </c>
      <c r="I17" s="518">
        <v>0</v>
      </c>
      <c r="J17" s="513" t="s">
        <v>885</v>
      </c>
      <c r="K17" s="519">
        <f t="shared" si="7"/>
        <v>0</v>
      </c>
      <c r="M17" s="518"/>
      <c r="N17" s="512" t="s">
        <v>1019</v>
      </c>
      <c r="O17" s="518"/>
      <c r="Q17" s="520">
        <f t="shared" si="4"/>
        <v>0</v>
      </c>
      <c r="R17" s="512" t="s">
        <v>1019</v>
      </c>
      <c r="S17" s="520">
        <f t="shared" si="5"/>
        <v>0</v>
      </c>
      <c r="U17" s="519">
        <f t="shared" si="6"/>
        <v>0</v>
      </c>
      <c r="W17" s="521"/>
    </row>
    <row r="18" spans="2:23" x14ac:dyDescent="0.15">
      <c r="B18" s="512">
        <v>13</v>
      </c>
      <c r="C18" s="517" t="s">
        <v>1030</v>
      </c>
      <c r="D18" s="512" t="s">
        <v>1018</v>
      </c>
      <c r="E18" s="518"/>
      <c r="F18" s="512" t="s">
        <v>1019</v>
      </c>
      <c r="G18" s="518"/>
      <c r="H18" s="513" t="s">
        <v>1020</v>
      </c>
      <c r="I18" s="518">
        <v>0</v>
      </c>
      <c r="J18" s="513" t="s">
        <v>885</v>
      </c>
      <c r="K18" s="519">
        <f t="shared" si="7"/>
        <v>0</v>
      </c>
      <c r="M18" s="518"/>
      <c r="N18" s="512" t="s">
        <v>1019</v>
      </c>
      <c r="O18" s="518"/>
      <c r="Q18" s="520">
        <f t="shared" si="4"/>
        <v>0</v>
      </c>
      <c r="R18" s="512" t="s">
        <v>1019</v>
      </c>
      <c r="S18" s="520">
        <f t="shared" si="5"/>
        <v>0</v>
      </c>
      <c r="U18" s="519">
        <f t="shared" si="6"/>
        <v>0</v>
      </c>
      <c r="W18" s="521"/>
    </row>
    <row r="19" spans="2:23" x14ac:dyDescent="0.15">
      <c r="B19" s="512">
        <v>14</v>
      </c>
      <c r="C19" s="517" t="s">
        <v>1031</v>
      </c>
      <c r="D19" s="512" t="s">
        <v>1018</v>
      </c>
      <c r="E19" s="518"/>
      <c r="F19" s="512" t="s">
        <v>1019</v>
      </c>
      <c r="G19" s="518"/>
      <c r="H19" s="513" t="s">
        <v>1020</v>
      </c>
      <c r="I19" s="518">
        <v>0</v>
      </c>
      <c r="J19" s="513" t="s">
        <v>885</v>
      </c>
      <c r="K19" s="519">
        <f t="shared" si="7"/>
        <v>0</v>
      </c>
      <c r="M19" s="518"/>
      <c r="N19" s="512" t="s">
        <v>1019</v>
      </c>
      <c r="O19" s="518"/>
      <c r="Q19" s="520">
        <f t="shared" si="4"/>
        <v>0</v>
      </c>
      <c r="R19" s="512" t="s">
        <v>1019</v>
      </c>
      <c r="S19" s="520">
        <f t="shared" si="5"/>
        <v>0</v>
      </c>
      <c r="U19" s="519">
        <f t="shared" si="6"/>
        <v>0</v>
      </c>
      <c r="W19" s="521"/>
    </row>
    <row r="20" spans="2:23" x14ac:dyDescent="0.15">
      <c r="B20" s="512">
        <v>15</v>
      </c>
      <c r="C20" s="517" t="s">
        <v>1032</v>
      </c>
      <c r="D20" s="512" t="s">
        <v>1018</v>
      </c>
      <c r="E20" s="518"/>
      <c r="F20" s="512" t="s">
        <v>1019</v>
      </c>
      <c r="G20" s="518"/>
      <c r="H20" s="513" t="s">
        <v>1020</v>
      </c>
      <c r="I20" s="518">
        <v>0</v>
      </c>
      <c r="J20" s="513" t="s">
        <v>885</v>
      </c>
      <c r="K20" s="522">
        <f t="shared" si="7"/>
        <v>0</v>
      </c>
      <c r="M20" s="518"/>
      <c r="N20" s="512" t="s">
        <v>1019</v>
      </c>
      <c r="O20" s="518"/>
      <c r="Q20" s="520">
        <f t="shared" si="4"/>
        <v>0</v>
      </c>
      <c r="R20" s="512" t="s">
        <v>1019</v>
      </c>
      <c r="S20" s="520">
        <f t="shared" si="5"/>
        <v>0</v>
      </c>
      <c r="U20" s="519">
        <f t="shared" si="6"/>
        <v>0</v>
      </c>
      <c r="W20" s="521"/>
    </row>
    <row r="21" spans="2:23" x14ac:dyDescent="0.15">
      <c r="B21" s="512">
        <v>16</v>
      </c>
      <c r="C21" s="517" t="s">
        <v>1033</v>
      </c>
      <c r="D21" s="512" t="s">
        <v>1018</v>
      </c>
      <c r="E21" s="518"/>
      <c r="F21" s="512" t="s">
        <v>1019</v>
      </c>
      <c r="G21" s="518"/>
      <c r="H21" s="513" t="s">
        <v>1020</v>
      </c>
      <c r="I21" s="518">
        <v>0</v>
      </c>
      <c r="J21" s="513" t="s">
        <v>885</v>
      </c>
      <c r="K21" s="519">
        <f t="shared" si="7"/>
        <v>0</v>
      </c>
      <c r="M21" s="518"/>
      <c r="N21" s="512" t="s">
        <v>1019</v>
      </c>
      <c r="O21" s="518"/>
      <c r="Q21" s="520">
        <f t="shared" si="4"/>
        <v>0</v>
      </c>
      <c r="R21" s="512" t="s">
        <v>1019</v>
      </c>
      <c r="S21" s="520">
        <f t="shared" si="5"/>
        <v>0</v>
      </c>
      <c r="U21" s="519">
        <f t="shared" si="6"/>
        <v>0</v>
      </c>
      <c r="W21" s="521"/>
    </row>
    <row r="22" spans="2:23" x14ac:dyDescent="0.15">
      <c r="B22" s="512">
        <v>17</v>
      </c>
      <c r="C22" s="517" t="s">
        <v>1034</v>
      </c>
      <c r="D22" s="512" t="s">
        <v>1018</v>
      </c>
      <c r="E22" s="518"/>
      <c r="F22" s="512" t="s">
        <v>1019</v>
      </c>
      <c r="G22" s="518"/>
      <c r="H22" s="513" t="s">
        <v>1020</v>
      </c>
      <c r="I22" s="518">
        <v>0</v>
      </c>
      <c r="J22" s="513" t="s">
        <v>885</v>
      </c>
      <c r="K22" s="519">
        <f t="shared" si="7"/>
        <v>0</v>
      </c>
      <c r="M22" s="518"/>
      <c r="N22" s="512" t="s">
        <v>1019</v>
      </c>
      <c r="O22" s="518"/>
      <c r="Q22" s="520">
        <f t="shared" si="4"/>
        <v>0</v>
      </c>
      <c r="R22" s="512" t="s">
        <v>1019</v>
      </c>
      <c r="S22" s="520">
        <f t="shared" si="5"/>
        <v>0</v>
      </c>
      <c r="U22" s="519">
        <f t="shared" si="6"/>
        <v>0</v>
      </c>
      <c r="W22" s="521"/>
    </row>
    <row r="23" spans="2:23" x14ac:dyDescent="0.15">
      <c r="B23" s="512">
        <v>18</v>
      </c>
      <c r="C23" s="517" t="s">
        <v>1035</v>
      </c>
      <c r="D23" s="512" t="s">
        <v>1018</v>
      </c>
      <c r="E23" s="518"/>
      <c r="F23" s="512" t="s">
        <v>1019</v>
      </c>
      <c r="G23" s="518"/>
      <c r="H23" s="513" t="s">
        <v>1020</v>
      </c>
      <c r="I23" s="518">
        <v>0</v>
      </c>
      <c r="J23" s="513" t="s">
        <v>885</v>
      </c>
      <c r="K23" s="519">
        <f t="shared" si="7"/>
        <v>0</v>
      </c>
      <c r="M23" s="518"/>
      <c r="N23" s="512" t="s">
        <v>1019</v>
      </c>
      <c r="O23" s="518"/>
      <c r="Q23" s="520">
        <f t="shared" si="4"/>
        <v>0</v>
      </c>
      <c r="R23" s="512" t="s">
        <v>1019</v>
      </c>
      <c r="S23" s="520">
        <f t="shared" si="5"/>
        <v>0</v>
      </c>
      <c r="U23" s="519">
        <f t="shared" si="6"/>
        <v>0</v>
      </c>
      <c r="W23" s="521"/>
    </row>
    <row r="24" spans="2:23" x14ac:dyDescent="0.15">
      <c r="B24" s="512">
        <v>19</v>
      </c>
      <c r="C24" s="517" t="s">
        <v>1036</v>
      </c>
      <c r="D24" s="512" t="s">
        <v>1018</v>
      </c>
      <c r="E24" s="518"/>
      <c r="F24" s="512" t="s">
        <v>1019</v>
      </c>
      <c r="G24" s="518"/>
      <c r="H24" s="513" t="s">
        <v>1020</v>
      </c>
      <c r="I24" s="518">
        <v>0</v>
      </c>
      <c r="J24" s="513" t="s">
        <v>885</v>
      </c>
      <c r="K24" s="519">
        <f t="shared" si="7"/>
        <v>0</v>
      </c>
      <c r="M24" s="518"/>
      <c r="N24" s="512" t="s">
        <v>1019</v>
      </c>
      <c r="O24" s="518"/>
      <c r="Q24" s="520">
        <f t="shared" si="4"/>
        <v>0</v>
      </c>
      <c r="R24" s="512" t="s">
        <v>1019</v>
      </c>
      <c r="S24" s="520">
        <f t="shared" si="5"/>
        <v>0</v>
      </c>
      <c r="U24" s="519">
        <f t="shared" si="6"/>
        <v>0</v>
      </c>
      <c r="W24" s="521"/>
    </row>
    <row r="25" spans="2:23" x14ac:dyDescent="0.15">
      <c r="B25" s="512">
        <v>20</v>
      </c>
      <c r="C25" s="517" t="s">
        <v>1037</v>
      </c>
      <c r="D25" s="512" t="s">
        <v>1018</v>
      </c>
      <c r="E25" s="518"/>
      <c r="F25" s="512" t="s">
        <v>1019</v>
      </c>
      <c r="G25" s="518"/>
      <c r="H25" s="513" t="s">
        <v>1020</v>
      </c>
      <c r="I25" s="518">
        <v>0</v>
      </c>
      <c r="J25" s="513" t="s">
        <v>885</v>
      </c>
      <c r="K25" s="519">
        <f t="shared" si="7"/>
        <v>0</v>
      </c>
      <c r="M25" s="518"/>
      <c r="N25" s="512" t="s">
        <v>1019</v>
      </c>
      <c r="O25" s="518"/>
      <c r="Q25" s="520">
        <f t="shared" si="4"/>
        <v>0</v>
      </c>
      <c r="R25" s="512" t="s">
        <v>1019</v>
      </c>
      <c r="S25" s="520">
        <f t="shared" si="5"/>
        <v>0</v>
      </c>
      <c r="U25" s="519">
        <f t="shared" si="6"/>
        <v>0</v>
      </c>
      <c r="W25" s="521"/>
    </row>
    <row r="26" spans="2:23" x14ac:dyDescent="0.15">
      <c r="B26" s="512">
        <v>21</v>
      </c>
      <c r="C26" s="517" t="s">
        <v>1038</v>
      </c>
      <c r="D26" s="512" t="s">
        <v>1018</v>
      </c>
      <c r="E26" s="523"/>
      <c r="F26" s="512" t="s">
        <v>1019</v>
      </c>
      <c r="G26" s="523"/>
      <c r="H26" s="513" t="s">
        <v>1020</v>
      </c>
      <c r="I26" s="523"/>
      <c r="J26" s="513" t="s">
        <v>885</v>
      </c>
      <c r="K26" s="517">
        <v>1</v>
      </c>
      <c r="M26" s="519"/>
      <c r="N26" s="512" t="s">
        <v>1019</v>
      </c>
      <c r="O26" s="519"/>
      <c r="Q26" s="519"/>
      <c r="R26" s="512" t="s">
        <v>1019</v>
      </c>
      <c r="S26" s="519"/>
      <c r="U26" s="517">
        <v>1</v>
      </c>
      <c r="W26" s="521"/>
    </row>
    <row r="27" spans="2:23" x14ac:dyDescent="0.15">
      <c r="B27" s="512">
        <v>22</v>
      </c>
      <c r="C27" s="517" t="s">
        <v>1039</v>
      </c>
      <c r="D27" s="512" t="s">
        <v>1018</v>
      </c>
      <c r="E27" s="523"/>
      <c r="F27" s="512" t="s">
        <v>1019</v>
      </c>
      <c r="G27" s="523"/>
      <c r="H27" s="513" t="s">
        <v>1020</v>
      </c>
      <c r="I27" s="523"/>
      <c r="J27" s="513" t="s">
        <v>885</v>
      </c>
      <c r="K27" s="517">
        <v>2</v>
      </c>
      <c r="M27" s="519"/>
      <c r="N27" s="512" t="s">
        <v>1019</v>
      </c>
      <c r="O27" s="519"/>
      <c r="Q27" s="519"/>
      <c r="R27" s="512" t="s">
        <v>1019</v>
      </c>
      <c r="S27" s="519"/>
      <c r="U27" s="517">
        <v>2</v>
      </c>
      <c r="W27" s="521"/>
    </row>
    <row r="28" spans="2:23" x14ac:dyDescent="0.15">
      <c r="B28" s="512">
        <v>23</v>
      </c>
      <c r="C28" s="517" t="s">
        <v>1040</v>
      </c>
      <c r="D28" s="512" t="s">
        <v>1018</v>
      </c>
      <c r="E28" s="523"/>
      <c r="F28" s="512" t="s">
        <v>1019</v>
      </c>
      <c r="G28" s="523"/>
      <c r="H28" s="513" t="s">
        <v>1020</v>
      </c>
      <c r="I28" s="523"/>
      <c r="J28" s="513" t="s">
        <v>885</v>
      </c>
      <c r="K28" s="517">
        <v>3</v>
      </c>
      <c r="M28" s="519"/>
      <c r="N28" s="512" t="s">
        <v>1019</v>
      </c>
      <c r="O28" s="519"/>
      <c r="Q28" s="519"/>
      <c r="R28" s="512" t="s">
        <v>1019</v>
      </c>
      <c r="S28" s="519"/>
      <c r="U28" s="517">
        <v>3</v>
      </c>
      <c r="W28" s="521"/>
    </row>
    <row r="29" spans="2:23" x14ac:dyDescent="0.15">
      <c r="B29" s="512">
        <v>24</v>
      </c>
      <c r="C29" s="517" t="s">
        <v>1041</v>
      </c>
      <c r="D29" s="512" t="s">
        <v>1018</v>
      </c>
      <c r="E29" s="523"/>
      <c r="F29" s="512" t="s">
        <v>1019</v>
      </c>
      <c r="G29" s="523"/>
      <c r="H29" s="513" t="s">
        <v>1020</v>
      </c>
      <c r="I29" s="523"/>
      <c r="J29" s="513" t="s">
        <v>885</v>
      </c>
      <c r="K29" s="517">
        <v>4</v>
      </c>
      <c r="M29" s="519"/>
      <c r="N29" s="512" t="s">
        <v>1019</v>
      </c>
      <c r="O29" s="519"/>
      <c r="Q29" s="519"/>
      <c r="R29" s="512" t="s">
        <v>1019</v>
      </c>
      <c r="S29" s="519"/>
      <c r="U29" s="517">
        <v>4</v>
      </c>
      <c r="W29" s="521"/>
    </row>
    <row r="30" spans="2:23" x14ac:dyDescent="0.15">
      <c r="B30" s="512">
        <v>25</v>
      </c>
      <c r="C30" s="517" t="s">
        <v>1042</v>
      </c>
      <c r="D30" s="512" t="s">
        <v>1018</v>
      </c>
      <c r="E30" s="523"/>
      <c r="F30" s="512" t="s">
        <v>1019</v>
      </c>
      <c r="G30" s="523"/>
      <c r="H30" s="513" t="s">
        <v>1020</v>
      </c>
      <c r="I30" s="523"/>
      <c r="J30" s="513" t="s">
        <v>885</v>
      </c>
      <c r="K30" s="517">
        <v>4</v>
      </c>
      <c r="M30" s="519"/>
      <c r="N30" s="512" t="s">
        <v>1019</v>
      </c>
      <c r="O30" s="519"/>
      <c r="Q30" s="519"/>
      <c r="R30" s="512" t="s">
        <v>1019</v>
      </c>
      <c r="S30" s="519"/>
      <c r="U30" s="517">
        <v>3</v>
      </c>
      <c r="W30" s="521"/>
    </row>
    <row r="31" spans="2:23" x14ac:dyDescent="0.15">
      <c r="B31" s="512">
        <v>26</v>
      </c>
      <c r="C31" s="517" t="s">
        <v>1043</v>
      </c>
      <c r="D31" s="512" t="s">
        <v>1018</v>
      </c>
      <c r="E31" s="523"/>
      <c r="F31" s="512" t="s">
        <v>1019</v>
      </c>
      <c r="G31" s="523"/>
      <c r="H31" s="513" t="s">
        <v>1020</v>
      </c>
      <c r="I31" s="523"/>
      <c r="J31" s="513" t="s">
        <v>885</v>
      </c>
      <c r="K31" s="517">
        <v>5</v>
      </c>
      <c r="M31" s="519"/>
      <c r="N31" s="512" t="s">
        <v>1019</v>
      </c>
      <c r="O31" s="519"/>
      <c r="Q31" s="519"/>
      <c r="R31" s="512" t="s">
        <v>1019</v>
      </c>
      <c r="S31" s="519"/>
      <c r="U31" s="517">
        <v>5</v>
      </c>
      <c r="W31" s="521"/>
    </row>
    <row r="32" spans="2:23" x14ac:dyDescent="0.15">
      <c r="B32" s="512">
        <v>27</v>
      </c>
      <c r="C32" s="517" t="s">
        <v>1221</v>
      </c>
      <c r="D32" s="512" t="s">
        <v>1018</v>
      </c>
      <c r="E32" s="523"/>
      <c r="F32" s="512" t="s">
        <v>1019</v>
      </c>
      <c r="G32" s="523"/>
      <c r="H32" s="513" t="s">
        <v>1020</v>
      </c>
      <c r="I32" s="523"/>
      <c r="J32" s="513" t="s">
        <v>885</v>
      </c>
      <c r="K32" s="517">
        <v>0</v>
      </c>
      <c r="M32" s="519"/>
      <c r="N32" s="512" t="s">
        <v>1019</v>
      </c>
      <c r="O32" s="519"/>
      <c r="Q32" s="519"/>
      <c r="R32" s="512" t="s">
        <v>1019</v>
      </c>
      <c r="S32" s="519"/>
      <c r="U32" s="517">
        <v>0</v>
      </c>
      <c r="W32" s="521" t="s">
        <v>1222</v>
      </c>
    </row>
    <row r="33" spans="2:23" x14ac:dyDescent="0.15">
      <c r="B33" s="512">
        <v>28</v>
      </c>
      <c r="C33" s="517" t="s">
        <v>987</v>
      </c>
      <c r="D33" s="512" t="s">
        <v>1018</v>
      </c>
      <c r="E33" s="523"/>
      <c r="F33" s="512" t="s">
        <v>1019</v>
      </c>
      <c r="G33" s="523"/>
      <c r="H33" s="513" t="s">
        <v>1020</v>
      </c>
      <c r="I33" s="523"/>
      <c r="J33" s="513" t="s">
        <v>885</v>
      </c>
      <c r="K33" s="517"/>
      <c r="M33" s="519"/>
      <c r="N33" s="512" t="s">
        <v>1019</v>
      </c>
      <c r="O33" s="519"/>
      <c r="Q33" s="519"/>
      <c r="R33" s="512" t="s">
        <v>1019</v>
      </c>
      <c r="S33" s="519"/>
      <c r="U33" s="517"/>
      <c r="W33" s="521"/>
    </row>
    <row r="34" spans="2:23" x14ac:dyDescent="0.15">
      <c r="B34" s="512">
        <v>29</v>
      </c>
      <c r="C34" s="517" t="s">
        <v>987</v>
      </c>
      <c r="D34" s="512" t="s">
        <v>1018</v>
      </c>
      <c r="E34" s="523"/>
      <c r="F34" s="512" t="s">
        <v>1019</v>
      </c>
      <c r="G34" s="523"/>
      <c r="H34" s="513" t="s">
        <v>1020</v>
      </c>
      <c r="I34" s="523"/>
      <c r="J34" s="513" t="s">
        <v>885</v>
      </c>
      <c r="K34" s="517"/>
      <c r="M34" s="519"/>
      <c r="N34" s="512" t="s">
        <v>1019</v>
      </c>
      <c r="O34" s="519"/>
      <c r="Q34" s="519"/>
      <c r="R34" s="512" t="s">
        <v>1019</v>
      </c>
      <c r="S34" s="519"/>
      <c r="U34" s="517"/>
      <c r="W34" s="521"/>
    </row>
    <row r="35" spans="2:23" x14ac:dyDescent="0.15">
      <c r="B35" s="512">
        <v>30</v>
      </c>
      <c r="C35" s="517" t="s">
        <v>987</v>
      </c>
      <c r="D35" s="512" t="s">
        <v>1018</v>
      </c>
      <c r="E35" s="523"/>
      <c r="F35" s="512" t="s">
        <v>1019</v>
      </c>
      <c r="G35" s="523"/>
      <c r="H35" s="513" t="s">
        <v>1020</v>
      </c>
      <c r="I35" s="523"/>
      <c r="J35" s="513" t="s">
        <v>885</v>
      </c>
      <c r="K35" s="517"/>
      <c r="M35" s="519"/>
      <c r="N35" s="512" t="s">
        <v>1019</v>
      </c>
      <c r="O35" s="519"/>
      <c r="Q35" s="519"/>
      <c r="R35" s="512" t="s">
        <v>1019</v>
      </c>
      <c r="S35" s="519"/>
      <c r="U35" s="517"/>
      <c r="W35" s="521"/>
    </row>
    <row r="36" spans="2:23" x14ac:dyDescent="0.15">
      <c r="C36" s="524"/>
    </row>
    <row r="37" spans="2:23" x14ac:dyDescent="0.15">
      <c r="C37" s="513" t="s">
        <v>1223</v>
      </c>
    </row>
    <row r="38" spans="2:23" x14ac:dyDescent="0.15">
      <c r="C38" s="513" t="s">
        <v>1224</v>
      </c>
    </row>
    <row r="39" spans="2:23" x14ac:dyDescent="0.15">
      <c r="C39" s="513" t="s">
        <v>1057</v>
      </c>
    </row>
    <row r="40" spans="2:23" x14ac:dyDescent="0.15">
      <c r="C40" s="513" t="s">
        <v>1058</v>
      </c>
    </row>
    <row r="41" spans="2:23" x14ac:dyDescent="0.15">
      <c r="C41" s="514" t="s">
        <v>1225</v>
      </c>
    </row>
    <row r="42" spans="2:23" x14ac:dyDescent="0.15">
      <c r="C42" s="514" t="s">
        <v>1226</v>
      </c>
    </row>
  </sheetData>
  <sheetProtection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38"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S62"/>
  <sheetViews>
    <sheetView workbookViewId="0">
      <selection activeCell="B1" sqref="B1"/>
    </sheetView>
  </sheetViews>
  <sheetFormatPr defaultColWidth="9" defaultRowHeight="13.5" x14ac:dyDescent="0.15"/>
  <cols>
    <col min="1" max="1" width="1.875" style="378" customWidth="1"/>
    <col min="2" max="2" width="11.5" style="378" customWidth="1"/>
    <col min="3" max="17" width="40.625" style="378" customWidth="1"/>
    <col min="18" max="19" width="33.875" style="378" customWidth="1"/>
    <col min="20" max="16384" width="9" style="378"/>
  </cols>
  <sheetData>
    <row r="1" spans="2:4" ht="14.25" x14ac:dyDescent="0.15">
      <c r="B1" s="381" t="s">
        <v>1137</v>
      </c>
      <c r="C1" s="381"/>
      <c r="D1" s="381"/>
    </row>
    <row r="2" spans="2:4" ht="14.25" x14ac:dyDescent="0.15">
      <c r="B2" s="381"/>
      <c r="C2" s="381"/>
      <c r="D2" s="381"/>
    </row>
    <row r="3" spans="2:4" ht="14.25" x14ac:dyDescent="0.15">
      <c r="B3" s="385" t="s">
        <v>904</v>
      </c>
      <c r="C3" s="385" t="s">
        <v>1239</v>
      </c>
      <c r="D3" s="529" t="s">
        <v>1241</v>
      </c>
    </row>
    <row r="4" spans="2:4" ht="14.25" x14ac:dyDescent="0.15">
      <c r="B4" s="394">
        <v>1</v>
      </c>
      <c r="C4" s="395" t="s">
        <v>881</v>
      </c>
      <c r="D4" s="395" t="s">
        <v>1190</v>
      </c>
    </row>
    <row r="5" spans="2:4" ht="14.25" x14ac:dyDescent="0.15">
      <c r="B5" s="394">
        <v>2</v>
      </c>
      <c r="C5" s="395" t="s">
        <v>1059</v>
      </c>
      <c r="D5" s="395" t="s">
        <v>1242</v>
      </c>
    </row>
    <row r="6" spans="2:4" ht="14.25" x14ac:dyDescent="0.15">
      <c r="B6" s="394">
        <v>3</v>
      </c>
      <c r="C6" s="395" t="s">
        <v>1138</v>
      </c>
      <c r="D6" s="395" t="s">
        <v>1243</v>
      </c>
    </row>
    <row r="7" spans="2:4" ht="14.25" x14ac:dyDescent="0.15">
      <c r="B7" s="394">
        <v>4</v>
      </c>
      <c r="C7" s="395" t="s">
        <v>1138</v>
      </c>
      <c r="D7" s="395" t="s">
        <v>1240</v>
      </c>
    </row>
    <row r="8" spans="2:4" ht="14.25" x14ac:dyDescent="0.15">
      <c r="B8" s="394">
        <v>5</v>
      </c>
      <c r="C8" s="395" t="s">
        <v>1138</v>
      </c>
      <c r="D8" s="395" t="s">
        <v>1240</v>
      </c>
    </row>
    <row r="9" spans="2:4" ht="14.25" x14ac:dyDescent="0.15">
      <c r="B9" s="394">
        <v>6</v>
      </c>
      <c r="C9" s="395" t="s">
        <v>1138</v>
      </c>
      <c r="D9" s="395" t="s">
        <v>1240</v>
      </c>
    </row>
    <row r="10" spans="2:4" ht="14.25" x14ac:dyDescent="0.15">
      <c r="B10" s="394">
        <v>7</v>
      </c>
      <c r="C10" s="395" t="s">
        <v>1138</v>
      </c>
      <c r="D10" s="395" t="s">
        <v>919</v>
      </c>
    </row>
    <row r="11" spans="2:4" ht="14.25" x14ac:dyDescent="0.15">
      <c r="B11" s="394">
        <v>8</v>
      </c>
      <c r="C11" s="395" t="s">
        <v>1138</v>
      </c>
      <c r="D11" s="395" t="s">
        <v>919</v>
      </c>
    </row>
    <row r="12" spans="2:4" ht="14.25" x14ac:dyDescent="0.15">
      <c r="B12" s="394">
        <v>9</v>
      </c>
      <c r="C12" s="395" t="s">
        <v>1138</v>
      </c>
      <c r="D12" s="395" t="s">
        <v>919</v>
      </c>
    </row>
    <row r="13" spans="2:4" ht="14.25" x14ac:dyDescent="0.15">
      <c r="B13" s="394">
        <v>10</v>
      </c>
      <c r="C13" s="395" t="s">
        <v>1138</v>
      </c>
      <c r="D13" s="395" t="s">
        <v>1240</v>
      </c>
    </row>
    <row r="14" spans="2:4" ht="14.25" x14ac:dyDescent="0.15">
      <c r="B14" s="394">
        <v>11</v>
      </c>
      <c r="C14" s="395" t="s">
        <v>1138</v>
      </c>
      <c r="D14" s="395" t="s">
        <v>1240</v>
      </c>
    </row>
    <row r="15" spans="2:4" ht="14.25" x14ac:dyDescent="0.15">
      <c r="B15" s="394">
        <v>12</v>
      </c>
      <c r="C15" s="395" t="s">
        <v>1138</v>
      </c>
      <c r="D15" s="395" t="s">
        <v>1240</v>
      </c>
    </row>
    <row r="16" spans="2:4" ht="14.25" x14ac:dyDescent="0.15">
      <c r="B16" s="394">
        <v>13</v>
      </c>
      <c r="C16" s="395" t="s">
        <v>1138</v>
      </c>
      <c r="D16" s="395" t="s">
        <v>1240</v>
      </c>
    </row>
    <row r="17" spans="2:19" ht="14.25" x14ac:dyDescent="0.15">
      <c r="B17" s="394">
        <v>14</v>
      </c>
      <c r="C17" s="395" t="s">
        <v>1138</v>
      </c>
      <c r="D17" s="395" t="s">
        <v>1240</v>
      </c>
    </row>
    <row r="19" spans="2:19" ht="14.25" x14ac:dyDescent="0.15">
      <c r="B19" s="381" t="s">
        <v>1139</v>
      </c>
    </row>
    <row r="20" spans="2:19" ht="14.25" thickBot="1" x14ac:dyDescent="0.2"/>
    <row r="21" spans="2:19" s="535" customFormat="1" ht="15" thickBot="1" x14ac:dyDescent="0.2">
      <c r="B21" s="530" t="s">
        <v>1084</v>
      </c>
      <c r="C21" s="531" t="s">
        <v>917</v>
      </c>
      <c r="D21" s="532" t="s">
        <v>925</v>
      </c>
      <c r="E21" s="532" t="s">
        <v>929</v>
      </c>
      <c r="F21" s="532" t="s">
        <v>1085</v>
      </c>
      <c r="G21" s="532" t="s">
        <v>936</v>
      </c>
      <c r="H21" s="532" t="s">
        <v>956</v>
      </c>
      <c r="I21" s="532" t="s">
        <v>932</v>
      </c>
      <c r="J21" s="532" t="s">
        <v>1086</v>
      </c>
      <c r="K21" s="532" t="s">
        <v>1087</v>
      </c>
      <c r="L21" s="396" t="s">
        <v>934</v>
      </c>
      <c r="M21" s="533" t="s">
        <v>1088</v>
      </c>
      <c r="N21" s="533" t="s">
        <v>1089</v>
      </c>
      <c r="O21" s="533" t="s">
        <v>1090</v>
      </c>
      <c r="P21" s="526" t="s">
        <v>1232</v>
      </c>
      <c r="Q21" s="526" t="s">
        <v>1233</v>
      </c>
      <c r="R21" s="533" t="s">
        <v>1091</v>
      </c>
      <c r="S21" s="534" t="s">
        <v>1138</v>
      </c>
    </row>
    <row r="22" spans="2:19" s="535" customFormat="1" ht="14.25" x14ac:dyDescent="0.15">
      <c r="B22" s="1867" t="s">
        <v>1140</v>
      </c>
      <c r="C22" s="397" t="s">
        <v>925</v>
      </c>
      <c r="D22" s="398" t="s">
        <v>925</v>
      </c>
      <c r="E22" s="398" t="s">
        <v>929</v>
      </c>
      <c r="F22" s="398" t="s">
        <v>1085</v>
      </c>
      <c r="G22" s="398" t="s">
        <v>938</v>
      </c>
      <c r="H22" s="399" t="s">
        <v>958</v>
      </c>
      <c r="I22" s="399" t="s">
        <v>932</v>
      </c>
      <c r="J22" s="399" t="s">
        <v>1086</v>
      </c>
      <c r="K22" s="400" t="s">
        <v>1087</v>
      </c>
      <c r="L22" s="401" t="s">
        <v>934</v>
      </c>
      <c r="M22" s="536" t="s">
        <v>1088</v>
      </c>
      <c r="N22" s="402" t="s">
        <v>1138</v>
      </c>
      <c r="O22" s="402" t="s">
        <v>1138</v>
      </c>
      <c r="P22" s="527" t="s">
        <v>1234</v>
      </c>
      <c r="Q22" s="527" t="s">
        <v>1234</v>
      </c>
      <c r="R22" s="402" t="s">
        <v>1138</v>
      </c>
      <c r="S22" s="403" t="s">
        <v>1138</v>
      </c>
    </row>
    <row r="23" spans="2:19" s="535" customFormat="1" ht="14.25" x14ac:dyDescent="0.15">
      <c r="B23" s="1868"/>
      <c r="C23" s="404" t="s">
        <v>919</v>
      </c>
      <c r="D23" s="402" t="s">
        <v>1138</v>
      </c>
      <c r="E23" s="402" t="s">
        <v>1138</v>
      </c>
      <c r="F23" s="402" t="s">
        <v>1231</v>
      </c>
      <c r="G23" s="402" t="s">
        <v>951</v>
      </c>
      <c r="H23" s="402" t="s">
        <v>1228</v>
      </c>
      <c r="I23" s="402" t="s">
        <v>919</v>
      </c>
      <c r="J23" s="402" t="s">
        <v>919</v>
      </c>
      <c r="K23" s="402" t="s">
        <v>919</v>
      </c>
      <c r="L23" s="402" t="s">
        <v>1138</v>
      </c>
      <c r="M23" s="402" t="s">
        <v>1138</v>
      </c>
      <c r="N23" s="402" t="s">
        <v>1138</v>
      </c>
      <c r="O23" s="402" t="s">
        <v>1138</v>
      </c>
      <c r="P23" s="527" t="s">
        <v>919</v>
      </c>
      <c r="Q23" s="527" t="s">
        <v>1235</v>
      </c>
      <c r="R23" s="402" t="s">
        <v>1138</v>
      </c>
      <c r="S23" s="403" t="s">
        <v>1138</v>
      </c>
    </row>
    <row r="24" spans="2:19" s="535" customFormat="1" ht="14.25" x14ac:dyDescent="0.15">
      <c r="B24" s="1868"/>
      <c r="C24" s="404" t="s">
        <v>1138</v>
      </c>
      <c r="D24" s="402" t="s">
        <v>1138</v>
      </c>
      <c r="E24" s="402" t="s">
        <v>1138</v>
      </c>
      <c r="F24" s="402" t="s">
        <v>1138</v>
      </c>
      <c r="G24" s="402" t="s">
        <v>1138</v>
      </c>
      <c r="H24" s="402" t="s">
        <v>1229</v>
      </c>
      <c r="I24" s="402" t="s">
        <v>1138</v>
      </c>
      <c r="J24" s="402" t="s">
        <v>1138</v>
      </c>
      <c r="K24" s="402" t="s">
        <v>1138</v>
      </c>
      <c r="L24" s="402" t="s">
        <v>1138</v>
      </c>
      <c r="M24" s="402" t="s">
        <v>1138</v>
      </c>
      <c r="N24" s="402" t="s">
        <v>1138</v>
      </c>
      <c r="O24" s="402" t="s">
        <v>1138</v>
      </c>
      <c r="P24" s="527" t="s">
        <v>919</v>
      </c>
      <c r="Q24" s="527" t="s">
        <v>1236</v>
      </c>
      <c r="R24" s="402" t="s">
        <v>1138</v>
      </c>
      <c r="S24" s="403" t="s">
        <v>1138</v>
      </c>
    </row>
    <row r="25" spans="2:19" s="535" customFormat="1" ht="14.25" x14ac:dyDescent="0.15">
      <c r="B25" s="1868"/>
      <c r="C25" s="404" t="s">
        <v>1138</v>
      </c>
      <c r="D25" s="402" t="s">
        <v>1138</v>
      </c>
      <c r="E25" s="402" t="s">
        <v>1138</v>
      </c>
      <c r="F25" s="402" t="s">
        <v>1138</v>
      </c>
      <c r="G25" s="402" t="s">
        <v>1138</v>
      </c>
      <c r="H25" s="402" t="s">
        <v>1230</v>
      </c>
      <c r="I25" s="402" t="s">
        <v>1138</v>
      </c>
      <c r="J25" s="402" t="s">
        <v>1138</v>
      </c>
      <c r="K25" s="402" t="s">
        <v>1138</v>
      </c>
      <c r="L25" s="402" t="s">
        <v>1138</v>
      </c>
      <c r="M25" s="402" t="s">
        <v>1138</v>
      </c>
      <c r="N25" s="402" t="s">
        <v>1138</v>
      </c>
      <c r="O25" s="402" t="s">
        <v>1138</v>
      </c>
      <c r="P25" s="527" t="s">
        <v>919</v>
      </c>
      <c r="Q25" s="527" t="s">
        <v>1237</v>
      </c>
      <c r="R25" s="402" t="s">
        <v>1138</v>
      </c>
      <c r="S25" s="403" t="s">
        <v>1138</v>
      </c>
    </row>
    <row r="26" spans="2:19" s="535" customFormat="1" ht="14.25" x14ac:dyDescent="0.15">
      <c r="B26" s="1868"/>
      <c r="C26" s="537" t="s">
        <v>1138</v>
      </c>
      <c r="D26" s="402" t="s">
        <v>1138</v>
      </c>
      <c r="E26" s="402" t="s">
        <v>1138</v>
      </c>
      <c r="F26" s="402" t="s">
        <v>1138</v>
      </c>
      <c r="G26" s="402" t="s">
        <v>1138</v>
      </c>
      <c r="H26" s="402" t="s">
        <v>1138</v>
      </c>
      <c r="I26" s="402" t="s">
        <v>1138</v>
      </c>
      <c r="J26" s="402" t="s">
        <v>1138</v>
      </c>
      <c r="K26" s="402" t="s">
        <v>1138</v>
      </c>
      <c r="L26" s="402" t="s">
        <v>1138</v>
      </c>
      <c r="M26" s="402" t="s">
        <v>1138</v>
      </c>
      <c r="N26" s="402" t="s">
        <v>1138</v>
      </c>
      <c r="O26" s="402" t="s">
        <v>1138</v>
      </c>
      <c r="P26" s="527" t="s">
        <v>919</v>
      </c>
      <c r="Q26" s="527" t="s">
        <v>919</v>
      </c>
      <c r="R26" s="402" t="s">
        <v>1138</v>
      </c>
      <c r="S26" s="403" t="s">
        <v>1138</v>
      </c>
    </row>
    <row r="27" spans="2:19" s="535" customFormat="1" ht="14.25" x14ac:dyDescent="0.15">
      <c r="B27" s="1868"/>
      <c r="C27" s="537" t="s">
        <v>1138</v>
      </c>
      <c r="D27" s="402" t="s">
        <v>1138</v>
      </c>
      <c r="E27" s="402" t="s">
        <v>1138</v>
      </c>
      <c r="F27" s="402" t="s">
        <v>1138</v>
      </c>
      <c r="G27" s="402" t="s">
        <v>1138</v>
      </c>
      <c r="H27" s="402" t="s">
        <v>1138</v>
      </c>
      <c r="I27" s="402" t="s">
        <v>1138</v>
      </c>
      <c r="J27" s="402" t="s">
        <v>1138</v>
      </c>
      <c r="K27" s="402" t="s">
        <v>1138</v>
      </c>
      <c r="L27" s="402" t="s">
        <v>1138</v>
      </c>
      <c r="M27" s="402" t="s">
        <v>1138</v>
      </c>
      <c r="N27" s="402" t="s">
        <v>1138</v>
      </c>
      <c r="O27" s="402" t="s">
        <v>1138</v>
      </c>
      <c r="P27" s="527" t="s">
        <v>919</v>
      </c>
      <c r="Q27" s="527" t="s">
        <v>919</v>
      </c>
      <c r="R27" s="402" t="s">
        <v>1138</v>
      </c>
      <c r="S27" s="403" t="s">
        <v>1138</v>
      </c>
    </row>
    <row r="28" spans="2:19" s="535" customFormat="1" ht="14.25" x14ac:dyDescent="0.15">
      <c r="B28" s="1868"/>
      <c r="C28" s="537" t="s">
        <v>1138</v>
      </c>
      <c r="D28" s="402" t="s">
        <v>1138</v>
      </c>
      <c r="E28" s="402" t="s">
        <v>1138</v>
      </c>
      <c r="F28" s="402" t="s">
        <v>1138</v>
      </c>
      <c r="G28" s="402" t="s">
        <v>1138</v>
      </c>
      <c r="H28" s="402" t="s">
        <v>1138</v>
      </c>
      <c r="I28" s="402" t="s">
        <v>1138</v>
      </c>
      <c r="J28" s="402" t="s">
        <v>1138</v>
      </c>
      <c r="K28" s="402" t="s">
        <v>1138</v>
      </c>
      <c r="L28" s="402" t="s">
        <v>1138</v>
      </c>
      <c r="M28" s="402" t="s">
        <v>1138</v>
      </c>
      <c r="N28" s="402" t="s">
        <v>1138</v>
      </c>
      <c r="O28" s="402" t="s">
        <v>1138</v>
      </c>
      <c r="P28" s="527" t="s">
        <v>919</v>
      </c>
      <c r="Q28" s="527" t="s">
        <v>919</v>
      </c>
      <c r="R28" s="402" t="s">
        <v>1138</v>
      </c>
      <c r="S28" s="403" t="s">
        <v>1138</v>
      </c>
    </row>
    <row r="29" spans="2:19" s="535" customFormat="1" ht="14.25" x14ac:dyDescent="0.15">
      <c r="B29" s="1868"/>
      <c r="C29" s="537" t="s">
        <v>1138</v>
      </c>
      <c r="D29" s="402" t="s">
        <v>1138</v>
      </c>
      <c r="E29" s="402" t="s">
        <v>1138</v>
      </c>
      <c r="F29" s="402" t="s">
        <v>1138</v>
      </c>
      <c r="G29" s="402" t="s">
        <v>1138</v>
      </c>
      <c r="H29" s="402" t="s">
        <v>1138</v>
      </c>
      <c r="I29" s="402" t="s">
        <v>1138</v>
      </c>
      <c r="J29" s="402" t="s">
        <v>1138</v>
      </c>
      <c r="K29" s="402" t="s">
        <v>1138</v>
      </c>
      <c r="L29" s="402" t="s">
        <v>1138</v>
      </c>
      <c r="M29" s="402" t="s">
        <v>1138</v>
      </c>
      <c r="N29" s="402" t="s">
        <v>1138</v>
      </c>
      <c r="O29" s="402" t="s">
        <v>1138</v>
      </c>
      <c r="P29" s="527" t="s">
        <v>919</v>
      </c>
      <c r="Q29" s="527" t="s">
        <v>919</v>
      </c>
      <c r="R29" s="402" t="s">
        <v>1138</v>
      </c>
      <c r="S29" s="403" t="s">
        <v>1138</v>
      </c>
    </row>
    <row r="30" spans="2:19" s="535" customFormat="1" ht="14.25" x14ac:dyDescent="0.15">
      <c r="B30" s="1868"/>
      <c r="C30" s="537" t="s">
        <v>1138</v>
      </c>
      <c r="D30" s="402" t="s">
        <v>1138</v>
      </c>
      <c r="E30" s="402" t="s">
        <v>1138</v>
      </c>
      <c r="F30" s="402" t="s">
        <v>1138</v>
      </c>
      <c r="G30" s="402" t="s">
        <v>1138</v>
      </c>
      <c r="H30" s="402" t="s">
        <v>1138</v>
      </c>
      <c r="I30" s="402" t="s">
        <v>1138</v>
      </c>
      <c r="J30" s="402" t="s">
        <v>1138</v>
      </c>
      <c r="K30" s="402" t="s">
        <v>1138</v>
      </c>
      <c r="L30" s="402" t="s">
        <v>1138</v>
      </c>
      <c r="M30" s="402" t="s">
        <v>1138</v>
      </c>
      <c r="N30" s="402" t="s">
        <v>1138</v>
      </c>
      <c r="O30" s="402" t="s">
        <v>1138</v>
      </c>
      <c r="P30" s="527" t="s">
        <v>1238</v>
      </c>
      <c r="Q30" s="527" t="s">
        <v>1238</v>
      </c>
      <c r="R30" s="402" t="s">
        <v>1138</v>
      </c>
      <c r="S30" s="403" t="s">
        <v>1138</v>
      </c>
    </row>
    <row r="31" spans="2:19" s="535" customFormat="1" ht="15" thickBot="1" x14ac:dyDescent="0.2">
      <c r="B31" s="1869"/>
      <c r="C31" s="538" t="s">
        <v>1138</v>
      </c>
      <c r="D31" s="405" t="s">
        <v>1138</v>
      </c>
      <c r="E31" s="405" t="s">
        <v>1138</v>
      </c>
      <c r="F31" s="405" t="s">
        <v>1138</v>
      </c>
      <c r="G31" s="405" t="s">
        <v>1138</v>
      </c>
      <c r="H31" s="405" t="s">
        <v>1138</v>
      </c>
      <c r="I31" s="405" t="s">
        <v>1138</v>
      </c>
      <c r="J31" s="405" t="s">
        <v>1138</v>
      </c>
      <c r="K31" s="405" t="s">
        <v>1138</v>
      </c>
      <c r="L31" s="405" t="s">
        <v>1138</v>
      </c>
      <c r="M31" s="405" t="s">
        <v>1138</v>
      </c>
      <c r="N31" s="405" t="s">
        <v>1138</v>
      </c>
      <c r="O31" s="405" t="s">
        <v>1138</v>
      </c>
      <c r="P31" s="528" t="s">
        <v>1238</v>
      </c>
      <c r="Q31" s="528" t="s">
        <v>1238</v>
      </c>
      <c r="R31" s="405" t="s">
        <v>1138</v>
      </c>
      <c r="S31" s="406" t="s">
        <v>1138</v>
      </c>
    </row>
    <row r="36" spans="3:3" x14ac:dyDescent="0.15">
      <c r="C36" s="378" t="s">
        <v>1141</v>
      </c>
    </row>
    <row r="37" spans="3:3" x14ac:dyDescent="0.15">
      <c r="C37" s="378" t="s">
        <v>1142</v>
      </c>
    </row>
    <row r="38" spans="3:3" x14ac:dyDescent="0.15">
      <c r="C38" s="378" t="s">
        <v>1143</v>
      </c>
    </row>
    <row r="39" spans="3:3" x14ac:dyDescent="0.15">
      <c r="C39" s="378" t="s">
        <v>1144</v>
      </c>
    </row>
    <row r="40" spans="3:3" x14ac:dyDescent="0.15">
      <c r="C40" s="378" t="s">
        <v>1145</v>
      </c>
    </row>
    <row r="41" spans="3:3" x14ac:dyDescent="0.15">
      <c r="C41" s="378" t="s">
        <v>1146</v>
      </c>
    </row>
    <row r="42" spans="3:3" x14ac:dyDescent="0.15">
      <c r="C42" s="378" t="s">
        <v>1147</v>
      </c>
    </row>
    <row r="43" spans="3:3" x14ac:dyDescent="0.15">
      <c r="C43" s="378" t="s">
        <v>1148</v>
      </c>
    </row>
    <row r="44" spans="3:3" x14ac:dyDescent="0.15">
      <c r="C44" s="378" t="s">
        <v>1149</v>
      </c>
    </row>
    <row r="45" spans="3:3" x14ac:dyDescent="0.15">
      <c r="C45" s="378" t="s">
        <v>1150</v>
      </c>
    </row>
    <row r="46" spans="3:3" x14ac:dyDescent="0.15">
      <c r="C46" s="378" t="s">
        <v>1151</v>
      </c>
    </row>
    <row r="47" spans="3:3" x14ac:dyDescent="0.15">
      <c r="C47" s="378" t="s">
        <v>1152</v>
      </c>
    </row>
    <row r="48" spans="3:3" x14ac:dyDescent="0.15">
      <c r="C48" s="378" t="s">
        <v>1153</v>
      </c>
    </row>
    <row r="49" spans="3:3" x14ac:dyDescent="0.15">
      <c r="C49" s="378" t="s">
        <v>1154</v>
      </c>
    </row>
    <row r="50" spans="3:3" x14ac:dyDescent="0.15">
      <c r="C50" s="378" t="s">
        <v>1155</v>
      </c>
    </row>
    <row r="51" spans="3:3" x14ac:dyDescent="0.15">
      <c r="C51" s="378" t="s">
        <v>1156</v>
      </c>
    </row>
    <row r="52" spans="3:3" x14ac:dyDescent="0.15">
      <c r="C52" s="378" t="s">
        <v>1157</v>
      </c>
    </row>
    <row r="54" spans="3:3" x14ac:dyDescent="0.15">
      <c r="C54" s="378" t="s">
        <v>1158</v>
      </c>
    </row>
    <row r="55" spans="3:3" x14ac:dyDescent="0.15">
      <c r="C55" s="378" t="s">
        <v>1159</v>
      </c>
    </row>
    <row r="57" spans="3:3" x14ac:dyDescent="0.15">
      <c r="C57" s="378" t="s">
        <v>1160</v>
      </c>
    </row>
    <row r="58" spans="3:3" x14ac:dyDescent="0.15">
      <c r="C58" s="378" t="s">
        <v>1161</v>
      </c>
    </row>
    <row r="59" spans="3:3" x14ac:dyDescent="0.15">
      <c r="C59" s="378" t="s">
        <v>1162</v>
      </c>
    </row>
    <row r="60" spans="3:3" x14ac:dyDescent="0.15">
      <c r="C60" s="378" t="s">
        <v>1163</v>
      </c>
    </row>
    <row r="61" spans="3:3" x14ac:dyDescent="0.15">
      <c r="C61" s="378" t="s">
        <v>1164</v>
      </c>
    </row>
    <row r="62" spans="3:3" x14ac:dyDescent="0.15">
      <c r="C62" s="378" t="s">
        <v>1165</v>
      </c>
    </row>
  </sheetData>
  <mergeCells count="1">
    <mergeCell ref="B22:B31"/>
  </mergeCells>
  <phoneticPr fontId="2"/>
  <pageMargins left="0.70866141732283472" right="0.70866141732283472" top="0.74803149606299213" bottom="0.74803149606299213" header="0.31496062992125984" footer="0.31496062992125984"/>
  <pageSetup paperSize="9" scale="11"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52"/>
  <sheetViews>
    <sheetView showGridLines="0" view="pageBreakPreview" zoomScale="96" zoomScaleNormal="100" zoomScaleSheetLayoutView="100" workbookViewId="0">
      <selection activeCell="L18" sqref="L18:P18"/>
    </sheetView>
  </sheetViews>
  <sheetFormatPr defaultColWidth="8.125" defaultRowHeight="13.5" x14ac:dyDescent="0.15"/>
  <cols>
    <col min="1" max="1" width="3.625" style="1" customWidth="1"/>
    <col min="2" max="2" width="12.5" style="1" customWidth="1"/>
    <col min="3" max="4" width="5.5" style="1" customWidth="1"/>
    <col min="5" max="16" width="4.875" style="1" customWidth="1"/>
    <col min="17" max="17" width="6.625" style="1" customWidth="1"/>
    <col min="18" max="18" width="8.625" style="1" customWidth="1"/>
    <col min="19" max="19" width="8.875" style="1" customWidth="1"/>
    <col min="20" max="20" width="4.875" style="1" customWidth="1"/>
    <col min="21" max="16384" width="8.125" style="1"/>
  </cols>
  <sheetData>
    <row r="1" spans="1:20" ht="24" customHeight="1" thickBot="1" x14ac:dyDescent="0.2">
      <c r="S1" s="1870" t="s">
        <v>874</v>
      </c>
      <c r="T1" s="1870"/>
    </row>
    <row r="2" spans="1:20" ht="22.35" customHeight="1" thickBot="1" x14ac:dyDescent="0.2">
      <c r="B2" s="1900" t="s">
        <v>447</v>
      </c>
      <c r="C2" s="1901"/>
      <c r="D2" s="1901"/>
      <c r="E2" s="1902"/>
      <c r="L2" s="19"/>
      <c r="M2" s="19"/>
      <c r="N2" s="19"/>
      <c r="O2" s="19"/>
      <c r="P2" s="19"/>
      <c r="Q2" s="19"/>
      <c r="R2" s="19"/>
      <c r="S2" s="45"/>
      <c r="T2" s="45"/>
    </row>
    <row r="3" spans="1:20" ht="31.35" customHeight="1" x14ac:dyDescent="0.15">
      <c r="A3" s="2"/>
      <c r="B3" s="1912" t="s">
        <v>477</v>
      </c>
      <c r="C3" s="1913"/>
      <c r="D3" s="1913"/>
      <c r="E3" s="1913"/>
      <c r="F3" s="1913"/>
      <c r="G3" s="1913"/>
      <c r="H3" s="1913"/>
      <c r="I3" s="1913"/>
      <c r="J3" s="1913"/>
      <c r="K3" s="1913"/>
      <c r="L3" s="1913"/>
      <c r="M3" s="1913"/>
      <c r="N3" s="1913"/>
      <c r="O3" s="1913"/>
      <c r="P3" s="1913"/>
      <c r="Q3" s="1913"/>
      <c r="R3" s="1913"/>
      <c r="S3" s="1913"/>
      <c r="T3" s="1914"/>
    </row>
    <row r="4" spans="1:20" ht="16.7" customHeight="1" x14ac:dyDescent="0.15">
      <c r="A4" s="2"/>
      <c r="B4" s="41" t="s">
        <v>468</v>
      </c>
      <c r="C4" s="2"/>
      <c r="D4" s="2"/>
      <c r="E4" s="2"/>
      <c r="F4" s="2"/>
      <c r="G4" s="2"/>
      <c r="T4" s="42"/>
    </row>
    <row r="5" spans="1:20" ht="16.7" customHeight="1" x14ac:dyDescent="0.15">
      <c r="A5" s="2"/>
      <c r="B5" s="41" t="s">
        <v>449</v>
      </c>
      <c r="C5" s="2"/>
      <c r="D5" s="2"/>
      <c r="E5" s="2"/>
      <c r="F5" s="2"/>
      <c r="G5" s="2"/>
      <c r="T5" s="42"/>
    </row>
    <row r="6" spans="1:20" ht="28.35" customHeight="1" x14ac:dyDescent="0.15">
      <c r="A6" s="2"/>
      <c r="B6" s="1903" t="s">
        <v>450</v>
      </c>
      <c r="C6" s="1904"/>
      <c r="D6" s="1904"/>
      <c r="E6" s="1904"/>
      <c r="F6" s="1904"/>
      <c r="G6" s="1904"/>
      <c r="H6" s="1904"/>
      <c r="I6" s="1904"/>
      <c r="J6" s="1904"/>
      <c r="K6" s="1904"/>
      <c r="L6" s="1904"/>
      <c r="M6" s="1904"/>
      <c r="N6" s="1904"/>
      <c r="O6" s="1904"/>
      <c r="P6" s="1904"/>
      <c r="Q6" s="1904"/>
      <c r="R6" s="1904"/>
      <c r="S6" s="1904"/>
      <c r="T6" s="1905"/>
    </row>
    <row r="7" spans="1:20" ht="29.45" customHeight="1" x14ac:dyDescent="0.15">
      <c r="A7" s="2"/>
      <c r="B7" s="1903" t="s">
        <v>451</v>
      </c>
      <c r="C7" s="1904"/>
      <c r="D7" s="1904"/>
      <c r="E7" s="1904"/>
      <c r="F7" s="1904"/>
      <c r="G7" s="1904"/>
      <c r="H7" s="1904"/>
      <c r="I7" s="1904"/>
      <c r="J7" s="1904"/>
      <c r="K7" s="1904"/>
      <c r="L7" s="1904"/>
      <c r="M7" s="1904"/>
      <c r="N7" s="1904"/>
      <c r="O7" s="1904"/>
      <c r="P7" s="1904"/>
      <c r="Q7" s="1904"/>
      <c r="R7" s="1904"/>
      <c r="S7" s="1904"/>
      <c r="T7" s="1905"/>
    </row>
    <row r="8" spans="1:20" ht="15.6" customHeight="1" x14ac:dyDescent="0.15">
      <c r="A8" s="2"/>
      <c r="B8" s="41" t="s">
        <v>469</v>
      </c>
      <c r="C8" s="2"/>
      <c r="D8" s="2"/>
      <c r="E8" s="2"/>
      <c r="F8" s="2"/>
      <c r="G8" s="2"/>
      <c r="T8" s="42"/>
    </row>
    <row r="9" spans="1:20" ht="15.6" customHeight="1" thickBot="1" x14ac:dyDescent="0.2">
      <c r="A9" s="2"/>
      <c r="B9" s="41" t="s">
        <v>452</v>
      </c>
      <c r="C9" s="2"/>
      <c r="D9" s="2"/>
      <c r="E9" s="2"/>
      <c r="F9" s="2"/>
      <c r="G9" s="2"/>
      <c r="T9" s="42"/>
    </row>
    <row r="10" spans="1:20" ht="20.100000000000001" customHeight="1" x14ac:dyDescent="0.15">
      <c r="A10" s="2"/>
      <c r="B10" s="47" t="s">
        <v>448</v>
      </c>
      <c r="C10" s="48"/>
      <c r="D10" s="48"/>
      <c r="E10" s="48"/>
      <c r="F10" s="48"/>
      <c r="G10" s="48"/>
      <c r="H10" s="49"/>
      <c r="I10" s="49"/>
      <c r="J10" s="49"/>
      <c r="K10" s="49"/>
      <c r="L10" s="49"/>
      <c r="M10" s="49"/>
      <c r="N10" s="49"/>
      <c r="O10" s="49"/>
      <c r="P10" s="49"/>
      <c r="Q10" s="49"/>
      <c r="R10" s="49"/>
      <c r="S10" s="49"/>
      <c r="T10" s="50"/>
    </row>
    <row r="11" spans="1:20" ht="20.100000000000001" customHeight="1" thickBot="1" x14ac:dyDescent="0.2">
      <c r="A11" s="2"/>
      <c r="B11" s="43" t="s">
        <v>453</v>
      </c>
      <c r="C11" s="44"/>
      <c r="D11" s="44"/>
      <c r="E11" s="44"/>
      <c r="F11" s="44"/>
      <c r="G11" s="44"/>
      <c r="H11" s="45"/>
      <c r="I11" s="45"/>
      <c r="J11" s="45"/>
      <c r="K11" s="45"/>
      <c r="L11" s="45"/>
      <c r="M11" s="45"/>
      <c r="N11" s="45"/>
      <c r="O11" s="45"/>
      <c r="P11" s="45"/>
      <c r="Q11" s="45"/>
      <c r="R11" s="45"/>
      <c r="S11" s="45"/>
      <c r="T11" s="46"/>
    </row>
    <row r="12" spans="1:20" ht="10.35" customHeight="1" x14ac:dyDescent="0.15">
      <c r="A12" s="2"/>
      <c r="B12" s="2"/>
      <c r="C12" s="2"/>
      <c r="D12" s="2"/>
      <c r="E12" s="2"/>
      <c r="F12" s="2"/>
      <c r="G12" s="2"/>
    </row>
    <row r="13" spans="1:20" ht="27" customHeight="1" x14ac:dyDescent="0.15">
      <c r="A13" s="2"/>
      <c r="B13" s="2" t="s">
        <v>491</v>
      </c>
      <c r="C13" s="2"/>
      <c r="D13" s="2"/>
      <c r="E13" s="2"/>
      <c r="F13" s="2"/>
      <c r="G13" s="2"/>
    </row>
    <row r="14" spans="1:20" ht="19.7" customHeight="1" x14ac:dyDescent="0.15">
      <c r="A14" s="2"/>
      <c r="B14" s="51" t="s">
        <v>470</v>
      </c>
      <c r="C14" s="2"/>
      <c r="D14" s="2"/>
      <c r="E14" s="2"/>
      <c r="F14" s="2"/>
      <c r="G14" s="2"/>
      <c r="H14" s="2" t="s">
        <v>490</v>
      </c>
      <c r="N14" s="53" t="s">
        <v>489</v>
      </c>
    </row>
    <row r="15" spans="1:20" ht="20.100000000000001" customHeight="1" x14ac:dyDescent="0.15">
      <c r="B15" s="52" t="s">
        <v>471</v>
      </c>
    </row>
    <row r="16" spans="1:20" ht="20.100000000000001" customHeight="1" x14ac:dyDescent="0.15">
      <c r="B16" s="52" t="s">
        <v>481</v>
      </c>
    </row>
    <row r="17" spans="2:19" ht="18" customHeight="1" thickBot="1" x14ac:dyDescent="0.2">
      <c r="B17" s="1874" t="s">
        <v>456</v>
      </c>
      <c r="C17" s="1874"/>
      <c r="D17" s="1874"/>
      <c r="E17" s="1874"/>
      <c r="F17" s="1874"/>
      <c r="G17" s="1874"/>
      <c r="H17" s="1874"/>
      <c r="I17" s="1874"/>
      <c r="J17" s="1874"/>
      <c r="K17" s="1874"/>
      <c r="L17" s="1874"/>
      <c r="M17" s="1874"/>
      <c r="N17" s="1874"/>
      <c r="O17" s="1874"/>
      <c r="P17" s="1874"/>
      <c r="Q17" s="1874"/>
    </row>
    <row r="18" spans="2:19" ht="16.7" customHeight="1" x14ac:dyDescent="0.15">
      <c r="B18" s="1888"/>
      <c r="C18" s="1878" t="s">
        <v>1801</v>
      </c>
      <c r="D18" s="1878"/>
      <c r="E18" s="1878"/>
      <c r="F18" s="1878"/>
      <c r="G18" s="1878"/>
      <c r="H18" s="1878"/>
      <c r="I18" s="1878"/>
      <c r="J18" s="1878"/>
      <c r="K18" s="1879"/>
      <c r="L18" s="1880" t="s">
        <v>1799</v>
      </c>
      <c r="M18" s="1880"/>
      <c r="N18" s="1880"/>
      <c r="O18" s="1880"/>
      <c r="P18" s="1880"/>
      <c r="Q18" s="1881" t="s">
        <v>464</v>
      </c>
      <c r="R18" s="1885" t="s">
        <v>475</v>
      </c>
      <c r="S18" s="1909" t="s">
        <v>465</v>
      </c>
    </row>
    <row r="19" spans="2:19" ht="16.7" customHeight="1" x14ac:dyDescent="0.15">
      <c r="B19" s="1889"/>
      <c r="C19" s="3" t="s">
        <v>435</v>
      </c>
      <c r="D19" s="4" t="s">
        <v>436</v>
      </c>
      <c r="E19" s="4" t="s">
        <v>437</v>
      </c>
      <c r="F19" s="4" t="s">
        <v>438</v>
      </c>
      <c r="G19" s="4" t="s">
        <v>439</v>
      </c>
      <c r="H19" s="4" t="s">
        <v>440</v>
      </c>
      <c r="I19" s="4" t="s">
        <v>441</v>
      </c>
      <c r="J19" s="4" t="s">
        <v>442</v>
      </c>
      <c r="K19" s="5" t="s">
        <v>443</v>
      </c>
      <c r="L19" s="6" t="s">
        <v>444</v>
      </c>
      <c r="M19" s="4" t="s">
        <v>445</v>
      </c>
      <c r="N19" s="5" t="s">
        <v>446</v>
      </c>
      <c r="O19" s="4" t="s">
        <v>435</v>
      </c>
      <c r="P19" s="7" t="s">
        <v>436</v>
      </c>
      <c r="Q19" s="1882"/>
      <c r="R19" s="1886"/>
      <c r="S19" s="1910"/>
    </row>
    <row r="20" spans="2:19" ht="27" customHeight="1" x14ac:dyDescent="0.15">
      <c r="B20" s="34" t="s">
        <v>472</v>
      </c>
      <c r="C20" s="8"/>
      <c r="D20" s="247"/>
      <c r="E20" s="247"/>
      <c r="F20" s="247"/>
      <c r="G20" s="247"/>
      <c r="H20" s="247"/>
      <c r="I20" s="247"/>
      <c r="J20" s="247"/>
      <c r="K20" s="9"/>
      <c r="L20" s="14"/>
      <c r="M20" s="247"/>
      <c r="N20" s="9"/>
      <c r="O20" s="1883" t="s">
        <v>458</v>
      </c>
      <c r="P20" s="1883" t="s">
        <v>458</v>
      </c>
      <c r="Q20" s="10"/>
      <c r="R20" s="1886"/>
      <c r="S20" s="1910"/>
    </row>
    <row r="21" spans="2:19" ht="28.35" customHeight="1" x14ac:dyDescent="0.15">
      <c r="B21" s="35" t="s">
        <v>473</v>
      </c>
      <c r="C21" s="11"/>
      <c r="D21" s="11"/>
      <c r="E21" s="248"/>
      <c r="F21" s="248"/>
      <c r="G21" s="248"/>
      <c r="H21" s="248"/>
      <c r="I21" s="248"/>
      <c r="J21" s="248"/>
      <c r="K21" s="12"/>
      <c r="L21" s="16"/>
      <c r="M21" s="248"/>
      <c r="N21" s="12"/>
      <c r="O21" s="1884"/>
      <c r="P21" s="1884"/>
      <c r="Q21" s="13"/>
      <c r="R21" s="1887"/>
      <c r="S21" s="1911"/>
    </row>
    <row r="22" spans="2:19" ht="25.7" customHeight="1" thickBot="1" x14ac:dyDescent="0.2">
      <c r="B22" s="36" t="s">
        <v>454</v>
      </c>
      <c r="C22" s="20"/>
      <c r="D22" s="20"/>
      <c r="E22" s="21"/>
      <c r="F22" s="21"/>
      <c r="G22" s="21"/>
      <c r="H22" s="21"/>
      <c r="I22" s="21"/>
      <c r="J22" s="21"/>
      <c r="K22" s="22"/>
      <c r="L22" s="23"/>
      <c r="M22" s="21"/>
      <c r="N22" s="22"/>
      <c r="O22" s="21" t="s">
        <v>460</v>
      </c>
      <c r="P22" s="22" t="s">
        <v>459</v>
      </c>
      <c r="Q22" s="39"/>
      <c r="R22" s="37"/>
      <c r="S22" s="38" t="e">
        <f>ROUNDUP(Q22/R22,1)</f>
        <v>#DIV/0!</v>
      </c>
    </row>
    <row r="23" spans="2:19" ht="24" customHeight="1" x14ac:dyDescent="0.15">
      <c r="B23" s="36" t="s">
        <v>455</v>
      </c>
      <c r="C23" s="20"/>
      <c r="D23" s="20"/>
      <c r="E23" s="21"/>
      <c r="F23" s="21"/>
      <c r="G23" s="21"/>
      <c r="H23" s="21"/>
      <c r="I23" s="21"/>
      <c r="J23" s="21"/>
      <c r="K23" s="22"/>
      <c r="L23" s="23"/>
      <c r="M23" s="21"/>
      <c r="N23" s="22"/>
      <c r="O23" s="21" t="s">
        <v>461</v>
      </c>
      <c r="P23" s="22" t="s">
        <v>462</v>
      </c>
      <c r="Q23" s="1875"/>
      <c r="R23" s="1876"/>
      <c r="S23" s="1877"/>
    </row>
    <row r="24" spans="2:19" ht="10.7" customHeight="1" x14ac:dyDescent="0.15">
      <c r="B24" s="28"/>
      <c r="C24" s="27"/>
      <c r="D24" s="27"/>
      <c r="E24" s="27"/>
      <c r="F24" s="27"/>
      <c r="G24" s="27"/>
      <c r="H24" s="27"/>
      <c r="I24" s="27"/>
      <c r="J24" s="27"/>
      <c r="K24" s="27"/>
      <c r="L24" s="27"/>
      <c r="M24" s="27"/>
      <c r="N24" s="27"/>
      <c r="O24" s="27"/>
      <c r="P24" s="27"/>
      <c r="Q24" s="29"/>
    </row>
    <row r="25" spans="2:19" ht="30" customHeight="1" thickBot="1" x14ac:dyDescent="0.2">
      <c r="B25" s="1874" t="s">
        <v>457</v>
      </c>
      <c r="C25" s="1874"/>
      <c r="D25" s="1874"/>
      <c r="E25" s="1874"/>
      <c r="F25" s="1874"/>
      <c r="G25" s="1874"/>
      <c r="H25" s="1874"/>
      <c r="I25" s="1874"/>
      <c r="J25" s="1874"/>
      <c r="K25" s="1874"/>
      <c r="L25" s="1874"/>
      <c r="M25" s="1874"/>
      <c r="N25" s="1874"/>
      <c r="O25" s="1874"/>
      <c r="P25" s="1874"/>
      <c r="Q25" s="1874"/>
    </row>
    <row r="26" spans="2:19" ht="18" customHeight="1" x14ac:dyDescent="0.15">
      <c r="B26" s="1888"/>
      <c r="C26" s="1878" t="s">
        <v>1800</v>
      </c>
      <c r="D26" s="1878"/>
      <c r="E26" s="1878"/>
      <c r="F26" s="1878"/>
      <c r="G26" s="1878"/>
      <c r="H26" s="1878"/>
      <c r="I26" s="1878"/>
      <c r="J26" s="1878"/>
      <c r="K26" s="1879"/>
      <c r="L26" s="1880" t="s">
        <v>1799</v>
      </c>
      <c r="M26" s="1880"/>
      <c r="N26" s="1880"/>
      <c r="O26" s="1880"/>
      <c r="P26" s="1880"/>
      <c r="Q26" s="1881" t="s">
        <v>464</v>
      </c>
      <c r="R26" s="1906" t="s">
        <v>474</v>
      </c>
      <c r="S26" s="1909" t="s">
        <v>465</v>
      </c>
    </row>
    <row r="27" spans="2:19" ht="18" customHeight="1" x14ac:dyDescent="0.15">
      <c r="B27" s="1889"/>
      <c r="C27" s="3" t="s">
        <v>435</v>
      </c>
      <c r="D27" s="4" t="s">
        <v>436</v>
      </c>
      <c r="E27" s="4" t="s">
        <v>437</v>
      </c>
      <c r="F27" s="4" t="s">
        <v>438</v>
      </c>
      <c r="G27" s="4" t="s">
        <v>439</v>
      </c>
      <c r="H27" s="4" t="s">
        <v>440</v>
      </c>
      <c r="I27" s="4" t="s">
        <v>441</v>
      </c>
      <c r="J27" s="4" t="s">
        <v>442</v>
      </c>
      <c r="K27" s="5" t="s">
        <v>443</v>
      </c>
      <c r="L27" s="6" t="s">
        <v>444</v>
      </c>
      <c r="M27" s="4" t="s">
        <v>445</v>
      </c>
      <c r="N27" s="5" t="s">
        <v>446</v>
      </c>
      <c r="O27" s="4" t="s">
        <v>435</v>
      </c>
      <c r="P27" s="7" t="s">
        <v>436</v>
      </c>
      <c r="Q27" s="1882"/>
      <c r="R27" s="1907"/>
      <c r="S27" s="1910"/>
    </row>
    <row r="28" spans="2:19" ht="24" customHeight="1" x14ac:dyDescent="0.15">
      <c r="B28" s="34" t="s">
        <v>472</v>
      </c>
      <c r="C28" s="1883" t="s">
        <v>458</v>
      </c>
      <c r="D28" s="1883" t="s">
        <v>458</v>
      </c>
      <c r="E28" s="247"/>
      <c r="F28" s="247"/>
      <c r="G28" s="247"/>
      <c r="H28" s="247"/>
      <c r="I28" s="247"/>
      <c r="J28" s="247"/>
      <c r="K28" s="9"/>
      <c r="L28" s="14"/>
      <c r="M28" s="247"/>
      <c r="N28" s="9"/>
      <c r="O28" s="247"/>
      <c r="P28" s="15"/>
      <c r="Q28" s="10"/>
      <c r="R28" s="1907"/>
      <c r="S28" s="1910"/>
    </row>
    <row r="29" spans="2:19" ht="27.6" customHeight="1" x14ac:dyDescent="0.15">
      <c r="B29" s="35" t="s">
        <v>473</v>
      </c>
      <c r="C29" s="1884"/>
      <c r="D29" s="1884"/>
      <c r="E29" s="248"/>
      <c r="F29" s="248"/>
      <c r="G29" s="248"/>
      <c r="H29" s="248"/>
      <c r="I29" s="248"/>
      <c r="J29" s="248"/>
      <c r="K29" s="12"/>
      <c r="L29" s="16"/>
      <c r="M29" s="248"/>
      <c r="N29" s="12"/>
      <c r="O29" s="248"/>
      <c r="P29" s="17"/>
      <c r="Q29" s="13"/>
      <c r="R29" s="1908"/>
      <c r="S29" s="1911"/>
    </row>
    <row r="30" spans="2:19" ht="25.7" customHeight="1" thickBot="1" x14ac:dyDescent="0.2">
      <c r="B30" s="36" t="s">
        <v>454</v>
      </c>
      <c r="C30" s="21" t="s">
        <v>460</v>
      </c>
      <c r="D30" s="22" t="s">
        <v>459</v>
      </c>
      <c r="E30" s="21"/>
      <c r="F30" s="21"/>
      <c r="G30" s="21"/>
      <c r="H30" s="21"/>
      <c r="I30" s="21"/>
      <c r="J30" s="21"/>
      <c r="K30" s="22"/>
      <c r="L30" s="23"/>
      <c r="M30" s="21"/>
      <c r="N30" s="22"/>
      <c r="O30" s="21"/>
      <c r="P30" s="22"/>
      <c r="Q30" s="39"/>
      <c r="R30" s="37"/>
      <c r="S30" s="38" t="e">
        <f>ROUNDUP(Q30/R30,1)</f>
        <v>#DIV/0!</v>
      </c>
    </row>
    <row r="31" spans="2:19" ht="24" customHeight="1" x14ac:dyDescent="0.15">
      <c r="B31" s="36" t="s">
        <v>455</v>
      </c>
      <c r="C31" s="21" t="s">
        <v>461</v>
      </c>
      <c r="D31" s="22" t="s">
        <v>462</v>
      </c>
      <c r="E31" s="21"/>
      <c r="F31" s="21"/>
      <c r="G31" s="21"/>
      <c r="H31" s="21"/>
      <c r="I31" s="21"/>
      <c r="J31" s="21"/>
      <c r="K31" s="22"/>
      <c r="L31" s="23"/>
      <c r="M31" s="21"/>
      <c r="N31" s="22"/>
      <c r="O31" s="21"/>
      <c r="P31" s="22"/>
      <c r="Q31" s="1875"/>
      <c r="R31" s="1876"/>
      <c r="S31" s="1877"/>
    </row>
    <row r="32" spans="2:19" ht="10.7" customHeight="1" x14ac:dyDescent="0.15">
      <c r="B32" s="28"/>
      <c r="C32" s="27"/>
      <c r="D32" s="27"/>
      <c r="E32" s="27"/>
      <c r="F32" s="27"/>
      <c r="G32" s="27"/>
      <c r="H32" s="27"/>
      <c r="I32" s="27"/>
      <c r="J32" s="27"/>
      <c r="K32" s="27"/>
      <c r="L32" s="27"/>
      <c r="M32" s="27"/>
      <c r="N32" s="27"/>
      <c r="O32" s="27"/>
      <c r="P32" s="27"/>
      <c r="Q32" s="29"/>
    </row>
    <row r="33" spans="2:19" ht="30" customHeight="1" thickBot="1" x14ac:dyDescent="0.2">
      <c r="B33" s="1874" t="s">
        <v>463</v>
      </c>
      <c r="C33" s="1874"/>
      <c r="D33" s="1874"/>
      <c r="E33" s="1874"/>
      <c r="F33" s="1874"/>
      <c r="G33" s="1874"/>
      <c r="H33" s="1874"/>
      <c r="I33" s="1874"/>
      <c r="J33" s="1874"/>
      <c r="K33" s="1874"/>
      <c r="L33" s="1874"/>
      <c r="M33" s="1874"/>
      <c r="N33" s="1874"/>
      <c r="O33" s="1874"/>
      <c r="P33" s="1874"/>
      <c r="Q33" s="1874"/>
    </row>
    <row r="34" spans="2:19" ht="19.7" customHeight="1" x14ac:dyDescent="0.15">
      <c r="B34" s="1888"/>
      <c r="C34" s="1878" t="s">
        <v>1801</v>
      </c>
      <c r="D34" s="1878"/>
      <c r="E34" s="1878"/>
      <c r="F34" s="1878"/>
      <c r="G34" s="1878"/>
      <c r="H34" s="1878"/>
      <c r="I34" s="1878"/>
      <c r="J34" s="1878"/>
      <c r="K34" s="1879"/>
      <c r="L34" s="1880" t="s">
        <v>1799</v>
      </c>
      <c r="M34" s="1880"/>
      <c r="N34" s="1880"/>
      <c r="O34" s="1880"/>
      <c r="P34" s="1880"/>
      <c r="Q34" s="1881" t="s">
        <v>464</v>
      </c>
      <c r="R34" s="1906" t="s">
        <v>476</v>
      </c>
      <c r="S34" s="1909" t="s">
        <v>465</v>
      </c>
    </row>
    <row r="35" spans="2:19" ht="18.600000000000001" customHeight="1" x14ac:dyDescent="0.15">
      <c r="B35" s="1889"/>
      <c r="C35" s="3" t="s">
        <v>435</v>
      </c>
      <c r="D35" s="4" t="s">
        <v>436</v>
      </c>
      <c r="E35" s="4" t="s">
        <v>437</v>
      </c>
      <c r="F35" s="4" t="s">
        <v>438</v>
      </c>
      <c r="G35" s="4" t="s">
        <v>439</v>
      </c>
      <c r="H35" s="4" t="s">
        <v>440</v>
      </c>
      <c r="I35" s="4" t="s">
        <v>441</v>
      </c>
      <c r="J35" s="4" t="s">
        <v>442</v>
      </c>
      <c r="K35" s="5" t="s">
        <v>443</v>
      </c>
      <c r="L35" s="6" t="s">
        <v>444</v>
      </c>
      <c r="M35" s="4" t="s">
        <v>445</v>
      </c>
      <c r="N35" s="5" t="s">
        <v>446</v>
      </c>
      <c r="O35" s="4" t="s">
        <v>435</v>
      </c>
      <c r="P35" s="7" t="s">
        <v>436</v>
      </c>
      <c r="Q35" s="1882"/>
      <c r="R35" s="1907"/>
      <c r="S35" s="1910"/>
    </row>
    <row r="36" spans="2:19" ht="23.45" customHeight="1" x14ac:dyDescent="0.15">
      <c r="B36" s="34" t="s">
        <v>472</v>
      </c>
      <c r="C36" s="1883" t="s">
        <v>458</v>
      </c>
      <c r="D36" s="1883" t="s">
        <v>458</v>
      </c>
      <c r="E36" s="1883" t="s">
        <v>458</v>
      </c>
      <c r="F36" s="1883" t="s">
        <v>458</v>
      </c>
      <c r="G36" s="1883" t="s">
        <v>458</v>
      </c>
      <c r="H36" s="1883" t="s">
        <v>458</v>
      </c>
      <c r="I36" s="1883" t="s">
        <v>458</v>
      </c>
      <c r="J36" s="1883" t="s">
        <v>458</v>
      </c>
      <c r="K36" s="32"/>
      <c r="L36" s="14"/>
      <c r="M36" s="247"/>
      <c r="N36" s="9"/>
      <c r="O36" s="247"/>
      <c r="P36" s="15"/>
      <c r="Q36" s="10"/>
      <c r="R36" s="1907"/>
      <c r="S36" s="1910"/>
    </row>
    <row r="37" spans="2:19" ht="27.6" customHeight="1" x14ac:dyDescent="0.15">
      <c r="B37" s="35" t="s">
        <v>473</v>
      </c>
      <c r="C37" s="1884"/>
      <c r="D37" s="1884"/>
      <c r="E37" s="1884"/>
      <c r="F37" s="1884"/>
      <c r="G37" s="1884"/>
      <c r="H37" s="1884"/>
      <c r="I37" s="1884"/>
      <c r="J37" s="1884"/>
      <c r="K37" s="33"/>
      <c r="L37" s="16"/>
      <c r="M37" s="248"/>
      <c r="N37" s="12"/>
      <c r="O37" s="248"/>
      <c r="P37" s="17"/>
      <c r="Q37" s="13"/>
      <c r="R37" s="1908"/>
      <c r="S37" s="1911"/>
    </row>
    <row r="38" spans="2:19" ht="25.7" customHeight="1" thickBot="1" x14ac:dyDescent="0.2">
      <c r="B38" s="36" t="s">
        <v>454</v>
      </c>
      <c r="C38" s="21" t="s">
        <v>460</v>
      </c>
      <c r="D38" s="22" t="s">
        <v>459</v>
      </c>
      <c r="E38" s="21" t="s">
        <v>460</v>
      </c>
      <c r="F38" s="22" t="s">
        <v>459</v>
      </c>
      <c r="G38" s="21" t="s">
        <v>460</v>
      </c>
      <c r="H38" s="22" t="s">
        <v>459</v>
      </c>
      <c r="I38" s="21" t="s">
        <v>460</v>
      </c>
      <c r="J38" s="22" t="s">
        <v>459</v>
      </c>
      <c r="K38" s="21"/>
      <c r="L38" s="23"/>
      <c r="M38" s="21"/>
      <c r="N38" s="22"/>
      <c r="O38" s="21"/>
      <c r="P38" s="22"/>
      <c r="Q38" s="39"/>
      <c r="R38" s="37"/>
      <c r="S38" s="38" t="e">
        <f>ROUNDUP(Q38/R38,1)</f>
        <v>#DIV/0!</v>
      </c>
    </row>
    <row r="39" spans="2:19" ht="23.45" customHeight="1" x14ac:dyDescent="0.15">
      <c r="B39" s="36" t="s">
        <v>455</v>
      </c>
      <c r="C39" s="21" t="s">
        <v>460</v>
      </c>
      <c r="D39" s="22" t="s">
        <v>459</v>
      </c>
      <c r="E39" s="21" t="s">
        <v>460</v>
      </c>
      <c r="F39" s="22" t="s">
        <v>459</v>
      </c>
      <c r="G39" s="21" t="s">
        <v>460</v>
      </c>
      <c r="H39" s="22" t="s">
        <v>459</v>
      </c>
      <c r="I39" s="21" t="s">
        <v>460</v>
      </c>
      <c r="J39" s="22" t="s">
        <v>459</v>
      </c>
      <c r="K39" s="21"/>
      <c r="L39" s="23"/>
      <c r="M39" s="21"/>
      <c r="N39" s="22"/>
      <c r="O39" s="21"/>
      <c r="P39" s="22"/>
      <c r="Q39" s="1875"/>
      <c r="R39" s="1876"/>
      <c r="S39" s="1877"/>
    </row>
    <row r="40" spans="2:19" ht="10.35" customHeight="1" x14ac:dyDescent="0.15">
      <c r="B40" s="30"/>
      <c r="C40" s="250"/>
      <c r="D40" s="250"/>
      <c r="E40" s="250"/>
      <c r="F40" s="250"/>
      <c r="G40" s="250"/>
      <c r="H40" s="250"/>
      <c r="I40" s="250"/>
      <c r="J40" s="250"/>
      <c r="K40" s="250"/>
      <c r="L40" s="250"/>
      <c r="M40" s="250"/>
      <c r="N40" s="250"/>
      <c r="O40" s="250"/>
      <c r="P40" s="250"/>
      <c r="Q40" s="31"/>
    </row>
    <row r="41" spans="2:19" ht="22.7" customHeight="1" thickBot="1" x14ac:dyDescent="0.2">
      <c r="B41" s="1874" t="s">
        <v>467</v>
      </c>
      <c r="C41" s="1874"/>
      <c r="D41" s="1874"/>
      <c r="E41" s="1874"/>
      <c r="F41" s="1874"/>
      <c r="G41" s="1874"/>
      <c r="H41" s="1874"/>
      <c r="I41" s="1874"/>
      <c r="J41" s="1874"/>
      <c r="K41" s="1874"/>
      <c r="L41" s="1874"/>
      <c r="M41" s="1874"/>
      <c r="N41" s="1874"/>
      <c r="O41" s="1874"/>
      <c r="P41" s="1874"/>
      <c r="Q41" s="1891"/>
    </row>
    <row r="42" spans="2:19" ht="19.7" customHeight="1" x14ac:dyDescent="0.15">
      <c r="B42" s="1888"/>
      <c r="C42" s="1878" t="s">
        <v>1801</v>
      </c>
      <c r="D42" s="1878"/>
      <c r="E42" s="1878"/>
      <c r="F42" s="1878"/>
      <c r="G42" s="1878"/>
      <c r="H42" s="1878"/>
      <c r="I42" s="1878"/>
      <c r="J42" s="1878"/>
      <c r="K42" s="1879"/>
      <c r="L42" s="1880" t="s">
        <v>1799</v>
      </c>
      <c r="M42" s="1880"/>
      <c r="N42" s="1880"/>
      <c r="O42" s="1880"/>
      <c r="P42" s="1880"/>
      <c r="Q42" s="1892" t="s">
        <v>466</v>
      </c>
      <c r="R42" s="1893"/>
    </row>
    <row r="43" spans="2:19" ht="18.600000000000001" customHeight="1" x14ac:dyDescent="0.15">
      <c r="B43" s="1889"/>
      <c r="C43" s="3" t="s">
        <v>435</v>
      </c>
      <c r="D43" s="4" t="s">
        <v>436</v>
      </c>
      <c r="E43" s="4" t="s">
        <v>437</v>
      </c>
      <c r="F43" s="4" t="s">
        <v>438</v>
      </c>
      <c r="G43" s="4" t="s">
        <v>439</v>
      </c>
      <c r="H43" s="4" t="s">
        <v>440</v>
      </c>
      <c r="I43" s="4" t="s">
        <v>441</v>
      </c>
      <c r="J43" s="4" t="s">
        <v>442</v>
      </c>
      <c r="K43" s="5" t="s">
        <v>443</v>
      </c>
      <c r="L43" s="6" t="s">
        <v>444</v>
      </c>
      <c r="M43" s="4" t="s">
        <v>445</v>
      </c>
      <c r="N43" s="5" t="s">
        <v>446</v>
      </c>
      <c r="O43" s="4" t="s">
        <v>435</v>
      </c>
      <c r="P43" s="22" t="s">
        <v>436</v>
      </c>
      <c r="Q43" s="1894"/>
      <c r="R43" s="1895"/>
    </row>
    <row r="44" spans="2:19" ht="23.45" customHeight="1" x14ac:dyDescent="0.15">
      <c r="B44" s="34" t="s">
        <v>472</v>
      </c>
      <c r="C44" s="1883" t="s">
        <v>458</v>
      </c>
      <c r="D44" s="1883" t="s">
        <v>458</v>
      </c>
      <c r="E44" s="1883" t="s">
        <v>458</v>
      </c>
      <c r="F44" s="1883" t="s">
        <v>458</v>
      </c>
      <c r="G44" s="1883" t="s">
        <v>458</v>
      </c>
      <c r="H44" s="1883" t="s">
        <v>458</v>
      </c>
      <c r="I44" s="1883" t="s">
        <v>458</v>
      </c>
      <c r="J44" s="1883" t="s">
        <v>458</v>
      </c>
      <c r="K44" s="1883" t="s">
        <v>458</v>
      </c>
      <c r="L44" s="14"/>
      <c r="M44" s="247"/>
      <c r="N44" s="9"/>
      <c r="O44" s="247"/>
      <c r="P44" s="9"/>
      <c r="Q44" s="1894"/>
      <c r="R44" s="1895"/>
    </row>
    <row r="45" spans="2:19" ht="27" customHeight="1" x14ac:dyDescent="0.15">
      <c r="B45" s="35" t="s">
        <v>473</v>
      </c>
      <c r="C45" s="1884"/>
      <c r="D45" s="1884"/>
      <c r="E45" s="1884"/>
      <c r="F45" s="1884"/>
      <c r="G45" s="1884"/>
      <c r="H45" s="1884"/>
      <c r="I45" s="1884"/>
      <c r="J45" s="1884"/>
      <c r="K45" s="1884"/>
      <c r="L45" s="16"/>
      <c r="M45" s="248"/>
      <c r="N45" s="12"/>
      <c r="O45" s="248"/>
      <c r="P45" s="12"/>
      <c r="Q45" s="1894"/>
      <c r="R45" s="1895"/>
    </row>
    <row r="46" spans="2:19" ht="25.7" customHeight="1" x14ac:dyDescent="0.15">
      <c r="B46" s="36" t="s">
        <v>454</v>
      </c>
      <c r="C46" s="21" t="s">
        <v>460</v>
      </c>
      <c r="D46" s="22" t="s">
        <v>459</v>
      </c>
      <c r="E46" s="21" t="s">
        <v>460</v>
      </c>
      <c r="F46" s="22" t="s">
        <v>459</v>
      </c>
      <c r="G46" s="21" t="s">
        <v>460</v>
      </c>
      <c r="H46" s="22" t="s">
        <v>459</v>
      </c>
      <c r="I46" s="21" t="s">
        <v>460</v>
      </c>
      <c r="J46" s="22" t="s">
        <v>459</v>
      </c>
      <c r="K46" s="22" t="s">
        <v>459</v>
      </c>
      <c r="L46" s="23"/>
      <c r="M46" s="21"/>
      <c r="N46" s="22"/>
      <c r="O46" s="21"/>
      <c r="P46" s="22"/>
      <c r="Q46" s="1894"/>
      <c r="R46" s="1895"/>
    </row>
    <row r="47" spans="2:19" ht="22.35" customHeight="1" thickBot="1" x14ac:dyDescent="0.2">
      <c r="B47" s="246" t="s">
        <v>455</v>
      </c>
      <c r="C47" s="24" t="s">
        <v>460</v>
      </c>
      <c r="D47" s="25" t="s">
        <v>459</v>
      </c>
      <c r="E47" s="24" t="s">
        <v>460</v>
      </c>
      <c r="F47" s="25" t="s">
        <v>459</v>
      </c>
      <c r="G47" s="24" t="s">
        <v>460</v>
      </c>
      <c r="H47" s="25" t="s">
        <v>459</v>
      </c>
      <c r="I47" s="24" t="s">
        <v>460</v>
      </c>
      <c r="J47" s="25" t="s">
        <v>459</v>
      </c>
      <c r="K47" s="25" t="s">
        <v>459</v>
      </c>
      <c r="L47" s="26"/>
      <c r="M47" s="24"/>
      <c r="N47" s="25"/>
      <c r="O47" s="24"/>
      <c r="P47" s="25"/>
      <c r="Q47" s="1896"/>
      <c r="R47" s="1897"/>
    </row>
    <row r="48" spans="2:19" ht="26.45" customHeight="1" thickBot="1" x14ac:dyDescent="0.2">
      <c r="B48" s="40"/>
      <c r="C48" s="1871" t="s">
        <v>478</v>
      </c>
      <c r="D48" s="1872"/>
      <c r="E48" s="1872"/>
      <c r="F48" s="1872"/>
      <c r="G48" s="1872"/>
      <c r="H48" s="1872"/>
      <c r="I48" s="1872"/>
      <c r="J48" s="1872"/>
      <c r="K48" s="1872"/>
      <c r="L48" s="1872"/>
      <c r="M48" s="1872"/>
      <c r="N48" s="1872"/>
      <c r="O48" s="1872"/>
      <c r="P48" s="1872"/>
      <c r="Q48" s="1898"/>
      <c r="R48" s="1899"/>
    </row>
    <row r="49" spans="2:17" ht="25.5" customHeight="1" x14ac:dyDescent="0.15">
      <c r="B49" s="1873"/>
      <c r="C49" s="1873"/>
      <c r="D49" s="249"/>
      <c r="E49" s="250"/>
      <c r="F49" s="250"/>
      <c r="G49" s="250"/>
      <c r="H49" s="250"/>
      <c r="I49" s="250"/>
      <c r="J49" s="250"/>
      <c r="K49" s="250"/>
      <c r="L49" s="250"/>
      <c r="M49" s="250"/>
      <c r="N49" s="250"/>
      <c r="O49" s="250"/>
      <c r="P49" s="250"/>
      <c r="Q49" s="250"/>
    </row>
    <row r="50" spans="2:17" ht="19.5" customHeight="1" x14ac:dyDescent="0.15">
      <c r="B50" s="18"/>
      <c r="L50" s="1890"/>
      <c r="M50" s="1890"/>
    </row>
    <row r="51" spans="2:17" ht="19.5" customHeight="1" x14ac:dyDescent="0.15">
      <c r="B51" s="18"/>
      <c r="L51" s="1890"/>
      <c r="M51" s="1890"/>
    </row>
    <row r="52" spans="2:17" ht="19.5" customHeight="1" x14ac:dyDescent="0.15">
      <c r="B52" s="18"/>
      <c r="L52" s="1890"/>
      <c r="M52" s="1890"/>
    </row>
  </sheetData>
  <mergeCells count="59">
    <mergeCell ref="Q31:S31"/>
    <mergeCell ref="B42:B43"/>
    <mergeCell ref="C42:K42"/>
    <mergeCell ref="L42:P42"/>
    <mergeCell ref="I36:I37"/>
    <mergeCell ref="Q39:S39"/>
    <mergeCell ref="B18:B19"/>
    <mergeCell ref="B3:T3"/>
    <mergeCell ref="S18:S21"/>
    <mergeCell ref="R26:R29"/>
    <mergeCell ref="S26:S29"/>
    <mergeCell ref="F44:F45"/>
    <mergeCell ref="G44:G45"/>
    <mergeCell ref="Q48:R48"/>
    <mergeCell ref="B2:E2"/>
    <mergeCell ref="B7:T7"/>
    <mergeCell ref="B6:T6"/>
    <mergeCell ref="R34:R37"/>
    <mergeCell ref="S34:S37"/>
    <mergeCell ref="L26:P26"/>
    <mergeCell ref="Q26:Q27"/>
    <mergeCell ref="C36:C37"/>
    <mergeCell ref="D36:D37"/>
    <mergeCell ref="E36:E37"/>
    <mergeCell ref="F36:F37"/>
    <mergeCell ref="G36:G37"/>
    <mergeCell ref="J36:J37"/>
    <mergeCell ref="L50:M52"/>
    <mergeCell ref="C28:C29"/>
    <mergeCell ref="D28:D29"/>
    <mergeCell ref="B33:Q33"/>
    <mergeCell ref="B34:B35"/>
    <mergeCell ref="C34:K34"/>
    <mergeCell ref="L34:P34"/>
    <mergeCell ref="Q34:Q35"/>
    <mergeCell ref="H44:H45"/>
    <mergeCell ref="I44:I45"/>
    <mergeCell ref="J44:J45"/>
    <mergeCell ref="K44:K45"/>
    <mergeCell ref="B41:Q41"/>
    <mergeCell ref="H36:H37"/>
    <mergeCell ref="Q42:R47"/>
    <mergeCell ref="C44:C45"/>
    <mergeCell ref="S1:T1"/>
    <mergeCell ref="C48:P48"/>
    <mergeCell ref="B49:C49"/>
    <mergeCell ref="B17:Q17"/>
    <mergeCell ref="B25:Q25"/>
    <mergeCell ref="Q23:S23"/>
    <mergeCell ref="C18:K18"/>
    <mergeCell ref="L18:P18"/>
    <mergeCell ref="Q18:Q19"/>
    <mergeCell ref="O20:O21"/>
    <mergeCell ref="P20:P21"/>
    <mergeCell ref="R18:R21"/>
    <mergeCell ref="B26:B27"/>
    <mergeCell ref="C26:K26"/>
    <mergeCell ref="D44:D45"/>
    <mergeCell ref="E44:E45"/>
  </mergeCells>
  <phoneticPr fontId="19"/>
  <pageMargins left="0.59055118110236227" right="0.39370078740157483" top="0.43307086614173229" bottom="0.31496062992125984" header="0.19685039370078741" footer="0.19685039370078741"/>
  <pageSetup paperSize="9" scale="72" orientation="portrait"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57"/>
  <sheetViews>
    <sheetView view="pageBreakPreview" zoomScale="96" zoomScaleNormal="100" zoomScaleSheetLayoutView="100" zoomScalePageLayoutView="55" workbookViewId="0">
      <selection activeCell="AU6" sqref="AU6"/>
    </sheetView>
  </sheetViews>
  <sheetFormatPr defaultColWidth="3.125" defaultRowHeight="14.25" x14ac:dyDescent="0.15"/>
  <cols>
    <col min="1" max="1" width="1.875" style="54" customWidth="1"/>
    <col min="2" max="2" width="2.625" style="55" customWidth="1"/>
    <col min="3" max="6" width="3.125" style="54" customWidth="1"/>
    <col min="7" max="7" width="2.125" style="54" customWidth="1"/>
    <col min="8" max="8" width="2.5" style="54" customWidth="1"/>
    <col min="9" max="9" width="2.875" style="54" customWidth="1"/>
    <col min="10" max="14" width="3.375" style="54" customWidth="1"/>
    <col min="15" max="21" width="3.125" style="54"/>
    <col min="22" max="22" width="3.875" style="54" customWidth="1"/>
    <col min="23" max="23" width="4.875" style="54" customWidth="1"/>
    <col min="24" max="24" width="2.375" style="54" customWidth="1"/>
    <col min="25" max="26" width="4.875" style="54" customWidth="1"/>
    <col min="27" max="27" width="3" style="54" customWidth="1"/>
    <col min="28" max="28" width="2.375" style="54" customWidth="1"/>
    <col min="29" max="29" width="5.125" style="54" customWidth="1"/>
    <col min="30" max="30" width="2.375" style="54" customWidth="1"/>
    <col min="31" max="31" width="5.125" style="54" customWidth="1"/>
    <col min="32" max="32" width="2.375" style="54" customWidth="1"/>
    <col min="33" max="33" width="1.125" style="54" customWidth="1"/>
    <col min="34" max="254" width="3.125" style="54"/>
    <col min="255" max="255" width="1.875" style="54" customWidth="1"/>
    <col min="256" max="256" width="2.625" style="54" customWidth="1"/>
    <col min="257" max="260" width="3.125" style="54" customWidth="1"/>
    <col min="261" max="261" width="1.375" style="54" customWidth="1"/>
    <col min="262" max="262" width="2.875" style="54" customWidth="1"/>
    <col min="263" max="263" width="3.5" style="54" customWidth="1"/>
    <col min="264" max="270" width="3.125" style="54"/>
    <col min="271" max="271" width="3.875" style="54" customWidth="1"/>
    <col min="272" max="279" width="4" style="54" customWidth="1"/>
    <col min="280" max="280" width="3.5" style="54" customWidth="1"/>
    <col min="281" max="282" width="4.125" style="54" customWidth="1"/>
    <col min="283" max="283" width="4" style="54" customWidth="1"/>
    <col min="284" max="284" width="3.875" style="54" customWidth="1"/>
    <col min="285" max="285" width="3.625" style="54" customWidth="1"/>
    <col min="286" max="286" width="1.875" style="54" customWidth="1"/>
    <col min="287" max="510" width="3.125" style="54"/>
    <col min="511" max="511" width="1.875" style="54" customWidth="1"/>
    <col min="512" max="512" width="2.625" style="54" customWidth="1"/>
    <col min="513" max="516" width="3.125" style="54" customWidth="1"/>
    <col min="517" max="517" width="1.375" style="54" customWidth="1"/>
    <col min="518" max="518" width="2.875" style="54" customWidth="1"/>
    <col min="519" max="519" width="3.5" style="54" customWidth="1"/>
    <col min="520" max="526" width="3.125" style="54"/>
    <col min="527" max="527" width="3.875" style="54" customWidth="1"/>
    <col min="528" max="535" width="4" style="54" customWidth="1"/>
    <col min="536" max="536" width="3.5" style="54" customWidth="1"/>
    <col min="537" max="538" width="4.125" style="54" customWidth="1"/>
    <col min="539" max="539" width="4" style="54" customWidth="1"/>
    <col min="540" max="540" width="3.875" style="54" customWidth="1"/>
    <col min="541" max="541" width="3.625" style="54" customWidth="1"/>
    <col min="542" max="542" width="1.875" style="54" customWidth="1"/>
    <col min="543" max="766" width="3.125" style="54"/>
    <col min="767" max="767" width="1.875" style="54" customWidth="1"/>
    <col min="768" max="768" width="2.625" style="54" customWidth="1"/>
    <col min="769" max="772" width="3.125" style="54" customWidth="1"/>
    <col min="773" max="773" width="1.375" style="54" customWidth="1"/>
    <col min="774" max="774" width="2.875" style="54" customWidth="1"/>
    <col min="775" max="775" width="3.5" style="54" customWidth="1"/>
    <col min="776" max="782" width="3.125" style="54"/>
    <col min="783" max="783" width="3.875" style="54" customWidth="1"/>
    <col min="784" max="791" width="4" style="54" customWidth="1"/>
    <col min="792" max="792" width="3.5" style="54" customWidth="1"/>
    <col min="793" max="794" width="4.125" style="54" customWidth="1"/>
    <col min="795" max="795" width="4" style="54" customWidth="1"/>
    <col min="796" max="796" width="3.875" style="54" customWidth="1"/>
    <col min="797" max="797" width="3.625" style="54" customWidth="1"/>
    <col min="798" max="798" width="1.875" style="54" customWidth="1"/>
    <col min="799" max="1022" width="3.125" style="54"/>
    <col min="1023" max="1023" width="1.875" style="54" customWidth="1"/>
    <col min="1024" max="1024" width="2.625" style="54" customWidth="1"/>
    <col min="1025" max="1028" width="3.125" style="54" customWidth="1"/>
    <col min="1029" max="1029" width="1.375" style="54" customWidth="1"/>
    <col min="1030" max="1030" width="2.875" style="54" customWidth="1"/>
    <col min="1031" max="1031" width="3.5" style="54" customWidth="1"/>
    <col min="1032" max="1038" width="3.125" style="54"/>
    <col min="1039" max="1039" width="3.875" style="54" customWidth="1"/>
    <col min="1040" max="1047" width="4" style="54" customWidth="1"/>
    <col min="1048" max="1048" width="3.5" style="54" customWidth="1"/>
    <col min="1049" max="1050" width="4.125" style="54" customWidth="1"/>
    <col min="1051" max="1051" width="4" style="54" customWidth="1"/>
    <col min="1052" max="1052" width="3.875" style="54" customWidth="1"/>
    <col min="1053" max="1053" width="3.625" style="54" customWidth="1"/>
    <col min="1054" max="1054" width="1.875" style="54" customWidth="1"/>
    <col min="1055" max="1278" width="3.125" style="54"/>
    <col min="1279" max="1279" width="1.875" style="54" customWidth="1"/>
    <col min="1280" max="1280" width="2.625" style="54" customWidth="1"/>
    <col min="1281" max="1284" width="3.125" style="54" customWidth="1"/>
    <col min="1285" max="1285" width="1.375" style="54" customWidth="1"/>
    <col min="1286" max="1286" width="2.875" style="54" customWidth="1"/>
    <col min="1287" max="1287" width="3.5" style="54" customWidth="1"/>
    <col min="1288" max="1294" width="3.125" style="54"/>
    <col min="1295" max="1295" width="3.875" style="54" customWidth="1"/>
    <col min="1296" max="1303" width="4" style="54" customWidth="1"/>
    <col min="1304" max="1304" width="3.5" style="54" customWidth="1"/>
    <col min="1305" max="1306" width="4.125" style="54" customWidth="1"/>
    <col min="1307" max="1307" width="4" style="54" customWidth="1"/>
    <col min="1308" max="1308" width="3.875" style="54" customWidth="1"/>
    <col min="1309" max="1309" width="3.625" style="54" customWidth="1"/>
    <col min="1310" max="1310" width="1.875" style="54" customWidth="1"/>
    <col min="1311" max="1534" width="3.125" style="54"/>
    <col min="1535" max="1535" width="1.875" style="54" customWidth="1"/>
    <col min="1536" max="1536" width="2.625" style="54" customWidth="1"/>
    <col min="1537" max="1540" width="3.125" style="54" customWidth="1"/>
    <col min="1541" max="1541" width="1.375" style="54" customWidth="1"/>
    <col min="1542" max="1542" width="2.875" style="54" customWidth="1"/>
    <col min="1543" max="1543" width="3.5" style="54" customWidth="1"/>
    <col min="1544" max="1550" width="3.125" style="54"/>
    <col min="1551" max="1551" width="3.875" style="54" customWidth="1"/>
    <col min="1552" max="1559" width="4" style="54" customWidth="1"/>
    <col min="1560" max="1560" width="3.5" style="54" customWidth="1"/>
    <col min="1561" max="1562" width="4.125" style="54" customWidth="1"/>
    <col min="1563" max="1563" width="4" style="54" customWidth="1"/>
    <col min="1564" max="1564" width="3.875" style="54" customWidth="1"/>
    <col min="1565" max="1565" width="3.625" style="54" customWidth="1"/>
    <col min="1566" max="1566" width="1.875" style="54" customWidth="1"/>
    <col min="1567" max="1790" width="3.125" style="54"/>
    <col min="1791" max="1791" width="1.875" style="54" customWidth="1"/>
    <col min="1792" max="1792" width="2.625" style="54" customWidth="1"/>
    <col min="1793" max="1796" width="3.125" style="54" customWidth="1"/>
    <col min="1797" max="1797" width="1.375" style="54" customWidth="1"/>
    <col min="1798" max="1798" width="2.875" style="54" customWidth="1"/>
    <col min="1799" max="1799" width="3.5" style="54" customWidth="1"/>
    <col min="1800" max="1806" width="3.125" style="54"/>
    <col min="1807" max="1807" width="3.875" style="54" customWidth="1"/>
    <col min="1808" max="1815" width="4" style="54" customWidth="1"/>
    <col min="1816" max="1816" width="3.5" style="54" customWidth="1"/>
    <col min="1817" max="1818" width="4.125" style="54" customWidth="1"/>
    <col min="1819" max="1819" width="4" style="54" customWidth="1"/>
    <col min="1820" max="1820" width="3.875" style="54" customWidth="1"/>
    <col min="1821" max="1821" width="3.625" style="54" customWidth="1"/>
    <col min="1822" max="1822" width="1.875" style="54" customWidth="1"/>
    <col min="1823" max="2046" width="3.125" style="54"/>
    <col min="2047" max="2047" width="1.875" style="54" customWidth="1"/>
    <col min="2048" max="2048" width="2.625" style="54" customWidth="1"/>
    <col min="2049" max="2052" width="3.125" style="54" customWidth="1"/>
    <col min="2053" max="2053" width="1.375" style="54" customWidth="1"/>
    <col min="2054" max="2054" width="2.875" style="54" customWidth="1"/>
    <col min="2055" max="2055" width="3.5" style="54" customWidth="1"/>
    <col min="2056" max="2062" width="3.125" style="54"/>
    <col min="2063" max="2063" width="3.875" style="54" customWidth="1"/>
    <col min="2064" max="2071" width="4" style="54" customWidth="1"/>
    <col min="2072" max="2072" width="3.5" style="54" customWidth="1"/>
    <col min="2073" max="2074" width="4.125" style="54" customWidth="1"/>
    <col min="2075" max="2075" width="4" style="54" customWidth="1"/>
    <col min="2076" max="2076" width="3.875" style="54" customWidth="1"/>
    <col min="2077" max="2077" width="3.625" style="54" customWidth="1"/>
    <col min="2078" max="2078" width="1.875" style="54" customWidth="1"/>
    <col min="2079" max="2302" width="3.125" style="54"/>
    <col min="2303" max="2303" width="1.875" style="54" customWidth="1"/>
    <col min="2304" max="2304" width="2.625" style="54" customWidth="1"/>
    <col min="2305" max="2308" width="3.125" style="54" customWidth="1"/>
    <col min="2309" max="2309" width="1.375" style="54" customWidth="1"/>
    <col min="2310" max="2310" width="2.875" style="54" customWidth="1"/>
    <col min="2311" max="2311" width="3.5" style="54" customWidth="1"/>
    <col min="2312" max="2318" width="3.125" style="54"/>
    <col min="2319" max="2319" width="3.875" style="54" customWidth="1"/>
    <col min="2320" max="2327" width="4" style="54" customWidth="1"/>
    <col min="2328" max="2328" width="3.5" style="54" customWidth="1"/>
    <col min="2329" max="2330" width="4.125" style="54" customWidth="1"/>
    <col min="2331" max="2331" width="4" style="54" customWidth="1"/>
    <col min="2332" max="2332" width="3.875" style="54" customWidth="1"/>
    <col min="2333" max="2333" width="3.625" style="54" customWidth="1"/>
    <col min="2334" max="2334" width="1.875" style="54" customWidth="1"/>
    <col min="2335" max="2558" width="3.125" style="54"/>
    <col min="2559" max="2559" width="1.875" style="54" customWidth="1"/>
    <col min="2560" max="2560" width="2.625" style="54" customWidth="1"/>
    <col min="2561" max="2564" width="3.125" style="54" customWidth="1"/>
    <col min="2565" max="2565" width="1.375" style="54" customWidth="1"/>
    <col min="2566" max="2566" width="2.875" style="54" customWidth="1"/>
    <col min="2567" max="2567" width="3.5" style="54" customWidth="1"/>
    <col min="2568" max="2574" width="3.125" style="54"/>
    <col min="2575" max="2575" width="3.875" style="54" customWidth="1"/>
    <col min="2576" max="2583" width="4" style="54" customWidth="1"/>
    <col min="2584" max="2584" width="3.5" style="54" customWidth="1"/>
    <col min="2585" max="2586" width="4.125" style="54" customWidth="1"/>
    <col min="2587" max="2587" width="4" style="54" customWidth="1"/>
    <col min="2588" max="2588" width="3.875" style="54" customWidth="1"/>
    <col min="2589" max="2589" width="3.625" style="54" customWidth="1"/>
    <col min="2590" max="2590" width="1.875" style="54" customWidth="1"/>
    <col min="2591" max="2814" width="3.125" style="54"/>
    <col min="2815" max="2815" width="1.875" style="54" customWidth="1"/>
    <col min="2816" max="2816" width="2.625" style="54" customWidth="1"/>
    <col min="2817" max="2820" width="3.125" style="54" customWidth="1"/>
    <col min="2821" max="2821" width="1.375" style="54" customWidth="1"/>
    <col min="2822" max="2822" width="2.875" style="54" customWidth="1"/>
    <col min="2823" max="2823" width="3.5" style="54" customWidth="1"/>
    <col min="2824" max="2830" width="3.125" style="54"/>
    <col min="2831" max="2831" width="3.875" style="54" customWidth="1"/>
    <col min="2832" max="2839" width="4" style="54" customWidth="1"/>
    <col min="2840" max="2840" width="3.5" style="54" customWidth="1"/>
    <col min="2841" max="2842" width="4.125" style="54" customWidth="1"/>
    <col min="2843" max="2843" width="4" style="54" customWidth="1"/>
    <col min="2844" max="2844" width="3.875" style="54" customWidth="1"/>
    <col min="2845" max="2845" width="3.625" style="54" customWidth="1"/>
    <col min="2846" max="2846" width="1.875" style="54" customWidth="1"/>
    <col min="2847" max="3070" width="3.125" style="54"/>
    <col min="3071" max="3071" width="1.875" style="54" customWidth="1"/>
    <col min="3072" max="3072" width="2.625" style="54" customWidth="1"/>
    <col min="3073" max="3076" width="3.125" style="54" customWidth="1"/>
    <col min="3077" max="3077" width="1.375" style="54" customWidth="1"/>
    <col min="3078" max="3078" width="2.875" style="54" customWidth="1"/>
    <col min="3079" max="3079" width="3.5" style="54" customWidth="1"/>
    <col min="3080" max="3086" width="3.125" style="54"/>
    <col min="3087" max="3087" width="3.875" style="54" customWidth="1"/>
    <col min="3088" max="3095" width="4" style="54" customWidth="1"/>
    <col min="3096" max="3096" width="3.5" style="54" customWidth="1"/>
    <col min="3097" max="3098" width="4.125" style="54" customWidth="1"/>
    <col min="3099" max="3099" width="4" style="54" customWidth="1"/>
    <col min="3100" max="3100" width="3.875" style="54" customWidth="1"/>
    <col min="3101" max="3101" width="3.625" style="54" customWidth="1"/>
    <col min="3102" max="3102" width="1.875" style="54" customWidth="1"/>
    <col min="3103" max="3326" width="3.125" style="54"/>
    <col min="3327" max="3327" width="1.875" style="54" customWidth="1"/>
    <col min="3328" max="3328" width="2.625" style="54" customWidth="1"/>
    <col min="3329" max="3332" width="3.125" style="54" customWidth="1"/>
    <col min="3333" max="3333" width="1.375" style="54" customWidth="1"/>
    <col min="3334" max="3334" width="2.875" style="54" customWidth="1"/>
    <col min="3335" max="3335" width="3.5" style="54" customWidth="1"/>
    <col min="3336" max="3342" width="3.125" style="54"/>
    <col min="3343" max="3343" width="3.875" style="54" customWidth="1"/>
    <col min="3344" max="3351" width="4" style="54" customWidth="1"/>
    <col min="3352" max="3352" width="3.5" style="54" customWidth="1"/>
    <col min="3353" max="3354" width="4.125" style="54" customWidth="1"/>
    <col min="3355" max="3355" width="4" style="54" customWidth="1"/>
    <col min="3356" max="3356" width="3.875" style="54" customWidth="1"/>
    <col min="3357" max="3357" width="3.625" style="54" customWidth="1"/>
    <col min="3358" max="3358" width="1.875" style="54" customWidth="1"/>
    <col min="3359" max="3582" width="3.125" style="54"/>
    <col min="3583" max="3583" width="1.875" style="54" customWidth="1"/>
    <col min="3584" max="3584" width="2.625" style="54" customWidth="1"/>
    <col min="3585" max="3588" width="3.125" style="54" customWidth="1"/>
    <col min="3589" max="3589" width="1.375" style="54" customWidth="1"/>
    <col min="3590" max="3590" width="2.875" style="54" customWidth="1"/>
    <col min="3591" max="3591" width="3.5" style="54" customWidth="1"/>
    <col min="3592" max="3598" width="3.125" style="54"/>
    <col min="3599" max="3599" width="3.875" style="54" customWidth="1"/>
    <col min="3600" max="3607" width="4" style="54" customWidth="1"/>
    <col min="3608" max="3608" width="3.5" style="54" customWidth="1"/>
    <col min="3609" max="3610" width="4.125" style="54" customWidth="1"/>
    <col min="3611" max="3611" width="4" style="54" customWidth="1"/>
    <col min="3612" max="3612" width="3.875" style="54" customWidth="1"/>
    <col min="3613" max="3613" width="3.625" style="54" customWidth="1"/>
    <col min="3614" max="3614" width="1.875" style="54" customWidth="1"/>
    <col min="3615" max="3838" width="3.125" style="54"/>
    <col min="3839" max="3839" width="1.875" style="54" customWidth="1"/>
    <col min="3840" max="3840" width="2.625" style="54" customWidth="1"/>
    <col min="3841" max="3844" width="3.125" style="54" customWidth="1"/>
    <col min="3845" max="3845" width="1.375" style="54" customWidth="1"/>
    <col min="3846" max="3846" width="2.875" style="54" customWidth="1"/>
    <col min="3847" max="3847" width="3.5" style="54" customWidth="1"/>
    <col min="3848" max="3854" width="3.125" style="54"/>
    <col min="3855" max="3855" width="3.875" style="54" customWidth="1"/>
    <col min="3856" max="3863" width="4" style="54" customWidth="1"/>
    <col min="3864" max="3864" width="3.5" style="54" customWidth="1"/>
    <col min="3865" max="3866" width="4.125" style="54" customWidth="1"/>
    <col min="3867" max="3867" width="4" style="54" customWidth="1"/>
    <col min="3868" max="3868" width="3.875" style="54" customWidth="1"/>
    <col min="3869" max="3869" width="3.625" style="54" customWidth="1"/>
    <col min="3870" max="3870" width="1.875" style="54" customWidth="1"/>
    <col min="3871" max="4094" width="3.125" style="54"/>
    <col min="4095" max="4095" width="1.875" style="54" customWidth="1"/>
    <col min="4096" max="4096" width="2.625" style="54" customWidth="1"/>
    <col min="4097" max="4100" width="3.125" style="54" customWidth="1"/>
    <col min="4101" max="4101" width="1.375" style="54" customWidth="1"/>
    <col min="4102" max="4102" width="2.875" style="54" customWidth="1"/>
    <col min="4103" max="4103" width="3.5" style="54" customWidth="1"/>
    <col min="4104" max="4110" width="3.125" style="54"/>
    <col min="4111" max="4111" width="3.875" style="54" customWidth="1"/>
    <col min="4112" max="4119" width="4" style="54" customWidth="1"/>
    <col min="4120" max="4120" width="3.5" style="54" customWidth="1"/>
    <col min="4121" max="4122" width="4.125" style="54" customWidth="1"/>
    <col min="4123" max="4123" width="4" style="54" customWidth="1"/>
    <col min="4124" max="4124" width="3.875" style="54" customWidth="1"/>
    <col min="4125" max="4125" width="3.625" style="54" customWidth="1"/>
    <col min="4126" max="4126" width="1.875" style="54" customWidth="1"/>
    <col min="4127" max="4350" width="3.125" style="54"/>
    <col min="4351" max="4351" width="1.875" style="54" customWidth="1"/>
    <col min="4352" max="4352" width="2.625" style="54" customWidth="1"/>
    <col min="4353" max="4356" width="3.125" style="54" customWidth="1"/>
    <col min="4357" max="4357" width="1.375" style="54" customWidth="1"/>
    <col min="4358" max="4358" width="2.875" style="54" customWidth="1"/>
    <col min="4359" max="4359" width="3.5" style="54" customWidth="1"/>
    <col min="4360" max="4366" width="3.125" style="54"/>
    <col min="4367" max="4367" width="3.875" style="54" customWidth="1"/>
    <col min="4368" max="4375" width="4" style="54" customWidth="1"/>
    <col min="4376" max="4376" width="3.5" style="54" customWidth="1"/>
    <col min="4377" max="4378" width="4.125" style="54" customWidth="1"/>
    <col min="4379" max="4379" width="4" style="54" customWidth="1"/>
    <col min="4380" max="4380" width="3.875" style="54" customWidth="1"/>
    <col min="4381" max="4381" width="3.625" style="54" customWidth="1"/>
    <col min="4382" max="4382" width="1.875" style="54" customWidth="1"/>
    <col min="4383" max="4606" width="3.125" style="54"/>
    <col min="4607" max="4607" width="1.875" style="54" customWidth="1"/>
    <col min="4608" max="4608" width="2.625" style="54" customWidth="1"/>
    <col min="4609" max="4612" width="3.125" style="54" customWidth="1"/>
    <col min="4613" max="4613" width="1.375" style="54" customWidth="1"/>
    <col min="4614" max="4614" width="2.875" style="54" customWidth="1"/>
    <col min="4615" max="4615" width="3.5" style="54" customWidth="1"/>
    <col min="4616" max="4622" width="3.125" style="54"/>
    <col min="4623" max="4623" width="3.875" style="54" customWidth="1"/>
    <col min="4624" max="4631" width="4" style="54" customWidth="1"/>
    <col min="4632" max="4632" width="3.5" style="54" customWidth="1"/>
    <col min="4633" max="4634" width="4.125" style="54" customWidth="1"/>
    <col min="4635" max="4635" width="4" style="54" customWidth="1"/>
    <col min="4636" max="4636" width="3.875" style="54" customWidth="1"/>
    <col min="4637" max="4637" width="3.625" style="54" customWidth="1"/>
    <col min="4638" max="4638" width="1.875" style="54" customWidth="1"/>
    <col min="4639" max="4862" width="3.125" style="54"/>
    <col min="4863" max="4863" width="1.875" style="54" customWidth="1"/>
    <col min="4864" max="4864" width="2.625" style="54" customWidth="1"/>
    <col min="4865" max="4868" width="3.125" style="54" customWidth="1"/>
    <col min="4869" max="4869" width="1.375" style="54" customWidth="1"/>
    <col min="4870" max="4870" width="2.875" style="54" customWidth="1"/>
    <col min="4871" max="4871" width="3.5" style="54" customWidth="1"/>
    <col min="4872" max="4878" width="3.125" style="54"/>
    <col min="4879" max="4879" width="3.875" style="54" customWidth="1"/>
    <col min="4880" max="4887" width="4" style="54" customWidth="1"/>
    <col min="4888" max="4888" width="3.5" style="54" customWidth="1"/>
    <col min="4889" max="4890" width="4.125" style="54" customWidth="1"/>
    <col min="4891" max="4891" width="4" style="54" customWidth="1"/>
    <col min="4892" max="4892" width="3.875" style="54" customWidth="1"/>
    <col min="4893" max="4893" width="3.625" style="54" customWidth="1"/>
    <col min="4894" max="4894" width="1.875" style="54" customWidth="1"/>
    <col min="4895" max="5118" width="3.125" style="54"/>
    <col min="5119" max="5119" width="1.875" style="54" customWidth="1"/>
    <col min="5120" max="5120" width="2.625" style="54" customWidth="1"/>
    <col min="5121" max="5124" width="3.125" style="54" customWidth="1"/>
    <col min="5125" max="5125" width="1.375" style="54" customWidth="1"/>
    <col min="5126" max="5126" width="2.875" style="54" customWidth="1"/>
    <col min="5127" max="5127" width="3.5" style="54" customWidth="1"/>
    <col min="5128" max="5134" width="3.125" style="54"/>
    <col min="5135" max="5135" width="3.875" style="54" customWidth="1"/>
    <col min="5136" max="5143" width="4" style="54" customWidth="1"/>
    <col min="5144" max="5144" width="3.5" style="54" customWidth="1"/>
    <col min="5145" max="5146" width="4.125" style="54" customWidth="1"/>
    <col min="5147" max="5147" width="4" style="54" customWidth="1"/>
    <col min="5148" max="5148" width="3.875" style="54" customWidth="1"/>
    <col min="5149" max="5149" width="3.625" style="54" customWidth="1"/>
    <col min="5150" max="5150" width="1.875" style="54" customWidth="1"/>
    <col min="5151" max="5374" width="3.125" style="54"/>
    <col min="5375" max="5375" width="1.875" style="54" customWidth="1"/>
    <col min="5376" max="5376" width="2.625" style="54" customWidth="1"/>
    <col min="5377" max="5380" width="3.125" style="54" customWidth="1"/>
    <col min="5381" max="5381" width="1.375" style="54" customWidth="1"/>
    <col min="5382" max="5382" width="2.875" style="54" customWidth="1"/>
    <col min="5383" max="5383" width="3.5" style="54" customWidth="1"/>
    <col min="5384" max="5390" width="3.125" style="54"/>
    <col min="5391" max="5391" width="3.875" style="54" customWidth="1"/>
    <col min="5392" max="5399" width="4" style="54" customWidth="1"/>
    <col min="5400" max="5400" width="3.5" style="54" customWidth="1"/>
    <col min="5401" max="5402" width="4.125" style="54" customWidth="1"/>
    <col min="5403" max="5403" width="4" style="54" customWidth="1"/>
    <col min="5404" max="5404" width="3.875" style="54" customWidth="1"/>
    <col min="5405" max="5405" width="3.625" style="54" customWidth="1"/>
    <col min="5406" max="5406" width="1.875" style="54" customWidth="1"/>
    <col min="5407" max="5630" width="3.125" style="54"/>
    <col min="5631" max="5631" width="1.875" style="54" customWidth="1"/>
    <col min="5632" max="5632" width="2.625" style="54" customWidth="1"/>
    <col min="5633" max="5636" width="3.125" style="54" customWidth="1"/>
    <col min="5637" max="5637" width="1.375" style="54" customWidth="1"/>
    <col min="5638" max="5638" width="2.875" style="54" customWidth="1"/>
    <col min="5639" max="5639" width="3.5" style="54" customWidth="1"/>
    <col min="5640" max="5646" width="3.125" style="54"/>
    <col min="5647" max="5647" width="3.875" style="54" customWidth="1"/>
    <col min="5648" max="5655" width="4" style="54" customWidth="1"/>
    <col min="5656" max="5656" width="3.5" style="54" customWidth="1"/>
    <col min="5657" max="5658" width="4.125" style="54" customWidth="1"/>
    <col min="5659" max="5659" width="4" style="54" customWidth="1"/>
    <col min="5660" max="5660" width="3.875" style="54" customWidth="1"/>
    <col min="5661" max="5661" width="3.625" style="54" customWidth="1"/>
    <col min="5662" max="5662" width="1.875" style="54" customWidth="1"/>
    <col min="5663" max="5886" width="3.125" style="54"/>
    <col min="5887" max="5887" width="1.875" style="54" customWidth="1"/>
    <col min="5888" max="5888" width="2.625" style="54" customWidth="1"/>
    <col min="5889" max="5892" width="3.125" style="54" customWidth="1"/>
    <col min="5893" max="5893" width="1.375" style="54" customWidth="1"/>
    <col min="5894" max="5894" width="2.875" style="54" customWidth="1"/>
    <col min="5895" max="5895" width="3.5" style="54" customWidth="1"/>
    <col min="5896" max="5902" width="3.125" style="54"/>
    <col min="5903" max="5903" width="3.875" style="54" customWidth="1"/>
    <col min="5904" max="5911" width="4" style="54" customWidth="1"/>
    <col min="5912" max="5912" width="3.5" style="54" customWidth="1"/>
    <col min="5913" max="5914" width="4.125" style="54" customWidth="1"/>
    <col min="5915" max="5915" width="4" style="54" customWidth="1"/>
    <col min="5916" max="5916" width="3.875" style="54" customWidth="1"/>
    <col min="5917" max="5917" width="3.625" style="54" customWidth="1"/>
    <col min="5918" max="5918" width="1.875" style="54" customWidth="1"/>
    <col min="5919" max="6142" width="3.125" style="54"/>
    <col min="6143" max="6143" width="1.875" style="54" customWidth="1"/>
    <col min="6144" max="6144" width="2.625" style="54" customWidth="1"/>
    <col min="6145" max="6148" width="3.125" style="54" customWidth="1"/>
    <col min="6149" max="6149" width="1.375" style="54" customWidth="1"/>
    <col min="6150" max="6150" width="2.875" style="54" customWidth="1"/>
    <col min="6151" max="6151" width="3.5" style="54" customWidth="1"/>
    <col min="6152" max="6158" width="3.125" style="54"/>
    <col min="6159" max="6159" width="3.875" style="54" customWidth="1"/>
    <col min="6160" max="6167" width="4" style="54" customWidth="1"/>
    <col min="6168" max="6168" width="3.5" style="54" customWidth="1"/>
    <col min="6169" max="6170" width="4.125" style="54" customWidth="1"/>
    <col min="6171" max="6171" width="4" style="54" customWidth="1"/>
    <col min="6172" max="6172" width="3.875" style="54" customWidth="1"/>
    <col min="6173" max="6173" width="3.625" style="54" customWidth="1"/>
    <col min="6174" max="6174" width="1.875" style="54" customWidth="1"/>
    <col min="6175" max="6398" width="3.125" style="54"/>
    <col min="6399" max="6399" width="1.875" style="54" customWidth="1"/>
    <col min="6400" max="6400" width="2.625" style="54" customWidth="1"/>
    <col min="6401" max="6404" width="3.125" style="54" customWidth="1"/>
    <col min="6405" max="6405" width="1.375" style="54" customWidth="1"/>
    <col min="6406" max="6406" width="2.875" style="54" customWidth="1"/>
    <col min="6407" max="6407" width="3.5" style="54" customWidth="1"/>
    <col min="6408" max="6414" width="3.125" style="54"/>
    <col min="6415" max="6415" width="3.875" style="54" customWidth="1"/>
    <col min="6416" max="6423" width="4" style="54" customWidth="1"/>
    <col min="6424" max="6424" width="3.5" style="54" customWidth="1"/>
    <col min="6425" max="6426" width="4.125" style="54" customWidth="1"/>
    <col min="6427" max="6427" width="4" style="54" customWidth="1"/>
    <col min="6428" max="6428" width="3.875" style="54" customWidth="1"/>
    <col min="6429" max="6429" width="3.625" style="54" customWidth="1"/>
    <col min="6430" max="6430" width="1.875" style="54" customWidth="1"/>
    <col min="6431" max="6654" width="3.125" style="54"/>
    <col min="6655" max="6655" width="1.875" style="54" customWidth="1"/>
    <col min="6656" max="6656" width="2.625" style="54" customWidth="1"/>
    <col min="6657" max="6660" width="3.125" style="54" customWidth="1"/>
    <col min="6661" max="6661" width="1.375" style="54" customWidth="1"/>
    <col min="6662" max="6662" width="2.875" style="54" customWidth="1"/>
    <col min="6663" max="6663" width="3.5" style="54" customWidth="1"/>
    <col min="6664" max="6670" width="3.125" style="54"/>
    <col min="6671" max="6671" width="3.875" style="54" customWidth="1"/>
    <col min="6672" max="6679" width="4" style="54" customWidth="1"/>
    <col min="6680" max="6680" width="3.5" style="54" customWidth="1"/>
    <col min="6681" max="6682" width="4.125" style="54" customWidth="1"/>
    <col min="6683" max="6683" width="4" style="54" customWidth="1"/>
    <col min="6684" max="6684" width="3.875" style="54" customWidth="1"/>
    <col min="6685" max="6685" width="3.625" style="54" customWidth="1"/>
    <col min="6686" max="6686" width="1.875" style="54" customWidth="1"/>
    <col min="6687" max="6910" width="3.125" style="54"/>
    <col min="6911" max="6911" width="1.875" style="54" customWidth="1"/>
    <col min="6912" max="6912" width="2.625" style="54" customWidth="1"/>
    <col min="6913" max="6916" width="3.125" style="54" customWidth="1"/>
    <col min="6917" max="6917" width="1.375" style="54" customWidth="1"/>
    <col min="6918" max="6918" width="2.875" style="54" customWidth="1"/>
    <col min="6919" max="6919" width="3.5" style="54" customWidth="1"/>
    <col min="6920" max="6926" width="3.125" style="54"/>
    <col min="6927" max="6927" width="3.875" style="54" customWidth="1"/>
    <col min="6928" max="6935" width="4" style="54" customWidth="1"/>
    <col min="6936" max="6936" width="3.5" style="54" customWidth="1"/>
    <col min="6937" max="6938" width="4.125" style="54" customWidth="1"/>
    <col min="6939" max="6939" width="4" style="54" customWidth="1"/>
    <col min="6940" max="6940" width="3.875" style="54" customWidth="1"/>
    <col min="6941" max="6941" width="3.625" style="54" customWidth="1"/>
    <col min="6942" max="6942" width="1.875" style="54" customWidth="1"/>
    <col min="6943" max="7166" width="3.125" style="54"/>
    <col min="7167" max="7167" width="1.875" style="54" customWidth="1"/>
    <col min="7168" max="7168" width="2.625" style="54" customWidth="1"/>
    <col min="7169" max="7172" width="3.125" style="54" customWidth="1"/>
    <col min="7173" max="7173" width="1.375" style="54" customWidth="1"/>
    <col min="7174" max="7174" width="2.875" style="54" customWidth="1"/>
    <col min="7175" max="7175" width="3.5" style="54" customWidth="1"/>
    <col min="7176" max="7182" width="3.125" style="54"/>
    <col min="7183" max="7183" width="3.875" style="54" customWidth="1"/>
    <col min="7184" max="7191" width="4" style="54" customWidth="1"/>
    <col min="7192" max="7192" width="3.5" style="54" customWidth="1"/>
    <col min="7193" max="7194" width="4.125" style="54" customWidth="1"/>
    <col min="7195" max="7195" width="4" style="54" customWidth="1"/>
    <col min="7196" max="7196" width="3.875" style="54" customWidth="1"/>
    <col min="7197" max="7197" width="3.625" style="54" customWidth="1"/>
    <col min="7198" max="7198" width="1.875" style="54" customWidth="1"/>
    <col min="7199" max="7422" width="3.125" style="54"/>
    <col min="7423" max="7423" width="1.875" style="54" customWidth="1"/>
    <col min="7424" max="7424" width="2.625" style="54" customWidth="1"/>
    <col min="7425" max="7428" width="3.125" style="54" customWidth="1"/>
    <col min="7429" max="7429" width="1.375" style="54" customWidth="1"/>
    <col min="7430" max="7430" width="2.875" style="54" customWidth="1"/>
    <col min="7431" max="7431" width="3.5" style="54" customWidth="1"/>
    <col min="7432" max="7438" width="3.125" style="54"/>
    <col min="7439" max="7439" width="3.875" style="54" customWidth="1"/>
    <col min="7440" max="7447" width="4" style="54" customWidth="1"/>
    <col min="7448" max="7448" width="3.5" style="54" customWidth="1"/>
    <col min="7449" max="7450" width="4.125" style="54" customWidth="1"/>
    <col min="7451" max="7451" width="4" style="54" customWidth="1"/>
    <col min="7452" max="7452" width="3.875" style="54" customWidth="1"/>
    <col min="7453" max="7453" width="3.625" style="54" customWidth="1"/>
    <col min="7454" max="7454" width="1.875" style="54" customWidth="1"/>
    <col min="7455" max="7678" width="3.125" style="54"/>
    <col min="7679" max="7679" width="1.875" style="54" customWidth="1"/>
    <col min="7680" max="7680" width="2.625" style="54" customWidth="1"/>
    <col min="7681" max="7684" width="3.125" style="54" customWidth="1"/>
    <col min="7685" max="7685" width="1.375" style="54" customWidth="1"/>
    <col min="7686" max="7686" width="2.875" style="54" customWidth="1"/>
    <col min="7687" max="7687" width="3.5" style="54" customWidth="1"/>
    <col min="7688" max="7694" width="3.125" style="54"/>
    <col min="7695" max="7695" width="3.875" style="54" customWidth="1"/>
    <col min="7696" max="7703" width="4" style="54" customWidth="1"/>
    <col min="7704" max="7704" width="3.5" style="54" customWidth="1"/>
    <col min="7705" max="7706" width="4.125" style="54" customWidth="1"/>
    <col min="7707" max="7707" width="4" style="54" customWidth="1"/>
    <col min="7708" max="7708" width="3.875" style="54" customWidth="1"/>
    <col min="7709" max="7709" width="3.625" style="54" customWidth="1"/>
    <col min="7710" max="7710" width="1.875" style="54" customWidth="1"/>
    <col min="7711" max="7934" width="3.125" style="54"/>
    <col min="7935" max="7935" width="1.875" style="54" customWidth="1"/>
    <col min="7936" max="7936" width="2.625" style="54" customWidth="1"/>
    <col min="7937" max="7940" width="3.125" style="54" customWidth="1"/>
    <col min="7941" max="7941" width="1.375" style="54" customWidth="1"/>
    <col min="7942" max="7942" width="2.875" style="54" customWidth="1"/>
    <col min="7943" max="7943" width="3.5" style="54" customWidth="1"/>
    <col min="7944" max="7950" width="3.125" style="54"/>
    <col min="7951" max="7951" width="3.875" style="54" customWidth="1"/>
    <col min="7952" max="7959" width="4" style="54" customWidth="1"/>
    <col min="7960" max="7960" width="3.5" style="54" customWidth="1"/>
    <col min="7961" max="7962" width="4.125" style="54" customWidth="1"/>
    <col min="7963" max="7963" width="4" style="54" customWidth="1"/>
    <col min="7964" max="7964" width="3.875" style="54" customWidth="1"/>
    <col min="7965" max="7965" width="3.625" style="54" customWidth="1"/>
    <col min="7966" max="7966" width="1.875" style="54" customWidth="1"/>
    <col min="7967" max="8190" width="3.125" style="54"/>
    <col min="8191" max="8191" width="1.875" style="54" customWidth="1"/>
    <col min="8192" max="8192" width="2.625" style="54" customWidth="1"/>
    <col min="8193" max="8196" width="3.125" style="54" customWidth="1"/>
    <col min="8197" max="8197" width="1.375" style="54" customWidth="1"/>
    <col min="8198" max="8198" width="2.875" style="54" customWidth="1"/>
    <col min="8199" max="8199" width="3.5" style="54" customWidth="1"/>
    <col min="8200" max="8206" width="3.125" style="54"/>
    <col min="8207" max="8207" width="3.875" style="54" customWidth="1"/>
    <col min="8208" max="8215" width="4" style="54" customWidth="1"/>
    <col min="8216" max="8216" width="3.5" style="54" customWidth="1"/>
    <col min="8217" max="8218" width="4.125" style="54" customWidth="1"/>
    <col min="8219" max="8219" width="4" style="54" customWidth="1"/>
    <col min="8220" max="8220" width="3.875" style="54" customWidth="1"/>
    <col min="8221" max="8221" width="3.625" style="54" customWidth="1"/>
    <col min="8222" max="8222" width="1.875" style="54" customWidth="1"/>
    <col min="8223" max="8446" width="3.125" style="54"/>
    <col min="8447" max="8447" width="1.875" style="54" customWidth="1"/>
    <col min="8448" max="8448" width="2.625" style="54" customWidth="1"/>
    <col min="8449" max="8452" width="3.125" style="54" customWidth="1"/>
    <col min="8453" max="8453" width="1.375" style="54" customWidth="1"/>
    <col min="8454" max="8454" width="2.875" style="54" customWidth="1"/>
    <col min="8455" max="8455" width="3.5" style="54" customWidth="1"/>
    <col min="8456" max="8462" width="3.125" style="54"/>
    <col min="8463" max="8463" width="3.875" style="54" customWidth="1"/>
    <col min="8464" max="8471" width="4" style="54" customWidth="1"/>
    <col min="8472" max="8472" width="3.5" style="54" customWidth="1"/>
    <col min="8473" max="8474" width="4.125" style="54" customWidth="1"/>
    <col min="8475" max="8475" width="4" style="54" customWidth="1"/>
    <col min="8476" max="8476" width="3.875" style="54" customWidth="1"/>
    <col min="8477" max="8477" width="3.625" style="54" customWidth="1"/>
    <col min="8478" max="8478" width="1.875" style="54" customWidth="1"/>
    <col min="8479" max="8702" width="3.125" style="54"/>
    <col min="8703" max="8703" width="1.875" style="54" customWidth="1"/>
    <col min="8704" max="8704" width="2.625" style="54" customWidth="1"/>
    <col min="8705" max="8708" width="3.125" style="54" customWidth="1"/>
    <col min="8709" max="8709" width="1.375" style="54" customWidth="1"/>
    <col min="8710" max="8710" width="2.875" style="54" customWidth="1"/>
    <col min="8711" max="8711" width="3.5" style="54" customWidth="1"/>
    <col min="8712" max="8718" width="3.125" style="54"/>
    <col min="8719" max="8719" width="3.875" style="54" customWidth="1"/>
    <col min="8720" max="8727" width="4" style="54" customWidth="1"/>
    <col min="8728" max="8728" width="3.5" style="54" customWidth="1"/>
    <col min="8729" max="8730" width="4.125" style="54" customWidth="1"/>
    <col min="8731" max="8731" width="4" style="54" customWidth="1"/>
    <col min="8732" max="8732" width="3.875" style="54" customWidth="1"/>
    <col min="8733" max="8733" width="3.625" style="54" customWidth="1"/>
    <col min="8734" max="8734" width="1.875" style="54" customWidth="1"/>
    <col min="8735" max="8958" width="3.125" style="54"/>
    <col min="8959" max="8959" width="1.875" style="54" customWidth="1"/>
    <col min="8960" max="8960" width="2.625" style="54" customWidth="1"/>
    <col min="8961" max="8964" width="3.125" style="54" customWidth="1"/>
    <col min="8965" max="8965" width="1.375" style="54" customWidth="1"/>
    <col min="8966" max="8966" width="2.875" style="54" customWidth="1"/>
    <col min="8967" max="8967" width="3.5" style="54" customWidth="1"/>
    <col min="8968" max="8974" width="3.125" style="54"/>
    <col min="8975" max="8975" width="3.875" style="54" customWidth="1"/>
    <col min="8976" max="8983" width="4" style="54" customWidth="1"/>
    <col min="8984" max="8984" width="3.5" style="54" customWidth="1"/>
    <col min="8985" max="8986" width="4.125" style="54" customWidth="1"/>
    <col min="8987" max="8987" width="4" style="54" customWidth="1"/>
    <col min="8988" max="8988" width="3.875" style="54" customWidth="1"/>
    <col min="8989" max="8989" width="3.625" style="54" customWidth="1"/>
    <col min="8990" max="8990" width="1.875" style="54" customWidth="1"/>
    <col min="8991" max="9214" width="3.125" style="54"/>
    <col min="9215" max="9215" width="1.875" style="54" customWidth="1"/>
    <col min="9216" max="9216" width="2.625" style="54" customWidth="1"/>
    <col min="9217" max="9220" width="3.125" style="54" customWidth="1"/>
    <col min="9221" max="9221" width="1.375" style="54" customWidth="1"/>
    <col min="9222" max="9222" width="2.875" style="54" customWidth="1"/>
    <col min="9223" max="9223" width="3.5" style="54" customWidth="1"/>
    <col min="9224" max="9230" width="3.125" style="54"/>
    <col min="9231" max="9231" width="3.875" style="54" customWidth="1"/>
    <col min="9232" max="9239" width="4" style="54" customWidth="1"/>
    <col min="9240" max="9240" width="3.5" style="54" customWidth="1"/>
    <col min="9241" max="9242" width="4.125" style="54" customWidth="1"/>
    <col min="9243" max="9243" width="4" style="54" customWidth="1"/>
    <col min="9244" max="9244" width="3.875" style="54" customWidth="1"/>
    <col min="9245" max="9245" width="3.625" style="54" customWidth="1"/>
    <col min="9246" max="9246" width="1.875" style="54" customWidth="1"/>
    <col min="9247" max="9470" width="3.125" style="54"/>
    <col min="9471" max="9471" width="1.875" style="54" customWidth="1"/>
    <col min="9472" max="9472" width="2.625" style="54" customWidth="1"/>
    <col min="9473" max="9476" width="3.125" style="54" customWidth="1"/>
    <col min="9477" max="9477" width="1.375" style="54" customWidth="1"/>
    <col min="9478" max="9478" width="2.875" style="54" customWidth="1"/>
    <col min="9479" max="9479" width="3.5" style="54" customWidth="1"/>
    <col min="9480" max="9486" width="3.125" style="54"/>
    <col min="9487" max="9487" width="3.875" style="54" customWidth="1"/>
    <col min="9488" max="9495" width="4" style="54" customWidth="1"/>
    <col min="9496" max="9496" width="3.5" style="54" customWidth="1"/>
    <col min="9497" max="9498" width="4.125" style="54" customWidth="1"/>
    <col min="9499" max="9499" width="4" style="54" customWidth="1"/>
    <col min="9500" max="9500" width="3.875" style="54" customWidth="1"/>
    <col min="9501" max="9501" width="3.625" style="54" customWidth="1"/>
    <col min="9502" max="9502" width="1.875" style="54" customWidth="1"/>
    <col min="9503" max="9726" width="3.125" style="54"/>
    <col min="9727" max="9727" width="1.875" style="54" customWidth="1"/>
    <col min="9728" max="9728" width="2.625" style="54" customWidth="1"/>
    <col min="9729" max="9732" width="3.125" style="54" customWidth="1"/>
    <col min="9733" max="9733" width="1.375" style="54" customWidth="1"/>
    <col min="9734" max="9734" width="2.875" style="54" customWidth="1"/>
    <col min="9735" max="9735" width="3.5" style="54" customWidth="1"/>
    <col min="9736" max="9742" width="3.125" style="54"/>
    <col min="9743" max="9743" width="3.875" style="54" customWidth="1"/>
    <col min="9744" max="9751" width="4" style="54" customWidth="1"/>
    <col min="9752" max="9752" width="3.5" style="54" customWidth="1"/>
    <col min="9753" max="9754" width="4.125" style="54" customWidth="1"/>
    <col min="9755" max="9755" width="4" style="54" customWidth="1"/>
    <col min="9756" max="9756" width="3.875" style="54" customWidth="1"/>
    <col min="9757" max="9757" width="3.625" style="54" customWidth="1"/>
    <col min="9758" max="9758" width="1.875" style="54" customWidth="1"/>
    <col min="9759" max="9982" width="3.125" style="54"/>
    <col min="9983" max="9983" width="1.875" style="54" customWidth="1"/>
    <col min="9984" max="9984" width="2.625" style="54" customWidth="1"/>
    <col min="9985" max="9988" width="3.125" style="54" customWidth="1"/>
    <col min="9989" max="9989" width="1.375" style="54" customWidth="1"/>
    <col min="9990" max="9990" width="2.875" style="54" customWidth="1"/>
    <col min="9991" max="9991" width="3.5" style="54" customWidth="1"/>
    <col min="9992" max="9998" width="3.125" style="54"/>
    <col min="9999" max="9999" width="3.875" style="54" customWidth="1"/>
    <col min="10000" max="10007" width="4" style="54" customWidth="1"/>
    <col min="10008" max="10008" width="3.5" style="54" customWidth="1"/>
    <col min="10009" max="10010" width="4.125" style="54" customWidth="1"/>
    <col min="10011" max="10011" width="4" style="54" customWidth="1"/>
    <col min="10012" max="10012" width="3.875" style="54" customWidth="1"/>
    <col min="10013" max="10013" width="3.625" style="54" customWidth="1"/>
    <col min="10014" max="10014" width="1.875" style="54" customWidth="1"/>
    <col min="10015" max="10238" width="3.125" style="54"/>
    <col min="10239" max="10239" width="1.875" style="54" customWidth="1"/>
    <col min="10240" max="10240" width="2.625" style="54" customWidth="1"/>
    <col min="10241" max="10244" width="3.125" style="54" customWidth="1"/>
    <col min="10245" max="10245" width="1.375" style="54" customWidth="1"/>
    <col min="10246" max="10246" width="2.875" style="54" customWidth="1"/>
    <col min="10247" max="10247" width="3.5" style="54" customWidth="1"/>
    <col min="10248" max="10254" width="3.125" style="54"/>
    <col min="10255" max="10255" width="3.875" style="54" customWidth="1"/>
    <col min="10256" max="10263" width="4" style="54" customWidth="1"/>
    <col min="10264" max="10264" width="3.5" style="54" customWidth="1"/>
    <col min="10265" max="10266" width="4.125" style="54" customWidth="1"/>
    <col min="10267" max="10267" width="4" style="54" customWidth="1"/>
    <col min="10268" max="10268" width="3.875" style="54" customWidth="1"/>
    <col min="10269" max="10269" width="3.625" style="54" customWidth="1"/>
    <col min="10270" max="10270" width="1.875" style="54" customWidth="1"/>
    <col min="10271" max="10494" width="3.125" style="54"/>
    <col min="10495" max="10495" width="1.875" style="54" customWidth="1"/>
    <col min="10496" max="10496" width="2.625" style="54" customWidth="1"/>
    <col min="10497" max="10500" width="3.125" style="54" customWidth="1"/>
    <col min="10501" max="10501" width="1.375" style="54" customWidth="1"/>
    <col min="10502" max="10502" width="2.875" style="54" customWidth="1"/>
    <col min="10503" max="10503" width="3.5" style="54" customWidth="1"/>
    <col min="10504" max="10510" width="3.125" style="54"/>
    <col min="10511" max="10511" width="3.875" style="54" customWidth="1"/>
    <col min="10512" max="10519" width="4" style="54" customWidth="1"/>
    <col min="10520" max="10520" width="3.5" style="54" customWidth="1"/>
    <col min="10521" max="10522" width="4.125" style="54" customWidth="1"/>
    <col min="10523" max="10523" width="4" style="54" customWidth="1"/>
    <col min="10524" max="10524" width="3.875" style="54" customWidth="1"/>
    <col min="10525" max="10525" width="3.625" style="54" customWidth="1"/>
    <col min="10526" max="10526" width="1.875" style="54" customWidth="1"/>
    <col min="10527" max="10750" width="3.125" style="54"/>
    <col min="10751" max="10751" width="1.875" style="54" customWidth="1"/>
    <col min="10752" max="10752" width="2.625" style="54" customWidth="1"/>
    <col min="10753" max="10756" width="3.125" style="54" customWidth="1"/>
    <col min="10757" max="10757" width="1.375" style="54" customWidth="1"/>
    <col min="10758" max="10758" width="2.875" style="54" customWidth="1"/>
    <col min="10759" max="10759" width="3.5" style="54" customWidth="1"/>
    <col min="10760" max="10766" width="3.125" style="54"/>
    <col min="10767" max="10767" width="3.875" style="54" customWidth="1"/>
    <col min="10768" max="10775" width="4" style="54" customWidth="1"/>
    <col min="10776" max="10776" width="3.5" style="54" customWidth="1"/>
    <col min="10777" max="10778" width="4.125" style="54" customWidth="1"/>
    <col min="10779" max="10779" width="4" style="54" customWidth="1"/>
    <col min="10780" max="10780" width="3.875" style="54" customWidth="1"/>
    <col min="10781" max="10781" width="3.625" style="54" customWidth="1"/>
    <col min="10782" max="10782" width="1.875" style="54" customWidth="1"/>
    <col min="10783" max="11006" width="3.125" style="54"/>
    <col min="11007" max="11007" width="1.875" style="54" customWidth="1"/>
    <col min="11008" max="11008" width="2.625" style="54" customWidth="1"/>
    <col min="11009" max="11012" width="3.125" style="54" customWidth="1"/>
    <col min="11013" max="11013" width="1.375" style="54" customWidth="1"/>
    <col min="11014" max="11014" width="2.875" style="54" customWidth="1"/>
    <col min="11015" max="11015" width="3.5" style="54" customWidth="1"/>
    <col min="11016" max="11022" width="3.125" style="54"/>
    <col min="11023" max="11023" width="3.875" style="54" customWidth="1"/>
    <col min="11024" max="11031" width="4" style="54" customWidth="1"/>
    <col min="11032" max="11032" width="3.5" style="54" customWidth="1"/>
    <col min="11033" max="11034" width="4.125" style="54" customWidth="1"/>
    <col min="11035" max="11035" width="4" style="54" customWidth="1"/>
    <col min="11036" max="11036" width="3.875" style="54" customWidth="1"/>
    <col min="11037" max="11037" width="3.625" style="54" customWidth="1"/>
    <col min="11038" max="11038" width="1.875" style="54" customWidth="1"/>
    <col min="11039" max="11262" width="3.125" style="54"/>
    <col min="11263" max="11263" width="1.875" style="54" customWidth="1"/>
    <col min="11264" max="11264" width="2.625" style="54" customWidth="1"/>
    <col min="11265" max="11268" width="3.125" style="54" customWidth="1"/>
    <col min="11269" max="11269" width="1.375" style="54" customWidth="1"/>
    <col min="11270" max="11270" width="2.875" style="54" customWidth="1"/>
    <col min="11271" max="11271" width="3.5" style="54" customWidth="1"/>
    <col min="11272" max="11278" width="3.125" style="54"/>
    <col min="11279" max="11279" width="3.875" style="54" customWidth="1"/>
    <col min="11280" max="11287" width="4" style="54" customWidth="1"/>
    <col min="11288" max="11288" width="3.5" style="54" customWidth="1"/>
    <col min="11289" max="11290" width="4.125" style="54" customWidth="1"/>
    <col min="11291" max="11291" width="4" style="54" customWidth="1"/>
    <col min="11292" max="11292" width="3.875" style="54" customWidth="1"/>
    <col min="11293" max="11293" width="3.625" style="54" customWidth="1"/>
    <col min="11294" max="11294" width="1.875" style="54" customWidth="1"/>
    <col min="11295" max="11518" width="3.125" style="54"/>
    <col min="11519" max="11519" width="1.875" style="54" customWidth="1"/>
    <col min="11520" max="11520" width="2.625" style="54" customWidth="1"/>
    <col min="11521" max="11524" width="3.125" style="54" customWidth="1"/>
    <col min="11525" max="11525" width="1.375" style="54" customWidth="1"/>
    <col min="11526" max="11526" width="2.875" style="54" customWidth="1"/>
    <col min="11527" max="11527" width="3.5" style="54" customWidth="1"/>
    <col min="11528" max="11534" width="3.125" style="54"/>
    <col min="11535" max="11535" width="3.875" style="54" customWidth="1"/>
    <col min="11536" max="11543" width="4" style="54" customWidth="1"/>
    <col min="11544" max="11544" width="3.5" style="54" customWidth="1"/>
    <col min="11545" max="11546" width="4.125" style="54" customWidth="1"/>
    <col min="11547" max="11547" width="4" style="54" customWidth="1"/>
    <col min="11548" max="11548" width="3.875" style="54" customWidth="1"/>
    <col min="11549" max="11549" width="3.625" style="54" customWidth="1"/>
    <col min="11550" max="11550" width="1.875" style="54" customWidth="1"/>
    <col min="11551" max="11774" width="3.125" style="54"/>
    <col min="11775" max="11775" width="1.875" style="54" customWidth="1"/>
    <col min="11776" max="11776" width="2.625" style="54" customWidth="1"/>
    <col min="11777" max="11780" width="3.125" style="54" customWidth="1"/>
    <col min="11781" max="11781" width="1.375" style="54" customWidth="1"/>
    <col min="11782" max="11782" width="2.875" style="54" customWidth="1"/>
    <col min="11783" max="11783" width="3.5" style="54" customWidth="1"/>
    <col min="11784" max="11790" width="3.125" style="54"/>
    <col min="11791" max="11791" width="3.875" style="54" customWidth="1"/>
    <col min="11792" max="11799" width="4" style="54" customWidth="1"/>
    <col min="11800" max="11800" width="3.5" style="54" customWidth="1"/>
    <col min="11801" max="11802" width="4.125" style="54" customWidth="1"/>
    <col min="11803" max="11803" width="4" style="54" customWidth="1"/>
    <col min="11804" max="11804" width="3.875" style="54" customWidth="1"/>
    <col min="11805" max="11805" width="3.625" style="54" customWidth="1"/>
    <col min="11806" max="11806" width="1.875" style="54" customWidth="1"/>
    <col min="11807" max="12030" width="3.125" style="54"/>
    <col min="12031" max="12031" width="1.875" style="54" customWidth="1"/>
    <col min="12032" max="12032" width="2.625" style="54" customWidth="1"/>
    <col min="12033" max="12036" width="3.125" style="54" customWidth="1"/>
    <col min="12037" max="12037" width="1.375" style="54" customWidth="1"/>
    <col min="12038" max="12038" width="2.875" style="54" customWidth="1"/>
    <col min="12039" max="12039" width="3.5" style="54" customWidth="1"/>
    <col min="12040" max="12046" width="3.125" style="54"/>
    <col min="12047" max="12047" width="3.875" style="54" customWidth="1"/>
    <col min="12048" max="12055" width="4" style="54" customWidth="1"/>
    <col min="12056" max="12056" width="3.5" style="54" customWidth="1"/>
    <col min="12057" max="12058" width="4.125" style="54" customWidth="1"/>
    <col min="12059" max="12059" width="4" style="54" customWidth="1"/>
    <col min="12060" max="12060" width="3.875" style="54" customWidth="1"/>
    <col min="12061" max="12061" width="3.625" style="54" customWidth="1"/>
    <col min="12062" max="12062" width="1.875" style="54" customWidth="1"/>
    <col min="12063" max="12286" width="3.125" style="54"/>
    <col min="12287" max="12287" width="1.875" style="54" customWidth="1"/>
    <col min="12288" max="12288" width="2.625" style="54" customWidth="1"/>
    <col min="12289" max="12292" width="3.125" style="54" customWidth="1"/>
    <col min="12293" max="12293" width="1.375" style="54" customWidth="1"/>
    <col min="12294" max="12294" width="2.875" style="54" customWidth="1"/>
    <col min="12295" max="12295" width="3.5" style="54" customWidth="1"/>
    <col min="12296" max="12302" width="3.125" style="54"/>
    <col min="12303" max="12303" width="3.875" style="54" customWidth="1"/>
    <col min="12304" max="12311" width="4" style="54" customWidth="1"/>
    <col min="12312" max="12312" width="3.5" style="54" customWidth="1"/>
    <col min="12313" max="12314" width="4.125" style="54" customWidth="1"/>
    <col min="12315" max="12315" width="4" style="54" customWidth="1"/>
    <col min="12316" max="12316" width="3.875" style="54" customWidth="1"/>
    <col min="12317" max="12317" width="3.625" style="54" customWidth="1"/>
    <col min="12318" max="12318" width="1.875" style="54" customWidth="1"/>
    <col min="12319" max="12542" width="3.125" style="54"/>
    <col min="12543" max="12543" width="1.875" style="54" customWidth="1"/>
    <col min="12544" max="12544" width="2.625" style="54" customWidth="1"/>
    <col min="12545" max="12548" width="3.125" style="54" customWidth="1"/>
    <col min="12549" max="12549" width="1.375" style="54" customWidth="1"/>
    <col min="12550" max="12550" width="2.875" style="54" customWidth="1"/>
    <col min="12551" max="12551" width="3.5" style="54" customWidth="1"/>
    <col min="12552" max="12558" width="3.125" style="54"/>
    <col min="12559" max="12559" width="3.875" style="54" customWidth="1"/>
    <col min="12560" max="12567" width="4" style="54" customWidth="1"/>
    <col min="12568" max="12568" width="3.5" style="54" customWidth="1"/>
    <col min="12569" max="12570" width="4.125" style="54" customWidth="1"/>
    <col min="12571" max="12571" width="4" style="54" customWidth="1"/>
    <col min="12572" max="12572" width="3.875" style="54" customWidth="1"/>
    <col min="12573" max="12573" width="3.625" style="54" customWidth="1"/>
    <col min="12574" max="12574" width="1.875" style="54" customWidth="1"/>
    <col min="12575" max="12798" width="3.125" style="54"/>
    <col min="12799" max="12799" width="1.875" style="54" customWidth="1"/>
    <col min="12800" max="12800" width="2.625" style="54" customWidth="1"/>
    <col min="12801" max="12804" width="3.125" style="54" customWidth="1"/>
    <col min="12805" max="12805" width="1.375" style="54" customWidth="1"/>
    <col min="12806" max="12806" width="2.875" style="54" customWidth="1"/>
    <col min="12807" max="12807" width="3.5" style="54" customWidth="1"/>
    <col min="12808" max="12814" width="3.125" style="54"/>
    <col min="12815" max="12815" width="3.875" style="54" customWidth="1"/>
    <col min="12816" max="12823" width="4" style="54" customWidth="1"/>
    <col min="12824" max="12824" width="3.5" style="54" customWidth="1"/>
    <col min="12825" max="12826" width="4.125" style="54" customWidth="1"/>
    <col min="12827" max="12827" width="4" style="54" customWidth="1"/>
    <col min="12828" max="12828" width="3.875" style="54" customWidth="1"/>
    <col min="12829" max="12829" width="3.625" style="54" customWidth="1"/>
    <col min="12830" max="12830" width="1.875" style="54" customWidth="1"/>
    <col min="12831" max="13054" width="3.125" style="54"/>
    <col min="13055" max="13055" width="1.875" style="54" customWidth="1"/>
    <col min="13056" max="13056" width="2.625" style="54" customWidth="1"/>
    <col min="13057" max="13060" width="3.125" style="54" customWidth="1"/>
    <col min="13061" max="13061" width="1.375" style="54" customWidth="1"/>
    <col min="13062" max="13062" width="2.875" style="54" customWidth="1"/>
    <col min="13063" max="13063" width="3.5" style="54" customWidth="1"/>
    <col min="13064" max="13070" width="3.125" style="54"/>
    <col min="13071" max="13071" width="3.875" style="54" customWidth="1"/>
    <col min="13072" max="13079" width="4" style="54" customWidth="1"/>
    <col min="13080" max="13080" width="3.5" style="54" customWidth="1"/>
    <col min="13081" max="13082" width="4.125" style="54" customWidth="1"/>
    <col min="13083" max="13083" width="4" style="54" customWidth="1"/>
    <col min="13084" max="13084" width="3.875" style="54" customWidth="1"/>
    <col min="13085" max="13085" width="3.625" style="54" customWidth="1"/>
    <col min="13086" max="13086" width="1.875" style="54" customWidth="1"/>
    <col min="13087" max="13310" width="3.125" style="54"/>
    <col min="13311" max="13311" width="1.875" style="54" customWidth="1"/>
    <col min="13312" max="13312" width="2.625" style="54" customWidth="1"/>
    <col min="13313" max="13316" width="3.125" style="54" customWidth="1"/>
    <col min="13317" max="13317" width="1.375" style="54" customWidth="1"/>
    <col min="13318" max="13318" width="2.875" style="54" customWidth="1"/>
    <col min="13319" max="13319" width="3.5" style="54" customWidth="1"/>
    <col min="13320" max="13326" width="3.125" style="54"/>
    <col min="13327" max="13327" width="3.875" style="54" customWidth="1"/>
    <col min="13328" max="13335" width="4" style="54" customWidth="1"/>
    <col min="13336" max="13336" width="3.5" style="54" customWidth="1"/>
    <col min="13337" max="13338" width="4.125" style="54" customWidth="1"/>
    <col min="13339" max="13339" width="4" style="54" customWidth="1"/>
    <col min="13340" max="13340" width="3.875" style="54" customWidth="1"/>
    <col min="13341" max="13341" width="3.625" style="54" customWidth="1"/>
    <col min="13342" max="13342" width="1.875" style="54" customWidth="1"/>
    <col min="13343" max="13566" width="3.125" style="54"/>
    <col min="13567" max="13567" width="1.875" style="54" customWidth="1"/>
    <col min="13568" max="13568" width="2.625" style="54" customWidth="1"/>
    <col min="13569" max="13572" width="3.125" style="54" customWidth="1"/>
    <col min="13573" max="13573" width="1.375" style="54" customWidth="1"/>
    <col min="13574" max="13574" width="2.875" style="54" customWidth="1"/>
    <col min="13575" max="13575" width="3.5" style="54" customWidth="1"/>
    <col min="13576" max="13582" width="3.125" style="54"/>
    <col min="13583" max="13583" width="3.875" style="54" customWidth="1"/>
    <col min="13584" max="13591" width="4" style="54" customWidth="1"/>
    <col min="13592" max="13592" width="3.5" style="54" customWidth="1"/>
    <col min="13593" max="13594" width="4.125" style="54" customWidth="1"/>
    <col min="13595" max="13595" width="4" style="54" customWidth="1"/>
    <col min="13596" max="13596" width="3.875" style="54" customWidth="1"/>
    <col min="13597" max="13597" width="3.625" style="54" customWidth="1"/>
    <col min="13598" max="13598" width="1.875" style="54" customWidth="1"/>
    <col min="13599" max="13822" width="3.125" style="54"/>
    <col min="13823" max="13823" width="1.875" style="54" customWidth="1"/>
    <col min="13824" max="13824" width="2.625" style="54" customWidth="1"/>
    <col min="13825" max="13828" width="3.125" style="54" customWidth="1"/>
    <col min="13829" max="13829" width="1.375" style="54" customWidth="1"/>
    <col min="13830" max="13830" width="2.875" style="54" customWidth="1"/>
    <col min="13831" max="13831" width="3.5" style="54" customWidth="1"/>
    <col min="13832" max="13838" width="3.125" style="54"/>
    <col min="13839" max="13839" width="3.875" style="54" customWidth="1"/>
    <col min="13840" max="13847" width="4" style="54" customWidth="1"/>
    <col min="13848" max="13848" width="3.5" style="54" customWidth="1"/>
    <col min="13849" max="13850" width="4.125" style="54" customWidth="1"/>
    <col min="13851" max="13851" width="4" style="54" customWidth="1"/>
    <col min="13852" max="13852" width="3.875" style="54" customWidth="1"/>
    <col min="13853" max="13853" width="3.625" style="54" customWidth="1"/>
    <col min="13854" max="13854" width="1.875" style="54" customWidth="1"/>
    <col min="13855" max="14078" width="3.125" style="54"/>
    <col min="14079" max="14079" width="1.875" style="54" customWidth="1"/>
    <col min="14080" max="14080" width="2.625" style="54" customWidth="1"/>
    <col min="14081" max="14084" width="3.125" style="54" customWidth="1"/>
    <col min="14085" max="14085" width="1.375" style="54" customWidth="1"/>
    <col min="14086" max="14086" width="2.875" style="54" customWidth="1"/>
    <col min="14087" max="14087" width="3.5" style="54" customWidth="1"/>
    <col min="14088" max="14094" width="3.125" style="54"/>
    <col min="14095" max="14095" width="3.875" style="54" customWidth="1"/>
    <col min="14096" max="14103" width="4" style="54" customWidth="1"/>
    <col min="14104" max="14104" width="3.5" style="54" customWidth="1"/>
    <col min="14105" max="14106" width="4.125" style="54" customWidth="1"/>
    <col min="14107" max="14107" width="4" style="54" customWidth="1"/>
    <col min="14108" max="14108" width="3.875" style="54" customWidth="1"/>
    <col min="14109" max="14109" width="3.625" style="54" customWidth="1"/>
    <col min="14110" max="14110" width="1.875" style="54" customWidth="1"/>
    <col min="14111" max="14334" width="3.125" style="54"/>
    <col min="14335" max="14335" width="1.875" style="54" customWidth="1"/>
    <col min="14336" max="14336" width="2.625" style="54" customWidth="1"/>
    <col min="14337" max="14340" width="3.125" style="54" customWidth="1"/>
    <col min="14341" max="14341" width="1.375" style="54" customWidth="1"/>
    <col min="14342" max="14342" width="2.875" style="54" customWidth="1"/>
    <col min="14343" max="14343" width="3.5" style="54" customWidth="1"/>
    <col min="14344" max="14350" width="3.125" style="54"/>
    <col min="14351" max="14351" width="3.875" style="54" customWidth="1"/>
    <col min="14352" max="14359" width="4" style="54" customWidth="1"/>
    <col min="14360" max="14360" width="3.5" style="54" customWidth="1"/>
    <col min="14361" max="14362" width="4.125" style="54" customWidth="1"/>
    <col min="14363" max="14363" width="4" style="54" customWidth="1"/>
    <col min="14364" max="14364" width="3.875" style="54" customWidth="1"/>
    <col min="14365" max="14365" width="3.625" style="54" customWidth="1"/>
    <col min="14366" max="14366" width="1.875" style="54" customWidth="1"/>
    <col min="14367" max="14590" width="3.125" style="54"/>
    <col min="14591" max="14591" width="1.875" style="54" customWidth="1"/>
    <col min="14592" max="14592" width="2.625" style="54" customWidth="1"/>
    <col min="14593" max="14596" width="3.125" style="54" customWidth="1"/>
    <col min="14597" max="14597" width="1.375" style="54" customWidth="1"/>
    <col min="14598" max="14598" width="2.875" style="54" customWidth="1"/>
    <col min="14599" max="14599" width="3.5" style="54" customWidth="1"/>
    <col min="14600" max="14606" width="3.125" style="54"/>
    <col min="14607" max="14607" width="3.875" style="54" customWidth="1"/>
    <col min="14608" max="14615" width="4" style="54" customWidth="1"/>
    <col min="14616" max="14616" width="3.5" style="54" customWidth="1"/>
    <col min="14617" max="14618" width="4.125" style="54" customWidth="1"/>
    <col min="14619" max="14619" width="4" style="54" customWidth="1"/>
    <col min="14620" max="14620" width="3.875" style="54" customWidth="1"/>
    <col min="14621" max="14621" width="3.625" style="54" customWidth="1"/>
    <col min="14622" max="14622" width="1.875" style="54" customWidth="1"/>
    <col min="14623" max="14846" width="3.125" style="54"/>
    <col min="14847" max="14847" width="1.875" style="54" customWidth="1"/>
    <col min="14848" max="14848" width="2.625" style="54" customWidth="1"/>
    <col min="14849" max="14852" width="3.125" style="54" customWidth="1"/>
    <col min="14853" max="14853" width="1.375" style="54" customWidth="1"/>
    <col min="14854" max="14854" width="2.875" style="54" customWidth="1"/>
    <col min="14855" max="14855" width="3.5" style="54" customWidth="1"/>
    <col min="14856" max="14862" width="3.125" style="54"/>
    <col min="14863" max="14863" width="3.875" style="54" customWidth="1"/>
    <col min="14864" max="14871" width="4" style="54" customWidth="1"/>
    <col min="14872" max="14872" width="3.5" style="54" customWidth="1"/>
    <col min="14873" max="14874" width="4.125" style="54" customWidth="1"/>
    <col min="14875" max="14875" width="4" style="54" customWidth="1"/>
    <col min="14876" max="14876" width="3.875" style="54" customWidth="1"/>
    <col min="14877" max="14877" width="3.625" style="54" customWidth="1"/>
    <col min="14878" max="14878" width="1.875" style="54" customWidth="1"/>
    <col min="14879" max="15102" width="3.125" style="54"/>
    <col min="15103" max="15103" width="1.875" style="54" customWidth="1"/>
    <col min="15104" max="15104" width="2.625" style="54" customWidth="1"/>
    <col min="15105" max="15108" width="3.125" style="54" customWidth="1"/>
    <col min="15109" max="15109" width="1.375" style="54" customWidth="1"/>
    <col min="15110" max="15110" width="2.875" style="54" customWidth="1"/>
    <col min="15111" max="15111" width="3.5" style="54" customWidth="1"/>
    <col min="15112" max="15118" width="3.125" style="54"/>
    <col min="15119" max="15119" width="3.875" style="54" customWidth="1"/>
    <col min="15120" max="15127" width="4" style="54" customWidth="1"/>
    <col min="15128" max="15128" width="3.5" style="54" customWidth="1"/>
    <col min="15129" max="15130" width="4.125" style="54" customWidth="1"/>
    <col min="15131" max="15131" width="4" style="54" customWidth="1"/>
    <col min="15132" max="15132" width="3.875" style="54" customWidth="1"/>
    <col min="15133" max="15133" width="3.625" style="54" customWidth="1"/>
    <col min="15134" max="15134" width="1.875" style="54" customWidth="1"/>
    <col min="15135" max="15358" width="3.125" style="54"/>
    <col min="15359" max="15359" width="1.875" style="54" customWidth="1"/>
    <col min="15360" max="15360" width="2.625" style="54" customWidth="1"/>
    <col min="15361" max="15364" width="3.125" style="54" customWidth="1"/>
    <col min="15365" max="15365" width="1.375" style="54" customWidth="1"/>
    <col min="15366" max="15366" width="2.875" style="54" customWidth="1"/>
    <col min="15367" max="15367" width="3.5" style="54" customWidth="1"/>
    <col min="15368" max="15374" width="3.125" style="54"/>
    <col min="15375" max="15375" width="3.875" style="54" customWidth="1"/>
    <col min="15376" max="15383" width="4" style="54" customWidth="1"/>
    <col min="15384" max="15384" width="3.5" style="54" customWidth="1"/>
    <col min="15385" max="15386" width="4.125" style="54" customWidth="1"/>
    <col min="15387" max="15387" width="4" style="54" customWidth="1"/>
    <col min="15388" max="15388" width="3.875" style="54" customWidth="1"/>
    <col min="15389" max="15389" width="3.625" style="54" customWidth="1"/>
    <col min="15390" max="15390" width="1.875" style="54" customWidth="1"/>
    <col min="15391" max="15614" width="3.125" style="54"/>
    <col min="15615" max="15615" width="1.875" style="54" customWidth="1"/>
    <col min="15616" max="15616" width="2.625" style="54" customWidth="1"/>
    <col min="15617" max="15620" width="3.125" style="54" customWidth="1"/>
    <col min="15621" max="15621" width="1.375" style="54" customWidth="1"/>
    <col min="15622" max="15622" width="2.875" style="54" customWidth="1"/>
    <col min="15623" max="15623" width="3.5" style="54" customWidth="1"/>
    <col min="15624" max="15630" width="3.125" style="54"/>
    <col min="15631" max="15631" width="3.875" style="54" customWidth="1"/>
    <col min="15632" max="15639" width="4" style="54" customWidth="1"/>
    <col min="15640" max="15640" width="3.5" style="54" customWidth="1"/>
    <col min="15641" max="15642" width="4.125" style="54" customWidth="1"/>
    <col min="15643" max="15643" width="4" style="54" customWidth="1"/>
    <col min="15644" max="15644" width="3.875" style="54" customWidth="1"/>
    <col min="15645" max="15645" width="3.625" style="54" customWidth="1"/>
    <col min="15646" max="15646" width="1.875" style="54" customWidth="1"/>
    <col min="15647" max="15870" width="3.125" style="54"/>
    <col min="15871" max="15871" width="1.875" style="54" customWidth="1"/>
    <col min="15872" max="15872" width="2.625" style="54" customWidth="1"/>
    <col min="15873" max="15876" width="3.125" style="54" customWidth="1"/>
    <col min="15877" max="15877" width="1.375" style="54" customWidth="1"/>
    <col min="15878" max="15878" width="2.875" style="54" customWidth="1"/>
    <col min="15879" max="15879" width="3.5" style="54" customWidth="1"/>
    <col min="15880" max="15886" width="3.125" style="54"/>
    <col min="15887" max="15887" width="3.875" style="54" customWidth="1"/>
    <col min="15888" max="15895" width="4" style="54" customWidth="1"/>
    <col min="15896" max="15896" width="3.5" style="54" customWidth="1"/>
    <col min="15897" max="15898" width="4.125" style="54" customWidth="1"/>
    <col min="15899" max="15899" width="4" style="54" customWidth="1"/>
    <col min="15900" max="15900" width="3.875" style="54" customWidth="1"/>
    <col min="15901" max="15901" width="3.625" style="54" customWidth="1"/>
    <col min="15902" max="15902" width="1.875" style="54" customWidth="1"/>
    <col min="15903" max="16126" width="3.125" style="54"/>
    <col min="16127" max="16127" width="1.875" style="54" customWidth="1"/>
    <col min="16128" max="16128" width="2.625" style="54" customWidth="1"/>
    <col min="16129" max="16132" width="3.125" style="54" customWidth="1"/>
    <col min="16133" max="16133" width="1.375" style="54" customWidth="1"/>
    <col min="16134" max="16134" width="2.875" style="54" customWidth="1"/>
    <col min="16135" max="16135" width="3.5" style="54" customWidth="1"/>
    <col min="16136" max="16142" width="3.125" style="54"/>
    <col min="16143" max="16143" width="3.875" style="54" customWidth="1"/>
    <col min="16144" max="16151" width="4" style="54" customWidth="1"/>
    <col min="16152" max="16152" width="3.5" style="54" customWidth="1"/>
    <col min="16153" max="16154" width="4.125" style="54" customWidth="1"/>
    <col min="16155" max="16155" width="4" style="54" customWidth="1"/>
    <col min="16156" max="16156" width="3.875" style="54" customWidth="1"/>
    <col min="16157" max="16157" width="3.625" style="54" customWidth="1"/>
    <col min="16158" max="16158" width="1.875" style="54" customWidth="1"/>
    <col min="16159" max="16384" width="3.125" style="54"/>
  </cols>
  <sheetData>
    <row r="1" spans="1:33" x14ac:dyDescent="0.15">
      <c r="AD1" s="1915" t="s">
        <v>875</v>
      </c>
      <c r="AE1" s="1915"/>
      <c r="AF1" s="1915"/>
      <c r="AG1" s="1915"/>
    </row>
    <row r="2" spans="1:33" ht="9.9499999999999993" customHeight="1" x14ac:dyDescent="0.15">
      <c r="AD2" s="1915"/>
      <c r="AE2" s="1915"/>
      <c r="AF2" s="1915"/>
      <c r="AG2" s="1915"/>
    </row>
    <row r="3" spans="1:33" s="56" customFormat="1" ht="30" customHeight="1" x14ac:dyDescent="0.15">
      <c r="B3" s="1916" t="s">
        <v>576</v>
      </c>
      <c r="C3" s="1916"/>
      <c r="D3" s="1916"/>
      <c r="E3" s="1916"/>
      <c r="F3" s="1916"/>
      <c r="G3" s="1916"/>
      <c r="H3" s="1916"/>
      <c r="I3" s="1916"/>
      <c r="J3" s="1916"/>
      <c r="K3" s="1916"/>
      <c r="L3" s="1916"/>
      <c r="M3" s="1916"/>
      <c r="N3" s="1916"/>
      <c r="O3" s="1916"/>
      <c r="P3" s="1916"/>
      <c r="Q3" s="1916"/>
      <c r="R3" s="1916"/>
      <c r="S3" s="1916"/>
      <c r="T3" s="1916"/>
      <c r="U3" s="1916"/>
      <c r="V3" s="1916"/>
      <c r="W3" s="1916"/>
      <c r="X3" s="1916"/>
      <c r="Y3" s="1916"/>
      <c r="Z3" s="1916"/>
      <c r="AA3" s="1916"/>
      <c r="AB3" s="1916"/>
      <c r="AC3" s="1916"/>
      <c r="AD3" s="1916"/>
      <c r="AE3" s="1916"/>
      <c r="AF3" s="1916"/>
      <c r="AG3" s="54"/>
    </row>
    <row r="4" spans="1:33" s="56" customFormat="1" ht="25.7" customHeight="1" x14ac:dyDescent="0.15">
      <c r="A4" s="1917" t="s">
        <v>494</v>
      </c>
      <c r="B4" s="1918"/>
      <c r="C4" s="1919" t="s">
        <v>495</v>
      </c>
      <c r="D4" s="1919"/>
      <c r="E4" s="1919"/>
      <c r="F4" s="1919"/>
      <c r="G4" s="1919"/>
      <c r="H4" s="57"/>
      <c r="I4" s="58"/>
      <c r="J4" s="58"/>
      <c r="K4" s="58"/>
      <c r="L4" s="58"/>
      <c r="M4" s="58"/>
      <c r="N4" s="58"/>
      <c r="O4" s="58"/>
      <c r="P4" s="58"/>
      <c r="Q4" s="58"/>
      <c r="R4" s="58"/>
      <c r="S4" s="58"/>
      <c r="T4" s="58"/>
      <c r="U4" s="58"/>
      <c r="V4" s="58"/>
      <c r="W4" s="58"/>
      <c r="X4" s="58"/>
      <c r="Y4" s="58"/>
      <c r="Z4" s="58"/>
      <c r="AA4" s="58"/>
      <c r="AB4" s="58"/>
      <c r="AC4" s="58"/>
      <c r="AD4" s="58"/>
      <c r="AE4" s="58"/>
      <c r="AF4" s="58"/>
      <c r="AG4" s="59"/>
    </row>
    <row r="5" spans="1:33" ht="24.6" customHeight="1" x14ac:dyDescent="0.15">
      <c r="A5" s="1917" t="s">
        <v>496</v>
      </c>
      <c r="B5" s="1918"/>
      <c r="C5" s="1919" t="s">
        <v>497</v>
      </c>
      <c r="D5" s="1919"/>
      <c r="E5" s="1919"/>
      <c r="F5" s="1919"/>
      <c r="G5" s="1920"/>
      <c r="H5" s="60"/>
      <c r="I5" s="58"/>
      <c r="J5" s="58"/>
      <c r="K5" s="58"/>
      <c r="L5" s="58"/>
      <c r="M5" s="58"/>
      <c r="N5" s="58"/>
      <c r="O5" s="58"/>
      <c r="P5" s="58"/>
      <c r="Q5" s="58"/>
      <c r="R5" s="58"/>
      <c r="S5" s="58"/>
      <c r="T5" s="58"/>
      <c r="U5" s="58"/>
      <c r="V5" s="58"/>
      <c r="W5" s="58"/>
      <c r="X5" s="58"/>
      <c r="Y5" s="58"/>
      <c r="Z5" s="58"/>
      <c r="AA5" s="58"/>
      <c r="AB5" s="58"/>
      <c r="AC5" s="58"/>
      <c r="AD5" s="58"/>
      <c r="AE5" s="58"/>
      <c r="AF5" s="58"/>
      <c r="AG5" s="59"/>
    </row>
    <row r="6" spans="1:33" ht="32.1" customHeight="1" x14ac:dyDescent="0.15">
      <c r="A6" s="1923" t="s">
        <v>498</v>
      </c>
      <c r="B6" s="1929"/>
      <c r="C6" s="1934" t="s">
        <v>499</v>
      </c>
      <c r="D6" s="1934"/>
      <c r="E6" s="1934"/>
      <c r="F6" s="1934"/>
      <c r="G6" s="1934"/>
      <c r="H6" s="61">
        <v>1</v>
      </c>
      <c r="I6" s="62" t="s">
        <v>500</v>
      </c>
      <c r="J6" s="63"/>
      <c r="K6" s="63"/>
      <c r="L6" s="63"/>
      <c r="M6" s="63"/>
      <c r="N6" s="63"/>
      <c r="O6" s="64"/>
      <c r="P6" s="65"/>
      <c r="Q6" s="1938" t="s">
        <v>501</v>
      </c>
      <c r="R6" s="1939"/>
      <c r="S6" s="1939"/>
      <c r="T6" s="1939"/>
      <c r="U6" s="1939"/>
      <c r="V6" s="1939"/>
      <c r="W6" s="1939"/>
      <c r="X6" s="1939"/>
      <c r="Y6" s="1939"/>
      <c r="Z6" s="1939"/>
      <c r="AA6" s="1939"/>
      <c r="AB6" s="1939"/>
      <c r="AC6" s="1939"/>
      <c r="AD6" s="1939"/>
      <c r="AE6" s="1939"/>
      <c r="AF6" s="1939"/>
      <c r="AG6" s="1940"/>
    </row>
    <row r="7" spans="1:33" ht="32.1" customHeight="1" x14ac:dyDescent="0.15">
      <c r="A7" s="1930"/>
      <c r="B7" s="1931"/>
      <c r="C7" s="1935"/>
      <c r="D7" s="1935"/>
      <c r="E7" s="1935"/>
      <c r="F7" s="1935"/>
      <c r="G7" s="1935"/>
      <c r="H7" s="66">
        <v>2</v>
      </c>
      <c r="I7" s="67" t="s">
        <v>502</v>
      </c>
      <c r="J7" s="68"/>
      <c r="K7" s="68"/>
      <c r="L7" s="68"/>
      <c r="M7" s="68"/>
      <c r="N7" s="68"/>
      <c r="O7" s="69"/>
      <c r="P7" s="70"/>
      <c r="Q7" s="1941" t="s">
        <v>501</v>
      </c>
      <c r="R7" s="1942"/>
      <c r="S7" s="1942"/>
      <c r="T7" s="1942"/>
      <c r="U7" s="1942"/>
      <c r="V7" s="1942"/>
      <c r="W7" s="1942"/>
      <c r="X7" s="1942"/>
      <c r="Y7" s="1942"/>
      <c r="Z7" s="1942"/>
      <c r="AA7" s="1942"/>
      <c r="AB7" s="1942"/>
      <c r="AC7" s="1942"/>
      <c r="AD7" s="1942"/>
      <c r="AE7" s="1942"/>
      <c r="AF7" s="1942"/>
      <c r="AG7" s="1943"/>
    </row>
    <row r="8" spans="1:33" ht="36" customHeight="1" x14ac:dyDescent="0.15">
      <c r="A8" s="1932"/>
      <c r="B8" s="1933"/>
      <c r="C8" s="1936"/>
      <c r="D8" s="1936"/>
      <c r="E8" s="1936"/>
      <c r="F8" s="1936"/>
      <c r="G8" s="1937"/>
      <c r="H8" s="71">
        <v>3</v>
      </c>
      <c r="I8" s="1944" t="s">
        <v>503</v>
      </c>
      <c r="J8" s="1945"/>
      <c r="K8" s="1945"/>
      <c r="L8" s="1945"/>
      <c r="M8" s="1945"/>
      <c r="N8" s="1945"/>
      <c r="O8" s="1945"/>
      <c r="P8" s="1946"/>
      <c r="Q8" s="1921" t="s">
        <v>609</v>
      </c>
      <c r="R8" s="1921"/>
      <c r="S8" s="1921"/>
      <c r="T8" s="1921"/>
      <c r="U8" s="1921"/>
      <c r="V8" s="1921"/>
      <c r="W8" s="1921"/>
      <c r="X8" s="1921"/>
      <c r="Y8" s="1921"/>
      <c r="Z8" s="1921"/>
      <c r="AA8" s="1921"/>
      <c r="AB8" s="1921"/>
      <c r="AC8" s="1921"/>
      <c r="AD8" s="1921"/>
      <c r="AE8" s="1921"/>
      <c r="AF8" s="1921"/>
      <c r="AG8" s="1922"/>
    </row>
    <row r="9" spans="1:33" s="56" customFormat="1" ht="20.25" customHeight="1" x14ac:dyDescent="0.15">
      <c r="A9" s="1923" t="s">
        <v>504</v>
      </c>
      <c r="B9" s="1924"/>
      <c r="C9" s="57" t="s">
        <v>505</v>
      </c>
      <c r="D9" s="57"/>
      <c r="E9" s="57"/>
      <c r="F9" s="57"/>
      <c r="G9" s="57"/>
      <c r="H9" s="57"/>
      <c r="I9" s="57"/>
      <c r="J9" s="57"/>
      <c r="K9" s="57"/>
      <c r="L9" s="57"/>
      <c r="M9" s="57"/>
      <c r="N9" s="57"/>
      <c r="O9" s="57"/>
      <c r="P9" s="57"/>
      <c r="Q9" s="57"/>
      <c r="R9" s="57"/>
      <c r="S9" s="57"/>
      <c r="T9" s="57"/>
      <c r="U9" s="57"/>
      <c r="V9" s="57"/>
      <c r="W9" s="72"/>
      <c r="X9" s="57"/>
      <c r="Y9" s="57"/>
      <c r="Z9" s="57"/>
      <c r="AA9" s="57"/>
      <c r="AB9" s="57"/>
      <c r="AC9" s="73"/>
      <c r="AD9" s="73"/>
      <c r="AE9" s="57"/>
      <c r="AF9" s="57"/>
      <c r="AG9" s="74"/>
    </row>
    <row r="10" spans="1:33" s="56" customFormat="1" ht="9.9499999999999993" customHeight="1" x14ac:dyDescent="0.15">
      <c r="A10" s="75"/>
      <c r="B10" s="76"/>
      <c r="C10" s="73"/>
      <c r="D10" s="73"/>
      <c r="E10" s="73"/>
      <c r="F10" s="73"/>
      <c r="G10" s="74"/>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4"/>
      <c r="AG10" s="77"/>
    </row>
    <row r="11" spans="1:33" s="56" customFormat="1" ht="23.25" customHeight="1" x14ac:dyDescent="0.15">
      <c r="A11" s="75"/>
      <c r="B11" s="78" t="s">
        <v>506</v>
      </c>
      <c r="C11" s="79"/>
      <c r="D11" s="79"/>
      <c r="E11" s="79"/>
      <c r="F11" s="79"/>
      <c r="G11" s="80"/>
      <c r="X11" s="1925" t="s">
        <v>615</v>
      </c>
      <c r="Y11" s="1926"/>
      <c r="Z11" s="1925" t="s">
        <v>615</v>
      </c>
      <c r="AA11" s="1926"/>
      <c r="AB11" s="1925" t="s">
        <v>615</v>
      </c>
      <c r="AC11" s="1926"/>
      <c r="AD11" s="1927" t="s">
        <v>507</v>
      </c>
      <c r="AE11" s="1928"/>
      <c r="AF11" s="77"/>
      <c r="AG11" s="77"/>
    </row>
    <row r="12" spans="1:33" s="56" customFormat="1" ht="23.25" customHeight="1" x14ac:dyDescent="0.15">
      <c r="A12" s="75"/>
      <c r="B12" s="81"/>
      <c r="C12" s="82"/>
      <c r="D12" s="82"/>
      <c r="E12" s="82"/>
      <c r="F12" s="82"/>
      <c r="G12" s="83"/>
      <c r="I12" s="84" t="s">
        <v>433</v>
      </c>
      <c r="J12" s="85" t="s">
        <v>508</v>
      </c>
      <c r="K12" s="86"/>
      <c r="L12" s="86"/>
      <c r="M12" s="86"/>
      <c r="N12" s="86"/>
      <c r="O12" s="86"/>
      <c r="P12" s="86"/>
      <c r="Q12" s="86"/>
      <c r="R12" s="86"/>
      <c r="S12" s="86"/>
      <c r="T12" s="86"/>
      <c r="U12" s="86"/>
      <c r="V12" s="86"/>
      <c r="W12" s="86"/>
      <c r="X12" s="85"/>
      <c r="Y12" s="87" t="s">
        <v>434</v>
      </c>
      <c r="Z12" s="85"/>
      <c r="AA12" s="87" t="s">
        <v>434</v>
      </c>
      <c r="AB12" s="85"/>
      <c r="AC12" s="87" t="s">
        <v>434</v>
      </c>
      <c r="AD12" s="60"/>
      <c r="AE12" s="87" t="s">
        <v>434</v>
      </c>
      <c r="AF12" s="77"/>
      <c r="AG12" s="77"/>
    </row>
    <row r="13" spans="1:33" s="56" customFormat="1" ht="23.25" customHeight="1" x14ac:dyDescent="0.15">
      <c r="A13" s="75"/>
      <c r="B13" s="1947"/>
      <c r="C13" s="1948"/>
      <c r="D13" s="1948"/>
      <c r="E13" s="1948"/>
      <c r="F13" s="1948"/>
      <c r="G13" s="1949"/>
      <c r="I13" s="84" t="s">
        <v>509</v>
      </c>
      <c r="J13" s="85" t="s">
        <v>510</v>
      </c>
      <c r="K13" s="86"/>
      <c r="L13" s="86"/>
      <c r="M13" s="86"/>
      <c r="N13" s="86"/>
      <c r="O13" s="86"/>
      <c r="P13" s="86"/>
      <c r="Q13" s="86"/>
      <c r="R13" s="86"/>
      <c r="S13" s="86"/>
      <c r="T13" s="86"/>
      <c r="U13" s="86"/>
      <c r="V13" s="86"/>
      <c r="W13" s="88"/>
      <c r="X13" s="85"/>
      <c r="Y13" s="87" t="s">
        <v>434</v>
      </c>
      <c r="Z13" s="85"/>
      <c r="AA13" s="87" t="s">
        <v>434</v>
      </c>
      <c r="AB13" s="85"/>
      <c r="AC13" s="87" t="s">
        <v>434</v>
      </c>
      <c r="AD13" s="60"/>
      <c r="AE13" s="87" t="s">
        <v>434</v>
      </c>
      <c r="AF13" s="89"/>
      <c r="AG13" s="90"/>
    </row>
    <row r="14" spans="1:33" s="56" customFormat="1" ht="23.25" customHeight="1" x14ac:dyDescent="0.15">
      <c r="A14" s="75"/>
      <c r="B14" s="75"/>
      <c r="G14" s="77"/>
      <c r="I14" s="84" t="s">
        <v>511</v>
      </c>
      <c r="J14" s="85" t="s">
        <v>512</v>
      </c>
      <c r="K14" s="86"/>
      <c r="L14" s="86"/>
      <c r="M14" s="86"/>
      <c r="N14" s="86"/>
      <c r="O14" s="86"/>
      <c r="P14" s="86"/>
      <c r="Q14" s="86"/>
      <c r="R14" s="86"/>
      <c r="S14" s="86"/>
      <c r="T14" s="86"/>
      <c r="U14" s="86"/>
      <c r="V14" s="86"/>
      <c r="W14" s="88"/>
      <c r="X14" s="85"/>
      <c r="Y14" s="87" t="s">
        <v>434</v>
      </c>
      <c r="Z14" s="85"/>
      <c r="AA14" s="87" t="s">
        <v>434</v>
      </c>
      <c r="AB14" s="85"/>
      <c r="AC14" s="87" t="s">
        <v>434</v>
      </c>
      <c r="AD14" s="60"/>
      <c r="AE14" s="87" t="s">
        <v>434</v>
      </c>
      <c r="AF14" s="77"/>
      <c r="AG14" s="83"/>
    </row>
    <row r="15" spans="1:33" s="56" customFormat="1" ht="23.25" customHeight="1" x14ac:dyDescent="0.15">
      <c r="A15" s="75"/>
      <c r="B15" s="1950"/>
      <c r="C15" s="1951"/>
      <c r="D15" s="1951"/>
      <c r="E15" s="1951"/>
      <c r="F15" s="1951"/>
      <c r="G15" s="1952"/>
      <c r="I15" s="84" t="s">
        <v>513</v>
      </c>
      <c r="J15" s="85" t="s">
        <v>514</v>
      </c>
      <c r="K15" s="86"/>
      <c r="L15" s="86"/>
      <c r="M15" s="86"/>
      <c r="N15" s="86"/>
      <c r="O15" s="86"/>
      <c r="P15" s="86"/>
      <c r="Q15" s="86"/>
      <c r="R15" s="86"/>
      <c r="S15" s="86"/>
      <c r="T15" s="86"/>
      <c r="U15" s="86"/>
      <c r="V15" s="86"/>
      <c r="W15" s="88"/>
      <c r="X15" s="85"/>
      <c r="Y15" s="87" t="s">
        <v>434</v>
      </c>
      <c r="Z15" s="85"/>
      <c r="AA15" s="87" t="s">
        <v>434</v>
      </c>
      <c r="AB15" s="85"/>
      <c r="AC15" s="87" t="s">
        <v>434</v>
      </c>
      <c r="AD15" s="60"/>
      <c r="AE15" s="87" t="s">
        <v>434</v>
      </c>
      <c r="AF15" s="77"/>
      <c r="AG15" s="90"/>
    </row>
    <row r="16" spans="1:33" s="56" customFormat="1" ht="23.25" customHeight="1" x14ac:dyDescent="0.15">
      <c r="A16" s="75"/>
      <c r="B16" s="91"/>
      <c r="C16" s="92"/>
      <c r="D16" s="92"/>
      <c r="E16" s="92"/>
      <c r="F16" s="92"/>
      <c r="G16" s="93"/>
      <c r="I16" s="84" t="s">
        <v>515</v>
      </c>
      <c r="J16" s="85" t="s">
        <v>516</v>
      </c>
      <c r="K16" s="86"/>
      <c r="L16" s="86"/>
      <c r="M16" s="86"/>
      <c r="N16" s="86"/>
      <c r="O16" s="86"/>
      <c r="P16" s="86"/>
      <c r="Q16" s="86"/>
      <c r="R16" s="86"/>
      <c r="S16" s="86"/>
      <c r="T16" s="86"/>
      <c r="U16" s="86"/>
      <c r="V16" s="86"/>
      <c r="W16" s="88"/>
      <c r="X16" s="1953"/>
      <c r="Y16" s="1954"/>
      <c r="Z16" s="1953"/>
      <c r="AA16" s="1954"/>
      <c r="AB16" s="1953"/>
      <c r="AC16" s="1954"/>
      <c r="AD16" s="60"/>
      <c r="AE16" s="94" t="s">
        <v>517</v>
      </c>
      <c r="AF16" s="77"/>
      <c r="AG16" s="83"/>
    </row>
    <row r="17" spans="1:33" s="56" customFormat="1" ht="11.25" customHeight="1" x14ac:dyDescent="0.15">
      <c r="A17" s="75"/>
      <c r="B17" s="95"/>
      <c r="C17" s="96"/>
      <c r="D17" s="96"/>
      <c r="E17" s="96"/>
      <c r="F17" s="96"/>
      <c r="G17" s="97"/>
      <c r="H17" s="96"/>
      <c r="I17" s="96"/>
      <c r="J17" s="98"/>
      <c r="K17" s="98"/>
      <c r="L17" s="98"/>
      <c r="M17" s="98"/>
      <c r="N17" s="98"/>
      <c r="O17" s="98"/>
      <c r="P17" s="98"/>
      <c r="Q17" s="98"/>
      <c r="R17" s="98"/>
      <c r="S17" s="98"/>
      <c r="T17" s="98"/>
      <c r="U17" s="98"/>
      <c r="V17" s="98"/>
      <c r="W17" s="98"/>
      <c r="X17" s="98"/>
      <c r="Y17" s="98"/>
      <c r="Z17" s="96"/>
      <c r="AA17" s="99"/>
      <c r="AB17" s="96"/>
      <c r="AC17" s="99"/>
      <c r="AD17" s="96"/>
      <c r="AE17" s="99"/>
      <c r="AF17" s="100"/>
      <c r="AG17" s="77"/>
    </row>
    <row r="18" spans="1:33" s="56" customFormat="1" ht="6" customHeight="1" x14ac:dyDescent="0.15">
      <c r="A18" s="75"/>
      <c r="B18" s="73"/>
      <c r="C18" s="73"/>
      <c r="D18" s="73"/>
      <c r="E18" s="7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7"/>
    </row>
    <row r="19" spans="1:33" s="56" customFormat="1" ht="9.9499999999999993" customHeight="1" x14ac:dyDescent="0.15">
      <c r="A19" s="101"/>
      <c r="B19" s="76"/>
      <c r="C19" s="73"/>
      <c r="D19" s="73"/>
      <c r="E19" s="73"/>
      <c r="F19" s="73"/>
      <c r="G19" s="74"/>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4"/>
      <c r="AG19" s="77"/>
    </row>
    <row r="20" spans="1:33" s="56" customFormat="1" ht="24.75" customHeight="1" x14ac:dyDescent="0.15">
      <c r="A20" s="75"/>
      <c r="B20" s="78" t="s">
        <v>509</v>
      </c>
      <c r="C20" s="102" t="s">
        <v>518</v>
      </c>
      <c r="D20" s="79"/>
      <c r="E20" s="79"/>
      <c r="F20" s="79"/>
      <c r="G20" s="80"/>
      <c r="X20" s="1925" t="s">
        <v>615</v>
      </c>
      <c r="Y20" s="1926"/>
      <c r="Z20" s="1925" t="s">
        <v>615</v>
      </c>
      <c r="AA20" s="1926"/>
      <c r="AB20" s="1925" t="s">
        <v>615</v>
      </c>
      <c r="AC20" s="1926"/>
      <c r="AD20" s="1927" t="s">
        <v>507</v>
      </c>
      <c r="AE20" s="1928"/>
      <c r="AF20" s="77"/>
      <c r="AG20" s="77"/>
    </row>
    <row r="21" spans="1:33" s="56" customFormat="1" ht="24.75" customHeight="1" x14ac:dyDescent="0.15">
      <c r="A21" s="75"/>
      <c r="B21" s="103"/>
      <c r="C21" s="104" t="s">
        <v>519</v>
      </c>
      <c r="D21" s="82"/>
      <c r="E21" s="82"/>
      <c r="F21" s="82"/>
      <c r="G21" s="83"/>
      <c r="I21" s="84" t="s">
        <v>520</v>
      </c>
      <c r="J21" s="85" t="s">
        <v>521</v>
      </c>
      <c r="K21" s="86"/>
      <c r="L21" s="86"/>
      <c r="M21" s="86"/>
      <c r="N21" s="86"/>
      <c r="O21" s="86"/>
      <c r="P21" s="86"/>
      <c r="Q21" s="86"/>
      <c r="R21" s="86"/>
      <c r="S21" s="86"/>
      <c r="T21" s="86"/>
      <c r="U21" s="86"/>
      <c r="V21" s="86"/>
      <c r="W21" s="86"/>
      <c r="X21" s="85"/>
      <c r="Y21" s="87" t="s">
        <v>434</v>
      </c>
      <c r="Z21" s="85"/>
      <c r="AA21" s="87" t="s">
        <v>434</v>
      </c>
      <c r="AB21" s="85"/>
      <c r="AC21" s="87" t="s">
        <v>434</v>
      </c>
      <c r="AD21" s="60"/>
      <c r="AE21" s="87" t="s">
        <v>434</v>
      </c>
      <c r="AF21" s="77"/>
      <c r="AG21" s="77"/>
    </row>
    <row r="22" spans="1:33" s="56" customFormat="1" ht="24.75" customHeight="1" x14ac:dyDescent="0.15">
      <c r="A22" s="101"/>
      <c r="B22" s="81"/>
      <c r="D22" s="82"/>
      <c r="E22" s="82"/>
      <c r="F22" s="82"/>
      <c r="G22" s="83"/>
      <c r="I22" s="84" t="s">
        <v>509</v>
      </c>
      <c r="J22" s="85" t="s">
        <v>522</v>
      </c>
      <c r="K22" s="105"/>
      <c r="L22" s="105"/>
      <c r="M22" s="105"/>
      <c r="N22" s="105"/>
      <c r="O22" s="105"/>
      <c r="P22" s="105"/>
      <c r="Q22" s="105"/>
      <c r="R22" s="105"/>
      <c r="S22" s="105"/>
      <c r="T22" s="105"/>
      <c r="U22" s="105"/>
      <c r="V22" s="105"/>
      <c r="W22" s="106"/>
      <c r="X22" s="85"/>
      <c r="Y22" s="87" t="s">
        <v>434</v>
      </c>
      <c r="Z22" s="85"/>
      <c r="AA22" s="87" t="s">
        <v>434</v>
      </c>
      <c r="AB22" s="85"/>
      <c r="AC22" s="87" t="s">
        <v>434</v>
      </c>
      <c r="AD22" s="60"/>
      <c r="AE22" s="87" t="s">
        <v>434</v>
      </c>
      <c r="AF22" s="77"/>
      <c r="AG22" s="77"/>
    </row>
    <row r="23" spans="1:33" s="56" customFormat="1" ht="24.75" customHeight="1" x14ac:dyDescent="0.15">
      <c r="A23" s="101"/>
      <c r="B23" s="81"/>
      <c r="C23" s="54"/>
      <c r="D23" s="82"/>
      <c r="E23" s="82"/>
      <c r="F23" s="82"/>
      <c r="G23" s="83"/>
      <c r="I23" s="84" t="s">
        <v>511</v>
      </c>
      <c r="J23" s="85" t="s">
        <v>523</v>
      </c>
      <c r="K23" s="105"/>
      <c r="L23" s="105"/>
      <c r="M23" s="105"/>
      <c r="N23" s="105"/>
      <c r="O23" s="105"/>
      <c r="P23" s="105"/>
      <c r="Q23" s="105"/>
      <c r="R23" s="105"/>
      <c r="S23" s="105"/>
      <c r="T23" s="105"/>
      <c r="U23" s="105"/>
      <c r="V23" s="105"/>
      <c r="W23" s="106"/>
      <c r="X23" s="85"/>
      <c r="Y23" s="87" t="s">
        <v>434</v>
      </c>
      <c r="Z23" s="85"/>
      <c r="AA23" s="87" t="s">
        <v>434</v>
      </c>
      <c r="AB23" s="85"/>
      <c r="AC23" s="87" t="s">
        <v>434</v>
      </c>
      <c r="AD23" s="60"/>
      <c r="AE23" s="87" t="s">
        <v>434</v>
      </c>
      <c r="AF23" s="77"/>
      <c r="AG23" s="77"/>
    </row>
    <row r="24" spans="1:33" s="56" customFormat="1" ht="33" customHeight="1" x14ac:dyDescent="0.15">
      <c r="A24" s="101"/>
      <c r="B24" s="1947"/>
      <c r="C24" s="1948"/>
      <c r="D24" s="1948"/>
      <c r="E24" s="1948"/>
      <c r="F24" s="1948"/>
      <c r="G24" s="1949"/>
      <c r="I24" s="84" t="s">
        <v>513</v>
      </c>
      <c r="J24" s="1955" t="s">
        <v>524</v>
      </c>
      <c r="K24" s="1956"/>
      <c r="L24" s="1956"/>
      <c r="M24" s="1956"/>
      <c r="N24" s="1956"/>
      <c r="O24" s="1956"/>
      <c r="P24" s="1956"/>
      <c r="Q24" s="1956"/>
      <c r="R24" s="1956"/>
      <c r="S24" s="1956"/>
      <c r="T24" s="1956"/>
      <c r="U24" s="1956"/>
      <c r="V24" s="1956"/>
      <c r="W24" s="1957"/>
      <c r="X24" s="85"/>
      <c r="Y24" s="87" t="s">
        <v>434</v>
      </c>
      <c r="Z24" s="85"/>
      <c r="AA24" s="87" t="s">
        <v>434</v>
      </c>
      <c r="AB24" s="85"/>
      <c r="AC24" s="87" t="s">
        <v>434</v>
      </c>
      <c r="AD24" s="60"/>
      <c r="AE24" s="87" t="s">
        <v>434</v>
      </c>
      <c r="AF24" s="89"/>
      <c r="AG24" s="90"/>
    </row>
    <row r="25" spans="1:33" s="56" customFormat="1" ht="24.75" customHeight="1" x14ac:dyDescent="0.15">
      <c r="A25" s="101"/>
      <c r="B25" s="75"/>
      <c r="G25" s="77"/>
      <c r="I25" s="84" t="s">
        <v>515</v>
      </c>
      <c r="J25" s="85" t="s">
        <v>525</v>
      </c>
      <c r="K25" s="86"/>
      <c r="L25" s="86"/>
      <c r="M25" s="86"/>
      <c r="N25" s="86"/>
      <c r="O25" s="86"/>
      <c r="P25" s="86"/>
      <c r="Q25" s="86"/>
      <c r="R25" s="86"/>
      <c r="S25" s="86"/>
      <c r="T25" s="86"/>
      <c r="U25" s="86"/>
      <c r="V25" s="86"/>
      <c r="W25" s="88"/>
      <c r="X25" s="85"/>
      <c r="Y25" s="87" t="s">
        <v>434</v>
      </c>
      <c r="Z25" s="85"/>
      <c r="AA25" s="87" t="s">
        <v>434</v>
      </c>
      <c r="AB25" s="85"/>
      <c r="AC25" s="87" t="s">
        <v>434</v>
      </c>
      <c r="AD25" s="85"/>
      <c r="AE25" s="87" t="s">
        <v>434</v>
      </c>
      <c r="AF25" s="77"/>
      <c r="AG25" s="83"/>
    </row>
    <row r="26" spans="1:33" s="56" customFormat="1" ht="24.75" customHeight="1" x14ac:dyDescent="0.15">
      <c r="A26" s="101"/>
      <c r="B26" s="75"/>
      <c r="G26" s="77"/>
      <c r="I26" s="84" t="s">
        <v>526</v>
      </c>
      <c r="J26" s="85" t="s">
        <v>527</v>
      </c>
      <c r="K26" s="86"/>
      <c r="L26" s="86"/>
      <c r="M26" s="86"/>
      <c r="N26" s="86"/>
      <c r="O26" s="86"/>
      <c r="P26" s="86"/>
      <c r="Q26" s="86"/>
      <c r="R26" s="86"/>
      <c r="S26" s="86"/>
      <c r="T26" s="86"/>
      <c r="U26" s="86"/>
      <c r="V26" s="86"/>
      <c r="W26" s="88"/>
      <c r="X26" s="1953"/>
      <c r="Y26" s="1954"/>
      <c r="Z26" s="1953"/>
      <c r="AA26" s="1954"/>
      <c r="AB26" s="1953"/>
      <c r="AC26" s="1954"/>
      <c r="AD26" s="60"/>
      <c r="AE26" s="94" t="s">
        <v>517</v>
      </c>
      <c r="AF26" s="77"/>
      <c r="AG26" s="107"/>
    </row>
    <row r="27" spans="1:33" s="56" customFormat="1" ht="9.9499999999999993" customHeight="1" x14ac:dyDescent="0.15">
      <c r="A27" s="101"/>
      <c r="B27" s="95"/>
      <c r="C27" s="96"/>
      <c r="D27" s="96"/>
      <c r="E27" s="96"/>
      <c r="F27" s="96"/>
      <c r="G27" s="97"/>
      <c r="H27" s="95"/>
      <c r="I27" s="96"/>
      <c r="J27" s="98"/>
      <c r="K27" s="98"/>
      <c r="L27" s="98"/>
      <c r="M27" s="98"/>
      <c r="N27" s="98"/>
      <c r="O27" s="98"/>
      <c r="P27" s="98"/>
      <c r="Q27" s="98"/>
      <c r="R27" s="98"/>
      <c r="S27" s="98"/>
      <c r="T27" s="98"/>
      <c r="U27" s="98"/>
      <c r="V27" s="98"/>
      <c r="W27" s="98"/>
      <c r="X27" s="98"/>
      <c r="Y27" s="98"/>
      <c r="Z27" s="96"/>
      <c r="AA27" s="99"/>
      <c r="AB27" s="96"/>
      <c r="AC27" s="99"/>
      <c r="AD27" s="96"/>
      <c r="AE27" s="99"/>
      <c r="AF27" s="100"/>
      <c r="AG27" s="77"/>
    </row>
    <row r="28" spans="1:33" s="56" customFormat="1" ht="5.25" customHeight="1" x14ac:dyDescent="0.15">
      <c r="A28" s="75"/>
      <c r="J28" s="108"/>
      <c r="K28" s="108"/>
      <c r="L28" s="108"/>
      <c r="M28" s="108"/>
      <c r="N28" s="108"/>
      <c r="O28" s="108"/>
      <c r="P28" s="108"/>
      <c r="Q28" s="108"/>
      <c r="R28" s="108"/>
      <c r="S28" s="108"/>
      <c r="T28" s="108"/>
      <c r="U28" s="108"/>
      <c r="V28" s="108"/>
      <c r="W28" s="108"/>
      <c r="X28" s="108"/>
      <c r="Y28" s="108"/>
      <c r="AA28" s="109"/>
      <c r="AC28" s="109"/>
      <c r="AE28" s="109"/>
      <c r="AF28" s="109"/>
      <c r="AG28" s="77"/>
    </row>
    <row r="29" spans="1:33" s="56" customFormat="1" ht="9.9499999999999993" customHeight="1" x14ac:dyDescent="0.15">
      <c r="A29" s="101"/>
      <c r="B29" s="76"/>
      <c r="C29" s="73"/>
      <c r="D29" s="73"/>
      <c r="E29" s="73"/>
      <c r="F29" s="73"/>
      <c r="G29" s="74"/>
      <c r="H29" s="76"/>
      <c r="I29" s="73"/>
      <c r="J29" s="73"/>
      <c r="K29" s="73"/>
      <c r="L29" s="73"/>
      <c r="M29" s="73"/>
      <c r="N29" s="73"/>
      <c r="O29" s="73"/>
      <c r="P29" s="73"/>
      <c r="Q29" s="73"/>
      <c r="R29" s="73"/>
      <c r="S29" s="73"/>
      <c r="T29" s="73"/>
      <c r="U29" s="73"/>
      <c r="V29" s="73"/>
      <c r="W29" s="73"/>
      <c r="X29" s="73"/>
      <c r="Y29" s="73"/>
      <c r="Z29" s="73"/>
      <c r="AA29" s="73"/>
      <c r="AB29" s="73"/>
      <c r="AC29" s="73"/>
      <c r="AD29" s="73"/>
      <c r="AE29" s="110"/>
      <c r="AF29" s="111"/>
      <c r="AG29" s="90"/>
    </row>
    <row r="30" spans="1:33" s="56" customFormat="1" ht="24" customHeight="1" x14ac:dyDescent="0.15">
      <c r="A30" s="75"/>
      <c r="B30" s="78" t="s">
        <v>511</v>
      </c>
      <c r="C30" s="102" t="s">
        <v>528</v>
      </c>
      <c r="D30" s="79"/>
      <c r="E30" s="79"/>
      <c r="F30" s="79"/>
      <c r="G30" s="80"/>
      <c r="H30" s="75"/>
      <c r="X30" s="1925" t="s">
        <v>615</v>
      </c>
      <c r="Y30" s="1926"/>
      <c r="Z30" s="1925" t="s">
        <v>615</v>
      </c>
      <c r="AA30" s="1926"/>
      <c r="AB30" s="1925" t="s">
        <v>615</v>
      </c>
      <c r="AC30" s="1926"/>
      <c r="AD30" s="1927" t="s">
        <v>507</v>
      </c>
      <c r="AE30" s="1928"/>
      <c r="AF30" s="90"/>
      <c r="AG30" s="90"/>
    </row>
    <row r="31" spans="1:33" s="56" customFormat="1" ht="25.5" customHeight="1" x14ac:dyDescent="0.15">
      <c r="A31" s="75"/>
      <c r="B31" s="103"/>
      <c r="C31" s="104" t="s">
        <v>519</v>
      </c>
      <c r="D31" s="82"/>
      <c r="E31" s="82"/>
      <c r="F31" s="82"/>
      <c r="G31" s="83"/>
      <c r="H31" s="75"/>
      <c r="I31" s="84" t="s">
        <v>520</v>
      </c>
      <c r="J31" s="85" t="s">
        <v>529</v>
      </c>
      <c r="K31" s="86"/>
      <c r="L31" s="86"/>
      <c r="M31" s="86"/>
      <c r="N31" s="86"/>
      <c r="O31" s="86"/>
      <c r="P31" s="86"/>
      <c r="Q31" s="86"/>
      <c r="R31" s="86"/>
      <c r="S31" s="86"/>
      <c r="T31" s="86"/>
      <c r="U31" s="86"/>
      <c r="V31" s="86"/>
      <c r="W31" s="86"/>
      <c r="X31" s="85"/>
      <c r="Y31" s="87" t="s">
        <v>432</v>
      </c>
      <c r="Z31" s="85"/>
      <c r="AA31" s="87" t="s">
        <v>432</v>
      </c>
      <c r="AB31" s="85"/>
      <c r="AC31" s="87" t="s">
        <v>432</v>
      </c>
      <c r="AD31" s="60"/>
      <c r="AE31" s="87" t="s">
        <v>432</v>
      </c>
      <c r="AF31" s="90"/>
      <c r="AG31" s="90"/>
    </row>
    <row r="32" spans="1:33" s="56" customFormat="1" ht="25.5" customHeight="1" x14ac:dyDescent="0.15">
      <c r="A32" s="101"/>
      <c r="B32" s="81"/>
      <c r="D32" s="82"/>
      <c r="E32" s="82"/>
      <c r="F32" s="82"/>
      <c r="G32" s="83"/>
      <c r="H32" s="75"/>
      <c r="I32" s="84" t="s">
        <v>509</v>
      </c>
      <c r="J32" s="85" t="s">
        <v>530</v>
      </c>
      <c r="K32" s="105"/>
      <c r="L32" s="105"/>
      <c r="M32" s="105"/>
      <c r="N32" s="105"/>
      <c r="O32" s="105"/>
      <c r="P32" s="105"/>
      <c r="Q32" s="105"/>
      <c r="R32" s="105"/>
      <c r="S32" s="105"/>
      <c r="T32" s="105"/>
      <c r="U32" s="105"/>
      <c r="V32" s="105"/>
      <c r="W32" s="106"/>
      <c r="X32" s="85"/>
      <c r="Y32" s="87" t="s">
        <v>432</v>
      </c>
      <c r="Z32" s="85"/>
      <c r="AA32" s="87" t="s">
        <v>432</v>
      </c>
      <c r="AB32" s="85"/>
      <c r="AC32" s="87" t="s">
        <v>432</v>
      </c>
      <c r="AD32" s="60"/>
      <c r="AE32" s="87" t="s">
        <v>432</v>
      </c>
      <c r="AF32" s="90"/>
      <c r="AG32" s="90"/>
    </row>
    <row r="33" spans="1:33" s="56" customFormat="1" ht="25.5" customHeight="1" x14ac:dyDescent="0.15">
      <c r="A33" s="101"/>
      <c r="B33" s="81"/>
      <c r="C33" s="54"/>
      <c r="D33" s="82"/>
      <c r="E33" s="82"/>
      <c r="F33" s="82"/>
      <c r="G33" s="83"/>
      <c r="H33" s="75"/>
      <c r="I33" s="84" t="s">
        <v>511</v>
      </c>
      <c r="J33" s="85" t="s">
        <v>531</v>
      </c>
      <c r="K33" s="105"/>
      <c r="L33" s="105"/>
      <c r="M33" s="105"/>
      <c r="N33" s="105"/>
      <c r="O33" s="105"/>
      <c r="P33" s="105"/>
      <c r="Q33" s="105"/>
      <c r="R33" s="105"/>
      <c r="S33" s="105"/>
      <c r="T33" s="105"/>
      <c r="U33" s="105"/>
      <c r="V33" s="105"/>
      <c r="W33" s="106"/>
      <c r="X33" s="1953"/>
      <c r="Y33" s="1954"/>
      <c r="Z33" s="1953"/>
      <c r="AA33" s="1954"/>
      <c r="AB33" s="1953"/>
      <c r="AC33" s="1954"/>
      <c r="AD33" s="60"/>
      <c r="AE33" s="94" t="s">
        <v>517</v>
      </c>
      <c r="AF33" s="90"/>
      <c r="AG33" s="90"/>
    </row>
    <row r="34" spans="1:33" s="56" customFormat="1" ht="9.9499999999999993" customHeight="1" x14ac:dyDescent="0.15">
      <c r="A34" s="101"/>
      <c r="B34" s="95"/>
      <c r="C34" s="96"/>
      <c r="D34" s="96"/>
      <c r="E34" s="96"/>
      <c r="F34" s="96"/>
      <c r="G34" s="97"/>
      <c r="H34" s="95"/>
      <c r="I34" s="96"/>
      <c r="J34" s="98"/>
      <c r="K34" s="98"/>
      <c r="L34" s="98"/>
      <c r="M34" s="98"/>
      <c r="N34" s="98"/>
      <c r="O34" s="98"/>
      <c r="P34" s="98"/>
      <c r="Q34" s="98"/>
      <c r="R34" s="98"/>
      <c r="S34" s="98"/>
      <c r="T34" s="98"/>
      <c r="U34" s="98"/>
      <c r="V34" s="98"/>
      <c r="W34" s="98"/>
      <c r="X34" s="98"/>
      <c r="Y34" s="98"/>
      <c r="Z34" s="96"/>
      <c r="AA34" s="99"/>
      <c r="AB34" s="96"/>
      <c r="AC34" s="99"/>
      <c r="AD34" s="96"/>
      <c r="AE34" s="112"/>
      <c r="AF34" s="113"/>
      <c r="AG34" s="90"/>
    </row>
    <row r="35" spans="1:33" s="56" customFormat="1" ht="6" customHeight="1" x14ac:dyDescent="0.15">
      <c r="A35" s="75"/>
      <c r="J35" s="108"/>
      <c r="K35" s="108"/>
      <c r="L35" s="108"/>
      <c r="M35" s="108"/>
      <c r="N35" s="108"/>
      <c r="O35" s="108"/>
      <c r="P35" s="108"/>
      <c r="Q35" s="108"/>
      <c r="R35" s="108"/>
      <c r="S35" s="108"/>
      <c r="T35" s="108"/>
      <c r="U35" s="108"/>
      <c r="V35" s="108"/>
      <c r="W35" s="108"/>
      <c r="X35" s="108"/>
      <c r="Y35" s="108"/>
      <c r="AA35" s="109"/>
      <c r="AC35" s="109"/>
      <c r="AE35" s="109"/>
      <c r="AF35" s="109"/>
      <c r="AG35" s="77"/>
    </row>
    <row r="36" spans="1:33" s="56" customFormat="1" ht="32.1" customHeight="1" x14ac:dyDescent="0.15">
      <c r="A36" s="75"/>
      <c r="B36" s="114" t="s">
        <v>513</v>
      </c>
      <c r="C36" s="1919" t="s">
        <v>532</v>
      </c>
      <c r="D36" s="1919"/>
      <c r="E36" s="1919"/>
      <c r="F36" s="1919"/>
      <c r="G36" s="1919"/>
      <c r="H36" s="1919"/>
      <c r="I36" s="1919"/>
      <c r="J36" s="1919"/>
      <c r="K36" s="1919"/>
      <c r="L36" s="1919"/>
      <c r="M36" s="1919"/>
      <c r="N36" s="1919"/>
      <c r="O36" s="1919"/>
      <c r="P36" s="1919"/>
      <c r="Q36" s="1919"/>
      <c r="R36" s="1919"/>
      <c r="S36" s="1919"/>
      <c r="T36" s="1919"/>
      <c r="U36" s="1919"/>
      <c r="V36" s="1919"/>
      <c r="W36" s="1919"/>
      <c r="X36" s="1919"/>
      <c r="Y36" s="1919"/>
      <c r="Z36" s="1919"/>
      <c r="AA36" s="1919"/>
      <c r="AB36" s="1920"/>
      <c r="AC36" s="1976" t="s">
        <v>533</v>
      </c>
      <c r="AD36" s="1977"/>
      <c r="AE36" s="1977"/>
      <c r="AF36" s="1978"/>
      <c r="AG36" s="115"/>
    </row>
    <row r="37" spans="1:33" s="56" customFormat="1" ht="48.75" customHeight="1" x14ac:dyDescent="0.15">
      <c r="A37" s="75"/>
      <c r="B37" s="1989" t="s">
        <v>534</v>
      </c>
      <c r="C37" s="1990"/>
      <c r="D37" s="1990"/>
      <c r="E37" s="1990"/>
      <c r="F37" s="1990"/>
      <c r="G37" s="1990"/>
      <c r="H37" s="1990"/>
      <c r="I37" s="1990"/>
      <c r="J37" s="1990"/>
      <c r="K37" s="1990"/>
      <c r="L37" s="1990"/>
      <c r="M37" s="1990"/>
      <c r="N37" s="1990"/>
      <c r="O37" s="1990"/>
      <c r="P37" s="1990"/>
      <c r="Q37" s="1990"/>
      <c r="R37" s="1990"/>
      <c r="S37" s="1990"/>
      <c r="T37" s="1990"/>
      <c r="U37" s="1990"/>
      <c r="V37" s="1990"/>
      <c r="W37" s="1990"/>
      <c r="X37" s="1990"/>
      <c r="Y37" s="1990"/>
      <c r="Z37" s="1990"/>
      <c r="AA37" s="1990"/>
      <c r="AB37" s="1991"/>
      <c r="AC37" s="1986"/>
      <c r="AD37" s="1987"/>
      <c r="AE37" s="1987"/>
      <c r="AF37" s="1988"/>
      <c r="AG37" s="115"/>
    </row>
    <row r="38" spans="1:33" s="56" customFormat="1" ht="100.35" customHeight="1" x14ac:dyDescent="0.15">
      <c r="A38" s="75"/>
      <c r="B38" s="1989" t="s">
        <v>535</v>
      </c>
      <c r="C38" s="1990"/>
      <c r="D38" s="1990"/>
      <c r="E38" s="1990"/>
      <c r="F38" s="1990"/>
      <c r="G38" s="1990"/>
      <c r="H38" s="1990"/>
      <c r="I38" s="1990"/>
      <c r="J38" s="1990"/>
      <c r="K38" s="1990"/>
      <c r="L38" s="1990"/>
      <c r="M38" s="1990"/>
      <c r="N38" s="1990"/>
      <c r="O38" s="1990"/>
      <c r="P38" s="1990"/>
      <c r="Q38" s="1990"/>
      <c r="R38" s="1990"/>
      <c r="S38" s="1990"/>
      <c r="T38" s="1990"/>
      <c r="U38" s="1990"/>
      <c r="V38" s="1990"/>
      <c r="W38" s="1990"/>
      <c r="X38" s="1990"/>
      <c r="Y38" s="1990"/>
      <c r="Z38" s="1990"/>
      <c r="AA38" s="1990"/>
      <c r="AB38" s="1991"/>
      <c r="AC38" s="1979"/>
      <c r="AD38" s="1980"/>
      <c r="AE38" s="1980"/>
      <c r="AF38" s="1981"/>
      <c r="AG38" s="115"/>
    </row>
    <row r="39" spans="1:33" s="56" customFormat="1" ht="6.75" customHeight="1" x14ac:dyDescent="0.15">
      <c r="A39" s="75"/>
      <c r="B39" s="116"/>
      <c r="C39" s="54"/>
      <c r="D39" s="116"/>
      <c r="E39" s="116"/>
      <c r="F39" s="116"/>
      <c r="G39" s="116"/>
      <c r="K39" s="52"/>
      <c r="L39" s="52"/>
      <c r="M39" s="52"/>
      <c r="N39" s="52"/>
      <c r="O39" s="52"/>
      <c r="P39" s="52"/>
      <c r="Q39" s="52"/>
      <c r="R39" s="52"/>
      <c r="S39" s="52"/>
      <c r="T39" s="52"/>
      <c r="U39" s="52"/>
      <c r="V39" s="52"/>
      <c r="W39" s="52"/>
      <c r="X39" s="52"/>
      <c r="Y39" s="52"/>
      <c r="Z39" s="52"/>
      <c r="AA39" s="52"/>
      <c r="AB39" s="52"/>
      <c r="AC39" s="52"/>
      <c r="AD39" s="52"/>
      <c r="AE39" s="52"/>
      <c r="AF39" s="52"/>
      <c r="AG39" s="115"/>
    </row>
    <row r="40" spans="1:33" s="56" customFormat="1" ht="30" customHeight="1" x14ac:dyDescent="0.15">
      <c r="A40" s="75"/>
      <c r="B40" s="117" t="s">
        <v>515</v>
      </c>
      <c r="C40" s="1992" t="s">
        <v>536</v>
      </c>
      <c r="D40" s="1992"/>
      <c r="E40" s="1992"/>
      <c r="F40" s="1992"/>
      <c r="G40" s="1992"/>
      <c r="H40" s="1992"/>
      <c r="I40" s="1992"/>
      <c r="J40" s="1992"/>
      <c r="K40" s="1992"/>
      <c r="L40" s="1992"/>
      <c r="M40" s="1992"/>
      <c r="N40" s="1992"/>
      <c r="O40" s="1992"/>
      <c r="P40" s="1992"/>
      <c r="Q40" s="1992"/>
      <c r="R40" s="1992"/>
      <c r="S40" s="1992"/>
      <c r="T40" s="1992"/>
      <c r="U40" s="1992"/>
      <c r="V40" s="1992"/>
      <c r="W40" s="1992"/>
      <c r="X40" s="1992"/>
      <c r="Y40" s="1992"/>
      <c r="Z40" s="1992"/>
      <c r="AA40" s="1992"/>
      <c r="AB40" s="1993"/>
      <c r="AC40" s="1976" t="s">
        <v>533</v>
      </c>
      <c r="AD40" s="1977"/>
      <c r="AE40" s="1977"/>
      <c r="AF40" s="1978"/>
      <c r="AG40" s="115"/>
    </row>
    <row r="41" spans="1:33" s="56" customFormat="1" ht="58.7" customHeight="1" x14ac:dyDescent="0.15">
      <c r="A41" s="75"/>
      <c r="B41" s="1989" t="s">
        <v>537</v>
      </c>
      <c r="C41" s="1990"/>
      <c r="D41" s="1990"/>
      <c r="E41" s="1990"/>
      <c r="F41" s="1990"/>
      <c r="G41" s="1990"/>
      <c r="H41" s="1990"/>
      <c r="I41" s="1990"/>
      <c r="J41" s="1990"/>
      <c r="K41" s="1990"/>
      <c r="L41" s="1990"/>
      <c r="M41" s="1990"/>
      <c r="N41" s="1990"/>
      <c r="O41" s="1990"/>
      <c r="P41" s="1990"/>
      <c r="Q41" s="1990"/>
      <c r="R41" s="1990"/>
      <c r="S41" s="1990"/>
      <c r="T41" s="1990"/>
      <c r="U41" s="1990"/>
      <c r="V41" s="1990"/>
      <c r="W41" s="1990"/>
      <c r="X41" s="1990"/>
      <c r="Y41" s="1990"/>
      <c r="Z41" s="1990"/>
      <c r="AA41" s="1990"/>
      <c r="AB41" s="1991"/>
      <c r="AC41" s="1986"/>
      <c r="AD41" s="1987"/>
      <c r="AE41" s="1987"/>
      <c r="AF41" s="1988"/>
      <c r="AG41" s="115"/>
    </row>
    <row r="42" spans="1:33" s="56" customFormat="1" ht="46.7" customHeight="1" x14ac:dyDescent="0.15">
      <c r="A42" s="75"/>
      <c r="B42" s="1994" t="s">
        <v>538</v>
      </c>
      <c r="C42" s="1995"/>
      <c r="D42" s="1995"/>
      <c r="E42" s="1995"/>
      <c r="F42" s="1995"/>
      <c r="G42" s="1995"/>
      <c r="H42" s="1995"/>
      <c r="I42" s="1995"/>
      <c r="J42" s="1995"/>
      <c r="K42" s="1995"/>
      <c r="L42" s="1995"/>
      <c r="M42" s="1995"/>
      <c r="N42" s="1995"/>
      <c r="O42" s="1995"/>
      <c r="P42" s="1995"/>
      <c r="Q42" s="1995"/>
      <c r="R42" s="1995"/>
      <c r="S42" s="1995"/>
      <c r="T42" s="1995"/>
      <c r="U42" s="1995"/>
      <c r="V42" s="1995"/>
      <c r="W42" s="1995"/>
      <c r="X42" s="1995"/>
      <c r="Y42" s="1995"/>
      <c r="Z42" s="1995"/>
      <c r="AA42" s="1995"/>
      <c r="AB42" s="1996"/>
      <c r="AC42" s="1979"/>
      <c r="AD42" s="1980"/>
      <c r="AE42" s="1980"/>
      <c r="AF42" s="1981"/>
      <c r="AG42" s="115"/>
    </row>
    <row r="43" spans="1:33" s="56" customFormat="1" ht="10.7" customHeight="1" x14ac:dyDescent="0.15">
      <c r="A43" s="95"/>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9"/>
      <c r="AD43" s="119"/>
      <c r="AE43" s="119"/>
      <c r="AF43" s="119"/>
      <c r="AG43" s="120"/>
    </row>
    <row r="44" spans="1:33" s="56" customFormat="1" ht="10.7" customHeight="1" x14ac:dyDescent="0.15">
      <c r="A44" s="76"/>
      <c r="B44" s="121"/>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3"/>
    </row>
    <row r="45" spans="1:33" s="56" customFormat="1" ht="51.75" customHeight="1" x14ac:dyDescent="0.15">
      <c r="A45" s="101"/>
      <c r="B45" s="1958" t="s">
        <v>539</v>
      </c>
      <c r="C45" s="1959"/>
      <c r="D45" s="1959"/>
      <c r="E45" s="1959"/>
      <c r="F45" s="1959"/>
      <c r="G45" s="1959"/>
      <c r="H45" s="1959"/>
      <c r="I45" s="1959"/>
      <c r="J45" s="1959"/>
      <c r="K45" s="1959"/>
      <c r="L45" s="1959"/>
      <c r="M45" s="1959"/>
      <c r="N45" s="1959"/>
      <c r="O45" s="1959"/>
      <c r="P45" s="1959"/>
      <c r="Q45" s="1959"/>
      <c r="R45" s="1959"/>
      <c r="S45" s="1959"/>
      <c r="T45" s="1959"/>
      <c r="U45" s="1959"/>
      <c r="V45" s="1960"/>
      <c r="W45" s="124" t="s">
        <v>540</v>
      </c>
      <c r="X45" s="1961"/>
      <c r="Y45" s="1962"/>
      <c r="Z45" s="125" t="s">
        <v>541</v>
      </c>
      <c r="AA45" s="126"/>
      <c r="AB45" s="126"/>
      <c r="AC45" s="1963" t="s">
        <v>533</v>
      </c>
      <c r="AD45" s="1964"/>
      <c r="AE45" s="1964"/>
      <c r="AF45" s="1965"/>
      <c r="AG45" s="127"/>
    </row>
    <row r="46" spans="1:33" s="56" customFormat="1" ht="15.95" customHeight="1" x14ac:dyDescent="0.15">
      <c r="A46" s="75"/>
      <c r="B46" s="1966" t="s">
        <v>542</v>
      </c>
      <c r="C46" s="1967"/>
      <c r="D46" s="1967"/>
      <c r="E46" s="1967"/>
      <c r="F46" s="1967"/>
      <c r="G46" s="1967"/>
      <c r="H46" s="1967"/>
      <c r="I46" s="1967"/>
      <c r="J46" s="1967"/>
      <c r="K46" s="1967"/>
      <c r="L46" s="1967"/>
      <c r="M46" s="1967"/>
      <c r="N46" s="1967"/>
      <c r="O46" s="1967"/>
      <c r="P46" s="1967"/>
      <c r="Q46" s="1967"/>
      <c r="R46" s="1967"/>
      <c r="S46" s="1967"/>
      <c r="T46" s="1967"/>
      <c r="U46" s="1967"/>
      <c r="V46" s="1967"/>
      <c r="W46" s="1968" t="s">
        <v>540</v>
      </c>
      <c r="X46" s="1970"/>
      <c r="Y46" s="1971"/>
      <c r="Z46" s="1974" t="s">
        <v>541</v>
      </c>
      <c r="AA46" s="128"/>
      <c r="AB46" s="129"/>
      <c r="AC46" s="1976" t="s">
        <v>533</v>
      </c>
      <c r="AD46" s="1977"/>
      <c r="AE46" s="1977"/>
      <c r="AF46" s="1978"/>
      <c r="AG46" s="115"/>
    </row>
    <row r="47" spans="1:33" s="56" customFormat="1" ht="42" customHeight="1" x14ac:dyDescent="0.15">
      <c r="A47" s="75"/>
      <c r="B47" s="1982" t="s">
        <v>543</v>
      </c>
      <c r="C47" s="1983"/>
      <c r="D47" s="1983"/>
      <c r="E47" s="1983"/>
      <c r="F47" s="1983"/>
      <c r="G47" s="1983"/>
      <c r="H47" s="1983"/>
      <c r="I47" s="1983"/>
      <c r="J47" s="1983"/>
      <c r="K47" s="1983"/>
      <c r="L47" s="1983"/>
      <c r="M47" s="1983"/>
      <c r="N47" s="1983"/>
      <c r="O47" s="1983"/>
      <c r="P47" s="1983"/>
      <c r="Q47" s="1983"/>
      <c r="R47" s="1983"/>
      <c r="S47" s="1983"/>
      <c r="T47" s="1983"/>
      <c r="U47" s="1983"/>
      <c r="V47" s="1983"/>
      <c r="W47" s="1969"/>
      <c r="X47" s="1972"/>
      <c r="Y47" s="1973"/>
      <c r="Z47" s="1975"/>
      <c r="AA47" s="1984"/>
      <c r="AB47" s="1985"/>
      <c r="AC47" s="1979"/>
      <c r="AD47" s="1980"/>
      <c r="AE47" s="1980"/>
      <c r="AF47" s="1981"/>
      <c r="AG47" s="115"/>
    </row>
    <row r="48" spans="1:33" s="56" customFormat="1" ht="18" customHeight="1" x14ac:dyDescent="0.15">
      <c r="A48" s="75"/>
      <c r="B48" s="1966" t="s">
        <v>544</v>
      </c>
      <c r="C48" s="1967"/>
      <c r="D48" s="1967"/>
      <c r="E48" s="1967"/>
      <c r="F48" s="1967"/>
      <c r="G48" s="1967"/>
      <c r="H48" s="1967"/>
      <c r="I48" s="1967"/>
      <c r="J48" s="1967"/>
      <c r="K48" s="1967"/>
      <c r="L48" s="1967"/>
      <c r="M48" s="1967"/>
      <c r="N48" s="1967"/>
      <c r="O48" s="1967"/>
      <c r="P48" s="1967"/>
      <c r="Q48" s="1967"/>
      <c r="R48" s="1967"/>
      <c r="S48" s="1967"/>
      <c r="T48" s="1967"/>
      <c r="U48" s="1967"/>
      <c r="V48" s="1967"/>
      <c r="W48" s="1968" t="s">
        <v>540</v>
      </c>
      <c r="X48" s="1997"/>
      <c r="Y48" s="1997"/>
      <c r="Z48" s="1968" t="s">
        <v>541</v>
      </c>
      <c r="AA48" s="1997"/>
      <c r="AB48" s="1998"/>
      <c r="AC48" s="1976" t="s">
        <v>533</v>
      </c>
      <c r="AD48" s="1977"/>
      <c r="AE48" s="1977"/>
      <c r="AF48" s="1978"/>
      <c r="AG48" s="115"/>
    </row>
    <row r="49" spans="1:33" s="56" customFormat="1" ht="45" customHeight="1" x14ac:dyDescent="0.15">
      <c r="A49" s="75"/>
      <c r="B49" s="1982" t="s">
        <v>545</v>
      </c>
      <c r="C49" s="1983"/>
      <c r="D49" s="1983"/>
      <c r="E49" s="1983"/>
      <c r="F49" s="1983"/>
      <c r="G49" s="1983"/>
      <c r="H49" s="1983"/>
      <c r="I49" s="1983"/>
      <c r="J49" s="1983"/>
      <c r="K49" s="1983"/>
      <c r="L49" s="1983"/>
      <c r="M49" s="1983"/>
      <c r="N49" s="1983"/>
      <c r="O49" s="1983"/>
      <c r="P49" s="1983"/>
      <c r="Q49" s="1983"/>
      <c r="R49" s="1983"/>
      <c r="S49" s="1983"/>
      <c r="T49" s="1983"/>
      <c r="U49" s="1983"/>
      <c r="V49" s="1983"/>
      <c r="W49" s="1969"/>
      <c r="X49" s="1999"/>
      <c r="Y49" s="1999"/>
      <c r="Z49" s="1969"/>
      <c r="AA49" s="1999"/>
      <c r="AB49" s="1985"/>
      <c r="AC49" s="1979"/>
      <c r="AD49" s="1980"/>
      <c r="AE49" s="1980"/>
      <c r="AF49" s="1981"/>
      <c r="AG49" s="115"/>
    </row>
    <row r="50" spans="1:33" s="56" customFormat="1" ht="9.9499999999999993" customHeight="1" x14ac:dyDescent="0.15">
      <c r="A50" s="75"/>
      <c r="B50" s="108"/>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130"/>
      <c r="AE50" s="130"/>
      <c r="AF50" s="130"/>
      <c r="AG50" s="115"/>
    </row>
    <row r="51" spans="1:33" s="56" customFormat="1" ht="37.5" customHeight="1" x14ac:dyDescent="0.15">
      <c r="A51" s="75"/>
      <c r="B51" s="1958" t="s">
        <v>546</v>
      </c>
      <c r="C51" s="1959"/>
      <c r="D51" s="1959"/>
      <c r="E51" s="1959"/>
      <c r="F51" s="1959"/>
      <c r="G51" s="1959"/>
      <c r="H51" s="1959"/>
      <c r="I51" s="1959"/>
      <c r="J51" s="1959"/>
      <c r="K51" s="1959"/>
      <c r="L51" s="1959"/>
      <c r="M51" s="1959"/>
      <c r="N51" s="1959"/>
      <c r="O51" s="1959"/>
      <c r="P51" s="1959"/>
      <c r="Q51" s="1959"/>
      <c r="R51" s="1959"/>
      <c r="S51" s="1959"/>
      <c r="T51" s="1960"/>
      <c r="U51" s="2008" t="s">
        <v>547</v>
      </c>
      <c r="V51" s="2009"/>
      <c r="W51" s="131"/>
      <c r="X51" s="132" t="s">
        <v>434</v>
      </c>
      <c r="Y51" s="133" t="s">
        <v>548</v>
      </c>
      <c r="Z51" s="131"/>
      <c r="AA51" s="131"/>
      <c r="AB51" s="131" t="s">
        <v>434</v>
      </c>
      <c r="AC51" s="1963" t="s">
        <v>533</v>
      </c>
      <c r="AD51" s="1964"/>
      <c r="AE51" s="1964"/>
      <c r="AF51" s="1965"/>
      <c r="AG51" s="115"/>
    </row>
    <row r="52" spans="1:33" s="56" customFormat="1" ht="9.9499999999999993" customHeight="1" x14ac:dyDescent="0.15">
      <c r="A52" s="75"/>
      <c r="B52" s="108"/>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130"/>
      <c r="AE52" s="130"/>
      <c r="AF52" s="130"/>
      <c r="AG52" s="115"/>
    </row>
    <row r="53" spans="1:33" s="56" customFormat="1" ht="39" customHeight="1" x14ac:dyDescent="0.15">
      <c r="A53" s="75"/>
      <c r="B53" s="2010" t="s">
        <v>549</v>
      </c>
      <c r="C53" s="1992"/>
      <c r="D53" s="1992"/>
      <c r="E53" s="1992"/>
      <c r="F53" s="1992"/>
      <c r="G53" s="1992"/>
      <c r="H53" s="1992"/>
      <c r="I53" s="1992"/>
      <c r="J53" s="1992"/>
      <c r="K53" s="1992"/>
      <c r="L53" s="1992"/>
      <c r="M53" s="1992"/>
      <c r="N53" s="1992"/>
      <c r="O53" s="1992"/>
      <c r="P53" s="1992"/>
      <c r="Q53" s="1992"/>
      <c r="R53" s="1992"/>
      <c r="S53" s="1992"/>
      <c r="T53" s="1992"/>
      <c r="U53" s="1992"/>
      <c r="V53" s="1992"/>
      <c r="W53" s="1992"/>
      <c r="X53" s="1992"/>
      <c r="Y53" s="1992"/>
      <c r="Z53" s="1992"/>
      <c r="AA53" s="1992"/>
      <c r="AB53" s="1993"/>
      <c r="AC53" s="1963" t="s">
        <v>533</v>
      </c>
      <c r="AD53" s="1964"/>
      <c r="AE53" s="1964"/>
      <c r="AF53" s="1965"/>
      <c r="AG53" s="115"/>
    </row>
    <row r="54" spans="1:33" s="56" customFormat="1" ht="42" customHeight="1" x14ac:dyDescent="0.15">
      <c r="A54" s="75"/>
      <c r="B54" s="2000" t="s">
        <v>550</v>
      </c>
      <c r="C54" s="2001"/>
      <c r="D54" s="2002" t="s">
        <v>551</v>
      </c>
      <c r="E54" s="2003"/>
      <c r="F54" s="2003"/>
      <c r="G54" s="2003"/>
      <c r="H54" s="2003"/>
      <c r="I54" s="2003"/>
      <c r="J54" s="2003"/>
      <c r="K54" s="2003"/>
      <c r="L54" s="2003"/>
      <c r="M54" s="2003"/>
      <c r="N54" s="2003"/>
      <c r="O54" s="2003"/>
      <c r="P54" s="2003"/>
      <c r="Q54" s="2003"/>
      <c r="R54" s="2003"/>
      <c r="S54" s="2003"/>
      <c r="T54" s="2003"/>
      <c r="U54" s="2003"/>
      <c r="V54" s="2003"/>
      <c r="W54" s="2003"/>
      <c r="X54" s="2003"/>
      <c r="Y54" s="2003"/>
      <c r="Z54" s="2003"/>
      <c r="AA54" s="2003"/>
      <c r="AB54" s="2004"/>
      <c r="AC54" s="2005" t="s">
        <v>552</v>
      </c>
      <c r="AD54" s="2006"/>
      <c r="AE54" s="2006"/>
      <c r="AF54" s="2007"/>
      <c r="AG54" s="115"/>
    </row>
    <row r="55" spans="1:33" s="56" customFormat="1" ht="49.5" customHeight="1" x14ac:dyDescent="0.15">
      <c r="A55" s="75"/>
      <c r="B55" s="2000" t="s">
        <v>553</v>
      </c>
      <c r="C55" s="2001"/>
      <c r="D55" s="2002" t="s">
        <v>554</v>
      </c>
      <c r="E55" s="2003"/>
      <c r="F55" s="2003"/>
      <c r="G55" s="2003"/>
      <c r="H55" s="2003"/>
      <c r="I55" s="2003"/>
      <c r="J55" s="2003"/>
      <c r="K55" s="2003"/>
      <c r="L55" s="2003"/>
      <c r="M55" s="2003"/>
      <c r="N55" s="2003"/>
      <c r="O55" s="2003"/>
      <c r="P55" s="2003"/>
      <c r="Q55" s="2003"/>
      <c r="R55" s="2003"/>
      <c r="S55" s="2003"/>
      <c r="T55" s="2003"/>
      <c r="U55" s="2003"/>
      <c r="V55" s="2003"/>
      <c r="W55" s="2003"/>
      <c r="X55" s="2003"/>
      <c r="Y55" s="2003"/>
      <c r="Z55" s="2003"/>
      <c r="AA55" s="2003"/>
      <c r="AB55" s="2004"/>
      <c r="AC55" s="2005" t="s">
        <v>552</v>
      </c>
      <c r="AD55" s="2006"/>
      <c r="AE55" s="2006"/>
      <c r="AF55" s="2007"/>
      <c r="AG55" s="115"/>
    </row>
    <row r="56" spans="1:33" s="56" customFormat="1" ht="9.9499999999999993" customHeight="1" x14ac:dyDescent="0.15">
      <c r="A56" s="75"/>
      <c r="B56" s="108"/>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130"/>
      <c r="AE56" s="130"/>
      <c r="AF56" s="130"/>
      <c r="AG56" s="115"/>
    </row>
    <row r="57" spans="1:33" ht="11.45" customHeight="1" x14ac:dyDescent="0.15">
      <c r="A57" s="149"/>
      <c r="B57" s="135"/>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3"/>
    </row>
  </sheetData>
  <mergeCells count="74">
    <mergeCell ref="B55:C55"/>
    <mergeCell ref="D55:AB55"/>
    <mergeCell ref="AC55:AF55"/>
    <mergeCell ref="B51:T51"/>
    <mergeCell ref="U51:V51"/>
    <mergeCell ref="AC51:AF51"/>
    <mergeCell ref="B53:AB53"/>
    <mergeCell ref="AC53:AF53"/>
    <mergeCell ref="B54:C54"/>
    <mergeCell ref="D54:AB54"/>
    <mergeCell ref="AC54:AF54"/>
    <mergeCell ref="AA48:AB49"/>
    <mergeCell ref="AC48:AF49"/>
    <mergeCell ref="B49:V49"/>
    <mergeCell ref="B48:V48"/>
    <mergeCell ref="W48:W49"/>
    <mergeCell ref="X48:Y49"/>
    <mergeCell ref="Z48:Z49"/>
    <mergeCell ref="C36:AB36"/>
    <mergeCell ref="AC36:AF38"/>
    <mergeCell ref="B37:AB37"/>
    <mergeCell ref="B38:AB38"/>
    <mergeCell ref="C40:AB40"/>
    <mergeCell ref="AC40:AF42"/>
    <mergeCell ref="B41:AB41"/>
    <mergeCell ref="B42:AB42"/>
    <mergeCell ref="B45:V45"/>
    <mergeCell ref="X45:Y45"/>
    <mergeCell ref="AC45:AF45"/>
    <mergeCell ref="B46:V46"/>
    <mergeCell ref="W46:W47"/>
    <mergeCell ref="X46:Y47"/>
    <mergeCell ref="Z46:Z47"/>
    <mergeCell ref="AC46:AF47"/>
    <mergeCell ref="B47:V47"/>
    <mergeCell ref="AA47:AB47"/>
    <mergeCell ref="X30:Y30"/>
    <mergeCell ref="Z30:AA30"/>
    <mergeCell ref="AB30:AC30"/>
    <mergeCell ref="AD30:AE30"/>
    <mergeCell ref="X33:Y33"/>
    <mergeCell ref="Z33:AA33"/>
    <mergeCell ref="AB33:AC33"/>
    <mergeCell ref="AD20:AE20"/>
    <mergeCell ref="B24:G24"/>
    <mergeCell ref="J24:W24"/>
    <mergeCell ref="X26:Y26"/>
    <mergeCell ref="Z26:AA26"/>
    <mergeCell ref="AB26:AC26"/>
    <mergeCell ref="X20:Y20"/>
    <mergeCell ref="Z20:AA20"/>
    <mergeCell ref="AB20:AC20"/>
    <mergeCell ref="B13:G13"/>
    <mergeCell ref="B15:G15"/>
    <mergeCell ref="X16:Y16"/>
    <mergeCell ref="Z16:AA16"/>
    <mergeCell ref="AB16:AC16"/>
    <mergeCell ref="Q8:AG8"/>
    <mergeCell ref="A9:B9"/>
    <mergeCell ref="X11:Y11"/>
    <mergeCell ref="Z11:AA11"/>
    <mergeCell ref="AB11:AC11"/>
    <mergeCell ref="AD11:AE11"/>
    <mergeCell ref="A6:B8"/>
    <mergeCell ref="C6:G8"/>
    <mergeCell ref="Q6:AG6"/>
    <mergeCell ref="Q7:AG7"/>
    <mergeCell ref="I8:P8"/>
    <mergeCell ref="AD1:AG2"/>
    <mergeCell ref="B3:AF3"/>
    <mergeCell ref="A4:B4"/>
    <mergeCell ref="C4:G4"/>
    <mergeCell ref="A5:B5"/>
    <mergeCell ref="C5:G5"/>
  </mergeCells>
  <phoneticPr fontId="2"/>
  <printOptions horizontalCentered="1"/>
  <pageMargins left="0.59055118110236227" right="0.59055118110236227" top="0.59055118110236227" bottom="0.59055118110236227" header="0.31496062992125984" footer="0.31496062992125984"/>
  <pageSetup paperSize="9" scale="79" orientation="portrait" r:id="rId1"/>
  <headerFooter scaleWithDoc="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I38"/>
  <sheetViews>
    <sheetView view="pageBreakPreview" zoomScale="96" zoomScaleNormal="100" zoomScaleSheetLayoutView="100" zoomScalePageLayoutView="55" workbookViewId="0">
      <selection activeCell="AR4" sqref="AR4"/>
    </sheetView>
  </sheetViews>
  <sheetFormatPr defaultColWidth="3.125" defaultRowHeight="14.25" x14ac:dyDescent="0.15"/>
  <cols>
    <col min="1" max="1" width="1.875" style="54" customWidth="1"/>
    <col min="2" max="2" width="2.625" style="55" customWidth="1"/>
    <col min="3" max="6" width="3.125" style="54" customWidth="1"/>
    <col min="7" max="7" width="1.5" style="54" customWidth="1"/>
    <col min="8" max="8" width="0.875" style="54" customWidth="1"/>
    <col min="9" max="9" width="4.125" style="54" customWidth="1"/>
    <col min="10" max="14" width="3.375" style="54" customWidth="1"/>
    <col min="15" max="19" width="3.125" style="54"/>
    <col min="20" max="20" width="4" style="54" customWidth="1"/>
    <col min="21" max="21" width="3.125" style="54"/>
    <col min="22" max="22" width="3.875" style="54" customWidth="1"/>
    <col min="23" max="23" width="6.625" style="54" customWidth="1"/>
    <col min="24" max="24" width="2.375" style="54" customWidth="1"/>
    <col min="25" max="25" width="5.125" style="54" customWidth="1"/>
    <col min="26" max="26" width="5.375" style="54" customWidth="1"/>
    <col min="27" max="27" width="5.125" style="54" customWidth="1"/>
    <col min="28" max="28" width="2.375" style="54" customWidth="1"/>
    <col min="29" max="29" width="5.125" style="54" customWidth="1"/>
    <col min="30" max="30" width="2.375" style="54" customWidth="1"/>
    <col min="31" max="31" width="5.875" style="54" customWidth="1"/>
    <col min="32" max="32" width="1.125" style="54" customWidth="1"/>
    <col min="33" max="33" width="1" style="54" customWidth="1"/>
    <col min="34" max="34" width="0.125" style="54" hidden="1" customWidth="1"/>
    <col min="35" max="35" width="3.125" style="54" hidden="1" customWidth="1"/>
    <col min="36" max="253" width="3.125" style="54"/>
    <col min="254" max="254" width="1.875" style="54" customWidth="1"/>
    <col min="255" max="255" width="2.625" style="54" customWidth="1"/>
    <col min="256" max="259" width="3.125" style="54" customWidth="1"/>
    <col min="260" max="260" width="1.375" style="54" customWidth="1"/>
    <col min="261" max="261" width="2.875" style="54" customWidth="1"/>
    <col min="262" max="262" width="3.5" style="54" customWidth="1"/>
    <col min="263" max="269" width="3.125" style="54"/>
    <col min="270" max="270" width="3.875" style="54" customWidth="1"/>
    <col min="271" max="278" width="4" style="54" customWidth="1"/>
    <col min="279" max="279" width="3.5" style="54" customWidth="1"/>
    <col min="280" max="281" width="4.125" style="54" customWidth="1"/>
    <col min="282" max="282" width="4" style="54" customWidth="1"/>
    <col min="283" max="283" width="3.875" style="54" customWidth="1"/>
    <col min="284" max="284" width="3.625" style="54" customWidth="1"/>
    <col min="285" max="285" width="1.875" style="54" customWidth="1"/>
    <col min="286" max="509" width="3.125" style="54"/>
    <col min="510" max="510" width="1.875" style="54" customWidth="1"/>
    <col min="511" max="511" width="2.625" style="54" customWidth="1"/>
    <col min="512" max="515" width="3.125" style="54" customWidth="1"/>
    <col min="516" max="516" width="1.375" style="54" customWidth="1"/>
    <col min="517" max="517" width="2.875" style="54" customWidth="1"/>
    <col min="518" max="518" width="3.5" style="54" customWidth="1"/>
    <col min="519" max="525" width="3.125" style="54"/>
    <col min="526" max="526" width="3.875" style="54" customWidth="1"/>
    <col min="527" max="534" width="4" style="54" customWidth="1"/>
    <col min="535" max="535" width="3.5" style="54" customWidth="1"/>
    <col min="536" max="537" width="4.125" style="54" customWidth="1"/>
    <col min="538" max="538" width="4" style="54" customWidth="1"/>
    <col min="539" max="539" width="3.875" style="54" customWidth="1"/>
    <col min="540" max="540" width="3.625" style="54" customWidth="1"/>
    <col min="541" max="541" width="1.875" style="54" customWidth="1"/>
    <col min="542" max="765" width="3.125" style="54"/>
    <col min="766" max="766" width="1.875" style="54" customWidth="1"/>
    <col min="767" max="767" width="2.625" style="54" customWidth="1"/>
    <col min="768" max="771" width="3.125" style="54" customWidth="1"/>
    <col min="772" max="772" width="1.375" style="54" customWidth="1"/>
    <col min="773" max="773" width="2.875" style="54" customWidth="1"/>
    <col min="774" max="774" width="3.5" style="54" customWidth="1"/>
    <col min="775" max="781" width="3.125" style="54"/>
    <col min="782" max="782" width="3.875" style="54" customWidth="1"/>
    <col min="783" max="790" width="4" style="54" customWidth="1"/>
    <col min="791" max="791" width="3.5" style="54" customWidth="1"/>
    <col min="792" max="793" width="4.125" style="54" customWidth="1"/>
    <col min="794" max="794" width="4" style="54" customWidth="1"/>
    <col min="795" max="795" width="3.875" style="54" customWidth="1"/>
    <col min="796" max="796" width="3.625" style="54" customWidth="1"/>
    <col min="797" max="797" width="1.875" style="54" customWidth="1"/>
    <col min="798" max="1021" width="3.125" style="54"/>
    <col min="1022" max="1022" width="1.875" style="54" customWidth="1"/>
    <col min="1023" max="1023" width="2.625" style="54" customWidth="1"/>
    <col min="1024" max="1027" width="3.125" style="54" customWidth="1"/>
    <col min="1028" max="1028" width="1.375" style="54" customWidth="1"/>
    <col min="1029" max="1029" width="2.875" style="54" customWidth="1"/>
    <col min="1030" max="1030" width="3.5" style="54" customWidth="1"/>
    <col min="1031" max="1037" width="3.125" style="54"/>
    <col min="1038" max="1038" width="3.875" style="54" customWidth="1"/>
    <col min="1039" max="1046" width="4" style="54" customWidth="1"/>
    <col min="1047" max="1047" width="3.5" style="54" customWidth="1"/>
    <col min="1048" max="1049" width="4.125" style="54" customWidth="1"/>
    <col min="1050" max="1050" width="4" style="54" customWidth="1"/>
    <col min="1051" max="1051" width="3.875" style="54" customWidth="1"/>
    <col min="1052" max="1052" width="3.625" style="54" customWidth="1"/>
    <col min="1053" max="1053" width="1.875" style="54" customWidth="1"/>
    <col min="1054" max="1277" width="3.125" style="54"/>
    <col min="1278" max="1278" width="1.875" style="54" customWidth="1"/>
    <col min="1279" max="1279" width="2.625" style="54" customWidth="1"/>
    <col min="1280" max="1283" width="3.125" style="54" customWidth="1"/>
    <col min="1284" max="1284" width="1.375" style="54" customWidth="1"/>
    <col min="1285" max="1285" width="2.875" style="54" customWidth="1"/>
    <col min="1286" max="1286" width="3.5" style="54" customWidth="1"/>
    <col min="1287" max="1293" width="3.125" style="54"/>
    <col min="1294" max="1294" width="3.875" style="54" customWidth="1"/>
    <col min="1295" max="1302" width="4" style="54" customWidth="1"/>
    <col min="1303" max="1303" width="3.5" style="54" customWidth="1"/>
    <col min="1304" max="1305" width="4.125" style="54" customWidth="1"/>
    <col min="1306" max="1306" width="4" style="54" customWidth="1"/>
    <col min="1307" max="1307" width="3.875" style="54" customWidth="1"/>
    <col min="1308" max="1308" width="3.625" style="54" customWidth="1"/>
    <col min="1309" max="1309" width="1.875" style="54" customWidth="1"/>
    <col min="1310" max="1533" width="3.125" style="54"/>
    <col min="1534" max="1534" width="1.875" style="54" customWidth="1"/>
    <col min="1535" max="1535" width="2.625" style="54" customWidth="1"/>
    <col min="1536" max="1539" width="3.125" style="54" customWidth="1"/>
    <col min="1540" max="1540" width="1.375" style="54" customWidth="1"/>
    <col min="1541" max="1541" width="2.875" style="54" customWidth="1"/>
    <col min="1542" max="1542" width="3.5" style="54" customWidth="1"/>
    <col min="1543" max="1549" width="3.125" style="54"/>
    <col min="1550" max="1550" width="3.875" style="54" customWidth="1"/>
    <col min="1551" max="1558" width="4" style="54" customWidth="1"/>
    <col min="1559" max="1559" width="3.5" style="54" customWidth="1"/>
    <col min="1560" max="1561" width="4.125" style="54" customWidth="1"/>
    <col min="1562" max="1562" width="4" style="54" customWidth="1"/>
    <col min="1563" max="1563" width="3.875" style="54" customWidth="1"/>
    <col min="1564" max="1564" width="3.625" style="54" customWidth="1"/>
    <col min="1565" max="1565" width="1.875" style="54" customWidth="1"/>
    <col min="1566" max="1789" width="3.125" style="54"/>
    <col min="1790" max="1790" width="1.875" style="54" customWidth="1"/>
    <col min="1791" max="1791" width="2.625" style="54" customWidth="1"/>
    <col min="1792" max="1795" width="3.125" style="54" customWidth="1"/>
    <col min="1796" max="1796" width="1.375" style="54" customWidth="1"/>
    <col min="1797" max="1797" width="2.875" style="54" customWidth="1"/>
    <col min="1798" max="1798" width="3.5" style="54" customWidth="1"/>
    <col min="1799" max="1805" width="3.125" style="54"/>
    <col min="1806" max="1806" width="3.875" style="54" customWidth="1"/>
    <col min="1807" max="1814" width="4" style="54" customWidth="1"/>
    <col min="1815" max="1815" width="3.5" style="54" customWidth="1"/>
    <col min="1816" max="1817" width="4.125" style="54" customWidth="1"/>
    <col min="1818" max="1818" width="4" style="54" customWidth="1"/>
    <col min="1819" max="1819" width="3.875" style="54" customWidth="1"/>
    <col min="1820" max="1820" width="3.625" style="54" customWidth="1"/>
    <col min="1821" max="1821" width="1.875" style="54" customWidth="1"/>
    <col min="1822" max="2045" width="3.125" style="54"/>
    <col min="2046" max="2046" width="1.875" style="54" customWidth="1"/>
    <col min="2047" max="2047" width="2.625" style="54" customWidth="1"/>
    <col min="2048" max="2051" width="3.125" style="54" customWidth="1"/>
    <col min="2052" max="2052" width="1.375" style="54" customWidth="1"/>
    <col min="2053" max="2053" width="2.875" style="54" customWidth="1"/>
    <col min="2054" max="2054" width="3.5" style="54" customWidth="1"/>
    <col min="2055" max="2061" width="3.125" style="54"/>
    <col min="2062" max="2062" width="3.875" style="54" customWidth="1"/>
    <col min="2063" max="2070" width="4" style="54" customWidth="1"/>
    <col min="2071" max="2071" width="3.5" style="54" customWidth="1"/>
    <col min="2072" max="2073" width="4.125" style="54" customWidth="1"/>
    <col min="2074" max="2074" width="4" style="54" customWidth="1"/>
    <col min="2075" max="2075" width="3.875" style="54" customWidth="1"/>
    <col min="2076" max="2076" width="3.625" style="54" customWidth="1"/>
    <col min="2077" max="2077" width="1.875" style="54" customWidth="1"/>
    <col min="2078" max="2301" width="3.125" style="54"/>
    <col min="2302" max="2302" width="1.875" style="54" customWidth="1"/>
    <col min="2303" max="2303" width="2.625" style="54" customWidth="1"/>
    <col min="2304" max="2307" width="3.125" style="54" customWidth="1"/>
    <col min="2308" max="2308" width="1.375" style="54" customWidth="1"/>
    <col min="2309" max="2309" width="2.875" style="54" customWidth="1"/>
    <col min="2310" max="2310" width="3.5" style="54" customWidth="1"/>
    <col min="2311" max="2317" width="3.125" style="54"/>
    <col min="2318" max="2318" width="3.875" style="54" customWidth="1"/>
    <col min="2319" max="2326" width="4" style="54" customWidth="1"/>
    <col min="2327" max="2327" width="3.5" style="54" customWidth="1"/>
    <col min="2328" max="2329" width="4.125" style="54" customWidth="1"/>
    <col min="2330" max="2330" width="4" style="54" customWidth="1"/>
    <col min="2331" max="2331" width="3.875" style="54" customWidth="1"/>
    <col min="2332" max="2332" width="3.625" style="54" customWidth="1"/>
    <col min="2333" max="2333" width="1.875" style="54" customWidth="1"/>
    <col min="2334" max="2557" width="3.125" style="54"/>
    <col min="2558" max="2558" width="1.875" style="54" customWidth="1"/>
    <col min="2559" max="2559" width="2.625" style="54" customWidth="1"/>
    <col min="2560" max="2563" width="3.125" style="54" customWidth="1"/>
    <col min="2564" max="2564" width="1.375" style="54" customWidth="1"/>
    <col min="2565" max="2565" width="2.875" style="54" customWidth="1"/>
    <col min="2566" max="2566" width="3.5" style="54" customWidth="1"/>
    <col min="2567" max="2573" width="3.125" style="54"/>
    <col min="2574" max="2574" width="3.875" style="54" customWidth="1"/>
    <col min="2575" max="2582" width="4" style="54" customWidth="1"/>
    <col min="2583" max="2583" width="3.5" style="54" customWidth="1"/>
    <col min="2584" max="2585" width="4.125" style="54" customWidth="1"/>
    <col min="2586" max="2586" width="4" style="54" customWidth="1"/>
    <col min="2587" max="2587" width="3.875" style="54" customWidth="1"/>
    <col min="2588" max="2588" width="3.625" style="54" customWidth="1"/>
    <col min="2589" max="2589" width="1.875" style="54" customWidth="1"/>
    <col min="2590" max="2813" width="3.125" style="54"/>
    <col min="2814" max="2814" width="1.875" style="54" customWidth="1"/>
    <col min="2815" max="2815" width="2.625" style="54" customWidth="1"/>
    <col min="2816" max="2819" width="3.125" style="54" customWidth="1"/>
    <col min="2820" max="2820" width="1.375" style="54" customWidth="1"/>
    <col min="2821" max="2821" width="2.875" style="54" customWidth="1"/>
    <col min="2822" max="2822" width="3.5" style="54" customWidth="1"/>
    <col min="2823" max="2829" width="3.125" style="54"/>
    <col min="2830" max="2830" width="3.875" style="54" customWidth="1"/>
    <col min="2831" max="2838" width="4" style="54" customWidth="1"/>
    <col min="2839" max="2839" width="3.5" style="54" customWidth="1"/>
    <col min="2840" max="2841" width="4.125" style="54" customWidth="1"/>
    <col min="2842" max="2842" width="4" style="54" customWidth="1"/>
    <col min="2843" max="2843" width="3.875" style="54" customWidth="1"/>
    <col min="2844" max="2844" width="3.625" style="54" customWidth="1"/>
    <col min="2845" max="2845" width="1.875" style="54" customWidth="1"/>
    <col min="2846" max="3069" width="3.125" style="54"/>
    <col min="3070" max="3070" width="1.875" style="54" customWidth="1"/>
    <col min="3071" max="3071" width="2.625" style="54" customWidth="1"/>
    <col min="3072" max="3075" width="3.125" style="54" customWidth="1"/>
    <col min="3076" max="3076" width="1.375" style="54" customWidth="1"/>
    <col min="3077" max="3077" width="2.875" style="54" customWidth="1"/>
    <col min="3078" max="3078" width="3.5" style="54" customWidth="1"/>
    <col min="3079" max="3085" width="3.125" style="54"/>
    <col min="3086" max="3086" width="3.875" style="54" customWidth="1"/>
    <col min="3087" max="3094" width="4" style="54" customWidth="1"/>
    <col min="3095" max="3095" width="3.5" style="54" customWidth="1"/>
    <col min="3096" max="3097" width="4.125" style="54" customWidth="1"/>
    <col min="3098" max="3098" width="4" style="54" customWidth="1"/>
    <col min="3099" max="3099" width="3.875" style="54" customWidth="1"/>
    <col min="3100" max="3100" width="3.625" style="54" customWidth="1"/>
    <col min="3101" max="3101" width="1.875" style="54" customWidth="1"/>
    <col min="3102" max="3325" width="3.125" style="54"/>
    <col min="3326" max="3326" width="1.875" style="54" customWidth="1"/>
    <col min="3327" max="3327" width="2.625" style="54" customWidth="1"/>
    <col min="3328" max="3331" width="3.125" style="54" customWidth="1"/>
    <col min="3332" max="3332" width="1.375" style="54" customWidth="1"/>
    <col min="3333" max="3333" width="2.875" style="54" customWidth="1"/>
    <col min="3334" max="3334" width="3.5" style="54" customWidth="1"/>
    <col min="3335" max="3341" width="3.125" style="54"/>
    <col min="3342" max="3342" width="3.875" style="54" customWidth="1"/>
    <col min="3343" max="3350" width="4" style="54" customWidth="1"/>
    <col min="3351" max="3351" width="3.5" style="54" customWidth="1"/>
    <col min="3352" max="3353" width="4.125" style="54" customWidth="1"/>
    <col min="3354" max="3354" width="4" style="54" customWidth="1"/>
    <col min="3355" max="3355" width="3.875" style="54" customWidth="1"/>
    <col min="3356" max="3356" width="3.625" style="54" customWidth="1"/>
    <col min="3357" max="3357" width="1.875" style="54" customWidth="1"/>
    <col min="3358" max="3581" width="3.125" style="54"/>
    <col min="3582" max="3582" width="1.875" style="54" customWidth="1"/>
    <col min="3583" max="3583" width="2.625" style="54" customWidth="1"/>
    <col min="3584" max="3587" width="3.125" style="54" customWidth="1"/>
    <col min="3588" max="3588" width="1.375" style="54" customWidth="1"/>
    <col min="3589" max="3589" width="2.875" style="54" customWidth="1"/>
    <col min="3590" max="3590" width="3.5" style="54" customWidth="1"/>
    <col min="3591" max="3597" width="3.125" style="54"/>
    <col min="3598" max="3598" width="3.875" style="54" customWidth="1"/>
    <col min="3599" max="3606" width="4" style="54" customWidth="1"/>
    <col min="3607" max="3607" width="3.5" style="54" customWidth="1"/>
    <col min="3608" max="3609" width="4.125" style="54" customWidth="1"/>
    <col min="3610" max="3610" width="4" style="54" customWidth="1"/>
    <col min="3611" max="3611" width="3.875" style="54" customWidth="1"/>
    <col min="3612" max="3612" width="3.625" style="54" customWidth="1"/>
    <col min="3613" max="3613" width="1.875" style="54" customWidth="1"/>
    <col min="3614" max="3837" width="3.125" style="54"/>
    <col min="3838" max="3838" width="1.875" style="54" customWidth="1"/>
    <col min="3839" max="3839" width="2.625" style="54" customWidth="1"/>
    <col min="3840" max="3843" width="3.125" style="54" customWidth="1"/>
    <col min="3844" max="3844" width="1.375" style="54" customWidth="1"/>
    <col min="3845" max="3845" width="2.875" style="54" customWidth="1"/>
    <col min="3846" max="3846" width="3.5" style="54" customWidth="1"/>
    <col min="3847" max="3853" width="3.125" style="54"/>
    <col min="3854" max="3854" width="3.875" style="54" customWidth="1"/>
    <col min="3855" max="3862" width="4" style="54" customWidth="1"/>
    <col min="3863" max="3863" width="3.5" style="54" customWidth="1"/>
    <col min="3864" max="3865" width="4.125" style="54" customWidth="1"/>
    <col min="3866" max="3866" width="4" style="54" customWidth="1"/>
    <col min="3867" max="3867" width="3.875" style="54" customWidth="1"/>
    <col min="3868" max="3868" width="3.625" style="54" customWidth="1"/>
    <col min="3869" max="3869" width="1.875" style="54" customWidth="1"/>
    <col min="3870" max="4093" width="3.125" style="54"/>
    <col min="4094" max="4094" width="1.875" style="54" customWidth="1"/>
    <col min="4095" max="4095" width="2.625" style="54" customWidth="1"/>
    <col min="4096" max="4099" width="3.125" style="54" customWidth="1"/>
    <col min="4100" max="4100" width="1.375" style="54" customWidth="1"/>
    <col min="4101" max="4101" width="2.875" style="54" customWidth="1"/>
    <col min="4102" max="4102" width="3.5" style="54" customWidth="1"/>
    <col min="4103" max="4109" width="3.125" style="54"/>
    <col min="4110" max="4110" width="3.875" style="54" customWidth="1"/>
    <col min="4111" max="4118" width="4" style="54" customWidth="1"/>
    <col min="4119" max="4119" width="3.5" style="54" customWidth="1"/>
    <col min="4120" max="4121" width="4.125" style="54" customWidth="1"/>
    <col min="4122" max="4122" width="4" style="54" customWidth="1"/>
    <col min="4123" max="4123" width="3.875" style="54" customWidth="1"/>
    <col min="4124" max="4124" width="3.625" style="54" customWidth="1"/>
    <col min="4125" max="4125" width="1.875" style="54" customWidth="1"/>
    <col min="4126" max="4349" width="3.125" style="54"/>
    <col min="4350" max="4350" width="1.875" style="54" customWidth="1"/>
    <col min="4351" max="4351" width="2.625" style="54" customWidth="1"/>
    <col min="4352" max="4355" width="3.125" style="54" customWidth="1"/>
    <col min="4356" max="4356" width="1.375" style="54" customWidth="1"/>
    <col min="4357" max="4357" width="2.875" style="54" customWidth="1"/>
    <col min="4358" max="4358" width="3.5" style="54" customWidth="1"/>
    <col min="4359" max="4365" width="3.125" style="54"/>
    <col min="4366" max="4366" width="3.875" style="54" customWidth="1"/>
    <col min="4367" max="4374" width="4" style="54" customWidth="1"/>
    <col min="4375" max="4375" width="3.5" style="54" customWidth="1"/>
    <col min="4376" max="4377" width="4.125" style="54" customWidth="1"/>
    <col min="4378" max="4378" width="4" style="54" customWidth="1"/>
    <col min="4379" max="4379" width="3.875" style="54" customWidth="1"/>
    <col min="4380" max="4380" width="3.625" style="54" customWidth="1"/>
    <col min="4381" max="4381" width="1.875" style="54" customWidth="1"/>
    <col min="4382" max="4605" width="3.125" style="54"/>
    <col min="4606" max="4606" width="1.875" style="54" customWidth="1"/>
    <col min="4607" max="4607" width="2.625" style="54" customWidth="1"/>
    <col min="4608" max="4611" width="3.125" style="54" customWidth="1"/>
    <col min="4612" max="4612" width="1.375" style="54" customWidth="1"/>
    <col min="4613" max="4613" width="2.875" style="54" customWidth="1"/>
    <col min="4614" max="4614" width="3.5" style="54" customWidth="1"/>
    <col min="4615" max="4621" width="3.125" style="54"/>
    <col min="4622" max="4622" width="3.875" style="54" customWidth="1"/>
    <col min="4623" max="4630" width="4" style="54" customWidth="1"/>
    <col min="4631" max="4631" width="3.5" style="54" customWidth="1"/>
    <col min="4632" max="4633" width="4.125" style="54" customWidth="1"/>
    <col min="4634" max="4634" width="4" style="54" customWidth="1"/>
    <col min="4635" max="4635" width="3.875" style="54" customWidth="1"/>
    <col min="4636" max="4636" width="3.625" style="54" customWidth="1"/>
    <col min="4637" max="4637" width="1.875" style="54" customWidth="1"/>
    <col min="4638" max="4861" width="3.125" style="54"/>
    <col min="4862" max="4862" width="1.875" style="54" customWidth="1"/>
    <col min="4863" max="4863" width="2.625" style="54" customWidth="1"/>
    <col min="4864" max="4867" width="3.125" style="54" customWidth="1"/>
    <col min="4868" max="4868" width="1.375" style="54" customWidth="1"/>
    <col min="4869" max="4869" width="2.875" style="54" customWidth="1"/>
    <col min="4870" max="4870" width="3.5" style="54" customWidth="1"/>
    <col min="4871" max="4877" width="3.125" style="54"/>
    <col min="4878" max="4878" width="3.875" style="54" customWidth="1"/>
    <col min="4879" max="4886" width="4" style="54" customWidth="1"/>
    <col min="4887" max="4887" width="3.5" style="54" customWidth="1"/>
    <col min="4888" max="4889" width="4.125" style="54" customWidth="1"/>
    <col min="4890" max="4890" width="4" style="54" customWidth="1"/>
    <col min="4891" max="4891" width="3.875" style="54" customWidth="1"/>
    <col min="4892" max="4892" width="3.625" style="54" customWidth="1"/>
    <col min="4893" max="4893" width="1.875" style="54" customWidth="1"/>
    <col min="4894" max="5117" width="3.125" style="54"/>
    <col min="5118" max="5118" width="1.875" style="54" customWidth="1"/>
    <col min="5119" max="5119" width="2.625" style="54" customWidth="1"/>
    <col min="5120" max="5123" width="3.125" style="54" customWidth="1"/>
    <col min="5124" max="5124" width="1.375" style="54" customWidth="1"/>
    <col min="5125" max="5125" width="2.875" style="54" customWidth="1"/>
    <col min="5126" max="5126" width="3.5" style="54" customWidth="1"/>
    <col min="5127" max="5133" width="3.125" style="54"/>
    <col min="5134" max="5134" width="3.875" style="54" customWidth="1"/>
    <col min="5135" max="5142" width="4" style="54" customWidth="1"/>
    <col min="5143" max="5143" width="3.5" style="54" customWidth="1"/>
    <col min="5144" max="5145" width="4.125" style="54" customWidth="1"/>
    <col min="5146" max="5146" width="4" style="54" customWidth="1"/>
    <col min="5147" max="5147" width="3.875" style="54" customWidth="1"/>
    <col min="5148" max="5148" width="3.625" style="54" customWidth="1"/>
    <col min="5149" max="5149" width="1.875" style="54" customWidth="1"/>
    <col min="5150" max="5373" width="3.125" style="54"/>
    <col min="5374" max="5374" width="1.875" style="54" customWidth="1"/>
    <col min="5375" max="5375" width="2.625" style="54" customWidth="1"/>
    <col min="5376" max="5379" width="3.125" style="54" customWidth="1"/>
    <col min="5380" max="5380" width="1.375" style="54" customWidth="1"/>
    <col min="5381" max="5381" width="2.875" style="54" customWidth="1"/>
    <col min="5382" max="5382" width="3.5" style="54" customWidth="1"/>
    <col min="5383" max="5389" width="3.125" style="54"/>
    <col min="5390" max="5390" width="3.875" style="54" customWidth="1"/>
    <col min="5391" max="5398" width="4" style="54" customWidth="1"/>
    <col min="5399" max="5399" width="3.5" style="54" customWidth="1"/>
    <col min="5400" max="5401" width="4.125" style="54" customWidth="1"/>
    <col min="5402" max="5402" width="4" style="54" customWidth="1"/>
    <col min="5403" max="5403" width="3.875" style="54" customWidth="1"/>
    <col min="5404" max="5404" width="3.625" style="54" customWidth="1"/>
    <col min="5405" max="5405" width="1.875" style="54" customWidth="1"/>
    <col min="5406" max="5629" width="3.125" style="54"/>
    <col min="5630" max="5630" width="1.875" style="54" customWidth="1"/>
    <col min="5631" max="5631" width="2.625" style="54" customWidth="1"/>
    <col min="5632" max="5635" width="3.125" style="54" customWidth="1"/>
    <col min="5636" max="5636" width="1.375" style="54" customWidth="1"/>
    <col min="5637" max="5637" width="2.875" style="54" customWidth="1"/>
    <col min="5638" max="5638" width="3.5" style="54" customWidth="1"/>
    <col min="5639" max="5645" width="3.125" style="54"/>
    <col min="5646" max="5646" width="3.875" style="54" customWidth="1"/>
    <col min="5647" max="5654" width="4" style="54" customWidth="1"/>
    <col min="5655" max="5655" width="3.5" style="54" customWidth="1"/>
    <col min="5656" max="5657" width="4.125" style="54" customWidth="1"/>
    <col min="5658" max="5658" width="4" style="54" customWidth="1"/>
    <col min="5659" max="5659" width="3.875" style="54" customWidth="1"/>
    <col min="5660" max="5660" width="3.625" style="54" customWidth="1"/>
    <col min="5661" max="5661" width="1.875" style="54" customWidth="1"/>
    <col min="5662" max="5885" width="3.125" style="54"/>
    <col min="5886" max="5886" width="1.875" style="54" customWidth="1"/>
    <col min="5887" max="5887" width="2.625" style="54" customWidth="1"/>
    <col min="5888" max="5891" width="3.125" style="54" customWidth="1"/>
    <col min="5892" max="5892" width="1.375" style="54" customWidth="1"/>
    <col min="5893" max="5893" width="2.875" style="54" customWidth="1"/>
    <col min="5894" max="5894" width="3.5" style="54" customWidth="1"/>
    <col min="5895" max="5901" width="3.125" style="54"/>
    <col min="5902" max="5902" width="3.875" style="54" customWidth="1"/>
    <col min="5903" max="5910" width="4" style="54" customWidth="1"/>
    <col min="5911" max="5911" width="3.5" style="54" customWidth="1"/>
    <col min="5912" max="5913" width="4.125" style="54" customWidth="1"/>
    <col min="5914" max="5914" width="4" style="54" customWidth="1"/>
    <col min="5915" max="5915" width="3.875" style="54" customWidth="1"/>
    <col min="5916" max="5916" width="3.625" style="54" customWidth="1"/>
    <col min="5917" max="5917" width="1.875" style="54" customWidth="1"/>
    <col min="5918" max="6141" width="3.125" style="54"/>
    <col min="6142" max="6142" width="1.875" style="54" customWidth="1"/>
    <col min="6143" max="6143" width="2.625" style="54" customWidth="1"/>
    <col min="6144" max="6147" width="3.125" style="54" customWidth="1"/>
    <col min="6148" max="6148" width="1.375" style="54" customWidth="1"/>
    <col min="6149" max="6149" width="2.875" style="54" customWidth="1"/>
    <col min="6150" max="6150" width="3.5" style="54" customWidth="1"/>
    <col min="6151" max="6157" width="3.125" style="54"/>
    <col min="6158" max="6158" width="3.875" style="54" customWidth="1"/>
    <col min="6159" max="6166" width="4" style="54" customWidth="1"/>
    <col min="6167" max="6167" width="3.5" style="54" customWidth="1"/>
    <col min="6168" max="6169" width="4.125" style="54" customWidth="1"/>
    <col min="6170" max="6170" width="4" style="54" customWidth="1"/>
    <col min="6171" max="6171" width="3.875" style="54" customWidth="1"/>
    <col min="6172" max="6172" width="3.625" style="54" customWidth="1"/>
    <col min="6173" max="6173" width="1.875" style="54" customWidth="1"/>
    <col min="6174" max="6397" width="3.125" style="54"/>
    <col min="6398" max="6398" width="1.875" style="54" customWidth="1"/>
    <col min="6399" max="6399" width="2.625" style="54" customWidth="1"/>
    <col min="6400" max="6403" width="3.125" style="54" customWidth="1"/>
    <col min="6404" max="6404" width="1.375" style="54" customWidth="1"/>
    <col min="6405" max="6405" width="2.875" style="54" customWidth="1"/>
    <col min="6406" max="6406" width="3.5" style="54" customWidth="1"/>
    <col min="6407" max="6413" width="3.125" style="54"/>
    <col min="6414" max="6414" width="3.875" style="54" customWidth="1"/>
    <col min="6415" max="6422" width="4" style="54" customWidth="1"/>
    <col min="6423" max="6423" width="3.5" style="54" customWidth="1"/>
    <col min="6424" max="6425" width="4.125" style="54" customWidth="1"/>
    <col min="6426" max="6426" width="4" style="54" customWidth="1"/>
    <col min="6427" max="6427" width="3.875" style="54" customWidth="1"/>
    <col min="6428" max="6428" width="3.625" style="54" customWidth="1"/>
    <col min="6429" max="6429" width="1.875" style="54" customWidth="1"/>
    <col min="6430" max="6653" width="3.125" style="54"/>
    <col min="6654" max="6654" width="1.875" style="54" customWidth="1"/>
    <col min="6655" max="6655" width="2.625" style="54" customWidth="1"/>
    <col min="6656" max="6659" width="3.125" style="54" customWidth="1"/>
    <col min="6660" max="6660" width="1.375" style="54" customWidth="1"/>
    <col min="6661" max="6661" width="2.875" style="54" customWidth="1"/>
    <col min="6662" max="6662" width="3.5" style="54" customWidth="1"/>
    <col min="6663" max="6669" width="3.125" style="54"/>
    <col min="6670" max="6670" width="3.875" style="54" customWidth="1"/>
    <col min="6671" max="6678" width="4" style="54" customWidth="1"/>
    <col min="6679" max="6679" width="3.5" style="54" customWidth="1"/>
    <col min="6680" max="6681" width="4.125" style="54" customWidth="1"/>
    <col min="6682" max="6682" width="4" style="54" customWidth="1"/>
    <col min="6683" max="6683" width="3.875" style="54" customWidth="1"/>
    <col min="6684" max="6684" width="3.625" style="54" customWidth="1"/>
    <col min="6685" max="6685" width="1.875" style="54" customWidth="1"/>
    <col min="6686" max="6909" width="3.125" style="54"/>
    <col min="6910" max="6910" width="1.875" style="54" customWidth="1"/>
    <col min="6911" max="6911" width="2.625" style="54" customWidth="1"/>
    <col min="6912" max="6915" width="3.125" style="54" customWidth="1"/>
    <col min="6916" max="6916" width="1.375" style="54" customWidth="1"/>
    <col min="6917" max="6917" width="2.875" style="54" customWidth="1"/>
    <col min="6918" max="6918" width="3.5" style="54" customWidth="1"/>
    <col min="6919" max="6925" width="3.125" style="54"/>
    <col min="6926" max="6926" width="3.875" style="54" customWidth="1"/>
    <col min="6927" max="6934" width="4" style="54" customWidth="1"/>
    <col min="6935" max="6935" width="3.5" style="54" customWidth="1"/>
    <col min="6936" max="6937" width="4.125" style="54" customWidth="1"/>
    <col min="6938" max="6938" width="4" style="54" customWidth="1"/>
    <col min="6939" max="6939" width="3.875" style="54" customWidth="1"/>
    <col min="6940" max="6940" width="3.625" style="54" customWidth="1"/>
    <col min="6941" max="6941" width="1.875" style="54" customWidth="1"/>
    <col min="6942" max="7165" width="3.125" style="54"/>
    <col min="7166" max="7166" width="1.875" style="54" customWidth="1"/>
    <col min="7167" max="7167" width="2.625" style="54" customWidth="1"/>
    <col min="7168" max="7171" width="3.125" style="54" customWidth="1"/>
    <col min="7172" max="7172" width="1.375" style="54" customWidth="1"/>
    <col min="7173" max="7173" width="2.875" style="54" customWidth="1"/>
    <col min="7174" max="7174" width="3.5" style="54" customWidth="1"/>
    <col min="7175" max="7181" width="3.125" style="54"/>
    <col min="7182" max="7182" width="3.875" style="54" customWidth="1"/>
    <col min="7183" max="7190" width="4" style="54" customWidth="1"/>
    <col min="7191" max="7191" width="3.5" style="54" customWidth="1"/>
    <col min="7192" max="7193" width="4.125" style="54" customWidth="1"/>
    <col min="7194" max="7194" width="4" style="54" customWidth="1"/>
    <col min="7195" max="7195" width="3.875" style="54" customWidth="1"/>
    <col min="7196" max="7196" width="3.625" style="54" customWidth="1"/>
    <col min="7197" max="7197" width="1.875" style="54" customWidth="1"/>
    <col min="7198" max="7421" width="3.125" style="54"/>
    <col min="7422" max="7422" width="1.875" style="54" customWidth="1"/>
    <col min="7423" max="7423" width="2.625" style="54" customWidth="1"/>
    <col min="7424" max="7427" width="3.125" style="54" customWidth="1"/>
    <col min="7428" max="7428" width="1.375" style="54" customWidth="1"/>
    <col min="7429" max="7429" width="2.875" style="54" customWidth="1"/>
    <col min="7430" max="7430" width="3.5" style="54" customWidth="1"/>
    <col min="7431" max="7437" width="3.125" style="54"/>
    <col min="7438" max="7438" width="3.875" style="54" customWidth="1"/>
    <col min="7439" max="7446" width="4" style="54" customWidth="1"/>
    <col min="7447" max="7447" width="3.5" style="54" customWidth="1"/>
    <col min="7448" max="7449" width="4.125" style="54" customWidth="1"/>
    <col min="7450" max="7450" width="4" style="54" customWidth="1"/>
    <col min="7451" max="7451" width="3.875" style="54" customWidth="1"/>
    <col min="7452" max="7452" width="3.625" style="54" customWidth="1"/>
    <col min="7453" max="7453" width="1.875" style="54" customWidth="1"/>
    <col min="7454" max="7677" width="3.125" style="54"/>
    <col min="7678" max="7678" width="1.875" style="54" customWidth="1"/>
    <col min="7679" max="7679" width="2.625" style="54" customWidth="1"/>
    <col min="7680" max="7683" width="3.125" style="54" customWidth="1"/>
    <col min="7684" max="7684" width="1.375" style="54" customWidth="1"/>
    <col min="7685" max="7685" width="2.875" style="54" customWidth="1"/>
    <col min="7686" max="7686" width="3.5" style="54" customWidth="1"/>
    <col min="7687" max="7693" width="3.125" style="54"/>
    <col min="7694" max="7694" width="3.875" style="54" customWidth="1"/>
    <col min="7695" max="7702" width="4" style="54" customWidth="1"/>
    <col min="7703" max="7703" width="3.5" style="54" customWidth="1"/>
    <col min="7704" max="7705" width="4.125" style="54" customWidth="1"/>
    <col min="7706" max="7706" width="4" style="54" customWidth="1"/>
    <col min="7707" max="7707" width="3.875" style="54" customWidth="1"/>
    <col min="7708" max="7708" width="3.625" style="54" customWidth="1"/>
    <col min="7709" max="7709" width="1.875" style="54" customWidth="1"/>
    <col min="7710" max="7933" width="3.125" style="54"/>
    <col min="7934" max="7934" width="1.875" style="54" customWidth="1"/>
    <col min="7935" max="7935" width="2.625" style="54" customWidth="1"/>
    <col min="7936" max="7939" width="3.125" style="54" customWidth="1"/>
    <col min="7940" max="7940" width="1.375" style="54" customWidth="1"/>
    <col min="7941" max="7941" width="2.875" style="54" customWidth="1"/>
    <col min="7942" max="7942" width="3.5" style="54" customWidth="1"/>
    <col min="7943" max="7949" width="3.125" style="54"/>
    <col min="7950" max="7950" width="3.875" style="54" customWidth="1"/>
    <col min="7951" max="7958" width="4" style="54" customWidth="1"/>
    <col min="7959" max="7959" width="3.5" style="54" customWidth="1"/>
    <col min="7960" max="7961" width="4.125" style="54" customWidth="1"/>
    <col min="7962" max="7962" width="4" style="54" customWidth="1"/>
    <col min="7963" max="7963" width="3.875" style="54" customWidth="1"/>
    <col min="7964" max="7964" width="3.625" style="54" customWidth="1"/>
    <col min="7965" max="7965" width="1.875" style="54" customWidth="1"/>
    <col min="7966" max="8189" width="3.125" style="54"/>
    <col min="8190" max="8190" width="1.875" style="54" customWidth="1"/>
    <col min="8191" max="8191" width="2.625" style="54" customWidth="1"/>
    <col min="8192" max="8195" width="3.125" style="54" customWidth="1"/>
    <col min="8196" max="8196" width="1.375" style="54" customWidth="1"/>
    <col min="8197" max="8197" width="2.875" style="54" customWidth="1"/>
    <col min="8198" max="8198" width="3.5" style="54" customWidth="1"/>
    <col min="8199" max="8205" width="3.125" style="54"/>
    <col min="8206" max="8206" width="3.875" style="54" customWidth="1"/>
    <col min="8207" max="8214" width="4" style="54" customWidth="1"/>
    <col min="8215" max="8215" width="3.5" style="54" customWidth="1"/>
    <col min="8216" max="8217" width="4.125" style="54" customWidth="1"/>
    <col min="8218" max="8218" width="4" style="54" customWidth="1"/>
    <col min="8219" max="8219" width="3.875" style="54" customWidth="1"/>
    <col min="8220" max="8220" width="3.625" style="54" customWidth="1"/>
    <col min="8221" max="8221" width="1.875" style="54" customWidth="1"/>
    <col min="8222" max="8445" width="3.125" style="54"/>
    <col min="8446" max="8446" width="1.875" style="54" customWidth="1"/>
    <col min="8447" max="8447" width="2.625" style="54" customWidth="1"/>
    <col min="8448" max="8451" width="3.125" style="54" customWidth="1"/>
    <col min="8452" max="8452" width="1.375" style="54" customWidth="1"/>
    <col min="8453" max="8453" width="2.875" style="54" customWidth="1"/>
    <col min="8454" max="8454" width="3.5" style="54" customWidth="1"/>
    <col min="8455" max="8461" width="3.125" style="54"/>
    <col min="8462" max="8462" width="3.875" style="54" customWidth="1"/>
    <col min="8463" max="8470" width="4" style="54" customWidth="1"/>
    <col min="8471" max="8471" width="3.5" style="54" customWidth="1"/>
    <col min="8472" max="8473" width="4.125" style="54" customWidth="1"/>
    <col min="8474" max="8474" width="4" style="54" customWidth="1"/>
    <col min="8475" max="8475" width="3.875" style="54" customWidth="1"/>
    <col min="8476" max="8476" width="3.625" style="54" customWidth="1"/>
    <col min="8477" max="8477" width="1.875" style="54" customWidth="1"/>
    <col min="8478" max="8701" width="3.125" style="54"/>
    <col min="8702" max="8702" width="1.875" style="54" customWidth="1"/>
    <col min="8703" max="8703" width="2.625" style="54" customWidth="1"/>
    <col min="8704" max="8707" width="3.125" style="54" customWidth="1"/>
    <col min="8708" max="8708" width="1.375" style="54" customWidth="1"/>
    <col min="8709" max="8709" width="2.875" style="54" customWidth="1"/>
    <col min="8710" max="8710" width="3.5" style="54" customWidth="1"/>
    <col min="8711" max="8717" width="3.125" style="54"/>
    <col min="8718" max="8718" width="3.875" style="54" customWidth="1"/>
    <col min="8719" max="8726" width="4" style="54" customWidth="1"/>
    <col min="8727" max="8727" width="3.5" style="54" customWidth="1"/>
    <col min="8728" max="8729" width="4.125" style="54" customWidth="1"/>
    <col min="8730" max="8730" width="4" style="54" customWidth="1"/>
    <col min="8731" max="8731" width="3.875" style="54" customWidth="1"/>
    <col min="8732" max="8732" width="3.625" style="54" customWidth="1"/>
    <col min="8733" max="8733" width="1.875" style="54" customWidth="1"/>
    <col min="8734" max="8957" width="3.125" style="54"/>
    <col min="8958" max="8958" width="1.875" style="54" customWidth="1"/>
    <col min="8959" max="8959" width="2.625" style="54" customWidth="1"/>
    <col min="8960" max="8963" width="3.125" style="54" customWidth="1"/>
    <col min="8964" max="8964" width="1.375" style="54" customWidth="1"/>
    <col min="8965" max="8965" width="2.875" style="54" customWidth="1"/>
    <col min="8966" max="8966" width="3.5" style="54" customWidth="1"/>
    <col min="8967" max="8973" width="3.125" style="54"/>
    <col min="8974" max="8974" width="3.875" style="54" customWidth="1"/>
    <col min="8975" max="8982" width="4" style="54" customWidth="1"/>
    <col min="8983" max="8983" width="3.5" style="54" customWidth="1"/>
    <col min="8984" max="8985" width="4.125" style="54" customWidth="1"/>
    <col min="8986" max="8986" width="4" style="54" customWidth="1"/>
    <col min="8987" max="8987" width="3.875" style="54" customWidth="1"/>
    <col min="8988" max="8988" width="3.625" style="54" customWidth="1"/>
    <col min="8989" max="8989" width="1.875" style="54" customWidth="1"/>
    <col min="8990" max="9213" width="3.125" style="54"/>
    <col min="9214" max="9214" width="1.875" style="54" customWidth="1"/>
    <col min="9215" max="9215" width="2.625" style="54" customWidth="1"/>
    <col min="9216" max="9219" width="3.125" style="54" customWidth="1"/>
    <col min="9220" max="9220" width="1.375" style="54" customWidth="1"/>
    <col min="9221" max="9221" width="2.875" style="54" customWidth="1"/>
    <col min="9222" max="9222" width="3.5" style="54" customWidth="1"/>
    <col min="9223" max="9229" width="3.125" style="54"/>
    <col min="9230" max="9230" width="3.875" style="54" customWidth="1"/>
    <col min="9231" max="9238" width="4" style="54" customWidth="1"/>
    <col min="9239" max="9239" width="3.5" style="54" customWidth="1"/>
    <col min="9240" max="9241" width="4.125" style="54" customWidth="1"/>
    <col min="9242" max="9242" width="4" style="54" customWidth="1"/>
    <col min="9243" max="9243" width="3.875" style="54" customWidth="1"/>
    <col min="9244" max="9244" width="3.625" style="54" customWidth="1"/>
    <col min="9245" max="9245" width="1.875" style="54" customWidth="1"/>
    <col min="9246" max="9469" width="3.125" style="54"/>
    <col min="9470" max="9470" width="1.875" style="54" customWidth="1"/>
    <col min="9471" max="9471" width="2.625" style="54" customWidth="1"/>
    <col min="9472" max="9475" width="3.125" style="54" customWidth="1"/>
    <col min="9476" max="9476" width="1.375" style="54" customWidth="1"/>
    <col min="9477" max="9477" width="2.875" style="54" customWidth="1"/>
    <col min="9478" max="9478" width="3.5" style="54" customWidth="1"/>
    <col min="9479" max="9485" width="3.125" style="54"/>
    <col min="9486" max="9486" width="3.875" style="54" customWidth="1"/>
    <col min="9487" max="9494" width="4" style="54" customWidth="1"/>
    <col min="9495" max="9495" width="3.5" style="54" customWidth="1"/>
    <col min="9496" max="9497" width="4.125" style="54" customWidth="1"/>
    <col min="9498" max="9498" width="4" style="54" customWidth="1"/>
    <col min="9499" max="9499" width="3.875" style="54" customWidth="1"/>
    <col min="9500" max="9500" width="3.625" style="54" customWidth="1"/>
    <col min="9501" max="9501" width="1.875" style="54" customWidth="1"/>
    <col min="9502" max="9725" width="3.125" style="54"/>
    <col min="9726" max="9726" width="1.875" style="54" customWidth="1"/>
    <col min="9727" max="9727" width="2.625" style="54" customWidth="1"/>
    <col min="9728" max="9731" width="3.125" style="54" customWidth="1"/>
    <col min="9732" max="9732" width="1.375" style="54" customWidth="1"/>
    <col min="9733" max="9733" width="2.875" style="54" customWidth="1"/>
    <col min="9734" max="9734" width="3.5" style="54" customWidth="1"/>
    <col min="9735" max="9741" width="3.125" style="54"/>
    <col min="9742" max="9742" width="3.875" style="54" customWidth="1"/>
    <col min="9743" max="9750" width="4" style="54" customWidth="1"/>
    <col min="9751" max="9751" width="3.5" style="54" customWidth="1"/>
    <col min="9752" max="9753" width="4.125" style="54" customWidth="1"/>
    <col min="9754" max="9754" width="4" style="54" customWidth="1"/>
    <col min="9755" max="9755" width="3.875" style="54" customWidth="1"/>
    <col min="9756" max="9756" width="3.625" style="54" customWidth="1"/>
    <col min="9757" max="9757" width="1.875" style="54" customWidth="1"/>
    <col min="9758" max="9981" width="3.125" style="54"/>
    <col min="9982" max="9982" width="1.875" style="54" customWidth="1"/>
    <col min="9983" max="9983" width="2.625" style="54" customWidth="1"/>
    <col min="9984" max="9987" width="3.125" style="54" customWidth="1"/>
    <col min="9988" max="9988" width="1.375" style="54" customWidth="1"/>
    <col min="9989" max="9989" width="2.875" style="54" customWidth="1"/>
    <col min="9990" max="9990" width="3.5" style="54" customWidth="1"/>
    <col min="9991" max="9997" width="3.125" style="54"/>
    <col min="9998" max="9998" width="3.875" style="54" customWidth="1"/>
    <col min="9999" max="10006" width="4" style="54" customWidth="1"/>
    <col min="10007" max="10007" width="3.5" style="54" customWidth="1"/>
    <col min="10008" max="10009" width="4.125" style="54" customWidth="1"/>
    <col min="10010" max="10010" width="4" style="54" customWidth="1"/>
    <col min="10011" max="10011" width="3.875" style="54" customWidth="1"/>
    <col min="10012" max="10012" width="3.625" style="54" customWidth="1"/>
    <col min="10013" max="10013" width="1.875" style="54" customWidth="1"/>
    <col min="10014" max="10237" width="3.125" style="54"/>
    <col min="10238" max="10238" width="1.875" style="54" customWidth="1"/>
    <col min="10239" max="10239" width="2.625" style="54" customWidth="1"/>
    <col min="10240" max="10243" width="3.125" style="54" customWidth="1"/>
    <col min="10244" max="10244" width="1.375" style="54" customWidth="1"/>
    <col min="10245" max="10245" width="2.875" style="54" customWidth="1"/>
    <col min="10246" max="10246" width="3.5" style="54" customWidth="1"/>
    <col min="10247" max="10253" width="3.125" style="54"/>
    <col min="10254" max="10254" width="3.875" style="54" customWidth="1"/>
    <col min="10255" max="10262" width="4" style="54" customWidth="1"/>
    <col min="10263" max="10263" width="3.5" style="54" customWidth="1"/>
    <col min="10264" max="10265" width="4.125" style="54" customWidth="1"/>
    <col min="10266" max="10266" width="4" style="54" customWidth="1"/>
    <col min="10267" max="10267" width="3.875" style="54" customWidth="1"/>
    <col min="10268" max="10268" width="3.625" style="54" customWidth="1"/>
    <col min="10269" max="10269" width="1.875" style="54" customWidth="1"/>
    <col min="10270" max="10493" width="3.125" style="54"/>
    <col min="10494" max="10494" width="1.875" style="54" customWidth="1"/>
    <col min="10495" max="10495" width="2.625" style="54" customWidth="1"/>
    <col min="10496" max="10499" width="3.125" style="54" customWidth="1"/>
    <col min="10500" max="10500" width="1.375" style="54" customWidth="1"/>
    <col min="10501" max="10501" width="2.875" style="54" customWidth="1"/>
    <col min="10502" max="10502" width="3.5" style="54" customWidth="1"/>
    <col min="10503" max="10509" width="3.125" style="54"/>
    <col min="10510" max="10510" width="3.875" style="54" customWidth="1"/>
    <col min="10511" max="10518" width="4" style="54" customWidth="1"/>
    <col min="10519" max="10519" width="3.5" style="54" customWidth="1"/>
    <col min="10520" max="10521" width="4.125" style="54" customWidth="1"/>
    <col min="10522" max="10522" width="4" style="54" customWidth="1"/>
    <col min="10523" max="10523" width="3.875" style="54" customWidth="1"/>
    <col min="10524" max="10524" width="3.625" style="54" customWidth="1"/>
    <col min="10525" max="10525" width="1.875" style="54" customWidth="1"/>
    <col min="10526" max="10749" width="3.125" style="54"/>
    <col min="10750" max="10750" width="1.875" style="54" customWidth="1"/>
    <col min="10751" max="10751" width="2.625" style="54" customWidth="1"/>
    <col min="10752" max="10755" width="3.125" style="54" customWidth="1"/>
    <col min="10756" max="10756" width="1.375" style="54" customWidth="1"/>
    <col min="10757" max="10757" width="2.875" style="54" customWidth="1"/>
    <col min="10758" max="10758" width="3.5" style="54" customWidth="1"/>
    <col min="10759" max="10765" width="3.125" style="54"/>
    <col min="10766" max="10766" width="3.875" style="54" customWidth="1"/>
    <col min="10767" max="10774" width="4" style="54" customWidth="1"/>
    <col min="10775" max="10775" width="3.5" style="54" customWidth="1"/>
    <col min="10776" max="10777" width="4.125" style="54" customWidth="1"/>
    <col min="10778" max="10778" width="4" style="54" customWidth="1"/>
    <col min="10779" max="10779" width="3.875" style="54" customWidth="1"/>
    <col min="10780" max="10780" width="3.625" style="54" customWidth="1"/>
    <col min="10781" max="10781" width="1.875" style="54" customWidth="1"/>
    <col min="10782" max="11005" width="3.125" style="54"/>
    <col min="11006" max="11006" width="1.875" style="54" customWidth="1"/>
    <col min="11007" max="11007" width="2.625" style="54" customWidth="1"/>
    <col min="11008" max="11011" width="3.125" style="54" customWidth="1"/>
    <col min="11012" max="11012" width="1.375" style="54" customWidth="1"/>
    <col min="11013" max="11013" width="2.875" style="54" customWidth="1"/>
    <col min="11014" max="11014" width="3.5" style="54" customWidth="1"/>
    <col min="11015" max="11021" width="3.125" style="54"/>
    <col min="11022" max="11022" width="3.875" style="54" customWidth="1"/>
    <col min="11023" max="11030" width="4" style="54" customWidth="1"/>
    <col min="11031" max="11031" width="3.5" style="54" customWidth="1"/>
    <col min="11032" max="11033" width="4.125" style="54" customWidth="1"/>
    <col min="11034" max="11034" width="4" style="54" customWidth="1"/>
    <col min="11035" max="11035" width="3.875" style="54" customWidth="1"/>
    <col min="11036" max="11036" width="3.625" style="54" customWidth="1"/>
    <col min="11037" max="11037" width="1.875" style="54" customWidth="1"/>
    <col min="11038" max="11261" width="3.125" style="54"/>
    <col min="11262" max="11262" width="1.875" style="54" customWidth="1"/>
    <col min="11263" max="11263" width="2.625" style="54" customWidth="1"/>
    <col min="11264" max="11267" width="3.125" style="54" customWidth="1"/>
    <col min="11268" max="11268" width="1.375" style="54" customWidth="1"/>
    <col min="11269" max="11269" width="2.875" style="54" customWidth="1"/>
    <col min="11270" max="11270" width="3.5" style="54" customWidth="1"/>
    <col min="11271" max="11277" width="3.125" style="54"/>
    <col min="11278" max="11278" width="3.875" style="54" customWidth="1"/>
    <col min="11279" max="11286" width="4" style="54" customWidth="1"/>
    <col min="11287" max="11287" width="3.5" style="54" customWidth="1"/>
    <col min="11288" max="11289" width="4.125" style="54" customWidth="1"/>
    <col min="11290" max="11290" width="4" style="54" customWidth="1"/>
    <col min="11291" max="11291" width="3.875" style="54" customWidth="1"/>
    <col min="11292" max="11292" width="3.625" style="54" customWidth="1"/>
    <col min="11293" max="11293" width="1.875" style="54" customWidth="1"/>
    <col min="11294" max="11517" width="3.125" style="54"/>
    <col min="11518" max="11518" width="1.875" style="54" customWidth="1"/>
    <col min="11519" max="11519" width="2.625" style="54" customWidth="1"/>
    <col min="11520" max="11523" width="3.125" style="54" customWidth="1"/>
    <col min="11524" max="11524" width="1.375" style="54" customWidth="1"/>
    <col min="11525" max="11525" width="2.875" style="54" customWidth="1"/>
    <col min="11526" max="11526" width="3.5" style="54" customWidth="1"/>
    <col min="11527" max="11533" width="3.125" style="54"/>
    <col min="11534" max="11534" width="3.875" style="54" customWidth="1"/>
    <col min="11535" max="11542" width="4" style="54" customWidth="1"/>
    <col min="11543" max="11543" width="3.5" style="54" customWidth="1"/>
    <col min="11544" max="11545" width="4.125" style="54" customWidth="1"/>
    <col min="11546" max="11546" width="4" style="54" customWidth="1"/>
    <col min="11547" max="11547" width="3.875" style="54" customWidth="1"/>
    <col min="11548" max="11548" width="3.625" style="54" customWidth="1"/>
    <col min="11549" max="11549" width="1.875" style="54" customWidth="1"/>
    <col min="11550" max="11773" width="3.125" style="54"/>
    <col min="11774" max="11774" width="1.875" style="54" customWidth="1"/>
    <col min="11775" max="11775" width="2.625" style="54" customWidth="1"/>
    <col min="11776" max="11779" width="3.125" style="54" customWidth="1"/>
    <col min="11780" max="11780" width="1.375" style="54" customWidth="1"/>
    <col min="11781" max="11781" width="2.875" style="54" customWidth="1"/>
    <col min="11782" max="11782" width="3.5" style="54" customWidth="1"/>
    <col min="11783" max="11789" width="3.125" style="54"/>
    <col min="11790" max="11790" width="3.875" style="54" customWidth="1"/>
    <col min="11791" max="11798" width="4" style="54" customWidth="1"/>
    <col min="11799" max="11799" width="3.5" style="54" customWidth="1"/>
    <col min="11800" max="11801" width="4.125" style="54" customWidth="1"/>
    <col min="11802" max="11802" width="4" style="54" customWidth="1"/>
    <col min="11803" max="11803" width="3.875" style="54" customWidth="1"/>
    <col min="11804" max="11804" width="3.625" style="54" customWidth="1"/>
    <col min="11805" max="11805" width="1.875" style="54" customWidth="1"/>
    <col min="11806" max="12029" width="3.125" style="54"/>
    <col min="12030" max="12030" width="1.875" style="54" customWidth="1"/>
    <col min="12031" max="12031" width="2.625" style="54" customWidth="1"/>
    <col min="12032" max="12035" width="3.125" style="54" customWidth="1"/>
    <col min="12036" max="12036" width="1.375" style="54" customWidth="1"/>
    <col min="12037" max="12037" width="2.875" style="54" customWidth="1"/>
    <col min="12038" max="12038" width="3.5" style="54" customWidth="1"/>
    <col min="12039" max="12045" width="3.125" style="54"/>
    <col min="12046" max="12046" width="3.875" style="54" customWidth="1"/>
    <col min="12047" max="12054" width="4" style="54" customWidth="1"/>
    <col min="12055" max="12055" width="3.5" style="54" customWidth="1"/>
    <col min="12056" max="12057" width="4.125" style="54" customWidth="1"/>
    <col min="12058" max="12058" width="4" style="54" customWidth="1"/>
    <col min="12059" max="12059" width="3.875" style="54" customWidth="1"/>
    <col min="12060" max="12060" width="3.625" style="54" customWidth="1"/>
    <col min="12061" max="12061" width="1.875" style="54" customWidth="1"/>
    <col min="12062" max="12285" width="3.125" style="54"/>
    <col min="12286" max="12286" width="1.875" style="54" customWidth="1"/>
    <col min="12287" max="12287" width="2.625" style="54" customWidth="1"/>
    <col min="12288" max="12291" width="3.125" style="54" customWidth="1"/>
    <col min="12292" max="12292" width="1.375" style="54" customWidth="1"/>
    <col min="12293" max="12293" width="2.875" style="54" customWidth="1"/>
    <col min="12294" max="12294" width="3.5" style="54" customWidth="1"/>
    <col min="12295" max="12301" width="3.125" style="54"/>
    <col min="12302" max="12302" width="3.875" style="54" customWidth="1"/>
    <col min="12303" max="12310" width="4" style="54" customWidth="1"/>
    <col min="12311" max="12311" width="3.5" style="54" customWidth="1"/>
    <col min="12312" max="12313" width="4.125" style="54" customWidth="1"/>
    <col min="12314" max="12314" width="4" style="54" customWidth="1"/>
    <col min="12315" max="12315" width="3.875" style="54" customWidth="1"/>
    <col min="12316" max="12316" width="3.625" style="54" customWidth="1"/>
    <col min="12317" max="12317" width="1.875" style="54" customWidth="1"/>
    <col min="12318" max="12541" width="3.125" style="54"/>
    <col min="12542" max="12542" width="1.875" style="54" customWidth="1"/>
    <col min="12543" max="12543" width="2.625" style="54" customWidth="1"/>
    <col min="12544" max="12547" width="3.125" style="54" customWidth="1"/>
    <col min="12548" max="12548" width="1.375" style="54" customWidth="1"/>
    <col min="12549" max="12549" width="2.875" style="54" customWidth="1"/>
    <col min="12550" max="12550" width="3.5" style="54" customWidth="1"/>
    <col min="12551" max="12557" width="3.125" style="54"/>
    <col min="12558" max="12558" width="3.875" style="54" customWidth="1"/>
    <col min="12559" max="12566" width="4" style="54" customWidth="1"/>
    <col min="12567" max="12567" width="3.5" style="54" customWidth="1"/>
    <col min="12568" max="12569" width="4.125" style="54" customWidth="1"/>
    <col min="12570" max="12570" width="4" style="54" customWidth="1"/>
    <col min="12571" max="12571" width="3.875" style="54" customWidth="1"/>
    <col min="12572" max="12572" width="3.625" style="54" customWidth="1"/>
    <col min="12573" max="12573" width="1.875" style="54" customWidth="1"/>
    <col min="12574" max="12797" width="3.125" style="54"/>
    <col min="12798" max="12798" width="1.875" style="54" customWidth="1"/>
    <col min="12799" max="12799" width="2.625" style="54" customWidth="1"/>
    <col min="12800" max="12803" width="3.125" style="54" customWidth="1"/>
    <col min="12804" max="12804" width="1.375" style="54" customWidth="1"/>
    <col min="12805" max="12805" width="2.875" style="54" customWidth="1"/>
    <col min="12806" max="12806" width="3.5" style="54" customWidth="1"/>
    <col min="12807" max="12813" width="3.125" style="54"/>
    <col min="12814" max="12814" width="3.875" style="54" customWidth="1"/>
    <col min="12815" max="12822" width="4" style="54" customWidth="1"/>
    <col min="12823" max="12823" width="3.5" style="54" customWidth="1"/>
    <col min="12824" max="12825" width="4.125" style="54" customWidth="1"/>
    <col min="12826" max="12826" width="4" style="54" customWidth="1"/>
    <col min="12827" max="12827" width="3.875" style="54" customWidth="1"/>
    <col min="12828" max="12828" width="3.625" style="54" customWidth="1"/>
    <col min="12829" max="12829" width="1.875" style="54" customWidth="1"/>
    <col min="12830" max="13053" width="3.125" style="54"/>
    <col min="13054" max="13054" width="1.875" style="54" customWidth="1"/>
    <col min="13055" max="13055" width="2.625" style="54" customWidth="1"/>
    <col min="13056" max="13059" width="3.125" style="54" customWidth="1"/>
    <col min="13060" max="13060" width="1.375" style="54" customWidth="1"/>
    <col min="13061" max="13061" width="2.875" style="54" customWidth="1"/>
    <col min="13062" max="13062" width="3.5" style="54" customWidth="1"/>
    <col min="13063" max="13069" width="3.125" style="54"/>
    <col min="13070" max="13070" width="3.875" style="54" customWidth="1"/>
    <col min="13071" max="13078" width="4" style="54" customWidth="1"/>
    <col min="13079" max="13079" width="3.5" style="54" customWidth="1"/>
    <col min="13080" max="13081" width="4.125" style="54" customWidth="1"/>
    <col min="13082" max="13082" width="4" style="54" customWidth="1"/>
    <col min="13083" max="13083" width="3.875" style="54" customWidth="1"/>
    <col min="13084" max="13084" width="3.625" style="54" customWidth="1"/>
    <col min="13085" max="13085" width="1.875" style="54" customWidth="1"/>
    <col min="13086" max="13309" width="3.125" style="54"/>
    <col min="13310" max="13310" width="1.875" style="54" customWidth="1"/>
    <col min="13311" max="13311" width="2.625" style="54" customWidth="1"/>
    <col min="13312" max="13315" width="3.125" style="54" customWidth="1"/>
    <col min="13316" max="13316" width="1.375" style="54" customWidth="1"/>
    <col min="13317" max="13317" width="2.875" style="54" customWidth="1"/>
    <col min="13318" max="13318" width="3.5" style="54" customWidth="1"/>
    <col min="13319" max="13325" width="3.125" style="54"/>
    <col min="13326" max="13326" width="3.875" style="54" customWidth="1"/>
    <col min="13327" max="13334" width="4" style="54" customWidth="1"/>
    <col min="13335" max="13335" width="3.5" style="54" customWidth="1"/>
    <col min="13336" max="13337" width="4.125" style="54" customWidth="1"/>
    <col min="13338" max="13338" width="4" style="54" customWidth="1"/>
    <col min="13339" max="13339" width="3.875" style="54" customWidth="1"/>
    <col min="13340" max="13340" width="3.625" style="54" customWidth="1"/>
    <col min="13341" max="13341" width="1.875" style="54" customWidth="1"/>
    <col min="13342" max="13565" width="3.125" style="54"/>
    <col min="13566" max="13566" width="1.875" style="54" customWidth="1"/>
    <col min="13567" max="13567" width="2.625" style="54" customWidth="1"/>
    <col min="13568" max="13571" width="3.125" style="54" customWidth="1"/>
    <col min="13572" max="13572" width="1.375" style="54" customWidth="1"/>
    <col min="13573" max="13573" width="2.875" style="54" customWidth="1"/>
    <col min="13574" max="13574" width="3.5" style="54" customWidth="1"/>
    <col min="13575" max="13581" width="3.125" style="54"/>
    <col min="13582" max="13582" width="3.875" style="54" customWidth="1"/>
    <col min="13583" max="13590" width="4" style="54" customWidth="1"/>
    <col min="13591" max="13591" width="3.5" style="54" customWidth="1"/>
    <col min="13592" max="13593" width="4.125" style="54" customWidth="1"/>
    <col min="13594" max="13594" width="4" style="54" customWidth="1"/>
    <col min="13595" max="13595" width="3.875" style="54" customWidth="1"/>
    <col min="13596" max="13596" width="3.625" style="54" customWidth="1"/>
    <col min="13597" max="13597" width="1.875" style="54" customWidth="1"/>
    <col min="13598" max="13821" width="3.125" style="54"/>
    <col min="13822" max="13822" width="1.875" style="54" customWidth="1"/>
    <col min="13823" max="13823" width="2.625" style="54" customWidth="1"/>
    <col min="13824" max="13827" width="3.125" style="54" customWidth="1"/>
    <col min="13828" max="13828" width="1.375" style="54" customWidth="1"/>
    <col min="13829" max="13829" width="2.875" style="54" customWidth="1"/>
    <col min="13830" max="13830" width="3.5" style="54" customWidth="1"/>
    <col min="13831" max="13837" width="3.125" style="54"/>
    <col min="13838" max="13838" width="3.875" style="54" customWidth="1"/>
    <col min="13839" max="13846" width="4" style="54" customWidth="1"/>
    <col min="13847" max="13847" width="3.5" style="54" customWidth="1"/>
    <col min="13848" max="13849" width="4.125" style="54" customWidth="1"/>
    <col min="13850" max="13850" width="4" style="54" customWidth="1"/>
    <col min="13851" max="13851" width="3.875" style="54" customWidth="1"/>
    <col min="13852" max="13852" width="3.625" style="54" customWidth="1"/>
    <col min="13853" max="13853" width="1.875" style="54" customWidth="1"/>
    <col min="13854" max="14077" width="3.125" style="54"/>
    <col min="14078" max="14078" width="1.875" style="54" customWidth="1"/>
    <col min="14079" max="14079" width="2.625" style="54" customWidth="1"/>
    <col min="14080" max="14083" width="3.125" style="54" customWidth="1"/>
    <col min="14084" max="14084" width="1.375" style="54" customWidth="1"/>
    <col min="14085" max="14085" width="2.875" style="54" customWidth="1"/>
    <col min="14086" max="14086" width="3.5" style="54" customWidth="1"/>
    <col min="14087" max="14093" width="3.125" style="54"/>
    <col min="14094" max="14094" width="3.875" style="54" customWidth="1"/>
    <col min="14095" max="14102" width="4" style="54" customWidth="1"/>
    <col min="14103" max="14103" width="3.5" style="54" customWidth="1"/>
    <col min="14104" max="14105" width="4.125" style="54" customWidth="1"/>
    <col min="14106" max="14106" width="4" style="54" customWidth="1"/>
    <col min="14107" max="14107" width="3.875" style="54" customWidth="1"/>
    <col min="14108" max="14108" width="3.625" style="54" customWidth="1"/>
    <col min="14109" max="14109" width="1.875" style="54" customWidth="1"/>
    <col min="14110" max="14333" width="3.125" style="54"/>
    <col min="14334" max="14334" width="1.875" style="54" customWidth="1"/>
    <col min="14335" max="14335" width="2.625" style="54" customWidth="1"/>
    <col min="14336" max="14339" width="3.125" style="54" customWidth="1"/>
    <col min="14340" max="14340" width="1.375" style="54" customWidth="1"/>
    <col min="14341" max="14341" width="2.875" style="54" customWidth="1"/>
    <col min="14342" max="14342" width="3.5" style="54" customWidth="1"/>
    <col min="14343" max="14349" width="3.125" style="54"/>
    <col min="14350" max="14350" width="3.875" style="54" customWidth="1"/>
    <col min="14351" max="14358" width="4" style="54" customWidth="1"/>
    <col min="14359" max="14359" width="3.5" style="54" customWidth="1"/>
    <col min="14360" max="14361" width="4.125" style="54" customWidth="1"/>
    <col min="14362" max="14362" width="4" style="54" customWidth="1"/>
    <col min="14363" max="14363" width="3.875" style="54" customWidth="1"/>
    <col min="14364" max="14364" width="3.625" style="54" customWidth="1"/>
    <col min="14365" max="14365" width="1.875" style="54" customWidth="1"/>
    <col min="14366" max="14589" width="3.125" style="54"/>
    <col min="14590" max="14590" width="1.875" style="54" customWidth="1"/>
    <col min="14591" max="14591" width="2.625" style="54" customWidth="1"/>
    <col min="14592" max="14595" width="3.125" style="54" customWidth="1"/>
    <col min="14596" max="14596" width="1.375" style="54" customWidth="1"/>
    <col min="14597" max="14597" width="2.875" style="54" customWidth="1"/>
    <col min="14598" max="14598" width="3.5" style="54" customWidth="1"/>
    <col min="14599" max="14605" width="3.125" style="54"/>
    <col min="14606" max="14606" width="3.875" style="54" customWidth="1"/>
    <col min="14607" max="14614" width="4" style="54" customWidth="1"/>
    <col min="14615" max="14615" width="3.5" style="54" customWidth="1"/>
    <col min="14616" max="14617" width="4.125" style="54" customWidth="1"/>
    <col min="14618" max="14618" width="4" style="54" customWidth="1"/>
    <col min="14619" max="14619" width="3.875" style="54" customWidth="1"/>
    <col min="14620" max="14620" width="3.625" style="54" customWidth="1"/>
    <col min="14621" max="14621" width="1.875" style="54" customWidth="1"/>
    <col min="14622" max="14845" width="3.125" style="54"/>
    <col min="14846" max="14846" width="1.875" style="54" customWidth="1"/>
    <col min="14847" max="14847" width="2.625" style="54" customWidth="1"/>
    <col min="14848" max="14851" width="3.125" style="54" customWidth="1"/>
    <col min="14852" max="14852" width="1.375" style="54" customWidth="1"/>
    <col min="14853" max="14853" width="2.875" style="54" customWidth="1"/>
    <col min="14854" max="14854" width="3.5" style="54" customWidth="1"/>
    <col min="14855" max="14861" width="3.125" style="54"/>
    <col min="14862" max="14862" width="3.875" style="54" customWidth="1"/>
    <col min="14863" max="14870" width="4" style="54" customWidth="1"/>
    <col min="14871" max="14871" width="3.5" style="54" customWidth="1"/>
    <col min="14872" max="14873" width="4.125" style="54" customWidth="1"/>
    <col min="14874" max="14874" width="4" style="54" customWidth="1"/>
    <col min="14875" max="14875" width="3.875" style="54" customWidth="1"/>
    <col min="14876" max="14876" width="3.625" style="54" customWidth="1"/>
    <col min="14877" max="14877" width="1.875" style="54" customWidth="1"/>
    <col min="14878" max="15101" width="3.125" style="54"/>
    <col min="15102" max="15102" width="1.875" style="54" customWidth="1"/>
    <col min="15103" max="15103" width="2.625" style="54" customWidth="1"/>
    <col min="15104" max="15107" width="3.125" style="54" customWidth="1"/>
    <col min="15108" max="15108" width="1.375" style="54" customWidth="1"/>
    <col min="15109" max="15109" width="2.875" style="54" customWidth="1"/>
    <col min="15110" max="15110" width="3.5" style="54" customWidth="1"/>
    <col min="15111" max="15117" width="3.125" style="54"/>
    <col min="15118" max="15118" width="3.875" style="54" customWidth="1"/>
    <col min="15119" max="15126" width="4" style="54" customWidth="1"/>
    <col min="15127" max="15127" width="3.5" style="54" customWidth="1"/>
    <col min="15128" max="15129" width="4.125" style="54" customWidth="1"/>
    <col min="15130" max="15130" width="4" style="54" customWidth="1"/>
    <col min="15131" max="15131" width="3.875" style="54" customWidth="1"/>
    <col min="15132" max="15132" width="3.625" style="54" customWidth="1"/>
    <col min="15133" max="15133" width="1.875" style="54" customWidth="1"/>
    <col min="15134" max="15357" width="3.125" style="54"/>
    <col min="15358" max="15358" width="1.875" style="54" customWidth="1"/>
    <col min="15359" max="15359" width="2.625" style="54" customWidth="1"/>
    <col min="15360" max="15363" width="3.125" style="54" customWidth="1"/>
    <col min="15364" max="15364" width="1.375" style="54" customWidth="1"/>
    <col min="15365" max="15365" width="2.875" style="54" customWidth="1"/>
    <col min="15366" max="15366" width="3.5" style="54" customWidth="1"/>
    <col min="15367" max="15373" width="3.125" style="54"/>
    <col min="15374" max="15374" width="3.875" style="54" customWidth="1"/>
    <col min="15375" max="15382" width="4" style="54" customWidth="1"/>
    <col min="15383" max="15383" width="3.5" style="54" customWidth="1"/>
    <col min="15384" max="15385" width="4.125" style="54" customWidth="1"/>
    <col min="15386" max="15386" width="4" style="54" customWidth="1"/>
    <col min="15387" max="15387" width="3.875" style="54" customWidth="1"/>
    <col min="15388" max="15388" width="3.625" style="54" customWidth="1"/>
    <col min="15389" max="15389" width="1.875" style="54" customWidth="1"/>
    <col min="15390" max="15613" width="3.125" style="54"/>
    <col min="15614" max="15614" width="1.875" style="54" customWidth="1"/>
    <col min="15615" max="15615" width="2.625" style="54" customWidth="1"/>
    <col min="15616" max="15619" width="3.125" style="54" customWidth="1"/>
    <col min="15620" max="15620" width="1.375" style="54" customWidth="1"/>
    <col min="15621" max="15621" width="2.875" style="54" customWidth="1"/>
    <col min="15622" max="15622" width="3.5" style="54" customWidth="1"/>
    <col min="15623" max="15629" width="3.125" style="54"/>
    <col min="15630" max="15630" width="3.875" style="54" customWidth="1"/>
    <col min="15631" max="15638" width="4" style="54" customWidth="1"/>
    <col min="15639" max="15639" width="3.5" style="54" customWidth="1"/>
    <col min="15640" max="15641" width="4.125" style="54" customWidth="1"/>
    <col min="15642" max="15642" width="4" style="54" customWidth="1"/>
    <col min="15643" max="15643" width="3.875" style="54" customWidth="1"/>
    <col min="15644" max="15644" width="3.625" style="54" customWidth="1"/>
    <col min="15645" max="15645" width="1.875" style="54" customWidth="1"/>
    <col min="15646" max="15869" width="3.125" style="54"/>
    <col min="15870" max="15870" width="1.875" style="54" customWidth="1"/>
    <col min="15871" max="15871" width="2.625" style="54" customWidth="1"/>
    <col min="15872" max="15875" width="3.125" style="54" customWidth="1"/>
    <col min="15876" max="15876" width="1.375" style="54" customWidth="1"/>
    <col min="15877" max="15877" width="2.875" style="54" customWidth="1"/>
    <col min="15878" max="15878" width="3.5" style="54" customWidth="1"/>
    <col min="15879" max="15885" width="3.125" style="54"/>
    <col min="15886" max="15886" width="3.875" style="54" customWidth="1"/>
    <col min="15887" max="15894" width="4" style="54" customWidth="1"/>
    <col min="15895" max="15895" width="3.5" style="54" customWidth="1"/>
    <col min="15896" max="15897" width="4.125" style="54" customWidth="1"/>
    <col min="15898" max="15898" width="4" style="54" customWidth="1"/>
    <col min="15899" max="15899" width="3.875" style="54" customWidth="1"/>
    <col min="15900" max="15900" width="3.625" style="54" customWidth="1"/>
    <col min="15901" max="15901" width="1.875" style="54" customWidth="1"/>
    <col min="15902" max="16125" width="3.125" style="54"/>
    <col min="16126" max="16126" width="1.875" style="54" customWidth="1"/>
    <col min="16127" max="16127" width="2.625" style="54" customWidth="1"/>
    <col min="16128" max="16131" width="3.125" style="54" customWidth="1"/>
    <col min="16132" max="16132" width="1.375" style="54" customWidth="1"/>
    <col min="16133" max="16133" width="2.875" style="54" customWidth="1"/>
    <col min="16134" max="16134" width="3.5" style="54" customWidth="1"/>
    <col min="16135" max="16141" width="3.125" style="54"/>
    <col min="16142" max="16142" width="3.875" style="54" customWidth="1"/>
    <col min="16143" max="16150" width="4" style="54" customWidth="1"/>
    <col min="16151" max="16151" width="3.5" style="54" customWidth="1"/>
    <col min="16152" max="16153" width="4.125" style="54" customWidth="1"/>
    <col min="16154" max="16154" width="4" style="54" customWidth="1"/>
    <col min="16155" max="16155" width="3.875" style="54" customWidth="1"/>
    <col min="16156" max="16156" width="3.625" style="54" customWidth="1"/>
    <col min="16157" max="16157" width="1.875" style="54" customWidth="1"/>
    <col min="16158" max="16384" width="3.125" style="54"/>
  </cols>
  <sheetData>
    <row r="1" spans="1:35" x14ac:dyDescent="0.15">
      <c r="AD1" s="1915" t="s">
        <v>876</v>
      </c>
      <c r="AE1" s="1915"/>
      <c r="AF1" s="1915"/>
      <c r="AG1" s="1915"/>
    </row>
    <row r="2" spans="1:35" ht="6" customHeight="1" x14ac:dyDescent="0.15">
      <c r="AD2" s="1915"/>
      <c r="AE2" s="1915"/>
      <c r="AF2" s="1915"/>
      <c r="AG2" s="1915"/>
    </row>
    <row r="3" spans="1:35" s="56" customFormat="1" ht="20.25" customHeight="1" x14ac:dyDescent="0.15">
      <c r="B3" s="1916" t="s">
        <v>577</v>
      </c>
      <c r="C3" s="1916"/>
      <c r="D3" s="1916"/>
      <c r="E3" s="1916"/>
      <c r="F3" s="1916"/>
      <c r="G3" s="1916"/>
      <c r="H3" s="1916"/>
      <c r="I3" s="1916"/>
      <c r="J3" s="1916"/>
      <c r="K3" s="1916"/>
      <c r="L3" s="1916"/>
      <c r="M3" s="1916"/>
      <c r="N3" s="1916"/>
      <c r="O3" s="1916"/>
      <c r="P3" s="1916"/>
      <c r="Q3" s="1916"/>
      <c r="R3" s="1916"/>
      <c r="S3" s="1916"/>
      <c r="T3" s="1916"/>
      <c r="U3" s="1916"/>
      <c r="V3" s="1916"/>
      <c r="W3" s="1916"/>
      <c r="X3" s="1916"/>
      <c r="Y3" s="1916"/>
      <c r="Z3" s="1916"/>
      <c r="AA3" s="1916"/>
      <c r="AB3" s="1916"/>
      <c r="AC3" s="1916"/>
      <c r="AD3" s="1916"/>
      <c r="AE3" s="1916"/>
      <c r="AF3" s="1916"/>
    </row>
    <row r="4" spans="1:35" s="56" customFormat="1" ht="26.25" customHeight="1" x14ac:dyDescent="0.15">
      <c r="A4" s="1917" t="s">
        <v>494</v>
      </c>
      <c r="B4" s="1918"/>
      <c r="C4" s="1919" t="s">
        <v>495</v>
      </c>
      <c r="D4" s="1919"/>
      <c r="E4" s="1919"/>
      <c r="F4" s="1919"/>
      <c r="G4" s="1919"/>
      <c r="H4" s="57"/>
      <c r="I4" s="58"/>
      <c r="J4" s="58"/>
      <c r="K4" s="58"/>
      <c r="L4" s="58"/>
      <c r="M4" s="58"/>
      <c r="N4" s="58"/>
      <c r="O4" s="58"/>
      <c r="P4" s="58"/>
      <c r="Q4" s="58"/>
      <c r="R4" s="58"/>
      <c r="S4" s="58"/>
      <c r="T4" s="58"/>
      <c r="U4" s="58"/>
      <c r="V4" s="58"/>
      <c r="W4" s="58"/>
      <c r="X4" s="58"/>
      <c r="Y4" s="58"/>
      <c r="Z4" s="58"/>
      <c r="AA4" s="58"/>
      <c r="AB4" s="58"/>
      <c r="AC4" s="58"/>
      <c r="AD4" s="58"/>
      <c r="AE4" s="58"/>
      <c r="AF4" s="58"/>
      <c r="AG4" s="74"/>
    </row>
    <row r="5" spans="1:35" ht="26.25" customHeight="1" x14ac:dyDescent="0.15">
      <c r="A5" s="1917" t="s">
        <v>496</v>
      </c>
      <c r="B5" s="1918"/>
      <c r="C5" s="1919" t="s">
        <v>497</v>
      </c>
      <c r="D5" s="1919"/>
      <c r="E5" s="1919"/>
      <c r="F5" s="1919"/>
      <c r="G5" s="1920"/>
      <c r="H5" s="60"/>
      <c r="I5" s="58"/>
      <c r="J5" s="58"/>
      <c r="K5" s="58"/>
      <c r="L5" s="58"/>
      <c r="M5" s="58"/>
      <c r="N5" s="58"/>
      <c r="O5" s="58"/>
      <c r="P5" s="58"/>
      <c r="Q5" s="58"/>
      <c r="R5" s="58"/>
      <c r="S5" s="58"/>
      <c r="T5" s="58"/>
      <c r="U5" s="58"/>
      <c r="V5" s="58"/>
      <c r="W5" s="58"/>
      <c r="X5" s="58"/>
      <c r="Y5" s="58"/>
      <c r="Z5" s="58"/>
      <c r="AA5" s="58"/>
      <c r="AB5" s="58"/>
      <c r="AC5" s="58"/>
      <c r="AD5" s="58"/>
      <c r="AE5" s="58"/>
      <c r="AF5" s="58"/>
      <c r="AG5" s="59"/>
    </row>
    <row r="6" spans="1:35" ht="35.450000000000003" customHeight="1" x14ac:dyDescent="0.15">
      <c r="A6" s="1923" t="s">
        <v>498</v>
      </c>
      <c r="B6" s="1929"/>
      <c r="C6" s="1934" t="s">
        <v>499</v>
      </c>
      <c r="D6" s="1934"/>
      <c r="E6" s="1934"/>
      <c r="F6" s="1934"/>
      <c r="G6" s="1934"/>
      <c r="H6" s="137"/>
      <c r="I6" s="138" t="s">
        <v>494</v>
      </c>
      <c r="J6" s="2021" t="s">
        <v>555</v>
      </c>
      <c r="K6" s="2022"/>
      <c r="L6" s="2022"/>
      <c r="M6" s="2022"/>
      <c r="N6" s="2022"/>
      <c r="O6" s="2022"/>
      <c r="P6" s="2022"/>
      <c r="Q6" s="2023"/>
      <c r="R6" s="2024" t="s">
        <v>556</v>
      </c>
      <c r="S6" s="2025"/>
      <c r="T6" s="2025"/>
      <c r="U6" s="2025"/>
      <c r="V6" s="2025"/>
      <c r="W6" s="2025"/>
      <c r="X6" s="2025"/>
      <c r="Y6" s="2025"/>
      <c r="Z6" s="2025"/>
      <c r="AA6" s="2025"/>
      <c r="AB6" s="2025"/>
      <c r="AC6" s="2025"/>
      <c r="AD6" s="2025"/>
      <c r="AE6" s="2025"/>
      <c r="AF6" s="2025"/>
      <c r="AG6" s="2026"/>
      <c r="AH6" s="60"/>
      <c r="AI6" s="59"/>
    </row>
    <row r="7" spans="1:35" ht="30.6" customHeight="1" x14ac:dyDescent="0.15">
      <c r="A7" s="1930"/>
      <c r="B7" s="1931"/>
      <c r="C7" s="1935"/>
      <c r="D7" s="1935"/>
      <c r="E7" s="1935"/>
      <c r="F7" s="1935"/>
      <c r="G7" s="2020"/>
      <c r="H7" s="137"/>
      <c r="I7" s="139" t="s">
        <v>496</v>
      </c>
      <c r="J7" s="2027" t="s">
        <v>557</v>
      </c>
      <c r="K7" s="2028"/>
      <c r="L7" s="2028"/>
      <c r="M7" s="2028"/>
      <c r="N7" s="2028"/>
      <c r="O7" s="2028"/>
      <c r="P7" s="2028"/>
      <c r="Q7" s="2029"/>
      <c r="R7" s="140" t="s">
        <v>558</v>
      </c>
      <c r="S7" s="141"/>
      <c r="T7" s="142"/>
      <c r="U7" s="142"/>
      <c r="V7" s="142"/>
      <c r="W7" s="142"/>
      <c r="X7" s="142"/>
      <c r="Y7" s="142"/>
      <c r="Z7" s="142"/>
      <c r="AA7" s="142"/>
      <c r="AB7" s="142"/>
      <c r="AC7" s="142"/>
      <c r="AD7" s="142"/>
      <c r="AE7" s="142"/>
      <c r="AF7" s="142"/>
      <c r="AG7" s="143"/>
      <c r="AH7" s="141"/>
      <c r="AI7" s="141"/>
    </row>
    <row r="8" spans="1:35" ht="30.6" customHeight="1" x14ac:dyDescent="0.15">
      <c r="A8" s="1930"/>
      <c r="B8" s="1931"/>
      <c r="C8" s="1935"/>
      <c r="D8" s="1935"/>
      <c r="E8" s="1935"/>
      <c r="F8" s="1935"/>
      <c r="G8" s="2020"/>
      <c r="H8" s="144"/>
      <c r="I8" s="145" t="s">
        <v>498</v>
      </c>
      <c r="J8" s="2030" t="s">
        <v>559</v>
      </c>
      <c r="K8" s="2031"/>
      <c r="L8" s="2031"/>
      <c r="M8" s="2031"/>
      <c r="N8" s="2031"/>
      <c r="O8" s="2031"/>
      <c r="P8" s="2031"/>
      <c r="Q8" s="2032"/>
      <c r="R8" s="146" t="s">
        <v>560</v>
      </c>
      <c r="T8" s="147"/>
      <c r="U8" s="147"/>
      <c r="V8" s="147"/>
      <c r="W8" s="147"/>
      <c r="X8" s="147"/>
      <c r="Y8" s="147"/>
      <c r="Z8" s="147"/>
      <c r="AA8" s="147"/>
      <c r="AB8" s="147"/>
      <c r="AC8" s="147"/>
      <c r="AD8" s="147"/>
      <c r="AE8" s="147"/>
      <c r="AF8" s="147"/>
      <c r="AG8" s="148"/>
    </row>
    <row r="9" spans="1:35" s="56" customFormat="1" ht="15.75" customHeight="1" x14ac:dyDescent="0.15">
      <c r="A9" s="1923" t="s">
        <v>504</v>
      </c>
      <c r="B9" s="1924"/>
      <c r="C9" s="57" t="s">
        <v>505</v>
      </c>
      <c r="D9" s="57"/>
      <c r="E9" s="57"/>
      <c r="F9" s="57"/>
      <c r="G9" s="57"/>
      <c r="H9" s="57"/>
      <c r="I9" s="57"/>
      <c r="J9" s="57"/>
      <c r="K9" s="57"/>
      <c r="L9" s="57"/>
      <c r="M9" s="57"/>
      <c r="N9" s="57"/>
      <c r="O9" s="57"/>
      <c r="P9" s="57"/>
      <c r="Q9" s="57"/>
      <c r="R9" s="57"/>
      <c r="S9" s="57"/>
      <c r="T9" s="57"/>
      <c r="U9" s="57"/>
      <c r="V9" s="57"/>
      <c r="W9" s="72"/>
      <c r="X9" s="57"/>
      <c r="Y9" s="57"/>
      <c r="Z9" s="57"/>
      <c r="AA9" s="57"/>
      <c r="AB9" s="57"/>
      <c r="AC9" s="73"/>
      <c r="AD9" s="73"/>
      <c r="AE9" s="57"/>
      <c r="AF9" s="57"/>
      <c r="AG9" s="74"/>
    </row>
    <row r="10" spans="1:35" s="56" customFormat="1" ht="6" customHeight="1" x14ac:dyDescent="0.15">
      <c r="A10" s="75"/>
      <c r="B10" s="2011" t="s">
        <v>506</v>
      </c>
      <c r="C10" s="2012"/>
      <c r="D10" s="2012"/>
      <c r="E10" s="2012"/>
      <c r="F10" s="2012"/>
      <c r="G10" s="201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4"/>
      <c r="AG10" s="77"/>
    </row>
    <row r="11" spans="1:35" s="56" customFormat="1" ht="23.25" customHeight="1" x14ac:dyDescent="0.15">
      <c r="A11" s="75"/>
      <c r="B11" s="2014"/>
      <c r="C11" s="2015"/>
      <c r="D11" s="2015"/>
      <c r="E11" s="2015"/>
      <c r="F11" s="2015"/>
      <c r="G11" s="2016"/>
      <c r="X11" s="1925" t="s">
        <v>615</v>
      </c>
      <c r="Y11" s="1926"/>
      <c r="Z11" s="1925" t="s">
        <v>615</v>
      </c>
      <c r="AA11" s="1926"/>
      <c r="AB11" s="1925" t="s">
        <v>615</v>
      </c>
      <c r="AC11" s="1926"/>
      <c r="AD11" s="1927" t="s">
        <v>507</v>
      </c>
      <c r="AE11" s="1928"/>
      <c r="AF11" s="77"/>
      <c r="AG11" s="77"/>
    </row>
    <row r="12" spans="1:35" s="56" customFormat="1" ht="30.6" customHeight="1" x14ac:dyDescent="0.15">
      <c r="A12" s="75"/>
      <c r="B12" s="2014"/>
      <c r="C12" s="2015"/>
      <c r="D12" s="2015"/>
      <c r="E12" s="2015"/>
      <c r="F12" s="2015"/>
      <c r="G12" s="2016"/>
      <c r="I12" s="84" t="s">
        <v>433</v>
      </c>
      <c r="J12" s="85" t="s">
        <v>561</v>
      </c>
      <c r="K12" s="86"/>
      <c r="L12" s="86"/>
      <c r="M12" s="86"/>
      <c r="N12" s="86"/>
      <c r="O12" s="86"/>
      <c r="P12" s="86"/>
      <c r="Q12" s="86"/>
      <c r="R12" s="86"/>
      <c r="S12" s="86"/>
      <c r="T12" s="86"/>
      <c r="U12" s="86"/>
      <c r="V12" s="86"/>
      <c r="W12" s="86"/>
      <c r="X12" s="85"/>
      <c r="Y12" s="87" t="s">
        <v>434</v>
      </c>
      <c r="Z12" s="85"/>
      <c r="AA12" s="87" t="s">
        <v>434</v>
      </c>
      <c r="AB12" s="85"/>
      <c r="AC12" s="87" t="s">
        <v>434</v>
      </c>
      <c r="AD12" s="60"/>
      <c r="AE12" s="87" t="s">
        <v>434</v>
      </c>
      <c r="AF12" s="77"/>
      <c r="AG12" s="77"/>
    </row>
    <row r="13" spans="1:35" s="56" customFormat="1" ht="30.6" customHeight="1" x14ac:dyDescent="0.15">
      <c r="A13" s="75"/>
      <c r="B13" s="2014"/>
      <c r="C13" s="2015"/>
      <c r="D13" s="2015"/>
      <c r="E13" s="2015"/>
      <c r="F13" s="2015"/>
      <c r="G13" s="2016"/>
      <c r="I13" s="84" t="s">
        <v>509</v>
      </c>
      <c r="J13" s="2035" t="s">
        <v>562</v>
      </c>
      <c r="K13" s="2036"/>
      <c r="L13" s="2036"/>
      <c r="M13" s="2036"/>
      <c r="N13" s="2036"/>
      <c r="O13" s="2036"/>
      <c r="P13" s="2036"/>
      <c r="Q13" s="2036"/>
      <c r="R13" s="2036"/>
      <c r="S13" s="2036"/>
      <c r="T13" s="2036"/>
      <c r="U13" s="2036"/>
      <c r="V13" s="2036"/>
      <c r="W13" s="2037"/>
      <c r="X13" s="85"/>
      <c r="Y13" s="87" t="s">
        <v>434</v>
      </c>
      <c r="Z13" s="85"/>
      <c r="AA13" s="87" t="s">
        <v>434</v>
      </c>
      <c r="AB13" s="85"/>
      <c r="AC13" s="87" t="s">
        <v>434</v>
      </c>
      <c r="AD13" s="60"/>
      <c r="AE13" s="87" t="s">
        <v>434</v>
      </c>
      <c r="AF13" s="89"/>
      <c r="AG13" s="77"/>
    </row>
    <row r="14" spans="1:35" s="56" customFormat="1" ht="30.6" customHeight="1" x14ac:dyDescent="0.15">
      <c r="A14" s="75"/>
      <c r="B14" s="2014"/>
      <c r="C14" s="2015"/>
      <c r="D14" s="2015"/>
      <c r="E14" s="2015"/>
      <c r="F14" s="2015"/>
      <c r="G14" s="2016"/>
      <c r="I14" s="84" t="s">
        <v>511</v>
      </c>
      <c r="J14" s="85" t="s">
        <v>431</v>
      </c>
      <c r="K14" s="86"/>
      <c r="L14" s="86"/>
      <c r="M14" s="86"/>
      <c r="N14" s="86"/>
      <c r="O14" s="86"/>
      <c r="P14" s="86"/>
      <c r="Q14" s="86"/>
      <c r="R14" s="86"/>
      <c r="S14" s="86"/>
      <c r="T14" s="86"/>
      <c r="U14" s="86"/>
      <c r="V14" s="86"/>
      <c r="W14" s="88"/>
      <c r="X14" s="2033"/>
      <c r="Y14" s="2034"/>
      <c r="Z14" s="2033"/>
      <c r="AA14" s="2034"/>
      <c r="AB14" s="2033"/>
      <c r="AC14" s="2034"/>
      <c r="AD14" s="60"/>
      <c r="AE14" s="94" t="s">
        <v>517</v>
      </c>
      <c r="AF14" s="90"/>
      <c r="AG14" s="77"/>
    </row>
    <row r="15" spans="1:35" s="56" customFormat="1" ht="30.6" customHeight="1" x14ac:dyDescent="0.15">
      <c r="A15" s="75"/>
      <c r="B15" s="2014"/>
      <c r="C15" s="2015"/>
      <c r="D15" s="2015"/>
      <c r="E15" s="2015"/>
      <c r="F15" s="2015"/>
      <c r="G15" s="2016"/>
      <c r="I15" s="84" t="s">
        <v>513</v>
      </c>
      <c r="J15" s="2035" t="s">
        <v>563</v>
      </c>
      <c r="K15" s="2036"/>
      <c r="L15" s="2036"/>
      <c r="M15" s="2036"/>
      <c r="N15" s="2036"/>
      <c r="O15" s="2036"/>
      <c r="P15" s="2036"/>
      <c r="Q15" s="2036"/>
      <c r="R15" s="2036"/>
      <c r="S15" s="2036"/>
      <c r="T15" s="2036"/>
      <c r="U15" s="2036"/>
      <c r="V15" s="2036"/>
      <c r="W15" s="2037"/>
      <c r="X15" s="85"/>
      <c r="Y15" s="87" t="s">
        <v>434</v>
      </c>
      <c r="Z15" s="85"/>
      <c r="AA15" s="87" t="s">
        <v>434</v>
      </c>
      <c r="AB15" s="85"/>
      <c r="AC15" s="87" t="s">
        <v>434</v>
      </c>
      <c r="AD15" s="60"/>
      <c r="AE15" s="87" t="s">
        <v>434</v>
      </c>
      <c r="AF15" s="90"/>
      <c r="AG15" s="77"/>
    </row>
    <row r="16" spans="1:35" s="56" customFormat="1" ht="30.6" customHeight="1" x14ac:dyDescent="0.15">
      <c r="A16" s="75"/>
      <c r="B16" s="2014"/>
      <c r="C16" s="2015"/>
      <c r="D16" s="2015"/>
      <c r="E16" s="2015"/>
      <c r="F16" s="2015"/>
      <c r="G16" s="2016"/>
      <c r="I16" s="84" t="s">
        <v>515</v>
      </c>
      <c r="J16" s="85" t="s">
        <v>516</v>
      </c>
      <c r="K16" s="86"/>
      <c r="L16" s="86"/>
      <c r="M16" s="86"/>
      <c r="N16" s="86"/>
      <c r="O16" s="86"/>
      <c r="P16" s="86"/>
      <c r="Q16" s="86"/>
      <c r="R16" s="86"/>
      <c r="S16" s="86"/>
      <c r="T16" s="86"/>
      <c r="U16" s="86"/>
      <c r="V16" s="86"/>
      <c r="W16" s="88"/>
      <c r="X16" s="2033"/>
      <c r="Y16" s="2034"/>
      <c r="Z16" s="2033"/>
      <c r="AA16" s="2034"/>
      <c r="AB16" s="2033"/>
      <c r="AC16" s="2034"/>
      <c r="AD16" s="60"/>
      <c r="AE16" s="94" t="s">
        <v>517</v>
      </c>
      <c r="AF16" s="77"/>
      <c r="AG16" s="77"/>
    </row>
    <row r="17" spans="1:35" s="56" customFormat="1" ht="9.9499999999999993" customHeight="1" x14ac:dyDescent="0.15">
      <c r="A17" s="75"/>
      <c r="B17" s="2017"/>
      <c r="C17" s="2018"/>
      <c r="D17" s="2018"/>
      <c r="E17" s="2018"/>
      <c r="F17" s="2018"/>
      <c r="G17" s="2019"/>
      <c r="H17" s="96"/>
      <c r="I17" s="96"/>
      <c r="J17" s="98"/>
      <c r="K17" s="98"/>
      <c r="L17" s="98"/>
      <c r="M17" s="98"/>
      <c r="N17" s="98"/>
      <c r="O17" s="98"/>
      <c r="P17" s="98"/>
      <c r="Q17" s="98"/>
      <c r="R17" s="98"/>
      <c r="S17" s="98"/>
      <c r="T17" s="98"/>
      <c r="U17" s="98"/>
      <c r="V17" s="98"/>
      <c r="W17" s="98"/>
      <c r="X17" s="98"/>
      <c r="Y17" s="98"/>
      <c r="Z17" s="96"/>
      <c r="AA17" s="99"/>
      <c r="AB17" s="96"/>
      <c r="AC17" s="99"/>
      <c r="AD17" s="96"/>
      <c r="AE17" s="99"/>
      <c r="AF17" s="100"/>
      <c r="AG17" s="77"/>
    </row>
    <row r="18" spans="1:35" s="56" customFormat="1" ht="4.5" customHeight="1" x14ac:dyDescent="0.15">
      <c r="A18" s="75"/>
      <c r="B18" s="2011" t="s">
        <v>564</v>
      </c>
      <c r="C18" s="2012"/>
      <c r="D18" s="2012"/>
      <c r="E18" s="2012"/>
      <c r="F18" s="2012"/>
      <c r="G18" s="201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4"/>
      <c r="AG18" s="77"/>
      <c r="AH18" s="73"/>
      <c r="AI18" s="73"/>
    </row>
    <row r="19" spans="1:35" s="56" customFormat="1" ht="21.75" customHeight="1" x14ac:dyDescent="0.15">
      <c r="A19" s="75"/>
      <c r="B19" s="2014"/>
      <c r="C19" s="2015"/>
      <c r="D19" s="2015"/>
      <c r="E19" s="2015"/>
      <c r="F19" s="2015"/>
      <c r="G19" s="2016"/>
      <c r="X19" s="1925" t="s">
        <v>615</v>
      </c>
      <c r="Y19" s="1926"/>
      <c r="Z19" s="1925" t="s">
        <v>615</v>
      </c>
      <c r="AA19" s="1926"/>
      <c r="AB19" s="1925" t="s">
        <v>615</v>
      </c>
      <c r="AC19" s="1926"/>
      <c r="AD19" s="1927" t="s">
        <v>507</v>
      </c>
      <c r="AE19" s="1928"/>
      <c r="AF19" s="77"/>
      <c r="AG19" s="77"/>
    </row>
    <row r="20" spans="1:35" s="56" customFormat="1" ht="27.6" customHeight="1" x14ac:dyDescent="0.15">
      <c r="A20" s="75"/>
      <c r="B20" s="2014"/>
      <c r="C20" s="2015"/>
      <c r="D20" s="2015"/>
      <c r="E20" s="2015"/>
      <c r="F20" s="2015"/>
      <c r="G20" s="2016"/>
      <c r="I20" s="84" t="s">
        <v>520</v>
      </c>
      <c r="J20" s="85" t="s">
        <v>565</v>
      </c>
      <c r="K20" s="86"/>
      <c r="L20" s="86"/>
      <c r="M20" s="86"/>
      <c r="N20" s="86"/>
      <c r="O20" s="86"/>
      <c r="P20" s="86"/>
      <c r="Q20" s="86"/>
      <c r="R20" s="86"/>
      <c r="S20" s="86"/>
      <c r="T20" s="86"/>
      <c r="U20" s="86"/>
      <c r="V20" s="86"/>
      <c r="W20" s="86"/>
      <c r="X20" s="85"/>
      <c r="Y20" s="87" t="s">
        <v>434</v>
      </c>
      <c r="Z20" s="85"/>
      <c r="AA20" s="87" t="s">
        <v>434</v>
      </c>
      <c r="AB20" s="85"/>
      <c r="AC20" s="87" t="s">
        <v>434</v>
      </c>
      <c r="AD20" s="60"/>
      <c r="AE20" s="87" t="s">
        <v>434</v>
      </c>
      <c r="AF20" s="77"/>
      <c r="AG20" s="77"/>
    </row>
    <row r="21" spans="1:35" s="56" customFormat="1" ht="27.6" customHeight="1" x14ac:dyDescent="0.15">
      <c r="A21" s="101"/>
      <c r="B21" s="2014"/>
      <c r="C21" s="2015"/>
      <c r="D21" s="2015"/>
      <c r="E21" s="2015"/>
      <c r="F21" s="2015"/>
      <c r="G21" s="2016"/>
      <c r="I21" s="84" t="s">
        <v>509</v>
      </c>
      <c r="J21" s="2038" t="s">
        <v>566</v>
      </c>
      <c r="K21" s="2039"/>
      <c r="L21" s="2039"/>
      <c r="M21" s="2039"/>
      <c r="N21" s="2039"/>
      <c r="O21" s="2039"/>
      <c r="P21" s="2039"/>
      <c r="Q21" s="2039"/>
      <c r="R21" s="2039"/>
      <c r="S21" s="2039"/>
      <c r="T21" s="2039"/>
      <c r="U21" s="2039"/>
      <c r="V21" s="2039"/>
      <c r="W21" s="2040"/>
      <c r="X21" s="85"/>
      <c r="Y21" s="87" t="s">
        <v>434</v>
      </c>
      <c r="Z21" s="85"/>
      <c r="AA21" s="87" t="s">
        <v>434</v>
      </c>
      <c r="AB21" s="85"/>
      <c r="AC21" s="87" t="s">
        <v>434</v>
      </c>
      <c r="AD21" s="60"/>
      <c r="AE21" s="87" t="s">
        <v>434</v>
      </c>
      <c r="AF21" s="77"/>
      <c r="AG21" s="77"/>
    </row>
    <row r="22" spans="1:35" s="56" customFormat="1" ht="27.6" customHeight="1" x14ac:dyDescent="0.15">
      <c r="A22" s="101"/>
      <c r="B22" s="2014"/>
      <c r="C22" s="2015"/>
      <c r="D22" s="2015"/>
      <c r="E22" s="2015"/>
      <c r="F22" s="2015"/>
      <c r="G22" s="2016"/>
      <c r="I22" s="84" t="s">
        <v>511</v>
      </c>
      <c r="J22" s="2038" t="s">
        <v>567</v>
      </c>
      <c r="K22" s="2039"/>
      <c r="L22" s="2039"/>
      <c r="M22" s="2039"/>
      <c r="N22" s="2039"/>
      <c r="O22" s="2039"/>
      <c r="P22" s="2039"/>
      <c r="Q22" s="2039"/>
      <c r="R22" s="2039"/>
      <c r="S22" s="2039"/>
      <c r="T22" s="2039"/>
      <c r="U22" s="2039"/>
      <c r="V22" s="2039"/>
      <c r="W22" s="2040"/>
      <c r="X22" s="85"/>
      <c r="Y22" s="87" t="s">
        <v>434</v>
      </c>
      <c r="Z22" s="85"/>
      <c r="AA22" s="87" t="s">
        <v>434</v>
      </c>
      <c r="AB22" s="85"/>
      <c r="AC22" s="87" t="s">
        <v>434</v>
      </c>
      <c r="AD22" s="60"/>
      <c r="AE22" s="87" t="s">
        <v>434</v>
      </c>
      <c r="AF22" s="77"/>
      <c r="AG22" s="77"/>
    </row>
    <row r="23" spans="1:35" s="56" customFormat="1" ht="27.6" customHeight="1" x14ac:dyDescent="0.15">
      <c r="A23" s="101"/>
      <c r="B23" s="2014"/>
      <c r="C23" s="2015"/>
      <c r="D23" s="2015"/>
      <c r="E23" s="2015"/>
      <c r="F23" s="2015"/>
      <c r="G23" s="2016"/>
      <c r="I23" s="84" t="s">
        <v>513</v>
      </c>
      <c r="J23" s="85" t="s">
        <v>568</v>
      </c>
      <c r="K23" s="86"/>
      <c r="L23" s="86"/>
      <c r="M23" s="86"/>
      <c r="N23" s="86"/>
      <c r="O23" s="86"/>
      <c r="P23" s="86"/>
      <c r="Q23" s="86"/>
      <c r="R23" s="86"/>
      <c r="S23" s="86"/>
      <c r="T23" s="86"/>
      <c r="U23" s="86"/>
      <c r="V23" s="86"/>
      <c r="W23" s="88"/>
      <c r="X23" s="85"/>
      <c r="Y23" s="87" t="s">
        <v>434</v>
      </c>
      <c r="Z23" s="85"/>
      <c r="AA23" s="87" t="s">
        <v>434</v>
      </c>
      <c r="AB23" s="85"/>
      <c r="AC23" s="87" t="s">
        <v>434</v>
      </c>
      <c r="AD23" s="85"/>
      <c r="AE23" s="87" t="s">
        <v>434</v>
      </c>
      <c r="AF23" s="77"/>
      <c r="AG23" s="77"/>
    </row>
    <row r="24" spans="1:35" s="56" customFormat="1" ht="27.6" customHeight="1" x14ac:dyDescent="0.15">
      <c r="A24" s="101"/>
      <c r="B24" s="2014"/>
      <c r="C24" s="2015"/>
      <c r="D24" s="2015"/>
      <c r="E24" s="2015"/>
      <c r="F24" s="2015"/>
      <c r="G24" s="2016"/>
      <c r="I24" s="84" t="s">
        <v>515</v>
      </c>
      <c r="J24" s="85" t="s">
        <v>569</v>
      </c>
      <c r="K24" s="86"/>
      <c r="L24" s="86"/>
      <c r="M24" s="86"/>
      <c r="N24" s="86"/>
      <c r="O24" s="86"/>
      <c r="P24" s="86"/>
      <c r="Q24" s="86"/>
      <c r="R24" s="86"/>
      <c r="S24" s="86"/>
      <c r="T24" s="86"/>
      <c r="U24" s="86"/>
      <c r="V24" s="86"/>
      <c r="W24" s="88"/>
      <c r="X24" s="2033"/>
      <c r="Y24" s="2034"/>
      <c r="Z24" s="2033"/>
      <c r="AA24" s="2034"/>
      <c r="AB24" s="2033"/>
      <c r="AC24" s="2034"/>
      <c r="AD24" s="60"/>
      <c r="AE24" s="94" t="s">
        <v>517</v>
      </c>
      <c r="AF24" s="77"/>
      <c r="AG24" s="77"/>
    </row>
    <row r="25" spans="1:35" s="56" customFormat="1" ht="9.9499999999999993" customHeight="1" x14ac:dyDescent="0.15">
      <c r="A25" s="101"/>
      <c r="B25" s="2017"/>
      <c r="C25" s="2018"/>
      <c r="D25" s="2018"/>
      <c r="E25" s="2018"/>
      <c r="F25" s="2018"/>
      <c r="G25" s="2019"/>
      <c r="H25" s="95"/>
      <c r="I25" s="96"/>
      <c r="J25" s="98"/>
      <c r="K25" s="98"/>
      <c r="L25" s="98"/>
      <c r="M25" s="98"/>
      <c r="N25" s="98"/>
      <c r="O25" s="98"/>
      <c r="P25" s="98"/>
      <c r="Q25" s="98"/>
      <c r="R25" s="98"/>
      <c r="S25" s="98"/>
      <c r="T25" s="98"/>
      <c r="U25" s="98"/>
      <c r="V25" s="98"/>
      <c r="W25" s="98"/>
      <c r="X25" s="98"/>
      <c r="Y25" s="98"/>
      <c r="Z25" s="96"/>
      <c r="AA25" s="99"/>
      <c r="AB25" s="96"/>
      <c r="AC25" s="99"/>
      <c r="AD25" s="96"/>
      <c r="AE25" s="99"/>
      <c r="AF25" s="100"/>
      <c r="AG25" s="77"/>
      <c r="AH25" s="96"/>
      <c r="AI25" s="96"/>
    </row>
    <row r="26" spans="1:35" s="56" customFormat="1" ht="15" customHeight="1" x14ac:dyDescent="0.15">
      <c r="A26" s="75"/>
      <c r="AG26" s="77"/>
    </row>
    <row r="27" spans="1:35" s="56" customFormat="1" ht="49.7" customHeight="1" x14ac:dyDescent="0.15">
      <c r="A27" s="75"/>
      <c r="B27" s="1958" t="s">
        <v>570</v>
      </c>
      <c r="C27" s="1959"/>
      <c r="D27" s="1959"/>
      <c r="E27" s="1959"/>
      <c r="F27" s="1959"/>
      <c r="G27" s="1959"/>
      <c r="H27" s="1959"/>
      <c r="I27" s="1959"/>
      <c r="J27" s="1959"/>
      <c r="K27" s="1959"/>
      <c r="L27" s="1959"/>
      <c r="M27" s="1959"/>
      <c r="N27" s="1959"/>
      <c r="O27" s="1959"/>
      <c r="P27" s="1959"/>
      <c r="Q27" s="1959"/>
      <c r="R27" s="1959"/>
      <c r="S27" s="1959"/>
      <c r="T27" s="1959"/>
      <c r="U27" s="1959"/>
      <c r="V27" s="1960"/>
      <c r="W27" s="124" t="s">
        <v>540</v>
      </c>
      <c r="X27" s="1961"/>
      <c r="Y27" s="1962"/>
      <c r="Z27" s="125" t="s">
        <v>541</v>
      </c>
      <c r="AA27" s="126"/>
      <c r="AB27" s="126"/>
      <c r="AC27" s="1963" t="s">
        <v>533</v>
      </c>
      <c r="AD27" s="1964"/>
      <c r="AE27" s="1964"/>
      <c r="AF27" s="1965"/>
      <c r="AG27" s="115"/>
    </row>
    <row r="28" spans="1:35" s="56" customFormat="1" ht="15.95" customHeight="1" x14ac:dyDescent="0.15">
      <c r="A28" s="75"/>
      <c r="B28" s="1966" t="s">
        <v>571</v>
      </c>
      <c r="C28" s="1967"/>
      <c r="D28" s="1967"/>
      <c r="E28" s="1967"/>
      <c r="F28" s="1967"/>
      <c r="G28" s="1967"/>
      <c r="H28" s="1967"/>
      <c r="I28" s="1967"/>
      <c r="J28" s="1967"/>
      <c r="K28" s="1967"/>
      <c r="L28" s="1967"/>
      <c r="M28" s="1967"/>
      <c r="N28" s="1967"/>
      <c r="O28" s="1967"/>
      <c r="P28" s="1967"/>
      <c r="Q28" s="1967"/>
      <c r="R28" s="1967"/>
      <c r="S28" s="1967"/>
      <c r="T28" s="1967"/>
      <c r="U28" s="1967"/>
      <c r="V28" s="1967"/>
      <c r="W28" s="1968" t="s">
        <v>540</v>
      </c>
      <c r="X28" s="1970"/>
      <c r="Y28" s="1971"/>
      <c r="Z28" s="1974" t="s">
        <v>541</v>
      </c>
      <c r="AA28" s="128"/>
      <c r="AB28" s="129"/>
      <c r="AC28" s="1976" t="s">
        <v>533</v>
      </c>
      <c r="AD28" s="1977"/>
      <c r="AE28" s="1977"/>
      <c r="AF28" s="1978"/>
      <c r="AG28" s="115"/>
    </row>
    <row r="29" spans="1:35" s="56" customFormat="1" ht="43.7" customHeight="1" x14ac:dyDescent="0.15">
      <c r="A29" s="75"/>
      <c r="B29" s="1982" t="s">
        <v>572</v>
      </c>
      <c r="C29" s="1983"/>
      <c r="D29" s="1983"/>
      <c r="E29" s="1983"/>
      <c r="F29" s="1983"/>
      <c r="G29" s="1983"/>
      <c r="H29" s="1983"/>
      <c r="I29" s="1983"/>
      <c r="J29" s="1983"/>
      <c r="K29" s="1983"/>
      <c r="L29" s="1983"/>
      <c r="M29" s="1983"/>
      <c r="N29" s="1983"/>
      <c r="O29" s="1983"/>
      <c r="P29" s="1983"/>
      <c r="Q29" s="1983"/>
      <c r="R29" s="1983"/>
      <c r="S29" s="1983"/>
      <c r="T29" s="1983"/>
      <c r="U29" s="1983"/>
      <c r="V29" s="1983"/>
      <c r="W29" s="1969"/>
      <c r="X29" s="1972"/>
      <c r="Y29" s="1973"/>
      <c r="Z29" s="1975"/>
      <c r="AA29" s="1984"/>
      <c r="AB29" s="1985"/>
      <c r="AC29" s="1979"/>
      <c r="AD29" s="1980"/>
      <c r="AE29" s="1980"/>
      <c r="AF29" s="1981"/>
      <c r="AG29" s="115"/>
    </row>
    <row r="30" spans="1:35" s="56" customFormat="1" ht="18" customHeight="1" x14ac:dyDescent="0.15">
      <c r="A30" s="75"/>
      <c r="B30" s="1966" t="s">
        <v>573</v>
      </c>
      <c r="C30" s="1967"/>
      <c r="D30" s="1967"/>
      <c r="E30" s="1967"/>
      <c r="F30" s="1967"/>
      <c r="G30" s="1967"/>
      <c r="H30" s="1967"/>
      <c r="I30" s="1967"/>
      <c r="J30" s="1967"/>
      <c r="K30" s="1967"/>
      <c r="L30" s="1967"/>
      <c r="M30" s="1967"/>
      <c r="N30" s="1967"/>
      <c r="O30" s="1967"/>
      <c r="P30" s="1967"/>
      <c r="Q30" s="1967"/>
      <c r="R30" s="1967"/>
      <c r="S30" s="1967"/>
      <c r="T30" s="1967"/>
      <c r="U30" s="1967"/>
      <c r="V30" s="1967"/>
      <c r="W30" s="1968" t="s">
        <v>540</v>
      </c>
      <c r="X30" s="1997"/>
      <c r="Y30" s="1997"/>
      <c r="Z30" s="1968" t="s">
        <v>541</v>
      </c>
      <c r="AA30" s="1997"/>
      <c r="AB30" s="1998"/>
      <c r="AC30" s="1976" t="s">
        <v>533</v>
      </c>
      <c r="AD30" s="1977"/>
      <c r="AE30" s="1977"/>
      <c r="AF30" s="1978"/>
      <c r="AG30" s="115"/>
    </row>
    <row r="31" spans="1:35" s="56" customFormat="1" ht="52.35" customHeight="1" x14ac:dyDescent="0.15">
      <c r="A31" s="75"/>
      <c r="B31" s="1982" t="s">
        <v>574</v>
      </c>
      <c r="C31" s="1983"/>
      <c r="D31" s="1983"/>
      <c r="E31" s="1983"/>
      <c r="F31" s="1983"/>
      <c r="G31" s="1983"/>
      <c r="H31" s="1983"/>
      <c r="I31" s="1983"/>
      <c r="J31" s="1983"/>
      <c r="K31" s="1983"/>
      <c r="L31" s="1983"/>
      <c r="M31" s="1983"/>
      <c r="N31" s="1983"/>
      <c r="O31" s="1983"/>
      <c r="P31" s="1983"/>
      <c r="Q31" s="1983"/>
      <c r="R31" s="1983"/>
      <c r="S31" s="1983"/>
      <c r="T31" s="1983"/>
      <c r="U31" s="1983"/>
      <c r="V31" s="1983"/>
      <c r="W31" s="1969"/>
      <c r="X31" s="1999"/>
      <c r="Y31" s="1999"/>
      <c r="Z31" s="1969"/>
      <c r="AA31" s="1999"/>
      <c r="AB31" s="1985"/>
      <c r="AC31" s="1979"/>
      <c r="AD31" s="1980"/>
      <c r="AE31" s="1980"/>
      <c r="AF31" s="1981"/>
      <c r="AG31" s="115"/>
    </row>
    <row r="32" spans="1:35" s="56" customFormat="1" ht="18" customHeight="1" x14ac:dyDescent="0.15">
      <c r="A32" s="75"/>
      <c r="B32" s="1966" t="s">
        <v>544</v>
      </c>
      <c r="C32" s="1967"/>
      <c r="D32" s="1967"/>
      <c r="E32" s="1967"/>
      <c r="F32" s="1967"/>
      <c r="G32" s="1967"/>
      <c r="H32" s="1967"/>
      <c r="I32" s="1967"/>
      <c r="J32" s="1967"/>
      <c r="K32" s="1967"/>
      <c r="L32" s="1967"/>
      <c r="M32" s="1967"/>
      <c r="N32" s="1967"/>
      <c r="O32" s="1967"/>
      <c r="P32" s="1967"/>
      <c r="Q32" s="1967"/>
      <c r="R32" s="1967"/>
      <c r="S32" s="1967"/>
      <c r="T32" s="1967"/>
      <c r="U32" s="1967"/>
      <c r="V32" s="1967"/>
      <c r="W32" s="1968" t="s">
        <v>540</v>
      </c>
      <c r="X32" s="1997"/>
      <c r="Y32" s="1997"/>
      <c r="Z32" s="1968" t="s">
        <v>541</v>
      </c>
      <c r="AA32" s="1997"/>
      <c r="AB32" s="1998"/>
      <c r="AC32" s="1976" t="s">
        <v>533</v>
      </c>
      <c r="AD32" s="1977"/>
      <c r="AE32" s="1977"/>
      <c r="AF32" s="1978"/>
      <c r="AG32" s="115"/>
    </row>
    <row r="33" spans="1:33" s="56" customFormat="1" ht="49.35" customHeight="1" x14ac:dyDescent="0.15">
      <c r="A33" s="75"/>
      <c r="B33" s="1982" t="s">
        <v>575</v>
      </c>
      <c r="C33" s="1983"/>
      <c r="D33" s="1983"/>
      <c r="E33" s="1983"/>
      <c r="F33" s="1983"/>
      <c r="G33" s="1983"/>
      <c r="H33" s="1983"/>
      <c r="I33" s="1983"/>
      <c r="J33" s="1983"/>
      <c r="K33" s="1983"/>
      <c r="L33" s="1983"/>
      <c r="M33" s="1983"/>
      <c r="N33" s="1983"/>
      <c r="O33" s="1983"/>
      <c r="P33" s="1983"/>
      <c r="Q33" s="1983"/>
      <c r="R33" s="1983"/>
      <c r="S33" s="1983"/>
      <c r="T33" s="1983"/>
      <c r="U33" s="1983"/>
      <c r="V33" s="1983"/>
      <c r="W33" s="1969"/>
      <c r="X33" s="1999"/>
      <c r="Y33" s="1999"/>
      <c r="Z33" s="1969"/>
      <c r="AA33" s="1999"/>
      <c r="AB33" s="1985"/>
      <c r="AC33" s="1979"/>
      <c r="AD33" s="1980"/>
      <c r="AE33" s="1980"/>
      <c r="AF33" s="1981"/>
      <c r="AG33" s="115"/>
    </row>
    <row r="34" spans="1:33" s="56" customFormat="1" ht="16.350000000000001" customHeight="1" x14ac:dyDescent="0.15">
      <c r="A34" s="75"/>
      <c r="AG34" s="77"/>
    </row>
    <row r="35" spans="1:33" s="56" customFormat="1" ht="39" customHeight="1" x14ac:dyDescent="0.15">
      <c r="A35" s="75"/>
      <c r="B35" s="2010" t="s">
        <v>549</v>
      </c>
      <c r="C35" s="1992"/>
      <c r="D35" s="1992"/>
      <c r="E35" s="1992"/>
      <c r="F35" s="1992"/>
      <c r="G35" s="1992"/>
      <c r="H35" s="1992"/>
      <c r="I35" s="1992"/>
      <c r="J35" s="1992"/>
      <c r="K35" s="1992"/>
      <c r="L35" s="1992"/>
      <c r="M35" s="1992"/>
      <c r="N35" s="1992"/>
      <c r="O35" s="1992"/>
      <c r="P35" s="1992"/>
      <c r="Q35" s="1992"/>
      <c r="R35" s="1992"/>
      <c r="S35" s="1992"/>
      <c r="T35" s="1992"/>
      <c r="U35" s="1992"/>
      <c r="V35" s="1992"/>
      <c r="W35" s="1992"/>
      <c r="X35" s="1992"/>
      <c r="Y35" s="1992"/>
      <c r="Z35" s="1992"/>
      <c r="AA35" s="1992"/>
      <c r="AB35" s="1993"/>
      <c r="AC35" s="1963" t="s">
        <v>533</v>
      </c>
      <c r="AD35" s="1964"/>
      <c r="AE35" s="1964"/>
      <c r="AF35" s="1965"/>
      <c r="AG35" s="115"/>
    </row>
    <row r="36" spans="1:33" s="56" customFormat="1" ht="42" customHeight="1" x14ac:dyDescent="0.15">
      <c r="A36" s="75"/>
      <c r="B36" s="2000" t="s">
        <v>550</v>
      </c>
      <c r="C36" s="2001"/>
      <c r="D36" s="2002" t="s">
        <v>551</v>
      </c>
      <c r="E36" s="2003"/>
      <c r="F36" s="2003"/>
      <c r="G36" s="2003"/>
      <c r="H36" s="2003"/>
      <c r="I36" s="2003"/>
      <c r="J36" s="2003"/>
      <c r="K36" s="2003"/>
      <c r="L36" s="2003"/>
      <c r="M36" s="2003"/>
      <c r="N36" s="2003"/>
      <c r="O36" s="2003"/>
      <c r="P36" s="2003"/>
      <c r="Q36" s="2003"/>
      <c r="R36" s="2003"/>
      <c r="S36" s="2003"/>
      <c r="T36" s="2003"/>
      <c r="U36" s="2003"/>
      <c r="V36" s="2003"/>
      <c r="W36" s="2003"/>
      <c r="X36" s="2003"/>
      <c r="Y36" s="2003"/>
      <c r="Z36" s="2003"/>
      <c r="AA36" s="2003"/>
      <c r="AB36" s="2004"/>
      <c r="AC36" s="2005" t="s">
        <v>552</v>
      </c>
      <c r="AD36" s="2006"/>
      <c r="AE36" s="2006"/>
      <c r="AF36" s="2007"/>
      <c r="AG36" s="115"/>
    </row>
    <row r="37" spans="1:33" s="56" customFormat="1" ht="49.5" customHeight="1" x14ac:dyDescent="0.15">
      <c r="A37" s="75"/>
      <c r="B37" s="2000" t="s">
        <v>553</v>
      </c>
      <c r="C37" s="2001"/>
      <c r="D37" s="2002" t="s">
        <v>554</v>
      </c>
      <c r="E37" s="2003"/>
      <c r="F37" s="2003"/>
      <c r="G37" s="2003"/>
      <c r="H37" s="2003"/>
      <c r="I37" s="2003"/>
      <c r="J37" s="2003"/>
      <c r="K37" s="2003"/>
      <c r="L37" s="2003"/>
      <c r="M37" s="2003"/>
      <c r="N37" s="2003"/>
      <c r="O37" s="2003"/>
      <c r="P37" s="2003"/>
      <c r="Q37" s="2003"/>
      <c r="R37" s="2003"/>
      <c r="S37" s="2003"/>
      <c r="T37" s="2003"/>
      <c r="U37" s="2003"/>
      <c r="V37" s="2003"/>
      <c r="W37" s="2003"/>
      <c r="X37" s="2003"/>
      <c r="Y37" s="2003"/>
      <c r="Z37" s="2003"/>
      <c r="AA37" s="2003"/>
      <c r="AB37" s="2004"/>
      <c r="AC37" s="2005" t="s">
        <v>552</v>
      </c>
      <c r="AD37" s="2006"/>
      <c r="AE37" s="2006"/>
      <c r="AF37" s="2007"/>
      <c r="AG37" s="115"/>
    </row>
    <row r="38" spans="1:33" s="56" customFormat="1" ht="22.7" customHeight="1" x14ac:dyDescent="0.15">
      <c r="A38" s="95"/>
      <c r="B38" s="98"/>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4"/>
      <c r="AE38" s="134"/>
      <c r="AF38" s="134"/>
      <c r="AG38" s="120"/>
    </row>
  </sheetData>
  <mergeCells count="68">
    <mergeCell ref="AA30:AB31"/>
    <mergeCell ref="B37:C37"/>
    <mergeCell ref="D37:AB37"/>
    <mergeCell ref="AC37:AF37"/>
    <mergeCell ref="B32:V32"/>
    <mergeCell ref="W32:W33"/>
    <mergeCell ref="X32:Y33"/>
    <mergeCell ref="Z32:Z33"/>
    <mergeCell ref="AA32:AB33"/>
    <mergeCell ref="AC32:AF33"/>
    <mergeCell ref="B33:V33"/>
    <mergeCell ref="B35:AB35"/>
    <mergeCell ref="AC35:AF35"/>
    <mergeCell ref="B36:C36"/>
    <mergeCell ref="D36:AB36"/>
    <mergeCell ref="AC36:AF36"/>
    <mergeCell ref="AC30:AF31"/>
    <mergeCell ref="B31:V31"/>
    <mergeCell ref="B27:V27"/>
    <mergeCell ref="X27:Y27"/>
    <mergeCell ref="AC27:AF27"/>
    <mergeCell ref="B28:V28"/>
    <mergeCell ref="W28:W29"/>
    <mergeCell ref="X28:Y29"/>
    <mergeCell ref="Z28:Z29"/>
    <mergeCell ref="AC28:AF29"/>
    <mergeCell ref="B29:V29"/>
    <mergeCell ref="AA29:AB29"/>
    <mergeCell ref="B30:V30"/>
    <mergeCell ref="W30:W31"/>
    <mergeCell ref="X30:Y31"/>
    <mergeCell ref="Z30:Z31"/>
    <mergeCell ref="AD19:AE19"/>
    <mergeCell ref="J21:W21"/>
    <mergeCell ref="J22:W22"/>
    <mergeCell ref="X24:Y24"/>
    <mergeCell ref="Z24:AA24"/>
    <mergeCell ref="AB24:AC24"/>
    <mergeCell ref="Z16:AA16"/>
    <mergeCell ref="AB16:AC16"/>
    <mergeCell ref="J15:W15"/>
    <mergeCell ref="B18:G25"/>
    <mergeCell ref="X19:Y19"/>
    <mergeCell ref="Z19:AA19"/>
    <mergeCell ref="AB19:AC19"/>
    <mergeCell ref="AD11:AE11"/>
    <mergeCell ref="J13:W13"/>
    <mergeCell ref="X14:Y14"/>
    <mergeCell ref="Z14:AA14"/>
    <mergeCell ref="AB14:AC14"/>
    <mergeCell ref="Z11:AA11"/>
    <mergeCell ref="AB11:AC11"/>
    <mergeCell ref="AD1:AG2"/>
    <mergeCell ref="A9:B9"/>
    <mergeCell ref="B10:G17"/>
    <mergeCell ref="A6:B8"/>
    <mergeCell ref="C6:G8"/>
    <mergeCell ref="J6:Q6"/>
    <mergeCell ref="R6:AG6"/>
    <mergeCell ref="J7:Q7"/>
    <mergeCell ref="J8:Q8"/>
    <mergeCell ref="B3:AF3"/>
    <mergeCell ref="A4:B4"/>
    <mergeCell ref="C4:G4"/>
    <mergeCell ref="A5:B5"/>
    <mergeCell ref="C5:G5"/>
    <mergeCell ref="X11:Y11"/>
    <mergeCell ref="X16:Y16"/>
  </mergeCells>
  <phoneticPr fontId="2"/>
  <printOptions horizontalCentered="1"/>
  <pageMargins left="0.59055118110236227" right="0.59055118110236227" top="0.59055118110236227" bottom="0.59055118110236227" header="0.31496062992125984" footer="0.31496062992125984"/>
  <pageSetup paperSize="9" scale="76" orientation="portrait" r:id="rId1"/>
  <headerFooter scaleWithDoc="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FFCC"/>
    <pageSetUpPr fitToPage="1"/>
  </sheetPr>
  <dimension ref="B1:BB116"/>
  <sheetViews>
    <sheetView workbookViewId="0">
      <selection activeCell="D13" sqref="D13"/>
    </sheetView>
  </sheetViews>
  <sheetFormatPr defaultColWidth="9" defaultRowHeight="13.5" x14ac:dyDescent="0.15"/>
  <cols>
    <col min="1" max="1" width="1.375" style="378" customWidth="1"/>
    <col min="2" max="3" width="9" style="378"/>
    <col min="4" max="4" width="40.625" style="378" customWidth="1"/>
    <col min="5" max="16384" width="9" style="378"/>
  </cols>
  <sheetData>
    <row r="1" spans="2:11" ht="14.25" x14ac:dyDescent="0.15">
      <c r="B1" s="378" t="s">
        <v>1070</v>
      </c>
      <c r="D1" s="379"/>
      <c r="E1" s="379"/>
      <c r="F1" s="379"/>
    </row>
    <row r="2" spans="2:11" s="381" customFormat="1" ht="20.25" customHeight="1" x14ac:dyDescent="0.15">
      <c r="B2" s="380" t="s">
        <v>1071</v>
      </c>
      <c r="C2" s="380"/>
      <c r="D2" s="379"/>
      <c r="E2" s="379"/>
      <c r="F2" s="379"/>
    </row>
    <row r="3" spans="2:11" s="381" customFormat="1" ht="20.25" customHeight="1" x14ac:dyDescent="0.15">
      <c r="B3" s="380"/>
      <c r="C3" s="380"/>
      <c r="D3" s="379"/>
      <c r="E3" s="379"/>
      <c r="F3" s="379"/>
    </row>
    <row r="4" spans="2:11" s="381" customFormat="1" ht="20.25" customHeight="1" x14ac:dyDescent="0.15">
      <c r="B4" s="382"/>
      <c r="C4" s="379" t="s">
        <v>1072</v>
      </c>
      <c r="D4" s="379"/>
      <c r="F4" s="1463" t="s">
        <v>1073</v>
      </c>
      <c r="G4" s="1463"/>
      <c r="H4" s="1463"/>
      <c r="I4" s="1463"/>
      <c r="J4" s="1463"/>
      <c r="K4" s="1463"/>
    </row>
    <row r="5" spans="2:11" s="381" customFormat="1" ht="20.25" customHeight="1" x14ac:dyDescent="0.15">
      <c r="B5" s="383"/>
      <c r="C5" s="379" t="s">
        <v>1074</v>
      </c>
      <c r="D5" s="379"/>
      <c r="F5" s="1463"/>
      <c r="G5" s="1463"/>
      <c r="H5" s="1463"/>
      <c r="I5" s="1463"/>
      <c r="J5" s="1463"/>
      <c r="K5" s="1463"/>
    </row>
    <row r="6" spans="2:11" s="381" customFormat="1" ht="20.25" customHeight="1" x14ac:dyDescent="0.15">
      <c r="B6" s="384" t="s">
        <v>1075</v>
      </c>
      <c r="C6" s="379"/>
      <c r="D6" s="379"/>
      <c r="E6" s="338"/>
      <c r="F6" s="379"/>
    </row>
    <row r="7" spans="2:11" s="381" customFormat="1" ht="20.25" customHeight="1" x14ac:dyDescent="0.15">
      <c r="B7" s="380"/>
      <c r="C7" s="380"/>
      <c r="D7" s="379"/>
      <c r="E7" s="338"/>
      <c r="F7" s="379"/>
    </row>
    <row r="8" spans="2:11" s="381" customFormat="1" ht="20.25" customHeight="1" x14ac:dyDescent="0.15">
      <c r="B8" s="379" t="s">
        <v>1076</v>
      </c>
      <c r="C8" s="380"/>
      <c r="D8" s="379"/>
      <c r="E8" s="338"/>
      <c r="F8" s="379"/>
    </row>
    <row r="9" spans="2:11" s="381" customFormat="1" ht="20.25" customHeight="1" x14ac:dyDescent="0.15">
      <c r="B9" s="380"/>
      <c r="C9" s="380"/>
      <c r="D9" s="379"/>
      <c r="E9" s="379"/>
      <c r="F9" s="379"/>
    </row>
    <row r="10" spans="2:11" s="381" customFormat="1" ht="20.25" customHeight="1" x14ac:dyDescent="0.15">
      <c r="B10" s="379" t="s">
        <v>1077</v>
      </c>
      <c r="C10" s="380"/>
      <c r="D10" s="379"/>
      <c r="E10" s="379"/>
      <c r="F10" s="379"/>
    </row>
    <row r="11" spans="2:11" s="381" customFormat="1" ht="20.25" customHeight="1" x14ac:dyDescent="0.15">
      <c r="B11" s="379"/>
      <c r="C11" s="380"/>
      <c r="D11" s="379"/>
    </row>
    <row r="12" spans="2:11" s="381" customFormat="1" ht="20.25" customHeight="1" x14ac:dyDescent="0.15">
      <c r="B12" s="379" t="s">
        <v>1078</v>
      </c>
      <c r="C12" s="380"/>
      <c r="D12" s="379"/>
    </row>
    <row r="13" spans="2:11" s="381" customFormat="1" ht="20.25" customHeight="1" x14ac:dyDescent="0.15">
      <c r="B13" s="379"/>
      <c r="C13" s="380"/>
      <c r="D13" s="379"/>
    </row>
    <row r="14" spans="2:11" s="381" customFormat="1" ht="20.25" customHeight="1" x14ac:dyDescent="0.15">
      <c r="B14" s="379" t="s">
        <v>1079</v>
      </c>
      <c r="C14" s="380"/>
      <c r="D14" s="379"/>
    </row>
    <row r="15" spans="2:11" s="381" customFormat="1" ht="20.25" customHeight="1" x14ac:dyDescent="0.15">
      <c r="B15" s="379"/>
      <c r="C15" s="380"/>
      <c r="D15" s="379"/>
    </row>
    <row r="16" spans="2:11" s="381" customFormat="1" ht="20.25" customHeight="1" x14ac:dyDescent="0.15">
      <c r="B16" s="379" t="s">
        <v>1080</v>
      </c>
      <c r="C16" s="380"/>
      <c r="D16" s="379"/>
    </row>
    <row r="17" spans="2:4" s="381" customFormat="1" ht="20.25" customHeight="1" x14ac:dyDescent="0.15">
      <c r="B17" s="379" t="s">
        <v>1081</v>
      </c>
      <c r="C17" s="380"/>
      <c r="D17" s="379"/>
    </row>
    <row r="18" spans="2:4" s="381" customFormat="1" ht="20.25" customHeight="1" x14ac:dyDescent="0.15">
      <c r="B18" s="379"/>
      <c r="C18" s="380"/>
      <c r="D18" s="379"/>
    </row>
    <row r="19" spans="2:4" s="381" customFormat="1" ht="17.25" customHeight="1" x14ac:dyDescent="0.15">
      <c r="B19" s="379" t="s">
        <v>1082</v>
      </c>
      <c r="C19" s="379"/>
      <c r="D19" s="379"/>
    </row>
    <row r="20" spans="2:4" s="381" customFormat="1" ht="17.25" customHeight="1" x14ac:dyDescent="0.15">
      <c r="B20" s="379" t="s">
        <v>1083</v>
      </c>
      <c r="C20" s="379"/>
      <c r="D20" s="379"/>
    </row>
    <row r="21" spans="2:4" s="381" customFormat="1" ht="17.25" customHeight="1" x14ac:dyDescent="0.15">
      <c r="B21" s="379"/>
      <c r="C21" s="379"/>
      <c r="D21" s="379"/>
    </row>
    <row r="22" spans="2:4" s="381" customFormat="1" ht="17.25" customHeight="1" x14ac:dyDescent="0.15">
      <c r="B22" s="379"/>
      <c r="C22" s="385" t="s">
        <v>904</v>
      </c>
      <c r="D22" s="385" t="s">
        <v>1084</v>
      </c>
    </row>
    <row r="23" spans="2:4" s="381" customFormat="1" ht="17.25" customHeight="1" x14ac:dyDescent="0.15">
      <c r="B23" s="379"/>
      <c r="C23" s="385">
        <v>1</v>
      </c>
      <c r="D23" s="386" t="s">
        <v>917</v>
      </c>
    </row>
    <row r="24" spans="2:4" s="381" customFormat="1" ht="17.25" customHeight="1" x14ac:dyDescent="0.15">
      <c r="B24" s="379"/>
      <c r="C24" s="385">
        <v>2</v>
      </c>
      <c r="D24" s="386" t="s">
        <v>925</v>
      </c>
    </row>
    <row r="25" spans="2:4" s="381" customFormat="1" ht="17.25" customHeight="1" x14ac:dyDescent="0.15">
      <c r="B25" s="379"/>
      <c r="C25" s="385">
        <v>3</v>
      </c>
      <c r="D25" s="386" t="s">
        <v>929</v>
      </c>
    </row>
    <row r="26" spans="2:4" s="381" customFormat="1" ht="17.25" customHeight="1" x14ac:dyDescent="0.15">
      <c r="B26" s="379"/>
      <c r="C26" s="385">
        <v>4</v>
      </c>
      <c r="D26" s="386" t="s">
        <v>1085</v>
      </c>
    </row>
    <row r="27" spans="2:4" s="381" customFormat="1" ht="17.25" customHeight="1" x14ac:dyDescent="0.15">
      <c r="B27" s="379"/>
      <c r="C27" s="385">
        <v>5</v>
      </c>
      <c r="D27" s="386" t="s">
        <v>936</v>
      </c>
    </row>
    <row r="28" spans="2:4" s="381" customFormat="1" ht="17.25" customHeight="1" x14ac:dyDescent="0.15">
      <c r="B28" s="379"/>
      <c r="C28" s="385">
        <v>6</v>
      </c>
      <c r="D28" s="386" t="s">
        <v>956</v>
      </c>
    </row>
    <row r="29" spans="2:4" s="381" customFormat="1" ht="17.25" customHeight="1" x14ac:dyDescent="0.15">
      <c r="B29" s="379"/>
      <c r="C29" s="385">
        <v>7</v>
      </c>
      <c r="D29" s="386" t="s">
        <v>932</v>
      </c>
    </row>
    <row r="30" spans="2:4" s="381" customFormat="1" ht="17.25" customHeight="1" x14ac:dyDescent="0.15">
      <c r="B30" s="379"/>
      <c r="C30" s="385">
        <v>8</v>
      </c>
      <c r="D30" s="386" t="s">
        <v>1086</v>
      </c>
    </row>
    <row r="31" spans="2:4" s="381" customFormat="1" ht="17.25" customHeight="1" x14ac:dyDescent="0.15">
      <c r="B31" s="379"/>
      <c r="C31" s="385">
        <v>9</v>
      </c>
      <c r="D31" s="386" t="s">
        <v>1087</v>
      </c>
    </row>
    <row r="32" spans="2:4" s="381" customFormat="1" ht="17.25" customHeight="1" x14ac:dyDescent="0.15">
      <c r="B32" s="379"/>
      <c r="C32" s="385">
        <v>10</v>
      </c>
      <c r="D32" s="386" t="s">
        <v>934</v>
      </c>
    </row>
    <row r="33" spans="2:25" s="381" customFormat="1" ht="17.25" customHeight="1" x14ac:dyDescent="0.15">
      <c r="B33" s="379"/>
      <c r="C33" s="385">
        <v>11</v>
      </c>
      <c r="D33" s="386" t="s">
        <v>1088</v>
      </c>
    </row>
    <row r="34" spans="2:25" s="381" customFormat="1" ht="17.25" customHeight="1" x14ac:dyDescent="0.15">
      <c r="B34" s="379"/>
      <c r="C34" s="385">
        <v>12</v>
      </c>
      <c r="D34" s="386" t="s">
        <v>1089</v>
      </c>
    </row>
    <row r="35" spans="2:25" s="381" customFormat="1" ht="17.25" customHeight="1" x14ac:dyDescent="0.15">
      <c r="B35" s="379"/>
      <c r="C35" s="385">
        <v>13</v>
      </c>
      <c r="D35" s="386" t="s">
        <v>1090</v>
      </c>
    </row>
    <row r="36" spans="2:25" s="381" customFormat="1" ht="17.25" customHeight="1" x14ac:dyDescent="0.15">
      <c r="B36" s="379"/>
      <c r="C36" s="385">
        <v>14</v>
      </c>
      <c r="D36" s="386" t="s">
        <v>1091</v>
      </c>
    </row>
    <row r="37" spans="2:25" s="381" customFormat="1" ht="17.25" customHeight="1" x14ac:dyDescent="0.15">
      <c r="B37" s="379"/>
      <c r="C37" s="338"/>
      <c r="D37" s="379"/>
    </row>
    <row r="38" spans="2:25" s="381" customFormat="1" ht="17.25" customHeight="1" x14ac:dyDescent="0.15">
      <c r="B38" s="379" t="s">
        <v>1092</v>
      </c>
      <c r="C38" s="379"/>
      <c r="D38" s="379"/>
    </row>
    <row r="39" spans="2:25" s="381" customFormat="1" ht="17.25" customHeight="1" x14ac:dyDescent="0.15">
      <c r="B39" s="379" t="s">
        <v>1093</v>
      </c>
      <c r="C39" s="379"/>
      <c r="D39" s="379"/>
    </row>
    <row r="40" spans="2:25" s="381" customFormat="1" ht="17.25" customHeight="1" x14ac:dyDescent="0.15">
      <c r="B40" s="379"/>
      <c r="C40" s="379"/>
      <c r="D40" s="379"/>
      <c r="G40" s="387"/>
      <c r="H40" s="387"/>
      <c r="J40" s="387"/>
      <c r="K40" s="387"/>
      <c r="L40" s="387"/>
      <c r="M40" s="387"/>
      <c r="N40" s="387"/>
      <c r="O40" s="387"/>
      <c r="R40" s="387"/>
      <c r="S40" s="387"/>
      <c r="T40" s="387"/>
      <c r="W40" s="387"/>
      <c r="X40" s="387"/>
      <c r="Y40" s="387"/>
    </row>
    <row r="41" spans="2:25" s="381" customFormat="1" ht="17.25" customHeight="1" x14ac:dyDescent="0.15">
      <c r="B41" s="379"/>
      <c r="C41" s="385" t="s">
        <v>976</v>
      </c>
      <c r="D41" s="385" t="s">
        <v>977</v>
      </c>
      <c r="G41" s="387"/>
      <c r="H41" s="387"/>
      <c r="J41" s="387"/>
      <c r="K41" s="387"/>
      <c r="L41" s="387"/>
      <c r="M41" s="387"/>
      <c r="N41" s="387"/>
      <c r="O41" s="387"/>
      <c r="R41" s="387"/>
      <c r="S41" s="387"/>
      <c r="T41" s="387"/>
      <c r="W41" s="387"/>
      <c r="X41" s="387"/>
      <c r="Y41" s="387"/>
    </row>
    <row r="42" spans="2:25" s="381" customFormat="1" ht="17.25" customHeight="1" x14ac:dyDescent="0.15">
      <c r="B42" s="379"/>
      <c r="C42" s="385" t="s">
        <v>981</v>
      </c>
      <c r="D42" s="386" t="s">
        <v>982</v>
      </c>
      <c r="G42" s="387"/>
      <c r="H42" s="387"/>
      <c r="J42" s="387"/>
      <c r="K42" s="387"/>
      <c r="L42" s="387"/>
      <c r="M42" s="387"/>
      <c r="N42" s="387"/>
      <c r="O42" s="387"/>
      <c r="R42" s="387"/>
      <c r="S42" s="387"/>
      <c r="T42" s="387"/>
      <c r="W42" s="387"/>
      <c r="X42" s="387"/>
      <c r="Y42" s="387"/>
    </row>
    <row r="43" spans="2:25" s="381" customFormat="1" ht="17.25" customHeight="1" x14ac:dyDescent="0.15">
      <c r="B43" s="379"/>
      <c r="C43" s="385" t="s">
        <v>983</v>
      </c>
      <c r="D43" s="386" t="s">
        <v>984</v>
      </c>
      <c r="G43" s="387"/>
      <c r="H43" s="387"/>
      <c r="J43" s="387"/>
      <c r="K43" s="387"/>
      <c r="L43" s="387"/>
      <c r="M43" s="387"/>
      <c r="N43" s="387"/>
      <c r="O43" s="387"/>
      <c r="R43" s="387"/>
      <c r="S43" s="387"/>
      <c r="T43" s="387"/>
      <c r="W43" s="387"/>
      <c r="X43" s="387"/>
      <c r="Y43" s="387"/>
    </row>
    <row r="44" spans="2:25" s="381" customFormat="1" ht="17.25" customHeight="1" x14ac:dyDescent="0.15">
      <c r="B44" s="379"/>
      <c r="C44" s="385" t="s">
        <v>985</v>
      </c>
      <c r="D44" s="386" t="s">
        <v>986</v>
      </c>
      <c r="G44" s="387"/>
      <c r="H44" s="387"/>
      <c r="J44" s="387"/>
      <c r="K44" s="387"/>
      <c r="L44" s="387"/>
      <c r="M44" s="387"/>
      <c r="N44" s="387"/>
      <c r="O44" s="387"/>
      <c r="R44" s="387"/>
      <c r="S44" s="387"/>
      <c r="T44" s="387"/>
      <c r="W44" s="387"/>
      <c r="X44" s="387"/>
      <c r="Y44" s="387"/>
    </row>
    <row r="45" spans="2:25" s="381" customFormat="1" ht="17.25" customHeight="1" x14ac:dyDescent="0.15">
      <c r="B45" s="379"/>
      <c r="C45" s="385" t="s">
        <v>988</v>
      </c>
      <c r="D45" s="386" t="s">
        <v>1094</v>
      </c>
      <c r="G45" s="387"/>
      <c r="H45" s="387"/>
      <c r="J45" s="387"/>
      <c r="K45" s="387"/>
      <c r="L45" s="387"/>
      <c r="M45" s="387"/>
      <c r="N45" s="387"/>
      <c r="O45" s="387"/>
      <c r="R45" s="387"/>
      <c r="S45" s="387"/>
      <c r="T45" s="387"/>
      <c r="W45" s="387"/>
      <c r="X45" s="387"/>
      <c r="Y45" s="387"/>
    </row>
    <row r="46" spans="2:25" s="381" customFormat="1" ht="17.25" customHeight="1" x14ac:dyDescent="0.15">
      <c r="B46" s="379"/>
      <c r="C46" s="379"/>
      <c r="D46" s="379"/>
      <c r="G46" s="387"/>
      <c r="H46" s="387"/>
      <c r="J46" s="387"/>
      <c r="K46" s="387"/>
      <c r="L46" s="387"/>
      <c r="M46" s="387"/>
      <c r="N46" s="387"/>
      <c r="O46" s="387"/>
      <c r="R46" s="387"/>
      <c r="S46" s="387"/>
      <c r="T46" s="387"/>
      <c r="W46" s="387"/>
      <c r="X46" s="387"/>
      <c r="Y46" s="387"/>
    </row>
    <row r="47" spans="2:25" s="381" customFormat="1" ht="17.25" customHeight="1" x14ac:dyDescent="0.15">
      <c r="B47" s="379"/>
      <c r="C47" s="388" t="s">
        <v>1095</v>
      </c>
      <c r="D47" s="379"/>
      <c r="G47" s="387"/>
      <c r="H47" s="387"/>
      <c r="J47" s="387"/>
      <c r="K47" s="387"/>
      <c r="L47" s="387"/>
      <c r="M47" s="387"/>
      <c r="N47" s="387"/>
      <c r="O47" s="387"/>
      <c r="R47" s="387"/>
      <c r="S47" s="387"/>
      <c r="T47" s="387"/>
      <c r="W47" s="387"/>
      <c r="X47" s="387"/>
      <c r="Y47" s="387"/>
    </row>
    <row r="48" spans="2:25" s="381" customFormat="1" ht="17.25" customHeight="1" x14ac:dyDescent="0.15">
      <c r="C48" s="379" t="s">
        <v>1096</v>
      </c>
      <c r="F48" s="388"/>
      <c r="G48" s="387"/>
      <c r="H48" s="387"/>
      <c r="J48" s="387"/>
      <c r="K48" s="387"/>
      <c r="L48" s="387"/>
      <c r="M48" s="387"/>
      <c r="N48" s="387"/>
      <c r="O48" s="387"/>
      <c r="R48" s="387"/>
      <c r="S48" s="387"/>
      <c r="T48" s="387"/>
      <c r="W48" s="387"/>
      <c r="X48" s="387"/>
      <c r="Y48" s="387"/>
    </row>
    <row r="49" spans="2:51" s="381" customFormat="1" ht="17.25" customHeight="1" x14ac:dyDescent="0.15">
      <c r="C49" s="379" t="s">
        <v>1097</v>
      </c>
      <c r="F49" s="379"/>
      <c r="G49" s="387"/>
      <c r="H49" s="387"/>
      <c r="J49" s="387"/>
      <c r="K49" s="387"/>
      <c r="L49" s="387"/>
      <c r="M49" s="387"/>
      <c r="N49" s="387"/>
      <c r="O49" s="387"/>
      <c r="R49" s="387"/>
      <c r="S49" s="387"/>
      <c r="T49" s="387"/>
      <c r="W49" s="387"/>
      <c r="X49" s="387"/>
      <c r="Y49" s="387"/>
    </row>
    <row r="50" spans="2:51" s="381" customFormat="1" ht="17.25" customHeight="1" x14ac:dyDescent="0.15">
      <c r="B50" s="379"/>
      <c r="C50" s="379"/>
      <c r="D50" s="379"/>
      <c r="E50" s="388"/>
      <c r="F50" s="387"/>
      <c r="G50" s="387"/>
      <c r="H50" s="387"/>
      <c r="J50" s="387"/>
      <c r="K50" s="387"/>
      <c r="L50" s="387"/>
      <c r="M50" s="387"/>
      <c r="N50" s="387"/>
      <c r="O50" s="387"/>
      <c r="R50" s="387"/>
      <c r="S50" s="387"/>
      <c r="T50" s="387"/>
      <c r="W50" s="387"/>
      <c r="X50" s="387"/>
      <c r="Y50" s="387"/>
    </row>
    <row r="51" spans="2:51" s="381" customFormat="1" ht="17.25" customHeight="1" x14ac:dyDescent="0.15">
      <c r="B51" s="379" t="s">
        <v>1098</v>
      </c>
      <c r="C51" s="379"/>
      <c r="D51" s="379"/>
    </row>
    <row r="52" spans="2:51" s="381" customFormat="1" ht="17.25" customHeight="1" x14ac:dyDescent="0.15">
      <c r="B52" s="379" t="s">
        <v>1099</v>
      </c>
      <c r="C52" s="379"/>
      <c r="D52" s="379"/>
    </row>
    <row r="53" spans="2:51" s="381" customFormat="1" ht="17.25" customHeight="1" x14ac:dyDescent="0.15">
      <c r="B53" s="389" t="s">
        <v>1100</v>
      </c>
      <c r="E53" s="387"/>
      <c r="F53" s="387"/>
      <c r="G53" s="387"/>
      <c r="H53" s="387"/>
      <c r="I53" s="387"/>
      <c r="J53" s="387"/>
      <c r="K53" s="387"/>
      <c r="L53" s="387"/>
      <c r="M53" s="387"/>
      <c r="N53" s="387"/>
      <c r="O53" s="387"/>
      <c r="P53" s="387"/>
      <c r="Q53" s="387"/>
      <c r="R53" s="387"/>
      <c r="S53" s="387"/>
      <c r="T53" s="387"/>
      <c r="U53" s="387"/>
      <c r="Y53" s="387"/>
      <c r="Z53" s="387"/>
      <c r="AA53" s="387"/>
      <c r="AB53" s="387"/>
      <c r="AD53" s="387"/>
      <c r="AE53" s="387"/>
      <c r="AF53" s="387"/>
      <c r="AG53" s="387"/>
      <c r="AH53" s="387"/>
      <c r="AI53" s="390"/>
      <c r="AJ53" s="387"/>
      <c r="AK53" s="387"/>
      <c r="AL53" s="387"/>
      <c r="AM53" s="387"/>
      <c r="AN53" s="387"/>
      <c r="AO53" s="387"/>
      <c r="AP53" s="387"/>
      <c r="AQ53" s="387"/>
      <c r="AR53" s="387"/>
      <c r="AS53" s="387"/>
      <c r="AT53" s="387"/>
      <c r="AU53" s="387"/>
      <c r="AV53" s="387"/>
      <c r="AW53" s="387"/>
      <c r="AX53" s="387"/>
      <c r="AY53" s="390"/>
    </row>
    <row r="54" spans="2:51" s="381" customFormat="1" ht="17.25" customHeight="1" x14ac:dyDescent="0.15"/>
    <row r="55" spans="2:51" s="381" customFormat="1" ht="17.25" customHeight="1" x14ac:dyDescent="0.15">
      <c r="B55" s="379" t="s">
        <v>1101</v>
      </c>
      <c r="C55" s="379"/>
    </row>
    <row r="56" spans="2:51" s="381" customFormat="1" ht="17.25" customHeight="1" x14ac:dyDescent="0.15">
      <c r="B56" s="379"/>
      <c r="C56" s="379"/>
    </row>
    <row r="57" spans="2:51" s="381" customFormat="1" ht="17.25" customHeight="1" x14ac:dyDescent="0.15">
      <c r="B57" s="379" t="s">
        <v>1102</v>
      </c>
      <c r="C57" s="379"/>
    </row>
    <row r="58" spans="2:51" s="381" customFormat="1" ht="17.25" customHeight="1" x14ac:dyDescent="0.15">
      <c r="B58" s="379" t="s">
        <v>1103</v>
      </c>
      <c r="C58" s="379"/>
    </row>
    <row r="59" spans="2:51" s="381" customFormat="1" ht="17.25" customHeight="1" x14ac:dyDescent="0.15">
      <c r="B59" s="379"/>
      <c r="C59" s="379"/>
    </row>
    <row r="60" spans="2:51" s="381" customFormat="1" ht="17.25" customHeight="1" x14ac:dyDescent="0.15">
      <c r="B60" s="379" t="s">
        <v>1104</v>
      </c>
      <c r="C60" s="379"/>
    </row>
    <row r="61" spans="2:51" s="381" customFormat="1" ht="17.25" customHeight="1" x14ac:dyDescent="0.15">
      <c r="B61" s="379" t="s">
        <v>1105</v>
      </c>
      <c r="C61" s="379"/>
    </row>
    <row r="62" spans="2:51" s="381" customFormat="1" ht="17.25" customHeight="1" x14ac:dyDescent="0.15">
      <c r="B62" s="379"/>
      <c r="C62" s="379"/>
    </row>
    <row r="63" spans="2:51" s="381" customFormat="1" ht="17.25" customHeight="1" x14ac:dyDescent="0.15">
      <c r="B63" s="379" t="s">
        <v>1106</v>
      </c>
      <c r="C63" s="379"/>
      <c r="D63" s="379"/>
    </row>
    <row r="64" spans="2:51" s="381" customFormat="1" ht="17.25" customHeight="1" x14ac:dyDescent="0.15">
      <c r="B64" s="379"/>
      <c r="C64" s="379"/>
      <c r="D64" s="379"/>
    </row>
    <row r="65" spans="2:54" s="381" customFormat="1" ht="17.25" customHeight="1" x14ac:dyDescent="0.15">
      <c r="B65" s="381" t="s">
        <v>1107</v>
      </c>
      <c r="D65" s="379"/>
    </row>
    <row r="66" spans="2:54" s="381" customFormat="1" ht="17.25" customHeight="1" x14ac:dyDescent="0.15">
      <c r="B66" s="381" t="s">
        <v>1108</v>
      </c>
      <c r="D66" s="379"/>
    </row>
    <row r="67" spans="2:54" s="381" customFormat="1" ht="17.25" customHeight="1" x14ac:dyDescent="0.15">
      <c r="B67" s="381" t="s">
        <v>1109</v>
      </c>
    </row>
    <row r="68" spans="2:54" s="381" customFormat="1" ht="17.25" customHeight="1" x14ac:dyDescent="0.15"/>
    <row r="69" spans="2:54" s="381" customFormat="1" ht="17.25" customHeight="1" x14ac:dyDescent="0.15">
      <c r="B69" s="381" t="s">
        <v>1110</v>
      </c>
      <c r="E69" s="391"/>
      <c r="F69" s="391"/>
      <c r="G69" s="391"/>
      <c r="H69" s="391"/>
      <c r="I69" s="391"/>
      <c r="J69" s="391"/>
      <c r="K69" s="391"/>
      <c r="L69" s="391"/>
      <c r="M69" s="391"/>
      <c r="N69" s="391"/>
      <c r="O69" s="391"/>
      <c r="P69" s="391"/>
      <c r="Q69" s="391"/>
      <c r="R69" s="391"/>
      <c r="S69" s="391"/>
      <c r="T69" s="391"/>
      <c r="U69" s="391"/>
      <c r="V69" s="391"/>
      <c r="W69" s="391"/>
      <c r="X69" s="391"/>
      <c r="Y69" s="391"/>
      <c r="Z69" s="391"/>
      <c r="AA69" s="391"/>
      <c r="AB69" s="391"/>
      <c r="AC69" s="391"/>
      <c r="AD69" s="391"/>
      <c r="AE69" s="391"/>
      <c r="AF69" s="391"/>
      <c r="AG69" s="391"/>
      <c r="AH69" s="391"/>
      <c r="AI69" s="391"/>
      <c r="AJ69" s="391"/>
      <c r="AK69" s="391"/>
      <c r="AL69" s="391"/>
      <c r="AM69" s="391"/>
      <c r="AN69" s="391"/>
      <c r="AO69" s="391"/>
      <c r="AP69" s="391"/>
      <c r="AQ69" s="391"/>
      <c r="AR69" s="391"/>
      <c r="AS69" s="391"/>
      <c r="AT69" s="391"/>
      <c r="AU69" s="391"/>
      <c r="AV69" s="391"/>
      <c r="AW69" s="391"/>
      <c r="AX69" s="391"/>
    </row>
    <row r="70" spans="2:54" s="381" customFormat="1" ht="17.25" customHeight="1" x14ac:dyDescent="0.15">
      <c r="B70" s="392" t="s">
        <v>1111</v>
      </c>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c r="AC70" s="391"/>
      <c r="AD70" s="391"/>
      <c r="AE70" s="391"/>
      <c r="AF70" s="391"/>
      <c r="AG70" s="391"/>
      <c r="AH70" s="391"/>
      <c r="AI70" s="391"/>
      <c r="AJ70" s="391"/>
      <c r="AK70" s="391"/>
      <c r="AL70" s="391"/>
      <c r="AM70" s="391"/>
      <c r="AN70" s="391"/>
      <c r="AO70" s="391"/>
      <c r="AP70" s="391"/>
      <c r="AQ70" s="391"/>
      <c r="AR70" s="391"/>
      <c r="AS70" s="391"/>
      <c r="AT70" s="391"/>
      <c r="AU70" s="391"/>
      <c r="AV70" s="391"/>
      <c r="AW70" s="391"/>
      <c r="AX70" s="391"/>
      <c r="AY70" s="391"/>
      <c r="AZ70" s="391"/>
      <c r="BA70" s="391"/>
      <c r="BB70" s="391"/>
    </row>
    <row r="71" spans="2:54" ht="18.75" customHeight="1" x14ac:dyDescent="0.15">
      <c r="B71" s="393" t="s">
        <v>1112</v>
      </c>
    </row>
    <row r="72" spans="2:54" ht="18.75" customHeight="1" x14ac:dyDescent="0.15">
      <c r="B72" s="392" t="s">
        <v>1113</v>
      </c>
    </row>
    <row r="73" spans="2:54" ht="18.75" customHeight="1" x14ac:dyDescent="0.15">
      <c r="B73" s="393" t="s">
        <v>1114</v>
      </c>
    </row>
    <row r="74" spans="2:54" ht="18.75" customHeight="1" x14ac:dyDescent="0.15">
      <c r="B74" s="392" t="s">
        <v>1115</v>
      </c>
    </row>
    <row r="75" spans="2:54" ht="18.75" customHeight="1" x14ac:dyDescent="0.15">
      <c r="B75" s="392" t="s">
        <v>1116</v>
      </c>
    </row>
    <row r="76" spans="2:54" ht="18.75" customHeight="1" x14ac:dyDescent="0.15">
      <c r="B76" s="392" t="s">
        <v>1117</v>
      </c>
    </row>
    <row r="77" spans="2:54" ht="18.75" customHeight="1" x14ac:dyDescent="0.15"/>
    <row r="78" spans="2:54" ht="18.75" customHeight="1" x14ac:dyDescent="0.15"/>
    <row r="79" spans="2:54" ht="18.75" customHeight="1" x14ac:dyDescent="0.15"/>
    <row r="80" spans="2:54"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sheetData>
  <mergeCells count="1">
    <mergeCell ref="F4:K5"/>
  </mergeCells>
  <phoneticPr fontId="2"/>
  <pageMargins left="0.70866141732283472" right="0.70866141732283472" top="0.74803149606299213" bottom="0.35433070866141736" header="0.31496062992125984" footer="0.31496062992125984"/>
  <pageSetup paperSize="9" scale="46"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FFCC"/>
    <pageSetUpPr fitToPage="1"/>
  </sheetPr>
  <dimension ref="B1:BB126"/>
  <sheetViews>
    <sheetView workbookViewId="0">
      <selection activeCell="E16" sqref="E16"/>
    </sheetView>
  </sheetViews>
  <sheetFormatPr defaultColWidth="9" defaultRowHeight="13.5" x14ac:dyDescent="0.15"/>
  <cols>
    <col min="1" max="1" width="1.375" style="378" customWidth="1"/>
    <col min="2" max="3" width="9" style="378"/>
    <col min="4" max="4" width="40.625" style="378" customWidth="1"/>
    <col min="5" max="16384" width="9" style="378"/>
  </cols>
  <sheetData>
    <row r="1" spans="2:11" ht="14.25" x14ac:dyDescent="0.15">
      <c r="B1" s="378" t="s">
        <v>1070</v>
      </c>
      <c r="D1" s="379"/>
      <c r="E1" s="379"/>
      <c r="F1" s="379"/>
    </row>
    <row r="2" spans="2:11" s="381" customFormat="1" ht="20.25" customHeight="1" x14ac:dyDescent="0.15">
      <c r="B2" s="380" t="s">
        <v>1118</v>
      </c>
      <c r="C2" s="380"/>
      <c r="D2" s="379"/>
      <c r="E2" s="379"/>
      <c r="F2" s="379"/>
    </row>
    <row r="3" spans="2:11" s="381" customFormat="1" ht="20.25" customHeight="1" x14ac:dyDescent="0.15">
      <c r="B3" s="380"/>
      <c r="C3" s="380"/>
      <c r="D3" s="379"/>
      <c r="E3" s="379"/>
      <c r="F3" s="379"/>
    </row>
    <row r="4" spans="2:11" s="381" customFormat="1" ht="20.25" customHeight="1" x14ac:dyDescent="0.15">
      <c r="B4" s="382"/>
      <c r="C4" s="379" t="s">
        <v>1072</v>
      </c>
      <c r="D4" s="379"/>
      <c r="F4" s="1463" t="s">
        <v>1073</v>
      </c>
      <c r="G4" s="1463"/>
      <c r="H4" s="1463"/>
      <c r="I4" s="1463"/>
      <c r="J4" s="1463"/>
      <c r="K4" s="1463"/>
    </row>
    <row r="5" spans="2:11" s="381" customFormat="1" ht="20.25" customHeight="1" x14ac:dyDescent="0.15">
      <c r="B5" s="383"/>
      <c r="C5" s="379" t="s">
        <v>1074</v>
      </c>
      <c r="D5" s="379"/>
      <c r="F5" s="1463"/>
      <c r="G5" s="1463"/>
      <c r="H5" s="1463"/>
      <c r="I5" s="1463"/>
      <c r="J5" s="1463"/>
      <c r="K5" s="1463"/>
    </row>
    <row r="6" spans="2:11" s="381" customFormat="1" ht="20.25" customHeight="1" x14ac:dyDescent="0.15">
      <c r="B6" s="384" t="s">
        <v>1075</v>
      </c>
      <c r="C6" s="379"/>
      <c r="D6" s="379"/>
      <c r="E6" s="338"/>
      <c r="F6" s="379"/>
    </row>
    <row r="7" spans="2:11" s="381" customFormat="1" ht="20.25" customHeight="1" x14ac:dyDescent="0.15">
      <c r="B7" s="380"/>
      <c r="C7" s="380"/>
      <c r="D7" s="379"/>
      <c r="E7" s="338"/>
      <c r="F7" s="379"/>
    </row>
    <row r="8" spans="2:11" s="381" customFormat="1" ht="20.25" customHeight="1" x14ac:dyDescent="0.15">
      <c r="B8" s="379" t="s">
        <v>1076</v>
      </c>
      <c r="C8" s="380"/>
      <c r="D8" s="379"/>
      <c r="E8" s="338"/>
      <c r="F8" s="379"/>
    </row>
    <row r="9" spans="2:11" s="381" customFormat="1" ht="20.25" customHeight="1" x14ac:dyDescent="0.15">
      <c r="B9" s="380"/>
      <c r="C9" s="380"/>
      <c r="D9" s="379"/>
      <c r="E9" s="379"/>
      <c r="F9" s="379"/>
    </row>
    <row r="10" spans="2:11" s="381" customFormat="1" ht="20.25" customHeight="1" x14ac:dyDescent="0.15">
      <c r="B10" s="379" t="s">
        <v>1077</v>
      </c>
      <c r="C10" s="380"/>
      <c r="D10" s="379"/>
      <c r="E10" s="379"/>
      <c r="F10" s="379"/>
    </row>
    <row r="11" spans="2:11" s="381" customFormat="1" ht="20.25" customHeight="1" x14ac:dyDescent="0.15">
      <c r="B11" s="379"/>
      <c r="C11" s="380"/>
      <c r="D11" s="379"/>
    </row>
    <row r="12" spans="2:11" s="381" customFormat="1" ht="20.25" customHeight="1" x14ac:dyDescent="0.15">
      <c r="B12" s="379" t="s">
        <v>1078</v>
      </c>
      <c r="C12" s="380"/>
      <c r="D12" s="379"/>
    </row>
    <row r="13" spans="2:11" s="381" customFormat="1" ht="20.25" customHeight="1" x14ac:dyDescent="0.15">
      <c r="B13" s="379"/>
      <c r="C13" s="380"/>
      <c r="D13" s="379"/>
    </row>
    <row r="14" spans="2:11" s="381" customFormat="1" ht="20.25" customHeight="1" x14ac:dyDescent="0.15">
      <c r="B14" s="379" t="s">
        <v>1079</v>
      </c>
      <c r="C14" s="380"/>
      <c r="D14" s="379"/>
    </row>
    <row r="15" spans="2:11" s="381" customFormat="1" ht="20.25" customHeight="1" x14ac:dyDescent="0.15">
      <c r="B15" s="379"/>
      <c r="C15" s="380"/>
      <c r="D15" s="379"/>
    </row>
    <row r="16" spans="2:11" s="381" customFormat="1" ht="20.25" customHeight="1" x14ac:dyDescent="0.15">
      <c r="B16" s="379" t="s">
        <v>1080</v>
      </c>
      <c r="C16" s="380"/>
      <c r="D16" s="379"/>
    </row>
    <row r="17" spans="2:4" s="381" customFormat="1" ht="20.25" customHeight="1" x14ac:dyDescent="0.15">
      <c r="B17" s="379" t="s">
        <v>1081</v>
      </c>
      <c r="C17" s="380"/>
      <c r="D17" s="379"/>
    </row>
    <row r="18" spans="2:4" s="381" customFormat="1" ht="20.25" customHeight="1" x14ac:dyDescent="0.15">
      <c r="B18" s="379"/>
      <c r="C18" s="380"/>
      <c r="D18" s="379"/>
    </row>
    <row r="19" spans="2:4" s="381" customFormat="1" ht="20.25" customHeight="1" x14ac:dyDescent="0.15">
      <c r="B19" s="379" t="s">
        <v>1119</v>
      </c>
      <c r="C19" s="380"/>
      <c r="D19" s="379"/>
    </row>
    <row r="20" spans="2:4" s="381" customFormat="1" ht="20.25" customHeight="1" x14ac:dyDescent="0.15">
      <c r="B20" s="379" t="s">
        <v>1120</v>
      </c>
      <c r="C20" s="380"/>
      <c r="D20" s="379"/>
    </row>
    <row r="21" spans="2:4" s="381" customFormat="1" ht="20.25" customHeight="1" x14ac:dyDescent="0.15">
      <c r="B21" s="379" t="s">
        <v>1121</v>
      </c>
      <c r="C21" s="380"/>
      <c r="D21" s="379"/>
    </row>
    <row r="22" spans="2:4" s="381" customFormat="1" ht="20.25" customHeight="1" x14ac:dyDescent="0.15">
      <c r="B22" s="379"/>
      <c r="C22" s="380"/>
      <c r="D22" s="379"/>
    </row>
    <row r="23" spans="2:4" s="381" customFormat="1" ht="20.25" customHeight="1" x14ac:dyDescent="0.15">
      <c r="B23" s="379" t="s">
        <v>1122</v>
      </c>
      <c r="C23" s="380"/>
      <c r="D23" s="379"/>
    </row>
    <row r="24" spans="2:4" s="381" customFormat="1" ht="20.25" customHeight="1" x14ac:dyDescent="0.15">
      <c r="B24" s="379" t="s">
        <v>1123</v>
      </c>
      <c r="C24" s="380"/>
      <c r="D24" s="379"/>
    </row>
    <row r="25" spans="2:4" s="381" customFormat="1" ht="20.25" customHeight="1" x14ac:dyDescent="0.15">
      <c r="B25" s="379" t="s">
        <v>1124</v>
      </c>
      <c r="C25" s="380"/>
      <c r="D25" s="379"/>
    </row>
    <row r="26" spans="2:4" s="381" customFormat="1" ht="20.25" customHeight="1" x14ac:dyDescent="0.15">
      <c r="B26" s="379" t="s">
        <v>1125</v>
      </c>
      <c r="C26" s="380"/>
      <c r="D26" s="379"/>
    </row>
    <row r="27" spans="2:4" s="381" customFormat="1" ht="20.25" customHeight="1" x14ac:dyDescent="0.15">
      <c r="B27" s="379"/>
      <c r="C27" s="379"/>
      <c r="D27" s="379"/>
    </row>
    <row r="28" spans="2:4" s="381" customFormat="1" ht="17.25" customHeight="1" x14ac:dyDescent="0.15">
      <c r="B28" s="379" t="s">
        <v>1126</v>
      </c>
      <c r="C28" s="379"/>
      <c r="D28" s="379"/>
    </row>
    <row r="29" spans="2:4" s="381" customFormat="1" ht="17.25" customHeight="1" x14ac:dyDescent="0.15">
      <c r="B29" s="379" t="s">
        <v>1127</v>
      </c>
      <c r="C29" s="379"/>
      <c r="D29" s="379"/>
    </row>
    <row r="30" spans="2:4" s="381" customFormat="1" ht="17.25" customHeight="1" x14ac:dyDescent="0.15">
      <c r="B30" s="379"/>
      <c r="C30" s="379"/>
      <c r="D30" s="379"/>
    </row>
    <row r="31" spans="2:4" s="381" customFormat="1" ht="17.25" customHeight="1" x14ac:dyDescent="0.15">
      <c r="B31" s="379"/>
      <c r="C31" s="385" t="s">
        <v>904</v>
      </c>
      <c r="D31" s="385" t="s">
        <v>1084</v>
      </c>
    </row>
    <row r="32" spans="2:4" s="381" customFormat="1" ht="17.25" customHeight="1" x14ac:dyDescent="0.15">
      <c r="B32" s="379"/>
      <c r="C32" s="385">
        <v>1</v>
      </c>
      <c r="D32" s="386" t="s">
        <v>917</v>
      </c>
    </row>
    <row r="33" spans="2:4" s="381" customFormat="1" ht="17.25" customHeight="1" x14ac:dyDescent="0.15">
      <c r="B33" s="379"/>
      <c r="C33" s="385">
        <v>2</v>
      </c>
      <c r="D33" s="386" t="s">
        <v>925</v>
      </c>
    </row>
    <row r="34" spans="2:4" s="381" customFormat="1" ht="17.25" customHeight="1" x14ac:dyDescent="0.15">
      <c r="B34" s="379"/>
      <c r="C34" s="385">
        <v>3</v>
      </c>
      <c r="D34" s="386" t="s">
        <v>929</v>
      </c>
    </row>
    <row r="35" spans="2:4" s="381" customFormat="1" ht="17.25" customHeight="1" x14ac:dyDescent="0.15">
      <c r="B35" s="379"/>
      <c r="C35" s="385">
        <v>4</v>
      </c>
      <c r="D35" s="386" t="s">
        <v>1085</v>
      </c>
    </row>
    <row r="36" spans="2:4" s="381" customFormat="1" ht="17.25" customHeight="1" x14ac:dyDescent="0.15">
      <c r="B36" s="379"/>
      <c r="C36" s="385">
        <v>5</v>
      </c>
      <c r="D36" s="386" t="s">
        <v>936</v>
      </c>
    </row>
    <row r="37" spans="2:4" s="381" customFormat="1" ht="17.25" customHeight="1" x14ac:dyDescent="0.15">
      <c r="B37" s="379"/>
      <c r="C37" s="385">
        <v>6</v>
      </c>
      <c r="D37" s="386" t="s">
        <v>956</v>
      </c>
    </row>
    <row r="38" spans="2:4" s="381" customFormat="1" ht="17.25" customHeight="1" x14ac:dyDescent="0.15">
      <c r="B38" s="379"/>
      <c r="C38" s="385">
        <v>7</v>
      </c>
      <c r="D38" s="386" t="s">
        <v>932</v>
      </c>
    </row>
    <row r="39" spans="2:4" s="381" customFormat="1" ht="17.25" customHeight="1" x14ac:dyDescent="0.15">
      <c r="B39" s="379"/>
      <c r="C39" s="385">
        <v>8</v>
      </c>
      <c r="D39" s="386" t="s">
        <v>1086</v>
      </c>
    </row>
    <row r="40" spans="2:4" s="381" customFormat="1" ht="17.25" customHeight="1" x14ac:dyDescent="0.15">
      <c r="B40" s="379"/>
      <c r="C40" s="385">
        <v>9</v>
      </c>
      <c r="D40" s="386" t="s">
        <v>1087</v>
      </c>
    </row>
    <row r="41" spans="2:4" s="381" customFormat="1" ht="17.25" customHeight="1" x14ac:dyDescent="0.15">
      <c r="B41" s="379"/>
      <c r="C41" s="385">
        <v>10</v>
      </c>
      <c r="D41" s="386" t="s">
        <v>934</v>
      </c>
    </row>
    <row r="42" spans="2:4" s="381" customFormat="1" ht="17.25" customHeight="1" x14ac:dyDescent="0.15">
      <c r="B42" s="379"/>
      <c r="C42" s="385">
        <v>11</v>
      </c>
      <c r="D42" s="386" t="s">
        <v>1088</v>
      </c>
    </row>
    <row r="43" spans="2:4" s="381" customFormat="1" ht="17.25" customHeight="1" x14ac:dyDescent="0.15">
      <c r="B43" s="379"/>
      <c r="C43" s="385">
        <v>12</v>
      </c>
      <c r="D43" s="386" t="s">
        <v>1089</v>
      </c>
    </row>
    <row r="44" spans="2:4" s="381" customFormat="1" ht="17.25" customHeight="1" x14ac:dyDescent="0.15">
      <c r="B44" s="379"/>
      <c r="C44" s="385">
        <v>13</v>
      </c>
      <c r="D44" s="386" t="s">
        <v>1090</v>
      </c>
    </row>
    <row r="45" spans="2:4" s="381" customFormat="1" ht="17.25" customHeight="1" x14ac:dyDescent="0.15">
      <c r="B45" s="379"/>
      <c r="C45" s="385">
        <v>14</v>
      </c>
      <c r="D45" s="386" t="s">
        <v>1091</v>
      </c>
    </row>
    <row r="46" spans="2:4" s="381" customFormat="1" ht="17.25" customHeight="1" x14ac:dyDescent="0.15">
      <c r="B46" s="379"/>
      <c r="C46" s="338"/>
      <c r="D46" s="379"/>
    </row>
    <row r="47" spans="2:4" s="381" customFormat="1" ht="17.25" customHeight="1" x14ac:dyDescent="0.15">
      <c r="B47" s="379" t="s">
        <v>1128</v>
      </c>
      <c r="C47" s="379"/>
      <c r="D47" s="379"/>
    </row>
    <row r="48" spans="2:4" s="381" customFormat="1" ht="17.25" customHeight="1" x14ac:dyDescent="0.15">
      <c r="B48" s="379" t="s">
        <v>1093</v>
      </c>
      <c r="C48" s="379"/>
      <c r="D48" s="379"/>
    </row>
    <row r="49" spans="2:51" s="381" customFormat="1" ht="17.25" customHeight="1" x14ac:dyDescent="0.15">
      <c r="B49" s="379"/>
      <c r="C49" s="379"/>
      <c r="D49" s="379"/>
      <c r="G49" s="387"/>
      <c r="H49" s="387"/>
      <c r="J49" s="387"/>
      <c r="K49" s="387"/>
      <c r="L49" s="387"/>
      <c r="M49" s="387"/>
      <c r="N49" s="387"/>
      <c r="O49" s="387"/>
      <c r="R49" s="387"/>
      <c r="S49" s="387"/>
      <c r="T49" s="387"/>
      <c r="W49" s="387"/>
      <c r="X49" s="387"/>
      <c r="Y49" s="387"/>
    </row>
    <row r="50" spans="2:51" s="381" customFormat="1" ht="17.25" customHeight="1" x14ac:dyDescent="0.15">
      <c r="B50" s="379"/>
      <c r="C50" s="385" t="s">
        <v>976</v>
      </c>
      <c r="D50" s="385" t="s">
        <v>977</v>
      </c>
      <c r="G50" s="387"/>
      <c r="H50" s="387"/>
      <c r="J50" s="387"/>
      <c r="K50" s="387"/>
      <c r="L50" s="387"/>
      <c r="M50" s="387"/>
      <c r="N50" s="387"/>
      <c r="O50" s="387"/>
      <c r="R50" s="387"/>
      <c r="S50" s="387"/>
      <c r="T50" s="387"/>
      <c r="W50" s="387"/>
      <c r="X50" s="387"/>
      <c r="Y50" s="387"/>
    </row>
    <row r="51" spans="2:51" s="381" customFormat="1" ht="17.25" customHeight="1" x14ac:dyDescent="0.15">
      <c r="B51" s="379"/>
      <c r="C51" s="385" t="s">
        <v>981</v>
      </c>
      <c r="D51" s="386" t="s">
        <v>982</v>
      </c>
      <c r="G51" s="387"/>
      <c r="H51" s="387"/>
      <c r="J51" s="387"/>
      <c r="K51" s="387"/>
      <c r="L51" s="387"/>
      <c r="M51" s="387"/>
      <c r="N51" s="387"/>
      <c r="O51" s="387"/>
      <c r="R51" s="387"/>
      <c r="S51" s="387"/>
      <c r="T51" s="387"/>
      <c r="W51" s="387"/>
      <c r="X51" s="387"/>
      <c r="Y51" s="387"/>
    </row>
    <row r="52" spans="2:51" s="381" customFormat="1" ht="17.25" customHeight="1" x14ac:dyDescent="0.15">
      <c r="B52" s="379"/>
      <c r="C52" s="385" t="s">
        <v>983</v>
      </c>
      <c r="D52" s="386" t="s">
        <v>984</v>
      </c>
      <c r="G52" s="387"/>
      <c r="H52" s="387"/>
      <c r="J52" s="387"/>
      <c r="K52" s="387"/>
      <c r="L52" s="387"/>
      <c r="M52" s="387"/>
      <c r="N52" s="387"/>
      <c r="O52" s="387"/>
      <c r="R52" s="387"/>
      <c r="S52" s="387"/>
      <c r="T52" s="387"/>
      <c r="W52" s="387"/>
      <c r="X52" s="387"/>
      <c r="Y52" s="387"/>
    </row>
    <row r="53" spans="2:51" s="381" customFormat="1" ht="17.25" customHeight="1" x14ac:dyDescent="0.15">
      <c r="B53" s="379"/>
      <c r="C53" s="385" t="s">
        <v>985</v>
      </c>
      <c r="D53" s="386" t="s">
        <v>986</v>
      </c>
      <c r="G53" s="387"/>
      <c r="H53" s="387"/>
      <c r="J53" s="387"/>
      <c r="K53" s="387"/>
      <c r="L53" s="387"/>
      <c r="M53" s="387"/>
      <c r="N53" s="387"/>
      <c r="O53" s="387"/>
      <c r="R53" s="387"/>
      <c r="S53" s="387"/>
      <c r="T53" s="387"/>
      <c r="W53" s="387"/>
      <c r="X53" s="387"/>
      <c r="Y53" s="387"/>
    </row>
    <row r="54" spans="2:51" s="381" customFormat="1" ht="17.25" customHeight="1" x14ac:dyDescent="0.15">
      <c r="B54" s="379"/>
      <c r="C54" s="385" t="s">
        <v>988</v>
      </c>
      <c r="D54" s="386" t="s">
        <v>1094</v>
      </c>
      <c r="G54" s="387"/>
      <c r="H54" s="387"/>
      <c r="J54" s="387"/>
      <c r="K54" s="387"/>
      <c r="L54" s="387"/>
      <c r="M54" s="387"/>
      <c r="N54" s="387"/>
      <c r="O54" s="387"/>
      <c r="R54" s="387"/>
      <c r="S54" s="387"/>
      <c r="T54" s="387"/>
      <c r="W54" s="387"/>
      <c r="X54" s="387"/>
      <c r="Y54" s="387"/>
    </row>
    <row r="55" spans="2:51" s="381" customFormat="1" ht="17.25" customHeight="1" x14ac:dyDescent="0.15">
      <c r="B55" s="379"/>
      <c r="C55" s="379"/>
      <c r="D55" s="379"/>
      <c r="G55" s="387"/>
      <c r="H55" s="387"/>
      <c r="J55" s="387"/>
      <c r="K55" s="387"/>
      <c r="L55" s="387"/>
      <c r="M55" s="387"/>
      <c r="N55" s="387"/>
      <c r="O55" s="387"/>
      <c r="R55" s="387"/>
      <c r="S55" s="387"/>
      <c r="T55" s="387"/>
      <c r="W55" s="387"/>
      <c r="X55" s="387"/>
      <c r="Y55" s="387"/>
    </row>
    <row r="56" spans="2:51" s="381" customFormat="1" ht="17.25" customHeight="1" x14ac:dyDescent="0.15">
      <c r="B56" s="379"/>
      <c r="C56" s="388" t="s">
        <v>1095</v>
      </c>
      <c r="D56" s="379"/>
      <c r="G56" s="387"/>
      <c r="H56" s="387"/>
      <c r="J56" s="387"/>
      <c r="K56" s="387"/>
      <c r="L56" s="387"/>
      <c r="M56" s="387"/>
      <c r="N56" s="387"/>
      <c r="O56" s="387"/>
      <c r="R56" s="387"/>
      <c r="S56" s="387"/>
      <c r="T56" s="387"/>
      <c r="W56" s="387"/>
      <c r="X56" s="387"/>
      <c r="Y56" s="387"/>
    </row>
    <row r="57" spans="2:51" s="381" customFormat="1" ht="17.25" customHeight="1" x14ac:dyDescent="0.15">
      <c r="C57" s="379" t="s">
        <v>1096</v>
      </c>
      <c r="F57" s="388"/>
      <c r="G57" s="387"/>
      <c r="H57" s="387"/>
      <c r="J57" s="387"/>
      <c r="K57" s="387"/>
      <c r="L57" s="387"/>
      <c r="M57" s="387"/>
      <c r="N57" s="387"/>
      <c r="O57" s="387"/>
      <c r="R57" s="387"/>
      <c r="S57" s="387"/>
      <c r="T57" s="387"/>
      <c r="W57" s="387"/>
      <c r="X57" s="387"/>
      <c r="Y57" s="387"/>
    </row>
    <row r="58" spans="2:51" s="381" customFormat="1" ht="17.25" customHeight="1" x14ac:dyDescent="0.15">
      <c r="C58" s="379" t="s">
        <v>1097</v>
      </c>
      <c r="F58" s="379"/>
      <c r="G58" s="387"/>
      <c r="H58" s="387"/>
      <c r="J58" s="387"/>
      <c r="K58" s="387"/>
      <c r="L58" s="387"/>
      <c r="M58" s="387"/>
      <c r="N58" s="387"/>
      <c r="O58" s="387"/>
      <c r="R58" s="387"/>
      <c r="S58" s="387"/>
      <c r="T58" s="387"/>
      <c r="W58" s="387"/>
      <c r="X58" s="387"/>
      <c r="Y58" s="387"/>
    </row>
    <row r="59" spans="2:51" s="381" customFormat="1" ht="17.25" customHeight="1" x14ac:dyDescent="0.15">
      <c r="B59" s="379"/>
      <c r="C59" s="379"/>
      <c r="D59" s="379"/>
      <c r="E59" s="388"/>
      <c r="F59" s="387"/>
      <c r="G59" s="387"/>
      <c r="H59" s="387"/>
      <c r="J59" s="387"/>
      <c r="K59" s="387"/>
      <c r="L59" s="387"/>
      <c r="M59" s="387"/>
      <c r="N59" s="387"/>
      <c r="O59" s="387"/>
      <c r="R59" s="387"/>
      <c r="S59" s="387"/>
      <c r="T59" s="387"/>
      <c r="W59" s="387"/>
      <c r="X59" s="387"/>
      <c r="Y59" s="387"/>
    </row>
    <row r="60" spans="2:51" s="381" customFormat="1" ht="17.25" customHeight="1" x14ac:dyDescent="0.15">
      <c r="B60" s="379" t="s">
        <v>1129</v>
      </c>
      <c r="C60" s="379"/>
      <c r="D60" s="379"/>
    </row>
    <row r="61" spans="2:51" s="381" customFormat="1" ht="17.25" customHeight="1" x14ac:dyDescent="0.15">
      <c r="B61" s="379" t="s">
        <v>1099</v>
      </c>
      <c r="C61" s="379"/>
      <c r="D61" s="379"/>
    </row>
    <row r="62" spans="2:51" s="381" customFormat="1" ht="17.25" customHeight="1" x14ac:dyDescent="0.15">
      <c r="B62" s="389" t="s">
        <v>1100</v>
      </c>
      <c r="E62" s="387"/>
      <c r="F62" s="387"/>
      <c r="G62" s="387"/>
      <c r="H62" s="387"/>
      <c r="I62" s="387"/>
      <c r="J62" s="387"/>
      <c r="K62" s="387"/>
      <c r="L62" s="387"/>
      <c r="M62" s="387"/>
      <c r="N62" s="387"/>
      <c r="O62" s="387"/>
      <c r="P62" s="387"/>
      <c r="Q62" s="387"/>
      <c r="R62" s="387"/>
      <c r="S62" s="387"/>
      <c r="T62" s="387"/>
      <c r="U62" s="387"/>
      <c r="Y62" s="387"/>
      <c r="Z62" s="387"/>
      <c r="AA62" s="387"/>
      <c r="AB62" s="387"/>
      <c r="AD62" s="387"/>
      <c r="AE62" s="387"/>
      <c r="AF62" s="387"/>
      <c r="AG62" s="387"/>
      <c r="AH62" s="387"/>
      <c r="AI62" s="390"/>
      <c r="AJ62" s="387"/>
      <c r="AK62" s="387"/>
      <c r="AL62" s="387"/>
      <c r="AM62" s="387"/>
      <c r="AN62" s="387"/>
      <c r="AO62" s="387"/>
      <c r="AP62" s="387"/>
      <c r="AQ62" s="387"/>
      <c r="AR62" s="387"/>
      <c r="AS62" s="387"/>
      <c r="AT62" s="387"/>
      <c r="AU62" s="387"/>
      <c r="AV62" s="387"/>
      <c r="AW62" s="387"/>
      <c r="AX62" s="387"/>
      <c r="AY62" s="390"/>
    </row>
    <row r="63" spans="2:51" s="381" customFormat="1" ht="17.25" customHeight="1" x14ac:dyDescent="0.15">
      <c r="B63" s="389" t="s">
        <v>1130</v>
      </c>
      <c r="E63" s="387"/>
      <c r="F63" s="387"/>
      <c r="G63" s="387"/>
      <c r="H63" s="387"/>
      <c r="I63" s="387"/>
      <c r="J63" s="387"/>
      <c r="K63" s="387"/>
      <c r="L63" s="387"/>
      <c r="M63" s="387"/>
      <c r="N63" s="387"/>
      <c r="O63" s="387"/>
      <c r="P63" s="387"/>
      <c r="Q63" s="387"/>
      <c r="R63" s="387"/>
      <c r="S63" s="387"/>
      <c r="T63" s="387"/>
      <c r="U63" s="387"/>
      <c r="Y63" s="387"/>
      <c r="Z63" s="387"/>
      <c r="AA63" s="387"/>
      <c r="AB63" s="387"/>
      <c r="AD63" s="387"/>
      <c r="AE63" s="387"/>
      <c r="AF63" s="387"/>
      <c r="AG63" s="387"/>
      <c r="AH63" s="387"/>
      <c r="AI63" s="390"/>
      <c r="AJ63" s="387"/>
      <c r="AK63" s="387"/>
      <c r="AL63" s="387"/>
      <c r="AM63" s="387"/>
      <c r="AN63" s="387"/>
      <c r="AO63" s="387"/>
      <c r="AP63" s="387"/>
      <c r="AQ63" s="387"/>
      <c r="AR63" s="387"/>
      <c r="AS63" s="387"/>
      <c r="AT63" s="387"/>
      <c r="AU63" s="387"/>
      <c r="AV63" s="387"/>
      <c r="AW63" s="387"/>
      <c r="AX63" s="387"/>
      <c r="AY63" s="390"/>
    </row>
    <row r="64" spans="2:51" s="381" customFormat="1" ht="17.25" customHeight="1" x14ac:dyDescent="0.15"/>
    <row r="65" spans="2:54" s="381" customFormat="1" ht="17.25" customHeight="1" x14ac:dyDescent="0.15">
      <c r="B65" s="379" t="s">
        <v>1131</v>
      </c>
      <c r="C65" s="379"/>
    </row>
    <row r="66" spans="2:54" s="381" customFormat="1" ht="17.25" customHeight="1" x14ac:dyDescent="0.15">
      <c r="B66" s="379"/>
      <c r="C66" s="379"/>
    </row>
    <row r="67" spans="2:54" s="381" customFormat="1" ht="17.25" customHeight="1" x14ac:dyDescent="0.15">
      <c r="B67" s="379" t="s">
        <v>1132</v>
      </c>
      <c r="C67" s="379"/>
    </row>
    <row r="68" spans="2:54" s="381" customFormat="1" ht="17.25" customHeight="1" x14ac:dyDescent="0.15">
      <c r="B68" s="379" t="s">
        <v>1103</v>
      </c>
      <c r="C68" s="379"/>
    </row>
    <row r="69" spans="2:54" s="381" customFormat="1" ht="17.25" customHeight="1" x14ac:dyDescent="0.15">
      <c r="B69" s="379"/>
      <c r="C69" s="379"/>
    </row>
    <row r="70" spans="2:54" s="381" customFormat="1" ht="17.25" customHeight="1" x14ac:dyDescent="0.15">
      <c r="B70" s="379" t="s">
        <v>1133</v>
      </c>
      <c r="C70" s="379"/>
    </row>
    <row r="71" spans="2:54" s="381" customFormat="1" ht="17.25" customHeight="1" x14ac:dyDescent="0.15">
      <c r="B71" s="379" t="s">
        <v>1105</v>
      </c>
      <c r="C71" s="379"/>
    </row>
    <row r="72" spans="2:54" s="381" customFormat="1" ht="17.25" customHeight="1" x14ac:dyDescent="0.15">
      <c r="B72" s="379"/>
      <c r="C72" s="379"/>
    </row>
    <row r="73" spans="2:54" s="381" customFormat="1" ht="17.25" customHeight="1" x14ac:dyDescent="0.15">
      <c r="B73" s="379" t="s">
        <v>1134</v>
      </c>
      <c r="C73" s="379"/>
      <c r="D73" s="379"/>
    </row>
    <row r="74" spans="2:54" s="381" customFormat="1" ht="17.25" customHeight="1" x14ac:dyDescent="0.15">
      <c r="B74" s="379"/>
      <c r="C74" s="379"/>
      <c r="D74" s="379"/>
    </row>
    <row r="75" spans="2:54" s="381" customFormat="1" ht="17.25" customHeight="1" x14ac:dyDescent="0.15">
      <c r="B75" s="381" t="s">
        <v>1135</v>
      </c>
      <c r="D75" s="379"/>
    </row>
    <row r="76" spans="2:54" s="381" customFormat="1" ht="17.25" customHeight="1" x14ac:dyDescent="0.15">
      <c r="B76" s="381" t="s">
        <v>1108</v>
      </c>
      <c r="D76" s="379"/>
    </row>
    <row r="77" spans="2:54" s="381" customFormat="1" ht="17.25" customHeight="1" x14ac:dyDescent="0.15">
      <c r="B77" s="381" t="s">
        <v>1109</v>
      </c>
    </row>
    <row r="78" spans="2:54" s="381" customFormat="1" ht="17.25" customHeight="1" x14ac:dyDescent="0.15"/>
    <row r="79" spans="2:54" s="381" customFormat="1" ht="17.25" customHeight="1" x14ac:dyDescent="0.15">
      <c r="B79" s="381" t="s">
        <v>1136</v>
      </c>
      <c r="E79" s="391"/>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1"/>
      <c r="AE79" s="391"/>
      <c r="AF79" s="391"/>
      <c r="AG79" s="391"/>
      <c r="AH79" s="391"/>
      <c r="AI79" s="391"/>
      <c r="AJ79" s="391"/>
      <c r="AK79" s="391"/>
      <c r="AL79" s="391"/>
      <c r="AM79" s="391"/>
      <c r="AN79" s="391"/>
      <c r="AO79" s="391"/>
      <c r="AP79" s="391"/>
      <c r="AQ79" s="391"/>
      <c r="AR79" s="391"/>
      <c r="AS79" s="391"/>
      <c r="AT79" s="391"/>
      <c r="AU79" s="391"/>
      <c r="AV79" s="391"/>
      <c r="AW79" s="391"/>
      <c r="AX79" s="391"/>
    </row>
    <row r="80" spans="2:54" s="381" customFormat="1" ht="17.25" customHeight="1" x14ac:dyDescent="0.15">
      <c r="B80" s="392" t="s">
        <v>1111</v>
      </c>
      <c r="E80" s="391"/>
      <c r="F80" s="391"/>
      <c r="G80" s="391"/>
      <c r="H80" s="391"/>
      <c r="I80" s="391"/>
      <c r="J80" s="391"/>
      <c r="K80" s="391"/>
      <c r="L80" s="391"/>
      <c r="M80" s="391"/>
      <c r="N80" s="391"/>
      <c r="O80" s="391"/>
      <c r="P80" s="391"/>
      <c r="Q80" s="391"/>
      <c r="R80" s="391"/>
      <c r="S80" s="391"/>
      <c r="T80" s="391"/>
      <c r="U80" s="391"/>
      <c r="V80" s="391"/>
      <c r="W80" s="391"/>
      <c r="X80" s="391"/>
      <c r="Y80" s="391"/>
      <c r="Z80" s="391"/>
      <c r="AA80" s="391"/>
      <c r="AB80" s="391"/>
      <c r="AC80" s="391"/>
      <c r="AD80" s="391"/>
      <c r="AE80" s="391"/>
      <c r="AF80" s="391"/>
      <c r="AG80" s="391"/>
      <c r="AH80" s="391"/>
      <c r="AI80" s="391"/>
      <c r="AJ80" s="391"/>
      <c r="AK80" s="391"/>
      <c r="AL80" s="391"/>
      <c r="AM80" s="391"/>
      <c r="AN80" s="391"/>
      <c r="AO80" s="391"/>
      <c r="AP80" s="391"/>
      <c r="AQ80" s="391"/>
      <c r="AR80" s="391"/>
      <c r="AS80" s="391"/>
      <c r="AT80" s="391"/>
      <c r="AU80" s="391"/>
      <c r="AV80" s="391"/>
      <c r="AW80" s="391"/>
      <c r="AX80" s="391"/>
      <c r="AY80" s="391"/>
      <c r="AZ80" s="391"/>
      <c r="BA80" s="391"/>
      <c r="BB80" s="391"/>
    </row>
    <row r="81" spans="2:2" ht="18.75" customHeight="1" x14ac:dyDescent="0.15">
      <c r="B81" s="393" t="s">
        <v>1112</v>
      </c>
    </row>
    <row r="82" spans="2:2" ht="18.75" customHeight="1" x14ac:dyDescent="0.15">
      <c r="B82" s="392" t="s">
        <v>1113</v>
      </c>
    </row>
    <row r="83" spans="2:2" ht="18.75" customHeight="1" x14ac:dyDescent="0.15">
      <c r="B83" s="393" t="s">
        <v>1114</v>
      </c>
    </row>
    <row r="84" spans="2:2" ht="18.75" customHeight="1" x14ac:dyDescent="0.15">
      <c r="B84" s="392" t="s">
        <v>1115</v>
      </c>
    </row>
    <row r="85" spans="2:2" ht="18.75" customHeight="1" x14ac:dyDescent="0.15">
      <c r="B85" s="392" t="s">
        <v>1116</v>
      </c>
    </row>
    <row r="86" spans="2:2" ht="18.75" customHeight="1" x14ac:dyDescent="0.15">
      <c r="B86" s="392" t="s">
        <v>1117</v>
      </c>
    </row>
    <row r="87" spans="2:2" ht="18.75" customHeight="1" x14ac:dyDescent="0.15"/>
    <row r="88" spans="2:2" ht="18.75" customHeight="1" x14ac:dyDescent="0.15"/>
    <row r="89" spans="2:2" ht="18.75" customHeight="1" x14ac:dyDescent="0.15"/>
    <row r="90" spans="2:2" ht="18.75" customHeight="1" x14ac:dyDescent="0.15"/>
    <row r="91" spans="2:2" ht="18.75" customHeight="1" x14ac:dyDescent="0.15"/>
    <row r="92" spans="2:2" ht="18.75" customHeight="1" x14ac:dyDescent="0.15"/>
    <row r="93" spans="2:2" ht="18.75" customHeight="1" x14ac:dyDescent="0.15"/>
    <row r="94" spans="2:2" ht="18.75" customHeight="1" x14ac:dyDescent="0.15"/>
    <row r="95" spans="2:2" ht="18.75" customHeight="1" x14ac:dyDescent="0.15"/>
    <row r="96" spans="2:2"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row r="117" ht="18.75" customHeight="1" x14ac:dyDescent="0.15"/>
    <row r="118" ht="18.75" customHeight="1" x14ac:dyDescent="0.15"/>
    <row r="119" ht="18.75" customHeight="1" x14ac:dyDescent="0.15"/>
    <row r="120" ht="18.75" customHeight="1" x14ac:dyDescent="0.15"/>
    <row r="121" ht="18.75" customHeight="1" x14ac:dyDescent="0.15"/>
    <row r="122" ht="18.75" customHeight="1" x14ac:dyDescent="0.15"/>
    <row r="123" ht="18.75" customHeight="1" x14ac:dyDescent="0.15"/>
    <row r="124" ht="18.75" customHeight="1" x14ac:dyDescent="0.15"/>
    <row r="125" ht="18.75" customHeight="1" x14ac:dyDescent="0.15"/>
    <row r="126" ht="18.75" customHeight="1" x14ac:dyDescent="0.1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pageSetUpPr fitToPage="1"/>
  </sheetPr>
  <dimension ref="B1:BO150"/>
  <sheetViews>
    <sheetView showGridLines="0" view="pageBreakPreview" zoomScale="75" zoomScaleNormal="55" zoomScaleSheetLayoutView="75" workbookViewId="0">
      <selection activeCell="AC3" sqref="AC3"/>
    </sheetView>
  </sheetViews>
  <sheetFormatPr defaultColWidth="4.5" defaultRowHeight="14.25" x14ac:dyDescent="0.15"/>
  <cols>
    <col min="1" max="1" width="0.875" style="271" customWidth="1"/>
    <col min="2" max="2" width="5.625" style="271" customWidth="1"/>
    <col min="3" max="4" width="8.125" style="271" customWidth="1"/>
    <col min="5" max="8" width="3.125" style="271" hidden="1" customWidth="1"/>
    <col min="9" max="10" width="3.125" style="271" customWidth="1"/>
    <col min="11" max="62" width="5.625" style="271" customWidth="1"/>
    <col min="63" max="63" width="1.125" style="271" customWidth="1"/>
    <col min="64" max="16384" width="4.5" style="271"/>
  </cols>
  <sheetData>
    <row r="1" spans="2:67" s="251" customFormat="1" ht="20.25" customHeight="1" x14ac:dyDescent="0.15">
      <c r="C1" s="252" t="s">
        <v>878</v>
      </c>
      <c r="D1" s="252"/>
      <c r="E1" s="252"/>
      <c r="F1" s="252"/>
      <c r="G1" s="252"/>
      <c r="H1" s="252"/>
      <c r="I1" s="252"/>
      <c r="J1" s="252"/>
      <c r="M1" s="253" t="s">
        <v>879</v>
      </c>
      <c r="P1" s="252"/>
      <c r="Q1" s="252"/>
      <c r="R1" s="252"/>
      <c r="S1" s="252"/>
      <c r="T1" s="252"/>
      <c r="U1" s="252"/>
      <c r="V1" s="252"/>
      <c r="W1" s="252"/>
      <c r="AS1" s="254" t="s">
        <v>880</v>
      </c>
      <c r="AT1" s="1606" t="s">
        <v>881</v>
      </c>
      <c r="AU1" s="1607"/>
      <c r="AV1" s="1607"/>
      <c r="AW1" s="1607"/>
      <c r="AX1" s="1607"/>
      <c r="AY1" s="1607"/>
      <c r="AZ1" s="1607"/>
      <c r="BA1" s="1607"/>
      <c r="BB1" s="1607"/>
      <c r="BC1" s="1607"/>
      <c r="BD1" s="1607"/>
      <c r="BE1" s="1607"/>
      <c r="BF1" s="1607"/>
      <c r="BG1" s="1607"/>
      <c r="BH1" s="1607"/>
      <c r="BI1" s="1607"/>
      <c r="BJ1" s="254" t="s">
        <v>882</v>
      </c>
    </row>
    <row r="2" spans="2:67" s="255" customFormat="1" ht="20.25" customHeight="1" x14ac:dyDescent="0.15">
      <c r="J2" s="253"/>
      <c r="M2" s="253"/>
      <c r="N2" s="253"/>
      <c r="P2" s="254"/>
      <c r="Q2" s="254"/>
      <c r="R2" s="254"/>
      <c r="S2" s="254"/>
      <c r="T2" s="254"/>
      <c r="U2" s="254"/>
      <c r="V2" s="254"/>
      <c r="W2" s="254"/>
      <c r="AB2" s="254" t="s">
        <v>883</v>
      </c>
      <c r="AC2" s="1608">
        <v>7</v>
      </c>
      <c r="AD2" s="1608"/>
      <c r="AE2" s="254" t="s">
        <v>884</v>
      </c>
      <c r="AF2" s="1609">
        <f>IF(AC2=0,"",YEAR(DATE(2018+AC2,1,1)))</f>
        <v>2025</v>
      </c>
      <c r="AG2" s="1609"/>
      <c r="AH2" s="255" t="s">
        <v>885</v>
      </c>
      <c r="AI2" s="255" t="s">
        <v>886</v>
      </c>
      <c r="AJ2" s="1608">
        <v>4</v>
      </c>
      <c r="AK2" s="1608"/>
      <c r="AL2" s="255" t="s">
        <v>887</v>
      </c>
      <c r="AS2" s="254" t="s">
        <v>888</v>
      </c>
      <c r="AT2" s="1608" t="s">
        <v>889</v>
      </c>
      <c r="AU2" s="1608"/>
      <c r="AV2" s="1608"/>
      <c r="AW2" s="1608"/>
      <c r="AX2" s="1608"/>
      <c r="AY2" s="1608"/>
      <c r="AZ2" s="1608"/>
      <c r="BA2" s="1608"/>
      <c r="BB2" s="1608"/>
      <c r="BC2" s="1608"/>
      <c r="BD2" s="1608"/>
      <c r="BE2" s="1608"/>
      <c r="BF2" s="1608"/>
      <c r="BG2" s="1608"/>
      <c r="BH2" s="1608"/>
      <c r="BI2" s="1608"/>
      <c r="BJ2" s="254" t="s">
        <v>882</v>
      </c>
      <c r="BK2" s="254"/>
      <c r="BL2" s="254"/>
      <c r="BM2" s="254"/>
    </row>
    <row r="3" spans="2:67" s="255" customFormat="1" ht="20.25" customHeight="1" x14ac:dyDescent="0.15">
      <c r="J3" s="253"/>
      <c r="M3" s="253"/>
      <c r="O3" s="254"/>
      <c r="P3" s="254"/>
      <c r="Q3" s="254"/>
      <c r="R3" s="254"/>
      <c r="S3" s="254"/>
      <c r="T3" s="254"/>
      <c r="U3" s="254"/>
      <c r="AC3" s="256"/>
      <c r="AD3" s="256"/>
      <c r="AE3" s="256"/>
      <c r="AF3" s="257"/>
      <c r="AG3" s="256"/>
      <c r="BD3" s="258" t="s">
        <v>890</v>
      </c>
      <c r="BE3" s="1599" t="s">
        <v>891</v>
      </c>
      <c r="BF3" s="1600"/>
      <c r="BG3" s="1600"/>
      <c r="BH3" s="1601"/>
      <c r="BI3" s="254"/>
    </row>
    <row r="4" spans="2:67" s="255" customFormat="1" ht="20.25" customHeight="1" x14ac:dyDescent="0.15">
      <c r="J4" s="253"/>
      <c r="M4" s="253"/>
      <c r="O4" s="254"/>
      <c r="P4" s="254"/>
      <c r="Q4" s="254"/>
      <c r="R4" s="254"/>
      <c r="S4" s="254"/>
      <c r="T4" s="254"/>
      <c r="U4" s="254"/>
      <c r="AC4" s="256"/>
      <c r="AD4" s="256"/>
      <c r="AE4" s="256"/>
      <c r="AF4" s="257"/>
      <c r="AG4" s="256"/>
      <c r="BD4" s="258" t="s">
        <v>892</v>
      </c>
      <c r="BE4" s="1599" t="s">
        <v>893</v>
      </c>
      <c r="BF4" s="1600"/>
      <c r="BG4" s="1600"/>
      <c r="BH4" s="1601"/>
      <c r="BI4" s="254"/>
    </row>
    <row r="5" spans="2:67" s="255" customFormat="1" ht="9" customHeight="1" x14ac:dyDescent="0.15">
      <c r="J5" s="253"/>
      <c r="M5" s="253"/>
      <c r="O5" s="254"/>
      <c r="P5" s="254"/>
      <c r="Q5" s="254"/>
      <c r="R5" s="254"/>
      <c r="S5" s="254"/>
      <c r="T5" s="254"/>
      <c r="U5" s="254"/>
      <c r="AC5" s="259"/>
      <c r="AD5" s="259"/>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60"/>
      <c r="BI5" s="260"/>
    </row>
    <row r="6" spans="2:67" s="255" customFormat="1" ht="21" customHeight="1" x14ac:dyDescent="0.15">
      <c r="B6" s="252"/>
      <c r="C6" s="251"/>
      <c r="D6" s="251"/>
      <c r="E6" s="251"/>
      <c r="F6" s="251"/>
      <c r="G6" s="251"/>
      <c r="H6" s="251"/>
      <c r="I6" s="251"/>
      <c r="J6" s="251"/>
      <c r="K6" s="261"/>
      <c r="L6" s="261"/>
      <c r="M6" s="261"/>
      <c r="N6" s="262"/>
      <c r="O6" s="261"/>
      <c r="P6" s="261"/>
      <c r="Q6" s="261"/>
      <c r="AJ6" s="251"/>
      <c r="AK6" s="251"/>
      <c r="AL6" s="251"/>
      <c r="AM6" s="251"/>
      <c r="AN6" s="251"/>
      <c r="AO6" s="251" t="s">
        <v>894</v>
      </c>
      <c r="AP6" s="251"/>
      <c r="AQ6" s="251"/>
      <c r="AR6" s="251"/>
      <c r="AS6" s="251"/>
      <c r="AT6" s="251"/>
      <c r="AU6" s="251"/>
      <c r="AW6" s="263"/>
      <c r="AX6" s="263"/>
      <c r="AY6" s="264"/>
      <c r="AZ6" s="251"/>
      <c r="BA6" s="1602">
        <v>40</v>
      </c>
      <c r="BB6" s="1603"/>
      <c r="BC6" s="264" t="s">
        <v>895</v>
      </c>
      <c r="BD6" s="251"/>
      <c r="BE6" s="1602">
        <v>160</v>
      </c>
      <c r="BF6" s="1603"/>
      <c r="BG6" s="264" t="s">
        <v>896</v>
      </c>
      <c r="BH6" s="251"/>
      <c r="BI6" s="260"/>
    </row>
    <row r="7" spans="2:67" s="255" customFormat="1" ht="5.25" customHeight="1" x14ac:dyDescent="0.15">
      <c r="B7" s="252"/>
      <c r="C7" s="265"/>
      <c r="D7" s="265"/>
      <c r="E7" s="265"/>
      <c r="F7" s="265"/>
      <c r="G7" s="265"/>
      <c r="H7" s="265"/>
      <c r="I7" s="265"/>
      <c r="J7" s="261"/>
      <c r="K7" s="261"/>
      <c r="L7" s="261"/>
      <c r="M7" s="262"/>
      <c r="N7" s="261"/>
      <c r="O7" s="261"/>
      <c r="P7" s="261"/>
      <c r="Q7" s="261"/>
      <c r="AJ7" s="251"/>
      <c r="AK7" s="251"/>
      <c r="AL7" s="251"/>
      <c r="AM7" s="251"/>
      <c r="AN7" s="251"/>
      <c r="AO7" s="251"/>
      <c r="AP7" s="251"/>
      <c r="AQ7" s="251"/>
      <c r="AR7" s="251"/>
      <c r="AS7" s="251"/>
      <c r="AT7" s="251"/>
      <c r="AU7" s="251"/>
      <c r="AV7" s="251"/>
      <c r="AW7" s="251"/>
      <c r="AX7" s="251"/>
      <c r="AY7" s="251"/>
      <c r="AZ7" s="251"/>
      <c r="BA7" s="251"/>
      <c r="BB7" s="251"/>
      <c r="BC7" s="251"/>
      <c r="BD7" s="251"/>
      <c r="BE7" s="251"/>
      <c r="BF7" s="251"/>
      <c r="BG7" s="251"/>
      <c r="BH7" s="260"/>
      <c r="BI7" s="260"/>
    </row>
    <row r="8" spans="2:67" s="255" customFormat="1" ht="21" customHeight="1" x14ac:dyDescent="0.15">
      <c r="B8" s="266"/>
      <c r="C8" s="262"/>
      <c r="D8" s="262"/>
      <c r="E8" s="262"/>
      <c r="F8" s="262"/>
      <c r="G8" s="262"/>
      <c r="H8" s="262"/>
      <c r="I8" s="262"/>
      <c r="J8" s="261"/>
      <c r="K8" s="261"/>
      <c r="L8" s="261"/>
      <c r="M8" s="262"/>
      <c r="N8" s="261"/>
      <c r="O8" s="261"/>
      <c r="P8" s="261"/>
      <c r="Q8" s="261"/>
      <c r="AJ8" s="267"/>
      <c r="AK8" s="267"/>
      <c r="AL8" s="267"/>
      <c r="AM8" s="251"/>
      <c r="AN8" s="260"/>
      <c r="AO8" s="268"/>
      <c r="AP8" s="268"/>
      <c r="AQ8" s="252"/>
      <c r="AR8" s="263"/>
      <c r="AS8" s="263"/>
      <c r="AT8" s="263"/>
      <c r="AU8" s="269"/>
      <c r="AV8" s="269"/>
      <c r="AW8" s="251"/>
      <c r="AX8" s="263"/>
      <c r="AY8" s="263"/>
      <c r="AZ8" s="262"/>
      <c r="BA8" s="251"/>
      <c r="BB8" s="251" t="s">
        <v>897</v>
      </c>
      <c r="BC8" s="251"/>
      <c r="BD8" s="251"/>
      <c r="BE8" s="1604">
        <f>DAY(EOMONTH(DATE(AF2,AJ2,1),0))</f>
        <v>30</v>
      </c>
      <c r="BF8" s="1605"/>
      <c r="BG8" s="251" t="s">
        <v>898</v>
      </c>
      <c r="BH8" s="251"/>
      <c r="BI8" s="251"/>
      <c r="BM8" s="254"/>
      <c r="BN8" s="254"/>
      <c r="BO8" s="254"/>
    </row>
    <row r="9" spans="2:67" s="255" customFormat="1" ht="5.25" customHeight="1" x14ac:dyDescent="0.15">
      <c r="B9" s="266"/>
      <c r="C9" s="262"/>
      <c r="D9" s="262"/>
      <c r="E9" s="262"/>
      <c r="F9" s="262"/>
      <c r="G9" s="262"/>
      <c r="H9" s="262"/>
      <c r="I9" s="262"/>
      <c r="J9" s="261"/>
      <c r="K9" s="261"/>
      <c r="L9" s="261"/>
      <c r="M9" s="262"/>
      <c r="N9" s="261"/>
      <c r="O9" s="261"/>
      <c r="P9" s="261"/>
      <c r="Q9" s="261"/>
      <c r="AJ9" s="267"/>
      <c r="AK9" s="267"/>
      <c r="AL9" s="267"/>
      <c r="AM9" s="251"/>
      <c r="AN9" s="260"/>
      <c r="AO9" s="268"/>
      <c r="AP9" s="268"/>
      <c r="AQ9" s="252"/>
      <c r="AR9" s="263"/>
      <c r="AS9" s="263"/>
      <c r="AT9" s="263"/>
      <c r="AU9" s="269"/>
      <c r="AV9" s="269"/>
      <c r="AW9" s="251"/>
      <c r="AX9" s="263"/>
      <c r="AY9" s="263"/>
      <c r="AZ9" s="262"/>
      <c r="BA9" s="251"/>
      <c r="BB9" s="251"/>
      <c r="BC9" s="251"/>
      <c r="BD9" s="251"/>
      <c r="BE9" s="262"/>
      <c r="BF9" s="262"/>
      <c r="BG9" s="251"/>
      <c r="BH9" s="251"/>
      <c r="BI9" s="251"/>
      <c r="BM9" s="254"/>
      <c r="BN9" s="254"/>
      <c r="BO9" s="254"/>
    </row>
    <row r="10" spans="2:67" s="255" customFormat="1" ht="21" customHeight="1" x14ac:dyDescent="0.15">
      <c r="B10" s="266"/>
      <c r="C10" s="262"/>
      <c r="D10" s="262"/>
      <c r="E10" s="262"/>
      <c r="F10" s="262"/>
      <c r="G10" s="262"/>
      <c r="H10" s="262"/>
      <c r="I10" s="262"/>
      <c r="J10" s="261"/>
      <c r="K10" s="261"/>
      <c r="L10" s="261"/>
      <c r="M10" s="262"/>
      <c r="N10" s="261"/>
      <c r="O10" s="261"/>
      <c r="P10" s="261"/>
      <c r="Q10" s="261"/>
      <c r="AJ10" s="267"/>
      <c r="AK10" s="267"/>
      <c r="AL10" s="267"/>
      <c r="AM10" s="251"/>
      <c r="AN10" s="260"/>
      <c r="AO10" s="251" t="s">
        <v>899</v>
      </c>
      <c r="AP10" s="268"/>
      <c r="AQ10" s="251"/>
      <c r="AR10" s="252" t="s">
        <v>900</v>
      </c>
      <c r="AS10" s="251"/>
      <c r="AT10" s="251"/>
      <c r="AU10" s="251"/>
      <c r="AV10" s="251"/>
      <c r="AW10" s="251"/>
      <c r="AX10" s="265"/>
      <c r="AY10" s="265"/>
      <c r="AZ10" s="270" t="s">
        <v>901</v>
      </c>
      <c r="BA10" s="1602">
        <v>20</v>
      </c>
      <c r="BB10" s="1603"/>
      <c r="BC10" s="264" t="s">
        <v>902</v>
      </c>
      <c r="BD10" s="270" t="s">
        <v>903</v>
      </c>
      <c r="BE10" s="1602">
        <v>30</v>
      </c>
      <c r="BF10" s="1603"/>
      <c r="BG10" s="264" t="s">
        <v>902</v>
      </c>
      <c r="BH10" s="251"/>
      <c r="BI10" s="251"/>
      <c r="BM10" s="254"/>
      <c r="BN10" s="254"/>
      <c r="BO10" s="254"/>
    </row>
    <row r="11" spans="2:67" ht="5.25" customHeight="1" thickBot="1" x14ac:dyDescent="0.2">
      <c r="C11" s="272"/>
      <c r="D11" s="272"/>
      <c r="E11" s="272"/>
      <c r="F11" s="272"/>
      <c r="G11" s="272"/>
      <c r="H11" s="272"/>
      <c r="I11" s="272"/>
      <c r="J11" s="272"/>
      <c r="AC11" s="272"/>
      <c r="AT11" s="272"/>
      <c r="BK11" s="273"/>
      <c r="BL11" s="273"/>
      <c r="BM11" s="273"/>
    </row>
    <row r="12" spans="2:67" ht="21.6" customHeight="1" x14ac:dyDescent="0.15">
      <c r="B12" s="1582" t="s">
        <v>904</v>
      </c>
      <c r="C12" s="1570" t="s">
        <v>905</v>
      </c>
      <c r="D12" s="1585"/>
      <c r="E12" s="274"/>
      <c r="F12" s="275"/>
      <c r="G12" s="274"/>
      <c r="H12" s="275"/>
      <c r="I12" s="1588" t="s">
        <v>906</v>
      </c>
      <c r="J12" s="1589"/>
      <c r="K12" s="1594" t="s">
        <v>907</v>
      </c>
      <c r="L12" s="1571"/>
      <c r="M12" s="1571"/>
      <c r="N12" s="1585"/>
      <c r="O12" s="1594" t="s">
        <v>908</v>
      </c>
      <c r="P12" s="1571"/>
      <c r="Q12" s="1571"/>
      <c r="R12" s="1571"/>
      <c r="S12" s="1585"/>
      <c r="T12" s="276"/>
      <c r="U12" s="276"/>
      <c r="V12" s="277"/>
      <c r="W12" s="1597" t="s">
        <v>909</v>
      </c>
      <c r="X12" s="1598"/>
      <c r="Y12" s="1598"/>
      <c r="Z12" s="1598"/>
      <c r="AA12" s="1598"/>
      <c r="AB12" s="1598"/>
      <c r="AC12" s="1598"/>
      <c r="AD12" s="1598"/>
      <c r="AE12" s="1598"/>
      <c r="AF12" s="1598"/>
      <c r="AG12" s="1598"/>
      <c r="AH12" s="1598"/>
      <c r="AI12" s="1598"/>
      <c r="AJ12" s="1598"/>
      <c r="AK12" s="1598"/>
      <c r="AL12" s="1598"/>
      <c r="AM12" s="1598"/>
      <c r="AN12" s="1598"/>
      <c r="AO12" s="1598"/>
      <c r="AP12" s="1598"/>
      <c r="AQ12" s="1598"/>
      <c r="AR12" s="1598"/>
      <c r="AS12" s="1598"/>
      <c r="AT12" s="1598"/>
      <c r="AU12" s="1598"/>
      <c r="AV12" s="1598"/>
      <c r="AW12" s="1598"/>
      <c r="AX12" s="1598"/>
      <c r="AY12" s="1598"/>
      <c r="AZ12" s="1598"/>
      <c r="BA12" s="1598"/>
      <c r="BB12" s="1561" t="str">
        <f>IF(BE3="４週","(10)1～4週目の勤務時間数合計","(10)1か月の勤務時間数　合計")</f>
        <v>(10)1～4週目の勤務時間数合計</v>
      </c>
      <c r="BC12" s="1562"/>
      <c r="BD12" s="1567" t="s">
        <v>910</v>
      </c>
      <c r="BE12" s="1562"/>
      <c r="BF12" s="1570" t="s">
        <v>911</v>
      </c>
      <c r="BG12" s="1571"/>
      <c r="BH12" s="1571"/>
      <c r="BI12" s="1571"/>
      <c r="BJ12" s="1572"/>
    </row>
    <row r="13" spans="2:67" ht="20.25" customHeight="1" x14ac:dyDescent="0.15">
      <c r="B13" s="1583"/>
      <c r="C13" s="1573"/>
      <c r="D13" s="1586"/>
      <c r="E13" s="278"/>
      <c r="F13" s="279"/>
      <c r="G13" s="278"/>
      <c r="H13" s="279"/>
      <c r="I13" s="1590"/>
      <c r="J13" s="1591"/>
      <c r="K13" s="1595"/>
      <c r="L13" s="1574"/>
      <c r="M13" s="1574"/>
      <c r="N13" s="1586"/>
      <c r="O13" s="1595"/>
      <c r="P13" s="1574"/>
      <c r="Q13" s="1574"/>
      <c r="R13" s="1574"/>
      <c r="S13" s="1586"/>
      <c r="T13" s="280"/>
      <c r="U13" s="280"/>
      <c r="V13" s="281"/>
      <c r="W13" s="1579" t="s">
        <v>912</v>
      </c>
      <c r="X13" s="1579"/>
      <c r="Y13" s="1579"/>
      <c r="Z13" s="1579"/>
      <c r="AA13" s="1579"/>
      <c r="AB13" s="1579"/>
      <c r="AC13" s="1580"/>
      <c r="AD13" s="1581" t="s">
        <v>913</v>
      </c>
      <c r="AE13" s="1579"/>
      <c r="AF13" s="1579"/>
      <c r="AG13" s="1579"/>
      <c r="AH13" s="1579"/>
      <c r="AI13" s="1579"/>
      <c r="AJ13" s="1580"/>
      <c r="AK13" s="1581" t="s">
        <v>914</v>
      </c>
      <c r="AL13" s="1579"/>
      <c r="AM13" s="1579"/>
      <c r="AN13" s="1579"/>
      <c r="AO13" s="1579"/>
      <c r="AP13" s="1579"/>
      <c r="AQ13" s="1580"/>
      <c r="AR13" s="1581" t="s">
        <v>915</v>
      </c>
      <c r="AS13" s="1579"/>
      <c r="AT13" s="1579"/>
      <c r="AU13" s="1579"/>
      <c r="AV13" s="1579"/>
      <c r="AW13" s="1579"/>
      <c r="AX13" s="1580"/>
      <c r="AY13" s="1581" t="s">
        <v>916</v>
      </c>
      <c r="AZ13" s="1579"/>
      <c r="BA13" s="1579"/>
      <c r="BB13" s="1563"/>
      <c r="BC13" s="1564"/>
      <c r="BD13" s="1568"/>
      <c r="BE13" s="1564"/>
      <c r="BF13" s="1573"/>
      <c r="BG13" s="1574"/>
      <c r="BH13" s="1574"/>
      <c r="BI13" s="1574"/>
      <c r="BJ13" s="1575"/>
    </row>
    <row r="14" spans="2:67" ht="20.25" customHeight="1" x14ac:dyDescent="0.15">
      <c r="B14" s="1583"/>
      <c r="C14" s="1573"/>
      <c r="D14" s="1586"/>
      <c r="E14" s="278"/>
      <c r="F14" s="279"/>
      <c r="G14" s="278"/>
      <c r="H14" s="279"/>
      <c r="I14" s="1590"/>
      <c r="J14" s="1591"/>
      <c r="K14" s="1595"/>
      <c r="L14" s="1574"/>
      <c r="M14" s="1574"/>
      <c r="N14" s="1586"/>
      <c r="O14" s="1595"/>
      <c r="P14" s="1574"/>
      <c r="Q14" s="1574"/>
      <c r="R14" s="1574"/>
      <c r="S14" s="1586"/>
      <c r="T14" s="280"/>
      <c r="U14" s="280"/>
      <c r="V14" s="281"/>
      <c r="W14" s="282">
        <v>1</v>
      </c>
      <c r="X14" s="283">
        <v>2</v>
      </c>
      <c r="Y14" s="283">
        <v>3</v>
      </c>
      <c r="Z14" s="283">
        <v>4</v>
      </c>
      <c r="AA14" s="283">
        <v>5</v>
      </c>
      <c r="AB14" s="283">
        <v>6</v>
      </c>
      <c r="AC14" s="284">
        <v>7</v>
      </c>
      <c r="AD14" s="285">
        <v>8</v>
      </c>
      <c r="AE14" s="283">
        <v>9</v>
      </c>
      <c r="AF14" s="283">
        <v>10</v>
      </c>
      <c r="AG14" s="283">
        <v>11</v>
      </c>
      <c r="AH14" s="283">
        <v>12</v>
      </c>
      <c r="AI14" s="283">
        <v>13</v>
      </c>
      <c r="AJ14" s="284">
        <v>14</v>
      </c>
      <c r="AK14" s="282">
        <v>15</v>
      </c>
      <c r="AL14" s="283">
        <v>16</v>
      </c>
      <c r="AM14" s="283">
        <v>17</v>
      </c>
      <c r="AN14" s="283">
        <v>18</v>
      </c>
      <c r="AO14" s="283">
        <v>19</v>
      </c>
      <c r="AP14" s="283">
        <v>20</v>
      </c>
      <c r="AQ14" s="284">
        <v>21</v>
      </c>
      <c r="AR14" s="285">
        <v>22</v>
      </c>
      <c r="AS14" s="283">
        <v>23</v>
      </c>
      <c r="AT14" s="283">
        <v>24</v>
      </c>
      <c r="AU14" s="283">
        <v>25</v>
      </c>
      <c r="AV14" s="283">
        <v>26</v>
      </c>
      <c r="AW14" s="283">
        <v>27</v>
      </c>
      <c r="AX14" s="284">
        <v>28</v>
      </c>
      <c r="AY14" s="285" t="str">
        <f>IF($BE$3="暦月",IF(DAY(DATE($AF$2,$AJ$2,29))=29,29,""),"")</f>
        <v/>
      </c>
      <c r="AZ14" s="283" t="str">
        <f>IF($BE$3="暦月",IF(DAY(DATE($AF$2,$AJ$2,30))=30,30,""),"")</f>
        <v/>
      </c>
      <c r="BA14" s="284" t="str">
        <f>IF($BE$3="暦月",IF(DAY(DATE($AF$2,$AJ$2,31))=31,31,""),"")</f>
        <v/>
      </c>
      <c r="BB14" s="1563"/>
      <c r="BC14" s="1564"/>
      <c r="BD14" s="1568"/>
      <c r="BE14" s="1564"/>
      <c r="BF14" s="1573"/>
      <c r="BG14" s="1574"/>
      <c r="BH14" s="1574"/>
      <c r="BI14" s="1574"/>
      <c r="BJ14" s="1575"/>
    </row>
    <row r="15" spans="2:67" ht="20.25" hidden="1" customHeight="1" x14ac:dyDescent="0.15">
      <c r="B15" s="1583"/>
      <c r="C15" s="1573"/>
      <c r="D15" s="1586"/>
      <c r="E15" s="278"/>
      <c r="F15" s="279"/>
      <c r="G15" s="278"/>
      <c r="H15" s="279"/>
      <c r="I15" s="1590"/>
      <c r="J15" s="1591"/>
      <c r="K15" s="1595"/>
      <c r="L15" s="1574"/>
      <c r="M15" s="1574"/>
      <c r="N15" s="1586"/>
      <c r="O15" s="1595"/>
      <c r="P15" s="1574"/>
      <c r="Q15" s="1574"/>
      <c r="R15" s="1574"/>
      <c r="S15" s="1586"/>
      <c r="T15" s="280"/>
      <c r="U15" s="280"/>
      <c r="V15" s="281"/>
      <c r="W15" s="282">
        <f>WEEKDAY(DATE($AF$2,$AJ$2,1))</f>
        <v>3</v>
      </c>
      <c r="X15" s="283">
        <f>WEEKDAY(DATE($AF$2,$AJ$2,2))</f>
        <v>4</v>
      </c>
      <c r="Y15" s="283">
        <f>WEEKDAY(DATE($AF$2,$AJ$2,3))</f>
        <v>5</v>
      </c>
      <c r="Z15" s="283">
        <f>WEEKDAY(DATE($AF$2,$AJ$2,4))</f>
        <v>6</v>
      </c>
      <c r="AA15" s="283">
        <f>WEEKDAY(DATE($AF$2,$AJ$2,5))</f>
        <v>7</v>
      </c>
      <c r="AB15" s="283">
        <f>WEEKDAY(DATE($AF$2,$AJ$2,6))</f>
        <v>1</v>
      </c>
      <c r="AC15" s="284">
        <f>WEEKDAY(DATE($AF$2,$AJ$2,7))</f>
        <v>2</v>
      </c>
      <c r="AD15" s="285">
        <f>WEEKDAY(DATE($AF$2,$AJ$2,8))</f>
        <v>3</v>
      </c>
      <c r="AE15" s="283">
        <f>WEEKDAY(DATE($AF$2,$AJ$2,9))</f>
        <v>4</v>
      </c>
      <c r="AF15" s="283">
        <f>WEEKDAY(DATE($AF$2,$AJ$2,10))</f>
        <v>5</v>
      </c>
      <c r="AG15" s="283">
        <f>WEEKDAY(DATE($AF$2,$AJ$2,11))</f>
        <v>6</v>
      </c>
      <c r="AH15" s="283">
        <f>WEEKDAY(DATE($AF$2,$AJ$2,12))</f>
        <v>7</v>
      </c>
      <c r="AI15" s="283">
        <f>WEEKDAY(DATE($AF$2,$AJ$2,13))</f>
        <v>1</v>
      </c>
      <c r="AJ15" s="284">
        <f>WEEKDAY(DATE($AF$2,$AJ$2,14))</f>
        <v>2</v>
      </c>
      <c r="AK15" s="285">
        <f>WEEKDAY(DATE($AF$2,$AJ$2,15))</f>
        <v>3</v>
      </c>
      <c r="AL15" s="283">
        <f>WEEKDAY(DATE($AF$2,$AJ$2,16))</f>
        <v>4</v>
      </c>
      <c r="AM15" s="283">
        <f>WEEKDAY(DATE($AF$2,$AJ$2,17))</f>
        <v>5</v>
      </c>
      <c r="AN15" s="283">
        <f>WEEKDAY(DATE($AF$2,$AJ$2,18))</f>
        <v>6</v>
      </c>
      <c r="AO15" s="283">
        <f>WEEKDAY(DATE($AF$2,$AJ$2,19))</f>
        <v>7</v>
      </c>
      <c r="AP15" s="283">
        <f>WEEKDAY(DATE($AF$2,$AJ$2,20))</f>
        <v>1</v>
      </c>
      <c r="AQ15" s="284">
        <f>WEEKDAY(DATE($AF$2,$AJ$2,21))</f>
        <v>2</v>
      </c>
      <c r="AR15" s="285">
        <f>WEEKDAY(DATE($AF$2,$AJ$2,22))</f>
        <v>3</v>
      </c>
      <c r="AS15" s="283">
        <f>WEEKDAY(DATE($AF$2,$AJ$2,23))</f>
        <v>4</v>
      </c>
      <c r="AT15" s="283">
        <f>WEEKDAY(DATE($AF$2,$AJ$2,24))</f>
        <v>5</v>
      </c>
      <c r="AU15" s="283">
        <f>WEEKDAY(DATE($AF$2,$AJ$2,25))</f>
        <v>6</v>
      </c>
      <c r="AV15" s="283">
        <f>WEEKDAY(DATE($AF$2,$AJ$2,26))</f>
        <v>7</v>
      </c>
      <c r="AW15" s="283">
        <f>WEEKDAY(DATE($AF$2,$AJ$2,27))</f>
        <v>1</v>
      </c>
      <c r="AX15" s="284">
        <f>WEEKDAY(DATE($AF$2,$AJ$2,28))</f>
        <v>2</v>
      </c>
      <c r="AY15" s="285">
        <f>IF(AY14=29,WEEKDAY(DATE($AF$2,$AJ$2,29)),0)</f>
        <v>0</v>
      </c>
      <c r="AZ15" s="283">
        <f>IF(AZ14=30,WEEKDAY(DATE($AF$2,$AJ$2,30)),0)</f>
        <v>0</v>
      </c>
      <c r="BA15" s="284">
        <f>IF(BA14=31,WEEKDAY(DATE($AF$2,$AJ$2,31)),0)</f>
        <v>0</v>
      </c>
      <c r="BB15" s="1563"/>
      <c r="BC15" s="1564"/>
      <c r="BD15" s="1568"/>
      <c r="BE15" s="1564"/>
      <c r="BF15" s="1573"/>
      <c r="BG15" s="1574"/>
      <c r="BH15" s="1574"/>
      <c r="BI15" s="1574"/>
      <c r="BJ15" s="1575"/>
    </row>
    <row r="16" spans="2:67" ht="20.25" customHeight="1" thickBot="1" x14ac:dyDescent="0.2">
      <c r="B16" s="1584"/>
      <c r="C16" s="1576"/>
      <c r="D16" s="1587"/>
      <c r="E16" s="286"/>
      <c r="F16" s="287"/>
      <c r="G16" s="286"/>
      <c r="H16" s="287"/>
      <c r="I16" s="1592"/>
      <c r="J16" s="1593"/>
      <c r="K16" s="1596"/>
      <c r="L16" s="1577"/>
      <c r="M16" s="1577"/>
      <c r="N16" s="1587"/>
      <c r="O16" s="1596"/>
      <c r="P16" s="1577"/>
      <c r="Q16" s="1577"/>
      <c r="R16" s="1577"/>
      <c r="S16" s="1587"/>
      <c r="T16" s="288"/>
      <c r="U16" s="288"/>
      <c r="V16" s="289"/>
      <c r="W16" s="290" t="str">
        <f>IF(W15=1,"日",IF(W15=2,"月",IF(W15=3,"火",IF(W15=4,"水",IF(W15=5,"木",IF(W15=6,"金","土"))))))</f>
        <v>火</v>
      </c>
      <c r="X16" s="291" t="str">
        <f t="shared" ref="X16:AX16" si="0">IF(X15=1,"日",IF(X15=2,"月",IF(X15=3,"火",IF(X15=4,"水",IF(X15=5,"木",IF(X15=6,"金","土"))))))</f>
        <v>水</v>
      </c>
      <c r="Y16" s="291" t="str">
        <f t="shared" si="0"/>
        <v>木</v>
      </c>
      <c r="Z16" s="291" t="str">
        <f t="shared" si="0"/>
        <v>金</v>
      </c>
      <c r="AA16" s="291" t="str">
        <f t="shared" si="0"/>
        <v>土</v>
      </c>
      <c r="AB16" s="291" t="str">
        <f t="shared" si="0"/>
        <v>日</v>
      </c>
      <c r="AC16" s="292" t="str">
        <f t="shared" si="0"/>
        <v>月</v>
      </c>
      <c r="AD16" s="293" t="str">
        <f>IF(AD15=1,"日",IF(AD15=2,"月",IF(AD15=3,"火",IF(AD15=4,"水",IF(AD15=5,"木",IF(AD15=6,"金","土"))))))</f>
        <v>火</v>
      </c>
      <c r="AE16" s="291" t="str">
        <f t="shared" si="0"/>
        <v>水</v>
      </c>
      <c r="AF16" s="291" t="str">
        <f t="shared" si="0"/>
        <v>木</v>
      </c>
      <c r="AG16" s="291" t="str">
        <f t="shared" si="0"/>
        <v>金</v>
      </c>
      <c r="AH16" s="291" t="str">
        <f t="shared" si="0"/>
        <v>土</v>
      </c>
      <c r="AI16" s="291" t="str">
        <f t="shared" si="0"/>
        <v>日</v>
      </c>
      <c r="AJ16" s="292" t="str">
        <f t="shared" si="0"/>
        <v>月</v>
      </c>
      <c r="AK16" s="293" t="str">
        <f>IF(AK15=1,"日",IF(AK15=2,"月",IF(AK15=3,"火",IF(AK15=4,"水",IF(AK15=5,"木",IF(AK15=6,"金","土"))))))</f>
        <v>火</v>
      </c>
      <c r="AL16" s="291" t="str">
        <f t="shared" si="0"/>
        <v>水</v>
      </c>
      <c r="AM16" s="291" t="str">
        <f t="shared" si="0"/>
        <v>木</v>
      </c>
      <c r="AN16" s="291" t="str">
        <f t="shared" si="0"/>
        <v>金</v>
      </c>
      <c r="AO16" s="291" t="str">
        <f t="shared" si="0"/>
        <v>土</v>
      </c>
      <c r="AP16" s="291" t="str">
        <f t="shared" si="0"/>
        <v>日</v>
      </c>
      <c r="AQ16" s="292" t="str">
        <f t="shared" si="0"/>
        <v>月</v>
      </c>
      <c r="AR16" s="293" t="str">
        <f>IF(AR15=1,"日",IF(AR15=2,"月",IF(AR15=3,"火",IF(AR15=4,"水",IF(AR15=5,"木",IF(AR15=6,"金","土"))))))</f>
        <v>火</v>
      </c>
      <c r="AS16" s="291" t="str">
        <f t="shared" si="0"/>
        <v>水</v>
      </c>
      <c r="AT16" s="291" t="str">
        <f t="shared" si="0"/>
        <v>木</v>
      </c>
      <c r="AU16" s="291" t="str">
        <f t="shared" si="0"/>
        <v>金</v>
      </c>
      <c r="AV16" s="291" t="str">
        <f t="shared" si="0"/>
        <v>土</v>
      </c>
      <c r="AW16" s="291" t="str">
        <f t="shared" si="0"/>
        <v>日</v>
      </c>
      <c r="AX16" s="292" t="str">
        <f t="shared" si="0"/>
        <v>月</v>
      </c>
      <c r="AY16" s="291" t="str">
        <f>IF(AY15=1,"日",IF(AY15=2,"月",IF(AY15=3,"火",IF(AY15=4,"水",IF(AY15=5,"木",IF(AY15=6,"金",IF(AY15=0,"","土")))))))</f>
        <v/>
      </c>
      <c r="AZ16" s="291" t="str">
        <f>IF(AZ15=1,"日",IF(AZ15=2,"月",IF(AZ15=3,"火",IF(AZ15=4,"水",IF(AZ15=5,"木",IF(AZ15=6,"金",IF(AZ15=0,"","土")))))))</f>
        <v/>
      </c>
      <c r="BA16" s="291" t="str">
        <f>IF(BA15=1,"日",IF(BA15=2,"月",IF(BA15=3,"火",IF(BA15=4,"水",IF(BA15=5,"木",IF(BA15=6,"金",IF(BA15=0,"","土")))))))</f>
        <v/>
      </c>
      <c r="BB16" s="1565"/>
      <c r="BC16" s="1566"/>
      <c r="BD16" s="1569"/>
      <c r="BE16" s="1566"/>
      <c r="BF16" s="1576"/>
      <c r="BG16" s="1577"/>
      <c r="BH16" s="1577"/>
      <c r="BI16" s="1577"/>
      <c r="BJ16" s="1578"/>
    </row>
    <row r="17" spans="2:62" ht="20.25" customHeight="1" x14ac:dyDescent="0.15">
      <c r="B17" s="1487">
        <f>B15+1</f>
        <v>1</v>
      </c>
      <c r="C17" s="1550" t="s">
        <v>917</v>
      </c>
      <c r="D17" s="1551"/>
      <c r="E17" s="294"/>
      <c r="F17" s="295"/>
      <c r="G17" s="294"/>
      <c r="H17" s="295"/>
      <c r="I17" s="1552" t="s">
        <v>918</v>
      </c>
      <c r="J17" s="1553"/>
      <c r="K17" s="1554" t="s">
        <v>919</v>
      </c>
      <c r="L17" s="1555"/>
      <c r="M17" s="1555"/>
      <c r="N17" s="1551"/>
      <c r="O17" s="1556" t="s">
        <v>920</v>
      </c>
      <c r="P17" s="1557"/>
      <c r="Q17" s="1557"/>
      <c r="R17" s="1557"/>
      <c r="S17" s="1558"/>
      <c r="T17" s="296" t="s">
        <v>921</v>
      </c>
      <c r="U17" s="297"/>
      <c r="V17" s="298"/>
      <c r="W17" s="299" t="s">
        <v>922</v>
      </c>
      <c r="X17" s="300" t="s">
        <v>922</v>
      </c>
      <c r="Y17" s="300" t="s">
        <v>923</v>
      </c>
      <c r="Z17" s="300"/>
      <c r="AA17" s="300"/>
      <c r="AB17" s="300" t="s">
        <v>922</v>
      </c>
      <c r="AC17" s="301" t="s">
        <v>922</v>
      </c>
      <c r="AD17" s="299" t="s">
        <v>922</v>
      </c>
      <c r="AE17" s="300" t="s">
        <v>922</v>
      </c>
      <c r="AF17" s="300" t="s">
        <v>922</v>
      </c>
      <c r="AG17" s="300"/>
      <c r="AH17" s="300"/>
      <c r="AI17" s="300" t="s">
        <v>922</v>
      </c>
      <c r="AJ17" s="301" t="s">
        <v>922</v>
      </c>
      <c r="AK17" s="299" t="s">
        <v>922</v>
      </c>
      <c r="AL17" s="300" t="s">
        <v>922</v>
      </c>
      <c r="AM17" s="300" t="s">
        <v>922</v>
      </c>
      <c r="AN17" s="300"/>
      <c r="AO17" s="300"/>
      <c r="AP17" s="300" t="s">
        <v>922</v>
      </c>
      <c r="AQ17" s="301" t="s">
        <v>922</v>
      </c>
      <c r="AR17" s="299" t="s">
        <v>922</v>
      </c>
      <c r="AS17" s="300" t="s">
        <v>922</v>
      </c>
      <c r="AT17" s="300" t="s">
        <v>922</v>
      </c>
      <c r="AU17" s="300"/>
      <c r="AV17" s="300"/>
      <c r="AW17" s="300" t="s">
        <v>922</v>
      </c>
      <c r="AX17" s="301" t="s">
        <v>922</v>
      </c>
      <c r="AY17" s="299"/>
      <c r="AZ17" s="300"/>
      <c r="BA17" s="300"/>
      <c r="BB17" s="1559"/>
      <c r="BC17" s="1560"/>
      <c r="BD17" s="1545"/>
      <c r="BE17" s="1546"/>
      <c r="BF17" s="1547"/>
      <c r="BG17" s="1548"/>
      <c r="BH17" s="1548"/>
      <c r="BI17" s="1548"/>
      <c r="BJ17" s="1549"/>
    </row>
    <row r="18" spans="2:62" ht="20.25" customHeight="1" x14ac:dyDescent="0.15">
      <c r="B18" s="1520"/>
      <c r="C18" s="1533"/>
      <c r="D18" s="1534"/>
      <c r="E18" s="302"/>
      <c r="F18" s="303" t="str">
        <f>C17</f>
        <v>管理者</v>
      </c>
      <c r="G18" s="302"/>
      <c r="H18" s="303" t="str">
        <f>I17</f>
        <v>A</v>
      </c>
      <c r="I18" s="1535"/>
      <c r="J18" s="1536"/>
      <c r="K18" s="1537"/>
      <c r="L18" s="1538"/>
      <c r="M18" s="1538"/>
      <c r="N18" s="1534"/>
      <c r="O18" s="1501"/>
      <c r="P18" s="1502"/>
      <c r="Q18" s="1502"/>
      <c r="R18" s="1502"/>
      <c r="S18" s="1503"/>
      <c r="T18" s="304" t="s">
        <v>924</v>
      </c>
      <c r="U18" s="305"/>
      <c r="V18" s="306"/>
      <c r="W18" s="307">
        <f>IF(W17="","",VLOOKUP(W17,'別紙１-１【記載例】シフト記号表（勤務時間帯）'!$C$6:$L$47,10,FALSE))</f>
        <v>8</v>
      </c>
      <c r="X18" s="308">
        <f>IF(X17="","",VLOOKUP(X17,'別紙１-１【記載例】シフト記号表（勤務時間帯）'!$C$6:$L$47,10,FALSE))</f>
        <v>8</v>
      </c>
      <c r="Y18" s="308">
        <f>IF(Y17="","",VLOOKUP(Y17,'別紙１-１【記載例】シフト記号表（勤務時間帯）'!$C$6:$L$47,10,FALSE))</f>
        <v>8</v>
      </c>
      <c r="Z18" s="308" t="str">
        <f>IF(Z17="","",VLOOKUP(Z17,'別紙１-１【記載例】シフト記号表（勤務時間帯）'!$C$6:$L$47,10,FALSE))</f>
        <v/>
      </c>
      <c r="AA18" s="308" t="str">
        <f>IF(AA17="","",VLOOKUP(AA17,'別紙１-１【記載例】シフト記号表（勤務時間帯）'!$C$6:$L$47,10,FALSE))</f>
        <v/>
      </c>
      <c r="AB18" s="308">
        <f>IF(AB17="","",VLOOKUP(AB17,'別紙１-１【記載例】シフト記号表（勤務時間帯）'!$C$6:$L$47,10,FALSE))</f>
        <v>8</v>
      </c>
      <c r="AC18" s="309">
        <f>IF(AC17="","",VLOOKUP(AC17,'別紙１-１【記載例】シフト記号表（勤務時間帯）'!$C$6:$L$47,10,FALSE))</f>
        <v>8</v>
      </c>
      <c r="AD18" s="307">
        <f>IF(AD17="","",VLOOKUP(AD17,'別紙１-１【記載例】シフト記号表（勤務時間帯）'!$C$6:$L$47,10,FALSE))</f>
        <v>8</v>
      </c>
      <c r="AE18" s="308">
        <f>IF(AE17="","",VLOOKUP(AE17,'別紙１-１【記載例】シフト記号表（勤務時間帯）'!$C$6:$L$47,10,FALSE))</f>
        <v>8</v>
      </c>
      <c r="AF18" s="308">
        <f>IF(AF17="","",VLOOKUP(AF17,'別紙１-１【記載例】シフト記号表（勤務時間帯）'!$C$6:$L$47,10,FALSE))</f>
        <v>8</v>
      </c>
      <c r="AG18" s="308" t="str">
        <f>IF(AG17="","",VLOOKUP(AG17,'別紙１-１【記載例】シフト記号表（勤務時間帯）'!$C$6:$L$47,10,FALSE))</f>
        <v/>
      </c>
      <c r="AH18" s="308" t="str">
        <f>IF(AH17="","",VLOOKUP(AH17,'別紙１-１【記載例】シフト記号表（勤務時間帯）'!$C$6:$L$47,10,FALSE))</f>
        <v/>
      </c>
      <c r="AI18" s="308">
        <f>IF(AI17="","",VLOOKUP(AI17,'別紙１-１【記載例】シフト記号表（勤務時間帯）'!$C$6:$L$47,10,FALSE))</f>
        <v>8</v>
      </c>
      <c r="AJ18" s="309">
        <f>IF(AJ17="","",VLOOKUP(AJ17,'別紙１-１【記載例】シフト記号表（勤務時間帯）'!$C$6:$L$47,10,FALSE))</f>
        <v>8</v>
      </c>
      <c r="AK18" s="307">
        <f>IF(AK17="","",VLOOKUP(AK17,'別紙１-１【記載例】シフト記号表（勤務時間帯）'!$C$6:$L$47,10,FALSE))</f>
        <v>8</v>
      </c>
      <c r="AL18" s="308">
        <f>IF(AL17="","",VLOOKUP(AL17,'別紙１-１【記載例】シフト記号表（勤務時間帯）'!$C$6:$L$47,10,FALSE))</f>
        <v>8</v>
      </c>
      <c r="AM18" s="308">
        <f>IF(AM17="","",VLOOKUP(AM17,'別紙１-１【記載例】シフト記号表（勤務時間帯）'!$C$6:$L$47,10,FALSE))</f>
        <v>8</v>
      </c>
      <c r="AN18" s="308" t="str">
        <f>IF(AN17="","",VLOOKUP(AN17,'別紙１-１【記載例】シフト記号表（勤務時間帯）'!$C$6:$L$47,10,FALSE))</f>
        <v/>
      </c>
      <c r="AO18" s="308" t="str">
        <f>IF(AO17="","",VLOOKUP(AO17,'別紙１-１【記載例】シフト記号表（勤務時間帯）'!$C$6:$L$47,10,FALSE))</f>
        <v/>
      </c>
      <c r="AP18" s="308">
        <f>IF(AP17="","",VLOOKUP(AP17,'別紙１-１【記載例】シフト記号表（勤務時間帯）'!$C$6:$L$47,10,FALSE))</f>
        <v>8</v>
      </c>
      <c r="AQ18" s="309">
        <f>IF(AQ17="","",VLOOKUP(AQ17,'別紙１-１【記載例】シフト記号表（勤務時間帯）'!$C$6:$L$47,10,FALSE))</f>
        <v>8</v>
      </c>
      <c r="AR18" s="307">
        <f>IF(AR17="","",VLOOKUP(AR17,'別紙１-１【記載例】シフト記号表（勤務時間帯）'!$C$6:$L$47,10,FALSE))</f>
        <v>8</v>
      </c>
      <c r="AS18" s="308">
        <f>IF(AS17="","",VLOOKUP(AS17,'別紙１-１【記載例】シフト記号表（勤務時間帯）'!$C$6:$L$47,10,FALSE))</f>
        <v>8</v>
      </c>
      <c r="AT18" s="308">
        <f>IF(AT17="","",VLOOKUP(AT17,'別紙１-１【記載例】シフト記号表（勤務時間帯）'!$C$6:$L$47,10,FALSE))</f>
        <v>8</v>
      </c>
      <c r="AU18" s="308" t="str">
        <f>IF(AU17="","",VLOOKUP(AU17,'別紙１-１【記載例】シフト記号表（勤務時間帯）'!$C$6:$L$47,10,FALSE))</f>
        <v/>
      </c>
      <c r="AV18" s="308" t="str">
        <f>IF(AV17="","",VLOOKUP(AV17,'別紙１-１【記載例】シフト記号表（勤務時間帯）'!$C$6:$L$47,10,FALSE))</f>
        <v/>
      </c>
      <c r="AW18" s="308">
        <f>IF(AW17="","",VLOOKUP(AW17,'別紙１-１【記載例】シフト記号表（勤務時間帯）'!$C$6:$L$47,10,FALSE))</f>
        <v>8</v>
      </c>
      <c r="AX18" s="309">
        <f>IF(AX17="","",VLOOKUP(AX17,'別紙１-１【記載例】シフト記号表（勤務時間帯）'!$C$6:$L$47,10,FALSE))</f>
        <v>8</v>
      </c>
      <c r="AY18" s="307" t="str">
        <f>IF(AY17="","",VLOOKUP(AY17,'別紙１-１【記載例】シフト記号表（勤務時間帯）'!$C$6:$L$47,10,FALSE))</f>
        <v/>
      </c>
      <c r="AZ18" s="308" t="str">
        <f>IF(AZ17="","",VLOOKUP(AZ17,'別紙１-１【記載例】シフト記号表（勤務時間帯）'!$C$6:$L$47,10,FALSE))</f>
        <v/>
      </c>
      <c r="BA18" s="308" t="str">
        <f>IF(BA17="","",VLOOKUP(BA17,'別紙１-１【記載例】シフト記号表（勤務時間帯）'!$C$6:$L$47,10,FALSE))</f>
        <v/>
      </c>
      <c r="BB18" s="1542">
        <f>IF($BE$3="４週",SUM(W18:AX18),IF($BE$3="暦月",SUM(W18:BA18),""))</f>
        <v>160</v>
      </c>
      <c r="BC18" s="1543"/>
      <c r="BD18" s="1544">
        <f>IF($BE$3="４週",BB18/4,IF($BE$3="暦月",(BB18/($BE$8/7)),""))</f>
        <v>40</v>
      </c>
      <c r="BE18" s="1543"/>
      <c r="BF18" s="1539"/>
      <c r="BG18" s="1540"/>
      <c r="BH18" s="1540"/>
      <c r="BI18" s="1540"/>
      <c r="BJ18" s="1541"/>
    </row>
    <row r="19" spans="2:62" ht="20.25" customHeight="1" x14ac:dyDescent="0.15">
      <c r="B19" s="1487">
        <f>B17+1</f>
        <v>2</v>
      </c>
      <c r="C19" s="1489" t="s">
        <v>925</v>
      </c>
      <c r="D19" s="1490"/>
      <c r="E19" s="310"/>
      <c r="F19" s="311"/>
      <c r="G19" s="310"/>
      <c r="H19" s="311"/>
      <c r="I19" s="1493" t="s">
        <v>918</v>
      </c>
      <c r="J19" s="1494"/>
      <c r="K19" s="1497" t="s">
        <v>925</v>
      </c>
      <c r="L19" s="1498"/>
      <c r="M19" s="1498"/>
      <c r="N19" s="1490"/>
      <c r="O19" s="1501" t="s">
        <v>926</v>
      </c>
      <c r="P19" s="1502"/>
      <c r="Q19" s="1502"/>
      <c r="R19" s="1502"/>
      <c r="S19" s="1503"/>
      <c r="T19" s="312" t="s">
        <v>921</v>
      </c>
      <c r="U19" s="313"/>
      <c r="V19" s="314"/>
      <c r="W19" s="315" t="s">
        <v>922</v>
      </c>
      <c r="X19" s="316" t="s">
        <v>922</v>
      </c>
      <c r="Y19" s="316" t="s">
        <v>922</v>
      </c>
      <c r="Z19" s="316"/>
      <c r="AA19" s="316"/>
      <c r="AB19" s="316" t="s">
        <v>922</v>
      </c>
      <c r="AC19" s="317" t="s">
        <v>922</v>
      </c>
      <c r="AD19" s="315" t="s">
        <v>922</v>
      </c>
      <c r="AE19" s="316" t="s">
        <v>922</v>
      </c>
      <c r="AF19" s="316" t="s">
        <v>922</v>
      </c>
      <c r="AG19" s="316"/>
      <c r="AH19" s="316"/>
      <c r="AI19" s="316" t="s">
        <v>922</v>
      </c>
      <c r="AJ19" s="317" t="s">
        <v>922</v>
      </c>
      <c r="AK19" s="315" t="s">
        <v>922</v>
      </c>
      <c r="AL19" s="316" t="s">
        <v>922</v>
      </c>
      <c r="AM19" s="316" t="s">
        <v>922</v>
      </c>
      <c r="AN19" s="316"/>
      <c r="AO19" s="316"/>
      <c r="AP19" s="316" t="s">
        <v>922</v>
      </c>
      <c r="AQ19" s="317" t="s">
        <v>922</v>
      </c>
      <c r="AR19" s="315" t="s">
        <v>922</v>
      </c>
      <c r="AS19" s="316" t="s">
        <v>922</v>
      </c>
      <c r="AT19" s="316" t="s">
        <v>922</v>
      </c>
      <c r="AU19" s="316"/>
      <c r="AV19" s="316"/>
      <c r="AW19" s="316" t="s">
        <v>922</v>
      </c>
      <c r="AX19" s="317" t="s">
        <v>922</v>
      </c>
      <c r="AY19" s="315"/>
      <c r="AZ19" s="316"/>
      <c r="BA19" s="318"/>
      <c r="BB19" s="1507"/>
      <c r="BC19" s="1508"/>
      <c r="BD19" s="1509"/>
      <c r="BE19" s="1510"/>
      <c r="BF19" s="1511"/>
      <c r="BG19" s="1512"/>
      <c r="BH19" s="1512"/>
      <c r="BI19" s="1512"/>
      <c r="BJ19" s="1513"/>
    </row>
    <row r="20" spans="2:62" ht="20.25" customHeight="1" x14ac:dyDescent="0.15">
      <c r="B20" s="1520"/>
      <c r="C20" s="1533"/>
      <c r="D20" s="1534"/>
      <c r="E20" s="302"/>
      <c r="F20" s="303" t="str">
        <f>C19</f>
        <v>医師</v>
      </c>
      <c r="G20" s="302"/>
      <c r="H20" s="303" t="str">
        <f>I19</f>
        <v>A</v>
      </c>
      <c r="I20" s="1535"/>
      <c r="J20" s="1536"/>
      <c r="K20" s="1537"/>
      <c r="L20" s="1538"/>
      <c r="M20" s="1538"/>
      <c r="N20" s="1534"/>
      <c r="O20" s="1501"/>
      <c r="P20" s="1502"/>
      <c r="Q20" s="1502"/>
      <c r="R20" s="1502"/>
      <c r="S20" s="1503"/>
      <c r="T20" s="304" t="s">
        <v>924</v>
      </c>
      <c r="U20" s="305"/>
      <c r="V20" s="306"/>
      <c r="W20" s="307">
        <f>IF(W19="","",VLOOKUP(W19,'別紙１-１【記載例】シフト記号表（勤務時間帯）'!$C$6:$L$47,10,FALSE))</f>
        <v>8</v>
      </c>
      <c r="X20" s="308">
        <f>IF(X19="","",VLOOKUP(X19,'別紙１-１【記載例】シフト記号表（勤務時間帯）'!$C$6:$L$47,10,FALSE))</f>
        <v>8</v>
      </c>
      <c r="Y20" s="308">
        <f>IF(Y19="","",VLOOKUP(Y19,'別紙１-１【記載例】シフト記号表（勤務時間帯）'!$C$6:$L$47,10,FALSE))</f>
        <v>8</v>
      </c>
      <c r="Z20" s="308" t="str">
        <f>IF(Z19="","",VLOOKUP(Z19,'別紙１-１【記載例】シフト記号表（勤務時間帯）'!$C$6:$L$47,10,FALSE))</f>
        <v/>
      </c>
      <c r="AA20" s="308" t="str">
        <f>IF(AA19="","",VLOOKUP(AA19,'別紙１-１【記載例】シフト記号表（勤務時間帯）'!$C$6:$L$47,10,FALSE))</f>
        <v/>
      </c>
      <c r="AB20" s="308">
        <f>IF(AB19="","",VLOOKUP(AB19,'別紙１-１【記載例】シフト記号表（勤務時間帯）'!$C$6:$L$47,10,FALSE))</f>
        <v>8</v>
      </c>
      <c r="AC20" s="309">
        <f>IF(AC19="","",VLOOKUP(AC19,'別紙１-１【記載例】シフト記号表（勤務時間帯）'!$C$6:$L$47,10,FALSE))</f>
        <v>8</v>
      </c>
      <c r="AD20" s="307">
        <f>IF(AD19="","",VLOOKUP(AD19,'別紙１-１【記載例】シフト記号表（勤務時間帯）'!$C$6:$L$47,10,FALSE))</f>
        <v>8</v>
      </c>
      <c r="AE20" s="308">
        <f>IF(AE19="","",VLOOKUP(AE19,'別紙１-１【記載例】シフト記号表（勤務時間帯）'!$C$6:$L$47,10,FALSE))</f>
        <v>8</v>
      </c>
      <c r="AF20" s="308">
        <f>IF(AF19="","",VLOOKUP(AF19,'別紙１-１【記載例】シフト記号表（勤務時間帯）'!$C$6:$L$47,10,FALSE))</f>
        <v>8</v>
      </c>
      <c r="AG20" s="308" t="str">
        <f>IF(AG19="","",VLOOKUP(AG19,'別紙１-１【記載例】シフト記号表（勤務時間帯）'!$C$6:$L$47,10,FALSE))</f>
        <v/>
      </c>
      <c r="AH20" s="308" t="str">
        <f>IF(AH19="","",VLOOKUP(AH19,'別紙１-１【記載例】シフト記号表（勤務時間帯）'!$C$6:$L$47,10,FALSE))</f>
        <v/>
      </c>
      <c r="AI20" s="308">
        <f>IF(AI19="","",VLOOKUP(AI19,'別紙１-１【記載例】シフト記号表（勤務時間帯）'!$C$6:$L$47,10,FALSE))</f>
        <v>8</v>
      </c>
      <c r="AJ20" s="309">
        <f>IF(AJ19="","",VLOOKUP(AJ19,'別紙１-１【記載例】シフト記号表（勤務時間帯）'!$C$6:$L$47,10,FALSE))</f>
        <v>8</v>
      </c>
      <c r="AK20" s="307">
        <f>IF(AK19="","",VLOOKUP(AK19,'別紙１-１【記載例】シフト記号表（勤務時間帯）'!$C$6:$L$47,10,FALSE))</f>
        <v>8</v>
      </c>
      <c r="AL20" s="308">
        <f>IF(AL19="","",VLOOKUP(AL19,'別紙１-１【記載例】シフト記号表（勤務時間帯）'!$C$6:$L$47,10,FALSE))</f>
        <v>8</v>
      </c>
      <c r="AM20" s="308">
        <f>IF(AM19="","",VLOOKUP(AM19,'別紙１-１【記載例】シフト記号表（勤務時間帯）'!$C$6:$L$47,10,FALSE))</f>
        <v>8</v>
      </c>
      <c r="AN20" s="308" t="str">
        <f>IF(AN19="","",VLOOKUP(AN19,'別紙１-１【記載例】シフト記号表（勤務時間帯）'!$C$6:$L$47,10,FALSE))</f>
        <v/>
      </c>
      <c r="AO20" s="308" t="str">
        <f>IF(AO19="","",VLOOKUP(AO19,'別紙１-１【記載例】シフト記号表（勤務時間帯）'!$C$6:$L$47,10,FALSE))</f>
        <v/>
      </c>
      <c r="AP20" s="308">
        <f>IF(AP19="","",VLOOKUP(AP19,'別紙１-１【記載例】シフト記号表（勤務時間帯）'!$C$6:$L$47,10,FALSE))</f>
        <v>8</v>
      </c>
      <c r="AQ20" s="309">
        <f>IF(AQ19="","",VLOOKUP(AQ19,'別紙１-１【記載例】シフト記号表（勤務時間帯）'!$C$6:$L$47,10,FALSE))</f>
        <v>8</v>
      </c>
      <c r="AR20" s="307">
        <f>IF(AR19="","",VLOOKUP(AR19,'別紙１-１【記載例】シフト記号表（勤務時間帯）'!$C$6:$L$47,10,FALSE))</f>
        <v>8</v>
      </c>
      <c r="AS20" s="308">
        <f>IF(AS19="","",VLOOKUP(AS19,'別紙１-１【記載例】シフト記号表（勤務時間帯）'!$C$6:$L$47,10,FALSE))</f>
        <v>8</v>
      </c>
      <c r="AT20" s="308">
        <f>IF(AT19="","",VLOOKUP(AT19,'別紙１-１【記載例】シフト記号表（勤務時間帯）'!$C$6:$L$47,10,FALSE))</f>
        <v>8</v>
      </c>
      <c r="AU20" s="308" t="str">
        <f>IF(AU19="","",VLOOKUP(AU19,'別紙１-１【記載例】シフト記号表（勤務時間帯）'!$C$6:$L$47,10,FALSE))</f>
        <v/>
      </c>
      <c r="AV20" s="308" t="str">
        <f>IF(AV19="","",VLOOKUP(AV19,'別紙１-１【記載例】シフト記号表（勤務時間帯）'!$C$6:$L$47,10,FALSE))</f>
        <v/>
      </c>
      <c r="AW20" s="308">
        <f>IF(AW19="","",VLOOKUP(AW19,'別紙１-１【記載例】シフト記号表（勤務時間帯）'!$C$6:$L$47,10,FALSE))</f>
        <v>8</v>
      </c>
      <c r="AX20" s="309">
        <f>IF(AX19="","",VLOOKUP(AX19,'別紙１-１【記載例】シフト記号表（勤務時間帯）'!$C$6:$L$47,10,FALSE))</f>
        <v>8</v>
      </c>
      <c r="AY20" s="307" t="str">
        <f>IF(AY19="","",VLOOKUP(AY19,'別紙１-１【記載例】シフト記号表（勤務時間帯）'!$C$6:$L$47,10,FALSE))</f>
        <v/>
      </c>
      <c r="AZ20" s="308" t="str">
        <f>IF(AZ19="","",VLOOKUP(AZ19,'別紙１-１【記載例】シフト記号表（勤務時間帯）'!$C$6:$L$47,10,FALSE))</f>
        <v/>
      </c>
      <c r="BA20" s="308" t="str">
        <f>IF(BA19="","",VLOOKUP(BA19,'別紙１-１【記載例】シフト記号表（勤務時間帯）'!$C$6:$L$47,10,FALSE))</f>
        <v/>
      </c>
      <c r="BB20" s="1542">
        <f>IF($BE$3="４週",SUM(W20:AX20),IF($BE$3="暦月",SUM(W20:BA20),""))</f>
        <v>160</v>
      </c>
      <c r="BC20" s="1543"/>
      <c r="BD20" s="1544">
        <f>IF($BE$3="４週",BB20/4,IF($BE$3="暦月",(BB20/($BE$8/7)),""))</f>
        <v>40</v>
      </c>
      <c r="BE20" s="1543"/>
      <c r="BF20" s="1539"/>
      <c r="BG20" s="1540"/>
      <c r="BH20" s="1540"/>
      <c r="BI20" s="1540"/>
      <c r="BJ20" s="1541"/>
    </row>
    <row r="21" spans="2:62" ht="20.25" customHeight="1" x14ac:dyDescent="0.15">
      <c r="B21" s="1487">
        <f>B19+1</f>
        <v>3</v>
      </c>
      <c r="C21" s="1489" t="s">
        <v>925</v>
      </c>
      <c r="D21" s="1490"/>
      <c r="E21" s="302"/>
      <c r="F21" s="303"/>
      <c r="G21" s="302"/>
      <c r="H21" s="303"/>
      <c r="I21" s="1493" t="s">
        <v>918</v>
      </c>
      <c r="J21" s="1494"/>
      <c r="K21" s="1497" t="s">
        <v>925</v>
      </c>
      <c r="L21" s="1498"/>
      <c r="M21" s="1498"/>
      <c r="N21" s="1490"/>
      <c r="O21" s="1501" t="s">
        <v>927</v>
      </c>
      <c r="P21" s="1502"/>
      <c r="Q21" s="1502"/>
      <c r="R21" s="1502"/>
      <c r="S21" s="1503"/>
      <c r="T21" s="312" t="s">
        <v>921</v>
      </c>
      <c r="U21" s="313"/>
      <c r="V21" s="314"/>
      <c r="W21" s="315"/>
      <c r="X21" s="316"/>
      <c r="Y21" s="316" t="s">
        <v>922</v>
      </c>
      <c r="Z21" s="316" t="s">
        <v>922</v>
      </c>
      <c r="AA21" s="316" t="s">
        <v>922</v>
      </c>
      <c r="AB21" s="316" t="s">
        <v>922</v>
      </c>
      <c r="AC21" s="317" t="s">
        <v>922</v>
      </c>
      <c r="AD21" s="315"/>
      <c r="AE21" s="316"/>
      <c r="AF21" s="316" t="s">
        <v>922</v>
      </c>
      <c r="AG21" s="316" t="s">
        <v>922</v>
      </c>
      <c r="AH21" s="316" t="s">
        <v>922</v>
      </c>
      <c r="AI21" s="316" t="s">
        <v>922</v>
      </c>
      <c r="AJ21" s="317" t="s">
        <v>922</v>
      </c>
      <c r="AK21" s="315"/>
      <c r="AL21" s="316"/>
      <c r="AM21" s="316" t="s">
        <v>922</v>
      </c>
      <c r="AN21" s="316" t="s">
        <v>922</v>
      </c>
      <c r="AO21" s="316" t="s">
        <v>922</v>
      </c>
      <c r="AP21" s="316" t="s">
        <v>922</v>
      </c>
      <c r="AQ21" s="317" t="s">
        <v>922</v>
      </c>
      <c r="AR21" s="315"/>
      <c r="AS21" s="316"/>
      <c r="AT21" s="316" t="s">
        <v>922</v>
      </c>
      <c r="AU21" s="316" t="s">
        <v>922</v>
      </c>
      <c r="AV21" s="316" t="s">
        <v>922</v>
      </c>
      <c r="AW21" s="316" t="s">
        <v>922</v>
      </c>
      <c r="AX21" s="317" t="s">
        <v>922</v>
      </c>
      <c r="AY21" s="315"/>
      <c r="AZ21" s="316"/>
      <c r="BA21" s="318"/>
      <c r="BB21" s="1507"/>
      <c r="BC21" s="1508"/>
      <c r="BD21" s="1509"/>
      <c r="BE21" s="1510"/>
      <c r="BF21" s="1511"/>
      <c r="BG21" s="1512"/>
      <c r="BH21" s="1512"/>
      <c r="BI21" s="1512"/>
      <c r="BJ21" s="1513"/>
    </row>
    <row r="22" spans="2:62" ht="20.25" customHeight="1" x14ac:dyDescent="0.15">
      <c r="B22" s="1520"/>
      <c r="C22" s="1533"/>
      <c r="D22" s="1534"/>
      <c r="E22" s="302"/>
      <c r="F22" s="303" t="str">
        <f>C21</f>
        <v>医師</v>
      </c>
      <c r="G22" s="302"/>
      <c r="H22" s="303" t="str">
        <f>I21</f>
        <v>A</v>
      </c>
      <c r="I22" s="1535"/>
      <c r="J22" s="1536"/>
      <c r="K22" s="1537"/>
      <c r="L22" s="1538"/>
      <c r="M22" s="1538"/>
      <c r="N22" s="1534"/>
      <c r="O22" s="1501"/>
      <c r="P22" s="1502"/>
      <c r="Q22" s="1502"/>
      <c r="R22" s="1502"/>
      <c r="S22" s="1503"/>
      <c r="T22" s="304" t="s">
        <v>924</v>
      </c>
      <c r="U22" s="305"/>
      <c r="V22" s="306"/>
      <c r="W22" s="307" t="str">
        <f>IF(W21="","",VLOOKUP(W21,'別紙１-１【記載例】シフト記号表（勤務時間帯）'!$C$6:$L$47,10,FALSE))</f>
        <v/>
      </c>
      <c r="X22" s="308" t="str">
        <f>IF(X21="","",VLOOKUP(X21,'別紙１-１【記載例】シフト記号表（勤務時間帯）'!$C$6:$L$47,10,FALSE))</f>
        <v/>
      </c>
      <c r="Y22" s="308">
        <f>IF(Y21="","",VLOOKUP(Y21,'別紙１-１【記載例】シフト記号表（勤務時間帯）'!$C$6:$L$47,10,FALSE))</f>
        <v>8</v>
      </c>
      <c r="Z22" s="308">
        <f>IF(Z21="","",VLOOKUP(Z21,'別紙１-１【記載例】シフト記号表（勤務時間帯）'!$C$6:$L$47,10,FALSE))</f>
        <v>8</v>
      </c>
      <c r="AA22" s="308">
        <f>IF(AA21="","",VLOOKUP(AA21,'別紙１-１【記載例】シフト記号表（勤務時間帯）'!$C$6:$L$47,10,FALSE))</f>
        <v>8</v>
      </c>
      <c r="AB22" s="308">
        <f>IF(AB21="","",VLOOKUP(AB21,'別紙１-１【記載例】シフト記号表（勤務時間帯）'!$C$6:$L$47,10,FALSE))</f>
        <v>8</v>
      </c>
      <c r="AC22" s="309">
        <f>IF(AC21="","",VLOOKUP(AC21,'別紙１-１【記載例】シフト記号表（勤務時間帯）'!$C$6:$L$47,10,FALSE))</f>
        <v>8</v>
      </c>
      <c r="AD22" s="307" t="str">
        <f>IF(AD21="","",VLOOKUP(AD21,'別紙１-１【記載例】シフト記号表（勤務時間帯）'!$C$6:$L$47,10,FALSE))</f>
        <v/>
      </c>
      <c r="AE22" s="308" t="str">
        <f>IF(AE21="","",VLOOKUP(AE21,'別紙１-１【記載例】シフト記号表（勤務時間帯）'!$C$6:$L$47,10,FALSE))</f>
        <v/>
      </c>
      <c r="AF22" s="308">
        <f>IF(AF21="","",VLOOKUP(AF21,'別紙１-１【記載例】シフト記号表（勤務時間帯）'!$C$6:$L$47,10,FALSE))</f>
        <v>8</v>
      </c>
      <c r="AG22" s="308">
        <f>IF(AG21="","",VLOOKUP(AG21,'別紙１-１【記載例】シフト記号表（勤務時間帯）'!$C$6:$L$47,10,FALSE))</f>
        <v>8</v>
      </c>
      <c r="AH22" s="308">
        <f>IF(AH21="","",VLOOKUP(AH21,'別紙１-１【記載例】シフト記号表（勤務時間帯）'!$C$6:$L$47,10,FALSE))</f>
        <v>8</v>
      </c>
      <c r="AI22" s="308">
        <f>IF(AI21="","",VLOOKUP(AI21,'別紙１-１【記載例】シフト記号表（勤務時間帯）'!$C$6:$L$47,10,FALSE))</f>
        <v>8</v>
      </c>
      <c r="AJ22" s="309">
        <f>IF(AJ21="","",VLOOKUP(AJ21,'別紙１-１【記載例】シフト記号表（勤務時間帯）'!$C$6:$L$47,10,FALSE))</f>
        <v>8</v>
      </c>
      <c r="AK22" s="307" t="str">
        <f>IF(AK21="","",VLOOKUP(AK21,'別紙１-１【記載例】シフト記号表（勤務時間帯）'!$C$6:$L$47,10,FALSE))</f>
        <v/>
      </c>
      <c r="AL22" s="308" t="str">
        <f>IF(AL21="","",VLOOKUP(AL21,'別紙１-１【記載例】シフト記号表（勤務時間帯）'!$C$6:$L$47,10,FALSE))</f>
        <v/>
      </c>
      <c r="AM22" s="308">
        <f>IF(AM21="","",VLOOKUP(AM21,'別紙１-１【記載例】シフト記号表（勤務時間帯）'!$C$6:$L$47,10,FALSE))</f>
        <v>8</v>
      </c>
      <c r="AN22" s="308">
        <f>IF(AN21="","",VLOOKUP(AN21,'別紙１-１【記載例】シフト記号表（勤務時間帯）'!$C$6:$L$47,10,FALSE))</f>
        <v>8</v>
      </c>
      <c r="AO22" s="308">
        <f>IF(AO21="","",VLOOKUP(AO21,'別紙１-１【記載例】シフト記号表（勤務時間帯）'!$C$6:$L$47,10,FALSE))</f>
        <v>8</v>
      </c>
      <c r="AP22" s="308">
        <f>IF(AP21="","",VLOOKUP(AP21,'別紙１-１【記載例】シフト記号表（勤務時間帯）'!$C$6:$L$47,10,FALSE))</f>
        <v>8</v>
      </c>
      <c r="AQ22" s="309">
        <f>IF(AQ21="","",VLOOKUP(AQ21,'別紙１-１【記載例】シフト記号表（勤務時間帯）'!$C$6:$L$47,10,FALSE))</f>
        <v>8</v>
      </c>
      <c r="AR22" s="307" t="str">
        <f>IF(AR21="","",VLOOKUP(AR21,'別紙１-１【記載例】シフト記号表（勤務時間帯）'!$C$6:$L$47,10,FALSE))</f>
        <v/>
      </c>
      <c r="AS22" s="308" t="str">
        <f>IF(AS21="","",VLOOKUP(AS21,'別紙１-１【記載例】シフト記号表（勤務時間帯）'!$C$6:$L$47,10,FALSE))</f>
        <v/>
      </c>
      <c r="AT22" s="308">
        <f>IF(AT21="","",VLOOKUP(AT21,'別紙１-１【記載例】シフト記号表（勤務時間帯）'!$C$6:$L$47,10,FALSE))</f>
        <v>8</v>
      </c>
      <c r="AU22" s="308">
        <f>IF(AU21="","",VLOOKUP(AU21,'別紙１-１【記載例】シフト記号表（勤務時間帯）'!$C$6:$L$47,10,FALSE))</f>
        <v>8</v>
      </c>
      <c r="AV22" s="308">
        <f>IF(AV21="","",VLOOKUP(AV21,'別紙１-１【記載例】シフト記号表（勤務時間帯）'!$C$6:$L$47,10,FALSE))</f>
        <v>8</v>
      </c>
      <c r="AW22" s="308">
        <f>IF(AW21="","",VLOOKUP(AW21,'別紙１-１【記載例】シフト記号表（勤務時間帯）'!$C$6:$L$47,10,FALSE))</f>
        <v>8</v>
      </c>
      <c r="AX22" s="309">
        <f>IF(AX21="","",VLOOKUP(AX21,'別紙１-１【記載例】シフト記号表（勤務時間帯）'!$C$6:$L$47,10,FALSE))</f>
        <v>8</v>
      </c>
      <c r="AY22" s="307" t="str">
        <f>IF(AY21="","",VLOOKUP(AY21,'別紙１-１【記載例】シフト記号表（勤務時間帯）'!$C$6:$L$47,10,FALSE))</f>
        <v/>
      </c>
      <c r="AZ22" s="308" t="str">
        <f>IF(AZ21="","",VLOOKUP(AZ21,'別紙１-１【記載例】シフト記号表（勤務時間帯）'!$C$6:$L$47,10,FALSE))</f>
        <v/>
      </c>
      <c r="BA22" s="308" t="str">
        <f>IF(BA21="","",VLOOKUP(BA21,'別紙１-１【記載例】シフト記号表（勤務時間帯）'!$C$6:$L$47,10,FALSE))</f>
        <v/>
      </c>
      <c r="BB22" s="1542">
        <f>IF($BE$3="４週",SUM(W22:AX22),IF($BE$3="暦月",SUM(W22:BA22),""))</f>
        <v>160</v>
      </c>
      <c r="BC22" s="1543"/>
      <c r="BD22" s="1544">
        <f>IF($BE$3="４週",BB22/4,IF($BE$3="暦月",(BB22/($BE$8/7)),""))</f>
        <v>40</v>
      </c>
      <c r="BE22" s="1543"/>
      <c r="BF22" s="1539"/>
      <c r="BG22" s="1540"/>
      <c r="BH22" s="1540"/>
      <c r="BI22" s="1540"/>
      <c r="BJ22" s="1541"/>
    </row>
    <row r="23" spans="2:62" ht="20.25" customHeight="1" x14ac:dyDescent="0.15">
      <c r="B23" s="1487">
        <f>B21+1</f>
        <v>4</v>
      </c>
      <c r="C23" s="1489" t="s">
        <v>925</v>
      </c>
      <c r="D23" s="1490"/>
      <c r="E23" s="302"/>
      <c r="F23" s="303"/>
      <c r="G23" s="302"/>
      <c r="H23" s="303"/>
      <c r="I23" s="1493" t="s">
        <v>918</v>
      </c>
      <c r="J23" s="1494"/>
      <c r="K23" s="1497" t="s">
        <v>925</v>
      </c>
      <c r="L23" s="1498"/>
      <c r="M23" s="1498"/>
      <c r="N23" s="1490"/>
      <c r="O23" s="1501" t="s">
        <v>928</v>
      </c>
      <c r="P23" s="1502"/>
      <c r="Q23" s="1502"/>
      <c r="R23" s="1502"/>
      <c r="S23" s="1503"/>
      <c r="T23" s="312" t="s">
        <v>921</v>
      </c>
      <c r="U23" s="313"/>
      <c r="V23" s="314"/>
      <c r="W23" s="315" t="s">
        <v>922</v>
      </c>
      <c r="X23" s="316" t="s">
        <v>922</v>
      </c>
      <c r="Y23" s="316"/>
      <c r="Z23" s="316"/>
      <c r="AA23" s="316" t="s">
        <v>922</v>
      </c>
      <c r="AB23" s="316" t="s">
        <v>922</v>
      </c>
      <c r="AC23" s="317" t="s">
        <v>922</v>
      </c>
      <c r="AD23" s="315" t="s">
        <v>922</v>
      </c>
      <c r="AE23" s="316" t="s">
        <v>922</v>
      </c>
      <c r="AF23" s="316"/>
      <c r="AG23" s="316"/>
      <c r="AH23" s="316" t="s">
        <v>922</v>
      </c>
      <c r="AI23" s="316" t="s">
        <v>922</v>
      </c>
      <c r="AJ23" s="317" t="s">
        <v>922</v>
      </c>
      <c r="AK23" s="315" t="s">
        <v>922</v>
      </c>
      <c r="AL23" s="316" t="s">
        <v>922</v>
      </c>
      <c r="AM23" s="316"/>
      <c r="AN23" s="316"/>
      <c r="AO23" s="316" t="s">
        <v>922</v>
      </c>
      <c r="AP23" s="316" t="s">
        <v>922</v>
      </c>
      <c r="AQ23" s="317" t="s">
        <v>922</v>
      </c>
      <c r="AR23" s="315" t="s">
        <v>922</v>
      </c>
      <c r="AS23" s="316" t="s">
        <v>922</v>
      </c>
      <c r="AT23" s="316"/>
      <c r="AU23" s="316"/>
      <c r="AV23" s="316" t="s">
        <v>922</v>
      </c>
      <c r="AW23" s="316" t="s">
        <v>922</v>
      </c>
      <c r="AX23" s="317" t="s">
        <v>922</v>
      </c>
      <c r="AY23" s="315"/>
      <c r="AZ23" s="316"/>
      <c r="BA23" s="318"/>
      <c r="BB23" s="1507"/>
      <c r="BC23" s="1508"/>
      <c r="BD23" s="1509"/>
      <c r="BE23" s="1510"/>
      <c r="BF23" s="1511"/>
      <c r="BG23" s="1512"/>
      <c r="BH23" s="1512"/>
      <c r="BI23" s="1512"/>
      <c r="BJ23" s="1513"/>
    </row>
    <row r="24" spans="2:62" ht="20.25" customHeight="1" x14ac:dyDescent="0.15">
      <c r="B24" s="1520"/>
      <c r="C24" s="1533"/>
      <c r="D24" s="1534"/>
      <c r="E24" s="302"/>
      <c r="F24" s="303" t="str">
        <f>C23</f>
        <v>医師</v>
      </c>
      <c r="G24" s="302"/>
      <c r="H24" s="303" t="str">
        <f>I23</f>
        <v>A</v>
      </c>
      <c r="I24" s="1535"/>
      <c r="J24" s="1536"/>
      <c r="K24" s="1537"/>
      <c r="L24" s="1538"/>
      <c r="M24" s="1538"/>
      <c r="N24" s="1534"/>
      <c r="O24" s="1501"/>
      <c r="P24" s="1502"/>
      <c r="Q24" s="1502"/>
      <c r="R24" s="1502"/>
      <c r="S24" s="1503"/>
      <c r="T24" s="304" t="s">
        <v>924</v>
      </c>
      <c r="U24" s="305"/>
      <c r="V24" s="306"/>
      <c r="W24" s="307">
        <f>IF(W23="","",VLOOKUP(W23,'別紙１-１【記載例】シフト記号表（勤務時間帯）'!$C$6:$L$47,10,FALSE))</f>
        <v>8</v>
      </c>
      <c r="X24" s="308">
        <f>IF(X23="","",VLOOKUP(X23,'別紙１-１【記載例】シフト記号表（勤務時間帯）'!$C$6:$L$47,10,FALSE))</f>
        <v>8</v>
      </c>
      <c r="Y24" s="308" t="str">
        <f>IF(Y23="","",VLOOKUP(Y23,'別紙１-１【記載例】シフト記号表（勤務時間帯）'!$C$6:$L$47,10,FALSE))</f>
        <v/>
      </c>
      <c r="Z24" s="308" t="str">
        <f>IF(Z23="","",VLOOKUP(Z23,'別紙１-１【記載例】シフト記号表（勤務時間帯）'!$C$6:$L$47,10,FALSE))</f>
        <v/>
      </c>
      <c r="AA24" s="308">
        <f>IF(AA23="","",VLOOKUP(AA23,'別紙１-１【記載例】シフト記号表（勤務時間帯）'!$C$6:$L$47,10,FALSE))</f>
        <v>8</v>
      </c>
      <c r="AB24" s="308">
        <f>IF(AB23="","",VLOOKUP(AB23,'別紙１-１【記載例】シフト記号表（勤務時間帯）'!$C$6:$L$47,10,FALSE))</f>
        <v>8</v>
      </c>
      <c r="AC24" s="309">
        <f>IF(AC23="","",VLOOKUP(AC23,'別紙１-１【記載例】シフト記号表（勤務時間帯）'!$C$6:$L$47,10,FALSE))</f>
        <v>8</v>
      </c>
      <c r="AD24" s="307">
        <f>IF(AD23="","",VLOOKUP(AD23,'別紙１-１【記載例】シフト記号表（勤務時間帯）'!$C$6:$L$47,10,FALSE))</f>
        <v>8</v>
      </c>
      <c r="AE24" s="308">
        <f>IF(AE23="","",VLOOKUP(AE23,'別紙１-１【記載例】シフト記号表（勤務時間帯）'!$C$6:$L$47,10,FALSE))</f>
        <v>8</v>
      </c>
      <c r="AF24" s="308" t="str">
        <f>IF(AF23="","",VLOOKUP(AF23,'別紙１-１【記載例】シフト記号表（勤務時間帯）'!$C$6:$L$47,10,FALSE))</f>
        <v/>
      </c>
      <c r="AG24" s="308" t="str">
        <f>IF(AG23="","",VLOOKUP(AG23,'別紙１-１【記載例】シフト記号表（勤務時間帯）'!$C$6:$L$47,10,FALSE))</f>
        <v/>
      </c>
      <c r="AH24" s="308">
        <f>IF(AH23="","",VLOOKUP(AH23,'別紙１-１【記載例】シフト記号表（勤務時間帯）'!$C$6:$L$47,10,FALSE))</f>
        <v>8</v>
      </c>
      <c r="AI24" s="308">
        <f>IF(AI23="","",VLOOKUP(AI23,'別紙１-１【記載例】シフト記号表（勤務時間帯）'!$C$6:$L$47,10,FALSE))</f>
        <v>8</v>
      </c>
      <c r="AJ24" s="309">
        <f>IF(AJ23="","",VLOOKUP(AJ23,'別紙１-１【記載例】シフト記号表（勤務時間帯）'!$C$6:$L$47,10,FALSE))</f>
        <v>8</v>
      </c>
      <c r="AK24" s="307">
        <f>IF(AK23="","",VLOOKUP(AK23,'別紙１-１【記載例】シフト記号表（勤務時間帯）'!$C$6:$L$47,10,FALSE))</f>
        <v>8</v>
      </c>
      <c r="AL24" s="308">
        <f>IF(AL23="","",VLOOKUP(AL23,'別紙１-１【記載例】シフト記号表（勤務時間帯）'!$C$6:$L$47,10,FALSE))</f>
        <v>8</v>
      </c>
      <c r="AM24" s="308" t="str">
        <f>IF(AM23="","",VLOOKUP(AM23,'別紙１-１【記載例】シフト記号表（勤務時間帯）'!$C$6:$L$47,10,FALSE))</f>
        <v/>
      </c>
      <c r="AN24" s="308" t="str">
        <f>IF(AN23="","",VLOOKUP(AN23,'別紙１-１【記載例】シフト記号表（勤務時間帯）'!$C$6:$L$47,10,FALSE))</f>
        <v/>
      </c>
      <c r="AO24" s="308">
        <f>IF(AO23="","",VLOOKUP(AO23,'別紙１-１【記載例】シフト記号表（勤務時間帯）'!$C$6:$L$47,10,FALSE))</f>
        <v>8</v>
      </c>
      <c r="AP24" s="308">
        <f>IF(AP23="","",VLOOKUP(AP23,'別紙１-１【記載例】シフト記号表（勤務時間帯）'!$C$6:$L$47,10,FALSE))</f>
        <v>8</v>
      </c>
      <c r="AQ24" s="309">
        <f>IF(AQ23="","",VLOOKUP(AQ23,'別紙１-１【記載例】シフト記号表（勤務時間帯）'!$C$6:$L$47,10,FALSE))</f>
        <v>8</v>
      </c>
      <c r="AR24" s="307">
        <f>IF(AR23="","",VLOOKUP(AR23,'別紙１-１【記載例】シフト記号表（勤務時間帯）'!$C$6:$L$47,10,FALSE))</f>
        <v>8</v>
      </c>
      <c r="AS24" s="308">
        <f>IF(AS23="","",VLOOKUP(AS23,'別紙１-１【記載例】シフト記号表（勤務時間帯）'!$C$6:$L$47,10,FALSE))</f>
        <v>8</v>
      </c>
      <c r="AT24" s="308" t="str">
        <f>IF(AT23="","",VLOOKUP(AT23,'別紙１-１【記載例】シフト記号表（勤務時間帯）'!$C$6:$L$47,10,FALSE))</f>
        <v/>
      </c>
      <c r="AU24" s="308" t="str">
        <f>IF(AU23="","",VLOOKUP(AU23,'別紙１-１【記載例】シフト記号表（勤務時間帯）'!$C$6:$L$47,10,FALSE))</f>
        <v/>
      </c>
      <c r="AV24" s="308">
        <f>IF(AV23="","",VLOOKUP(AV23,'別紙１-１【記載例】シフト記号表（勤務時間帯）'!$C$6:$L$47,10,FALSE))</f>
        <v>8</v>
      </c>
      <c r="AW24" s="308">
        <f>IF(AW23="","",VLOOKUP(AW23,'別紙１-１【記載例】シフト記号表（勤務時間帯）'!$C$6:$L$47,10,FALSE))</f>
        <v>8</v>
      </c>
      <c r="AX24" s="309">
        <f>IF(AX23="","",VLOOKUP(AX23,'別紙１-１【記載例】シフト記号表（勤務時間帯）'!$C$6:$L$47,10,FALSE))</f>
        <v>8</v>
      </c>
      <c r="AY24" s="307" t="str">
        <f>IF(AY23="","",VLOOKUP(AY23,'別紙１-１【記載例】シフト記号表（勤務時間帯）'!$C$6:$L$47,10,FALSE))</f>
        <v/>
      </c>
      <c r="AZ24" s="308" t="str">
        <f>IF(AZ23="","",VLOOKUP(AZ23,'別紙１-１【記載例】シフト記号表（勤務時間帯）'!$C$6:$L$47,10,FALSE))</f>
        <v/>
      </c>
      <c r="BA24" s="308" t="str">
        <f>IF(BA23="","",VLOOKUP(BA23,'別紙１-１【記載例】シフト記号表（勤務時間帯）'!$C$6:$L$47,10,FALSE))</f>
        <v/>
      </c>
      <c r="BB24" s="1542">
        <f>IF($BE$3="４週",SUM(W24:AX24),IF($BE$3="暦月",SUM(W24:BA24),""))</f>
        <v>160</v>
      </c>
      <c r="BC24" s="1543"/>
      <c r="BD24" s="1544">
        <f>IF($BE$3="４週",BB24/4,IF($BE$3="暦月",(BB24/($BE$8/7)),""))</f>
        <v>40</v>
      </c>
      <c r="BE24" s="1543"/>
      <c r="BF24" s="1539"/>
      <c r="BG24" s="1540"/>
      <c r="BH24" s="1540"/>
      <c r="BI24" s="1540"/>
      <c r="BJ24" s="1541"/>
    </row>
    <row r="25" spans="2:62" ht="20.25" customHeight="1" x14ac:dyDescent="0.15">
      <c r="B25" s="1487">
        <f>B23+1</f>
        <v>5</v>
      </c>
      <c r="C25" s="1489" t="s">
        <v>929</v>
      </c>
      <c r="D25" s="1490"/>
      <c r="E25" s="302"/>
      <c r="F25" s="303"/>
      <c r="G25" s="302"/>
      <c r="H25" s="303"/>
      <c r="I25" s="1493" t="s">
        <v>918</v>
      </c>
      <c r="J25" s="1494"/>
      <c r="K25" s="1497" t="s">
        <v>929</v>
      </c>
      <c r="L25" s="1498"/>
      <c r="M25" s="1498"/>
      <c r="N25" s="1490"/>
      <c r="O25" s="1501" t="s">
        <v>930</v>
      </c>
      <c r="P25" s="1502"/>
      <c r="Q25" s="1502"/>
      <c r="R25" s="1502"/>
      <c r="S25" s="1503"/>
      <c r="T25" s="312" t="s">
        <v>921</v>
      </c>
      <c r="U25" s="313"/>
      <c r="V25" s="314"/>
      <c r="W25" s="315" t="s">
        <v>922</v>
      </c>
      <c r="X25" s="316" t="s">
        <v>922</v>
      </c>
      <c r="Y25" s="316"/>
      <c r="Z25" s="316"/>
      <c r="AA25" s="316" t="s">
        <v>922</v>
      </c>
      <c r="AB25" s="316" t="s">
        <v>922</v>
      </c>
      <c r="AC25" s="317" t="s">
        <v>922</v>
      </c>
      <c r="AD25" s="315" t="s">
        <v>922</v>
      </c>
      <c r="AE25" s="316" t="s">
        <v>922</v>
      </c>
      <c r="AF25" s="316"/>
      <c r="AG25" s="316"/>
      <c r="AH25" s="316" t="s">
        <v>922</v>
      </c>
      <c r="AI25" s="316" t="s">
        <v>922</v>
      </c>
      <c r="AJ25" s="317" t="s">
        <v>922</v>
      </c>
      <c r="AK25" s="315" t="s">
        <v>922</v>
      </c>
      <c r="AL25" s="316" t="s">
        <v>922</v>
      </c>
      <c r="AM25" s="316"/>
      <c r="AN25" s="316"/>
      <c r="AO25" s="316" t="s">
        <v>922</v>
      </c>
      <c r="AP25" s="316" t="s">
        <v>922</v>
      </c>
      <c r="AQ25" s="317" t="s">
        <v>922</v>
      </c>
      <c r="AR25" s="315" t="s">
        <v>922</v>
      </c>
      <c r="AS25" s="316" t="s">
        <v>922</v>
      </c>
      <c r="AT25" s="316"/>
      <c r="AU25" s="316"/>
      <c r="AV25" s="316" t="s">
        <v>922</v>
      </c>
      <c r="AW25" s="316" t="s">
        <v>922</v>
      </c>
      <c r="AX25" s="317" t="s">
        <v>922</v>
      </c>
      <c r="AY25" s="315"/>
      <c r="AZ25" s="316"/>
      <c r="BA25" s="318"/>
      <c r="BB25" s="1507"/>
      <c r="BC25" s="1508"/>
      <c r="BD25" s="1509"/>
      <c r="BE25" s="1510"/>
      <c r="BF25" s="1511"/>
      <c r="BG25" s="1512"/>
      <c r="BH25" s="1512"/>
      <c r="BI25" s="1512"/>
      <c r="BJ25" s="1513"/>
    </row>
    <row r="26" spans="2:62" ht="20.25" customHeight="1" x14ac:dyDescent="0.15">
      <c r="B26" s="1520"/>
      <c r="C26" s="1533"/>
      <c r="D26" s="1534"/>
      <c r="E26" s="302"/>
      <c r="F26" s="303" t="str">
        <f>C25</f>
        <v>薬剤師</v>
      </c>
      <c r="G26" s="302"/>
      <c r="H26" s="303" t="str">
        <f>I25</f>
        <v>A</v>
      </c>
      <c r="I26" s="1535"/>
      <c r="J26" s="1536"/>
      <c r="K26" s="1537"/>
      <c r="L26" s="1538"/>
      <c r="M26" s="1538"/>
      <c r="N26" s="1534"/>
      <c r="O26" s="1501"/>
      <c r="P26" s="1502"/>
      <c r="Q26" s="1502"/>
      <c r="R26" s="1502"/>
      <c r="S26" s="1503"/>
      <c r="T26" s="319" t="s">
        <v>924</v>
      </c>
      <c r="U26" s="320"/>
      <c r="V26" s="321"/>
      <c r="W26" s="307">
        <f>IF(W25="","",VLOOKUP(W25,'別紙１-１【記載例】シフト記号表（勤務時間帯）'!$C$6:$L$47,10,FALSE))</f>
        <v>8</v>
      </c>
      <c r="X26" s="308">
        <f>IF(X25="","",VLOOKUP(X25,'別紙１-１【記載例】シフト記号表（勤務時間帯）'!$C$6:$L$47,10,FALSE))</f>
        <v>8</v>
      </c>
      <c r="Y26" s="308" t="str">
        <f>IF(Y25="","",VLOOKUP(Y25,'別紙１-１【記載例】シフト記号表（勤務時間帯）'!$C$6:$L$47,10,FALSE))</f>
        <v/>
      </c>
      <c r="Z26" s="308" t="str">
        <f>IF(Z25="","",VLOOKUP(Z25,'別紙１-１【記載例】シフト記号表（勤務時間帯）'!$C$6:$L$47,10,FALSE))</f>
        <v/>
      </c>
      <c r="AA26" s="308">
        <f>IF(AA25="","",VLOOKUP(AA25,'別紙１-１【記載例】シフト記号表（勤務時間帯）'!$C$6:$L$47,10,FALSE))</f>
        <v>8</v>
      </c>
      <c r="AB26" s="308">
        <f>IF(AB25="","",VLOOKUP(AB25,'別紙１-１【記載例】シフト記号表（勤務時間帯）'!$C$6:$L$47,10,FALSE))</f>
        <v>8</v>
      </c>
      <c r="AC26" s="309">
        <f>IF(AC25="","",VLOOKUP(AC25,'別紙１-１【記載例】シフト記号表（勤務時間帯）'!$C$6:$L$47,10,FALSE))</f>
        <v>8</v>
      </c>
      <c r="AD26" s="307">
        <f>IF(AD25="","",VLOOKUP(AD25,'別紙１-１【記載例】シフト記号表（勤務時間帯）'!$C$6:$L$47,10,FALSE))</f>
        <v>8</v>
      </c>
      <c r="AE26" s="308">
        <f>IF(AE25="","",VLOOKUP(AE25,'別紙１-１【記載例】シフト記号表（勤務時間帯）'!$C$6:$L$47,10,FALSE))</f>
        <v>8</v>
      </c>
      <c r="AF26" s="308" t="str">
        <f>IF(AF25="","",VLOOKUP(AF25,'別紙１-１【記載例】シフト記号表（勤務時間帯）'!$C$6:$L$47,10,FALSE))</f>
        <v/>
      </c>
      <c r="AG26" s="308" t="str">
        <f>IF(AG25="","",VLOOKUP(AG25,'別紙１-１【記載例】シフト記号表（勤務時間帯）'!$C$6:$L$47,10,FALSE))</f>
        <v/>
      </c>
      <c r="AH26" s="308">
        <f>IF(AH25="","",VLOOKUP(AH25,'別紙１-１【記載例】シフト記号表（勤務時間帯）'!$C$6:$L$47,10,FALSE))</f>
        <v>8</v>
      </c>
      <c r="AI26" s="308">
        <f>IF(AI25="","",VLOOKUP(AI25,'別紙１-１【記載例】シフト記号表（勤務時間帯）'!$C$6:$L$47,10,FALSE))</f>
        <v>8</v>
      </c>
      <c r="AJ26" s="309">
        <f>IF(AJ25="","",VLOOKUP(AJ25,'別紙１-１【記載例】シフト記号表（勤務時間帯）'!$C$6:$L$47,10,FALSE))</f>
        <v>8</v>
      </c>
      <c r="AK26" s="307">
        <f>IF(AK25="","",VLOOKUP(AK25,'別紙１-１【記載例】シフト記号表（勤務時間帯）'!$C$6:$L$47,10,FALSE))</f>
        <v>8</v>
      </c>
      <c r="AL26" s="308">
        <f>IF(AL25="","",VLOOKUP(AL25,'別紙１-１【記載例】シフト記号表（勤務時間帯）'!$C$6:$L$47,10,FALSE))</f>
        <v>8</v>
      </c>
      <c r="AM26" s="308" t="str">
        <f>IF(AM25="","",VLOOKUP(AM25,'別紙１-１【記載例】シフト記号表（勤務時間帯）'!$C$6:$L$47,10,FALSE))</f>
        <v/>
      </c>
      <c r="AN26" s="308" t="str">
        <f>IF(AN25="","",VLOOKUP(AN25,'別紙１-１【記載例】シフト記号表（勤務時間帯）'!$C$6:$L$47,10,FALSE))</f>
        <v/>
      </c>
      <c r="AO26" s="308">
        <f>IF(AO25="","",VLOOKUP(AO25,'別紙１-１【記載例】シフト記号表（勤務時間帯）'!$C$6:$L$47,10,FALSE))</f>
        <v>8</v>
      </c>
      <c r="AP26" s="308">
        <f>IF(AP25="","",VLOOKUP(AP25,'別紙１-１【記載例】シフト記号表（勤務時間帯）'!$C$6:$L$47,10,FALSE))</f>
        <v>8</v>
      </c>
      <c r="AQ26" s="309">
        <f>IF(AQ25="","",VLOOKUP(AQ25,'別紙１-１【記載例】シフト記号表（勤務時間帯）'!$C$6:$L$47,10,FALSE))</f>
        <v>8</v>
      </c>
      <c r="AR26" s="307">
        <f>IF(AR25="","",VLOOKUP(AR25,'別紙１-１【記載例】シフト記号表（勤務時間帯）'!$C$6:$L$47,10,FALSE))</f>
        <v>8</v>
      </c>
      <c r="AS26" s="308">
        <f>IF(AS25="","",VLOOKUP(AS25,'別紙１-１【記載例】シフト記号表（勤務時間帯）'!$C$6:$L$47,10,FALSE))</f>
        <v>8</v>
      </c>
      <c r="AT26" s="308" t="str">
        <f>IF(AT25="","",VLOOKUP(AT25,'別紙１-１【記載例】シフト記号表（勤務時間帯）'!$C$6:$L$47,10,FALSE))</f>
        <v/>
      </c>
      <c r="AU26" s="308" t="str">
        <f>IF(AU25="","",VLOOKUP(AU25,'別紙１-１【記載例】シフト記号表（勤務時間帯）'!$C$6:$L$47,10,FALSE))</f>
        <v/>
      </c>
      <c r="AV26" s="308">
        <f>IF(AV25="","",VLOOKUP(AV25,'別紙１-１【記載例】シフト記号表（勤務時間帯）'!$C$6:$L$47,10,FALSE))</f>
        <v>8</v>
      </c>
      <c r="AW26" s="308">
        <f>IF(AW25="","",VLOOKUP(AW25,'別紙１-１【記載例】シフト記号表（勤務時間帯）'!$C$6:$L$47,10,FALSE))</f>
        <v>8</v>
      </c>
      <c r="AX26" s="309">
        <f>IF(AX25="","",VLOOKUP(AX25,'別紙１-１【記載例】シフト記号表（勤務時間帯）'!$C$6:$L$47,10,FALSE))</f>
        <v>8</v>
      </c>
      <c r="AY26" s="307" t="str">
        <f>IF(AY25="","",VLOOKUP(AY25,'別紙１-１【記載例】シフト記号表（勤務時間帯）'!$C$6:$L$47,10,FALSE))</f>
        <v/>
      </c>
      <c r="AZ26" s="308" t="str">
        <f>IF(AZ25="","",VLOOKUP(AZ25,'別紙１-１【記載例】シフト記号表（勤務時間帯）'!$C$6:$L$47,10,FALSE))</f>
        <v/>
      </c>
      <c r="BA26" s="308" t="str">
        <f>IF(BA25="","",VLOOKUP(BA25,'別紙１-１【記載例】シフト記号表（勤務時間帯）'!$C$6:$L$47,10,FALSE))</f>
        <v/>
      </c>
      <c r="BB26" s="1542">
        <f>IF($BE$3="４週",SUM(W26:AX26),IF($BE$3="暦月",SUM(W26:BA26),""))</f>
        <v>160</v>
      </c>
      <c r="BC26" s="1543"/>
      <c r="BD26" s="1544">
        <f>IF($BE$3="４週",BB26/4,IF($BE$3="暦月",(BB26/($BE$8/7)),""))</f>
        <v>40</v>
      </c>
      <c r="BE26" s="1543"/>
      <c r="BF26" s="1539"/>
      <c r="BG26" s="1540"/>
      <c r="BH26" s="1540"/>
      <c r="BI26" s="1540"/>
      <c r="BJ26" s="1541"/>
    </row>
    <row r="27" spans="2:62" ht="20.25" customHeight="1" x14ac:dyDescent="0.15">
      <c r="B27" s="1487">
        <f>B25+1</f>
        <v>6</v>
      </c>
      <c r="C27" s="1489" t="s">
        <v>929</v>
      </c>
      <c r="D27" s="1490"/>
      <c r="E27" s="302"/>
      <c r="F27" s="303"/>
      <c r="G27" s="302"/>
      <c r="H27" s="303"/>
      <c r="I27" s="1493" t="s">
        <v>918</v>
      </c>
      <c r="J27" s="1494"/>
      <c r="K27" s="1497" t="s">
        <v>929</v>
      </c>
      <c r="L27" s="1498"/>
      <c r="M27" s="1498"/>
      <c r="N27" s="1490"/>
      <c r="O27" s="1501" t="s">
        <v>931</v>
      </c>
      <c r="P27" s="1502"/>
      <c r="Q27" s="1502"/>
      <c r="R27" s="1502"/>
      <c r="S27" s="1503"/>
      <c r="T27" s="322" t="s">
        <v>921</v>
      </c>
      <c r="V27" s="323"/>
      <c r="W27" s="315" t="s">
        <v>922</v>
      </c>
      <c r="X27" s="316" t="s">
        <v>922</v>
      </c>
      <c r="Y27" s="316"/>
      <c r="Z27" s="316"/>
      <c r="AA27" s="316" t="s">
        <v>922</v>
      </c>
      <c r="AB27" s="316" t="s">
        <v>922</v>
      </c>
      <c r="AC27" s="317" t="s">
        <v>922</v>
      </c>
      <c r="AD27" s="315" t="s">
        <v>922</v>
      </c>
      <c r="AE27" s="316" t="s">
        <v>922</v>
      </c>
      <c r="AF27" s="316"/>
      <c r="AG27" s="316"/>
      <c r="AH27" s="316" t="s">
        <v>922</v>
      </c>
      <c r="AI27" s="316" t="s">
        <v>922</v>
      </c>
      <c r="AJ27" s="317" t="s">
        <v>922</v>
      </c>
      <c r="AK27" s="315" t="s">
        <v>922</v>
      </c>
      <c r="AL27" s="316" t="s">
        <v>922</v>
      </c>
      <c r="AM27" s="316"/>
      <c r="AN27" s="316"/>
      <c r="AO27" s="316" t="s">
        <v>922</v>
      </c>
      <c r="AP27" s="316" t="s">
        <v>922</v>
      </c>
      <c r="AQ27" s="317" t="s">
        <v>922</v>
      </c>
      <c r="AR27" s="315" t="s">
        <v>922</v>
      </c>
      <c r="AS27" s="316" t="s">
        <v>922</v>
      </c>
      <c r="AT27" s="316"/>
      <c r="AU27" s="316"/>
      <c r="AV27" s="316" t="s">
        <v>922</v>
      </c>
      <c r="AW27" s="316" t="s">
        <v>922</v>
      </c>
      <c r="AX27" s="317" t="s">
        <v>922</v>
      </c>
      <c r="AY27" s="315"/>
      <c r="AZ27" s="316"/>
      <c r="BA27" s="318"/>
      <c r="BB27" s="1507"/>
      <c r="BC27" s="1508"/>
      <c r="BD27" s="1509"/>
      <c r="BE27" s="1510"/>
      <c r="BF27" s="1511"/>
      <c r="BG27" s="1512"/>
      <c r="BH27" s="1512"/>
      <c r="BI27" s="1512"/>
      <c r="BJ27" s="1513"/>
    </row>
    <row r="28" spans="2:62" ht="20.25" customHeight="1" x14ac:dyDescent="0.15">
      <c r="B28" s="1520"/>
      <c r="C28" s="1533"/>
      <c r="D28" s="1534"/>
      <c r="E28" s="302"/>
      <c r="F28" s="303" t="str">
        <f>C27</f>
        <v>薬剤師</v>
      </c>
      <c r="G28" s="302"/>
      <c r="H28" s="303" t="str">
        <f>I27</f>
        <v>A</v>
      </c>
      <c r="I28" s="1535"/>
      <c r="J28" s="1536"/>
      <c r="K28" s="1537"/>
      <c r="L28" s="1538"/>
      <c r="M28" s="1538"/>
      <c r="N28" s="1534"/>
      <c r="O28" s="1501"/>
      <c r="P28" s="1502"/>
      <c r="Q28" s="1502"/>
      <c r="R28" s="1502"/>
      <c r="S28" s="1503"/>
      <c r="T28" s="304" t="s">
        <v>924</v>
      </c>
      <c r="U28" s="305"/>
      <c r="V28" s="306"/>
      <c r="W28" s="307">
        <f>IF(W27="","",VLOOKUP(W27,'別紙１-１【記載例】シフト記号表（勤務時間帯）'!$C$6:$L$47,10,FALSE))</f>
        <v>8</v>
      </c>
      <c r="X28" s="308">
        <f>IF(X27="","",VLOOKUP(X27,'別紙１-１【記載例】シフト記号表（勤務時間帯）'!$C$6:$L$47,10,FALSE))</f>
        <v>8</v>
      </c>
      <c r="Y28" s="308" t="str">
        <f>IF(Y27="","",VLOOKUP(Y27,'別紙１-１【記載例】シフト記号表（勤務時間帯）'!$C$6:$L$47,10,FALSE))</f>
        <v/>
      </c>
      <c r="Z28" s="308" t="str">
        <f>IF(Z27="","",VLOOKUP(Z27,'別紙１-１【記載例】シフト記号表（勤務時間帯）'!$C$6:$L$47,10,FALSE))</f>
        <v/>
      </c>
      <c r="AA28" s="308">
        <f>IF(AA27="","",VLOOKUP(AA27,'別紙１-１【記載例】シフト記号表（勤務時間帯）'!$C$6:$L$47,10,FALSE))</f>
        <v>8</v>
      </c>
      <c r="AB28" s="308">
        <f>IF(AB27="","",VLOOKUP(AB27,'別紙１-１【記載例】シフト記号表（勤務時間帯）'!$C$6:$L$47,10,FALSE))</f>
        <v>8</v>
      </c>
      <c r="AC28" s="309">
        <f>IF(AC27="","",VLOOKUP(AC27,'別紙１-１【記載例】シフト記号表（勤務時間帯）'!$C$6:$L$47,10,FALSE))</f>
        <v>8</v>
      </c>
      <c r="AD28" s="307">
        <f>IF(AD27="","",VLOOKUP(AD27,'別紙１-１【記載例】シフト記号表（勤務時間帯）'!$C$6:$L$47,10,FALSE))</f>
        <v>8</v>
      </c>
      <c r="AE28" s="308">
        <f>IF(AE27="","",VLOOKUP(AE27,'別紙１-１【記載例】シフト記号表（勤務時間帯）'!$C$6:$L$47,10,FALSE))</f>
        <v>8</v>
      </c>
      <c r="AF28" s="308" t="str">
        <f>IF(AF27="","",VLOOKUP(AF27,'別紙１-１【記載例】シフト記号表（勤務時間帯）'!$C$6:$L$47,10,FALSE))</f>
        <v/>
      </c>
      <c r="AG28" s="308" t="str">
        <f>IF(AG27="","",VLOOKUP(AG27,'別紙１-１【記載例】シフト記号表（勤務時間帯）'!$C$6:$L$47,10,FALSE))</f>
        <v/>
      </c>
      <c r="AH28" s="308">
        <f>IF(AH27="","",VLOOKUP(AH27,'別紙１-１【記載例】シフト記号表（勤務時間帯）'!$C$6:$L$47,10,FALSE))</f>
        <v>8</v>
      </c>
      <c r="AI28" s="308">
        <f>IF(AI27="","",VLOOKUP(AI27,'別紙１-１【記載例】シフト記号表（勤務時間帯）'!$C$6:$L$47,10,FALSE))</f>
        <v>8</v>
      </c>
      <c r="AJ28" s="309">
        <f>IF(AJ27="","",VLOOKUP(AJ27,'別紙１-１【記載例】シフト記号表（勤務時間帯）'!$C$6:$L$47,10,FALSE))</f>
        <v>8</v>
      </c>
      <c r="AK28" s="307">
        <f>IF(AK27="","",VLOOKUP(AK27,'別紙１-１【記載例】シフト記号表（勤務時間帯）'!$C$6:$L$47,10,FALSE))</f>
        <v>8</v>
      </c>
      <c r="AL28" s="308">
        <f>IF(AL27="","",VLOOKUP(AL27,'別紙１-１【記載例】シフト記号表（勤務時間帯）'!$C$6:$L$47,10,FALSE))</f>
        <v>8</v>
      </c>
      <c r="AM28" s="308" t="str">
        <f>IF(AM27="","",VLOOKUP(AM27,'別紙１-１【記載例】シフト記号表（勤務時間帯）'!$C$6:$L$47,10,FALSE))</f>
        <v/>
      </c>
      <c r="AN28" s="308" t="str">
        <f>IF(AN27="","",VLOOKUP(AN27,'別紙１-１【記載例】シフト記号表（勤務時間帯）'!$C$6:$L$47,10,FALSE))</f>
        <v/>
      </c>
      <c r="AO28" s="308">
        <f>IF(AO27="","",VLOOKUP(AO27,'別紙１-１【記載例】シフト記号表（勤務時間帯）'!$C$6:$L$47,10,FALSE))</f>
        <v>8</v>
      </c>
      <c r="AP28" s="308">
        <f>IF(AP27="","",VLOOKUP(AP27,'別紙１-１【記載例】シフト記号表（勤務時間帯）'!$C$6:$L$47,10,FALSE))</f>
        <v>8</v>
      </c>
      <c r="AQ28" s="309">
        <f>IF(AQ27="","",VLOOKUP(AQ27,'別紙１-１【記載例】シフト記号表（勤務時間帯）'!$C$6:$L$47,10,FALSE))</f>
        <v>8</v>
      </c>
      <c r="AR28" s="307">
        <f>IF(AR27="","",VLOOKUP(AR27,'別紙１-１【記載例】シフト記号表（勤務時間帯）'!$C$6:$L$47,10,FALSE))</f>
        <v>8</v>
      </c>
      <c r="AS28" s="308">
        <f>IF(AS27="","",VLOOKUP(AS27,'別紙１-１【記載例】シフト記号表（勤務時間帯）'!$C$6:$L$47,10,FALSE))</f>
        <v>8</v>
      </c>
      <c r="AT28" s="308" t="str">
        <f>IF(AT27="","",VLOOKUP(AT27,'別紙１-１【記載例】シフト記号表（勤務時間帯）'!$C$6:$L$47,10,FALSE))</f>
        <v/>
      </c>
      <c r="AU28" s="308" t="str">
        <f>IF(AU27="","",VLOOKUP(AU27,'別紙１-１【記載例】シフト記号表（勤務時間帯）'!$C$6:$L$47,10,FALSE))</f>
        <v/>
      </c>
      <c r="AV28" s="308">
        <f>IF(AV27="","",VLOOKUP(AV27,'別紙１-１【記載例】シフト記号表（勤務時間帯）'!$C$6:$L$47,10,FALSE))</f>
        <v>8</v>
      </c>
      <c r="AW28" s="308">
        <f>IF(AW27="","",VLOOKUP(AW27,'別紙１-１【記載例】シフト記号表（勤務時間帯）'!$C$6:$L$47,10,FALSE))</f>
        <v>8</v>
      </c>
      <c r="AX28" s="309">
        <f>IF(AX27="","",VLOOKUP(AX27,'別紙１-１【記載例】シフト記号表（勤務時間帯）'!$C$6:$L$47,10,FALSE))</f>
        <v>8</v>
      </c>
      <c r="AY28" s="307" t="str">
        <f>IF(AY27="","",VLOOKUP(AY27,'別紙１-１【記載例】シフト記号表（勤務時間帯）'!$C$6:$L$47,10,FALSE))</f>
        <v/>
      </c>
      <c r="AZ28" s="308" t="str">
        <f>IF(AZ27="","",VLOOKUP(AZ27,'別紙１-１【記載例】シフト記号表（勤務時間帯）'!$C$6:$L$47,10,FALSE))</f>
        <v/>
      </c>
      <c r="BA28" s="308" t="str">
        <f>IF(BA27="","",VLOOKUP(BA27,'別紙１-１【記載例】シフト記号表（勤務時間帯）'!$C$6:$L$47,10,FALSE))</f>
        <v/>
      </c>
      <c r="BB28" s="1542">
        <f>IF($BE$3="４週",SUM(W28:AX28),IF($BE$3="暦月",SUM(W28:BA28),""))</f>
        <v>160</v>
      </c>
      <c r="BC28" s="1543"/>
      <c r="BD28" s="1544">
        <f>IF($BE$3="４週",BB28/4,IF($BE$3="暦月",(BB28/($BE$8/7)),""))</f>
        <v>40</v>
      </c>
      <c r="BE28" s="1543"/>
      <c r="BF28" s="1539"/>
      <c r="BG28" s="1540"/>
      <c r="BH28" s="1540"/>
      <c r="BI28" s="1540"/>
      <c r="BJ28" s="1541"/>
    </row>
    <row r="29" spans="2:62" ht="20.25" customHeight="1" x14ac:dyDescent="0.15">
      <c r="B29" s="1487">
        <f>B27+1</f>
        <v>7</v>
      </c>
      <c r="C29" s="1489" t="s">
        <v>932</v>
      </c>
      <c r="D29" s="1490"/>
      <c r="E29" s="302"/>
      <c r="F29" s="303"/>
      <c r="G29" s="302"/>
      <c r="H29" s="303"/>
      <c r="I29" s="1493" t="s">
        <v>918</v>
      </c>
      <c r="J29" s="1494"/>
      <c r="K29" s="1497" t="s">
        <v>932</v>
      </c>
      <c r="L29" s="1498"/>
      <c r="M29" s="1498"/>
      <c r="N29" s="1490"/>
      <c r="O29" s="1501" t="s">
        <v>933</v>
      </c>
      <c r="P29" s="1502"/>
      <c r="Q29" s="1502"/>
      <c r="R29" s="1502"/>
      <c r="S29" s="1503"/>
      <c r="T29" s="312" t="s">
        <v>921</v>
      </c>
      <c r="U29" s="313"/>
      <c r="V29" s="314"/>
      <c r="W29" s="315" t="s">
        <v>922</v>
      </c>
      <c r="X29" s="316" t="s">
        <v>922</v>
      </c>
      <c r="Y29" s="316" t="s">
        <v>922</v>
      </c>
      <c r="Z29" s="316"/>
      <c r="AA29" s="316"/>
      <c r="AB29" s="316" t="s">
        <v>922</v>
      </c>
      <c r="AC29" s="317" t="s">
        <v>922</v>
      </c>
      <c r="AD29" s="315" t="s">
        <v>922</v>
      </c>
      <c r="AE29" s="316" t="s">
        <v>922</v>
      </c>
      <c r="AF29" s="316" t="s">
        <v>922</v>
      </c>
      <c r="AG29" s="316"/>
      <c r="AH29" s="316"/>
      <c r="AI29" s="316" t="s">
        <v>922</v>
      </c>
      <c r="AJ29" s="317" t="s">
        <v>922</v>
      </c>
      <c r="AK29" s="315" t="s">
        <v>922</v>
      </c>
      <c r="AL29" s="316" t="s">
        <v>922</v>
      </c>
      <c r="AM29" s="316" t="s">
        <v>922</v>
      </c>
      <c r="AN29" s="316"/>
      <c r="AO29" s="316"/>
      <c r="AP29" s="316" t="s">
        <v>922</v>
      </c>
      <c r="AQ29" s="317" t="s">
        <v>922</v>
      </c>
      <c r="AR29" s="315" t="s">
        <v>922</v>
      </c>
      <c r="AS29" s="316" t="s">
        <v>922</v>
      </c>
      <c r="AT29" s="316" t="s">
        <v>922</v>
      </c>
      <c r="AU29" s="316"/>
      <c r="AV29" s="316"/>
      <c r="AW29" s="316" t="s">
        <v>922</v>
      </c>
      <c r="AX29" s="317" t="s">
        <v>922</v>
      </c>
      <c r="AY29" s="315"/>
      <c r="AZ29" s="316"/>
      <c r="BA29" s="318"/>
      <c r="BB29" s="1507"/>
      <c r="BC29" s="1508"/>
      <c r="BD29" s="1509"/>
      <c r="BE29" s="1510"/>
      <c r="BF29" s="1511"/>
      <c r="BG29" s="1512"/>
      <c r="BH29" s="1512"/>
      <c r="BI29" s="1512"/>
      <c r="BJ29" s="1513"/>
    </row>
    <row r="30" spans="2:62" ht="20.25" customHeight="1" x14ac:dyDescent="0.15">
      <c r="B30" s="1520"/>
      <c r="C30" s="1533"/>
      <c r="D30" s="1534"/>
      <c r="E30" s="302"/>
      <c r="F30" s="303" t="str">
        <f>C29</f>
        <v>理学療法士</v>
      </c>
      <c r="G30" s="302"/>
      <c r="H30" s="303" t="str">
        <f>I29</f>
        <v>A</v>
      </c>
      <c r="I30" s="1535"/>
      <c r="J30" s="1536"/>
      <c r="K30" s="1537"/>
      <c r="L30" s="1538"/>
      <c r="M30" s="1538"/>
      <c r="N30" s="1534"/>
      <c r="O30" s="1501"/>
      <c r="P30" s="1502"/>
      <c r="Q30" s="1502"/>
      <c r="R30" s="1502"/>
      <c r="S30" s="1503"/>
      <c r="T30" s="304" t="s">
        <v>924</v>
      </c>
      <c r="U30" s="305"/>
      <c r="V30" s="306"/>
      <c r="W30" s="307">
        <f>IF(W29="","",VLOOKUP(W29,'別紙１-１【記載例】シフト記号表（勤務時間帯）'!$C$6:$L$47,10,FALSE))</f>
        <v>8</v>
      </c>
      <c r="X30" s="308">
        <f>IF(X29="","",VLOOKUP(X29,'別紙１-１【記載例】シフト記号表（勤務時間帯）'!$C$6:$L$47,10,FALSE))</f>
        <v>8</v>
      </c>
      <c r="Y30" s="308">
        <f>IF(Y29="","",VLOOKUP(Y29,'別紙１-１【記載例】シフト記号表（勤務時間帯）'!$C$6:$L$47,10,FALSE))</f>
        <v>8</v>
      </c>
      <c r="Z30" s="308" t="str">
        <f>IF(Z29="","",VLOOKUP(Z29,'別紙１-１【記載例】シフト記号表（勤務時間帯）'!$C$6:$L$47,10,FALSE))</f>
        <v/>
      </c>
      <c r="AA30" s="308" t="str">
        <f>IF(AA29="","",VLOOKUP(AA29,'別紙１-１【記載例】シフト記号表（勤務時間帯）'!$C$6:$L$47,10,FALSE))</f>
        <v/>
      </c>
      <c r="AB30" s="308">
        <f>IF(AB29="","",VLOOKUP(AB29,'別紙１-１【記載例】シフト記号表（勤務時間帯）'!$C$6:$L$47,10,FALSE))</f>
        <v>8</v>
      </c>
      <c r="AC30" s="309">
        <f>IF(AC29="","",VLOOKUP(AC29,'別紙１-１【記載例】シフト記号表（勤務時間帯）'!$C$6:$L$47,10,FALSE))</f>
        <v>8</v>
      </c>
      <c r="AD30" s="307">
        <f>IF(AD29="","",VLOOKUP(AD29,'別紙１-１【記載例】シフト記号表（勤務時間帯）'!$C$6:$L$47,10,FALSE))</f>
        <v>8</v>
      </c>
      <c r="AE30" s="308">
        <f>IF(AE29="","",VLOOKUP(AE29,'別紙１-１【記載例】シフト記号表（勤務時間帯）'!$C$6:$L$47,10,FALSE))</f>
        <v>8</v>
      </c>
      <c r="AF30" s="308">
        <f>IF(AF29="","",VLOOKUP(AF29,'別紙１-１【記載例】シフト記号表（勤務時間帯）'!$C$6:$L$47,10,FALSE))</f>
        <v>8</v>
      </c>
      <c r="AG30" s="308" t="str">
        <f>IF(AG29="","",VLOOKUP(AG29,'別紙１-１【記載例】シフト記号表（勤務時間帯）'!$C$6:$L$47,10,FALSE))</f>
        <v/>
      </c>
      <c r="AH30" s="308" t="str">
        <f>IF(AH29="","",VLOOKUP(AH29,'別紙１-１【記載例】シフト記号表（勤務時間帯）'!$C$6:$L$47,10,FALSE))</f>
        <v/>
      </c>
      <c r="AI30" s="308">
        <f>IF(AI29="","",VLOOKUP(AI29,'別紙１-１【記載例】シフト記号表（勤務時間帯）'!$C$6:$L$47,10,FALSE))</f>
        <v>8</v>
      </c>
      <c r="AJ30" s="309">
        <f>IF(AJ29="","",VLOOKUP(AJ29,'別紙１-１【記載例】シフト記号表（勤務時間帯）'!$C$6:$L$47,10,FALSE))</f>
        <v>8</v>
      </c>
      <c r="AK30" s="307">
        <f>IF(AK29="","",VLOOKUP(AK29,'別紙１-１【記載例】シフト記号表（勤務時間帯）'!$C$6:$L$47,10,FALSE))</f>
        <v>8</v>
      </c>
      <c r="AL30" s="308">
        <f>IF(AL29="","",VLOOKUP(AL29,'別紙１-１【記載例】シフト記号表（勤務時間帯）'!$C$6:$L$47,10,FALSE))</f>
        <v>8</v>
      </c>
      <c r="AM30" s="308">
        <f>IF(AM29="","",VLOOKUP(AM29,'別紙１-１【記載例】シフト記号表（勤務時間帯）'!$C$6:$L$47,10,FALSE))</f>
        <v>8</v>
      </c>
      <c r="AN30" s="308" t="str">
        <f>IF(AN29="","",VLOOKUP(AN29,'別紙１-１【記載例】シフト記号表（勤務時間帯）'!$C$6:$L$47,10,FALSE))</f>
        <v/>
      </c>
      <c r="AO30" s="308" t="str">
        <f>IF(AO29="","",VLOOKUP(AO29,'別紙１-１【記載例】シフト記号表（勤務時間帯）'!$C$6:$L$47,10,FALSE))</f>
        <v/>
      </c>
      <c r="AP30" s="308">
        <f>IF(AP29="","",VLOOKUP(AP29,'別紙１-１【記載例】シフト記号表（勤務時間帯）'!$C$6:$L$47,10,FALSE))</f>
        <v>8</v>
      </c>
      <c r="AQ30" s="309">
        <f>IF(AQ29="","",VLOOKUP(AQ29,'別紙１-１【記載例】シフト記号表（勤務時間帯）'!$C$6:$L$47,10,FALSE))</f>
        <v>8</v>
      </c>
      <c r="AR30" s="307">
        <f>IF(AR29="","",VLOOKUP(AR29,'別紙１-１【記載例】シフト記号表（勤務時間帯）'!$C$6:$L$47,10,FALSE))</f>
        <v>8</v>
      </c>
      <c r="AS30" s="308">
        <f>IF(AS29="","",VLOOKUP(AS29,'別紙１-１【記載例】シフト記号表（勤務時間帯）'!$C$6:$L$47,10,FALSE))</f>
        <v>8</v>
      </c>
      <c r="AT30" s="308">
        <f>IF(AT29="","",VLOOKUP(AT29,'別紙１-１【記載例】シフト記号表（勤務時間帯）'!$C$6:$L$47,10,FALSE))</f>
        <v>8</v>
      </c>
      <c r="AU30" s="308" t="str">
        <f>IF(AU29="","",VLOOKUP(AU29,'別紙１-１【記載例】シフト記号表（勤務時間帯）'!$C$6:$L$47,10,FALSE))</f>
        <v/>
      </c>
      <c r="AV30" s="308" t="str">
        <f>IF(AV29="","",VLOOKUP(AV29,'別紙１-１【記載例】シフト記号表（勤務時間帯）'!$C$6:$L$47,10,FALSE))</f>
        <v/>
      </c>
      <c r="AW30" s="308">
        <f>IF(AW29="","",VLOOKUP(AW29,'別紙１-１【記載例】シフト記号表（勤務時間帯）'!$C$6:$L$47,10,FALSE))</f>
        <v>8</v>
      </c>
      <c r="AX30" s="309">
        <f>IF(AX29="","",VLOOKUP(AX29,'別紙１-１【記載例】シフト記号表（勤務時間帯）'!$C$6:$L$47,10,FALSE))</f>
        <v>8</v>
      </c>
      <c r="AY30" s="307" t="str">
        <f>IF(AY29="","",VLOOKUP(AY29,'別紙１-１【記載例】シフト記号表（勤務時間帯）'!$C$6:$L$47,10,FALSE))</f>
        <v/>
      </c>
      <c r="AZ30" s="308" t="str">
        <f>IF(AZ29="","",VLOOKUP(AZ29,'別紙１-１【記載例】シフト記号表（勤務時間帯）'!$C$6:$L$47,10,FALSE))</f>
        <v/>
      </c>
      <c r="BA30" s="308" t="str">
        <f>IF(BA29="","",VLOOKUP(BA29,'別紙１-１【記載例】シフト記号表（勤務時間帯）'!$C$6:$L$47,10,FALSE))</f>
        <v/>
      </c>
      <c r="BB30" s="1542">
        <f>IF($BE$3="４週",SUM(W30:AX30),IF($BE$3="暦月",SUM(W30:BA30),""))</f>
        <v>160</v>
      </c>
      <c r="BC30" s="1543"/>
      <c r="BD30" s="1544">
        <f>IF($BE$3="４週",BB30/4,IF($BE$3="暦月",(BB30/($BE$8/7)),""))</f>
        <v>40</v>
      </c>
      <c r="BE30" s="1543"/>
      <c r="BF30" s="1539"/>
      <c r="BG30" s="1540"/>
      <c r="BH30" s="1540"/>
      <c r="BI30" s="1540"/>
      <c r="BJ30" s="1541"/>
    </row>
    <row r="31" spans="2:62" ht="20.25" customHeight="1" x14ac:dyDescent="0.15">
      <c r="B31" s="1487">
        <f>B29+1</f>
        <v>8</v>
      </c>
      <c r="C31" s="1489" t="s">
        <v>934</v>
      </c>
      <c r="D31" s="1490"/>
      <c r="E31" s="302"/>
      <c r="F31" s="303"/>
      <c r="G31" s="302"/>
      <c r="H31" s="303"/>
      <c r="I31" s="1493" t="s">
        <v>918</v>
      </c>
      <c r="J31" s="1494"/>
      <c r="K31" s="1497" t="s">
        <v>934</v>
      </c>
      <c r="L31" s="1498"/>
      <c r="M31" s="1498"/>
      <c r="N31" s="1490"/>
      <c r="O31" s="1501" t="s">
        <v>935</v>
      </c>
      <c r="P31" s="1502"/>
      <c r="Q31" s="1502"/>
      <c r="R31" s="1502"/>
      <c r="S31" s="1503"/>
      <c r="T31" s="312" t="s">
        <v>921</v>
      </c>
      <c r="U31" s="313"/>
      <c r="V31" s="314"/>
      <c r="W31" s="315" t="s">
        <v>922</v>
      </c>
      <c r="X31" s="316" t="s">
        <v>922</v>
      </c>
      <c r="Y31" s="316"/>
      <c r="Z31" s="316"/>
      <c r="AA31" s="316" t="s">
        <v>922</v>
      </c>
      <c r="AB31" s="316" t="s">
        <v>922</v>
      </c>
      <c r="AC31" s="317" t="s">
        <v>922</v>
      </c>
      <c r="AD31" s="315" t="s">
        <v>922</v>
      </c>
      <c r="AE31" s="316" t="s">
        <v>922</v>
      </c>
      <c r="AF31" s="316"/>
      <c r="AG31" s="316"/>
      <c r="AH31" s="316" t="s">
        <v>922</v>
      </c>
      <c r="AI31" s="316" t="s">
        <v>922</v>
      </c>
      <c r="AJ31" s="317" t="s">
        <v>922</v>
      </c>
      <c r="AK31" s="315" t="s">
        <v>922</v>
      </c>
      <c r="AL31" s="316" t="s">
        <v>922</v>
      </c>
      <c r="AM31" s="316"/>
      <c r="AN31" s="316"/>
      <c r="AO31" s="316" t="s">
        <v>922</v>
      </c>
      <c r="AP31" s="316" t="s">
        <v>922</v>
      </c>
      <c r="AQ31" s="317" t="s">
        <v>922</v>
      </c>
      <c r="AR31" s="315" t="s">
        <v>922</v>
      </c>
      <c r="AS31" s="316" t="s">
        <v>922</v>
      </c>
      <c r="AT31" s="316"/>
      <c r="AU31" s="316"/>
      <c r="AV31" s="316" t="s">
        <v>922</v>
      </c>
      <c r="AW31" s="316" t="s">
        <v>922</v>
      </c>
      <c r="AX31" s="317" t="s">
        <v>922</v>
      </c>
      <c r="AY31" s="315"/>
      <c r="AZ31" s="316"/>
      <c r="BA31" s="318"/>
      <c r="BB31" s="1507"/>
      <c r="BC31" s="1508"/>
      <c r="BD31" s="1509"/>
      <c r="BE31" s="1510"/>
      <c r="BF31" s="1511"/>
      <c r="BG31" s="1512"/>
      <c r="BH31" s="1512"/>
      <c r="BI31" s="1512"/>
      <c r="BJ31" s="1513"/>
    </row>
    <row r="32" spans="2:62" ht="20.25" customHeight="1" x14ac:dyDescent="0.15">
      <c r="B32" s="1520"/>
      <c r="C32" s="1533"/>
      <c r="D32" s="1534"/>
      <c r="E32" s="302"/>
      <c r="F32" s="303" t="str">
        <f>C31</f>
        <v>介護支援専門員</v>
      </c>
      <c r="G32" s="302"/>
      <c r="H32" s="303" t="str">
        <f>I31</f>
        <v>A</v>
      </c>
      <c r="I32" s="1535"/>
      <c r="J32" s="1536"/>
      <c r="K32" s="1537"/>
      <c r="L32" s="1538"/>
      <c r="M32" s="1538"/>
      <c r="N32" s="1534"/>
      <c r="O32" s="1501"/>
      <c r="P32" s="1502"/>
      <c r="Q32" s="1502"/>
      <c r="R32" s="1502"/>
      <c r="S32" s="1503"/>
      <c r="T32" s="304" t="s">
        <v>924</v>
      </c>
      <c r="U32" s="305"/>
      <c r="V32" s="306"/>
      <c r="W32" s="307">
        <f>IF(W31="","",VLOOKUP(W31,'別紙１-１【記載例】シフト記号表（勤務時間帯）'!$C$6:$L$47,10,FALSE))</f>
        <v>8</v>
      </c>
      <c r="X32" s="308">
        <f>IF(X31="","",VLOOKUP(X31,'別紙１-１【記載例】シフト記号表（勤務時間帯）'!$C$6:$L$47,10,FALSE))</f>
        <v>8</v>
      </c>
      <c r="Y32" s="308" t="str">
        <f>IF(Y31="","",VLOOKUP(Y31,'別紙１-１【記載例】シフト記号表（勤務時間帯）'!$C$6:$L$47,10,FALSE))</f>
        <v/>
      </c>
      <c r="Z32" s="308" t="str">
        <f>IF(Z31="","",VLOOKUP(Z31,'別紙１-１【記載例】シフト記号表（勤務時間帯）'!$C$6:$L$47,10,FALSE))</f>
        <v/>
      </c>
      <c r="AA32" s="308">
        <f>IF(AA31="","",VLOOKUP(AA31,'別紙１-１【記載例】シフト記号表（勤務時間帯）'!$C$6:$L$47,10,FALSE))</f>
        <v>8</v>
      </c>
      <c r="AB32" s="308">
        <f>IF(AB31="","",VLOOKUP(AB31,'別紙１-１【記載例】シフト記号表（勤務時間帯）'!$C$6:$L$47,10,FALSE))</f>
        <v>8</v>
      </c>
      <c r="AC32" s="309">
        <f>IF(AC31="","",VLOOKUP(AC31,'別紙１-１【記載例】シフト記号表（勤務時間帯）'!$C$6:$L$47,10,FALSE))</f>
        <v>8</v>
      </c>
      <c r="AD32" s="307">
        <f>IF(AD31="","",VLOOKUP(AD31,'別紙１-１【記載例】シフト記号表（勤務時間帯）'!$C$6:$L$47,10,FALSE))</f>
        <v>8</v>
      </c>
      <c r="AE32" s="308">
        <f>IF(AE31="","",VLOOKUP(AE31,'別紙１-１【記載例】シフト記号表（勤務時間帯）'!$C$6:$L$47,10,FALSE))</f>
        <v>8</v>
      </c>
      <c r="AF32" s="308" t="str">
        <f>IF(AF31="","",VLOOKUP(AF31,'別紙１-１【記載例】シフト記号表（勤務時間帯）'!$C$6:$L$47,10,FALSE))</f>
        <v/>
      </c>
      <c r="AG32" s="308" t="str">
        <f>IF(AG31="","",VLOOKUP(AG31,'別紙１-１【記載例】シフト記号表（勤務時間帯）'!$C$6:$L$47,10,FALSE))</f>
        <v/>
      </c>
      <c r="AH32" s="308">
        <f>IF(AH31="","",VLOOKUP(AH31,'別紙１-１【記載例】シフト記号表（勤務時間帯）'!$C$6:$L$47,10,FALSE))</f>
        <v>8</v>
      </c>
      <c r="AI32" s="308">
        <f>IF(AI31="","",VLOOKUP(AI31,'別紙１-１【記載例】シフト記号表（勤務時間帯）'!$C$6:$L$47,10,FALSE))</f>
        <v>8</v>
      </c>
      <c r="AJ32" s="309">
        <f>IF(AJ31="","",VLOOKUP(AJ31,'別紙１-１【記載例】シフト記号表（勤務時間帯）'!$C$6:$L$47,10,FALSE))</f>
        <v>8</v>
      </c>
      <c r="AK32" s="307">
        <f>IF(AK31="","",VLOOKUP(AK31,'別紙１-１【記載例】シフト記号表（勤務時間帯）'!$C$6:$L$47,10,FALSE))</f>
        <v>8</v>
      </c>
      <c r="AL32" s="308">
        <f>IF(AL31="","",VLOOKUP(AL31,'別紙１-１【記載例】シフト記号表（勤務時間帯）'!$C$6:$L$47,10,FALSE))</f>
        <v>8</v>
      </c>
      <c r="AM32" s="308" t="str">
        <f>IF(AM31="","",VLOOKUP(AM31,'別紙１-１【記載例】シフト記号表（勤務時間帯）'!$C$6:$L$47,10,FALSE))</f>
        <v/>
      </c>
      <c r="AN32" s="308" t="str">
        <f>IF(AN31="","",VLOOKUP(AN31,'別紙１-１【記載例】シフト記号表（勤務時間帯）'!$C$6:$L$47,10,FALSE))</f>
        <v/>
      </c>
      <c r="AO32" s="308">
        <f>IF(AO31="","",VLOOKUP(AO31,'別紙１-１【記載例】シフト記号表（勤務時間帯）'!$C$6:$L$47,10,FALSE))</f>
        <v>8</v>
      </c>
      <c r="AP32" s="308">
        <f>IF(AP31="","",VLOOKUP(AP31,'別紙１-１【記載例】シフト記号表（勤務時間帯）'!$C$6:$L$47,10,FALSE))</f>
        <v>8</v>
      </c>
      <c r="AQ32" s="309">
        <f>IF(AQ31="","",VLOOKUP(AQ31,'別紙１-１【記載例】シフト記号表（勤務時間帯）'!$C$6:$L$47,10,FALSE))</f>
        <v>8</v>
      </c>
      <c r="AR32" s="307">
        <f>IF(AR31="","",VLOOKUP(AR31,'別紙１-１【記載例】シフト記号表（勤務時間帯）'!$C$6:$L$47,10,FALSE))</f>
        <v>8</v>
      </c>
      <c r="AS32" s="308">
        <f>IF(AS31="","",VLOOKUP(AS31,'別紙１-１【記載例】シフト記号表（勤務時間帯）'!$C$6:$L$47,10,FALSE))</f>
        <v>8</v>
      </c>
      <c r="AT32" s="308" t="str">
        <f>IF(AT31="","",VLOOKUP(AT31,'別紙１-１【記載例】シフト記号表（勤務時間帯）'!$C$6:$L$47,10,FALSE))</f>
        <v/>
      </c>
      <c r="AU32" s="308" t="str">
        <f>IF(AU31="","",VLOOKUP(AU31,'別紙１-１【記載例】シフト記号表（勤務時間帯）'!$C$6:$L$47,10,FALSE))</f>
        <v/>
      </c>
      <c r="AV32" s="308">
        <f>IF(AV31="","",VLOOKUP(AV31,'別紙１-１【記載例】シフト記号表（勤務時間帯）'!$C$6:$L$47,10,FALSE))</f>
        <v>8</v>
      </c>
      <c r="AW32" s="308">
        <f>IF(AW31="","",VLOOKUP(AW31,'別紙１-１【記載例】シフト記号表（勤務時間帯）'!$C$6:$L$47,10,FALSE))</f>
        <v>8</v>
      </c>
      <c r="AX32" s="309">
        <f>IF(AX31="","",VLOOKUP(AX31,'別紙１-１【記載例】シフト記号表（勤務時間帯）'!$C$6:$L$47,10,FALSE))</f>
        <v>8</v>
      </c>
      <c r="AY32" s="307" t="str">
        <f>IF(AY31="","",VLOOKUP(AY31,'別紙１-１【記載例】シフト記号表（勤務時間帯）'!$C$6:$L$47,10,FALSE))</f>
        <v/>
      </c>
      <c r="AZ32" s="308" t="str">
        <f>IF(AZ31="","",VLOOKUP(AZ31,'別紙１-１【記載例】シフト記号表（勤務時間帯）'!$C$6:$L$47,10,FALSE))</f>
        <v/>
      </c>
      <c r="BA32" s="308" t="str">
        <f>IF(BA31="","",VLOOKUP(BA31,'別紙１-１【記載例】シフト記号表（勤務時間帯）'!$C$6:$L$47,10,FALSE))</f>
        <v/>
      </c>
      <c r="BB32" s="1542">
        <f>IF($BE$3="４週",SUM(W32:AX32),IF($BE$3="暦月",SUM(W32:BA32),""))</f>
        <v>160</v>
      </c>
      <c r="BC32" s="1543"/>
      <c r="BD32" s="1544">
        <f>IF($BE$3="４週",BB32/4,IF($BE$3="暦月",(BB32/($BE$8/7)),""))</f>
        <v>40</v>
      </c>
      <c r="BE32" s="1543"/>
      <c r="BF32" s="1539"/>
      <c r="BG32" s="1540"/>
      <c r="BH32" s="1540"/>
      <c r="BI32" s="1540"/>
      <c r="BJ32" s="1541"/>
    </row>
    <row r="33" spans="2:62" ht="20.25" customHeight="1" x14ac:dyDescent="0.15">
      <c r="B33" s="1487">
        <f>B31+1</f>
        <v>9</v>
      </c>
      <c r="C33" s="1489" t="s">
        <v>936</v>
      </c>
      <c r="D33" s="1490"/>
      <c r="E33" s="302"/>
      <c r="F33" s="303"/>
      <c r="G33" s="302"/>
      <c r="H33" s="303"/>
      <c r="I33" s="1493" t="s">
        <v>937</v>
      </c>
      <c r="J33" s="1494"/>
      <c r="K33" s="1497" t="s">
        <v>938</v>
      </c>
      <c r="L33" s="1498"/>
      <c r="M33" s="1498"/>
      <c r="N33" s="1490"/>
      <c r="O33" s="1501" t="s">
        <v>939</v>
      </c>
      <c r="P33" s="1502"/>
      <c r="Q33" s="1502"/>
      <c r="R33" s="1502"/>
      <c r="S33" s="1503"/>
      <c r="T33" s="312" t="s">
        <v>921</v>
      </c>
      <c r="U33" s="313"/>
      <c r="V33" s="314"/>
      <c r="W33" s="315" t="s">
        <v>922</v>
      </c>
      <c r="X33" s="316" t="s">
        <v>922</v>
      </c>
      <c r="Y33" s="316"/>
      <c r="Z33" s="316" t="s">
        <v>922</v>
      </c>
      <c r="AA33" s="316" t="s">
        <v>922</v>
      </c>
      <c r="AB33" s="316"/>
      <c r="AC33" s="317"/>
      <c r="AD33" s="315" t="s">
        <v>922</v>
      </c>
      <c r="AE33" s="316" t="s">
        <v>922</v>
      </c>
      <c r="AF33" s="316"/>
      <c r="AG33" s="316" t="s">
        <v>922</v>
      </c>
      <c r="AH33" s="316" t="s">
        <v>922</v>
      </c>
      <c r="AI33" s="316"/>
      <c r="AJ33" s="317"/>
      <c r="AK33" s="315" t="s">
        <v>922</v>
      </c>
      <c r="AL33" s="316" t="s">
        <v>922</v>
      </c>
      <c r="AM33" s="316"/>
      <c r="AN33" s="316" t="s">
        <v>922</v>
      </c>
      <c r="AO33" s="316" t="s">
        <v>922</v>
      </c>
      <c r="AP33" s="316"/>
      <c r="AQ33" s="317"/>
      <c r="AR33" s="315" t="s">
        <v>922</v>
      </c>
      <c r="AS33" s="316" t="s">
        <v>922</v>
      </c>
      <c r="AT33" s="316"/>
      <c r="AU33" s="316" t="s">
        <v>922</v>
      </c>
      <c r="AV33" s="316" t="s">
        <v>922</v>
      </c>
      <c r="AW33" s="316"/>
      <c r="AX33" s="317"/>
      <c r="AY33" s="315"/>
      <c r="AZ33" s="316"/>
      <c r="BA33" s="318"/>
      <c r="BB33" s="1507"/>
      <c r="BC33" s="1508"/>
      <c r="BD33" s="1509"/>
      <c r="BE33" s="1510"/>
      <c r="BF33" s="1511"/>
      <c r="BG33" s="1512"/>
      <c r="BH33" s="1512"/>
      <c r="BI33" s="1512"/>
      <c r="BJ33" s="1513"/>
    </row>
    <row r="34" spans="2:62" ht="20.25" customHeight="1" x14ac:dyDescent="0.15">
      <c r="B34" s="1520"/>
      <c r="C34" s="1533"/>
      <c r="D34" s="1534"/>
      <c r="E34" s="302"/>
      <c r="F34" s="303" t="str">
        <f>C33</f>
        <v>看護職員</v>
      </c>
      <c r="G34" s="302"/>
      <c r="H34" s="303" t="str">
        <f>I33</f>
        <v>C</v>
      </c>
      <c r="I34" s="1535"/>
      <c r="J34" s="1536"/>
      <c r="K34" s="1537"/>
      <c r="L34" s="1538"/>
      <c r="M34" s="1538"/>
      <c r="N34" s="1534"/>
      <c r="O34" s="1501"/>
      <c r="P34" s="1502"/>
      <c r="Q34" s="1502"/>
      <c r="R34" s="1502"/>
      <c r="S34" s="1503"/>
      <c r="T34" s="319" t="s">
        <v>924</v>
      </c>
      <c r="U34" s="320"/>
      <c r="V34" s="321"/>
      <c r="W34" s="307">
        <f>IF(W33="","",VLOOKUP(W33,'別紙１-１【記載例】シフト記号表（勤務時間帯）'!$C$6:$L$47,10,FALSE))</f>
        <v>8</v>
      </c>
      <c r="X34" s="308">
        <f>IF(X33="","",VLOOKUP(X33,'別紙１-１【記載例】シフト記号表（勤務時間帯）'!$C$6:$L$47,10,FALSE))</f>
        <v>8</v>
      </c>
      <c r="Y34" s="308" t="str">
        <f>IF(Y33="","",VLOOKUP(Y33,'別紙１-１【記載例】シフト記号表（勤務時間帯）'!$C$6:$L$47,10,FALSE))</f>
        <v/>
      </c>
      <c r="Z34" s="308">
        <f>IF(Z33="","",VLOOKUP(Z33,'別紙１-１【記載例】シフト記号表（勤務時間帯）'!$C$6:$L$47,10,FALSE))</f>
        <v>8</v>
      </c>
      <c r="AA34" s="308">
        <f>IF(AA33="","",VLOOKUP(AA33,'別紙１-１【記載例】シフト記号表（勤務時間帯）'!$C$6:$L$47,10,FALSE))</f>
        <v>8</v>
      </c>
      <c r="AB34" s="308" t="str">
        <f>IF(AB33="","",VLOOKUP(AB33,'別紙１-１【記載例】シフト記号表（勤務時間帯）'!$C$6:$L$47,10,FALSE))</f>
        <v/>
      </c>
      <c r="AC34" s="309" t="str">
        <f>IF(AC33="","",VLOOKUP(AC33,'別紙１-１【記載例】シフト記号表（勤務時間帯）'!$C$6:$L$47,10,FALSE))</f>
        <v/>
      </c>
      <c r="AD34" s="307">
        <f>IF(AD33="","",VLOOKUP(AD33,'別紙１-１【記載例】シフト記号表（勤務時間帯）'!$C$6:$L$47,10,FALSE))</f>
        <v>8</v>
      </c>
      <c r="AE34" s="308">
        <f>IF(AE33="","",VLOOKUP(AE33,'別紙１-１【記載例】シフト記号表（勤務時間帯）'!$C$6:$L$47,10,FALSE))</f>
        <v>8</v>
      </c>
      <c r="AF34" s="308" t="str">
        <f>IF(AF33="","",VLOOKUP(AF33,'別紙１-１【記載例】シフト記号表（勤務時間帯）'!$C$6:$L$47,10,FALSE))</f>
        <v/>
      </c>
      <c r="AG34" s="308">
        <f>IF(AG33="","",VLOOKUP(AG33,'別紙１-１【記載例】シフト記号表（勤務時間帯）'!$C$6:$L$47,10,FALSE))</f>
        <v>8</v>
      </c>
      <c r="AH34" s="308">
        <f>IF(AH33="","",VLOOKUP(AH33,'別紙１-１【記載例】シフト記号表（勤務時間帯）'!$C$6:$L$47,10,FALSE))</f>
        <v>8</v>
      </c>
      <c r="AI34" s="308" t="str">
        <f>IF(AI33="","",VLOOKUP(AI33,'別紙１-１【記載例】シフト記号表（勤務時間帯）'!$C$6:$L$47,10,FALSE))</f>
        <v/>
      </c>
      <c r="AJ34" s="309" t="str">
        <f>IF(AJ33="","",VLOOKUP(AJ33,'別紙１-１【記載例】シフト記号表（勤務時間帯）'!$C$6:$L$47,10,FALSE))</f>
        <v/>
      </c>
      <c r="AK34" s="307">
        <f>IF(AK33="","",VLOOKUP(AK33,'別紙１-１【記載例】シフト記号表（勤務時間帯）'!$C$6:$L$47,10,FALSE))</f>
        <v>8</v>
      </c>
      <c r="AL34" s="308">
        <f>IF(AL33="","",VLOOKUP(AL33,'別紙１-１【記載例】シフト記号表（勤務時間帯）'!$C$6:$L$47,10,FALSE))</f>
        <v>8</v>
      </c>
      <c r="AM34" s="308" t="str">
        <f>IF(AM33="","",VLOOKUP(AM33,'別紙１-１【記載例】シフト記号表（勤務時間帯）'!$C$6:$L$47,10,FALSE))</f>
        <v/>
      </c>
      <c r="AN34" s="308">
        <f>IF(AN33="","",VLOOKUP(AN33,'別紙１-１【記載例】シフト記号表（勤務時間帯）'!$C$6:$L$47,10,FALSE))</f>
        <v>8</v>
      </c>
      <c r="AO34" s="308">
        <f>IF(AO33="","",VLOOKUP(AO33,'別紙１-１【記載例】シフト記号表（勤務時間帯）'!$C$6:$L$47,10,FALSE))</f>
        <v>8</v>
      </c>
      <c r="AP34" s="308" t="str">
        <f>IF(AP33="","",VLOOKUP(AP33,'別紙１-１【記載例】シフト記号表（勤務時間帯）'!$C$6:$L$47,10,FALSE))</f>
        <v/>
      </c>
      <c r="AQ34" s="309" t="str">
        <f>IF(AQ33="","",VLOOKUP(AQ33,'別紙１-１【記載例】シフト記号表（勤務時間帯）'!$C$6:$L$47,10,FALSE))</f>
        <v/>
      </c>
      <c r="AR34" s="307">
        <f>IF(AR33="","",VLOOKUP(AR33,'別紙１-１【記載例】シフト記号表（勤務時間帯）'!$C$6:$L$47,10,FALSE))</f>
        <v>8</v>
      </c>
      <c r="AS34" s="308">
        <f>IF(AS33="","",VLOOKUP(AS33,'別紙１-１【記載例】シフト記号表（勤務時間帯）'!$C$6:$L$47,10,FALSE))</f>
        <v>8</v>
      </c>
      <c r="AT34" s="308" t="str">
        <f>IF(AT33="","",VLOOKUP(AT33,'別紙１-１【記載例】シフト記号表（勤務時間帯）'!$C$6:$L$47,10,FALSE))</f>
        <v/>
      </c>
      <c r="AU34" s="308">
        <f>IF(AU33="","",VLOOKUP(AU33,'別紙１-１【記載例】シフト記号表（勤務時間帯）'!$C$6:$L$47,10,FALSE))</f>
        <v>8</v>
      </c>
      <c r="AV34" s="308">
        <f>IF(AV33="","",VLOOKUP(AV33,'別紙１-１【記載例】シフト記号表（勤務時間帯）'!$C$6:$L$47,10,FALSE))</f>
        <v>8</v>
      </c>
      <c r="AW34" s="308" t="str">
        <f>IF(AW33="","",VLOOKUP(AW33,'別紙１-１【記載例】シフト記号表（勤務時間帯）'!$C$6:$L$47,10,FALSE))</f>
        <v/>
      </c>
      <c r="AX34" s="309" t="str">
        <f>IF(AX33="","",VLOOKUP(AX33,'別紙１-１【記載例】シフト記号表（勤務時間帯）'!$C$6:$L$47,10,FALSE))</f>
        <v/>
      </c>
      <c r="AY34" s="307" t="str">
        <f>IF(AY33="","",VLOOKUP(AY33,'別紙１-１【記載例】シフト記号表（勤務時間帯）'!$C$6:$L$47,10,FALSE))</f>
        <v/>
      </c>
      <c r="AZ34" s="308" t="str">
        <f>IF(AZ33="","",VLOOKUP(AZ33,'別紙１-１【記載例】シフト記号表（勤務時間帯）'!$C$6:$L$47,10,FALSE))</f>
        <v/>
      </c>
      <c r="BA34" s="308" t="str">
        <f>IF(BA33="","",VLOOKUP(BA33,'別紙１-１【記載例】シフト記号表（勤務時間帯）'!$C$6:$L$47,10,FALSE))</f>
        <v/>
      </c>
      <c r="BB34" s="1542">
        <f>IF($BE$3="４週",SUM(W34:AX34),IF($BE$3="暦月",SUM(W34:BA34),""))</f>
        <v>128</v>
      </c>
      <c r="BC34" s="1543"/>
      <c r="BD34" s="1544">
        <f>IF($BE$3="４週",BB34/4,IF($BE$3="暦月",(BB34/($BE$8/7)),""))</f>
        <v>32</v>
      </c>
      <c r="BE34" s="1543"/>
      <c r="BF34" s="1539"/>
      <c r="BG34" s="1540"/>
      <c r="BH34" s="1540"/>
      <c r="BI34" s="1540"/>
      <c r="BJ34" s="1541"/>
    </row>
    <row r="35" spans="2:62" ht="20.25" customHeight="1" x14ac:dyDescent="0.15">
      <c r="B35" s="1487">
        <f>B33+1</f>
        <v>10</v>
      </c>
      <c r="C35" s="1489" t="s">
        <v>936</v>
      </c>
      <c r="D35" s="1490"/>
      <c r="E35" s="302"/>
      <c r="F35" s="303"/>
      <c r="G35" s="302"/>
      <c r="H35" s="303"/>
      <c r="I35" s="1493" t="s">
        <v>918</v>
      </c>
      <c r="J35" s="1494"/>
      <c r="K35" s="1497" t="s">
        <v>938</v>
      </c>
      <c r="L35" s="1498"/>
      <c r="M35" s="1498"/>
      <c r="N35" s="1490"/>
      <c r="O35" s="1501" t="s">
        <v>940</v>
      </c>
      <c r="P35" s="1502"/>
      <c r="Q35" s="1502"/>
      <c r="R35" s="1502"/>
      <c r="S35" s="1503"/>
      <c r="T35" s="322" t="s">
        <v>921</v>
      </c>
      <c r="V35" s="323"/>
      <c r="W35" s="315" t="s">
        <v>941</v>
      </c>
      <c r="X35" s="316" t="s">
        <v>942</v>
      </c>
      <c r="Y35" s="316" t="s">
        <v>943</v>
      </c>
      <c r="Z35" s="316" t="s">
        <v>943</v>
      </c>
      <c r="AA35" s="316"/>
      <c r="AB35" s="316" t="s">
        <v>944</v>
      </c>
      <c r="AC35" s="317"/>
      <c r="AD35" s="315"/>
      <c r="AE35" s="316" t="s">
        <v>941</v>
      </c>
      <c r="AF35" s="316" t="s">
        <v>942</v>
      </c>
      <c r="AG35" s="316" t="s">
        <v>943</v>
      </c>
      <c r="AH35" s="316" t="s">
        <v>943</v>
      </c>
      <c r="AI35" s="316"/>
      <c r="AJ35" s="317" t="s">
        <v>944</v>
      </c>
      <c r="AK35" s="315" t="s">
        <v>944</v>
      </c>
      <c r="AL35" s="316"/>
      <c r="AM35" s="316" t="s">
        <v>941</v>
      </c>
      <c r="AN35" s="316" t="s">
        <v>942</v>
      </c>
      <c r="AO35" s="316" t="s">
        <v>943</v>
      </c>
      <c r="AP35" s="316" t="s">
        <v>943</v>
      </c>
      <c r="AQ35" s="317"/>
      <c r="AR35" s="315" t="s">
        <v>944</v>
      </c>
      <c r="AS35" s="316"/>
      <c r="AT35" s="316"/>
      <c r="AU35" s="316" t="s">
        <v>941</v>
      </c>
      <c r="AV35" s="316" t="s">
        <v>942</v>
      </c>
      <c r="AW35" s="316" t="s">
        <v>943</v>
      </c>
      <c r="AX35" s="317" t="s">
        <v>943</v>
      </c>
      <c r="AY35" s="315"/>
      <c r="AZ35" s="316"/>
      <c r="BA35" s="318"/>
      <c r="BB35" s="1507"/>
      <c r="BC35" s="1508"/>
      <c r="BD35" s="1509"/>
      <c r="BE35" s="1510"/>
      <c r="BF35" s="1511"/>
      <c r="BG35" s="1512"/>
      <c r="BH35" s="1512"/>
      <c r="BI35" s="1512"/>
      <c r="BJ35" s="1513"/>
    </row>
    <row r="36" spans="2:62" ht="20.25" customHeight="1" x14ac:dyDescent="0.15">
      <c r="B36" s="1520"/>
      <c r="C36" s="1533"/>
      <c r="D36" s="1534"/>
      <c r="E36" s="302"/>
      <c r="F36" s="303" t="str">
        <f>C35</f>
        <v>看護職員</v>
      </c>
      <c r="G36" s="302"/>
      <c r="H36" s="303" t="str">
        <f>I35</f>
        <v>A</v>
      </c>
      <c r="I36" s="1535"/>
      <c r="J36" s="1536"/>
      <c r="K36" s="1537"/>
      <c r="L36" s="1538"/>
      <c r="M36" s="1538"/>
      <c r="N36" s="1534"/>
      <c r="O36" s="1501"/>
      <c r="P36" s="1502"/>
      <c r="Q36" s="1502"/>
      <c r="R36" s="1502"/>
      <c r="S36" s="1503"/>
      <c r="T36" s="319" t="s">
        <v>924</v>
      </c>
      <c r="U36" s="320"/>
      <c r="V36" s="321"/>
      <c r="W36" s="307">
        <f>IF(W35="","",VLOOKUP(W35,'別紙１-１【記載例】シフト記号表（勤務時間帯）'!$C$6:$L$47,10,FALSE))</f>
        <v>8</v>
      </c>
      <c r="X36" s="308">
        <f>IF(X35="","",VLOOKUP(X35,'別紙１-１【記載例】シフト記号表（勤務時間帯）'!$C$6:$L$47,10,FALSE))</f>
        <v>8</v>
      </c>
      <c r="Y36" s="308">
        <f>IF(Y35="","",VLOOKUP(Y35,'別紙１-１【記載例】シフト記号表（勤務時間帯）'!$C$6:$L$47,10,FALSE))</f>
        <v>7.9999999999999982</v>
      </c>
      <c r="Z36" s="308">
        <f>IF(Z35="","",VLOOKUP(Z35,'別紙１-１【記載例】シフト記号表（勤務時間帯）'!$C$6:$L$47,10,FALSE))</f>
        <v>7.9999999999999982</v>
      </c>
      <c r="AA36" s="308" t="str">
        <f>IF(AA35="","",VLOOKUP(AA35,'別紙１-１【記載例】シフト記号表（勤務時間帯）'!$C$6:$L$47,10,FALSE))</f>
        <v/>
      </c>
      <c r="AB36" s="308">
        <f>IF(AB35="","",VLOOKUP(AB35,'別紙１-１【記載例】シフト記号表（勤務時間帯）'!$C$6:$L$47,10,FALSE))</f>
        <v>8</v>
      </c>
      <c r="AC36" s="309" t="str">
        <f>IF(AC35="","",VLOOKUP(AC35,'別紙１-１【記載例】シフト記号表（勤務時間帯）'!$C$6:$L$47,10,FALSE))</f>
        <v/>
      </c>
      <c r="AD36" s="307" t="str">
        <f>IF(AD35="","",VLOOKUP(AD35,'別紙１-１【記載例】シフト記号表（勤務時間帯）'!$C$6:$L$47,10,FALSE))</f>
        <v/>
      </c>
      <c r="AE36" s="308">
        <f>IF(AE35="","",VLOOKUP(AE35,'別紙１-１【記載例】シフト記号表（勤務時間帯）'!$C$6:$L$47,10,FALSE))</f>
        <v>8</v>
      </c>
      <c r="AF36" s="308">
        <f>IF(AF35="","",VLOOKUP(AF35,'別紙１-１【記載例】シフト記号表（勤務時間帯）'!$C$6:$L$47,10,FALSE))</f>
        <v>8</v>
      </c>
      <c r="AG36" s="308">
        <f>IF(AG35="","",VLOOKUP(AG35,'別紙１-１【記載例】シフト記号表（勤務時間帯）'!$C$6:$L$47,10,FALSE))</f>
        <v>7.9999999999999982</v>
      </c>
      <c r="AH36" s="308">
        <f>IF(AH35="","",VLOOKUP(AH35,'別紙１-１【記載例】シフト記号表（勤務時間帯）'!$C$6:$L$47,10,FALSE))</f>
        <v>7.9999999999999982</v>
      </c>
      <c r="AI36" s="308" t="str">
        <f>IF(AI35="","",VLOOKUP(AI35,'別紙１-１【記載例】シフト記号表（勤務時間帯）'!$C$6:$L$47,10,FALSE))</f>
        <v/>
      </c>
      <c r="AJ36" s="309">
        <f>IF(AJ35="","",VLOOKUP(AJ35,'別紙１-１【記載例】シフト記号表（勤務時間帯）'!$C$6:$L$47,10,FALSE))</f>
        <v>8</v>
      </c>
      <c r="AK36" s="307">
        <f>IF(AK35="","",VLOOKUP(AK35,'別紙１-１【記載例】シフト記号表（勤務時間帯）'!$C$6:$L$47,10,FALSE))</f>
        <v>8</v>
      </c>
      <c r="AL36" s="308" t="str">
        <f>IF(AL35="","",VLOOKUP(AL35,'別紙１-１【記載例】シフト記号表（勤務時間帯）'!$C$6:$L$47,10,FALSE))</f>
        <v/>
      </c>
      <c r="AM36" s="308">
        <f>IF(AM35="","",VLOOKUP(AM35,'別紙１-１【記載例】シフト記号表（勤務時間帯）'!$C$6:$L$47,10,FALSE))</f>
        <v>8</v>
      </c>
      <c r="AN36" s="308">
        <f>IF(AN35="","",VLOOKUP(AN35,'別紙１-１【記載例】シフト記号表（勤務時間帯）'!$C$6:$L$47,10,FALSE))</f>
        <v>8</v>
      </c>
      <c r="AO36" s="308">
        <f>IF(AO35="","",VLOOKUP(AO35,'別紙１-１【記載例】シフト記号表（勤務時間帯）'!$C$6:$L$47,10,FALSE))</f>
        <v>7.9999999999999982</v>
      </c>
      <c r="AP36" s="308">
        <f>IF(AP35="","",VLOOKUP(AP35,'別紙１-１【記載例】シフト記号表（勤務時間帯）'!$C$6:$L$47,10,FALSE))</f>
        <v>7.9999999999999982</v>
      </c>
      <c r="AQ36" s="309" t="str">
        <f>IF(AQ35="","",VLOOKUP(AQ35,'別紙１-１【記載例】シフト記号表（勤務時間帯）'!$C$6:$L$47,10,FALSE))</f>
        <v/>
      </c>
      <c r="AR36" s="307">
        <f>IF(AR35="","",VLOOKUP(AR35,'別紙１-１【記載例】シフト記号表（勤務時間帯）'!$C$6:$L$47,10,FALSE))</f>
        <v>8</v>
      </c>
      <c r="AS36" s="308" t="str">
        <f>IF(AS35="","",VLOOKUP(AS35,'別紙１-１【記載例】シフト記号表（勤務時間帯）'!$C$6:$L$47,10,FALSE))</f>
        <v/>
      </c>
      <c r="AT36" s="308" t="str">
        <f>IF(AT35="","",VLOOKUP(AT35,'別紙１-１【記載例】シフト記号表（勤務時間帯）'!$C$6:$L$47,10,FALSE))</f>
        <v/>
      </c>
      <c r="AU36" s="308">
        <f>IF(AU35="","",VLOOKUP(AU35,'別紙１-１【記載例】シフト記号表（勤務時間帯）'!$C$6:$L$47,10,FALSE))</f>
        <v>8</v>
      </c>
      <c r="AV36" s="308">
        <f>IF(AV35="","",VLOOKUP(AV35,'別紙１-１【記載例】シフト記号表（勤務時間帯）'!$C$6:$L$47,10,FALSE))</f>
        <v>8</v>
      </c>
      <c r="AW36" s="308">
        <f>IF(AW35="","",VLOOKUP(AW35,'別紙１-１【記載例】シフト記号表（勤務時間帯）'!$C$6:$L$47,10,FALSE))</f>
        <v>7.9999999999999982</v>
      </c>
      <c r="AX36" s="309">
        <f>IF(AX35="","",VLOOKUP(AX35,'別紙１-１【記載例】シフト記号表（勤務時間帯）'!$C$6:$L$47,10,FALSE))</f>
        <v>7.9999999999999982</v>
      </c>
      <c r="AY36" s="307" t="str">
        <f>IF(AY35="","",VLOOKUP(AY35,'別紙１-１【記載例】シフト記号表（勤務時間帯）'!$C$6:$L$47,10,FALSE))</f>
        <v/>
      </c>
      <c r="AZ36" s="308" t="str">
        <f>IF(AZ35="","",VLOOKUP(AZ35,'別紙１-１【記載例】シフト記号表（勤務時間帯）'!$C$6:$L$47,10,FALSE))</f>
        <v/>
      </c>
      <c r="BA36" s="308" t="str">
        <f>IF(BA35="","",VLOOKUP(BA35,'別紙１-１【記載例】シフト記号表（勤務時間帯）'!$C$6:$L$47,10,FALSE))</f>
        <v/>
      </c>
      <c r="BB36" s="1542">
        <f>IF($BE$3="４週",SUM(W36:AX36),IF($BE$3="暦月",SUM(W36:BA36),""))</f>
        <v>160</v>
      </c>
      <c r="BC36" s="1543"/>
      <c r="BD36" s="1544">
        <f>IF($BE$3="４週",BB36/4,IF($BE$3="暦月",(BB36/($BE$8/7)),""))</f>
        <v>40</v>
      </c>
      <c r="BE36" s="1543"/>
      <c r="BF36" s="1539"/>
      <c r="BG36" s="1540"/>
      <c r="BH36" s="1540"/>
      <c r="BI36" s="1540"/>
      <c r="BJ36" s="1541"/>
    </row>
    <row r="37" spans="2:62" ht="20.25" customHeight="1" x14ac:dyDescent="0.15">
      <c r="B37" s="1487">
        <f>B35+1</f>
        <v>11</v>
      </c>
      <c r="C37" s="1489" t="s">
        <v>936</v>
      </c>
      <c r="D37" s="1490"/>
      <c r="E37" s="302"/>
      <c r="F37" s="303"/>
      <c r="G37" s="302"/>
      <c r="H37" s="303"/>
      <c r="I37" s="1493" t="s">
        <v>918</v>
      </c>
      <c r="J37" s="1494"/>
      <c r="K37" s="1497" t="s">
        <v>938</v>
      </c>
      <c r="L37" s="1498"/>
      <c r="M37" s="1498"/>
      <c r="N37" s="1490"/>
      <c r="O37" s="1501" t="s">
        <v>945</v>
      </c>
      <c r="P37" s="1502"/>
      <c r="Q37" s="1502"/>
      <c r="R37" s="1502"/>
      <c r="S37" s="1503"/>
      <c r="T37" s="322" t="s">
        <v>921</v>
      </c>
      <c r="V37" s="323"/>
      <c r="W37" s="315"/>
      <c r="X37" s="316" t="s">
        <v>941</v>
      </c>
      <c r="Y37" s="316" t="s">
        <v>942</v>
      </c>
      <c r="Z37" s="316" t="s">
        <v>944</v>
      </c>
      <c r="AA37" s="316" t="s">
        <v>943</v>
      </c>
      <c r="AB37" s="316"/>
      <c r="AC37" s="317" t="s">
        <v>944</v>
      </c>
      <c r="AD37" s="315" t="s">
        <v>944</v>
      </c>
      <c r="AE37" s="316"/>
      <c r="AF37" s="316" t="s">
        <v>941</v>
      </c>
      <c r="AG37" s="316" t="s">
        <v>942</v>
      </c>
      <c r="AH37" s="316" t="s">
        <v>944</v>
      </c>
      <c r="AI37" s="316" t="s">
        <v>943</v>
      </c>
      <c r="AJ37" s="317"/>
      <c r="AK37" s="315" t="s">
        <v>944</v>
      </c>
      <c r="AL37" s="316" t="s">
        <v>943</v>
      </c>
      <c r="AM37" s="316"/>
      <c r="AN37" s="316" t="s">
        <v>941</v>
      </c>
      <c r="AO37" s="316" t="s">
        <v>942</v>
      </c>
      <c r="AP37" s="316" t="s">
        <v>944</v>
      </c>
      <c r="AQ37" s="317"/>
      <c r="AR37" s="315"/>
      <c r="AS37" s="316" t="s">
        <v>944</v>
      </c>
      <c r="AT37" s="316" t="s">
        <v>943</v>
      </c>
      <c r="AU37" s="316"/>
      <c r="AV37" s="316" t="s">
        <v>941</v>
      </c>
      <c r="AW37" s="316" t="s">
        <v>942</v>
      </c>
      <c r="AX37" s="317" t="s">
        <v>944</v>
      </c>
      <c r="AY37" s="315"/>
      <c r="AZ37" s="316"/>
      <c r="BA37" s="318"/>
      <c r="BB37" s="1507"/>
      <c r="BC37" s="1508"/>
      <c r="BD37" s="1509"/>
      <c r="BE37" s="1510"/>
      <c r="BF37" s="1511"/>
      <c r="BG37" s="1512"/>
      <c r="BH37" s="1512"/>
      <c r="BI37" s="1512"/>
      <c r="BJ37" s="1513"/>
    </row>
    <row r="38" spans="2:62" ht="20.25" customHeight="1" x14ac:dyDescent="0.15">
      <c r="B38" s="1520"/>
      <c r="C38" s="1533"/>
      <c r="D38" s="1534"/>
      <c r="E38" s="302"/>
      <c r="F38" s="303" t="str">
        <f>C37</f>
        <v>看護職員</v>
      </c>
      <c r="G38" s="302"/>
      <c r="H38" s="303" t="str">
        <f>I37</f>
        <v>A</v>
      </c>
      <c r="I38" s="1535"/>
      <c r="J38" s="1536"/>
      <c r="K38" s="1537"/>
      <c r="L38" s="1538"/>
      <c r="M38" s="1538"/>
      <c r="N38" s="1534"/>
      <c r="O38" s="1501"/>
      <c r="P38" s="1502"/>
      <c r="Q38" s="1502"/>
      <c r="R38" s="1502"/>
      <c r="S38" s="1503"/>
      <c r="T38" s="319" t="s">
        <v>924</v>
      </c>
      <c r="U38" s="320"/>
      <c r="V38" s="321"/>
      <c r="W38" s="307" t="str">
        <f>IF(W37="","",VLOOKUP(W37,'別紙１-１【記載例】シフト記号表（勤務時間帯）'!$C$6:$L$47,10,FALSE))</f>
        <v/>
      </c>
      <c r="X38" s="308">
        <f>IF(X37="","",VLOOKUP(X37,'別紙１-１【記載例】シフト記号表（勤務時間帯）'!$C$6:$L$47,10,FALSE))</f>
        <v>8</v>
      </c>
      <c r="Y38" s="308">
        <f>IF(Y37="","",VLOOKUP(Y37,'別紙１-１【記載例】シフト記号表（勤務時間帯）'!$C$6:$L$47,10,FALSE))</f>
        <v>8</v>
      </c>
      <c r="Z38" s="308">
        <f>IF(Z37="","",VLOOKUP(Z37,'別紙１-１【記載例】シフト記号表（勤務時間帯）'!$C$6:$L$47,10,FALSE))</f>
        <v>8</v>
      </c>
      <c r="AA38" s="308">
        <f>IF(AA37="","",VLOOKUP(AA37,'別紙１-１【記載例】シフト記号表（勤務時間帯）'!$C$6:$L$47,10,FALSE))</f>
        <v>7.9999999999999982</v>
      </c>
      <c r="AB38" s="308" t="str">
        <f>IF(AB37="","",VLOOKUP(AB37,'別紙１-１【記載例】シフト記号表（勤務時間帯）'!$C$6:$L$47,10,FALSE))</f>
        <v/>
      </c>
      <c r="AC38" s="309">
        <f>IF(AC37="","",VLOOKUP(AC37,'別紙１-１【記載例】シフト記号表（勤務時間帯）'!$C$6:$L$47,10,FALSE))</f>
        <v>8</v>
      </c>
      <c r="AD38" s="307">
        <f>IF(AD37="","",VLOOKUP(AD37,'別紙１-１【記載例】シフト記号表（勤務時間帯）'!$C$6:$L$47,10,FALSE))</f>
        <v>8</v>
      </c>
      <c r="AE38" s="308" t="str">
        <f>IF(AE37="","",VLOOKUP(AE37,'別紙１-１【記載例】シフト記号表（勤務時間帯）'!$C$6:$L$47,10,FALSE))</f>
        <v/>
      </c>
      <c r="AF38" s="308">
        <f>IF(AF37="","",VLOOKUP(AF37,'別紙１-１【記載例】シフト記号表（勤務時間帯）'!$C$6:$L$47,10,FALSE))</f>
        <v>8</v>
      </c>
      <c r="AG38" s="308">
        <f>IF(AG37="","",VLOOKUP(AG37,'別紙１-１【記載例】シフト記号表（勤務時間帯）'!$C$6:$L$47,10,FALSE))</f>
        <v>8</v>
      </c>
      <c r="AH38" s="308">
        <f>IF(AH37="","",VLOOKUP(AH37,'別紙１-１【記載例】シフト記号表（勤務時間帯）'!$C$6:$L$47,10,FALSE))</f>
        <v>8</v>
      </c>
      <c r="AI38" s="308">
        <f>IF(AI37="","",VLOOKUP(AI37,'別紙１-１【記載例】シフト記号表（勤務時間帯）'!$C$6:$L$47,10,FALSE))</f>
        <v>7.9999999999999982</v>
      </c>
      <c r="AJ38" s="309" t="str">
        <f>IF(AJ37="","",VLOOKUP(AJ37,'別紙１-１【記載例】シフト記号表（勤務時間帯）'!$C$6:$L$47,10,FALSE))</f>
        <v/>
      </c>
      <c r="AK38" s="307">
        <f>IF(AK37="","",VLOOKUP(AK37,'別紙１-１【記載例】シフト記号表（勤務時間帯）'!$C$6:$L$47,10,FALSE))</f>
        <v>8</v>
      </c>
      <c r="AL38" s="308">
        <f>IF(AL37="","",VLOOKUP(AL37,'別紙１-１【記載例】シフト記号表（勤務時間帯）'!$C$6:$L$47,10,FALSE))</f>
        <v>7.9999999999999982</v>
      </c>
      <c r="AM38" s="308" t="str">
        <f>IF(AM37="","",VLOOKUP(AM37,'別紙１-１【記載例】シフト記号表（勤務時間帯）'!$C$6:$L$47,10,FALSE))</f>
        <v/>
      </c>
      <c r="AN38" s="308">
        <f>IF(AN37="","",VLOOKUP(AN37,'別紙１-１【記載例】シフト記号表（勤務時間帯）'!$C$6:$L$47,10,FALSE))</f>
        <v>8</v>
      </c>
      <c r="AO38" s="308">
        <f>IF(AO37="","",VLOOKUP(AO37,'別紙１-１【記載例】シフト記号表（勤務時間帯）'!$C$6:$L$47,10,FALSE))</f>
        <v>8</v>
      </c>
      <c r="AP38" s="308">
        <f>IF(AP37="","",VLOOKUP(AP37,'別紙１-１【記載例】シフト記号表（勤務時間帯）'!$C$6:$L$47,10,FALSE))</f>
        <v>8</v>
      </c>
      <c r="AQ38" s="309" t="str">
        <f>IF(AQ37="","",VLOOKUP(AQ37,'別紙１-１【記載例】シフト記号表（勤務時間帯）'!$C$6:$L$47,10,FALSE))</f>
        <v/>
      </c>
      <c r="AR38" s="307" t="str">
        <f>IF(AR37="","",VLOOKUP(AR37,'別紙１-１【記載例】シフト記号表（勤務時間帯）'!$C$6:$L$47,10,FALSE))</f>
        <v/>
      </c>
      <c r="AS38" s="308">
        <f>IF(AS37="","",VLOOKUP(AS37,'別紙１-１【記載例】シフト記号表（勤務時間帯）'!$C$6:$L$47,10,FALSE))</f>
        <v>8</v>
      </c>
      <c r="AT38" s="308">
        <f>IF(AT37="","",VLOOKUP(AT37,'別紙１-１【記載例】シフト記号表（勤務時間帯）'!$C$6:$L$47,10,FALSE))</f>
        <v>7.9999999999999982</v>
      </c>
      <c r="AU38" s="308" t="str">
        <f>IF(AU37="","",VLOOKUP(AU37,'別紙１-１【記載例】シフト記号表（勤務時間帯）'!$C$6:$L$47,10,FALSE))</f>
        <v/>
      </c>
      <c r="AV38" s="308">
        <f>IF(AV37="","",VLOOKUP(AV37,'別紙１-１【記載例】シフト記号表（勤務時間帯）'!$C$6:$L$47,10,FALSE))</f>
        <v>8</v>
      </c>
      <c r="AW38" s="308">
        <f>IF(AW37="","",VLOOKUP(AW37,'別紙１-１【記載例】シフト記号表（勤務時間帯）'!$C$6:$L$47,10,FALSE))</f>
        <v>8</v>
      </c>
      <c r="AX38" s="309">
        <f>IF(AX37="","",VLOOKUP(AX37,'別紙１-１【記載例】シフト記号表（勤務時間帯）'!$C$6:$L$47,10,FALSE))</f>
        <v>8</v>
      </c>
      <c r="AY38" s="307" t="str">
        <f>IF(AY37="","",VLOOKUP(AY37,'別紙１-１【記載例】シフト記号表（勤務時間帯）'!$C$6:$L$47,10,FALSE))</f>
        <v/>
      </c>
      <c r="AZ38" s="308" t="str">
        <f>IF(AZ37="","",VLOOKUP(AZ37,'別紙１-１【記載例】シフト記号表（勤務時間帯）'!$C$6:$L$47,10,FALSE))</f>
        <v/>
      </c>
      <c r="BA38" s="308" t="str">
        <f>IF(BA37="","",VLOOKUP(BA37,'別紙１-１【記載例】シフト記号表（勤務時間帯）'!$C$6:$L$47,10,FALSE))</f>
        <v/>
      </c>
      <c r="BB38" s="1542">
        <f>IF($BE$3="４週",SUM(W38:AX38),IF($BE$3="暦月",SUM(W38:BA38),""))</f>
        <v>160</v>
      </c>
      <c r="BC38" s="1543"/>
      <c r="BD38" s="1544">
        <f>IF($BE$3="４週",BB38/4,IF($BE$3="暦月",(BB38/($BE$8/7)),""))</f>
        <v>40</v>
      </c>
      <c r="BE38" s="1543"/>
      <c r="BF38" s="1539"/>
      <c r="BG38" s="1540"/>
      <c r="BH38" s="1540"/>
      <c r="BI38" s="1540"/>
      <c r="BJ38" s="1541"/>
    </row>
    <row r="39" spans="2:62" ht="20.25" customHeight="1" x14ac:dyDescent="0.15">
      <c r="B39" s="1487">
        <f>B37+1</f>
        <v>12</v>
      </c>
      <c r="C39" s="1489" t="s">
        <v>936</v>
      </c>
      <c r="D39" s="1490"/>
      <c r="E39" s="302"/>
      <c r="F39" s="303"/>
      <c r="G39" s="302"/>
      <c r="H39" s="303"/>
      <c r="I39" s="1493" t="s">
        <v>918</v>
      </c>
      <c r="J39" s="1494"/>
      <c r="K39" s="1497" t="s">
        <v>938</v>
      </c>
      <c r="L39" s="1498"/>
      <c r="M39" s="1498"/>
      <c r="N39" s="1490"/>
      <c r="O39" s="1501" t="s">
        <v>946</v>
      </c>
      <c r="P39" s="1502"/>
      <c r="Q39" s="1502"/>
      <c r="R39" s="1502"/>
      <c r="S39" s="1503"/>
      <c r="T39" s="322" t="s">
        <v>921</v>
      </c>
      <c r="V39" s="323"/>
      <c r="W39" s="315" t="s">
        <v>944</v>
      </c>
      <c r="X39" s="316"/>
      <c r="Y39" s="316" t="s">
        <v>941</v>
      </c>
      <c r="Z39" s="316" t="s">
        <v>942</v>
      </c>
      <c r="AA39" s="316" t="s">
        <v>944</v>
      </c>
      <c r="AB39" s="316" t="s">
        <v>943</v>
      </c>
      <c r="AC39" s="317"/>
      <c r="AD39" s="315" t="s">
        <v>943</v>
      </c>
      <c r="AE39" s="316" t="s">
        <v>944</v>
      </c>
      <c r="AF39" s="316"/>
      <c r="AG39" s="316" t="s">
        <v>941</v>
      </c>
      <c r="AH39" s="316" t="s">
        <v>942</v>
      </c>
      <c r="AI39" s="316" t="s">
        <v>944</v>
      </c>
      <c r="AJ39" s="317"/>
      <c r="AK39" s="315" t="s">
        <v>943</v>
      </c>
      <c r="AL39" s="316" t="s">
        <v>944</v>
      </c>
      <c r="AM39" s="316"/>
      <c r="AN39" s="316"/>
      <c r="AO39" s="316" t="s">
        <v>941</v>
      </c>
      <c r="AP39" s="316" t="s">
        <v>942</v>
      </c>
      <c r="AQ39" s="317" t="s">
        <v>943</v>
      </c>
      <c r="AR39" s="315" t="s">
        <v>943</v>
      </c>
      <c r="AS39" s="316"/>
      <c r="AT39" s="316" t="s">
        <v>944</v>
      </c>
      <c r="AU39" s="316" t="s">
        <v>943</v>
      </c>
      <c r="AV39" s="316"/>
      <c r="AW39" s="316" t="s">
        <v>941</v>
      </c>
      <c r="AX39" s="317" t="s">
        <v>942</v>
      </c>
      <c r="AY39" s="315"/>
      <c r="AZ39" s="316"/>
      <c r="BA39" s="318"/>
      <c r="BB39" s="1507"/>
      <c r="BC39" s="1508"/>
      <c r="BD39" s="1509"/>
      <c r="BE39" s="1510"/>
      <c r="BF39" s="1511"/>
      <c r="BG39" s="1512"/>
      <c r="BH39" s="1512"/>
      <c r="BI39" s="1512"/>
      <c r="BJ39" s="1513"/>
    </row>
    <row r="40" spans="2:62" ht="20.25" customHeight="1" x14ac:dyDescent="0.15">
      <c r="B40" s="1520"/>
      <c r="C40" s="1533"/>
      <c r="D40" s="1534"/>
      <c r="E40" s="302"/>
      <c r="F40" s="303" t="str">
        <f>C39</f>
        <v>看護職員</v>
      </c>
      <c r="G40" s="302"/>
      <c r="H40" s="303" t="str">
        <f>I39</f>
        <v>A</v>
      </c>
      <c r="I40" s="1535"/>
      <c r="J40" s="1536"/>
      <c r="K40" s="1537"/>
      <c r="L40" s="1538"/>
      <c r="M40" s="1538"/>
      <c r="N40" s="1534"/>
      <c r="O40" s="1501"/>
      <c r="P40" s="1502"/>
      <c r="Q40" s="1502"/>
      <c r="R40" s="1502"/>
      <c r="S40" s="1503"/>
      <c r="T40" s="319" t="s">
        <v>924</v>
      </c>
      <c r="U40" s="320"/>
      <c r="V40" s="321"/>
      <c r="W40" s="307">
        <f>IF(W39="","",VLOOKUP(W39,'別紙１-１【記載例】シフト記号表（勤務時間帯）'!$C$6:$L$47,10,FALSE))</f>
        <v>8</v>
      </c>
      <c r="X40" s="308" t="str">
        <f>IF(X39="","",VLOOKUP(X39,'別紙１-１【記載例】シフト記号表（勤務時間帯）'!$C$6:$L$47,10,FALSE))</f>
        <v/>
      </c>
      <c r="Y40" s="308">
        <f>IF(Y39="","",VLOOKUP(Y39,'別紙１-１【記載例】シフト記号表（勤務時間帯）'!$C$6:$L$47,10,FALSE))</f>
        <v>8</v>
      </c>
      <c r="Z40" s="308">
        <f>IF(Z39="","",VLOOKUP(Z39,'別紙１-１【記載例】シフト記号表（勤務時間帯）'!$C$6:$L$47,10,FALSE))</f>
        <v>8</v>
      </c>
      <c r="AA40" s="308">
        <f>IF(AA39="","",VLOOKUP(AA39,'別紙１-１【記載例】シフト記号表（勤務時間帯）'!$C$6:$L$47,10,FALSE))</f>
        <v>8</v>
      </c>
      <c r="AB40" s="308">
        <f>IF(AB39="","",VLOOKUP(AB39,'別紙１-１【記載例】シフト記号表（勤務時間帯）'!$C$6:$L$47,10,FALSE))</f>
        <v>7.9999999999999982</v>
      </c>
      <c r="AC40" s="309" t="str">
        <f>IF(AC39="","",VLOOKUP(AC39,'別紙１-１【記載例】シフト記号表（勤務時間帯）'!$C$6:$L$47,10,FALSE))</f>
        <v/>
      </c>
      <c r="AD40" s="307">
        <f>IF(AD39="","",VLOOKUP(AD39,'別紙１-１【記載例】シフト記号表（勤務時間帯）'!$C$6:$L$47,10,FALSE))</f>
        <v>7.9999999999999982</v>
      </c>
      <c r="AE40" s="308">
        <f>IF(AE39="","",VLOOKUP(AE39,'別紙１-１【記載例】シフト記号表（勤務時間帯）'!$C$6:$L$47,10,FALSE))</f>
        <v>8</v>
      </c>
      <c r="AF40" s="308" t="str">
        <f>IF(AF39="","",VLOOKUP(AF39,'別紙１-１【記載例】シフト記号表（勤務時間帯）'!$C$6:$L$47,10,FALSE))</f>
        <v/>
      </c>
      <c r="AG40" s="308">
        <f>IF(AG39="","",VLOOKUP(AG39,'別紙１-１【記載例】シフト記号表（勤務時間帯）'!$C$6:$L$47,10,FALSE))</f>
        <v>8</v>
      </c>
      <c r="AH40" s="308">
        <f>IF(AH39="","",VLOOKUP(AH39,'別紙１-１【記載例】シフト記号表（勤務時間帯）'!$C$6:$L$47,10,FALSE))</f>
        <v>8</v>
      </c>
      <c r="AI40" s="308">
        <f>IF(AI39="","",VLOOKUP(AI39,'別紙１-１【記載例】シフト記号表（勤務時間帯）'!$C$6:$L$47,10,FALSE))</f>
        <v>8</v>
      </c>
      <c r="AJ40" s="309" t="str">
        <f>IF(AJ39="","",VLOOKUP(AJ39,'別紙１-１【記載例】シフト記号表（勤務時間帯）'!$C$6:$L$47,10,FALSE))</f>
        <v/>
      </c>
      <c r="AK40" s="307">
        <f>IF(AK39="","",VLOOKUP(AK39,'別紙１-１【記載例】シフト記号表（勤務時間帯）'!$C$6:$L$47,10,FALSE))</f>
        <v>7.9999999999999982</v>
      </c>
      <c r="AL40" s="308">
        <f>IF(AL39="","",VLOOKUP(AL39,'別紙１-１【記載例】シフト記号表（勤務時間帯）'!$C$6:$L$47,10,FALSE))</f>
        <v>8</v>
      </c>
      <c r="AM40" s="308" t="str">
        <f>IF(AM39="","",VLOOKUP(AM39,'別紙１-１【記載例】シフト記号表（勤務時間帯）'!$C$6:$L$47,10,FALSE))</f>
        <v/>
      </c>
      <c r="AN40" s="308" t="str">
        <f>IF(AN39="","",VLOOKUP(AN39,'別紙１-１【記載例】シフト記号表（勤務時間帯）'!$C$6:$L$47,10,FALSE))</f>
        <v/>
      </c>
      <c r="AO40" s="308">
        <f>IF(AO39="","",VLOOKUP(AO39,'別紙１-１【記載例】シフト記号表（勤務時間帯）'!$C$6:$L$47,10,FALSE))</f>
        <v>8</v>
      </c>
      <c r="AP40" s="308">
        <f>IF(AP39="","",VLOOKUP(AP39,'別紙１-１【記載例】シフト記号表（勤務時間帯）'!$C$6:$L$47,10,FALSE))</f>
        <v>8</v>
      </c>
      <c r="AQ40" s="309">
        <f>IF(AQ39="","",VLOOKUP(AQ39,'別紙１-１【記載例】シフト記号表（勤務時間帯）'!$C$6:$L$47,10,FALSE))</f>
        <v>7.9999999999999982</v>
      </c>
      <c r="AR40" s="307">
        <f>IF(AR39="","",VLOOKUP(AR39,'別紙１-１【記載例】シフト記号表（勤務時間帯）'!$C$6:$L$47,10,FALSE))</f>
        <v>7.9999999999999982</v>
      </c>
      <c r="AS40" s="308" t="str">
        <f>IF(AS39="","",VLOOKUP(AS39,'別紙１-１【記載例】シフト記号表（勤務時間帯）'!$C$6:$L$47,10,FALSE))</f>
        <v/>
      </c>
      <c r="AT40" s="308">
        <f>IF(AT39="","",VLOOKUP(AT39,'別紙１-１【記載例】シフト記号表（勤務時間帯）'!$C$6:$L$47,10,FALSE))</f>
        <v>8</v>
      </c>
      <c r="AU40" s="308">
        <f>IF(AU39="","",VLOOKUP(AU39,'別紙１-１【記載例】シフト記号表（勤務時間帯）'!$C$6:$L$47,10,FALSE))</f>
        <v>7.9999999999999982</v>
      </c>
      <c r="AV40" s="308" t="str">
        <f>IF(AV39="","",VLOOKUP(AV39,'別紙１-１【記載例】シフト記号表（勤務時間帯）'!$C$6:$L$47,10,FALSE))</f>
        <v/>
      </c>
      <c r="AW40" s="308">
        <f>IF(AW39="","",VLOOKUP(AW39,'別紙１-１【記載例】シフト記号表（勤務時間帯）'!$C$6:$L$47,10,FALSE))</f>
        <v>8</v>
      </c>
      <c r="AX40" s="309">
        <f>IF(AX39="","",VLOOKUP(AX39,'別紙１-１【記載例】シフト記号表（勤務時間帯）'!$C$6:$L$47,10,FALSE))</f>
        <v>8</v>
      </c>
      <c r="AY40" s="307" t="str">
        <f>IF(AY39="","",VLOOKUP(AY39,'別紙１-１【記載例】シフト記号表（勤務時間帯）'!$C$6:$L$47,10,FALSE))</f>
        <v/>
      </c>
      <c r="AZ40" s="308" t="str">
        <f>IF(AZ39="","",VLOOKUP(AZ39,'別紙１-１【記載例】シフト記号表（勤務時間帯）'!$C$6:$L$47,10,FALSE))</f>
        <v/>
      </c>
      <c r="BA40" s="308" t="str">
        <f>IF(BA39="","",VLOOKUP(BA39,'別紙１-１【記載例】シフト記号表（勤務時間帯）'!$C$6:$L$47,10,FALSE))</f>
        <v/>
      </c>
      <c r="BB40" s="1542">
        <f>IF($BE$3="４週",SUM(W40:AX40),IF($BE$3="暦月",SUM(W40:BA40),""))</f>
        <v>160</v>
      </c>
      <c r="BC40" s="1543"/>
      <c r="BD40" s="1544">
        <f>IF($BE$3="４週",BB40/4,IF($BE$3="暦月",(BB40/($BE$8/7)),""))</f>
        <v>40</v>
      </c>
      <c r="BE40" s="1543"/>
      <c r="BF40" s="1539"/>
      <c r="BG40" s="1540"/>
      <c r="BH40" s="1540"/>
      <c r="BI40" s="1540"/>
      <c r="BJ40" s="1541"/>
    </row>
    <row r="41" spans="2:62" ht="20.25" customHeight="1" x14ac:dyDescent="0.15">
      <c r="B41" s="1487">
        <f>B39+1</f>
        <v>13</v>
      </c>
      <c r="C41" s="1489" t="s">
        <v>936</v>
      </c>
      <c r="D41" s="1490"/>
      <c r="E41" s="302"/>
      <c r="F41" s="303"/>
      <c r="G41" s="302"/>
      <c r="H41" s="303"/>
      <c r="I41" s="1493" t="s">
        <v>918</v>
      </c>
      <c r="J41" s="1494"/>
      <c r="K41" s="1497" t="s">
        <v>938</v>
      </c>
      <c r="L41" s="1498"/>
      <c r="M41" s="1498"/>
      <c r="N41" s="1490"/>
      <c r="O41" s="1501" t="s">
        <v>947</v>
      </c>
      <c r="P41" s="1502"/>
      <c r="Q41" s="1502"/>
      <c r="R41" s="1502"/>
      <c r="S41" s="1503"/>
      <c r="T41" s="322" t="s">
        <v>921</v>
      </c>
      <c r="V41" s="323"/>
      <c r="W41" s="315" t="s">
        <v>943</v>
      </c>
      <c r="X41" s="316" t="s">
        <v>944</v>
      </c>
      <c r="Y41" s="316"/>
      <c r="Z41" s="316" t="s">
        <v>941</v>
      </c>
      <c r="AA41" s="316" t="s">
        <v>942</v>
      </c>
      <c r="AB41" s="316"/>
      <c r="AC41" s="317" t="s">
        <v>943</v>
      </c>
      <c r="AD41" s="315" t="s">
        <v>944</v>
      </c>
      <c r="AE41" s="316" t="s">
        <v>944</v>
      </c>
      <c r="AF41" s="316" t="s">
        <v>943</v>
      </c>
      <c r="AG41" s="316"/>
      <c r="AH41" s="316" t="s">
        <v>941</v>
      </c>
      <c r="AI41" s="316" t="s">
        <v>942</v>
      </c>
      <c r="AJ41" s="317"/>
      <c r="AK41" s="315" t="s">
        <v>944</v>
      </c>
      <c r="AL41" s="316"/>
      <c r="AM41" s="316" t="s">
        <v>944</v>
      </c>
      <c r="AN41" s="316" t="s">
        <v>944</v>
      </c>
      <c r="AO41" s="316"/>
      <c r="AP41" s="316" t="s">
        <v>941</v>
      </c>
      <c r="AQ41" s="317" t="s">
        <v>942</v>
      </c>
      <c r="AR41" s="315" t="s">
        <v>944</v>
      </c>
      <c r="AS41" s="316" t="s">
        <v>943</v>
      </c>
      <c r="AT41" s="316"/>
      <c r="AU41" s="316" t="s">
        <v>944</v>
      </c>
      <c r="AV41" s="316" t="s">
        <v>948</v>
      </c>
      <c r="AW41" s="316"/>
      <c r="AX41" s="317" t="s">
        <v>941</v>
      </c>
      <c r="AY41" s="315"/>
      <c r="AZ41" s="316"/>
      <c r="BA41" s="318"/>
      <c r="BB41" s="1507"/>
      <c r="BC41" s="1508"/>
      <c r="BD41" s="1509"/>
      <c r="BE41" s="1510"/>
      <c r="BF41" s="1511"/>
      <c r="BG41" s="1512"/>
      <c r="BH41" s="1512"/>
      <c r="BI41" s="1512"/>
      <c r="BJ41" s="1513"/>
    </row>
    <row r="42" spans="2:62" ht="20.25" customHeight="1" x14ac:dyDescent="0.15">
      <c r="B42" s="1520"/>
      <c r="C42" s="1533"/>
      <c r="D42" s="1534"/>
      <c r="E42" s="302"/>
      <c r="F42" s="303" t="str">
        <f>C41</f>
        <v>看護職員</v>
      </c>
      <c r="G42" s="302"/>
      <c r="H42" s="303" t="str">
        <f>I41</f>
        <v>A</v>
      </c>
      <c r="I42" s="1535"/>
      <c r="J42" s="1536"/>
      <c r="K42" s="1537"/>
      <c r="L42" s="1538"/>
      <c r="M42" s="1538"/>
      <c r="N42" s="1534"/>
      <c r="O42" s="1501"/>
      <c r="P42" s="1502"/>
      <c r="Q42" s="1502"/>
      <c r="R42" s="1502"/>
      <c r="S42" s="1503"/>
      <c r="T42" s="319" t="s">
        <v>924</v>
      </c>
      <c r="U42" s="320"/>
      <c r="V42" s="321"/>
      <c r="W42" s="307">
        <f>IF(W41="","",VLOOKUP(W41,'別紙１-１【記載例】シフト記号表（勤務時間帯）'!$C$6:$L$47,10,FALSE))</f>
        <v>7.9999999999999982</v>
      </c>
      <c r="X42" s="308">
        <f>IF(X41="","",VLOOKUP(X41,'別紙１-１【記載例】シフト記号表（勤務時間帯）'!$C$6:$L$47,10,FALSE))</f>
        <v>8</v>
      </c>
      <c r="Y42" s="308" t="str">
        <f>IF(Y41="","",VLOOKUP(Y41,'別紙１-１【記載例】シフト記号表（勤務時間帯）'!$C$6:$L$47,10,FALSE))</f>
        <v/>
      </c>
      <c r="Z42" s="308">
        <f>IF(Z41="","",VLOOKUP(Z41,'別紙１-１【記載例】シフト記号表（勤務時間帯）'!$C$6:$L$47,10,FALSE))</f>
        <v>8</v>
      </c>
      <c r="AA42" s="308">
        <f>IF(AA41="","",VLOOKUP(AA41,'別紙１-１【記載例】シフト記号表（勤務時間帯）'!$C$6:$L$47,10,FALSE))</f>
        <v>8</v>
      </c>
      <c r="AB42" s="308" t="str">
        <f>IF(AB41="","",VLOOKUP(AB41,'別紙１-１【記載例】シフト記号表（勤務時間帯）'!$C$6:$L$47,10,FALSE))</f>
        <v/>
      </c>
      <c r="AC42" s="309">
        <f>IF(AC41="","",VLOOKUP(AC41,'別紙１-１【記載例】シフト記号表（勤務時間帯）'!$C$6:$L$47,10,FALSE))</f>
        <v>7.9999999999999982</v>
      </c>
      <c r="AD42" s="307">
        <f>IF(AD41="","",VLOOKUP(AD41,'別紙１-１【記載例】シフト記号表（勤務時間帯）'!$C$6:$L$47,10,FALSE))</f>
        <v>8</v>
      </c>
      <c r="AE42" s="308">
        <f>IF(AE41="","",VLOOKUP(AE41,'別紙１-１【記載例】シフト記号表（勤務時間帯）'!$C$6:$L$47,10,FALSE))</f>
        <v>8</v>
      </c>
      <c r="AF42" s="308">
        <f>IF(AF41="","",VLOOKUP(AF41,'別紙１-１【記載例】シフト記号表（勤務時間帯）'!$C$6:$L$47,10,FALSE))</f>
        <v>7.9999999999999982</v>
      </c>
      <c r="AG42" s="308" t="str">
        <f>IF(AG41="","",VLOOKUP(AG41,'別紙１-１【記載例】シフト記号表（勤務時間帯）'!$C$6:$L$47,10,FALSE))</f>
        <v/>
      </c>
      <c r="AH42" s="308">
        <f>IF(AH41="","",VLOOKUP(AH41,'別紙１-１【記載例】シフト記号表（勤務時間帯）'!$C$6:$L$47,10,FALSE))</f>
        <v>8</v>
      </c>
      <c r="AI42" s="308">
        <f>IF(AI41="","",VLOOKUP(AI41,'別紙１-１【記載例】シフト記号表（勤務時間帯）'!$C$6:$L$47,10,FALSE))</f>
        <v>8</v>
      </c>
      <c r="AJ42" s="309" t="str">
        <f>IF(AJ41="","",VLOOKUP(AJ41,'別紙１-１【記載例】シフト記号表（勤務時間帯）'!$C$6:$L$47,10,FALSE))</f>
        <v/>
      </c>
      <c r="AK42" s="307">
        <f>IF(AK41="","",VLOOKUP(AK41,'別紙１-１【記載例】シフト記号表（勤務時間帯）'!$C$6:$L$47,10,FALSE))</f>
        <v>8</v>
      </c>
      <c r="AL42" s="308" t="str">
        <f>IF(AL41="","",VLOOKUP(AL41,'別紙１-１【記載例】シフト記号表（勤務時間帯）'!$C$6:$L$47,10,FALSE))</f>
        <v/>
      </c>
      <c r="AM42" s="308">
        <f>IF(AM41="","",VLOOKUP(AM41,'別紙１-１【記載例】シフト記号表（勤務時間帯）'!$C$6:$L$47,10,FALSE))</f>
        <v>8</v>
      </c>
      <c r="AN42" s="308">
        <f>IF(AN41="","",VLOOKUP(AN41,'別紙１-１【記載例】シフト記号表（勤務時間帯）'!$C$6:$L$47,10,FALSE))</f>
        <v>8</v>
      </c>
      <c r="AO42" s="308" t="str">
        <f>IF(AO41="","",VLOOKUP(AO41,'別紙１-１【記載例】シフト記号表（勤務時間帯）'!$C$6:$L$47,10,FALSE))</f>
        <v/>
      </c>
      <c r="AP42" s="308">
        <f>IF(AP41="","",VLOOKUP(AP41,'別紙１-１【記載例】シフト記号表（勤務時間帯）'!$C$6:$L$47,10,FALSE))</f>
        <v>8</v>
      </c>
      <c r="AQ42" s="309">
        <f>IF(AQ41="","",VLOOKUP(AQ41,'別紙１-１【記載例】シフト記号表（勤務時間帯）'!$C$6:$L$47,10,FALSE))</f>
        <v>8</v>
      </c>
      <c r="AR42" s="307">
        <f>IF(AR41="","",VLOOKUP(AR41,'別紙１-１【記載例】シフト記号表（勤務時間帯）'!$C$6:$L$47,10,FALSE))</f>
        <v>8</v>
      </c>
      <c r="AS42" s="308">
        <f>IF(AS41="","",VLOOKUP(AS41,'別紙１-１【記載例】シフト記号表（勤務時間帯）'!$C$6:$L$47,10,FALSE))</f>
        <v>7.9999999999999982</v>
      </c>
      <c r="AT42" s="308" t="str">
        <f>IF(AT41="","",VLOOKUP(AT41,'別紙１-１【記載例】シフト記号表（勤務時間帯）'!$C$6:$L$47,10,FALSE))</f>
        <v/>
      </c>
      <c r="AU42" s="308">
        <f>IF(AU41="","",VLOOKUP(AU41,'別紙１-１【記載例】シフト記号表（勤務時間帯）'!$C$6:$L$47,10,FALSE))</f>
        <v>8</v>
      </c>
      <c r="AV42" s="308">
        <f>IF(AV41="","",VLOOKUP(AV41,'別紙１-１【記載例】シフト記号表（勤務時間帯）'!$C$6:$L$47,10,FALSE))</f>
        <v>8</v>
      </c>
      <c r="AW42" s="308" t="str">
        <f>IF(AW41="","",VLOOKUP(AW41,'別紙１-１【記載例】シフト記号表（勤務時間帯）'!$C$6:$L$47,10,FALSE))</f>
        <v/>
      </c>
      <c r="AX42" s="309">
        <f>IF(AX41="","",VLOOKUP(AX41,'別紙１-１【記載例】シフト記号表（勤務時間帯）'!$C$6:$L$47,10,FALSE))</f>
        <v>8</v>
      </c>
      <c r="AY42" s="307" t="str">
        <f>IF(AY41="","",VLOOKUP(AY41,'別紙１-１【記載例】シフト記号表（勤務時間帯）'!$C$6:$L$47,10,FALSE))</f>
        <v/>
      </c>
      <c r="AZ42" s="308" t="str">
        <f>IF(AZ41="","",VLOOKUP(AZ41,'別紙１-１【記載例】シフト記号表（勤務時間帯）'!$C$6:$L$47,10,FALSE))</f>
        <v/>
      </c>
      <c r="BA42" s="308" t="str">
        <f>IF(BA41="","",VLOOKUP(BA41,'別紙１-１【記載例】シフト記号表（勤務時間帯）'!$C$6:$L$47,10,FALSE))</f>
        <v/>
      </c>
      <c r="BB42" s="1542">
        <f>IF($BE$3="４週",SUM(W42:AX42),IF($BE$3="暦月",SUM(W42:BA42),""))</f>
        <v>160</v>
      </c>
      <c r="BC42" s="1543"/>
      <c r="BD42" s="1544">
        <f>IF($BE$3="４週",BB42/4,IF($BE$3="暦月",(BB42/($BE$8/7)),""))</f>
        <v>40</v>
      </c>
      <c r="BE42" s="1543"/>
      <c r="BF42" s="1539"/>
      <c r="BG42" s="1540"/>
      <c r="BH42" s="1540"/>
      <c r="BI42" s="1540"/>
      <c r="BJ42" s="1541"/>
    </row>
    <row r="43" spans="2:62" ht="20.25" customHeight="1" x14ac:dyDescent="0.15">
      <c r="B43" s="1487">
        <f>B41+1</f>
        <v>14</v>
      </c>
      <c r="C43" s="1489" t="s">
        <v>936</v>
      </c>
      <c r="D43" s="1490"/>
      <c r="E43" s="302"/>
      <c r="F43" s="303"/>
      <c r="G43" s="302"/>
      <c r="H43" s="303"/>
      <c r="I43" s="1493" t="s">
        <v>937</v>
      </c>
      <c r="J43" s="1494"/>
      <c r="K43" s="1497" t="s">
        <v>938</v>
      </c>
      <c r="L43" s="1498"/>
      <c r="M43" s="1498"/>
      <c r="N43" s="1490"/>
      <c r="O43" s="1501" t="s">
        <v>949</v>
      </c>
      <c r="P43" s="1502"/>
      <c r="Q43" s="1502"/>
      <c r="R43" s="1502"/>
      <c r="S43" s="1503"/>
      <c r="T43" s="322" t="s">
        <v>921</v>
      </c>
      <c r="V43" s="323"/>
      <c r="W43" s="315"/>
      <c r="X43" s="316" t="s">
        <v>943</v>
      </c>
      <c r="Y43" s="316" t="s">
        <v>944</v>
      </c>
      <c r="Z43" s="316"/>
      <c r="AA43" s="316" t="s">
        <v>944</v>
      </c>
      <c r="AB43" s="316" t="s">
        <v>944</v>
      </c>
      <c r="AC43" s="317"/>
      <c r="AD43" s="315"/>
      <c r="AE43" s="316" t="s">
        <v>943</v>
      </c>
      <c r="AF43" s="316" t="s">
        <v>944</v>
      </c>
      <c r="AG43" s="316" t="s">
        <v>944</v>
      </c>
      <c r="AH43" s="316"/>
      <c r="AI43" s="316"/>
      <c r="AJ43" s="317" t="s">
        <v>943</v>
      </c>
      <c r="AK43" s="315"/>
      <c r="AL43" s="316"/>
      <c r="AM43" s="316" t="s">
        <v>943</v>
      </c>
      <c r="AN43" s="316" t="s">
        <v>943</v>
      </c>
      <c r="AO43" s="316" t="s">
        <v>944</v>
      </c>
      <c r="AP43" s="316"/>
      <c r="AQ43" s="317" t="s">
        <v>944</v>
      </c>
      <c r="AR43" s="315"/>
      <c r="AS43" s="316" t="s">
        <v>944</v>
      </c>
      <c r="AT43" s="316" t="s">
        <v>944</v>
      </c>
      <c r="AU43" s="316"/>
      <c r="AV43" s="316" t="s">
        <v>944</v>
      </c>
      <c r="AW43" s="316" t="s">
        <v>943</v>
      </c>
      <c r="AX43" s="317"/>
      <c r="AY43" s="315"/>
      <c r="AZ43" s="316"/>
      <c r="BA43" s="318"/>
      <c r="BB43" s="1507"/>
      <c r="BC43" s="1508"/>
      <c r="BD43" s="1509"/>
      <c r="BE43" s="1510"/>
      <c r="BF43" s="1511"/>
      <c r="BG43" s="1512"/>
      <c r="BH43" s="1512"/>
      <c r="BI43" s="1512"/>
      <c r="BJ43" s="1513"/>
    </row>
    <row r="44" spans="2:62" ht="20.25" customHeight="1" x14ac:dyDescent="0.15">
      <c r="B44" s="1520"/>
      <c r="C44" s="1533"/>
      <c r="D44" s="1534"/>
      <c r="E44" s="302"/>
      <c r="F44" s="303" t="str">
        <f>C43</f>
        <v>看護職員</v>
      </c>
      <c r="G44" s="302"/>
      <c r="H44" s="303" t="str">
        <f>I43</f>
        <v>C</v>
      </c>
      <c r="I44" s="1535"/>
      <c r="J44" s="1536"/>
      <c r="K44" s="1537"/>
      <c r="L44" s="1538"/>
      <c r="M44" s="1538"/>
      <c r="N44" s="1534"/>
      <c r="O44" s="1501"/>
      <c r="P44" s="1502"/>
      <c r="Q44" s="1502"/>
      <c r="R44" s="1502"/>
      <c r="S44" s="1503"/>
      <c r="T44" s="319" t="s">
        <v>924</v>
      </c>
      <c r="U44" s="320"/>
      <c r="V44" s="321"/>
      <c r="W44" s="307" t="str">
        <f>IF(W43="","",VLOOKUP(W43,'別紙１-１【記載例】シフト記号表（勤務時間帯）'!$C$6:$L$47,10,FALSE))</f>
        <v/>
      </c>
      <c r="X44" s="308">
        <f>IF(X43="","",VLOOKUP(X43,'別紙１-１【記載例】シフト記号表（勤務時間帯）'!$C$6:$L$47,10,FALSE))</f>
        <v>7.9999999999999982</v>
      </c>
      <c r="Y44" s="308">
        <f>IF(Y43="","",VLOOKUP(Y43,'別紙１-１【記載例】シフト記号表（勤務時間帯）'!$C$6:$L$47,10,FALSE))</f>
        <v>8</v>
      </c>
      <c r="Z44" s="308" t="str">
        <f>IF(Z43="","",VLOOKUP(Z43,'別紙１-１【記載例】シフト記号表（勤務時間帯）'!$C$6:$L$47,10,FALSE))</f>
        <v/>
      </c>
      <c r="AA44" s="308">
        <f>IF(AA43="","",VLOOKUP(AA43,'別紙１-１【記載例】シフト記号表（勤務時間帯）'!$C$6:$L$47,10,FALSE))</f>
        <v>8</v>
      </c>
      <c r="AB44" s="308">
        <f>IF(AB43="","",VLOOKUP(AB43,'別紙１-１【記載例】シフト記号表（勤務時間帯）'!$C$6:$L$47,10,FALSE))</f>
        <v>8</v>
      </c>
      <c r="AC44" s="309" t="str">
        <f>IF(AC43="","",VLOOKUP(AC43,'別紙１-１【記載例】シフト記号表（勤務時間帯）'!$C$6:$L$47,10,FALSE))</f>
        <v/>
      </c>
      <c r="AD44" s="307" t="str">
        <f>IF(AD43="","",VLOOKUP(AD43,'別紙１-１【記載例】シフト記号表（勤務時間帯）'!$C$6:$L$47,10,FALSE))</f>
        <v/>
      </c>
      <c r="AE44" s="308">
        <f>IF(AE43="","",VLOOKUP(AE43,'別紙１-１【記載例】シフト記号表（勤務時間帯）'!$C$6:$L$47,10,FALSE))</f>
        <v>7.9999999999999982</v>
      </c>
      <c r="AF44" s="308">
        <f>IF(AF43="","",VLOOKUP(AF43,'別紙１-１【記載例】シフト記号表（勤務時間帯）'!$C$6:$L$47,10,FALSE))</f>
        <v>8</v>
      </c>
      <c r="AG44" s="308">
        <f>IF(AG43="","",VLOOKUP(AG43,'別紙１-１【記載例】シフト記号表（勤務時間帯）'!$C$6:$L$47,10,FALSE))</f>
        <v>8</v>
      </c>
      <c r="AH44" s="308" t="str">
        <f>IF(AH43="","",VLOOKUP(AH43,'別紙１-１【記載例】シフト記号表（勤務時間帯）'!$C$6:$L$47,10,FALSE))</f>
        <v/>
      </c>
      <c r="AI44" s="308" t="str">
        <f>IF(AI43="","",VLOOKUP(AI43,'別紙１-１【記載例】シフト記号表（勤務時間帯）'!$C$6:$L$47,10,FALSE))</f>
        <v/>
      </c>
      <c r="AJ44" s="309">
        <f>IF(AJ43="","",VLOOKUP(AJ43,'別紙１-１【記載例】シフト記号表（勤務時間帯）'!$C$6:$L$47,10,FALSE))</f>
        <v>7.9999999999999982</v>
      </c>
      <c r="AK44" s="307" t="str">
        <f>IF(AK43="","",VLOOKUP(AK43,'別紙１-１【記載例】シフト記号表（勤務時間帯）'!$C$6:$L$47,10,FALSE))</f>
        <v/>
      </c>
      <c r="AL44" s="308" t="str">
        <f>IF(AL43="","",VLOOKUP(AL43,'別紙１-１【記載例】シフト記号表（勤務時間帯）'!$C$6:$L$47,10,FALSE))</f>
        <v/>
      </c>
      <c r="AM44" s="308">
        <f>IF(AM43="","",VLOOKUP(AM43,'別紙１-１【記載例】シフト記号表（勤務時間帯）'!$C$6:$L$47,10,FALSE))</f>
        <v>7.9999999999999982</v>
      </c>
      <c r="AN44" s="308">
        <f>IF(AN43="","",VLOOKUP(AN43,'別紙１-１【記載例】シフト記号表（勤務時間帯）'!$C$6:$L$47,10,FALSE))</f>
        <v>7.9999999999999982</v>
      </c>
      <c r="AO44" s="308">
        <f>IF(AO43="","",VLOOKUP(AO43,'別紙１-１【記載例】シフト記号表（勤務時間帯）'!$C$6:$L$47,10,FALSE))</f>
        <v>8</v>
      </c>
      <c r="AP44" s="308" t="str">
        <f>IF(AP43="","",VLOOKUP(AP43,'別紙１-１【記載例】シフト記号表（勤務時間帯）'!$C$6:$L$47,10,FALSE))</f>
        <v/>
      </c>
      <c r="AQ44" s="309">
        <f>IF(AQ43="","",VLOOKUP(AQ43,'別紙１-１【記載例】シフト記号表（勤務時間帯）'!$C$6:$L$47,10,FALSE))</f>
        <v>8</v>
      </c>
      <c r="AR44" s="307" t="str">
        <f>IF(AR43="","",VLOOKUP(AR43,'別紙１-１【記載例】シフト記号表（勤務時間帯）'!$C$6:$L$47,10,FALSE))</f>
        <v/>
      </c>
      <c r="AS44" s="308">
        <f>IF(AS43="","",VLOOKUP(AS43,'別紙１-１【記載例】シフト記号表（勤務時間帯）'!$C$6:$L$47,10,FALSE))</f>
        <v>8</v>
      </c>
      <c r="AT44" s="308">
        <f>IF(AT43="","",VLOOKUP(AT43,'別紙１-１【記載例】シフト記号表（勤務時間帯）'!$C$6:$L$47,10,FALSE))</f>
        <v>8</v>
      </c>
      <c r="AU44" s="308" t="str">
        <f>IF(AU43="","",VLOOKUP(AU43,'別紙１-１【記載例】シフト記号表（勤務時間帯）'!$C$6:$L$47,10,FALSE))</f>
        <v/>
      </c>
      <c r="AV44" s="308">
        <f>IF(AV43="","",VLOOKUP(AV43,'別紙１-１【記載例】シフト記号表（勤務時間帯）'!$C$6:$L$47,10,FALSE))</f>
        <v>8</v>
      </c>
      <c r="AW44" s="308">
        <f>IF(AW43="","",VLOOKUP(AW43,'別紙１-１【記載例】シフト記号表（勤務時間帯）'!$C$6:$L$47,10,FALSE))</f>
        <v>7.9999999999999982</v>
      </c>
      <c r="AX44" s="309" t="str">
        <f>IF(AX43="","",VLOOKUP(AX43,'別紙１-１【記載例】シフト記号表（勤務時間帯）'!$C$6:$L$47,10,FALSE))</f>
        <v/>
      </c>
      <c r="AY44" s="307" t="str">
        <f>IF(AY43="","",VLOOKUP(AY43,'別紙１-１【記載例】シフト記号表（勤務時間帯）'!$C$6:$L$47,10,FALSE))</f>
        <v/>
      </c>
      <c r="AZ44" s="308" t="str">
        <f>IF(AZ43="","",VLOOKUP(AZ43,'別紙１-１【記載例】シフト記号表（勤務時間帯）'!$C$6:$L$47,10,FALSE))</f>
        <v/>
      </c>
      <c r="BA44" s="308" t="str">
        <f>IF(BA43="","",VLOOKUP(BA43,'別紙１-１【記載例】シフト記号表（勤務時間帯）'!$C$6:$L$47,10,FALSE))</f>
        <v/>
      </c>
      <c r="BB44" s="1542">
        <f>IF($BE$3="４週",SUM(W44:AX44),IF($BE$3="暦月",SUM(W44:BA44),""))</f>
        <v>128</v>
      </c>
      <c r="BC44" s="1543"/>
      <c r="BD44" s="1544">
        <f>IF($BE$3="４週",BB44/4,IF($BE$3="暦月",(BB44/($BE$8/7)),""))</f>
        <v>32</v>
      </c>
      <c r="BE44" s="1543"/>
      <c r="BF44" s="1539"/>
      <c r="BG44" s="1540"/>
      <c r="BH44" s="1540"/>
      <c r="BI44" s="1540"/>
      <c r="BJ44" s="1541"/>
    </row>
    <row r="45" spans="2:62" ht="20.25" customHeight="1" x14ac:dyDescent="0.15">
      <c r="B45" s="1487">
        <f>B43+1</f>
        <v>15</v>
      </c>
      <c r="C45" s="1489" t="s">
        <v>936</v>
      </c>
      <c r="D45" s="1490"/>
      <c r="E45" s="302"/>
      <c r="F45" s="303"/>
      <c r="G45" s="302"/>
      <c r="H45" s="303"/>
      <c r="I45" s="1493" t="s">
        <v>918</v>
      </c>
      <c r="J45" s="1494"/>
      <c r="K45" s="1497" t="s">
        <v>938</v>
      </c>
      <c r="L45" s="1498"/>
      <c r="M45" s="1498"/>
      <c r="N45" s="1490"/>
      <c r="O45" s="1501" t="s">
        <v>950</v>
      </c>
      <c r="P45" s="1502"/>
      <c r="Q45" s="1502"/>
      <c r="R45" s="1502"/>
      <c r="S45" s="1503"/>
      <c r="T45" s="322" t="s">
        <v>921</v>
      </c>
      <c r="V45" s="323"/>
      <c r="W45" s="315" t="s">
        <v>944</v>
      </c>
      <c r="X45" s="316" t="s">
        <v>944</v>
      </c>
      <c r="Y45" s="316"/>
      <c r="Z45" s="316"/>
      <c r="AA45" s="316" t="s">
        <v>941</v>
      </c>
      <c r="AB45" s="316" t="s">
        <v>942</v>
      </c>
      <c r="AC45" s="317" t="s">
        <v>943</v>
      </c>
      <c r="AD45" s="315" t="s">
        <v>943</v>
      </c>
      <c r="AE45" s="316"/>
      <c r="AF45" s="316" t="s">
        <v>944</v>
      </c>
      <c r="AG45" s="316" t="s">
        <v>944</v>
      </c>
      <c r="AH45" s="316"/>
      <c r="AI45" s="316" t="s">
        <v>941</v>
      </c>
      <c r="AJ45" s="317" t="s">
        <v>942</v>
      </c>
      <c r="AK45" s="315" t="s">
        <v>943</v>
      </c>
      <c r="AL45" s="316" t="s">
        <v>943</v>
      </c>
      <c r="AM45" s="316"/>
      <c r="AN45" s="316" t="s">
        <v>944</v>
      </c>
      <c r="AO45" s="316"/>
      <c r="AP45" s="316"/>
      <c r="AQ45" s="317" t="s">
        <v>941</v>
      </c>
      <c r="AR45" s="315" t="s">
        <v>942</v>
      </c>
      <c r="AS45" s="316" t="s">
        <v>943</v>
      </c>
      <c r="AT45" s="316" t="s">
        <v>943</v>
      </c>
      <c r="AU45" s="316"/>
      <c r="AV45" s="316" t="s">
        <v>943</v>
      </c>
      <c r="AW45" s="316" t="s">
        <v>944</v>
      </c>
      <c r="AX45" s="317" t="s">
        <v>944</v>
      </c>
      <c r="AY45" s="315"/>
      <c r="AZ45" s="316"/>
      <c r="BA45" s="318"/>
      <c r="BB45" s="1507"/>
      <c r="BC45" s="1508"/>
      <c r="BD45" s="1509"/>
      <c r="BE45" s="1510"/>
      <c r="BF45" s="1511"/>
      <c r="BG45" s="1512"/>
      <c r="BH45" s="1512"/>
      <c r="BI45" s="1512"/>
      <c r="BJ45" s="1513"/>
    </row>
    <row r="46" spans="2:62" ht="20.25" customHeight="1" x14ac:dyDescent="0.15">
      <c r="B46" s="1520"/>
      <c r="C46" s="1533"/>
      <c r="D46" s="1534"/>
      <c r="E46" s="302"/>
      <c r="F46" s="303" t="str">
        <f>C45</f>
        <v>看護職員</v>
      </c>
      <c r="G46" s="302"/>
      <c r="H46" s="303" t="str">
        <f>I45</f>
        <v>A</v>
      </c>
      <c r="I46" s="1535"/>
      <c r="J46" s="1536"/>
      <c r="K46" s="1537"/>
      <c r="L46" s="1538"/>
      <c r="M46" s="1538"/>
      <c r="N46" s="1534"/>
      <c r="O46" s="1501"/>
      <c r="P46" s="1502"/>
      <c r="Q46" s="1502"/>
      <c r="R46" s="1502"/>
      <c r="S46" s="1503"/>
      <c r="T46" s="319" t="s">
        <v>924</v>
      </c>
      <c r="U46" s="320"/>
      <c r="V46" s="321"/>
      <c r="W46" s="307">
        <f>IF(W45="","",VLOOKUP(W45,'別紙１-１【記載例】シフト記号表（勤務時間帯）'!$C$6:$L$47,10,FALSE))</f>
        <v>8</v>
      </c>
      <c r="X46" s="308">
        <f>IF(X45="","",VLOOKUP(X45,'別紙１-１【記載例】シフト記号表（勤務時間帯）'!$C$6:$L$47,10,FALSE))</f>
        <v>8</v>
      </c>
      <c r="Y46" s="308" t="str">
        <f>IF(Y45="","",VLOOKUP(Y45,'別紙１-１【記載例】シフト記号表（勤務時間帯）'!$C$6:$L$47,10,FALSE))</f>
        <v/>
      </c>
      <c r="Z46" s="308" t="str">
        <f>IF(Z45="","",VLOOKUP(Z45,'別紙１-１【記載例】シフト記号表（勤務時間帯）'!$C$6:$L$47,10,FALSE))</f>
        <v/>
      </c>
      <c r="AA46" s="308">
        <f>IF(AA45="","",VLOOKUP(AA45,'別紙１-１【記載例】シフト記号表（勤務時間帯）'!$C$6:$L$47,10,FALSE))</f>
        <v>8</v>
      </c>
      <c r="AB46" s="308">
        <f>IF(AB45="","",VLOOKUP(AB45,'別紙１-１【記載例】シフト記号表（勤務時間帯）'!$C$6:$L$47,10,FALSE))</f>
        <v>8</v>
      </c>
      <c r="AC46" s="309">
        <f>IF(AC45="","",VLOOKUP(AC45,'別紙１-１【記載例】シフト記号表（勤務時間帯）'!$C$6:$L$47,10,FALSE))</f>
        <v>7.9999999999999982</v>
      </c>
      <c r="AD46" s="307">
        <f>IF(AD45="","",VLOOKUP(AD45,'別紙１-１【記載例】シフト記号表（勤務時間帯）'!$C$6:$L$47,10,FALSE))</f>
        <v>7.9999999999999982</v>
      </c>
      <c r="AE46" s="308" t="str">
        <f>IF(AE45="","",VLOOKUP(AE45,'別紙１-１【記載例】シフト記号表（勤務時間帯）'!$C$6:$L$47,10,FALSE))</f>
        <v/>
      </c>
      <c r="AF46" s="308">
        <f>IF(AF45="","",VLOOKUP(AF45,'別紙１-１【記載例】シフト記号表（勤務時間帯）'!$C$6:$L$47,10,FALSE))</f>
        <v>8</v>
      </c>
      <c r="AG46" s="308">
        <f>IF(AG45="","",VLOOKUP(AG45,'別紙１-１【記載例】シフト記号表（勤務時間帯）'!$C$6:$L$47,10,FALSE))</f>
        <v>8</v>
      </c>
      <c r="AH46" s="308" t="str">
        <f>IF(AH45="","",VLOOKUP(AH45,'別紙１-１【記載例】シフト記号表（勤務時間帯）'!$C$6:$L$47,10,FALSE))</f>
        <v/>
      </c>
      <c r="AI46" s="308">
        <f>IF(AI45="","",VLOOKUP(AI45,'別紙１-１【記載例】シフト記号表（勤務時間帯）'!$C$6:$L$47,10,FALSE))</f>
        <v>8</v>
      </c>
      <c r="AJ46" s="309">
        <f>IF(AJ45="","",VLOOKUP(AJ45,'別紙１-１【記載例】シフト記号表（勤務時間帯）'!$C$6:$L$47,10,FALSE))</f>
        <v>8</v>
      </c>
      <c r="AK46" s="307">
        <f>IF(AK45="","",VLOOKUP(AK45,'別紙１-１【記載例】シフト記号表（勤務時間帯）'!$C$6:$L$47,10,FALSE))</f>
        <v>7.9999999999999982</v>
      </c>
      <c r="AL46" s="308">
        <f>IF(AL45="","",VLOOKUP(AL45,'別紙１-１【記載例】シフト記号表（勤務時間帯）'!$C$6:$L$47,10,FALSE))</f>
        <v>7.9999999999999982</v>
      </c>
      <c r="AM46" s="308" t="str">
        <f>IF(AM45="","",VLOOKUP(AM45,'別紙１-１【記載例】シフト記号表（勤務時間帯）'!$C$6:$L$47,10,FALSE))</f>
        <v/>
      </c>
      <c r="AN46" s="308">
        <f>IF(AN45="","",VLOOKUP(AN45,'別紙１-１【記載例】シフト記号表（勤務時間帯）'!$C$6:$L$47,10,FALSE))</f>
        <v>8</v>
      </c>
      <c r="AO46" s="308" t="str">
        <f>IF(AO45="","",VLOOKUP(AO45,'別紙１-１【記載例】シフト記号表（勤務時間帯）'!$C$6:$L$47,10,FALSE))</f>
        <v/>
      </c>
      <c r="AP46" s="308" t="str">
        <f>IF(AP45="","",VLOOKUP(AP45,'別紙１-１【記載例】シフト記号表（勤務時間帯）'!$C$6:$L$47,10,FALSE))</f>
        <v/>
      </c>
      <c r="AQ46" s="309">
        <f>IF(AQ45="","",VLOOKUP(AQ45,'別紙１-１【記載例】シフト記号表（勤務時間帯）'!$C$6:$L$47,10,FALSE))</f>
        <v>8</v>
      </c>
      <c r="AR46" s="307">
        <f>IF(AR45="","",VLOOKUP(AR45,'別紙１-１【記載例】シフト記号表（勤務時間帯）'!$C$6:$L$47,10,FALSE))</f>
        <v>8</v>
      </c>
      <c r="AS46" s="308">
        <f>IF(AS45="","",VLOOKUP(AS45,'別紙１-１【記載例】シフト記号表（勤務時間帯）'!$C$6:$L$47,10,FALSE))</f>
        <v>7.9999999999999982</v>
      </c>
      <c r="AT46" s="308">
        <f>IF(AT45="","",VLOOKUP(AT45,'別紙１-１【記載例】シフト記号表（勤務時間帯）'!$C$6:$L$47,10,FALSE))</f>
        <v>7.9999999999999982</v>
      </c>
      <c r="AU46" s="308" t="str">
        <f>IF(AU45="","",VLOOKUP(AU45,'別紙１-１【記載例】シフト記号表（勤務時間帯）'!$C$6:$L$47,10,FALSE))</f>
        <v/>
      </c>
      <c r="AV46" s="308">
        <f>IF(AV45="","",VLOOKUP(AV45,'別紙１-１【記載例】シフト記号表（勤務時間帯）'!$C$6:$L$47,10,FALSE))</f>
        <v>7.9999999999999982</v>
      </c>
      <c r="AW46" s="308">
        <f>IF(AW45="","",VLOOKUP(AW45,'別紙１-１【記載例】シフト記号表（勤務時間帯）'!$C$6:$L$47,10,FALSE))</f>
        <v>8</v>
      </c>
      <c r="AX46" s="309">
        <f>IF(AX45="","",VLOOKUP(AX45,'別紙１-１【記載例】シフト記号表（勤務時間帯）'!$C$6:$L$47,10,FALSE))</f>
        <v>8</v>
      </c>
      <c r="AY46" s="307" t="str">
        <f>IF(AY45="","",VLOOKUP(AY45,'別紙１-１【記載例】シフト記号表（勤務時間帯）'!$C$6:$L$47,10,FALSE))</f>
        <v/>
      </c>
      <c r="AZ46" s="308" t="str">
        <f>IF(AZ45="","",VLOOKUP(AZ45,'別紙１-１【記載例】シフト記号表（勤務時間帯）'!$C$6:$L$47,10,FALSE))</f>
        <v/>
      </c>
      <c r="BA46" s="308" t="str">
        <f>IF(BA45="","",VLOOKUP(BA45,'別紙１-１【記載例】シフト記号表（勤務時間帯）'!$C$6:$L$47,10,FALSE))</f>
        <v/>
      </c>
      <c r="BB46" s="1542">
        <f>IF($BE$3="４週",SUM(W46:AX46),IF($BE$3="暦月",SUM(W46:BA46),""))</f>
        <v>160</v>
      </c>
      <c r="BC46" s="1543"/>
      <c r="BD46" s="1544">
        <f>IF($BE$3="４週",BB46/4,IF($BE$3="暦月",(BB46/($BE$8/7)),""))</f>
        <v>40</v>
      </c>
      <c r="BE46" s="1543"/>
      <c r="BF46" s="1539"/>
      <c r="BG46" s="1540"/>
      <c r="BH46" s="1540"/>
      <c r="BI46" s="1540"/>
      <c r="BJ46" s="1541"/>
    </row>
    <row r="47" spans="2:62" ht="20.25" customHeight="1" x14ac:dyDescent="0.15">
      <c r="B47" s="1487">
        <f>B45+1</f>
        <v>16</v>
      </c>
      <c r="C47" s="1489" t="s">
        <v>936</v>
      </c>
      <c r="D47" s="1490"/>
      <c r="E47" s="302"/>
      <c r="F47" s="303"/>
      <c r="G47" s="302"/>
      <c r="H47" s="303"/>
      <c r="I47" s="1493" t="s">
        <v>918</v>
      </c>
      <c r="J47" s="1494"/>
      <c r="K47" s="1497" t="s">
        <v>951</v>
      </c>
      <c r="L47" s="1498"/>
      <c r="M47" s="1498"/>
      <c r="N47" s="1490"/>
      <c r="O47" s="1501" t="s">
        <v>952</v>
      </c>
      <c r="P47" s="1502"/>
      <c r="Q47" s="1502"/>
      <c r="R47" s="1502"/>
      <c r="S47" s="1503"/>
      <c r="T47" s="322" t="s">
        <v>921</v>
      </c>
      <c r="V47" s="323"/>
      <c r="W47" s="315"/>
      <c r="X47" s="316" t="s">
        <v>943</v>
      </c>
      <c r="Y47" s="316" t="s">
        <v>944</v>
      </c>
      <c r="Z47" s="316" t="s">
        <v>944</v>
      </c>
      <c r="AA47" s="316"/>
      <c r="AB47" s="316" t="s">
        <v>941</v>
      </c>
      <c r="AC47" s="317" t="s">
        <v>942</v>
      </c>
      <c r="AD47" s="315" t="s">
        <v>944</v>
      </c>
      <c r="AE47" s="316"/>
      <c r="AF47" s="316" t="s">
        <v>944</v>
      </c>
      <c r="AG47" s="316" t="s">
        <v>944</v>
      </c>
      <c r="AH47" s="316"/>
      <c r="AI47" s="316"/>
      <c r="AJ47" s="317" t="s">
        <v>941</v>
      </c>
      <c r="AK47" s="315" t="s">
        <v>942</v>
      </c>
      <c r="AL47" s="316" t="s">
        <v>944</v>
      </c>
      <c r="AM47" s="316" t="s">
        <v>944</v>
      </c>
      <c r="AN47" s="316" t="s">
        <v>944</v>
      </c>
      <c r="AO47" s="316" t="s">
        <v>943</v>
      </c>
      <c r="AP47" s="316" t="s">
        <v>943</v>
      </c>
      <c r="AQ47" s="317"/>
      <c r="AR47" s="315" t="s">
        <v>941</v>
      </c>
      <c r="AS47" s="316" t="s">
        <v>942</v>
      </c>
      <c r="AT47" s="316" t="s">
        <v>943</v>
      </c>
      <c r="AU47" s="316" t="s">
        <v>944</v>
      </c>
      <c r="AV47" s="316"/>
      <c r="AW47" s="316"/>
      <c r="AX47" s="317" t="s">
        <v>943</v>
      </c>
      <c r="AY47" s="315"/>
      <c r="AZ47" s="316"/>
      <c r="BA47" s="318"/>
      <c r="BB47" s="1507"/>
      <c r="BC47" s="1508"/>
      <c r="BD47" s="1509"/>
      <c r="BE47" s="1510"/>
      <c r="BF47" s="1511"/>
      <c r="BG47" s="1512"/>
      <c r="BH47" s="1512"/>
      <c r="BI47" s="1512"/>
      <c r="BJ47" s="1513"/>
    </row>
    <row r="48" spans="2:62" ht="20.25" customHeight="1" x14ac:dyDescent="0.15">
      <c r="B48" s="1520"/>
      <c r="C48" s="1533"/>
      <c r="D48" s="1534"/>
      <c r="E48" s="302"/>
      <c r="F48" s="303" t="str">
        <f>C47</f>
        <v>看護職員</v>
      </c>
      <c r="G48" s="302"/>
      <c r="H48" s="303" t="str">
        <f>I47</f>
        <v>A</v>
      </c>
      <c r="I48" s="1535"/>
      <c r="J48" s="1536"/>
      <c r="K48" s="1537"/>
      <c r="L48" s="1538"/>
      <c r="M48" s="1538"/>
      <c r="N48" s="1534"/>
      <c r="O48" s="1501"/>
      <c r="P48" s="1502"/>
      <c r="Q48" s="1502"/>
      <c r="R48" s="1502"/>
      <c r="S48" s="1503"/>
      <c r="T48" s="319" t="s">
        <v>924</v>
      </c>
      <c r="U48" s="320"/>
      <c r="V48" s="321"/>
      <c r="W48" s="307" t="str">
        <f>IF(W47="","",VLOOKUP(W47,'別紙１-１【記載例】シフト記号表（勤務時間帯）'!$C$6:$L$47,10,FALSE))</f>
        <v/>
      </c>
      <c r="X48" s="308">
        <f>IF(X47="","",VLOOKUP(X47,'別紙１-１【記載例】シフト記号表（勤務時間帯）'!$C$6:$L$47,10,FALSE))</f>
        <v>7.9999999999999982</v>
      </c>
      <c r="Y48" s="308">
        <f>IF(Y47="","",VLOOKUP(Y47,'別紙１-１【記載例】シフト記号表（勤務時間帯）'!$C$6:$L$47,10,FALSE))</f>
        <v>8</v>
      </c>
      <c r="Z48" s="308">
        <f>IF(Z47="","",VLOOKUP(Z47,'別紙１-１【記載例】シフト記号表（勤務時間帯）'!$C$6:$L$47,10,FALSE))</f>
        <v>8</v>
      </c>
      <c r="AA48" s="308" t="str">
        <f>IF(AA47="","",VLOOKUP(AA47,'別紙１-１【記載例】シフト記号表（勤務時間帯）'!$C$6:$L$47,10,FALSE))</f>
        <v/>
      </c>
      <c r="AB48" s="308">
        <f>IF(AB47="","",VLOOKUP(AB47,'別紙１-１【記載例】シフト記号表（勤務時間帯）'!$C$6:$L$47,10,FALSE))</f>
        <v>8</v>
      </c>
      <c r="AC48" s="309">
        <f>IF(AC47="","",VLOOKUP(AC47,'別紙１-１【記載例】シフト記号表（勤務時間帯）'!$C$6:$L$47,10,FALSE))</f>
        <v>8</v>
      </c>
      <c r="AD48" s="307">
        <f>IF(AD47="","",VLOOKUP(AD47,'別紙１-１【記載例】シフト記号表（勤務時間帯）'!$C$6:$L$47,10,FALSE))</f>
        <v>8</v>
      </c>
      <c r="AE48" s="308" t="str">
        <f>IF(AE47="","",VLOOKUP(AE47,'別紙１-１【記載例】シフト記号表（勤務時間帯）'!$C$6:$L$47,10,FALSE))</f>
        <v/>
      </c>
      <c r="AF48" s="308">
        <f>IF(AF47="","",VLOOKUP(AF47,'別紙１-１【記載例】シフト記号表（勤務時間帯）'!$C$6:$L$47,10,FALSE))</f>
        <v>8</v>
      </c>
      <c r="AG48" s="308">
        <f>IF(AG47="","",VLOOKUP(AG47,'別紙１-１【記載例】シフト記号表（勤務時間帯）'!$C$6:$L$47,10,FALSE))</f>
        <v>8</v>
      </c>
      <c r="AH48" s="308" t="str">
        <f>IF(AH47="","",VLOOKUP(AH47,'別紙１-１【記載例】シフト記号表（勤務時間帯）'!$C$6:$L$47,10,FALSE))</f>
        <v/>
      </c>
      <c r="AI48" s="308" t="str">
        <f>IF(AI47="","",VLOOKUP(AI47,'別紙１-１【記載例】シフト記号表（勤務時間帯）'!$C$6:$L$47,10,FALSE))</f>
        <v/>
      </c>
      <c r="AJ48" s="309">
        <f>IF(AJ47="","",VLOOKUP(AJ47,'別紙１-１【記載例】シフト記号表（勤務時間帯）'!$C$6:$L$47,10,FALSE))</f>
        <v>8</v>
      </c>
      <c r="AK48" s="307">
        <f>IF(AK47="","",VLOOKUP(AK47,'別紙１-１【記載例】シフト記号表（勤務時間帯）'!$C$6:$L$47,10,FALSE))</f>
        <v>8</v>
      </c>
      <c r="AL48" s="308">
        <f>IF(AL47="","",VLOOKUP(AL47,'別紙１-１【記載例】シフト記号表（勤務時間帯）'!$C$6:$L$47,10,FALSE))</f>
        <v>8</v>
      </c>
      <c r="AM48" s="308">
        <f>IF(AM47="","",VLOOKUP(AM47,'別紙１-１【記載例】シフト記号表（勤務時間帯）'!$C$6:$L$47,10,FALSE))</f>
        <v>8</v>
      </c>
      <c r="AN48" s="308">
        <f>IF(AN47="","",VLOOKUP(AN47,'別紙１-１【記載例】シフト記号表（勤務時間帯）'!$C$6:$L$47,10,FALSE))</f>
        <v>8</v>
      </c>
      <c r="AO48" s="308">
        <f>IF(AO47="","",VLOOKUP(AO47,'別紙１-１【記載例】シフト記号表（勤務時間帯）'!$C$6:$L$47,10,FALSE))</f>
        <v>7.9999999999999982</v>
      </c>
      <c r="AP48" s="308">
        <f>IF(AP47="","",VLOOKUP(AP47,'別紙１-１【記載例】シフト記号表（勤務時間帯）'!$C$6:$L$47,10,FALSE))</f>
        <v>7.9999999999999982</v>
      </c>
      <c r="AQ48" s="309" t="str">
        <f>IF(AQ47="","",VLOOKUP(AQ47,'別紙１-１【記載例】シフト記号表（勤務時間帯）'!$C$6:$L$47,10,FALSE))</f>
        <v/>
      </c>
      <c r="AR48" s="307">
        <f>IF(AR47="","",VLOOKUP(AR47,'別紙１-１【記載例】シフト記号表（勤務時間帯）'!$C$6:$L$47,10,FALSE))</f>
        <v>8</v>
      </c>
      <c r="AS48" s="308">
        <f>IF(AS47="","",VLOOKUP(AS47,'別紙１-１【記載例】シフト記号表（勤務時間帯）'!$C$6:$L$47,10,FALSE))</f>
        <v>8</v>
      </c>
      <c r="AT48" s="308">
        <f>IF(AT47="","",VLOOKUP(AT47,'別紙１-１【記載例】シフト記号表（勤務時間帯）'!$C$6:$L$47,10,FALSE))</f>
        <v>7.9999999999999982</v>
      </c>
      <c r="AU48" s="308">
        <f>IF(AU47="","",VLOOKUP(AU47,'別紙１-１【記載例】シフト記号表（勤務時間帯）'!$C$6:$L$47,10,FALSE))</f>
        <v>8</v>
      </c>
      <c r="AV48" s="308" t="str">
        <f>IF(AV47="","",VLOOKUP(AV47,'別紙１-１【記載例】シフト記号表（勤務時間帯）'!$C$6:$L$47,10,FALSE))</f>
        <v/>
      </c>
      <c r="AW48" s="308" t="str">
        <f>IF(AW47="","",VLOOKUP(AW47,'別紙１-１【記載例】シフト記号表（勤務時間帯）'!$C$6:$L$47,10,FALSE))</f>
        <v/>
      </c>
      <c r="AX48" s="309">
        <f>IF(AX47="","",VLOOKUP(AX47,'別紙１-１【記載例】シフト記号表（勤務時間帯）'!$C$6:$L$47,10,FALSE))</f>
        <v>7.9999999999999982</v>
      </c>
      <c r="AY48" s="307" t="str">
        <f>IF(AY47="","",VLOOKUP(AY47,'別紙１-１【記載例】シフト記号表（勤務時間帯）'!$C$6:$L$47,10,FALSE))</f>
        <v/>
      </c>
      <c r="AZ48" s="308" t="str">
        <f>IF(AZ47="","",VLOOKUP(AZ47,'別紙１-１【記載例】シフト記号表（勤務時間帯）'!$C$6:$L$47,10,FALSE))</f>
        <v/>
      </c>
      <c r="BA48" s="308" t="str">
        <f>IF(BA47="","",VLOOKUP(BA47,'別紙１-１【記載例】シフト記号表（勤務時間帯）'!$C$6:$L$47,10,FALSE))</f>
        <v/>
      </c>
      <c r="BB48" s="1542">
        <f>IF($BE$3="４週",SUM(W48:AX48),IF($BE$3="暦月",SUM(W48:BA48),""))</f>
        <v>160</v>
      </c>
      <c r="BC48" s="1543"/>
      <c r="BD48" s="1544">
        <f>IF($BE$3="４週",BB48/4,IF($BE$3="暦月",(BB48/($BE$8/7)),""))</f>
        <v>40</v>
      </c>
      <c r="BE48" s="1543"/>
      <c r="BF48" s="1539"/>
      <c r="BG48" s="1540"/>
      <c r="BH48" s="1540"/>
      <c r="BI48" s="1540"/>
      <c r="BJ48" s="1541"/>
    </row>
    <row r="49" spans="2:62" ht="20.25" customHeight="1" x14ac:dyDescent="0.15">
      <c r="B49" s="1487">
        <f>B47+1</f>
        <v>17</v>
      </c>
      <c r="C49" s="1489" t="s">
        <v>936</v>
      </c>
      <c r="D49" s="1490"/>
      <c r="E49" s="302"/>
      <c r="F49" s="303"/>
      <c r="G49" s="302"/>
      <c r="H49" s="303"/>
      <c r="I49" s="1493" t="s">
        <v>918</v>
      </c>
      <c r="J49" s="1494"/>
      <c r="K49" s="1497" t="s">
        <v>951</v>
      </c>
      <c r="L49" s="1498"/>
      <c r="M49" s="1498"/>
      <c r="N49" s="1490"/>
      <c r="O49" s="1501" t="s">
        <v>953</v>
      </c>
      <c r="P49" s="1502"/>
      <c r="Q49" s="1502"/>
      <c r="R49" s="1502"/>
      <c r="S49" s="1503"/>
      <c r="T49" s="322" t="s">
        <v>921</v>
      </c>
      <c r="V49" s="323"/>
      <c r="W49" s="315" t="s">
        <v>943</v>
      </c>
      <c r="X49" s="316"/>
      <c r="Y49" s="316" t="s">
        <v>943</v>
      </c>
      <c r="Z49" s="316"/>
      <c r="AA49" s="316" t="s">
        <v>944</v>
      </c>
      <c r="AB49" s="316"/>
      <c r="AC49" s="317" t="s">
        <v>941</v>
      </c>
      <c r="AD49" s="315" t="s">
        <v>942</v>
      </c>
      <c r="AE49" s="316" t="s">
        <v>944</v>
      </c>
      <c r="AF49" s="316" t="s">
        <v>944</v>
      </c>
      <c r="AG49" s="316" t="s">
        <v>943</v>
      </c>
      <c r="AH49" s="316" t="s">
        <v>943</v>
      </c>
      <c r="AI49" s="316"/>
      <c r="AJ49" s="317" t="s">
        <v>944</v>
      </c>
      <c r="AK49" s="315" t="s">
        <v>941</v>
      </c>
      <c r="AL49" s="316" t="s">
        <v>942</v>
      </c>
      <c r="AM49" s="316" t="s">
        <v>943</v>
      </c>
      <c r="AN49" s="316"/>
      <c r="AO49" s="316" t="s">
        <v>944</v>
      </c>
      <c r="AP49" s="316" t="s">
        <v>944</v>
      </c>
      <c r="AQ49" s="317"/>
      <c r="AR49" s="315"/>
      <c r="AS49" s="316" t="s">
        <v>941</v>
      </c>
      <c r="AT49" s="316" t="s">
        <v>942</v>
      </c>
      <c r="AU49" s="316" t="s">
        <v>943</v>
      </c>
      <c r="AV49" s="316" t="s">
        <v>944</v>
      </c>
      <c r="AW49" s="316" t="s">
        <v>944</v>
      </c>
      <c r="AX49" s="317"/>
      <c r="AY49" s="315"/>
      <c r="AZ49" s="316"/>
      <c r="BA49" s="318"/>
      <c r="BB49" s="1507"/>
      <c r="BC49" s="1508"/>
      <c r="BD49" s="1509"/>
      <c r="BE49" s="1510"/>
      <c r="BF49" s="1511"/>
      <c r="BG49" s="1512"/>
      <c r="BH49" s="1512"/>
      <c r="BI49" s="1512"/>
      <c r="BJ49" s="1513"/>
    </row>
    <row r="50" spans="2:62" ht="20.25" customHeight="1" x14ac:dyDescent="0.15">
      <c r="B50" s="1520"/>
      <c r="C50" s="1533"/>
      <c r="D50" s="1534"/>
      <c r="E50" s="302"/>
      <c r="F50" s="303" t="str">
        <f>C49</f>
        <v>看護職員</v>
      </c>
      <c r="G50" s="302"/>
      <c r="H50" s="303" t="str">
        <f>I49</f>
        <v>A</v>
      </c>
      <c r="I50" s="1535"/>
      <c r="J50" s="1536"/>
      <c r="K50" s="1537"/>
      <c r="L50" s="1538"/>
      <c r="M50" s="1538"/>
      <c r="N50" s="1534"/>
      <c r="O50" s="1501"/>
      <c r="P50" s="1502"/>
      <c r="Q50" s="1502"/>
      <c r="R50" s="1502"/>
      <c r="S50" s="1503"/>
      <c r="T50" s="319" t="s">
        <v>924</v>
      </c>
      <c r="U50" s="320"/>
      <c r="V50" s="321"/>
      <c r="W50" s="307">
        <f>IF(W49="","",VLOOKUP(W49,'別紙１-１【記載例】シフト記号表（勤務時間帯）'!$C$6:$L$47,10,FALSE))</f>
        <v>7.9999999999999982</v>
      </c>
      <c r="X50" s="308" t="str">
        <f>IF(X49="","",VLOOKUP(X49,'別紙１-１【記載例】シフト記号表（勤務時間帯）'!$C$6:$L$47,10,FALSE))</f>
        <v/>
      </c>
      <c r="Y50" s="308">
        <f>IF(Y49="","",VLOOKUP(Y49,'別紙１-１【記載例】シフト記号表（勤務時間帯）'!$C$6:$L$47,10,FALSE))</f>
        <v>7.9999999999999982</v>
      </c>
      <c r="Z50" s="308" t="str">
        <f>IF(Z49="","",VLOOKUP(Z49,'別紙１-１【記載例】シフト記号表（勤務時間帯）'!$C$6:$L$47,10,FALSE))</f>
        <v/>
      </c>
      <c r="AA50" s="308">
        <f>IF(AA49="","",VLOOKUP(AA49,'別紙１-１【記載例】シフト記号表（勤務時間帯）'!$C$6:$L$47,10,FALSE))</f>
        <v>8</v>
      </c>
      <c r="AB50" s="308" t="str">
        <f>IF(AB49="","",VLOOKUP(AB49,'別紙１-１【記載例】シフト記号表（勤務時間帯）'!$C$6:$L$47,10,FALSE))</f>
        <v/>
      </c>
      <c r="AC50" s="309">
        <f>IF(AC49="","",VLOOKUP(AC49,'別紙１-１【記載例】シフト記号表（勤務時間帯）'!$C$6:$L$47,10,FALSE))</f>
        <v>8</v>
      </c>
      <c r="AD50" s="307">
        <f>IF(AD49="","",VLOOKUP(AD49,'別紙１-１【記載例】シフト記号表（勤務時間帯）'!$C$6:$L$47,10,FALSE))</f>
        <v>8</v>
      </c>
      <c r="AE50" s="308">
        <f>IF(AE49="","",VLOOKUP(AE49,'別紙１-１【記載例】シフト記号表（勤務時間帯）'!$C$6:$L$47,10,FALSE))</f>
        <v>8</v>
      </c>
      <c r="AF50" s="308">
        <f>IF(AF49="","",VLOOKUP(AF49,'別紙１-１【記載例】シフト記号表（勤務時間帯）'!$C$6:$L$47,10,FALSE))</f>
        <v>8</v>
      </c>
      <c r="AG50" s="308">
        <f>IF(AG49="","",VLOOKUP(AG49,'別紙１-１【記載例】シフト記号表（勤務時間帯）'!$C$6:$L$47,10,FALSE))</f>
        <v>7.9999999999999982</v>
      </c>
      <c r="AH50" s="308">
        <f>IF(AH49="","",VLOOKUP(AH49,'別紙１-１【記載例】シフト記号表（勤務時間帯）'!$C$6:$L$47,10,FALSE))</f>
        <v>7.9999999999999982</v>
      </c>
      <c r="AI50" s="308" t="str">
        <f>IF(AI49="","",VLOOKUP(AI49,'別紙１-１【記載例】シフト記号表（勤務時間帯）'!$C$6:$L$47,10,FALSE))</f>
        <v/>
      </c>
      <c r="AJ50" s="309">
        <f>IF(AJ49="","",VLOOKUP(AJ49,'別紙１-１【記載例】シフト記号表（勤務時間帯）'!$C$6:$L$47,10,FALSE))</f>
        <v>8</v>
      </c>
      <c r="AK50" s="307">
        <f>IF(AK49="","",VLOOKUP(AK49,'別紙１-１【記載例】シフト記号表（勤務時間帯）'!$C$6:$L$47,10,FALSE))</f>
        <v>8</v>
      </c>
      <c r="AL50" s="308">
        <f>IF(AL49="","",VLOOKUP(AL49,'別紙１-１【記載例】シフト記号表（勤務時間帯）'!$C$6:$L$47,10,FALSE))</f>
        <v>8</v>
      </c>
      <c r="AM50" s="308">
        <f>IF(AM49="","",VLOOKUP(AM49,'別紙１-１【記載例】シフト記号表（勤務時間帯）'!$C$6:$L$47,10,FALSE))</f>
        <v>7.9999999999999982</v>
      </c>
      <c r="AN50" s="308" t="str">
        <f>IF(AN49="","",VLOOKUP(AN49,'別紙１-１【記載例】シフト記号表（勤務時間帯）'!$C$6:$L$47,10,FALSE))</f>
        <v/>
      </c>
      <c r="AO50" s="308">
        <f>IF(AO49="","",VLOOKUP(AO49,'別紙１-１【記載例】シフト記号表（勤務時間帯）'!$C$6:$L$47,10,FALSE))</f>
        <v>8</v>
      </c>
      <c r="AP50" s="308">
        <f>IF(AP49="","",VLOOKUP(AP49,'別紙１-１【記載例】シフト記号表（勤務時間帯）'!$C$6:$L$47,10,FALSE))</f>
        <v>8</v>
      </c>
      <c r="AQ50" s="309" t="str">
        <f>IF(AQ49="","",VLOOKUP(AQ49,'別紙１-１【記載例】シフト記号表（勤務時間帯）'!$C$6:$L$47,10,FALSE))</f>
        <v/>
      </c>
      <c r="AR50" s="307" t="str">
        <f>IF(AR49="","",VLOOKUP(AR49,'別紙１-１【記載例】シフト記号表（勤務時間帯）'!$C$6:$L$47,10,FALSE))</f>
        <v/>
      </c>
      <c r="AS50" s="308">
        <f>IF(AS49="","",VLOOKUP(AS49,'別紙１-１【記載例】シフト記号表（勤務時間帯）'!$C$6:$L$47,10,FALSE))</f>
        <v>8</v>
      </c>
      <c r="AT50" s="308">
        <f>IF(AT49="","",VLOOKUP(AT49,'別紙１-１【記載例】シフト記号表（勤務時間帯）'!$C$6:$L$47,10,FALSE))</f>
        <v>8</v>
      </c>
      <c r="AU50" s="308">
        <f>IF(AU49="","",VLOOKUP(AU49,'別紙１-１【記載例】シフト記号表（勤務時間帯）'!$C$6:$L$47,10,FALSE))</f>
        <v>7.9999999999999982</v>
      </c>
      <c r="AV50" s="308">
        <f>IF(AV49="","",VLOOKUP(AV49,'別紙１-１【記載例】シフト記号表（勤務時間帯）'!$C$6:$L$47,10,FALSE))</f>
        <v>8</v>
      </c>
      <c r="AW50" s="308">
        <f>IF(AW49="","",VLOOKUP(AW49,'別紙１-１【記載例】シフト記号表（勤務時間帯）'!$C$6:$L$47,10,FALSE))</f>
        <v>8</v>
      </c>
      <c r="AX50" s="309" t="str">
        <f>IF(AX49="","",VLOOKUP(AX49,'別紙１-１【記載例】シフト記号表（勤務時間帯）'!$C$6:$L$47,10,FALSE))</f>
        <v/>
      </c>
      <c r="AY50" s="307" t="str">
        <f>IF(AY49="","",VLOOKUP(AY49,'別紙１-１【記載例】シフト記号表（勤務時間帯）'!$C$6:$L$47,10,FALSE))</f>
        <v/>
      </c>
      <c r="AZ50" s="308" t="str">
        <f>IF(AZ49="","",VLOOKUP(AZ49,'別紙１-１【記載例】シフト記号表（勤務時間帯）'!$C$6:$L$47,10,FALSE))</f>
        <v/>
      </c>
      <c r="BA50" s="308" t="str">
        <f>IF(BA49="","",VLOOKUP(BA49,'別紙１-１【記載例】シフト記号表（勤務時間帯）'!$C$6:$L$47,10,FALSE))</f>
        <v/>
      </c>
      <c r="BB50" s="1542">
        <f>IF($BE$3="４週",SUM(W50:AX50),IF($BE$3="暦月",SUM(W50:BA50),""))</f>
        <v>160</v>
      </c>
      <c r="BC50" s="1543"/>
      <c r="BD50" s="1544">
        <f>IF($BE$3="４週",BB50/4,IF($BE$3="暦月",(BB50/($BE$8/7)),""))</f>
        <v>40</v>
      </c>
      <c r="BE50" s="1543"/>
      <c r="BF50" s="1539"/>
      <c r="BG50" s="1540"/>
      <c r="BH50" s="1540"/>
      <c r="BI50" s="1540"/>
      <c r="BJ50" s="1541"/>
    </row>
    <row r="51" spans="2:62" ht="20.25" customHeight="1" x14ac:dyDescent="0.15">
      <c r="B51" s="1487">
        <f>B49+1</f>
        <v>18</v>
      </c>
      <c r="C51" s="1489" t="s">
        <v>936</v>
      </c>
      <c r="D51" s="1490"/>
      <c r="E51" s="302"/>
      <c r="F51" s="303"/>
      <c r="G51" s="302"/>
      <c r="H51" s="303"/>
      <c r="I51" s="1493" t="s">
        <v>918</v>
      </c>
      <c r="J51" s="1494"/>
      <c r="K51" s="1497" t="s">
        <v>951</v>
      </c>
      <c r="L51" s="1498"/>
      <c r="M51" s="1498"/>
      <c r="N51" s="1490"/>
      <c r="O51" s="1501" t="s">
        <v>954</v>
      </c>
      <c r="P51" s="1502"/>
      <c r="Q51" s="1502"/>
      <c r="R51" s="1502"/>
      <c r="S51" s="1503"/>
      <c r="T51" s="322" t="s">
        <v>921</v>
      </c>
      <c r="V51" s="323"/>
      <c r="W51" s="315" t="s">
        <v>955</v>
      </c>
      <c r="X51" s="316"/>
      <c r="Y51" s="316" t="s">
        <v>944</v>
      </c>
      <c r="Z51" s="316" t="s">
        <v>943</v>
      </c>
      <c r="AA51" s="316" t="s">
        <v>943</v>
      </c>
      <c r="AB51" s="316" t="s">
        <v>943</v>
      </c>
      <c r="AC51" s="317"/>
      <c r="AD51" s="315" t="s">
        <v>941</v>
      </c>
      <c r="AE51" s="316" t="s">
        <v>942</v>
      </c>
      <c r="AF51" s="316" t="s">
        <v>943</v>
      </c>
      <c r="AG51" s="316"/>
      <c r="AH51" s="316" t="s">
        <v>944</v>
      </c>
      <c r="AI51" s="316" t="s">
        <v>944</v>
      </c>
      <c r="AJ51" s="317"/>
      <c r="AK51" s="315"/>
      <c r="AL51" s="316" t="s">
        <v>941</v>
      </c>
      <c r="AM51" s="316" t="s">
        <v>942</v>
      </c>
      <c r="AN51" s="316" t="s">
        <v>943</v>
      </c>
      <c r="AO51" s="316"/>
      <c r="AP51" s="316" t="s">
        <v>944</v>
      </c>
      <c r="AQ51" s="317" t="s">
        <v>944</v>
      </c>
      <c r="AR51" s="315" t="s">
        <v>944</v>
      </c>
      <c r="AS51" s="316"/>
      <c r="AT51" s="316" t="s">
        <v>941</v>
      </c>
      <c r="AU51" s="316" t="s">
        <v>942</v>
      </c>
      <c r="AV51" s="316" t="s">
        <v>943</v>
      </c>
      <c r="AW51" s="316"/>
      <c r="AX51" s="317" t="s">
        <v>944</v>
      </c>
      <c r="AY51" s="315"/>
      <c r="AZ51" s="316"/>
      <c r="BA51" s="318"/>
      <c r="BB51" s="1507"/>
      <c r="BC51" s="1508"/>
      <c r="BD51" s="1509"/>
      <c r="BE51" s="1510"/>
      <c r="BF51" s="1511"/>
      <c r="BG51" s="1512"/>
      <c r="BH51" s="1512"/>
      <c r="BI51" s="1512"/>
      <c r="BJ51" s="1513"/>
    </row>
    <row r="52" spans="2:62" ht="20.25" customHeight="1" x14ac:dyDescent="0.15">
      <c r="B52" s="1520"/>
      <c r="C52" s="1533"/>
      <c r="D52" s="1534"/>
      <c r="E52" s="302"/>
      <c r="F52" s="303" t="str">
        <f>C51</f>
        <v>看護職員</v>
      </c>
      <c r="G52" s="302"/>
      <c r="H52" s="303" t="str">
        <f>I51</f>
        <v>A</v>
      </c>
      <c r="I52" s="1535"/>
      <c r="J52" s="1536"/>
      <c r="K52" s="1537"/>
      <c r="L52" s="1538"/>
      <c r="M52" s="1538"/>
      <c r="N52" s="1534"/>
      <c r="O52" s="1501"/>
      <c r="P52" s="1502"/>
      <c r="Q52" s="1502"/>
      <c r="R52" s="1502"/>
      <c r="S52" s="1503"/>
      <c r="T52" s="319" t="s">
        <v>924</v>
      </c>
      <c r="U52" s="320"/>
      <c r="V52" s="321"/>
      <c r="W52" s="307">
        <f>IF(W51="","",VLOOKUP(W51,'別紙１-１【記載例】シフト記号表（勤務時間帯）'!$C$6:$L$47,10,FALSE))</f>
        <v>8</v>
      </c>
      <c r="X52" s="308" t="str">
        <f>IF(X51="","",VLOOKUP(X51,'別紙１-１【記載例】シフト記号表（勤務時間帯）'!$C$6:$L$47,10,FALSE))</f>
        <v/>
      </c>
      <c r="Y52" s="308">
        <f>IF(Y51="","",VLOOKUP(Y51,'別紙１-１【記載例】シフト記号表（勤務時間帯）'!$C$6:$L$47,10,FALSE))</f>
        <v>8</v>
      </c>
      <c r="Z52" s="308">
        <f>IF(Z51="","",VLOOKUP(Z51,'別紙１-１【記載例】シフト記号表（勤務時間帯）'!$C$6:$L$47,10,FALSE))</f>
        <v>7.9999999999999982</v>
      </c>
      <c r="AA52" s="308">
        <f>IF(AA51="","",VLOOKUP(AA51,'別紙１-１【記載例】シフト記号表（勤務時間帯）'!$C$6:$L$47,10,FALSE))</f>
        <v>7.9999999999999982</v>
      </c>
      <c r="AB52" s="308">
        <f>IF(AB51="","",VLOOKUP(AB51,'別紙１-１【記載例】シフト記号表（勤務時間帯）'!$C$6:$L$47,10,FALSE))</f>
        <v>7.9999999999999982</v>
      </c>
      <c r="AC52" s="309" t="str">
        <f>IF(AC51="","",VLOOKUP(AC51,'別紙１-１【記載例】シフト記号表（勤務時間帯）'!$C$6:$L$47,10,FALSE))</f>
        <v/>
      </c>
      <c r="AD52" s="307">
        <f>IF(AD51="","",VLOOKUP(AD51,'別紙１-１【記載例】シフト記号表（勤務時間帯）'!$C$6:$L$47,10,FALSE))</f>
        <v>8</v>
      </c>
      <c r="AE52" s="308">
        <f>IF(AE51="","",VLOOKUP(AE51,'別紙１-１【記載例】シフト記号表（勤務時間帯）'!$C$6:$L$47,10,FALSE))</f>
        <v>8</v>
      </c>
      <c r="AF52" s="308">
        <f>IF(AF51="","",VLOOKUP(AF51,'別紙１-１【記載例】シフト記号表（勤務時間帯）'!$C$6:$L$47,10,FALSE))</f>
        <v>7.9999999999999982</v>
      </c>
      <c r="AG52" s="308" t="str">
        <f>IF(AG51="","",VLOOKUP(AG51,'別紙１-１【記載例】シフト記号表（勤務時間帯）'!$C$6:$L$47,10,FALSE))</f>
        <v/>
      </c>
      <c r="AH52" s="308">
        <f>IF(AH51="","",VLOOKUP(AH51,'別紙１-１【記載例】シフト記号表（勤務時間帯）'!$C$6:$L$47,10,FALSE))</f>
        <v>8</v>
      </c>
      <c r="AI52" s="308">
        <f>IF(AI51="","",VLOOKUP(AI51,'別紙１-１【記載例】シフト記号表（勤務時間帯）'!$C$6:$L$47,10,FALSE))</f>
        <v>8</v>
      </c>
      <c r="AJ52" s="309" t="str">
        <f>IF(AJ51="","",VLOOKUP(AJ51,'別紙１-１【記載例】シフト記号表（勤務時間帯）'!$C$6:$L$47,10,FALSE))</f>
        <v/>
      </c>
      <c r="AK52" s="307" t="str">
        <f>IF(AK51="","",VLOOKUP(AK51,'別紙１-１【記載例】シフト記号表（勤務時間帯）'!$C$6:$L$47,10,FALSE))</f>
        <v/>
      </c>
      <c r="AL52" s="308">
        <f>IF(AL51="","",VLOOKUP(AL51,'別紙１-１【記載例】シフト記号表（勤務時間帯）'!$C$6:$L$47,10,FALSE))</f>
        <v>8</v>
      </c>
      <c r="AM52" s="308">
        <f>IF(AM51="","",VLOOKUP(AM51,'別紙１-１【記載例】シフト記号表（勤務時間帯）'!$C$6:$L$47,10,FALSE))</f>
        <v>8</v>
      </c>
      <c r="AN52" s="308">
        <f>IF(AN51="","",VLOOKUP(AN51,'別紙１-１【記載例】シフト記号表（勤務時間帯）'!$C$6:$L$47,10,FALSE))</f>
        <v>7.9999999999999982</v>
      </c>
      <c r="AO52" s="308" t="str">
        <f>IF(AO51="","",VLOOKUP(AO51,'別紙１-１【記載例】シフト記号表（勤務時間帯）'!$C$6:$L$47,10,FALSE))</f>
        <v/>
      </c>
      <c r="AP52" s="308">
        <f>IF(AP51="","",VLOOKUP(AP51,'別紙１-１【記載例】シフト記号表（勤務時間帯）'!$C$6:$L$47,10,FALSE))</f>
        <v>8</v>
      </c>
      <c r="AQ52" s="309">
        <f>IF(AQ51="","",VLOOKUP(AQ51,'別紙１-１【記載例】シフト記号表（勤務時間帯）'!$C$6:$L$47,10,FALSE))</f>
        <v>8</v>
      </c>
      <c r="AR52" s="307">
        <f>IF(AR51="","",VLOOKUP(AR51,'別紙１-１【記載例】シフト記号表（勤務時間帯）'!$C$6:$L$47,10,FALSE))</f>
        <v>8</v>
      </c>
      <c r="AS52" s="308" t="str">
        <f>IF(AS51="","",VLOOKUP(AS51,'別紙１-１【記載例】シフト記号表（勤務時間帯）'!$C$6:$L$47,10,FALSE))</f>
        <v/>
      </c>
      <c r="AT52" s="308">
        <f>IF(AT51="","",VLOOKUP(AT51,'別紙１-１【記載例】シフト記号表（勤務時間帯）'!$C$6:$L$47,10,FALSE))</f>
        <v>8</v>
      </c>
      <c r="AU52" s="308">
        <f>IF(AU51="","",VLOOKUP(AU51,'別紙１-１【記載例】シフト記号表（勤務時間帯）'!$C$6:$L$47,10,FALSE))</f>
        <v>8</v>
      </c>
      <c r="AV52" s="308">
        <f>IF(AV51="","",VLOOKUP(AV51,'別紙１-１【記載例】シフト記号表（勤務時間帯）'!$C$6:$L$47,10,FALSE))</f>
        <v>7.9999999999999982</v>
      </c>
      <c r="AW52" s="308" t="str">
        <f>IF(AW51="","",VLOOKUP(AW51,'別紙１-１【記載例】シフト記号表（勤務時間帯）'!$C$6:$L$47,10,FALSE))</f>
        <v/>
      </c>
      <c r="AX52" s="309">
        <f>IF(AX51="","",VLOOKUP(AX51,'別紙１-１【記載例】シフト記号表（勤務時間帯）'!$C$6:$L$47,10,FALSE))</f>
        <v>8</v>
      </c>
      <c r="AY52" s="307" t="str">
        <f>IF(AY51="","",VLOOKUP(AY51,'別紙１-１【記載例】シフト記号表（勤務時間帯）'!$C$6:$L$47,10,FALSE))</f>
        <v/>
      </c>
      <c r="AZ52" s="308" t="str">
        <f>IF(AZ51="","",VLOOKUP(AZ51,'別紙１-１【記載例】シフト記号表（勤務時間帯）'!$C$6:$L$47,10,FALSE))</f>
        <v/>
      </c>
      <c r="BA52" s="308" t="str">
        <f>IF(BA51="","",VLOOKUP(BA51,'別紙１-１【記載例】シフト記号表（勤務時間帯）'!$C$6:$L$47,10,FALSE))</f>
        <v/>
      </c>
      <c r="BB52" s="1542">
        <f>IF($BE$3="４週",SUM(W52:AX52),IF($BE$3="暦月",SUM(W52:BA52),""))</f>
        <v>160</v>
      </c>
      <c r="BC52" s="1543"/>
      <c r="BD52" s="1544">
        <f>IF($BE$3="４週",BB52/4,IF($BE$3="暦月",(BB52/($BE$8/7)),""))</f>
        <v>40</v>
      </c>
      <c r="BE52" s="1543"/>
      <c r="BF52" s="1539"/>
      <c r="BG52" s="1540"/>
      <c r="BH52" s="1540"/>
      <c r="BI52" s="1540"/>
      <c r="BJ52" s="1541"/>
    </row>
    <row r="53" spans="2:62" ht="20.25" customHeight="1" x14ac:dyDescent="0.15">
      <c r="B53" s="1487">
        <f>B51+1</f>
        <v>19</v>
      </c>
      <c r="C53" s="1489" t="s">
        <v>956</v>
      </c>
      <c r="D53" s="1490"/>
      <c r="E53" s="310"/>
      <c r="F53" s="311"/>
      <c r="G53" s="310"/>
      <c r="H53" s="311"/>
      <c r="I53" s="1493" t="s">
        <v>937</v>
      </c>
      <c r="J53" s="1494"/>
      <c r="K53" s="1497" t="s">
        <v>919</v>
      </c>
      <c r="L53" s="1498"/>
      <c r="M53" s="1498"/>
      <c r="N53" s="1490"/>
      <c r="O53" s="1501" t="s">
        <v>957</v>
      </c>
      <c r="P53" s="1502"/>
      <c r="Q53" s="1502"/>
      <c r="R53" s="1502"/>
      <c r="S53" s="1503"/>
      <c r="T53" s="312" t="s">
        <v>921</v>
      </c>
      <c r="U53" s="313"/>
      <c r="V53" s="314"/>
      <c r="W53" s="315" t="s">
        <v>944</v>
      </c>
      <c r="X53" s="316"/>
      <c r="Y53" s="316"/>
      <c r="Z53" s="316" t="s">
        <v>944</v>
      </c>
      <c r="AA53" s="316"/>
      <c r="AB53" s="316" t="s">
        <v>944</v>
      </c>
      <c r="AC53" s="317" t="s">
        <v>944</v>
      </c>
      <c r="AD53" s="315"/>
      <c r="AE53" s="316" t="s">
        <v>944</v>
      </c>
      <c r="AF53" s="316"/>
      <c r="AG53" s="316"/>
      <c r="AH53" s="316" t="s">
        <v>944</v>
      </c>
      <c r="AI53" s="316" t="s">
        <v>943</v>
      </c>
      <c r="AJ53" s="317" t="s">
        <v>943</v>
      </c>
      <c r="AK53" s="315" t="s">
        <v>944</v>
      </c>
      <c r="AL53" s="316"/>
      <c r="AM53" s="316" t="s">
        <v>944</v>
      </c>
      <c r="AN53" s="316"/>
      <c r="AO53" s="316" t="s">
        <v>944</v>
      </c>
      <c r="AP53" s="316"/>
      <c r="AQ53" s="317" t="s">
        <v>943</v>
      </c>
      <c r="AR53" s="315" t="s">
        <v>943</v>
      </c>
      <c r="AS53" s="316" t="s">
        <v>944</v>
      </c>
      <c r="AT53" s="316"/>
      <c r="AU53" s="316" t="s">
        <v>944</v>
      </c>
      <c r="AV53" s="316"/>
      <c r="AW53" s="316" t="s">
        <v>943</v>
      </c>
      <c r="AX53" s="317"/>
      <c r="AY53" s="315"/>
      <c r="AZ53" s="316"/>
      <c r="BA53" s="318"/>
      <c r="BB53" s="1507"/>
      <c r="BC53" s="1508"/>
      <c r="BD53" s="1509"/>
      <c r="BE53" s="1510"/>
      <c r="BF53" s="1511"/>
      <c r="BG53" s="1512"/>
      <c r="BH53" s="1512"/>
      <c r="BI53" s="1512"/>
      <c r="BJ53" s="1513"/>
    </row>
    <row r="54" spans="2:62" ht="20.25" customHeight="1" x14ac:dyDescent="0.15">
      <c r="B54" s="1520"/>
      <c r="C54" s="1533"/>
      <c r="D54" s="1534"/>
      <c r="E54" s="302"/>
      <c r="F54" s="303" t="str">
        <f>C53</f>
        <v>介護職員</v>
      </c>
      <c r="G54" s="302"/>
      <c r="H54" s="303" t="str">
        <f>I53</f>
        <v>C</v>
      </c>
      <c r="I54" s="1535"/>
      <c r="J54" s="1536"/>
      <c r="K54" s="1537"/>
      <c r="L54" s="1538"/>
      <c r="M54" s="1538"/>
      <c r="N54" s="1534"/>
      <c r="O54" s="1501"/>
      <c r="P54" s="1502"/>
      <c r="Q54" s="1502"/>
      <c r="R54" s="1502"/>
      <c r="S54" s="1503"/>
      <c r="T54" s="319" t="s">
        <v>924</v>
      </c>
      <c r="U54" s="305"/>
      <c r="V54" s="306"/>
      <c r="W54" s="307">
        <f>IF(W53="","",VLOOKUP(W53,'別紙１-１【記載例】シフト記号表（勤務時間帯）'!$C$6:$L$47,10,FALSE))</f>
        <v>8</v>
      </c>
      <c r="X54" s="308" t="str">
        <f>IF(X53="","",VLOOKUP(X53,'別紙１-１【記載例】シフト記号表（勤務時間帯）'!$C$6:$L$47,10,FALSE))</f>
        <v/>
      </c>
      <c r="Y54" s="308" t="str">
        <f>IF(Y53="","",VLOOKUP(Y53,'別紙１-１【記載例】シフト記号表（勤務時間帯）'!$C$6:$L$47,10,FALSE))</f>
        <v/>
      </c>
      <c r="Z54" s="308">
        <f>IF(Z53="","",VLOOKUP(Z53,'別紙１-１【記載例】シフト記号表（勤務時間帯）'!$C$6:$L$47,10,FALSE))</f>
        <v>8</v>
      </c>
      <c r="AA54" s="308" t="str">
        <f>IF(AA53="","",VLOOKUP(AA53,'別紙１-１【記載例】シフト記号表（勤務時間帯）'!$C$6:$L$47,10,FALSE))</f>
        <v/>
      </c>
      <c r="AB54" s="308">
        <f>IF(AB53="","",VLOOKUP(AB53,'別紙１-１【記載例】シフト記号表（勤務時間帯）'!$C$6:$L$47,10,FALSE))</f>
        <v>8</v>
      </c>
      <c r="AC54" s="309">
        <f>IF(AC53="","",VLOOKUP(AC53,'別紙１-１【記載例】シフト記号表（勤務時間帯）'!$C$6:$L$47,10,FALSE))</f>
        <v>8</v>
      </c>
      <c r="AD54" s="307" t="str">
        <f>IF(AD53="","",VLOOKUP(AD53,'別紙１-１【記載例】シフト記号表（勤務時間帯）'!$C$6:$L$47,10,FALSE))</f>
        <v/>
      </c>
      <c r="AE54" s="308">
        <f>IF(AE53="","",VLOOKUP(AE53,'別紙１-１【記載例】シフト記号表（勤務時間帯）'!$C$6:$L$47,10,FALSE))</f>
        <v>8</v>
      </c>
      <c r="AF54" s="308" t="str">
        <f>IF(AF53="","",VLOOKUP(AF53,'別紙１-１【記載例】シフト記号表（勤務時間帯）'!$C$6:$L$47,10,FALSE))</f>
        <v/>
      </c>
      <c r="AG54" s="308" t="str">
        <f>IF(AG53="","",VLOOKUP(AG53,'別紙１-１【記載例】シフト記号表（勤務時間帯）'!$C$6:$L$47,10,FALSE))</f>
        <v/>
      </c>
      <c r="AH54" s="308">
        <f>IF(AH53="","",VLOOKUP(AH53,'別紙１-１【記載例】シフト記号表（勤務時間帯）'!$C$6:$L$47,10,FALSE))</f>
        <v>8</v>
      </c>
      <c r="AI54" s="308">
        <f>IF(AI53="","",VLOOKUP(AI53,'別紙１-１【記載例】シフト記号表（勤務時間帯）'!$C$6:$L$47,10,FALSE))</f>
        <v>7.9999999999999982</v>
      </c>
      <c r="AJ54" s="309">
        <f>IF(AJ53="","",VLOOKUP(AJ53,'別紙１-１【記載例】シフト記号表（勤務時間帯）'!$C$6:$L$47,10,FALSE))</f>
        <v>7.9999999999999982</v>
      </c>
      <c r="AK54" s="307">
        <f>IF(AK53="","",VLOOKUP(AK53,'別紙１-１【記載例】シフト記号表（勤務時間帯）'!$C$6:$L$47,10,FALSE))</f>
        <v>8</v>
      </c>
      <c r="AL54" s="308" t="str">
        <f>IF(AL53="","",VLOOKUP(AL53,'別紙１-１【記載例】シフト記号表（勤務時間帯）'!$C$6:$L$47,10,FALSE))</f>
        <v/>
      </c>
      <c r="AM54" s="308">
        <f>IF(AM53="","",VLOOKUP(AM53,'別紙１-１【記載例】シフト記号表（勤務時間帯）'!$C$6:$L$47,10,FALSE))</f>
        <v>8</v>
      </c>
      <c r="AN54" s="308" t="str">
        <f>IF(AN53="","",VLOOKUP(AN53,'別紙１-１【記載例】シフト記号表（勤務時間帯）'!$C$6:$L$47,10,FALSE))</f>
        <v/>
      </c>
      <c r="AO54" s="308">
        <f>IF(AO53="","",VLOOKUP(AO53,'別紙１-１【記載例】シフト記号表（勤務時間帯）'!$C$6:$L$47,10,FALSE))</f>
        <v>8</v>
      </c>
      <c r="AP54" s="308" t="str">
        <f>IF(AP53="","",VLOOKUP(AP53,'別紙１-１【記載例】シフト記号表（勤務時間帯）'!$C$6:$L$47,10,FALSE))</f>
        <v/>
      </c>
      <c r="AQ54" s="309">
        <f>IF(AQ53="","",VLOOKUP(AQ53,'別紙１-１【記載例】シフト記号表（勤務時間帯）'!$C$6:$L$47,10,FALSE))</f>
        <v>7.9999999999999982</v>
      </c>
      <c r="AR54" s="307">
        <f>IF(AR53="","",VLOOKUP(AR53,'別紙１-１【記載例】シフト記号表（勤務時間帯）'!$C$6:$L$47,10,FALSE))</f>
        <v>7.9999999999999982</v>
      </c>
      <c r="AS54" s="308">
        <f>IF(AS53="","",VLOOKUP(AS53,'別紙１-１【記載例】シフト記号表（勤務時間帯）'!$C$6:$L$47,10,FALSE))</f>
        <v>8</v>
      </c>
      <c r="AT54" s="308" t="str">
        <f>IF(AT53="","",VLOOKUP(AT53,'別紙１-１【記載例】シフト記号表（勤務時間帯）'!$C$6:$L$47,10,FALSE))</f>
        <v/>
      </c>
      <c r="AU54" s="308">
        <f>IF(AU53="","",VLOOKUP(AU53,'別紙１-１【記載例】シフト記号表（勤務時間帯）'!$C$6:$L$47,10,FALSE))</f>
        <v>8</v>
      </c>
      <c r="AV54" s="308" t="str">
        <f>IF(AV53="","",VLOOKUP(AV53,'別紙１-１【記載例】シフト記号表（勤務時間帯）'!$C$6:$L$47,10,FALSE))</f>
        <v/>
      </c>
      <c r="AW54" s="308">
        <f>IF(AW53="","",VLOOKUP(AW53,'別紙１-１【記載例】シフト記号表（勤務時間帯）'!$C$6:$L$47,10,FALSE))</f>
        <v>7.9999999999999982</v>
      </c>
      <c r="AX54" s="309" t="str">
        <f>IF(AX53="","",VLOOKUP(AX53,'別紙１-１【記載例】シフト記号表（勤務時間帯）'!$C$6:$L$47,10,FALSE))</f>
        <v/>
      </c>
      <c r="AY54" s="307" t="str">
        <f>IF(AY53="","",VLOOKUP(AY53,'別紙１-１【記載例】シフト記号表（勤務時間帯）'!$C$6:$L$47,10,FALSE))</f>
        <v/>
      </c>
      <c r="AZ54" s="308" t="str">
        <f>IF(AZ53="","",VLOOKUP(AZ53,'別紙１-１【記載例】シフト記号表（勤務時間帯）'!$C$6:$L$47,10,FALSE))</f>
        <v/>
      </c>
      <c r="BA54" s="308" t="str">
        <f>IF(BA53="","",VLOOKUP(BA53,'別紙１-１【記載例】シフト記号表（勤務時間帯）'!$C$6:$L$47,10,FALSE))</f>
        <v/>
      </c>
      <c r="BB54" s="1542">
        <f>IF($BE$3="４週",SUM(W54:AX54),IF($BE$3="暦月",SUM(W54:BA54),""))</f>
        <v>128</v>
      </c>
      <c r="BC54" s="1543"/>
      <c r="BD54" s="1544">
        <f>IF($BE$3="４週",BB54/4,IF($BE$3="暦月",(BB54/($BE$8/7)),""))</f>
        <v>32</v>
      </c>
      <c r="BE54" s="1543"/>
      <c r="BF54" s="1539"/>
      <c r="BG54" s="1540"/>
      <c r="BH54" s="1540"/>
      <c r="BI54" s="1540"/>
      <c r="BJ54" s="1541"/>
    </row>
    <row r="55" spans="2:62" ht="20.25" customHeight="1" x14ac:dyDescent="0.15">
      <c r="B55" s="1487">
        <f>B53+1</f>
        <v>20</v>
      </c>
      <c r="C55" s="1489" t="s">
        <v>956</v>
      </c>
      <c r="D55" s="1490"/>
      <c r="E55" s="310"/>
      <c r="F55" s="311"/>
      <c r="G55" s="310"/>
      <c r="H55" s="311"/>
      <c r="I55" s="1493" t="s">
        <v>918</v>
      </c>
      <c r="J55" s="1494"/>
      <c r="K55" s="1497" t="s">
        <v>958</v>
      </c>
      <c r="L55" s="1498"/>
      <c r="M55" s="1498"/>
      <c r="N55" s="1490"/>
      <c r="O55" s="1501" t="s">
        <v>959</v>
      </c>
      <c r="P55" s="1502"/>
      <c r="Q55" s="1502"/>
      <c r="R55" s="1502"/>
      <c r="S55" s="1503"/>
      <c r="T55" s="312" t="s">
        <v>921</v>
      </c>
      <c r="U55" s="313"/>
      <c r="V55" s="314"/>
      <c r="W55" s="315" t="s">
        <v>941</v>
      </c>
      <c r="X55" s="316" t="s">
        <v>942</v>
      </c>
      <c r="Y55" s="316" t="s">
        <v>943</v>
      </c>
      <c r="Z55" s="316" t="s">
        <v>943</v>
      </c>
      <c r="AA55" s="316"/>
      <c r="AB55" s="316" t="s">
        <v>944</v>
      </c>
      <c r="AC55" s="317"/>
      <c r="AD55" s="315"/>
      <c r="AE55" s="316" t="s">
        <v>941</v>
      </c>
      <c r="AF55" s="316" t="s">
        <v>942</v>
      </c>
      <c r="AG55" s="316" t="s">
        <v>943</v>
      </c>
      <c r="AH55" s="316" t="s">
        <v>943</v>
      </c>
      <c r="AI55" s="316"/>
      <c r="AJ55" s="317" t="s">
        <v>944</v>
      </c>
      <c r="AK55" s="315" t="s">
        <v>944</v>
      </c>
      <c r="AL55" s="316"/>
      <c r="AM55" s="316" t="s">
        <v>941</v>
      </c>
      <c r="AN55" s="316" t="s">
        <v>942</v>
      </c>
      <c r="AO55" s="316" t="s">
        <v>943</v>
      </c>
      <c r="AP55" s="316" t="s">
        <v>943</v>
      </c>
      <c r="AQ55" s="317"/>
      <c r="AR55" s="315" t="s">
        <v>944</v>
      </c>
      <c r="AS55" s="316"/>
      <c r="AT55" s="316"/>
      <c r="AU55" s="316" t="s">
        <v>941</v>
      </c>
      <c r="AV55" s="316" t="s">
        <v>942</v>
      </c>
      <c r="AW55" s="316" t="s">
        <v>943</v>
      </c>
      <c r="AX55" s="317" t="s">
        <v>943</v>
      </c>
      <c r="AY55" s="315"/>
      <c r="AZ55" s="316"/>
      <c r="BA55" s="318"/>
      <c r="BB55" s="1507"/>
      <c r="BC55" s="1508"/>
      <c r="BD55" s="1509"/>
      <c r="BE55" s="1510"/>
      <c r="BF55" s="1511"/>
      <c r="BG55" s="1512"/>
      <c r="BH55" s="1512"/>
      <c r="BI55" s="1512"/>
      <c r="BJ55" s="1513"/>
    </row>
    <row r="56" spans="2:62" ht="20.25" customHeight="1" x14ac:dyDescent="0.15">
      <c r="B56" s="1520"/>
      <c r="C56" s="1533"/>
      <c r="D56" s="1534"/>
      <c r="E56" s="302"/>
      <c r="F56" s="303" t="str">
        <f>C55</f>
        <v>介護職員</v>
      </c>
      <c r="G56" s="302"/>
      <c r="H56" s="303" t="str">
        <f>I55</f>
        <v>A</v>
      </c>
      <c r="I56" s="1535"/>
      <c r="J56" s="1536"/>
      <c r="K56" s="1537"/>
      <c r="L56" s="1538"/>
      <c r="M56" s="1538"/>
      <c r="N56" s="1534"/>
      <c r="O56" s="1501"/>
      <c r="P56" s="1502"/>
      <c r="Q56" s="1502"/>
      <c r="R56" s="1502"/>
      <c r="S56" s="1503"/>
      <c r="T56" s="319" t="s">
        <v>924</v>
      </c>
      <c r="U56" s="320"/>
      <c r="V56" s="321"/>
      <c r="W56" s="307">
        <f>IF(W55="","",VLOOKUP(W55,'別紙１-１【記載例】シフト記号表（勤務時間帯）'!$C$6:$L$47,10,FALSE))</f>
        <v>8</v>
      </c>
      <c r="X56" s="308">
        <f>IF(X55="","",VLOOKUP(X55,'別紙１-１【記載例】シフト記号表（勤務時間帯）'!$C$6:$L$47,10,FALSE))</f>
        <v>8</v>
      </c>
      <c r="Y56" s="308">
        <f>IF(Y55="","",VLOOKUP(Y55,'別紙１-１【記載例】シフト記号表（勤務時間帯）'!$C$6:$L$47,10,FALSE))</f>
        <v>7.9999999999999982</v>
      </c>
      <c r="Z56" s="308">
        <f>IF(Z55="","",VLOOKUP(Z55,'別紙１-１【記載例】シフト記号表（勤務時間帯）'!$C$6:$L$47,10,FALSE))</f>
        <v>7.9999999999999982</v>
      </c>
      <c r="AA56" s="308" t="str">
        <f>IF(AA55="","",VLOOKUP(AA55,'別紙１-１【記載例】シフト記号表（勤務時間帯）'!$C$6:$L$47,10,FALSE))</f>
        <v/>
      </c>
      <c r="AB56" s="308">
        <f>IF(AB55="","",VLOOKUP(AB55,'別紙１-１【記載例】シフト記号表（勤務時間帯）'!$C$6:$L$47,10,FALSE))</f>
        <v>8</v>
      </c>
      <c r="AC56" s="309" t="str">
        <f>IF(AC55="","",VLOOKUP(AC55,'別紙１-１【記載例】シフト記号表（勤務時間帯）'!$C$6:$L$47,10,FALSE))</f>
        <v/>
      </c>
      <c r="AD56" s="307" t="str">
        <f>IF(AD55="","",VLOOKUP(AD55,'別紙１-１【記載例】シフト記号表（勤務時間帯）'!$C$6:$L$47,10,FALSE))</f>
        <v/>
      </c>
      <c r="AE56" s="308">
        <f>IF(AE55="","",VLOOKUP(AE55,'別紙１-１【記載例】シフト記号表（勤務時間帯）'!$C$6:$L$47,10,FALSE))</f>
        <v>8</v>
      </c>
      <c r="AF56" s="308">
        <f>IF(AF55="","",VLOOKUP(AF55,'別紙１-１【記載例】シフト記号表（勤務時間帯）'!$C$6:$L$47,10,FALSE))</f>
        <v>8</v>
      </c>
      <c r="AG56" s="308">
        <f>IF(AG55="","",VLOOKUP(AG55,'別紙１-１【記載例】シフト記号表（勤務時間帯）'!$C$6:$L$47,10,FALSE))</f>
        <v>7.9999999999999982</v>
      </c>
      <c r="AH56" s="308">
        <f>IF(AH55="","",VLOOKUP(AH55,'別紙１-１【記載例】シフト記号表（勤務時間帯）'!$C$6:$L$47,10,FALSE))</f>
        <v>7.9999999999999982</v>
      </c>
      <c r="AI56" s="308" t="str">
        <f>IF(AI55="","",VLOOKUP(AI55,'別紙１-１【記載例】シフト記号表（勤務時間帯）'!$C$6:$L$47,10,FALSE))</f>
        <v/>
      </c>
      <c r="AJ56" s="309">
        <f>IF(AJ55="","",VLOOKUP(AJ55,'別紙１-１【記載例】シフト記号表（勤務時間帯）'!$C$6:$L$47,10,FALSE))</f>
        <v>8</v>
      </c>
      <c r="AK56" s="307">
        <f>IF(AK55="","",VLOOKUP(AK55,'別紙１-１【記載例】シフト記号表（勤務時間帯）'!$C$6:$L$47,10,FALSE))</f>
        <v>8</v>
      </c>
      <c r="AL56" s="308" t="str">
        <f>IF(AL55="","",VLOOKUP(AL55,'別紙１-１【記載例】シフト記号表（勤務時間帯）'!$C$6:$L$47,10,FALSE))</f>
        <v/>
      </c>
      <c r="AM56" s="308">
        <f>IF(AM55="","",VLOOKUP(AM55,'別紙１-１【記載例】シフト記号表（勤務時間帯）'!$C$6:$L$47,10,FALSE))</f>
        <v>8</v>
      </c>
      <c r="AN56" s="308">
        <f>IF(AN55="","",VLOOKUP(AN55,'別紙１-１【記載例】シフト記号表（勤務時間帯）'!$C$6:$L$47,10,FALSE))</f>
        <v>8</v>
      </c>
      <c r="AO56" s="308">
        <f>IF(AO55="","",VLOOKUP(AO55,'別紙１-１【記載例】シフト記号表（勤務時間帯）'!$C$6:$L$47,10,FALSE))</f>
        <v>7.9999999999999982</v>
      </c>
      <c r="AP56" s="308">
        <f>IF(AP55="","",VLOOKUP(AP55,'別紙１-１【記載例】シフト記号表（勤務時間帯）'!$C$6:$L$47,10,FALSE))</f>
        <v>7.9999999999999982</v>
      </c>
      <c r="AQ56" s="309" t="str">
        <f>IF(AQ55="","",VLOOKUP(AQ55,'別紙１-１【記載例】シフト記号表（勤務時間帯）'!$C$6:$L$47,10,FALSE))</f>
        <v/>
      </c>
      <c r="AR56" s="307">
        <f>IF(AR55="","",VLOOKUP(AR55,'別紙１-１【記載例】シフト記号表（勤務時間帯）'!$C$6:$L$47,10,FALSE))</f>
        <v>8</v>
      </c>
      <c r="AS56" s="308" t="str">
        <f>IF(AS55="","",VLOOKUP(AS55,'別紙１-１【記載例】シフト記号表（勤務時間帯）'!$C$6:$L$47,10,FALSE))</f>
        <v/>
      </c>
      <c r="AT56" s="308" t="str">
        <f>IF(AT55="","",VLOOKUP(AT55,'別紙１-１【記載例】シフト記号表（勤務時間帯）'!$C$6:$L$47,10,FALSE))</f>
        <v/>
      </c>
      <c r="AU56" s="308">
        <f>IF(AU55="","",VLOOKUP(AU55,'別紙１-１【記載例】シフト記号表（勤務時間帯）'!$C$6:$L$47,10,FALSE))</f>
        <v>8</v>
      </c>
      <c r="AV56" s="308">
        <f>IF(AV55="","",VLOOKUP(AV55,'別紙１-１【記載例】シフト記号表（勤務時間帯）'!$C$6:$L$47,10,FALSE))</f>
        <v>8</v>
      </c>
      <c r="AW56" s="308">
        <f>IF(AW55="","",VLOOKUP(AW55,'別紙１-１【記載例】シフト記号表（勤務時間帯）'!$C$6:$L$47,10,FALSE))</f>
        <v>7.9999999999999982</v>
      </c>
      <c r="AX56" s="309">
        <f>IF(AX55="","",VLOOKUP(AX55,'別紙１-１【記載例】シフト記号表（勤務時間帯）'!$C$6:$L$47,10,FALSE))</f>
        <v>7.9999999999999982</v>
      </c>
      <c r="AY56" s="307" t="str">
        <f>IF(AY55="","",VLOOKUP(AY55,'別紙１-１【記載例】シフト記号表（勤務時間帯）'!$C$6:$L$47,10,FALSE))</f>
        <v/>
      </c>
      <c r="AZ56" s="308" t="str">
        <f>IF(AZ55="","",VLOOKUP(AZ55,'別紙１-１【記載例】シフト記号表（勤務時間帯）'!$C$6:$L$47,10,FALSE))</f>
        <v/>
      </c>
      <c r="BA56" s="308" t="str">
        <f>IF(BA55="","",VLOOKUP(BA55,'別紙１-１【記載例】シフト記号表（勤務時間帯）'!$C$6:$L$47,10,FALSE))</f>
        <v/>
      </c>
      <c r="BB56" s="1542">
        <f>IF($BE$3="４週",SUM(W56:AX56),IF($BE$3="暦月",SUM(W56:BA56),""))</f>
        <v>160</v>
      </c>
      <c r="BC56" s="1543"/>
      <c r="BD56" s="1544">
        <f>IF($BE$3="４週",BB56/4,IF($BE$3="暦月",(BB56/($BE$8/7)),""))</f>
        <v>40</v>
      </c>
      <c r="BE56" s="1543"/>
      <c r="BF56" s="1539"/>
      <c r="BG56" s="1540"/>
      <c r="BH56" s="1540"/>
      <c r="BI56" s="1540"/>
      <c r="BJ56" s="1541"/>
    </row>
    <row r="57" spans="2:62" ht="20.25" customHeight="1" x14ac:dyDescent="0.15">
      <c r="B57" s="1487">
        <f>B55+1</f>
        <v>21</v>
      </c>
      <c r="C57" s="1489" t="s">
        <v>956</v>
      </c>
      <c r="D57" s="1490"/>
      <c r="E57" s="302"/>
      <c r="F57" s="303"/>
      <c r="G57" s="302"/>
      <c r="H57" s="303"/>
      <c r="I57" s="1493" t="s">
        <v>918</v>
      </c>
      <c r="J57" s="1494"/>
      <c r="K57" s="1497" t="s">
        <v>958</v>
      </c>
      <c r="L57" s="1498"/>
      <c r="M57" s="1498"/>
      <c r="N57" s="1490"/>
      <c r="O57" s="1501" t="s">
        <v>960</v>
      </c>
      <c r="P57" s="1502"/>
      <c r="Q57" s="1502"/>
      <c r="R57" s="1502"/>
      <c r="S57" s="1503"/>
      <c r="T57" s="322" t="s">
        <v>921</v>
      </c>
      <c r="V57" s="323"/>
      <c r="W57" s="315"/>
      <c r="X57" s="316" t="s">
        <v>941</v>
      </c>
      <c r="Y57" s="316" t="s">
        <v>942</v>
      </c>
      <c r="Z57" s="316" t="s">
        <v>944</v>
      </c>
      <c r="AA57" s="316" t="s">
        <v>943</v>
      </c>
      <c r="AB57" s="316"/>
      <c r="AC57" s="317" t="s">
        <v>944</v>
      </c>
      <c r="AD57" s="315" t="s">
        <v>944</v>
      </c>
      <c r="AE57" s="316"/>
      <c r="AF57" s="316" t="s">
        <v>941</v>
      </c>
      <c r="AG57" s="316" t="s">
        <v>942</v>
      </c>
      <c r="AH57" s="316" t="s">
        <v>944</v>
      </c>
      <c r="AI57" s="316" t="s">
        <v>943</v>
      </c>
      <c r="AJ57" s="317"/>
      <c r="AK57" s="315" t="s">
        <v>944</v>
      </c>
      <c r="AL57" s="316" t="s">
        <v>943</v>
      </c>
      <c r="AM57" s="316"/>
      <c r="AN57" s="316" t="s">
        <v>941</v>
      </c>
      <c r="AO57" s="316" t="s">
        <v>942</v>
      </c>
      <c r="AP57" s="316" t="s">
        <v>944</v>
      </c>
      <c r="AQ57" s="317"/>
      <c r="AR57" s="315"/>
      <c r="AS57" s="316" t="s">
        <v>944</v>
      </c>
      <c r="AT57" s="316" t="s">
        <v>943</v>
      </c>
      <c r="AU57" s="316"/>
      <c r="AV57" s="316" t="s">
        <v>941</v>
      </c>
      <c r="AW57" s="316" t="s">
        <v>942</v>
      </c>
      <c r="AX57" s="317" t="s">
        <v>944</v>
      </c>
      <c r="AY57" s="315"/>
      <c r="AZ57" s="316"/>
      <c r="BA57" s="318"/>
      <c r="BB57" s="1507"/>
      <c r="BC57" s="1508"/>
      <c r="BD57" s="1509"/>
      <c r="BE57" s="1510"/>
      <c r="BF57" s="1511"/>
      <c r="BG57" s="1512"/>
      <c r="BH57" s="1512"/>
      <c r="BI57" s="1512"/>
      <c r="BJ57" s="1513"/>
    </row>
    <row r="58" spans="2:62" ht="20.25" customHeight="1" x14ac:dyDescent="0.15">
      <c r="B58" s="1520"/>
      <c r="C58" s="1533"/>
      <c r="D58" s="1534"/>
      <c r="E58" s="302"/>
      <c r="F58" s="303" t="str">
        <f>C57</f>
        <v>介護職員</v>
      </c>
      <c r="G58" s="302"/>
      <c r="H58" s="303" t="str">
        <f>I57</f>
        <v>A</v>
      </c>
      <c r="I58" s="1535"/>
      <c r="J58" s="1536"/>
      <c r="K58" s="1537"/>
      <c r="L58" s="1538"/>
      <c r="M58" s="1538"/>
      <c r="N58" s="1534"/>
      <c r="O58" s="1501"/>
      <c r="P58" s="1502"/>
      <c r="Q58" s="1502"/>
      <c r="R58" s="1502"/>
      <c r="S58" s="1503"/>
      <c r="T58" s="319" t="s">
        <v>924</v>
      </c>
      <c r="U58" s="320"/>
      <c r="V58" s="321"/>
      <c r="W58" s="307" t="str">
        <f>IF(W57="","",VLOOKUP(W57,'別紙１-１【記載例】シフト記号表（勤務時間帯）'!$C$6:$L$47,10,FALSE))</f>
        <v/>
      </c>
      <c r="X58" s="308">
        <f>IF(X57="","",VLOOKUP(X57,'別紙１-１【記載例】シフト記号表（勤務時間帯）'!$C$6:$L$47,10,FALSE))</f>
        <v>8</v>
      </c>
      <c r="Y58" s="308">
        <f>IF(Y57="","",VLOOKUP(Y57,'別紙１-１【記載例】シフト記号表（勤務時間帯）'!$C$6:$L$47,10,FALSE))</f>
        <v>8</v>
      </c>
      <c r="Z58" s="308">
        <f>IF(Z57="","",VLOOKUP(Z57,'別紙１-１【記載例】シフト記号表（勤務時間帯）'!$C$6:$L$47,10,FALSE))</f>
        <v>8</v>
      </c>
      <c r="AA58" s="308">
        <f>IF(AA57="","",VLOOKUP(AA57,'別紙１-１【記載例】シフト記号表（勤務時間帯）'!$C$6:$L$47,10,FALSE))</f>
        <v>7.9999999999999982</v>
      </c>
      <c r="AB58" s="308" t="str">
        <f>IF(AB57="","",VLOOKUP(AB57,'別紙１-１【記載例】シフト記号表（勤務時間帯）'!$C$6:$L$47,10,FALSE))</f>
        <v/>
      </c>
      <c r="AC58" s="309">
        <f>IF(AC57="","",VLOOKUP(AC57,'別紙１-１【記載例】シフト記号表（勤務時間帯）'!$C$6:$L$47,10,FALSE))</f>
        <v>8</v>
      </c>
      <c r="AD58" s="307">
        <f>IF(AD57="","",VLOOKUP(AD57,'別紙１-１【記載例】シフト記号表（勤務時間帯）'!$C$6:$L$47,10,FALSE))</f>
        <v>8</v>
      </c>
      <c r="AE58" s="308" t="str">
        <f>IF(AE57="","",VLOOKUP(AE57,'別紙１-１【記載例】シフト記号表（勤務時間帯）'!$C$6:$L$47,10,FALSE))</f>
        <v/>
      </c>
      <c r="AF58" s="308">
        <f>IF(AF57="","",VLOOKUP(AF57,'別紙１-１【記載例】シフト記号表（勤務時間帯）'!$C$6:$L$47,10,FALSE))</f>
        <v>8</v>
      </c>
      <c r="AG58" s="308">
        <f>IF(AG57="","",VLOOKUP(AG57,'別紙１-１【記載例】シフト記号表（勤務時間帯）'!$C$6:$L$47,10,FALSE))</f>
        <v>8</v>
      </c>
      <c r="AH58" s="308">
        <f>IF(AH57="","",VLOOKUP(AH57,'別紙１-１【記載例】シフト記号表（勤務時間帯）'!$C$6:$L$47,10,FALSE))</f>
        <v>8</v>
      </c>
      <c r="AI58" s="308">
        <f>IF(AI57="","",VLOOKUP(AI57,'別紙１-１【記載例】シフト記号表（勤務時間帯）'!$C$6:$L$47,10,FALSE))</f>
        <v>7.9999999999999982</v>
      </c>
      <c r="AJ58" s="309" t="str">
        <f>IF(AJ57="","",VLOOKUP(AJ57,'別紙１-１【記載例】シフト記号表（勤務時間帯）'!$C$6:$L$47,10,FALSE))</f>
        <v/>
      </c>
      <c r="AK58" s="307">
        <f>IF(AK57="","",VLOOKUP(AK57,'別紙１-１【記載例】シフト記号表（勤務時間帯）'!$C$6:$L$47,10,FALSE))</f>
        <v>8</v>
      </c>
      <c r="AL58" s="308">
        <f>IF(AL57="","",VLOOKUP(AL57,'別紙１-１【記載例】シフト記号表（勤務時間帯）'!$C$6:$L$47,10,FALSE))</f>
        <v>7.9999999999999982</v>
      </c>
      <c r="AM58" s="308" t="str">
        <f>IF(AM57="","",VLOOKUP(AM57,'別紙１-１【記載例】シフト記号表（勤務時間帯）'!$C$6:$L$47,10,FALSE))</f>
        <v/>
      </c>
      <c r="AN58" s="308">
        <f>IF(AN57="","",VLOOKUP(AN57,'別紙１-１【記載例】シフト記号表（勤務時間帯）'!$C$6:$L$47,10,FALSE))</f>
        <v>8</v>
      </c>
      <c r="AO58" s="308">
        <f>IF(AO57="","",VLOOKUP(AO57,'別紙１-１【記載例】シフト記号表（勤務時間帯）'!$C$6:$L$47,10,FALSE))</f>
        <v>8</v>
      </c>
      <c r="AP58" s="308">
        <f>IF(AP57="","",VLOOKUP(AP57,'別紙１-１【記載例】シフト記号表（勤務時間帯）'!$C$6:$L$47,10,FALSE))</f>
        <v>8</v>
      </c>
      <c r="AQ58" s="309" t="str">
        <f>IF(AQ57="","",VLOOKUP(AQ57,'別紙１-１【記載例】シフト記号表（勤務時間帯）'!$C$6:$L$47,10,FALSE))</f>
        <v/>
      </c>
      <c r="AR58" s="307" t="str">
        <f>IF(AR57="","",VLOOKUP(AR57,'別紙１-１【記載例】シフト記号表（勤務時間帯）'!$C$6:$L$47,10,FALSE))</f>
        <v/>
      </c>
      <c r="AS58" s="308">
        <f>IF(AS57="","",VLOOKUP(AS57,'別紙１-１【記載例】シフト記号表（勤務時間帯）'!$C$6:$L$47,10,FALSE))</f>
        <v>8</v>
      </c>
      <c r="AT58" s="308">
        <f>IF(AT57="","",VLOOKUP(AT57,'別紙１-１【記載例】シフト記号表（勤務時間帯）'!$C$6:$L$47,10,FALSE))</f>
        <v>7.9999999999999982</v>
      </c>
      <c r="AU58" s="308" t="str">
        <f>IF(AU57="","",VLOOKUP(AU57,'別紙１-１【記載例】シフト記号表（勤務時間帯）'!$C$6:$L$47,10,FALSE))</f>
        <v/>
      </c>
      <c r="AV58" s="308">
        <f>IF(AV57="","",VLOOKUP(AV57,'別紙１-１【記載例】シフト記号表（勤務時間帯）'!$C$6:$L$47,10,FALSE))</f>
        <v>8</v>
      </c>
      <c r="AW58" s="308">
        <f>IF(AW57="","",VLOOKUP(AW57,'別紙１-１【記載例】シフト記号表（勤務時間帯）'!$C$6:$L$47,10,FALSE))</f>
        <v>8</v>
      </c>
      <c r="AX58" s="309">
        <f>IF(AX57="","",VLOOKUP(AX57,'別紙１-１【記載例】シフト記号表（勤務時間帯）'!$C$6:$L$47,10,FALSE))</f>
        <v>8</v>
      </c>
      <c r="AY58" s="307" t="str">
        <f>IF(AY57="","",VLOOKUP(AY57,'別紙１-１【記載例】シフト記号表（勤務時間帯）'!$C$6:$L$47,10,FALSE))</f>
        <v/>
      </c>
      <c r="AZ58" s="308" t="str">
        <f>IF(AZ57="","",VLOOKUP(AZ57,'別紙１-１【記載例】シフト記号表（勤務時間帯）'!$C$6:$L$47,10,FALSE))</f>
        <v/>
      </c>
      <c r="BA58" s="308" t="str">
        <f>IF(BA57="","",VLOOKUP(BA57,'別紙１-１【記載例】シフト記号表（勤務時間帯）'!$C$6:$L$47,10,FALSE))</f>
        <v/>
      </c>
      <c r="BB58" s="1542">
        <f>IF($BE$3="４週",SUM(W58:AX58),IF($BE$3="暦月",SUM(W58:BA58),""))</f>
        <v>160</v>
      </c>
      <c r="BC58" s="1543"/>
      <c r="BD58" s="1544">
        <f>IF($BE$3="４週",BB58/4,IF($BE$3="暦月",(BB58/($BE$8/7)),""))</f>
        <v>40</v>
      </c>
      <c r="BE58" s="1543"/>
      <c r="BF58" s="1539"/>
      <c r="BG58" s="1540"/>
      <c r="BH58" s="1540"/>
      <c r="BI58" s="1540"/>
      <c r="BJ58" s="1541"/>
    </row>
    <row r="59" spans="2:62" ht="20.25" customHeight="1" x14ac:dyDescent="0.15">
      <c r="B59" s="1487">
        <f>B57+1</f>
        <v>22</v>
      </c>
      <c r="C59" s="1489" t="s">
        <v>956</v>
      </c>
      <c r="D59" s="1490"/>
      <c r="E59" s="302"/>
      <c r="F59" s="303"/>
      <c r="G59" s="302"/>
      <c r="H59" s="303"/>
      <c r="I59" s="1493" t="s">
        <v>918</v>
      </c>
      <c r="J59" s="1494"/>
      <c r="K59" s="1497" t="s">
        <v>919</v>
      </c>
      <c r="L59" s="1498"/>
      <c r="M59" s="1498"/>
      <c r="N59" s="1490"/>
      <c r="O59" s="1501" t="s">
        <v>961</v>
      </c>
      <c r="P59" s="1502"/>
      <c r="Q59" s="1502"/>
      <c r="R59" s="1502"/>
      <c r="S59" s="1503"/>
      <c r="T59" s="322" t="s">
        <v>921</v>
      </c>
      <c r="V59" s="323"/>
      <c r="W59" s="315" t="s">
        <v>944</v>
      </c>
      <c r="X59" s="316"/>
      <c r="Y59" s="316" t="s">
        <v>941</v>
      </c>
      <c r="Z59" s="316" t="s">
        <v>942</v>
      </c>
      <c r="AA59" s="316" t="s">
        <v>944</v>
      </c>
      <c r="AB59" s="316" t="s">
        <v>943</v>
      </c>
      <c r="AC59" s="317"/>
      <c r="AD59" s="315" t="s">
        <v>943</v>
      </c>
      <c r="AE59" s="316" t="s">
        <v>944</v>
      </c>
      <c r="AF59" s="316"/>
      <c r="AG59" s="316" t="s">
        <v>941</v>
      </c>
      <c r="AH59" s="316" t="s">
        <v>942</v>
      </c>
      <c r="AI59" s="316" t="s">
        <v>944</v>
      </c>
      <c r="AJ59" s="317"/>
      <c r="AK59" s="315" t="s">
        <v>943</v>
      </c>
      <c r="AL59" s="316" t="s">
        <v>944</v>
      </c>
      <c r="AM59" s="316"/>
      <c r="AN59" s="316"/>
      <c r="AO59" s="316" t="s">
        <v>941</v>
      </c>
      <c r="AP59" s="316" t="s">
        <v>942</v>
      </c>
      <c r="AQ59" s="317" t="s">
        <v>943</v>
      </c>
      <c r="AR59" s="315" t="s">
        <v>943</v>
      </c>
      <c r="AS59" s="316"/>
      <c r="AT59" s="316" t="s">
        <v>944</v>
      </c>
      <c r="AU59" s="316" t="s">
        <v>943</v>
      </c>
      <c r="AV59" s="316"/>
      <c r="AW59" s="316" t="s">
        <v>941</v>
      </c>
      <c r="AX59" s="317" t="s">
        <v>942</v>
      </c>
      <c r="AY59" s="315"/>
      <c r="AZ59" s="316"/>
      <c r="BA59" s="318"/>
      <c r="BB59" s="1507"/>
      <c r="BC59" s="1508"/>
      <c r="BD59" s="1509"/>
      <c r="BE59" s="1510"/>
      <c r="BF59" s="1511"/>
      <c r="BG59" s="1512"/>
      <c r="BH59" s="1512"/>
      <c r="BI59" s="1512"/>
      <c r="BJ59" s="1513"/>
    </row>
    <row r="60" spans="2:62" ht="20.25" customHeight="1" x14ac:dyDescent="0.15">
      <c r="B60" s="1520"/>
      <c r="C60" s="1533"/>
      <c r="D60" s="1534"/>
      <c r="E60" s="302"/>
      <c r="F60" s="303" t="str">
        <f>C59</f>
        <v>介護職員</v>
      </c>
      <c r="G60" s="302"/>
      <c r="H60" s="303" t="str">
        <f>I59</f>
        <v>A</v>
      </c>
      <c r="I60" s="1535"/>
      <c r="J60" s="1536"/>
      <c r="K60" s="1537"/>
      <c r="L60" s="1538"/>
      <c r="M60" s="1538"/>
      <c r="N60" s="1534"/>
      <c r="O60" s="1501"/>
      <c r="P60" s="1502"/>
      <c r="Q60" s="1502"/>
      <c r="R60" s="1502"/>
      <c r="S60" s="1503"/>
      <c r="T60" s="319" t="s">
        <v>924</v>
      </c>
      <c r="U60" s="320"/>
      <c r="V60" s="321"/>
      <c r="W60" s="307">
        <f>IF(W59="","",VLOOKUP(W59,'別紙１-１【記載例】シフト記号表（勤務時間帯）'!$C$6:$L$47,10,FALSE))</f>
        <v>8</v>
      </c>
      <c r="X60" s="308" t="str">
        <f>IF(X59="","",VLOOKUP(X59,'別紙１-１【記載例】シフト記号表（勤務時間帯）'!$C$6:$L$47,10,FALSE))</f>
        <v/>
      </c>
      <c r="Y60" s="308">
        <f>IF(Y59="","",VLOOKUP(Y59,'別紙１-１【記載例】シフト記号表（勤務時間帯）'!$C$6:$L$47,10,FALSE))</f>
        <v>8</v>
      </c>
      <c r="Z60" s="308">
        <f>IF(Z59="","",VLOOKUP(Z59,'別紙１-１【記載例】シフト記号表（勤務時間帯）'!$C$6:$L$47,10,FALSE))</f>
        <v>8</v>
      </c>
      <c r="AA60" s="308">
        <f>IF(AA59="","",VLOOKUP(AA59,'別紙１-１【記載例】シフト記号表（勤務時間帯）'!$C$6:$L$47,10,FALSE))</f>
        <v>8</v>
      </c>
      <c r="AB60" s="308">
        <f>IF(AB59="","",VLOOKUP(AB59,'別紙１-１【記載例】シフト記号表（勤務時間帯）'!$C$6:$L$47,10,FALSE))</f>
        <v>7.9999999999999982</v>
      </c>
      <c r="AC60" s="309" t="str">
        <f>IF(AC59="","",VLOOKUP(AC59,'別紙１-１【記載例】シフト記号表（勤務時間帯）'!$C$6:$L$47,10,FALSE))</f>
        <v/>
      </c>
      <c r="AD60" s="307">
        <f>IF(AD59="","",VLOOKUP(AD59,'別紙１-１【記載例】シフト記号表（勤務時間帯）'!$C$6:$L$47,10,FALSE))</f>
        <v>7.9999999999999982</v>
      </c>
      <c r="AE60" s="308">
        <f>IF(AE59="","",VLOOKUP(AE59,'別紙１-１【記載例】シフト記号表（勤務時間帯）'!$C$6:$L$47,10,FALSE))</f>
        <v>8</v>
      </c>
      <c r="AF60" s="308" t="str">
        <f>IF(AF59="","",VLOOKUP(AF59,'別紙１-１【記載例】シフト記号表（勤務時間帯）'!$C$6:$L$47,10,FALSE))</f>
        <v/>
      </c>
      <c r="AG60" s="308">
        <f>IF(AG59="","",VLOOKUP(AG59,'別紙１-１【記載例】シフト記号表（勤務時間帯）'!$C$6:$L$47,10,FALSE))</f>
        <v>8</v>
      </c>
      <c r="AH60" s="308">
        <f>IF(AH59="","",VLOOKUP(AH59,'別紙１-１【記載例】シフト記号表（勤務時間帯）'!$C$6:$L$47,10,FALSE))</f>
        <v>8</v>
      </c>
      <c r="AI60" s="308">
        <f>IF(AI59="","",VLOOKUP(AI59,'別紙１-１【記載例】シフト記号表（勤務時間帯）'!$C$6:$L$47,10,FALSE))</f>
        <v>8</v>
      </c>
      <c r="AJ60" s="309" t="str">
        <f>IF(AJ59="","",VLOOKUP(AJ59,'別紙１-１【記載例】シフト記号表（勤務時間帯）'!$C$6:$L$47,10,FALSE))</f>
        <v/>
      </c>
      <c r="AK60" s="307">
        <f>IF(AK59="","",VLOOKUP(AK59,'別紙１-１【記載例】シフト記号表（勤務時間帯）'!$C$6:$L$47,10,FALSE))</f>
        <v>7.9999999999999982</v>
      </c>
      <c r="AL60" s="308">
        <f>IF(AL59="","",VLOOKUP(AL59,'別紙１-１【記載例】シフト記号表（勤務時間帯）'!$C$6:$L$47,10,FALSE))</f>
        <v>8</v>
      </c>
      <c r="AM60" s="308" t="str">
        <f>IF(AM59="","",VLOOKUP(AM59,'別紙１-１【記載例】シフト記号表（勤務時間帯）'!$C$6:$L$47,10,FALSE))</f>
        <v/>
      </c>
      <c r="AN60" s="308" t="str">
        <f>IF(AN59="","",VLOOKUP(AN59,'別紙１-１【記載例】シフト記号表（勤務時間帯）'!$C$6:$L$47,10,FALSE))</f>
        <v/>
      </c>
      <c r="AO60" s="308">
        <f>IF(AO59="","",VLOOKUP(AO59,'別紙１-１【記載例】シフト記号表（勤務時間帯）'!$C$6:$L$47,10,FALSE))</f>
        <v>8</v>
      </c>
      <c r="AP60" s="308">
        <f>IF(AP59="","",VLOOKUP(AP59,'別紙１-１【記載例】シフト記号表（勤務時間帯）'!$C$6:$L$47,10,FALSE))</f>
        <v>8</v>
      </c>
      <c r="AQ60" s="309">
        <f>IF(AQ59="","",VLOOKUP(AQ59,'別紙１-１【記載例】シフト記号表（勤務時間帯）'!$C$6:$L$47,10,FALSE))</f>
        <v>7.9999999999999982</v>
      </c>
      <c r="AR60" s="307">
        <f>IF(AR59="","",VLOOKUP(AR59,'別紙１-１【記載例】シフト記号表（勤務時間帯）'!$C$6:$L$47,10,FALSE))</f>
        <v>7.9999999999999982</v>
      </c>
      <c r="AS60" s="308" t="str">
        <f>IF(AS59="","",VLOOKUP(AS59,'別紙１-１【記載例】シフト記号表（勤務時間帯）'!$C$6:$L$47,10,FALSE))</f>
        <v/>
      </c>
      <c r="AT60" s="308">
        <f>IF(AT59="","",VLOOKUP(AT59,'別紙１-１【記載例】シフト記号表（勤務時間帯）'!$C$6:$L$47,10,FALSE))</f>
        <v>8</v>
      </c>
      <c r="AU60" s="308">
        <f>IF(AU59="","",VLOOKUP(AU59,'別紙１-１【記載例】シフト記号表（勤務時間帯）'!$C$6:$L$47,10,FALSE))</f>
        <v>7.9999999999999982</v>
      </c>
      <c r="AV60" s="308" t="str">
        <f>IF(AV59="","",VLOOKUP(AV59,'別紙１-１【記載例】シフト記号表（勤務時間帯）'!$C$6:$L$47,10,FALSE))</f>
        <v/>
      </c>
      <c r="AW60" s="308">
        <f>IF(AW59="","",VLOOKUP(AW59,'別紙１-１【記載例】シフト記号表（勤務時間帯）'!$C$6:$L$47,10,FALSE))</f>
        <v>8</v>
      </c>
      <c r="AX60" s="309">
        <f>IF(AX59="","",VLOOKUP(AX59,'別紙１-１【記載例】シフト記号表（勤務時間帯）'!$C$6:$L$47,10,FALSE))</f>
        <v>8</v>
      </c>
      <c r="AY60" s="307" t="str">
        <f>IF(AY59="","",VLOOKUP(AY59,'別紙１-１【記載例】シフト記号表（勤務時間帯）'!$C$6:$L$47,10,FALSE))</f>
        <v/>
      </c>
      <c r="AZ60" s="308" t="str">
        <f>IF(AZ59="","",VLOOKUP(AZ59,'別紙１-１【記載例】シフト記号表（勤務時間帯）'!$C$6:$L$47,10,FALSE))</f>
        <v/>
      </c>
      <c r="BA60" s="308" t="str">
        <f>IF(BA59="","",VLOOKUP(BA59,'別紙１-１【記載例】シフト記号表（勤務時間帯）'!$C$6:$L$47,10,FALSE))</f>
        <v/>
      </c>
      <c r="BB60" s="1542">
        <f>IF($BE$3="４週",SUM(W60:AX60),IF($BE$3="暦月",SUM(W60:BA60),""))</f>
        <v>160</v>
      </c>
      <c r="BC60" s="1543"/>
      <c r="BD60" s="1544">
        <f>IF($BE$3="４週",BB60/4,IF($BE$3="暦月",(BB60/($BE$8/7)),""))</f>
        <v>40</v>
      </c>
      <c r="BE60" s="1543"/>
      <c r="BF60" s="1539"/>
      <c r="BG60" s="1540"/>
      <c r="BH60" s="1540"/>
      <c r="BI60" s="1540"/>
      <c r="BJ60" s="1541"/>
    </row>
    <row r="61" spans="2:62" ht="20.25" customHeight="1" x14ac:dyDescent="0.15">
      <c r="B61" s="1487">
        <f>B59+1</f>
        <v>23</v>
      </c>
      <c r="C61" s="1489" t="s">
        <v>956</v>
      </c>
      <c r="D61" s="1490"/>
      <c r="E61" s="302"/>
      <c r="F61" s="303"/>
      <c r="G61" s="302"/>
      <c r="H61" s="303"/>
      <c r="I61" s="1493" t="s">
        <v>918</v>
      </c>
      <c r="J61" s="1494"/>
      <c r="K61" s="1497" t="s">
        <v>919</v>
      </c>
      <c r="L61" s="1498"/>
      <c r="M61" s="1498"/>
      <c r="N61" s="1490"/>
      <c r="O61" s="1501" t="s">
        <v>962</v>
      </c>
      <c r="P61" s="1502"/>
      <c r="Q61" s="1502"/>
      <c r="R61" s="1502"/>
      <c r="S61" s="1503"/>
      <c r="T61" s="322" t="s">
        <v>921</v>
      </c>
      <c r="V61" s="323"/>
      <c r="W61" s="315" t="s">
        <v>943</v>
      </c>
      <c r="X61" s="316" t="s">
        <v>944</v>
      </c>
      <c r="Y61" s="316"/>
      <c r="Z61" s="316" t="s">
        <v>941</v>
      </c>
      <c r="AA61" s="316" t="s">
        <v>942</v>
      </c>
      <c r="AB61" s="316"/>
      <c r="AC61" s="317" t="s">
        <v>943</v>
      </c>
      <c r="AD61" s="315" t="s">
        <v>944</v>
      </c>
      <c r="AE61" s="316" t="s">
        <v>944</v>
      </c>
      <c r="AF61" s="316" t="s">
        <v>943</v>
      </c>
      <c r="AG61" s="316"/>
      <c r="AH61" s="316" t="s">
        <v>941</v>
      </c>
      <c r="AI61" s="316" t="s">
        <v>942</v>
      </c>
      <c r="AJ61" s="317"/>
      <c r="AK61" s="315" t="s">
        <v>944</v>
      </c>
      <c r="AL61" s="316"/>
      <c r="AM61" s="316" t="s">
        <v>944</v>
      </c>
      <c r="AN61" s="316" t="s">
        <v>944</v>
      </c>
      <c r="AO61" s="316"/>
      <c r="AP61" s="316" t="s">
        <v>941</v>
      </c>
      <c r="AQ61" s="317" t="s">
        <v>942</v>
      </c>
      <c r="AR61" s="315" t="s">
        <v>944</v>
      </c>
      <c r="AS61" s="316" t="s">
        <v>943</v>
      </c>
      <c r="AT61" s="316"/>
      <c r="AU61" s="316" t="s">
        <v>944</v>
      </c>
      <c r="AV61" s="316" t="s">
        <v>948</v>
      </c>
      <c r="AW61" s="316"/>
      <c r="AX61" s="317" t="s">
        <v>941</v>
      </c>
      <c r="AY61" s="315"/>
      <c r="AZ61" s="316"/>
      <c r="BA61" s="318"/>
      <c r="BB61" s="1507"/>
      <c r="BC61" s="1508"/>
      <c r="BD61" s="1509"/>
      <c r="BE61" s="1510"/>
      <c r="BF61" s="1511"/>
      <c r="BG61" s="1512"/>
      <c r="BH61" s="1512"/>
      <c r="BI61" s="1512"/>
      <c r="BJ61" s="1513"/>
    </row>
    <row r="62" spans="2:62" ht="20.25" customHeight="1" x14ac:dyDescent="0.15">
      <c r="B62" s="1520"/>
      <c r="C62" s="1533"/>
      <c r="D62" s="1534"/>
      <c r="E62" s="302"/>
      <c r="F62" s="303" t="str">
        <f>C61</f>
        <v>介護職員</v>
      </c>
      <c r="G62" s="302"/>
      <c r="H62" s="303" t="str">
        <f>I61</f>
        <v>A</v>
      </c>
      <c r="I62" s="1535"/>
      <c r="J62" s="1536"/>
      <c r="K62" s="1537"/>
      <c r="L62" s="1538"/>
      <c r="M62" s="1538"/>
      <c r="N62" s="1534"/>
      <c r="O62" s="1501"/>
      <c r="P62" s="1502"/>
      <c r="Q62" s="1502"/>
      <c r="R62" s="1502"/>
      <c r="S62" s="1503"/>
      <c r="T62" s="319" t="s">
        <v>924</v>
      </c>
      <c r="U62" s="320"/>
      <c r="V62" s="321"/>
      <c r="W62" s="307">
        <f>IF(W61="","",VLOOKUP(W61,'別紙１-１【記載例】シフト記号表（勤務時間帯）'!$C$6:$L$47,10,FALSE))</f>
        <v>7.9999999999999982</v>
      </c>
      <c r="X62" s="308">
        <f>IF(X61="","",VLOOKUP(X61,'別紙１-１【記載例】シフト記号表（勤務時間帯）'!$C$6:$L$47,10,FALSE))</f>
        <v>8</v>
      </c>
      <c r="Y62" s="308" t="str">
        <f>IF(Y61="","",VLOOKUP(Y61,'別紙１-１【記載例】シフト記号表（勤務時間帯）'!$C$6:$L$47,10,FALSE))</f>
        <v/>
      </c>
      <c r="Z62" s="308">
        <f>IF(Z61="","",VLOOKUP(Z61,'別紙１-１【記載例】シフト記号表（勤務時間帯）'!$C$6:$L$47,10,FALSE))</f>
        <v>8</v>
      </c>
      <c r="AA62" s="308">
        <f>IF(AA61="","",VLOOKUP(AA61,'別紙１-１【記載例】シフト記号表（勤務時間帯）'!$C$6:$L$47,10,FALSE))</f>
        <v>8</v>
      </c>
      <c r="AB62" s="308" t="str">
        <f>IF(AB61="","",VLOOKUP(AB61,'別紙１-１【記載例】シフト記号表（勤務時間帯）'!$C$6:$L$47,10,FALSE))</f>
        <v/>
      </c>
      <c r="AC62" s="309">
        <f>IF(AC61="","",VLOOKUP(AC61,'別紙１-１【記載例】シフト記号表（勤務時間帯）'!$C$6:$L$47,10,FALSE))</f>
        <v>7.9999999999999982</v>
      </c>
      <c r="AD62" s="307">
        <f>IF(AD61="","",VLOOKUP(AD61,'別紙１-１【記載例】シフト記号表（勤務時間帯）'!$C$6:$L$47,10,FALSE))</f>
        <v>8</v>
      </c>
      <c r="AE62" s="308">
        <f>IF(AE61="","",VLOOKUP(AE61,'別紙１-１【記載例】シフト記号表（勤務時間帯）'!$C$6:$L$47,10,FALSE))</f>
        <v>8</v>
      </c>
      <c r="AF62" s="308">
        <f>IF(AF61="","",VLOOKUP(AF61,'別紙１-１【記載例】シフト記号表（勤務時間帯）'!$C$6:$L$47,10,FALSE))</f>
        <v>7.9999999999999982</v>
      </c>
      <c r="AG62" s="308" t="str">
        <f>IF(AG61="","",VLOOKUP(AG61,'別紙１-１【記載例】シフト記号表（勤務時間帯）'!$C$6:$L$47,10,FALSE))</f>
        <v/>
      </c>
      <c r="AH62" s="308">
        <f>IF(AH61="","",VLOOKUP(AH61,'別紙１-１【記載例】シフト記号表（勤務時間帯）'!$C$6:$L$47,10,FALSE))</f>
        <v>8</v>
      </c>
      <c r="AI62" s="308">
        <f>IF(AI61="","",VLOOKUP(AI61,'別紙１-１【記載例】シフト記号表（勤務時間帯）'!$C$6:$L$47,10,FALSE))</f>
        <v>8</v>
      </c>
      <c r="AJ62" s="309" t="str">
        <f>IF(AJ61="","",VLOOKUP(AJ61,'別紙１-１【記載例】シフト記号表（勤務時間帯）'!$C$6:$L$47,10,FALSE))</f>
        <v/>
      </c>
      <c r="AK62" s="307">
        <f>IF(AK61="","",VLOOKUP(AK61,'別紙１-１【記載例】シフト記号表（勤務時間帯）'!$C$6:$L$47,10,FALSE))</f>
        <v>8</v>
      </c>
      <c r="AL62" s="308" t="str">
        <f>IF(AL61="","",VLOOKUP(AL61,'別紙１-１【記載例】シフト記号表（勤務時間帯）'!$C$6:$L$47,10,FALSE))</f>
        <v/>
      </c>
      <c r="AM62" s="308">
        <f>IF(AM61="","",VLOOKUP(AM61,'別紙１-１【記載例】シフト記号表（勤務時間帯）'!$C$6:$L$47,10,FALSE))</f>
        <v>8</v>
      </c>
      <c r="AN62" s="308">
        <f>IF(AN61="","",VLOOKUP(AN61,'別紙１-１【記載例】シフト記号表（勤務時間帯）'!$C$6:$L$47,10,FALSE))</f>
        <v>8</v>
      </c>
      <c r="AO62" s="308" t="str">
        <f>IF(AO61="","",VLOOKUP(AO61,'別紙１-１【記載例】シフト記号表（勤務時間帯）'!$C$6:$L$47,10,FALSE))</f>
        <v/>
      </c>
      <c r="AP62" s="308">
        <f>IF(AP61="","",VLOOKUP(AP61,'別紙１-１【記載例】シフト記号表（勤務時間帯）'!$C$6:$L$47,10,FALSE))</f>
        <v>8</v>
      </c>
      <c r="AQ62" s="309">
        <f>IF(AQ61="","",VLOOKUP(AQ61,'別紙１-１【記載例】シフト記号表（勤務時間帯）'!$C$6:$L$47,10,FALSE))</f>
        <v>8</v>
      </c>
      <c r="AR62" s="307">
        <f>IF(AR61="","",VLOOKUP(AR61,'別紙１-１【記載例】シフト記号表（勤務時間帯）'!$C$6:$L$47,10,FALSE))</f>
        <v>8</v>
      </c>
      <c r="AS62" s="308">
        <f>IF(AS61="","",VLOOKUP(AS61,'別紙１-１【記載例】シフト記号表（勤務時間帯）'!$C$6:$L$47,10,FALSE))</f>
        <v>7.9999999999999982</v>
      </c>
      <c r="AT62" s="308" t="str">
        <f>IF(AT61="","",VLOOKUP(AT61,'別紙１-１【記載例】シフト記号表（勤務時間帯）'!$C$6:$L$47,10,FALSE))</f>
        <v/>
      </c>
      <c r="AU62" s="308">
        <f>IF(AU61="","",VLOOKUP(AU61,'別紙１-１【記載例】シフト記号表（勤務時間帯）'!$C$6:$L$47,10,FALSE))</f>
        <v>8</v>
      </c>
      <c r="AV62" s="308">
        <f>IF(AV61="","",VLOOKUP(AV61,'別紙１-１【記載例】シフト記号表（勤務時間帯）'!$C$6:$L$47,10,FALSE))</f>
        <v>8</v>
      </c>
      <c r="AW62" s="308" t="str">
        <f>IF(AW61="","",VLOOKUP(AW61,'別紙１-１【記載例】シフト記号表（勤務時間帯）'!$C$6:$L$47,10,FALSE))</f>
        <v/>
      </c>
      <c r="AX62" s="309">
        <f>IF(AX61="","",VLOOKUP(AX61,'別紙１-１【記載例】シフト記号表（勤務時間帯）'!$C$6:$L$47,10,FALSE))</f>
        <v>8</v>
      </c>
      <c r="AY62" s="307" t="str">
        <f>IF(AY61="","",VLOOKUP(AY61,'別紙１-１【記載例】シフト記号表（勤務時間帯）'!$C$6:$L$47,10,FALSE))</f>
        <v/>
      </c>
      <c r="AZ62" s="308" t="str">
        <f>IF(AZ61="","",VLOOKUP(AZ61,'別紙１-１【記載例】シフト記号表（勤務時間帯）'!$C$6:$L$47,10,FALSE))</f>
        <v/>
      </c>
      <c r="BA62" s="308" t="str">
        <f>IF(BA61="","",VLOOKUP(BA61,'別紙１-１【記載例】シフト記号表（勤務時間帯）'!$C$6:$L$47,10,FALSE))</f>
        <v/>
      </c>
      <c r="BB62" s="1542">
        <f>IF($BE$3="４週",SUM(W62:AX62),IF($BE$3="暦月",SUM(W62:BA62),""))</f>
        <v>160</v>
      </c>
      <c r="BC62" s="1543"/>
      <c r="BD62" s="1544">
        <f>IF($BE$3="４週",BB62/4,IF($BE$3="暦月",(BB62/($BE$8/7)),""))</f>
        <v>40</v>
      </c>
      <c r="BE62" s="1543"/>
      <c r="BF62" s="1539"/>
      <c r="BG62" s="1540"/>
      <c r="BH62" s="1540"/>
      <c r="BI62" s="1540"/>
      <c r="BJ62" s="1541"/>
    </row>
    <row r="63" spans="2:62" ht="20.25" customHeight="1" x14ac:dyDescent="0.15">
      <c r="B63" s="1487">
        <f>B61+1</f>
        <v>24</v>
      </c>
      <c r="C63" s="1489" t="s">
        <v>956</v>
      </c>
      <c r="D63" s="1490"/>
      <c r="E63" s="302"/>
      <c r="F63" s="303"/>
      <c r="G63" s="302"/>
      <c r="H63" s="303"/>
      <c r="I63" s="1493" t="s">
        <v>937</v>
      </c>
      <c r="J63" s="1494"/>
      <c r="K63" s="1497" t="s">
        <v>919</v>
      </c>
      <c r="L63" s="1498"/>
      <c r="M63" s="1498"/>
      <c r="N63" s="1490"/>
      <c r="O63" s="1501" t="s">
        <v>963</v>
      </c>
      <c r="P63" s="1502"/>
      <c r="Q63" s="1502"/>
      <c r="R63" s="1502"/>
      <c r="S63" s="1503"/>
      <c r="T63" s="322" t="s">
        <v>921</v>
      </c>
      <c r="V63" s="323"/>
      <c r="W63" s="315"/>
      <c r="X63" s="316" t="s">
        <v>943</v>
      </c>
      <c r="Y63" s="316" t="s">
        <v>944</v>
      </c>
      <c r="Z63" s="316"/>
      <c r="AA63" s="316" t="s">
        <v>944</v>
      </c>
      <c r="AB63" s="316" t="s">
        <v>944</v>
      </c>
      <c r="AC63" s="317"/>
      <c r="AD63" s="315"/>
      <c r="AE63" s="316" t="s">
        <v>943</v>
      </c>
      <c r="AF63" s="316" t="s">
        <v>944</v>
      </c>
      <c r="AG63" s="316" t="s">
        <v>944</v>
      </c>
      <c r="AH63" s="316"/>
      <c r="AI63" s="316"/>
      <c r="AJ63" s="317" t="s">
        <v>943</v>
      </c>
      <c r="AK63" s="315"/>
      <c r="AL63" s="316"/>
      <c r="AM63" s="316" t="s">
        <v>943</v>
      </c>
      <c r="AN63" s="316" t="s">
        <v>943</v>
      </c>
      <c r="AO63" s="316" t="s">
        <v>944</v>
      </c>
      <c r="AP63" s="316"/>
      <c r="AQ63" s="317" t="s">
        <v>944</v>
      </c>
      <c r="AR63" s="315"/>
      <c r="AS63" s="316" t="s">
        <v>944</v>
      </c>
      <c r="AT63" s="316" t="s">
        <v>944</v>
      </c>
      <c r="AU63" s="316"/>
      <c r="AV63" s="316" t="s">
        <v>944</v>
      </c>
      <c r="AW63" s="316" t="s">
        <v>943</v>
      </c>
      <c r="AX63" s="317"/>
      <c r="AY63" s="315"/>
      <c r="AZ63" s="316"/>
      <c r="BA63" s="318"/>
      <c r="BB63" s="1507"/>
      <c r="BC63" s="1508"/>
      <c r="BD63" s="1509"/>
      <c r="BE63" s="1510"/>
      <c r="BF63" s="1511"/>
      <c r="BG63" s="1512"/>
      <c r="BH63" s="1512"/>
      <c r="BI63" s="1512"/>
      <c r="BJ63" s="1513"/>
    </row>
    <row r="64" spans="2:62" ht="20.25" customHeight="1" x14ac:dyDescent="0.15">
      <c r="B64" s="1520"/>
      <c r="C64" s="1533"/>
      <c r="D64" s="1534"/>
      <c r="E64" s="302"/>
      <c r="F64" s="303" t="str">
        <f>C63</f>
        <v>介護職員</v>
      </c>
      <c r="G64" s="302"/>
      <c r="H64" s="303" t="str">
        <f>I63</f>
        <v>C</v>
      </c>
      <c r="I64" s="1535"/>
      <c r="J64" s="1536"/>
      <c r="K64" s="1537"/>
      <c r="L64" s="1538"/>
      <c r="M64" s="1538"/>
      <c r="N64" s="1534"/>
      <c r="O64" s="1501"/>
      <c r="P64" s="1502"/>
      <c r="Q64" s="1502"/>
      <c r="R64" s="1502"/>
      <c r="S64" s="1503"/>
      <c r="T64" s="319" t="s">
        <v>924</v>
      </c>
      <c r="U64" s="320"/>
      <c r="V64" s="321"/>
      <c r="W64" s="307" t="str">
        <f>IF(W63="","",VLOOKUP(W63,'別紙１-１【記載例】シフト記号表（勤務時間帯）'!$C$6:$L$47,10,FALSE))</f>
        <v/>
      </c>
      <c r="X64" s="308">
        <f>IF(X63="","",VLOOKUP(X63,'別紙１-１【記載例】シフト記号表（勤務時間帯）'!$C$6:$L$47,10,FALSE))</f>
        <v>7.9999999999999982</v>
      </c>
      <c r="Y64" s="308">
        <f>IF(Y63="","",VLOOKUP(Y63,'別紙１-１【記載例】シフト記号表（勤務時間帯）'!$C$6:$L$47,10,FALSE))</f>
        <v>8</v>
      </c>
      <c r="Z64" s="308" t="str">
        <f>IF(Z63="","",VLOOKUP(Z63,'別紙１-１【記載例】シフト記号表（勤務時間帯）'!$C$6:$L$47,10,FALSE))</f>
        <v/>
      </c>
      <c r="AA64" s="308">
        <f>IF(AA63="","",VLOOKUP(AA63,'別紙１-１【記載例】シフト記号表（勤務時間帯）'!$C$6:$L$47,10,FALSE))</f>
        <v>8</v>
      </c>
      <c r="AB64" s="308">
        <f>IF(AB63="","",VLOOKUP(AB63,'別紙１-１【記載例】シフト記号表（勤務時間帯）'!$C$6:$L$47,10,FALSE))</f>
        <v>8</v>
      </c>
      <c r="AC64" s="309" t="str">
        <f>IF(AC63="","",VLOOKUP(AC63,'別紙１-１【記載例】シフト記号表（勤務時間帯）'!$C$6:$L$47,10,FALSE))</f>
        <v/>
      </c>
      <c r="AD64" s="307" t="str">
        <f>IF(AD63="","",VLOOKUP(AD63,'別紙１-１【記載例】シフト記号表（勤務時間帯）'!$C$6:$L$47,10,FALSE))</f>
        <v/>
      </c>
      <c r="AE64" s="308">
        <f>IF(AE63="","",VLOOKUP(AE63,'別紙１-１【記載例】シフト記号表（勤務時間帯）'!$C$6:$L$47,10,FALSE))</f>
        <v>7.9999999999999982</v>
      </c>
      <c r="AF64" s="308">
        <f>IF(AF63="","",VLOOKUP(AF63,'別紙１-１【記載例】シフト記号表（勤務時間帯）'!$C$6:$L$47,10,FALSE))</f>
        <v>8</v>
      </c>
      <c r="AG64" s="308">
        <f>IF(AG63="","",VLOOKUP(AG63,'別紙１-１【記載例】シフト記号表（勤務時間帯）'!$C$6:$L$47,10,FALSE))</f>
        <v>8</v>
      </c>
      <c r="AH64" s="308" t="str">
        <f>IF(AH63="","",VLOOKUP(AH63,'別紙１-１【記載例】シフト記号表（勤務時間帯）'!$C$6:$L$47,10,FALSE))</f>
        <v/>
      </c>
      <c r="AI64" s="308" t="str">
        <f>IF(AI63="","",VLOOKUP(AI63,'別紙１-１【記載例】シフト記号表（勤務時間帯）'!$C$6:$L$47,10,FALSE))</f>
        <v/>
      </c>
      <c r="AJ64" s="309">
        <f>IF(AJ63="","",VLOOKUP(AJ63,'別紙１-１【記載例】シフト記号表（勤務時間帯）'!$C$6:$L$47,10,FALSE))</f>
        <v>7.9999999999999982</v>
      </c>
      <c r="AK64" s="307" t="str">
        <f>IF(AK63="","",VLOOKUP(AK63,'別紙１-１【記載例】シフト記号表（勤務時間帯）'!$C$6:$L$47,10,FALSE))</f>
        <v/>
      </c>
      <c r="AL64" s="308" t="str">
        <f>IF(AL63="","",VLOOKUP(AL63,'別紙１-１【記載例】シフト記号表（勤務時間帯）'!$C$6:$L$47,10,FALSE))</f>
        <v/>
      </c>
      <c r="AM64" s="308">
        <f>IF(AM63="","",VLOOKUP(AM63,'別紙１-１【記載例】シフト記号表（勤務時間帯）'!$C$6:$L$47,10,FALSE))</f>
        <v>7.9999999999999982</v>
      </c>
      <c r="AN64" s="308">
        <f>IF(AN63="","",VLOOKUP(AN63,'別紙１-１【記載例】シフト記号表（勤務時間帯）'!$C$6:$L$47,10,FALSE))</f>
        <v>7.9999999999999982</v>
      </c>
      <c r="AO64" s="308">
        <f>IF(AO63="","",VLOOKUP(AO63,'別紙１-１【記載例】シフト記号表（勤務時間帯）'!$C$6:$L$47,10,FALSE))</f>
        <v>8</v>
      </c>
      <c r="AP64" s="308" t="str">
        <f>IF(AP63="","",VLOOKUP(AP63,'別紙１-１【記載例】シフト記号表（勤務時間帯）'!$C$6:$L$47,10,FALSE))</f>
        <v/>
      </c>
      <c r="AQ64" s="309">
        <f>IF(AQ63="","",VLOOKUP(AQ63,'別紙１-１【記載例】シフト記号表（勤務時間帯）'!$C$6:$L$47,10,FALSE))</f>
        <v>8</v>
      </c>
      <c r="AR64" s="307" t="str">
        <f>IF(AR63="","",VLOOKUP(AR63,'別紙１-１【記載例】シフト記号表（勤務時間帯）'!$C$6:$L$47,10,FALSE))</f>
        <v/>
      </c>
      <c r="AS64" s="308">
        <f>IF(AS63="","",VLOOKUP(AS63,'別紙１-１【記載例】シフト記号表（勤務時間帯）'!$C$6:$L$47,10,FALSE))</f>
        <v>8</v>
      </c>
      <c r="AT64" s="308">
        <f>IF(AT63="","",VLOOKUP(AT63,'別紙１-１【記載例】シフト記号表（勤務時間帯）'!$C$6:$L$47,10,FALSE))</f>
        <v>8</v>
      </c>
      <c r="AU64" s="308" t="str">
        <f>IF(AU63="","",VLOOKUP(AU63,'別紙１-１【記載例】シフト記号表（勤務時間帯）'!$C$6:$L$47,10,FALSE))</f>
        <v/>
      </c>
      <c r="AV64" s="308">
        <f>IF(AV63="","",VLOOKUP(AV63,'別紙１-１【記載例】シフト記号表（勤務時間帯）'!$C$6:$L$47,10,FALSE))</f>
        <v>8</v>
      </c>
      <c r="AW64" s="308">
        <f>IF(AW63="","",VLOOKUP(AW63,'別紙１-１【記載例】シフト記号表（勤務時間帯）'!$C$6:$L$47,10,FALSE))</f>
        <v>7.9999999999999982</v>
      </c>
      <c r="AX64" s="309" t="str">
        <f>IF(AX63="","",VLOOKUP(AX63,'別紙１-１【記載例】シフト記号表（勤務時間帯）'!$C$6:$L$47,10,FALSE))</f>
        <v/>
      </c>
      <c r="AY64" s="307" t="str">
        <f>IF(AY63="","",VLOOKUP(AY63,'別紙１-１【記載例】シフト記号表（勤務時間帯）'!$C$6:$L$47,10,FALSE))</f>
        <v/>
      </c>
      <c r="AZ64" s="308" t="str">
        <f>IF(AZ63="","",VLOOKUP(AZ63,'別紙１-１【記載例】シフト記号表（勤務時間帯）'!$C$6:$L$47,10,FALSE))</f>
        <v/>
      </c>
      <c r="BA64" s="308" t="str">
        <f>IF(BA63="","",VLOOKUP(BA63,'別紙１-１【記載例】シフト記号表（勤務時間帯）'!$C$6:$L$47,10,FALSE))</f>
        <v/>
      </c>
      <c r="BB64" s="1542">
        <f>IF($BE$3="４週",SUM(W64:AX64),IF($BE$3="暦月",SUM(W64:BA64),""))</f>
        <v>128</v>
      </c>
      <c r="BC64" s="1543"/>
      <c r="BD64" s="1544">
        <f>IF($BE$3="４週",BB64/4,IF($BE$3="暦月",(BB64/($BE$8/7)),""))</f>
        <v>32</v>
      </c>
      <c r="BE64" s="1543"/>
      <c r="BF64" s="1539"/>
      <c r="BG64" s="1540"/>
      <c r="BH64" s="1540"/>
      <c r="BI64" s="1540"/>
      <c r="BJ64" s="1541"/>
    </row>
    <row r="65" spans="2:62" ht="20.25" customHeight="1" x14ac:dyDescent="0.15">
      <c r="B65" s="1487">
        <f>B63+1</f>
        <v>25</v>
      </c>
      <c r="C65" s="1489" t="s">
        <v>956</v>
      </c>
      <c r="D65" s="1490"/>
      <c r="E65" s="302"/>
      <c r="F65" s="303"/>
      <c r="G65" s="302"/>
      <c r="H65" s="303"/>
      <c r="I65" s="1493" t="s">
        <v>918</v>
      </c>
      <c r="J65" s="1494"/>
      <c r="K65" s="1497" t="s">
        <v>958</v>
      </c>
      <c r="L65" s="1498"/>
      <c r="M65" s="1498"/>
      <c r="N65" s="1490"/>
      <c r="O65" s="1501" t="s">
        <v>964</v>
      </c>
      <c r="P65" s="1502"/>
      <c r="Q65" s="1502"/>
      <c r="R65" s="1502"/>
      <c r="S65" s="1503"/>
      <c r="T65" s="322" t="s">
        <v>921</v>
      </c>
      <c r="V65" s="323"/>
      <c r="W65" s="315" t="s">
        <v>944</v>
      </c>
      <c r="X65" s="316" t="s">
        <v>944</v>
      </c>
      <c r="Y65" s="316"/>
      <c r="Z65" s="316"/>
      <c r="AA65" s="316" t="s">
        <v>941</v>
      </c>
      <c r="AB65" s="316" t="s">
        <v>942</v>
      </c>
      <c r="AC65" s="317" t="s">
        <v>943</v>
      </c>
      <c r="AD65" s="315" t="s">
        <v>943</v>
      </c>
      <c r="AE65" s="316"/>
      <c r="AF65" s="316" t="s">
        <v>944</v>
      </c>
      <c r="AG65" s="316" t="s">
        <v>944</v>
      </c>
      <c r="AH65" s="316"/>
      <c r="AI65" s="316" t="s">
        <v>941</v>
      </c>
      <c r="AJ65" s="317" t="s">
        <v>942</v>
      </c>
      <c r="AK65" s="315" t="s">
        <v>943</v>
      </c>
      <c r="AL65" s="316" t="s">
        <v>943</v>
      </c>
      <c r="AM65" s="316"/>
      <c r="AN65" s="316" t="s">
        <v>944</v>
      </c>
      <c r="AO65" s="316"/>
      <c r="AP65" s="316"/>
      <c r="AQ65" s="317" t="s">
        <v>941</v>
      </c>
      <c r="AR65" s="315" t="s">
        <v>942</v>
      </c>
      <c r="AS65" s="316" t="s">
        <v>943</v>
      </c>
      <c r="AT65" s="316" t="s">
        <v>943</v>
      </c>
      <c r="AU65" s="316"/>
      <c r="AV65" s="316" t="s">
        <v>943</v>
      </c>
      <c r="AW65" s="316" t="s">
        <v>944</v>
      </c>
      <c r="AX65" s="317" t="s">
        <v>944</v>
      </c>
      <c r="AY65" s="315"/>
      <c r="AZ65" s="316"/>
      <c r="BA65" s="318"/>
      <c r="BB65" s="1507"/>
      <c r="BC65" s="1508"/>
      <c r="BD65" s="1509"/>
      <c r="BE65" s="1510"/>
      <c r="BF65" s="1511"/>
      <c r="BG65" s="1512"/>
      <c r="BH65" s="1512"/>
      <c r="BI65" s="1512"/>
      <c r="BJ65" s="1513"/>
    </row>
    <row r="66" spans="2:62" ht="20.25" customHeight="1" x14ac:dyDescent="0.15">
      <c r="B66" s="1520"/>
      <c r="C66" s="1533"/>
      <c r="D66" s="1534"/>
      <c r="E66" s="302"/>
      <c r="F66" s="303" t="str">
        <f>C65</f>
        <v>介護職員</v>
      </c>
      <c r="G66" s="302"/>
      <c r="H66" s="303" t="str">
        <f>I65</f>
        <v>A</v>
      </c>
      <c r="I66" s="1535"/>
      <c r="J66" s="1536"/>
      <c r="K66" s="1537"/>
      <c r="L66" s="1538"/>
      <c r="M66" s="1538"/>
      <c r="N66" s="1534"/>
      <c r="O66" s="1501"/>
      <c r="P66" s="1502"/>
      <c r="Q66" s="1502"/>
      <c r="R66" s="1502"/>
      <c r="S66" s="1503"/>
      <c r="T66" s="319" t="s">
        <v>924</v>
      </c>
      <c r="U66" s="320"/>
      <c r="V66" s="321"/>
      <c r="W66" s="307">
        <f>IF(W65="","",VLOOKUP(W65,'別紙１-１【記載例】シフト記号表（勤務時間帯）'!$C$6:$L$47,10,FALSE))</f>
        <v>8</v>
      </c>
      <c r="X66" s="308">
        <f>IF(X65="","",VLOOKUP(X65,'別紙１-１【記載例】シフト記号表（勤務時間帯）'!$C$6:$L$47,10,FALSE))</f>
        <v>8</v>
      </c>
      <c r="Y66" s="308" t="str">
        <f>IF(Y65="","",VLOOKUP(Y65,'別紙１-１【記載例】シフト記号表（勤務時間帯）'!$C$6:$L$47,10,FALSE))</f>
        <v/>
      </c>
      <c r="Z66" s="308" t="str">
        <f>IF(Z65="","",VLOOKUP(Z65,'別紙１-１【記載例】シフト記号表（勤務時間帯）'!$C$6:$L$47,10,FALSE))</f>
        <v/>
      </c>
      <c r="AA66" s="308">
        <f>IF(AA65="","",VLOOKUP(AA65,'別紙１-１【記載例】シフト記号表（勤務時間帯）'!$C$6:$L$47,10,FALSE))</f>
        <v>8</v>
      </c>
      <c r="AB66" s="308">
        <f>IF(AB65="","",VLOOKUP(AB65,'別紙１-１【記載例】シフト記号表（勤務時間帯）'!$C$6:$L$47,10,FALSE))</f>
        <v>8</v>
      </c>
      <c r="AC66" s="309">
        <f>IF(AC65="","",VLOOKUP(AC65,'別紙１-１【記載例】シフト記号表（勤務時間帯）'!$C$6:$L$47,10,FALSE))</f>
        <v>7.9999999999999982</v>
      </c>
      <c r="AD66" s="307">
        <f>IF(AD65="","",VLOOKUP(AD65,'別紙１-１【記載例】シフト記号表（勤務時間帯）'!$C$6:$L$47,10,FALSE))</f>
        <v>7.9999999999999982</v>
      </c>
      <c r="AE66" s="308" t="str">
        <f>IF(AE65="","",VLOOKUP(AE65,'別紙１-１【記載例】シフト記号表（勤務時間帯）'!$C$6:$L$47,10,FALSE))</f>
        <v/>
      </c>
      <c r="AF66" s="308">
        <f>IF(AF65="","",VLOOKUP(AF65,'別紙１-１【記載例】シフト記号表（勤務時間帯）'!$C$6:$L$47,10,FALSE))</f>
        <v>8</v>
      </c>
      <c r="AG66" s="308">
        <f>IF(AG65="","",VLOOKUP(AG65,'別紙１-１【記載例】シフト記号表（勤務時間帯）'!$C$6:$L$47,10,FALSE))</f>
        <v>8</v>
      </c>
      <c r="AH66" s="308" t="str">
        <f>IF(AH65="","",VLOOKUP(AH65,'別紙１-１【記載例】シフト記号表（勤務時間帯）'!$C$6:$L$47,10,FALSE))</f>
        <v/>
      </c>
      <c r="AI66" s="308">
        <f>IF(AI65="","",VLOOKUP(AI65,'別紙１-１【記載例】シフト記号表（勤務時間帯）'!$C$6:$L$47,10,FALSE))</f>
        <v>8</v>
      </c>
      <c r="AJ66" s="309">
        <f>IF(AJ65="","",VLOOKUP(AJ65,'別紙１-１【記載例】シフト記号表（勤務時間帯）'!$C$6:$L$47,10,FALSE))</f>
        <v>8</v>
      </c>
      <c r="AK66" s="307">
        <f>IF(AK65="","",VLOOKUP(AK65,'別紙１-１【記載例】シフト記号表（勤務時間帯）'!$C$6:$L$47,10,FALSE))</f>
        <v>7.9999999999999982</v>
      </c>
      <c r="AL66" s="308">
        <f>IF(AL65="","",VLOOKUP(AL65,'別紙１-１【記載例】シフト記号表（勤務時間帯）'!$C$6:$L$47,10,FALSE))</f>
        <v>7.9999999999999982</v>
      </c>
      <c r="AM66" s="308" t="str">
        <f>IF(AM65="","",VLOOKUP(AM65,'別紙１-１【記載例】シフト記号表（勤務時間帯）'!$C$6:$L$47,10,FALSE))</f>
        <v/>
      </c>
      <c r="AN66" s="308">
        <f>IF(AN65="","",VLOOKUP(AN65,'別紙１-１【記載例】シフト記号表（勤務時間帯）'!$C$6:$L$47,10,FALSE))</f>
        <v>8</v>
      </c>
      <c r="AO66" s="308" t="str">
        <f>IF(AO65="","",VLOOKUP(AO65,'別紙１-１【記載例】シフト記号表（勤務時間帯）'!$C$6:$L$47,10,FALSE))</f>
        <v/>
      </c>
      <c r="AP66" s="308" t="str">
        <f>IF(AP65="","",VLOOKUP(AP65,'別紙１-１【記載例】シフト記号表（勤務時間帯）'!$C$6:$L$47,10,FALSE))</f>
        <v/>
      </c>
      <c r="AQ66" s="309">
        <f>IF(AQ65="","",VLOOKUP(AQ65,'別紙１-１【記載例】シフト記号表（勤務時間帯）'!$C$6:$L$47,10,FALSE))</f>
        <v>8</v>
      </c>
      <c r="AR66" s="307">
        <f>IF(AR65="","",VLOOKUP(AR65,'別紙１-１【記載例】シフト記号表（勤務時間帯）'!$C$6:$L$47,10,FALSE))</f>
        <v>8</v>
      </c>
      <c r="AS66" s="308">
        <f>IF(AS65="","",VLOOKUP(AS65,'別紙１-１【記載例】シフト記号表（勤務時間帯）'!$C$6:$L$47,10,FALSE))</f>
        <v>7.9999999999999982</v>
      </c>
      <c r="AT66" s="308">
        <f>IF(AT65="","",VLOOKUP(AT65,'別紙１-１【記載例】シフト記号表（勤務時間帯）'!$C$6:$L$47,10,FALSE))</f>
        <v>7.9999999999999982</v>
      </c>
      <c r="AU66" s="308" t="str">
        <f>IF(AU65="","",VLOOKUP(AU65,'別紙１-１【記載例】シフト記号表（勤務時間帯）'!$C$6:$L$47,10,FALSE))</f>
        <v/>
      </c>
      <c r="AV66" s="308">
        <f>IF(AV65="","",VLOOKUP(AV65,'別紙１-１【記載例】シフト記号表（勤務時間帯）'!$C$6:$L$47,10,FALSE))</f>
        <v>7.9999999999999982</v>
      </c>
      <c r="AW66" s="308">
        <f>IF(AW65="","",VLOOKUP(AW65,'別紙１-１【記載例】シフト記号表（勤務時間帯）'!$C$6:$L$47,10,FALSE))</f>
        <v>8</v>
      </c>
      <c r="AX66" s="309">
        <f>IF(AX65="","",VLOOKUP(AX65,'別紙１-１【記載例】シフト記号表（勤務時間帯）'!$C$6:$L$47,10,FALSE))</f>
        <v>8</v>
      </c>
      <c r="AY66" s="307" t="str">
        <f>IF(AY65="","",VLOOKUP(AY65,'別紙１-１【記載例】シフト記号表（勤務時間帯）'!$C$6:$L$47,10,FALSE))</f>
        <v/>
      </c>
      <c r="AZ66" s="308" t="str">
        <f>IF(AZ65="","",VLOOKUP(AZ65,'別紙１-１【記載例】シフト記号表（勤務時間帯）'!$C$6:$L$47,10,FALSE))</f>
        <v/>
      </c>
      <c r="BA66" s="308" t="str">
        <f>IF(BA65="","",VLOOKUP(BA65,'別紙１-１【記載例】シフト記号表（勤務時間帯）'!$C$6:$L$47,10,FALSE))</f>
        <v/>
      </c>
      <c r="BB66" s="1542">
        <f>IF($BE$3="４週",SUM(W66:AX66),IF($BE$3="暦月",SUM(W66:BA66),""))</f>
        <v>160</v>
      </c>
      <c r="BC66" s="1543"/>
      <c r="BD66" s="1544">
        <f>IF($BE$3="４週",BB66/4,IF($BE$3="暦月",(BB66/($BE$8/7)),""))</f>
        <v>40</v>
      </c>
      <c r="BE66" s="1543"/>
      <c r="BF66" s="1539"/>
      <c r="BG66" s="1540"/>
      <c r="BH66" s="1540"/>
      <c r="BI66" s="1540"/>
      <c r="BJ66" s="1541"/>
    </row>
    <row r="67" spans="2:62" ht="20.25" customHeight="1" x14ac:dyDescent="0.15">
      <c r="B67" s="1487">
        <f>B65+1</f>
        <v>26</v>
      </c>
      <c r="C67" s="1489" t="s">
        <v>956</v>
      </c>
      <c r="D67" s="1490"/>
      <c r="E67" s="302"/>
      <c r="F67" s="303"/>
      <c r="G67" s="302"/>
      <c r="H67" s="303"/>
      <c r="I67" s="1493" t="s">
        <v>918</v>
      </c>
      <c r="J67" s="1494"/>
      <c r="K67" s="1497" t="s">
        <v>958</v>
      </c>
      <c r="L67" s="1498"/>
      <c r="M67" s="1498"/>
      <c r="N67" s="1490"/>
      <c r="O67" s="1501" t="s">
        <v>965</v>
      </c>
      <c r="P67" s="1502"/>
      <c r="Q67" s="1502"/>
      <c r="R67" s="1502"/>
      <c r="S67" s="1503"/>
      <c r="T67" s="322" t="s">
        <v>921</v>
      </c>
      <c r="V67" s="323"/>
      <c r="W67" s="315"/>
      <c r="X67" s="316" t="s">
        <v>943</v>
      </c>
      <c r="Y67" s="316" t="s">
        <v>944</v>
      </c>
      <c r="Z67" s="316" t="s">
        <v>944</v>
      </c>
      <c r="AA67" s="316"/>
      <c r="AB67" s="316" t="s">
        <v>941</v>
      </c>
      <c r="AC67" s="317" t="s">
        <v>942</v>
      </c>
      <c r="AD67" s="315" t="s">
        <v>944</v>
      </c>
      <c r="AE67" s="316"/>
      <c r="AF67" s="316" t="s">
        <v>944</v>
      </c>
      <c r="AG67" s="316" t="s">
        <v>944</v>
      </c>
      <c r="AH67" s="316"/>
      <c r="AI67" s="316"/>
      <c r="AJ67" s="317" t="s">
        <v>941</v>
      </c>
      <c r="AK67" s="315" t="s">
        <v>942</v>
      </c>
      <c r="AL67" s="316" t="s">
        <v>944</v>
      </c>
      <c r="AM67" s="316" t="s">
        <v>944</v>
      </c>
      <c r="AN67" s="316" t="s">
        <v>944</v>
      </c>
      <c r="AO67" s="316" t="s">
        <v>943</v>
      </c>
      <c r="AP67" s="316" t="s">
        <v>943</v>
      </c>
      <c r="AQ67" s="317"/>
      <c r="AR67" s="315" t="s">
        <v>941</v>
      </c>
      <c r="AS67" s="316" t="s">
        <v>942</v>
      </c>
      <c r="AT67" s="316" t="s">
        <v>943</v>
      </c>
      <c r="AU67" s="316" t="s">
        <v>944</v>
      </c>
      <c r="AV67" s="316"/>
      <c r="AW67" s="316"/>
      <c r="AX67" s="317" t="s">
        <v>943</v>
      </c>
      <c r="AY67" s="315"/>
      <c r="AZ67" s="316"/>
      <c r="BA67" s="318"/>
      <c r="BB67" s="1507"/>
      <c r="BC67" s="1508"/>
      <c r="BD67" s="1509"/>
      <c r="BE67" s="1510"/>
      <c r="BF67" s="1511"/>
      <c r="BG67" s="1512"/>
      <c r="BH67" s="1512"/>
      <c r="BI67" s="1512"/>
      <c r="BJ67" s="1513"/>
    </row>
    <row r="68" spans="2:62" ht="20.25" customHeight="1" x14ac:dyDescent="0.15">
      <c r="B68" s="1520"/>
      <c r="C68" s="1533"/>
      <c r="D68" s="1534"/>
      <c r="E68" s="302"/>
      <c r="F68" s="303" t="str">
        <f>C67</f>
        <v>介護職員</v>
      </c>
      <c r="G68" s="302"/>
      <c r="H68" s="303" t="str">
        <f>I67</f>
        <v>A</v>
      </c>
      <c r="I68" s="1535"/>
      <c r="J68" s="1536"/>
      <c r="K68" s="1537"/>
      <c r="L68" s="1538"/>
      <c r="M68" s="1538"/>
      <c r="N68" s="1534"/>
      <c r="O68" s="1501"/>
      <c r="P68" s="1502"/>
      <c r="Q68" s="1502"/>
      <c r="R68" s="1502"/>
      <c r="S68" s="1503"/>
      <c r="T68" s="319" t="s">
        <v>924</v>
      </c>
      <c r="U68" s="320"/>
      <c r="V68" s="321"/>
      <c r="W68" s="307" t="str">
        <f>IF(W67="","",VLOOKUP(W67,'別紙１-１【記載例】シフト記号表（勤務時間帯）'!$C$6:$L$47,10,FALSE))</f>
        <v/>
      </c>
      <c r="X68" s="308">
        <f>IF(X67="","",VLOOKUP(X67,'別紙１-１【記載例】シフト記号表（勤務時間帯）'!$C$6:$L$47,10,FALSE))</f>
        <v>7.9999999999999982</v>
      </c>
      <c r="Y68" s="308">
        <f>IF(Y67="","",VLOOKUP(Y67,'別紙１-１【記載例】シフト記号表（勤務時間帯）'!$C$6:$L$47,10,FALSE))</f>
        <v>8</v>
      </c>
      <c r="Z68" s="308">
        <f>IF(Z67="","",VLOOKUP(Z67,'別紙１-１【記載例】シフト記号表（勤務時間帯）'!$C$6:$L$47,10,FALSE))</f>
        <v>8</v>
      </c>
      <c r="AA68" s="308" t="str">
        <f>IF(AA67="","",VLOOKUP(AA67,'別紙１-１【記載例】シフト記号表（勤務時間帯）'!$C$6:$L$47,10,FALSE))</f>
        <v/>
      </c>
      <c r="AB68" s="308">
        <f>IF(AB67="","",VLOOKUP(AB67,'別紙１-１【記載例】シフト記号表（勤務時間帯）'!$C$6:$L$47,10,FALSE))</f>
        <v>8</v>
      </c>
      <c r="AC68" s="309">
        <f>IF(AC67="","",VLOOKUP(AC67,'別紙１-１【記載例】シフト記号表（勤務時間帯）'!$C$6:$L$47,10,FALSE))</f>
        <v>8</v>
      </c>
      <c r="AD68" s="307">
        <f>IF(AD67="","",VLOOKUP(AD67,'別紙１-１【記載例】シフト記号表（勤務時間帯）'!$C$6:$L$47,10,FALSE))</f>
        <v>8</v>
      </c>
      <c r="AE68" s="308" t="str">
        <f>IF(AE67="","",VLOOKUP(AE67,'別紙１-１【記載例】シフト記号表（勤務時間帯）'!$C$6:$L$47,10,FALSE))</f>
        <v/>
      </c>
      <c r="AF68" s="308">
        <f>IF(AF67="","",VLOOKUP(AF67,'別紙１-１【記載例】シフト記号表（勤務時間帯）'!$C$6:$L$47,10,FALSE))</f>
        <v>8</v>
      </c>
      <c r="AG68" s="308">
        <f>IF(AG67="","",VLOOKUP(AG67,'別紙１-１【記載例】シフト記号表（勤務時間帯）'!$C$6:$L$47,10,FALSE))</f>
        <v>8</v>
      </c>
      <c r="AH68" s="308" t="str">
        <f>IF(AH67="","",VLOOKUP(AH67,'別紙１-１【記載例】シフト記号表（勤務時間帯）'!$C$6:$L$47,10,FALSE))</f>
        <v/>
      </c>
      <c r="AI68" s="308" t="str">
        <f>IF(AI67="","",VLOOKUP(AI67,'別紙１-１【記載例】シフト記号表（勤務時間帯）'!$C$6:$L$47,10,FALSE))</f>
        <v/>
      </c>
      <c r="AJ68" s="309">
        <f>IF(AJ67="","",VLOOKUP(AJ67,'別紙１-１【記載例】シフト記号表（勤務時間帯）'!$C$6:$L$47,10,FALSE))</f>
        <v>8</v>
      </c>
      <c r="AK68" s="307">
        <f>IF(AK67="","",VLOOKUP(AK67,'別紙１-１【記載例】シフト記号表（勤務時間帯）'!$C$6:$L$47,10,FALSE))</f>
        <v>8</v>
      </c>
      <c r="AL68" s="308">
        <f>IF(AL67="","",VLOOKUP(AL67,'別紙１-１【記載例】シフト記号表（勤務時間帯）'!$C$6:$L$47,10,FALSE))</f>
        <v>8</v>
      </c>
      <c r="AM68" s="308">
        <f>IF(AM67="","",VLOOKUP(AM67,'別紙１-１【記載例】シフト記号表（勤務時間帯）'!$C$6:$L$47,10,FALSE))</f>
        <v>8</v>
      </c>
      <c r="AN68" s="308">
        <f>IF(AN67="","",VLOOKUP(AN67,'別紙１-１【記載例】シフト記号表（勤務時間帯）'!$C$6:$L$47,10,FALSE))</f>
        <v>8</v>
      </c>
      <c r="AO68" s="308">
        <f>IF(AO67="","",VLOOKUP(AO67,'別紙１-１【記載例】シフト記号表（勤務時間帯）'!$C$6:$L$47,10,FALSE))</f>
        <v>7.9999999999999982</v>
      </c>
      <c r="AP68" s="308">
        <f>IF(AP67="","",VLOOKUP(AP67,'別紙１-１【記載例】シフト記号表（勤務時間帯）'!$C$6:$L$47,10,FALSE))</f>
        <v>7.9999999999999982</v>
      </c>
      <c r="AQ68" s="309" t="str">
        <f>IF(AQ67="","",VLOOKUP(AQ67,'別紙１-１【記載例】シフト記号表（勤務時間帯）'!$C$6:$L$47,10,FALSE))</f>
        <v/>
      </c>
      <c r="AR68" s="307">
        <f>IF(AR67="","",VLOOKUP(AR67,'別紙１-１【記載例】シフト記号表（勤務時間帯）'!$C$6:$L$47,10,FALSE))</f>
        <v>8</v>
      </c>
      <c r="AS68" s="308">
        <f>IF(AS67="","",VLOOKUP(AS67,'別紙１-１【記載例】シフト記号表（勤務時間帯）'!$C$6:$L$47,10,FALSE))</f>
        <v>8</v>
      </c>
      <c r="AT68" s="308">
        <f>IF(AT67="","",VLOOKUP(AT67,'別紙１-１【記載例】シフト記号表（勤務時間帯）'!$C$6:$L$47,10,FALSE))</f>
        <v>7.9999999999999982</v>
      </c>
      <c r="AU68" s="308">
        <f>IF(AU67="","",VLOOKUP(AU67,'別紙１-１【記載例】シフト記号表（勤務時間帯）'!$C$6:$L$47,10,FALSE))</f>
        <v>8</v>
      </c>
      <c r="AV68" s="308" t="str">
        <f>IF(AV67="","",VLOOKUP(AV67,'別紙１-１【記載例】シフト記号表（勤務時間帯）'!$C$6:$L$47,10,FALSE))</f>
        <v/>
      </c>
      <c r="AW68" s="308" t="str">
        <f>IF(AW67="","",VLOOKUP(AW67,'別紙１-１【記載例】シフト記号表（勤務時間帯）'!$C$6:$L$47,10,FALSE))</f>
        <v/>
      </c>
      <c r="AX68" s="309">
        <f>IF(AX67="","",VLOOKUP(AX67,'別紙１-１【記載例】シフト記号表（勤務時間帯）'!$C$6:$L$47,10,FALSE))</f>
        <v>7.9999999999999982</v>
      </c>
      <c r="AY68" s="307" t="str">
        <f>IF(AY67="","",VLOOKUP(AY67,'別紙１-１【記載例】シフト記号表（勤務時間帯）'!$C$6:$L$47,10,FALSE))</f>
        <v/>
      </c>
      <c r="AZ68" s="308" t="str">
        <f>IF(AZ67="","",VLOOKUP(AZ67,'別紙１-１【記載例】シフト記号表（勤務時間帯）'!$C$6:$L$47,10,FALSE))</f>
        <v/>
      </c>
      <c r="BA68" s="308" t="str">
        <f>IF(BA67="","",VLOOKUP(BA67,'別紙１-１【記載例】シフト記号表（勤務時間帯）'!$C$6:$L$47,10,FALSE))</f>
        <v/>
      </c>
      <c r="BB68" s="1542">
        <f>IF($BE$3="４週",SUM(W68:AX68),IF($BE$3="暦月",SUM(W68:BA68),""))</f>
        <v>160</v>
      </c>
      <c r="BC68" s="1543"/>
      <c r="BD68" s="1544">
        <f>IF($BE$3="４週",BB68/4,IF($BE$3="暦月",(BB68/($BE$8/7)),""))</f>
        <v>40</v>
      </c>
      <c r="BE68" s="1543"/>
      <c r="BF68" s="1539"/>
      <c r="BG68" s="1540"/>
      <c r="BH68" s="1540"/>
      <c r="BI68" s="1540"/>
      <c r="BJ68" s="1541"/>
    </row>
    <row r="69" spans="2:62" ht="20.25" customHeight="1" x14ac:dyDescent="0.15">
      <c r="B69" s="1487">
        <f>B67+1</f>
        <v>27</v>
      </c>
      <c r="C69" s="1489" t="s">
        <v>956</v>
      </c>
      <c r="D69" s="1490"/>
      <c r="E69" s="302"/>
      <c r="F69" s="303"/>
      <c r="G69" s="302"/>
      <c r="H69" s="303"/>
      <c r="I69" s="1493" t="s">
        <v>918</v>
      </c>
      <c r="J69" s="1494"/>
      <c r="K69" s="1497" t="s">
        <v>919</v>
      </c>
      <c r="L69" s="1498"/>
      <c r="M69" s="1498"/>
      <c r="N69" s="1490"/>
      <c r="O69" s="1501" t="s">
        <v>966</v>
      </c>
      <c r="P69" s="1502"/>
      <c r="Q69" s="1502"/>
      <c r="R69" s="1502"/>
      <c r="S69" s="1503"/>
      <c r="T69" s="322" t="s">
        <v>921</v>
      </c>
      <c r="V69" s="323"/>
      <c r="W69" s="315" t="s">
        <v>943</v>
      </c>
      <c r="X69" s="316"/>
      <c r="Y69" s="316" t="s">
        <v>943</v>
      </c>
      <c r="Z69" s="316"/>
      <c r="AA69" s="316" t="s">
        <v>944</v>
      </c>
      <c r="AB69" s="316"/>
      <c r="AC69" s="317" t="s">
        <v>941</v>
      </c>
      <c r="AD69" s="315" t="s">
        <v>942</v>
      </c>
      <c r="AE69" s="316" t="s">
        <v>944</v>
      </c>
      <c r="AF69" s="316" t="s">
        <v>944</v>
      </c>
      <c r="AG69" s="316" t="s">
        <v>943</v>
      </c>
      <c r="AH69" s="316" t="s">
        <v>943</v>
      </c>
      <c r="AI69" s="316"/>
      <c r="AJ69" s="317" t="s">
        <v>944</v>
      </c>
      <c r="AK69" s="315" t="s">
        <v>941</v>
      </c>
      <c r="AL69" s="316" t="s">
        <v>942</v>
      </c>
      <c r="AM69" s="316" t="s">
        <v>943</v>
      </c>
      <c r="AN69" s="316"/>
      <c r="AO69" s="316" t="s">
        <v>944</v>
      </c>
      <c r="AP69" s="316" t="s">
        <v>944</v>
      </c>
      <c r="AQ69" s="317"/>
      <c r="AR69" s="315"/>
      <c r="AS69" s="316" t="s">
        <v>941</v>
      </c>
      <c r="AT69" s="316" t="s">
        <v>942</v>
      </c>
      <c r="AU69" s="316" t="s">
        <v>943</v>
      </c>
      <c r="AV69" s="316" t="s">
        <v>944</v>
      </c>
      <c r="AW69" s="316" t="s">
        <v>944</v>
      </c>
      <c r="AX69" s="317"/>
      <c r="AY69" s="315"/>
      <c r="AZ69" s="316"/>
      <c r="BA69" s="318"/>
      <c r="BB69" s="1507"/>
      <c r="BC69" s="1508"/>
      <c r="BD69" s="1509"/>
      <c r="BE69" s="1510"/>
      <c r="BF69" s="1511"/>
      <c r="BG69" s="1512"/>
      <c r="BH69" s="1512"/>
      <c r="BI69" s="1512"/>
      <c r="BJ69" s="1513"/>
    </row>
    <row r="70" spans="2:62" ht="20.25" customHeight="1" x14ac:dyDescent="0.15">
      <c r="B70" s="1520"/>
      <c r="C70" s="1533"/>
      <c r="D70" s="1534"/>
      <c r="E70" s="302"/>
      <c r="F70" s="303" t="str">
        <f>C69</f>
        <v>介護職員</v>
      </c>
      <c r="G70" s="302"/>
      <c r="H70" s="303" t="str">
        <f>I69</f>
        <v>A</v>
      </c>
      <c r="I70" s="1535"/>
      <c r="J70" s="1536"/>
      <c r="K70" s="1537"/>
      <c r="L70" s="1538"/>
      <c r="M70" s="1538"/>
      <c r="N70" s="1534"/>
      <c r="O70" s="1501"/>
      <c r="P70" s="1502"/>
      <c r="Q70" s="1502"/>
      <c r="R70" s="1502"/>
      <c r="S70" s="1503"/>
      <c r="T70" s="319" t="s">
        <v>924</v>
      </c>
      <c r="U70" s="320"/>
      <c r="V70" s="321"/>
      <c r="W70" s="307">
        <f>IF(W69="","",VLOOKUP(W69,'別紙１-１【記載例】シフト記号表（勤務時間帯）'!$C$6:$L$47,10,FALSE))</f>
        <v>7.9999999999999982</v>
      </c>
      <c r="X70" s="308" t="str">
        <f>IF(X69="","",VLOOKUP(X69,'別紙１-１【記載例】シフト記号表（勤務時間帯）'!$C$6:$L$47,10,FALSE))</f>
        <v/>
      </c>
      <c r="Y70" s="308">
        <f>IF(Y69="","",VLOOKUP(Y69,'別紙１-１【記載例】シフト記号表（勤務時間帯）'!$C$6:$L$47,10,FALSE))</f>
        <v>7.9999999999999982</v>
      </c>
      <c r="Z70" s="308" t="str">
        <f>IF(Z69="","",VLOOKUP(Z69,'別紙１-１【記載例】シフト記号表（勤務時間帯）'!$C$6:$L$47,10,FALSE))</f>
        <v/>
      </c>
      <c r="AA70" s="308">
        <f>IF(AA69="","",VLOOKUP(AA69,'別紙１-１【記載例】シフト記号表（勤務時間帯）'!$C$6:$L$47,10,FALSE))</f>
        <v>8</v>
      </c>
      <c r="AB70" s="308" t="str">
        <f>IF(AB69="","",VLOOKUP(AB69,'別紙１-１【記載例】シフト記号表（勤務時間帯）'!$C$6:$L$47,10,FALSE))</f>
        <v/>
      </c>
      <c r="AC70" s="309">
        <f>IF(AC69="","",VLOOKUP(AC69,'別紙１-１【記載例】シフト記号表（勤務時間帯）'!$C$6:$L$47,10,FALSE))</f>
        <v>8</v>
      </c>
      <c r="AD70" s="307">
        <f>IF(AD69="","",VLOOKUP(AD69,'別紙１-１【記載例】シフト記号表（勤務時間帯）'!$C$6:$L$47,10,FALSE))</f>
        <v>8</v>
      </c>
      <c r="AE70" s="308">
        <f>IF(AE69="","",VLOOKUP(AE69,'別紙１-１【記載例】シフト記号表（勤務時間帯）'!$C$6:$L$47,10,FALSE))</f>
        <v>8</v>
      </c>
      <c r="AF70" s="308">
        <f>IF(AF69="","",VLOOKUP(AF69,'別紙１-１【記載例】シフト記号表（勤務時間帯）'!$C$6:$L$47,10,FALSE))</f>
        <v>8</v>
      </c>
      <c r="AG70" s="308">
        <f>IF(AG69="","",VLOOKUP(AG69,'別紙１-１【記載例】シフト記号表（勤務時間帯）'!$C$6:$L$47,10,FALSE))</f>
        <v>7.9999999999999982</v>
      </c>
      <c r="AH70" s="308">
        <f>IF(AH69="","",VLOOKUP(AH69,'別紙１-１【記載例】シフト記号表（勤務時間帯）'!$C$6:$L$47,10,FALSE))</f>
        <v>7.9999999999999982</v>
      </c>
      <c r="AI70" s="308" t="str">
        <f>IF(AI69="","",VLOOKUP(AI69,'別紙１-１【記載例】シフト記号表（勤務時間帯）'!$C$6:$L$47,10,FALSE))</f>
        <v/>
      </c>
      <c r="AJ70" s="309">
        <f>IF(AJ69="","",VLOOKUP(AJ69,'別紙１-１【記載例】シフト記号表（勤務時間帯）'!$C$6:$L$47,10,FALSE))</f>
        <v>8</v>
      </c>
      <c r="AK70" s="307">
        <f>IF(AK69="","",VLOOKUP(AK69,'別紙１-１【記載例】シフト記号表（勤務時間帯）'!$C$6:$L$47,10,FALSE))</f>
        <v>8</v>
      </c>
      <c r="AL70" s="308">
        <f>IF(AL69="","",VLOOKUP(AL69,'別紙１-１【記載例】シフト記号表（勤務時間帯）'!$C$6:$L$47,10,FALSE))</f>
        <v>8</v>
      </c>
      <c r="AM70" s="308">
        <f>IF(AM69="","",VLOOKUP(AM69,'別紙１-１【記載例】シフト記号表（勤務時間帯）'!$C$6:$L$47,10,FALSE))</f>
        <v>7.9999999999999982</v>
      </c>
      <c r="AN70" s="308" t="str">
        <f>IF(AN69="","",VLOOKUP(AN69,'別紙１-１【記載例】シフト記号表（勤務時間帯）'!$C$6:$L$47,10,FALSE))</f>
        <v/>
      </c>
      <c r="AO70" s="308">
        <f>IF(AO69="","",VLOOKUP(AO69,'別紙１-１【記載例】シフト記号表（勤務時間帯）'!$C$6:$L$47,10,FALSE))</f>
        <v>8</v>
      </c>
      <c r="AP70" s="308">
        <f>IF(AP69="","",VLOOKUP(AP69,'別紙１-１【記載例】シフト記号表（勤務時間帯）'!$C$6:$L$47,10,FALSE))</f>
        <v>8</v>
      </c>
      <c r="AQ70" s="309" t="str">
        <f>IF(AQ69="","",VLOOKUP(AQ69,'別紙１-１【記載例】シフト記号表（勤務時間帯）'!$C$6:$L$47,10,FALSE))</f>
        <v/>
      </c>
      <c r="AR70" s="307" t="str">
        <f>IF(AR69="","",VLOOKUP(AR69,'別紙１-１【記載例】シフト記号表（勤務時間帯）'!$C$6:$L$47,10,FALSE))</f>
        <v/>
      </c>
      <c r="AS70" s="308">
        <f>IF(AS69="","",VLOOKUP(AS69,'別紙１-１【記載例】シフト記号表（勤務時間帯）'!$C$6:$L$47,10,FALSE))</f>
        <v>8</v>
      </c>
      <c r="AT70" s="308">
        <f>IF(AT69="","",VLOOKUP(AT69,'別紙１-１【記載例】シフト記号表（勤務時間帯）'!$C$6:$L$47,10,FALSE))</f>
        <v>8</v>
      </c>
      <c r="AU70" s="308">
        <f>IF(AU69="","",VLOOKUP(AU69,'別紙１-１【記載例】シフト記号表（勤務時間帯）'!$C$6:$L$47,10,FALSE))</f>
        <v>7.9999999999999982</v>
      </c>
      <c r="AV70" s="308">
        <f>IF(AV69="","",VLOOKUP(AV69,'別紙１-１【記載例】シフト記号表（勤務時間帯）'!$C$6:$L$47,10,FALSE))</f>
        <v>8</v>
      </c>
      <c r="AW70" s="308">
        <f>IF(AW69="","",VLOOKUP(AW69,'別紙１-１【記載例】シフト記号表（勤務時間帯）'!$C$6:$L$47,10,FALSE))</f>
        <v>8</v>
      </c>
      <c r="AX70" s="309" t="str">
        <f>IF(AX69="","",VLOOKUP(AX69,'別紙１-１【記載例】シフト記号表（勤務時間帯）'!$C$6:$L$47,10,FALSE))</f>
        <v/>
      </c>
      <c r="AY70" s="307" t="str">
        <f>IF(AY69="","",VLOOKUP(AY69,'別紙１-１【記載例】シフト記号表（勤務時間帯）'!$C$6:$L$47,10,FALSE))</f>
        <v/>
      </c>
      <c r="AZ70" s="308" t="str">
        <f>IF(AZ69="","",VLOOKUP(AZ69,'別紙１-１【記載例】シフト記号表（勤務時間帯）'!$C$6:$L$47,10,FALSE))</f>
        <v/>
      </c>
      <c r="BA70" s="308" t="str">
        <f>IF(BA69="","",VLOOKUP(BA69,'別紙１-１【記載例】シフト記号表（勤務時間帯）'!$C$6:$L$47,10,FALSE))</f>
        <v/>
      </c>
      <c r="BB70" s="1542">
        <f>IF($BE$3="４週",SUM(W70:AX70),IF($BE$3="暦月",SUM(W70:BA70),""))</f>
        <v>160</v>
      </c>
      <c r="BC70" s="1543"/>
      <c r="BD70" s="1544">
        <f>IF($BE$3="４週",BB70/4,IF($BE$3="暦月",(BB70/($BE$8/7)),""))</f>
        <v>40</v>
      </c>
      <c r="BE70" s="1543"/>
      <c r="BF70" s="1539"/>
      <c r="BG70" s="1540"/>
      <c r="BH70" s="1540"/>
      <c r="BI70" s="1540"/>
      <c r="BJ70" s="1541"/>
    </row>
    <row r="71" spans="2:62" ht="20.25" customHeight="1" x14ac:dyDescent="0.15">
      <c r="B71" s="1487">
        <f>B69+1</f>
        <v>28</v>
      </c>
      <c r="C71" s="1489" t="s">
        <v>956</v>
      </c>
      <c r="D71" s="1490"/>
      <c r="E71" s="302"/>
      <c r="F71" s="303"/>
      <c r="G71" s="302"/>
      <c r="H71" s="303"/>
      <c r="I71" s="1493" t="s">
        <v>918</v>
      </c>
      <c r="J71" s="1494"/>
      <c r="K71" s="1497" t="s">
        <v>919</v>
      </c>
      <c r="L71" s="1498"/>
      <c r="M71" s="1498"/>
      <c r="N71" s="1490"/>
      <c r="O71" s="1501" t="s">
        <v>967</v>
      </c>
      <c r="P71" s="1502"/>
      <c r="Q71" s="1502"/>
      <c r="R71" s="1502"/>
      <c r="S71" s="1503"/>
      <c r="T71" s="322" t="s">
        <v>921</v>
      </c>
      <c r="V71" s="323"/>
      <c r="W71" s="315" t="s">
        <v>955</v>
      </c>
      <c r="X71" s="316"/>
      <c r="Y71" s="316" t="s">
        <v>944</v>
      </c>
      <c r="Z71" s="316" t="s">
        <v>943</v>
      </c>
      <c r="AA71" s="316" t="s">
        <v>943</v>
      </c>
      <c r="AB71" s="316" t="s">
        <v>943</v>
      </c>
      <c r="AC71" s="317"/>
      <c r="AD71" s="315" t="s">
        <v>941</v>
      </c>
      <c r="AE71" s="316" t="s">
        <v>942</v>
      </c>
      <c r="AF71" s="316" t="s">
        <v>943</v>
      </c>
      <c r="AG71" s="316"/>
      <c r="AH71" s="316" t="s">
        <v>944</v>
      </c>
      <c r="AI71" s="316" t="s">
        <v>944</v>
      </c>
      <c r="AJ71" s="317"/>
      <c r="AK71" s="315"/>
      <c r="AL71" s="316" t="s">
        <v>941</v>
      </c>
      <c r="AM71" s="316" t="s">
        <v>942</v>
      </c>
      <c r="AN71" s="316" t="s">
        <v>943</v>
      </c>
      <c r="AO71" s="316"/>
      <c r="AP71" s="316" t="s">
        <v>944</v>
      </c>
      <c r="AQ71" s="317" t="s">
        <v>944</v>
      </c>
      <c r="AR71" s="315" t="s">
        <v>944</v>
      </c>
      <c r="AS71" s="316"/>
      <c r="AT71" s="316" t="s">
        <v>941</v>
      </c>
      <c r="AU71" s="316" t="s">
        <v>942</v>
      </c>
      <c r="AV71" s="316" t="s">
        <v>943</v>
      </c>
      <c r="AW71" s="316"/>
      <c r="AX71" s="317" t="s">
        <v>944</v>
      </c>
      <c r="AY71" s="315"/>
      <c r="AZ71" s="316"/>
      <c r="BA71" s="318"/>
      <c r="BB71" s="1507"/>
      <c r="BC71" s="1508"/>
      <c r="BD71" s="1509"/>
      <c r="BE71" s="1510"/>
      <c r="BF71" s="1511"/>
      <c r="BG71" s="1512"/>
      <c r="BH71" s="1512"/>
      <c r="BI71" s="1512"/>
      <c r="BJ71" s="1513"/>
    </row>
    <row r="72" spans="2:62" ht="20.25" customHeight="1" x14ac:dyDescent="0.15">
      <c r="B72" s="1520"/>
      <c r="C72" s="1533"/>
      <c r="D72" s="1534"/>
      <c r="E72" s="302"/>
      <c r="F72" s="303" t="str">
        <f>C71</f>
        <v>介護職員</v>
      </c>
      <c r="G72" s="302"/>
      <c r="H72" s="303" t="str">
        <f>I71</f>
        <v>A</v>
      </c>
      <c r="I72" s="1535"/>
      <c r="J72" s="1536"/>
      <c r="K72" s="1537"/>
      <c r="L72" s="1538"/>
      <c r="M72" s="1538"/>
      <c r="N72" s="1534"/>
      <c r="O72" s="1501"/>
      <c r="P72" s="1502"/>
      <c r="Q72" s="1502"/>
      <c r="R72" s="1502"/>
      <c r="S72" s="1503"/>
      <c r="T72" s="319" t="s">
        <v>924</v>
      </c>
      <c r="U72" s="320"/>
      <c r="V72" s="321"/>
      <c r="W72" s="307">
        <f>IF(W71="","",VLOOKUP(W71,'別紙１-１【記載例】シフト記号表（勤務時間帯）'!$C$6:$L$47,10,FALSE))</f>
        <v>8</v>
      </c>
      <c r="X72" s="308" t="str">
        <f>IF(X71="","",VLOOKUP(X71,'別紙１-１【記載例】シフト記号表（勤務時間帯）'!$C$6:$L$47,10,FALSE))</f>
        <v/>
      </c>
      <c r="Y72" s="308">
        <f>IF(Y71="","",VLOOKUP(Y71,'別紙１-１【記載例】シフト記号表（勤務時間帯）'!$C$6:$L$47,10,FALSE))</f>
        <v>8</v>
      </c>
      <c r="Z72" s="308">
        <f>IF(Z71="","",VLOOKUP(Z71,'別紙１-１【記載例】シフト記号表（勤務時間帯）'!$C$6:$L$47,10,FALSE))</f>
        <v>7.9999999999999982</v>
      </c>
      <c r="AA72" s="308">
        <f>IF(AA71="","",VLOOKUP(AA71,'別紙１-１【記載例】シフト記号表（勤務時間帯）'!$C$6:$L$47,10,FALSE))</f>
        <v>7.9999999999999982</v>
      </c>
      <c r="AB72" s="308">
        <f>IF(AB71="","",VLOOKUP(AB71,'別紙１-１【記載例】シフト記号表（勤務時間帯）'!$C$6:$L$47,10,FALSE))</f>
        <v>7.9999999999999982</v>
      </c>
      <c r="AC72" s="309" t="str">
        <f>IF(AC71="","",VLOOKUP(AC71,'別紙１-１【記載例】シフト記号表（勤務時間帯）'!$C$6:$L$47,10,FALSE))</f>
        <v/>
      </c>
      <c r="AD72" s="307">
        <f>IF(AD71="","",VLOOKUP(AD71,'別紙１-１【記載例】シフト記号表（勤務時間帯）'!$C$6:$L$47,10,FALSE))</f>
        <v>8</v>
      </c>
      <c r="AE72" s="308">
        <f>IF(AE71="","",VLOOKUP(AE71,'別紙１-１【記載例】シフト記号表（勤務時間帯）'!$C$6:$L$47,10,FALSE))</f>
        <v>8</v>
      </c>
      <c r="AF72" s="308">
        <f>IF(AF71="","",VLOOKUP(AF71,'別紙１-１【記載例】シフト記号表（勤務時間帯）'!$C$6:$L$47,10,FALSE))</f>
        <v>7.9999999999999982</v>
      </c>
      <c r="AG72" s="308" t="str">
        <f>IF(AG71="","",VLOOKUP(AG71,'別紙１-１【記載例】シフト記号表（勤務時間帯）'!$C$6:$L$47,10,FALSE))</f>
        <v/>
      </c>
      <c r="AH72" s="308">
        <f>IF(AH71="","",VLOOKUP(AH71,'別紙１-１【記載例】シフト記号表（勤務時間帯）'!$C$6:$L$47,10,FALSE))</f>
        <v>8</v>
      </c>
      <c r="AI72" s="308">
        <f>IF(AI71="","",VLOOKUP(AI71,'別紙１-１【記載例】シフト記号表（勤務時間帯）'!$C$6:$L$47,10,FALSE))</f>
        <v>8</v>
      </c>
      <c r="AJ72" s="309" t="str">
        <f>IF(AJ71="","",VLOOKUP(AJ71,'別紙１-１【記載例】シフト記号表（勤務時間帯）'!$C$6:$L$47,10,FALSE))</f>
        <v/>
      </c>
      <c r="AK72" s="307" t="str">
        <f>IF(AK71="","",VLOOKUP(AK71,'別紙１-１【記載例】シフト記号表（勤務時間帯）'!$C$6:$L$47,10,FALSE))</f>
        <v/>
      </c>
      <c r="AL72" s="308">
        <f>IF(AL71="","",VLOOKUP(AL71,'別紙１-１【記載例】シフト記号表（勤務時間帯）'!$C$6:$L$47,10,FALSE))</f>
        <v>8</v>
      </c>
      <c r="AM72" s="308">
        <f>IF(AM71="","",VLOOKUP(AM71,'別紙１-１【記載例】シフト記号表（勤務時間帯）'!$C$6:$L$47,10,FALSE))</f>
        <v>8</v>
      </c>
      <c r="AN72" s="308">
        <f>IF(AN71="","",VLOOKUP(AN71,'別紙１-１【記載例】シフト記号表（勤務時間帯）'!$C$6:$L$47,10,FALSE))</f>
        <v>7.9999999999999982</v>
      </c>
      <c r="AO72" s="308" t="str">
        <f>IF(AO71="","",VLOOKUP(AO71,'別紙１-１【記載例】シフト記号表（勤務時間帯）'!$C$6:$L$47,10,FALSE))</f>
        <v/>
      </c>
      <c r="AP72" s="308">
        <f>IF(AP71="","",VLOOKUP(AP71,'別紙１-１【記載例】シフト記号表（勤務時間帯）'!$C$6:$L$47,10,FALSE))</f>
        <v>8</v>
      </c>
      <c r="AQ72" s="309">
        <f>IF(AQ71="","",VLOOKUP(AQ71,'別紙１-１【記載例】シフト記号表（勤務時間帯）'!$C$6:$L$47,10,FALSE))</f>
        <v>8</v>
      </c>
      <c r="AR72" s="307">
        <f>IF(AR71="","",VLOOKUP(AR71,'別紙１-１【記載例】シフト記号表（勤務時間帯）'!$C$6:$L$47,10,FALSE))</f>
        <v>8</v>
      </c>
      <c r="AS72" s="308" t="str">
        <f>IF(AS71="","",VLOOKUP(AS71,'別紙１-１【記載例】シフト記号表（勤務時間帯）'!$C$6:$L$47,10,FALSE))</f>
        <v/>
      </c>
      <c r="AT72" s="308">
        <f>IF(AT71="","",VLOOKUP(AT71,'別紙１-１【記載例】シフト記号表（勤務時間帯）'!$C$6:$L$47,10,FALSE))</f>
        <v>8</v>
      </c>
      <c r="AU72" s="308">
        <f>IF(AU71="","",VLOOKUP(AU71,'別紙１-１【記載例】シフト記号表（勤務時間帯）'!$C$6:$L$47,10,FALSE))</f>
        <v>8</v>
      </c>
      <c r="AV72" s="308">
        <f>IF(AV71="","",VLOOKUP(AV71,'別紙１-１【記載例】シフト記号表（勤務時間帯）'!$C$6:$L$47,10,FALSE))</f>
        <v>7.9999999999999982</v>
      </c>
      <c r="AW72" s="308" t="str">
        <f>IF(AW71="","",VLOOKUP(AW71,'別紙１-１【記載例】シフト記号表（勤務時間帯）'!$C$6:$L$47,10,FALSE))</f>
        <v/>
      </c>
      <c r="AX72" s="309">
        <f>IF(AX71="","",VLOOKUP(AX71,'別紙１-１【記載例】シフト記号表（勤務時間帯）'!$C$6:$L$47,10,FALSE))</f>
        <v>8</v>
      </c>
      <c r="AY72" s="307" t="str">
        <f>IF(AY71="","",VLOOKUP(AY71,'別紙１-１【記載例】シフト記号表（勤務時間帯）'!$C$6:$L$47,10,FALSE))</f>
        <v/>
      </c>
      <c r="AZ72" s="308" t="str">
        <f>IF(AZ71="","",VLOOKUP(AZ71,'別紙１-１【記載例】シフト記号表（勤務時間帯）'!$C$6:$L$47,10,FALSE))</f>
        <v/>
      </c>
      <c r="BA72" s="308" t="str">
        <f>IF(BA71="","",VLOOKUP(BA71,'別紙１-１【記載例】シフト記号表（勤務時間帯）'!$C$6:$L$47,10,FALSE))</f>
        <v/>
      </c>
      <c r="BB72" s="1542">
        <f>IF($BE$3="４週",SUM(W72:AX72),IF($BE$3="暦月",SUM(W72:BA72),""))</f>
        <v>160</v>
      </c>
      <c r="BC72" s="1543"/>
      <c r="BD72" s="1544">
        <f>IF($BE$3="４週",BB72/4,IF($BE$3="暦月",(BB72/($BE$8/7)),""))</f>
        <v>40</v>
      </c>
      <c r="BE72" s="1543"/>
      <c r="BF72" s="1539"/>
      <c r="BG72" s="1540"/>
      <c r="BH72" s="1540"/>
      <c r="BI72" s="1540"/>
      <c r="BJ72" s="1541"/>
    </row>
    <row r="73" spans="2:62" ht="20.25" customHeight="1" x14ac:dyDescent="0.15">
      <c r="B73" s="1487">
        <f>B71+1</f>
        <v>29</v>
      </c>
      <c r="C73" s="1489"/>
      <c r="D73" s="1490"/>
      <c r="E73" s="302"/>
      <c r="F73" s="303"/>
      <c r="G73" s="302"/>
      <c r="H73" s="303"/>
      <c r="I73" s="1493"/>
      <c r="J73" s="1494"/>
      <c r="K73" s="1497"/>
      <c r="L73" s="1498"/>
      <c r="M73" s="1498"/>
      <c r="N73" s="1490"/>
      <c r="O73" s="1501"/>
      <c r="P73" s="1502"/>
      <c r="Q73" s="1502"/>
      <c r="R73" s="1502"/>
      <c r="S73" s="1503"/>
      <c r="T73" s="322" t="s">
        <v>921</v>
      </c>
      <c r="V73" s="323"/>
      <c r="W73" s="315"/>
      <c r="X73" s="316"/>
      <c r="Y73" s="316"/>
      <c r="Z73" s="316"/>
      <c r="AA73" s="316"/>
      <c r="AB73" s="316"/>
      <c r="AC73" s="317"/>
      <c r="AD73" s="315"/>
      <c r="AE73" s="316"/>
      <c r="AF73" s="316"/>
      <c r="AG73" s="316"/>
      <c r="AH73" s="316"/>
      <c r="AI73" s="316"/>
      <c r="AJ73" s="317"/>
      <c r="AK73" s="315"/>
      <c r="AL73" s="316"/>
      <c r="AM73" s="316"/>
      <c r="AN73" s="316"/>
      <c r="AO73" s="316"/>
      <c r="AP73" s="316"/>
      <c r="AQ73" s="317"/>
      <c r="AR73" s="315"/>
      <c r="AS73" s="316"/>
      <c r="AT73" s="316"/>
      <c r="AU73" s="316"/>
      <c r="AV73" s="316"/>
      <c r="AW73" s="316"/>
      <c r="AX73" s="317"/>
      <c r="AY73" s="315"/>
      <c r="AZ73" s="316"/>
      <c r="BA73" s="318"/>
      <c r="BB73" s="1507"/>
      <c r="BC73" s="1508"/>
      <c r="BD73" s="1509"/>
      <c r="BE73" s="1510"/>
      <c r="BF73" s="1511"/>
      <c r="BG73" s="1512"/>
      <c r="BH73" s="1512"/>
      <c r="BI73" s="1512"/>
      <c r="BJ73" s="1513"/>
    </row>
    <row r="74" spans="2:62" ht="20.25" customHeight="1" x14ac:dyDescent="0.15">
      <c r="B74" s="1520"/>
      <c r="C74" s="1521"/>
      <c r="D74" s="1522"/>
      <c r="E74" s="324"/>
      <c r="F74" s="325">
        <f>C73</f>
        <v>0</v>
      </c>
      <c r="G74" s="324"/>
      <c r="H74" s="325">
        <f>I73</f>
        <v>0</v>
      </c>
      <c r="I74" s="1523"/>
      <c r="J74" s="1524"/>
      <c r="K74" s="1525"/>
      <c r="L74" s="1526"/>
      <c r="M74" s="1526"/>
      <c r="N74" s="1522"/>
      <c r="O74" s="1501"/>
      <c r="P74" s="1502"/>
      <c r="Q74" s="1502"/>
      <c r="R74" s="1502"/>
      <c r="S74" s="1503"/>
      <c r="T74" s="319" t="s">
        <v>924</v>
      </c>
      <c r="U74" s="320"/>
      <c r="V74" s="321"/>
      <c r="W74" s="307" t="str">
        <f>IF(W73="","",VLOOKUP(W73,'別紙１-１【記載例】シフト記号表（勤務時間帯）'!$C$6:$L$47,10,FALSE))</f>
        <v/>
      </c>
      <c r="X74" s="308" t="str">
        <f>IF(X73="","",VLOOKUP(X73,'別紙１-１【記載例】シフト記号表（勤務時間帯）'!$C$6:$L$47,10,FALSE))</f>
        <v/>
      </c>
      <c r="Y74" s="308" t="str">
        <f>IF(Y73="","",VLOOKUP(Y73,'別紙１-１【記載例】シフト記号表（勤務時間帯）'!$C$6:$L$47,10,FALSE))</f>
        <v/>
      </c>
      <c r="Z74" s="308" t="str">
        <f>IF(Z73="","",VLOOKUP(Z73,'別紙１-１【記載例】シフト記号表（勤務時間帯）'!$C$6:$L$47,10,FALSE))</f>
        <v/>
      </c>
      <c r="AA74" s="308" t="str">
        <f>IF(AA73="","",VLOOKUP(AA73,'別紙１-１【記載例】シフト記号表（勤務時間帯）'!$C$6:$L$47,10,FALSE))</f>
        <v/>
      </c>
      <c r="AB74" s="308" t="str">
        <f>IF(AB73="","",VLOOKUP(AB73,'別紙１-１【記載例】シフト記号表（勤務時間帯）'!$C$6:$L$47,10,FALSE))</f>
        <v/>
      </c>
      <c r="AC74" s="309" t="str">
        <f>IF(AC73="","",VLOOKUP(AC73,'別紙１-１【記載例】シフト記号表（勤務時間帯）'!$C$6:$L$47,10,FALSE))</f>
        <v/>
      </c>
      <c r="AD74" s="307" t="str">
        <f>IF(AD73="","",VLOOKUP(AD73,'別紙１-１【記載例】シフト記号表（勤務時間帯）'!$C$6:$L$47,10,FALSE))</f>
        <v/>
      </c>
      <c r="AE74" s="308" t="str">
        <f>IF(AE73="","",VLOOKUP(AE73,'別紙１-１【記載例】シフト記号表（勤務時間帯）'!$C$6:$L$47,10,FALSE))</f>
        <v/>
      </c>
      <c r="AF74" s="308" t="str">
        <f>IF(AF73="","",VLOOKUP(AF73,'別紙１-１【記載例】シフト記号表（勤務時間帯）'!$C$6:$L$47,10,FALSE))</f>
        <v/>
      </c>
      <c r="AG74" s="308" t="str">
        <f>IF(AG73="","",VLOOKUP(AG73,'別紙１-１【記載例】シフト記号表（勤務時間帯）'!$C$6:$L$47,10,FALSE))</f>
        <v/>
      </c>
      <c r="AH74" s="308" t="str">
        <f>IF(AH73="","",VLOOKUP(AH73,'別紙１-１【記載例】シフト記号表（勤務時間帯）'!$C$6:$L$47,10,FALSE))</f>
        <v/>
      </c>
      <c r="AI74" s="308" t="str">
        <f>IF(AI73="","",VLOOKUP(AI73,'別紙１-１【記載例】シフト記号表（勤務時間帯）'!$C$6:$L$47,10,FALSE))</f>
        <v/>
      </c>
      <c r="AJ74" s="309" t="str">
        <f>IF(AJ73="","",VLOOKUP(AJ73,'別紙１-１【記載例】シフト記号表（勤務時間帯）'!$C$6:$L$47,10,FALSE))</f>
        <v/>
      </c>
      <c r="AK74" s="307" t="str">
        <f>IF(AK73="","",VLOOKUP(AK73,'別紙１-１【記載例】シフト記号表（勤務時間帯）'!$C$6:$L$47,10,FALSE))</f>
        <v/>
      </c>
      <c r="AL74" s="308" t="str">
        <f>IF(AL73="","",VLOOKUP(AL73,'別紙１-１【記載例】シフト記号表（勤務時間帯）'!$C$6:$L$47,10,FALSE))</f>
        <v/>
      </c>
      <c r="AM74" s="308" t="str">
        <f>IF(AM73="","",VLOOKUP(AM73,'別紙１-１【記載例】シフト記号表（勤務時間帯）'!$C$6:$L$47,10,FALSE))</f>
        <v/>
      </c>
      <c r="AN74" s="308" t="str">
        <f>IF(AN73="","",VLOOKUP(AN73,'別紙１-１【記載例】シフト記号表（勤務時間帯）'!$C$6:$L$47,10,FALSE))</f>
        <v/>
      </c>
      <c r="AO74" s="308" t="str">
        <f>IF(AO73="","",VLOOKUP(AO73,'別紙１-１【記載例】シフト記号表（勤務時間帯）'!$C$6:$L$47,10,FALSE))</f>
        <v/>
      </c>
      <c r="AP74" s="308" t="str">
        <f>IF(AP73="","",VLOOKUP(AP73,'別紙１-１【記載例】シフト記号表（勤務時間帯）'!$C$6:$L$47,10,FALSE))</f>
        <v/>
      </c>
      <c r="AQ74" s="309" t="str">
        <f>IF(AQ73="","",VLOOKUP(AQ73,'別紙１-１【記載例】シフト記号表（勤務時間帯）'!$C$6:$L$47,10,FALSE))</f>
        <v/>
      </c>
      <c r="AR74" s="307" t="str">
        <f>IF(AR73="","",VLOOKUP(AR73,'別紙１-１【記載例】シフト記号表（勤務時間帯）'!$C$6:$L$47,10,FALSE))</f>
        <v/>
      </c>
      <c r="AS74" s="308" t="str">
        <f>IF(AS73="","",VLOOKUP(AS73,'別紙１-１【記載例】シフト記号表（勤務時間帯）'!$C$6:$L$47,10,FALSE))</f>
        <v/>
      </c>
      <c r="AT74" s="308" t="str">
        <f>IF(AT73="","",VLOOKUP(AT73,'別紙１-１【記載例】シフト記号表（勤務時間帯）'!$C$6:$L$47,10,FALSE))</f>
        <v/>
      </c>
      <c r="AU74" s="308" t="str">
        <f>IF(AU73="","",VLOOKUP(AU73,'別紙１-１【記載例】シフト記号表（勤務時間帯）'!$C$6:$L$47,10,FALSE))</f>
        <v/>
      </c>
      <c r="AV74" s="308" t="str">
        <f>IF(AV73="","",VLOOKUP(AV73,'別紙１-１【記載例】シフト記号表（勤務時間帯）'!$C$6:$L$47,10,FALSE))</f>
        <v/>
      </c>
      <c r="AW74" s="308" t="str">
        <f>IF(AW73="","",VLOOKUP(AW73,'別紙１-１【記載例】シフト記号表（勤務時間帯）'!$C$6:$L$47,10,FALSE))</f>
        <v/>
      </c>
      <c r="AX74" s="309" t="str">
        <f>IF(AX73="","",VLOOKUP(AX73,'別紙１-１【記載例】シフト記号表（勤務時間帯）'!$C$6:$L$47,10,FALSE))</f>
        <v/>
      </c>
      <c r="AY74" s="307" t="str">
        <f>IF(AY73="","",VLOOKUP(AY73,'別紙１-１【記載例】シフト記号表（勤務時間帯）'!$C$6:$L$47,10,FALSE))</f>
        <v/>
      </c>
      <c r="AZ74" s="308" t="str">
        <f>IF(AZ73="","",VLOOKUP(AZ73,'別紙１-１【記載例】シフト記号表（勤務時間帯）'!$C$6:$L$47,10,FALSE))</f>
        <v/>
      </c>
      <c r="BA74" s="308" t="str">
        <f>IF(BA73="","",VLOOKUP(BA73,'別紙１-１【記載例】シフト記号表（勤務時間帯）'!$C$6:$L$47,10,FALSE))</f>
        <v/>
      </c>
      <c r="BB74" s="1530">
        <f>IF($BE$3="４週",SUM(W74:AX74),IF($BE$3="暦月",SUM(W74:BA74),""))</f>
        <v>0</v>
      </c>
      <c r="BC74" s="1531"/>
      <c r="BD74" s="1532">
        <f>IF($BE$3="４週",BB74/4,IF($BE$3="暦月",(BB74/($BE$8/7)),""))</f>
        <v>0</v>
      </c>
      <c r="BE74" s="1531"/>
      <c r="BF74" s="1527"/>
      <c r="BG74" s="1528"/>
      <c r="BH74" s="1528"/>
      <c r="BI74" s="1528"/>
      <c r="BJ74" s="1529"/>
    </row>
    <row r="75" spans="2:62" ht="20.25" customHeight="1" x14ac:dyDescent="0.15">
      <c r="B75" s="1487">
        <f>B73+1</f>
        <v>30</v>
      </c>
      <c r="C75" s="1489"/>
      <c r="D75" s="1490"/>
      <c r="E75" s="310"/>
      <c r="F75" s="311"/>
      <c r="G75" s="310"/>
      <c r="H75" s="311"/>
      <c r="I75" s="1493"/>
      <c r="J75" s="1494"/>
      <c r="K75" s="1497"/>
      <c r="L75" s="1498"/>
      <c r="M75" s="1498"/>
      <c r="N75" s="1490"/>
      <c r="O75" s="1501"/>
      <c r="P75" s="1502"/>
      <c r="Q75" s="1502"/>
      <c r="R75" s="1502"/>
      <c r="S75" s="1503"/>
      <c r="T75" s="326" t="s">
        <v>921</v>
      </c>
      <c r="U75" s="327"/>
      <c r="V75" s="328"/>
      <c r="W75" s="315"/>
      <c r="X75" s="316"/>
      <c r="Y75" s="316"/>
      <c r="Z75" s="316"/>
      <c r="AA75" s="316"/>
      <c r="AB75" s="316"/>
      <c r="AC75" s="317"/>
      <c r="AD75" s="315"/>
      <c r="AE75" s="316"/>
      <c r="AF75" s="316"/>
      <c r="AG75" s="316"/>
      <c r="AH75" s="316"/>
      <c r="AI75" s="316"/>
      <c r="AJ75" s="317"/>
      <c r="AK75" s="315"/>
      <c r="AL75" s="316"/>
      <c r="AM75" s="316"/>
      <c r="AN75" s="316"/>
      <c r="AO75" s="316"/>
      <c r="AP75" s="316"/>
      <c r="AQ75" s="317"/>
      <c r="AR75" s="315"/>
      <c r="AS75" s="316"/>
      <c r="AT75" s="316"/>
      <c r="AU75" s="316"/>
      <c r="AV75" s="316"/>
      <c r="AW75" s="316"/>
      <c r="AX75" s="317"/>
      <c r="AY75" s="315"/>
      <c r="AZ75" s="316"/>
      <c r="BA75" s="318"/>
      <c r="BB75" s="1507"/>
      <c r="BC75" s="1508"/>
      <c r="BD75" s="1509"/>
      <c r="BE75" s="1510"/>
      <c r="BF75" s="1511"/>
      <c r="BG75" s="1512"/>
      <c r="BH75" s="1512"/>
      <c r="BI75" s="1512"/>
      <c r="BJ75" s="1513"/>
    </row>
    <row r="76" spans="2:62" ht="20.25" customHeight="1" thickBot="1" x14ac:dyDescent="0.2">
      <c r="B76" s="1488"/>
      <c r="C76" s="1491"/>
      <c r="D76" s="1492"/>
      <c r="E76" s="329"/>
      <c r="F76" s="330">
        <f>C76</f>
        <v>0</v>
      </c>
      <c r="G76" s="329"/>
      <c r="H76" s="330">
        <f>I76</f>
        <v>0</v>
      </c>
      <c r="I76" s="1495"/>
      <c r="J76" s="1496"/>
      <c r="K76" s="1499"/>
      <c r="L76" s="1500"/>
      <c r="M76" s="1500"/>
      <c r="N76" s="1492"/>
      <c r="O76" s="1504"/>
      <c r="P76" s="1505"/>
      <c r="Q76" s="1505"/>
      <c r="R76" s="1505"/>
      <c r="S76" s="1506"/>
      <c r="T76" s="331" t="s">
        <v>924</v>
      </c>
      <c r="U76" s="332"/>
      <c r="V76" s="333"/>
      <c r="W76" s="334" t="str">
        <f>IF(W75="","",VLOOKUP(W75,'別紙１-１【記載例】シフト記号表（勤務時間帯）'!$C$6:$L$47,10,FALSE))</f>
        <v/>
      </c>
      <c r="X76" s="335" t="str">
        <f>IF(X75="","",VLOOKUP(X75,'別紙１-１【記載例】シフト記号表（勤務時間帯）'!$C$6:$L$47,10,FALSE))</f>
        <v/>
      </c>
      <c r="Y76" s="335" t="str">
        <f>IF(Y75="","",VLOOKUP(Y75,'別紙１-１【記載例】シフト記号表（勤務時間帯）'!$C$6:$L$47,10,FALSE))</f>
        <v/>
      </c>
      <c r="Z76" s="335" t="str">
        <f>IF(Z75="","",VLOOKUP(Z75,'別紙１-１【記載例】シフト記号表（勤務時間帯）'!$C$6:$L$47,10,FALSE))</f>
        <v/>
      </c>
      <c r="AA76" s="335" t="str">
        <f>IF(AA75="","",VLOOKUP(AA75,'別紙１-１【記載例】シフト記号表（勤務時間帯）'!$C$6:$L$47,10,FALSE))</f>
        <v/>
      </c>
      <c r="AB76" s="335" t="str">
        <f>IF(AB75="","",VLOOKUP(AB75,'別紙１-１【記載例】シフト記号表（勤務時間帯）'!$C$6:$L$47,10,FALSE))</f>
        <v/>
      </c>
      <c r="AC76" s="336" t="str">
        <f>IF(AC75="","",VLOOKUP(AC75,'別紙１-１【記載例】シフト記号表（勤務時間帯）'!$C$6:$L$47,10,FALSE))</f>
        <v/>
      </c>
      <c r="AD76" s="334" t="str">
        <f>IF(AD75="","",VLOOKUP(AD75,'別紙１-１【記載例】シフト記号表（勤務時間帯）'!$C$6:$L$47,10,FALSE))</f>
        <v/>
      </c>
      <c r="AE76" s="335" t="str">
        <f>IF(AE75="","",VLOOKUP(AE75,'別紙１-１【記載例】シフト記号表（勤務時間帯）'!$C$6:$L$47,10,FALSE))</f>
        <v/>
      </c>
      <c r="AF76" s="335" t="str">
        <f>IF(AF75="","",VLOOKUP(AF75,'別紙１-１【記載例】シフト記号表（勤務時間帯）'!$C$6:$L$47,10,FALSE))</f>
        <v/>
      </c>
      <c r="AG76" s="335" t="str">
        <f>IF(AG75="","",VLOOKUP(AG75,'別紙１-１【記載例】シフト記号表（勤務時間帯）'!$C$6:$L$47,10,FALSE))</f>
        <v/>
      </c>
      <c r="AH76" s="335" t="str">
        <f>IF(AH75="","",VLOOKUP(AH75,'別紙１-１【記載例】シフト記号表（勤務時間帯）'!$C$6:$L$47,10,FALSE))</f>
        <v/>
      </c>
      <c r="AI76" s="335" t="str">
        <f>IF(AI75="","",VLOOKUP(AI75,'別紙１-１【記載例】シフト記号表（勤務時間帯）'!$C$6:$L$47,10,FALSE))</f>
        <v/>
      </c>
      <c r="AJ76" s="336" t="str">
        <f>IF(AJ75="","",VLOOKUP(AJ75,'別紙１-１【記載例】シフト記号表（勤務時間帯）'!$C$6:$L$47,10,FALSE))</f>
        <v/>
      </c>
      <c r="AK76" s="334" t="str">
        <f>IF(AK75="","",VLOOKUP(AK75,'別紙１-１【記載例】シフト記号表（勤務時間帯）'!$C$6:$L$47,10,FALSE))</f>
        <v/>
      </c>
      <c r="AL76" s="335" t="str">
        <f>IF(AL75="","",VLOOKUP(AL75,'別紙１-１【記載例】シフト記号表（勤務時間帯）'!$C$6:$L$47,10,FALSE))</f>
        <v/>
      </c>
      <c r="AM76" s="335" t="str">
        <f>IF(AM75="","",VLOOKUP(AM75,'別紙１-１【記載例】シフト記号表（勤務時間帯）'!$C$6:$L$47,10,FALSE))</f>
        <v/>
      </c>
      <c r="AN76" s="335" t="str">
        <f>IF(AN75="","",VLOOKUP(AN75,'別紙１-１【記載例】シフト記号表（勤務時間帯）'!$C$6:$L$47,10,FALSE))</f>
        <v/>
      </c>
      <c r="AO76" s="335" t="str">
        <f>IF(AO75="","",VLOOKUP(AO75,'別紙１-１【記載例】シフト記号表（勤務時間帯）'!$C$6:$L$47,10,FALSE))</f>
        <v/>
      </c>
      <c r="AP76" s="335" t="str">
        <f>IF(AP75="","",VLOOKUP(AP75,'別紙１-１【記載例】シフト記号表（勤務時間帯）'!$C$6:$L$47,10,FALSE))</f>
        <v/>
      </c>
      <c r="AQ76" s="336" t="str">
        <f>IF(AQ75="","",VLOOKUP(AQ75,'別紙１-１【記載例】シフト記号表（勤務時間帯）'!$C$6:$L$47,10,FALSE))</f>
        <v/>
      </c>
      <c r="AR76" s="334" t="str">
        <f>IF(AR75="","",VLOOKUP(AR75,'別紙１-１【記載例】シフト記号表（勤務時間帯）'!$C$6:$L$47,10,FALSE))</f>
        <v/>
      </c>
      <c r="AS76" s="335" t="str">
        <f>IF(AS75="","",VLOOKUP(AS75,'別紙１-１【記載例】シフト記号表（勤務時間帯）'!$C$6:$L$47,10,FALSE))</f>
        <v/>
      </c>
      <c r="AT76" s="335" t="str">
        <f>IF(AT75="","",VLOOKUP(AT75,'別紙１-１【記載例】シフト記号表（勤務時間帯）'!$C$6:$L$47,10,FALSE))</f>
        <v/>
      </c>
      <c r="AU76" s="335" t="str">
        <f>IF(AU75="","",VLOOKUP(AU75,'別紙１-１【記載例】シフト記号表（勤務時間帯）'!$C$6:$L$47,10,FALSE))</f>
        <v/>
      </c>
      <c r="AV76" s="335" t="str">
        <f>IF(AV75="","",VLOOKUP(AV75,'別紙１-１【記載例】シフト記号表（勤務時間帯）'!$C$6:$L$47,10,FALSE))</f>
        <v/>
      </c>
      <c r="AW76" s="335" t="str">
        <f>IF(AW75="","",VLOOKUP(AW75,'別紙１-１【記載例】シフト記号表（勤務時間帯）'!$C$6:$L$47,10,FALSE))</f>
        <v/>
      </c>
      <c r="AX76" s="336" t="str">
        <f>IF(AX75="","",VLOOKUP(AX75,'別紙１-１【記載例】シフト記号表（勤務時間帯）'!$C$6:$L$47,10,FALSE))</f>
        <v/>
      </c>
      <c r="AY76" s="334" t="str">
        <f>IF(AY75="","",VLOOKUP(AY75,'別紙１-１【記載例】シフト記号表（勤務時間帯）'!$C$6:$L$47,10,FALSE))</f>
        <v/>
      </c>
      <c r="AZ76" s="335" t="str">
        <f>IF(AZ75="","",VLOOKUP(AZ75,'別紙１-１【記載例】シフト記号表（勤務時間帯）'!$C$6:$L$47,10,FALSE))</f>
        <v/>
      </c>
      <c r="BA76" s="337" t="str">
        <f>IF(BA75="","",VLOOKUP(BA75,'別紙１-１【記載例】シフト記号表（勤務時間帯）'!$C$6:$L$47,10,FALSE))</f>
        <v/>
      </c>
      <c r="BB76" s="1517">
        <f>IF($BE$3="４週",SUM(W76:AX76),IF($BE$3="暦月",SUM(W76:BA76),""))</f>
        <v>0</v>
      </c>
      <c r="BC76" s="1518"/>
      <c r="BD76" s="1519">
        <f>IF($BE$3="４週",BB76/4,IF($BE$3="暦月",(BB76/($BE$8/7)),""))</f>
        <v>0</v>
      </c>
      <c r="BE76" s="1518"/>
      <c r="BF76" s="1514"/>
      <c r="BG76" s="1515"/>
      <c r="BH76" s="1515"/>
      <c r="BI76" s="1515"/>
      <c r="BJ76" s="1516"/>
    </row>
    <row r="77" spans="2:62" ht="20.25" customHeight="1" x14ac:dyDescent="0.15">
      <c r="B77" s="338"/>
      <c r="C77" s="339"/>
      <c r="D77" s="339"/>
      <c r="E77" s="339"/>
      <c r="F77" s="339"/>
      <c r="G77" s="339"/>
      <c r="H77" s="339"/>
      <c r="I77" s="340"/>
      <c r="J77" s="340"/>
      <c r="K77" s="339"/>
      <c r="L77" s="339"/>
      <c r="M77" s="339"/>
      <c r="N77" s="339"/>
      <c r="O77" s="341"/>
      <c r="P77" s="341"/>
      <c r="Q77" s="341"/>
      <c r="R77" s="342"/>
      <c r="S77" s="342"/>
      <c r="T77" s="342"/>
      <c r="U77" s="343"/>
      <c r="V77" s="344"/>
      <c r="W77" s="345"/>
      <c r="X77" s="345"/>
      <c r="Y77" s="345"/>
      <c r="Z77" s="345"/>
      <c r="AA77" s="345"/>
      <c r="AB77" s="345"/>
      <c r="AC77" s="345"/>
      <c r="AD77" s="345"/>
      <c r="AE77" s="345"/>
      <c r="AF77" s="345"/>
      <c r="AG77" s="345"/>
      <c r="AH77" s="345"/>
      <c r="AI77" s="345"/>
      <c r="AJ77" s="345"/>
      <c r="AK77" s="345"/>
      <c r="AL77" s="345"/>
      <c r="AM77" s="345"/>
      <c r="AN77" s="345"/>
      <c r="AO77" s="345"/>
      <c r="AP77" s="345"/>
      <c r="AQ77" s="345"/>
      <c r="AR77" s="345"/>
      <c r="AS77" s="345"/>
      <c r="AT77" s="345"/>
      <c r="AU77" s="345"/>
      <c r="AV77" s="345"/>
      <c r="AW77" s="345"/>
      <c r="AX77" s="345"/>
      <c r="AY77" s="345"/>
      <c r="AZ77" s="345"/>
      <c r="BA77" s="345"/>
      <c r="BB77" s="345"/>
      <c r="BC77" s="345"/>
      <c r="BD77" s="346"/>
      <c r="BE77" s="346"/>
      <c r="BF77" s="341"/>
      <c r="BG77" s="341"/>
      <c r="BH77" s="341"/>
      <c r="BI77" s="341"/>
      <c r="BJ77" s="341"/>
    </row>
    <row r="78" spans="2:62" ht="20.25" customHeight="1" x14ac:dyDescent="0.15">
      <c r="B78" s="338"/>
      <c r="C78" s="339"/>
      <c r="D78" s="339"/>
      <c r="E78" s="339"/>
      <c r="F78" s="339"/>
      <c r="G78" s="339"/>
      <c r="H78" s="339"/>
      <c r="I78" s="347"/>
      <c r="J78" s="264" t="s">
        <v>968</v>
      </c>
      <c r="K78" s="264"/>
      <c r="L78" s="264"/>
      <c r="M78" s="264"/>
      <c r="N78" s="264"/>
      <c r="O78" s="264"/>
      <c r="P78" s="264"/>
      <c r="Q78" s="264"/>
      <c r="R78" s="264"/>
      <c r="S78" s="264"/>
      <c r="T78" s="269"/>
      <c r="U78" s="264"/>
      <c r="V78" s="264"/>
      <c r="W78" s="264"/>
      <c r="X78" s="264"/>
      <c r="Y78" s="264"/>
      <c r="Z78" s="348"/>
      <c r="AA78" s="348"/>
      <c r="AB78" s="348"/>
      <c r="AC78" s="348"/>
      <c r="AD78" s="348"/>
      <c r="AE78" s="348"/>
      <c r="AF78" s="348"/>
      <c r="AG78" s="348"/>
      <c r="AH78" s="348"/>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9"/>
      <c r="BE78" s="346"/>
      <c r="BF78" s="341"/>
      <c r="BG78" s="341"/>
      <c r="BH78" s="341"/>
      <c r="BI78" s="341"/>
      <c r="BJ78" s="341"/>
    </row>
    <row r="79" spans="2:62" ht="20.25" customHeight="1" x14ac:dyDescent="0.15">
      <c r="B79" s="338"/>
      <c r="C79" s="339"/>
      <c r="D79" s="339"/>
      <c r="E79" s="339"/>
      <c r="F79" s="339"/>
      <c r="G79" s="339"/>
      <c r="H79" s="339"/>
      <c r="I79" s="347"/>
      <c r="J79" s="264"/>
      <c r="K79" s="264" t="s">
        <v>969</v>
      </c>
      <c r="L79" s="264"/>
      <c r="M79" s="264"/>
      <c r="N79" s="264"/>
      <c r="O79" s="264"/>
      <c r="P79" s="264"/>
      <c r="Q79" s="264"/>
      <c r="R79" s="264"/>
      <c r="S79" s="264"/>
      <c r="T79" s="269"/>
      <c r="U79" s="264"/>
      <c r="V79" s="264"/>
      <c r="W79" s="264"/>
      <c r="X79" s="264"/>
      <c r="Y79" s="264"/>
      <c r="Z79" s="348"/>
      <c r="AA79" s="264" t="s">
        <v>970</v>
      </c>
      <c r="AB79" s="264"/>
      <c r="AC79" s="264"/>
      <c r="AD79" s="264"/>
      <c r="AE79" s="264"/>
      <c r="AF79" s="264"/>
      <c r="AG79" s="264"/>
      <c r="AH79" s="264"/>
      <c r="AI79" s="264"/>
      <c r="AJ79" s="269"/>
      <c r="AK79" s="264"/>
      <c r="AL79" s="264"/>
      <c r="AM79" s="264"/>
      <c r="AN79" s="264"/>
      <c r="AO79" s="348"/>
      <c r="AP79" s="348"/>
      <c r="AQ79" s="264" t="s">
        <v>971</v>
      </c>
      <c r="AR79" s="264"/>
      <c r="AS79" s="264"/>
      <c r="AT79" s="264"/>
      <c r="AU79" s="264"/>
      <c r="AV79" s="264"/>
      <c r="AW79" s="348"/>
      <c r="AX79" s="348"/>
      <c r="AY79" s="348"/>
      <c r="AZ79" s="348"/>
      <c r="BA79" s="348"/>
      <c r="BB79" s="348"/>
      <c r="BC79" s="348"/>
      <c r="BD79" s="349"/>
      <c r="BE79" s="346"/>
      <c r="BF79" s="341"/>
      <c r="BG79" s="341"/>
      <c r="BH79" s="341"/>
      <c r="BI79" s="341"/>
      <c r="BJ79" s="341"/>
    </row>
    <row r="80" spans="2:62" ht="20.25" customHeight="1" x14ac:dyDescent="0.15">
      <c r="B80" s="338"/>
      <c r="C80" s="339"/>
      <c r="D80" s="339"/>
      <c r="E80" s="339"/>
      <c r="F80" s="339"/>
      <c r="G80" s="339"/>
      <c r="H80" s="339"/>
      <c r="I80" s="347"/>
      <c r="J80" s="264"/>
      <c r="K80" s="1466" t="s">
        <v>972</v>
      </c>
      <c r="L80" s="1466"/>
      <c r="M80" s="1466" t="s">
        <v>973</v>
      </c>
      <c r="N80" s="1466"/>
      <c r="O80" s="1466"/>
      <c r="P80" s="1466"/>
      <c r="Q80" s="264"/>
      <c r="R80" s="1484" t="s">
        <v>974</v>
      </c>
      <c r="S80" s="1484"/>
      <c r="T80" s="1484"/>
      <c r="U80" s="1484"/>
      <c r="V80" s="264"/>
      <c r="W80" s="350" t="s">
        <v>975</v>
      </c>
      <c r="X80" s="350"/>
      <c r="Y80" s="264"/>
      <c r="Z80" s="348"/>
      <c r="AA80" s="1466" t="s">
        <v>972</v>
      </c>
      <c r="AB80" s="1466"/>
      <c r="AC80" s="1466" t="s">
        <v>973</v>
      </c>
      <c r="AD80" s="1466"/>
      <c r="AE80" s="1466"/>
      <c r="AF80" s="1466"/>
      <c r="AG80" s="264"/>
      <c r="AH80" s="1484" t="s">
        <v>974</v>
      </c>
      <c r="AI80" s="1484"/>
      <c r="AJ80" s="1484"/>
      <c r="AK80" s="1484"/>
      <c r="AL80" s="264"/>
      <c r="AM80" s="350" t="s">
        <v>975</v>
      </c>
      <c r="AN80" s="350"/>
      <c r="AO80" s="348"/>
      <c r="AP80" s="348"/>
      <c r="AQ80" s="1468" t="s">
        <v>976</v>
      </c>
      <c r="AR80" s="1468"/>
      <c r="AS80" s="1468" t="s">
        <v>977</v>
      </c>
      <c r="AT80" s="1468"/>
      <c r="AU80" s="1468"/>
      <c r="AV80" s="1468"/>
      <c r="AW80" s="348"/>
      <c r="AX80" s="348"/>
      <c r="AY80" s="348"/>
      <c r="AZ80" s="348"/>
      <c r="BA80" s="348"/>
      <c r="BB80" s="348"/>
      <c r="BC80" s="348"/>
      <c r="BD80" s="349"/>
      <c r="BE80" s="346"/>
      <c r="BF80" s="341"/>
      <c r="BG80" s="341"/>
      <c r="BH80" s="341"/>
      <c r="BI80" s="341"/>
      <c r="BJ80" s="341"/>
    </row>
    <row r="81" spans="2:62" ht="20.25" customHeight="1" x14ac:dyDescent="0.15">
      <c r="B81" s="338"/>
      <c r="C81" s="339"/>
      <c r="D81" s="339"/>
      <c r="E81" s="339"/>
      <c r="F81" s="339"/>
      <c r="G81" s="339"/>
      <c r="H81" s="339"/>
      <c r="I81" s="347"/>
      <c r="J81" s="264"/>
      <c r="K81" s="1467"/>
      <c r="L81" s="1467"/>
      <c r="M81" s="1467" t="s">
        <v>978</v>
      </c>
      <c r="N81" s="1467"/>
      <c r="O81" s="1467" t="s">
        <v>979</v>
      </c>
      <c r="P81" s="1467"/>
      <c r="Q81" s="264"/>
      <c r="R81" s="1467" t="s">
        <v>978</v>
      </c>
      <c r="S81" s="1467"/>
      <c r="T81" s="1467" t="s">
        <v>979</v>
      </c>
      <c r="U81" s="1467"/>
      <c r="V81" s="264"/>
      <c r="W81" s="350" t="s">
        <v>980</v>
      </c>
      <c r="X81" s="350"/>
      <c r="Y81" s="264"/>
      <c r="Z81" s="348"/>
      <c r="AA81" s="1467"/>
      <c r="AB81" s="1467"/>
      <c r="AC81" s="1467" t="s">
        <v>978</v>
      </c>
      <c r="AD81" s="1467"/>
      <c r="AE81" s="1467" t="s">
        <v>979</v>
      </c>
      <c r="AF81" s="1467"/>
      <c r="AG81" s="264"/>
      <c r="AH81" s="1467" t="s">
        <v>978</v>
      </c>
      <c r="AI81" s="1467"/>
      <c r="AJ81" s="1467" t="s">
        <v>979</v>
      </c>
      <c r="AK81" s="1467"/>
      <c r="AL81" s="264"/>
      <c r="AM81" s="350" t="s">
        <v>980</v>
      </c>
      <c r="AN81" s="350"/>
      <c r="AO81" s="348"/>
      <c r="AP81" s="348"/>
      <c r="AQ81" s="1468" t="s">
        <v>981</v>
      </c>
      <c r="AR81" s="1468"/>
      <c r="AS81" s="1468" t="s">
        <v>982</v>
      </c>
      <c r="AT81" s="1468"/>
      <c r="AU81" s="1468"/>
      <c r="AV81" s="1468"/>
      <c r="AW81" s="348"/>
      <c r="AX81" s="348"/>
      <c r="AY81" s="348"/>
      <c r="AZ81" s="348"/>
      <c r="BA81" s="348"/>
      <c r="BB81" s="348"/>
      <c r="BC81" s="348"/>
      <c r="BD81" s="349"/>
      <c r="BE81" s="346"/>
      <c r="BF81" s="341"/>
      <c r="BG81" s="341"/>
      <c r="BH81" s="341"/>
      <c r="BI81" s="341"/>
      <c r="BJ81" s="341"/>
    </row>
    <row r="82" spans="2:62" ht="20.25" customHeight="1" x14ac:dyDescent="0.15">
      <c r="B82" s="338"/>
      <c r="C82" s="339"/>
      <c r="D82" s="339"/>
      <c r="E82" s="339"/>
      <c r="F82" s="339"/>
      <c r="G82" s="339"/>
      <c r="H82" s="339"/>
      <c r="I82" s="347"/>
      <c r="J82" s="264"/>
      <c r="K82" s="1468" t="s">
        <v>981</v>
      </c>
      <c r="L82" s="1468"/>
      <c r="M82" s="1471">
        <f>SUMIFS($BB$17:$BB$76,$F$17:$F$76,"医師",$H$17:$H$76,"A")</f>
        <v>480</v>
      </c>
      <c r="N82" s="1471"/>
      <c r="O82" s="1472">
        <f>SUMIFS($BD$17:$BD$76,$F$17:$F$76,"医師",$H$17:$H$76,"A")</f>
        <v>120</v>
      </c>
      <c r="P82" s="1472"/>
      <c r="Q82" s="351"/>
      <c r="R82" s="1478">
        <v>0</v>
      </c>
      <c r="S82" s="1478"/>
      <c r="T82" s="1478">
        <v>0</v>
      </c>
      <c r="U82" s="1478"/>
      <c r="V82" s="351"/>
      <c r="W82" s="1482">
        <v>3</v>
      </c>
      <c r="X82" s="1483"/>
      <c r="Y82" s="264"/>
      <c r="Z82" s="348"/>
      <c r="AA82" s="1468" t="s">
        <v>981</v>
      </c>
      <c r="AB82" s="1468"/>
      <c r="AC82" s="1471">
        <f>SUMIFS($BB$17:$BB$76,$F$17:$F$76,"薬剤師",$H$17:$H$76,"A")</f>
        <v>320</v>
      </c>
      <c r="AD82" s="1471"/>
      <c r="AE82" s="1472">
        <f>SUMIFS($BD$17:$BD$76,$F$17:$F$76,"薬剤師",$H$17:$H$76,"A")</f>
        <v>80</v>
      </c>
      <c r="AF82" s="1472"/>
      <c r="AG82" s="351"/>
      <c r="AH82" s="1478">
        <v>0</v>
      </c>
      <c r="AI82" s="1478"/>
      <c r="AJ82" s="1478">
        <v>0</v>
      </c>
      <c r="AK82" s="1478"/>
      <c r="AL82" s="351"/>
      <c r="AM82" s="1482">
        <v>2</v>
      </c>
      <c r="AN82" s="1483"/>
      <c r="AO82" s="348"/>
      <c r="AP82" s="348"/>
      <c r="AQ82" s="1468" t="s">
        <v>983</v>
      </c>
      <c r="AR82" s="1468"/>
      <c r="AS82" s="1468" t="s">
        <v>984</v>
      </c>
      <c r="AT82" s="1468"/>
      <c r="AU82" s="1468"/>
      <c r="AV82" s="1468"/>
      <c r="AW82" s="348"/>
      <c r="AX82" s="348"/>
      <c r="AY82" s="348"/>
      <c r="AZ82" s="348"/>
      <c r="BA82" s="348"/>
      <c r="BB82" s="348"/>
      <c r="BC82" s="348"/>
      <c r="BD82" s="349"/>
      <c r="BE82" s="346"/>
      <c r="BF82" s="341"/>
      <c r="BG82" s="341"/>
      <c r="BH82" s="341"/>
      <c r="BI82" s="341"/>
      <c r="BJ82" s="341"/>
    </row>
    <row r="83" spans="2:62" ht="20.25" customHeight="1" x14ac:dyDescent="0.15">
      <c r="B83" s="338"/>
      <c r="C83" s="339"/>
      <c r="D83" s="339"/>
      <c r="E83" s="339"/>
      <c r="F83" s="339"/>
      <c r="G83" s="339"/>
      <c r="H83" s="339"/>
      <c r="I83" s="347"/>
      <c r="J83" s="264"/>
      <c r="K83" s="1468" t="s">
        <v>983</v>
      </c>
      <c r="L83" s="1468"/>
      <c r="M83" s="1471">
        <f>SUMIFS($BB$17:$BB$76,$F$17:$F$76,"医師",$H$17:$H$76,"B")</f>
        <v>0</v>
      </c>
      <c r="N83" s="1471"/>
      <c r="O83" s="1472">
        <f>SUMIFS($BD$17:$BD$76,$F$17:$F$76,"医師",$H$17:$H$76,"B")</f>
        <v>0</v>
      </c>
      <c r="P83" s="1472"/>
      <c r="Q83" s="351"/>
      <c r="R83" s="1478">
        <v>0</v>
      </c>
      <c r="S83" s="1478"/>
      <c r="T83" s="1478">
        <v>0</v>
      </c>
      <c r="U83" s="1478"/>
      <c r="V83" s="351"/>
      <c r="W83" s="1482">
        <v>0</v>
      </c>
      <c r="X83" s="1483"/>
      <c r="Y83" s="264"/>
      <c r="Z83" s="348"/>
      <c r="AA83" s="1468" t="s">
        <v>983</v>
      </c>
      <c r="AB83" s="1468"/>
      <c r="AC83" s="1471">
        <f>SUMIFS($BB$17:$BB$76,$F$17:$F$76,"薬剤師",$H$17:$H$76,"B")</f>
        <v>0</v>
      </c>
      <c r="AD83" s="1471"/>
      <c r="AE83" s="1472">
        <f>SUMIFS($BD$17:$BD$76,$F$17:$F$76,"薬剤師",$H$17:$H$76,"B")</f>
        <v>0</v>
      </c>
      <c r="AF83" s="1472"/>
      <c r="AG83" s="351"/>
      <c r="AH83" s="1478">
        <v>0</v>
      </c>
      <c r="AI83" s="1478"/>
      <c r="AJ83" s="1478">
        <v>0</v>
      </c>
      <c r="AK83" s="1478"/>
      <c r="AL83" s="351"/>
      <c r="AM83" s="1482">
        <v>0</v>
      </c>
      <c r="AN83" s="1483"/>
      <c r="AO83" s="348"/>
      <c r="AP83" s="348"/>
      <c r="AQ83" s="1468" t="s">
        <v>985</v>
      </c>
      <c r="AR83" s="1468"/>
      <c r="AS83" s="1468" t="s">
        <v>986</v>
      </c>
      <c r="AT83" s="1468"/>
      <c r="AU83" s="1468"/>
      <c r="AV83" s="1468"/>
      <c r="AW83" s="348"/>
      <c r="AX83" s="348"/>
      <c r="AY83" s="348"/>
      <c r="AZ83" s="348"/>
      <c r="BA83" s="348"/>
      <c r="BB83" s="348"/>
      <c r="BC83" s="348"/>
      <c r="BD83" s="349"/>
      <c r="BE83" s="346"/>
      <c r="BF83" s="341"/>
      <c r="BG83" s="341"/>
      <c r="BH83" s="341"/>
      <c r="BI83" s="341"/>
      <c r="BJ83" s="341"/>
    </row>
    <row r="84" spans="2:62" ht="20.25" customHeight="1" x14ac:dyDescent="0.15">
      <c r="B84" s="338"/>
      <c r="C84" s="339"/>
      <c r="D84" s="339"/>
      <c r="E84" s="339"/>
      <c r="F84" s="339"/>
      <c r="G84" s="339"/>
      <c r="H84" s="339"/>
      <c r="I84" s="347"/>
      <c r="J84" s="264"/>
      <c r="K84" s="1468" t="s">
        <v>985</v>
      </c>
      <c r="L84" s="1468"/>
      <c r="M84" s="1471">
        <f>SUMIFS($BB$17:$BB$76,$F$17:$F$76,"医師",$H$17:$H$76,"C")</f>
        <v>0</v>
      </c>
      <c r="N84" s="1471"/>
      <c r="O84" s="1472">
        <f>SUMIFS($BD$17:$BD$76,$F$17:$F$76,"医師",$H$17:$H$76,"C")</f>
        <v>0</v>
      </c>
      <c r="P84" s="1472"/>
      <c r="Q84" s="351"/>
      <c r="R84" s="1478">
        <v>0</v>
      </c>
      <c r="S84" s="1478"/>
      <c r="T84" s="1479">
        <v>0</v>
      </c>
      <c r="U84" s="1479"/>
      <c r="V84" s="351"/>
      <c r="W84" s="1480" t="s">
        <v>987</v>
      </c>
      <c r="X84" s="1481"/>
      <c r="Y84" s="264"/>
      <c r="Z84" s="348"/>
      <c r="AA84" s="1468" t="s">
        <v>985</v>
      </c>
      <c r="AB84" s="1468"/>
      <c r="AC84" s="1471">
        <f>SUMIFS($BB$17:$BB$76,$F$17:$F$76,"薬剤師",$H$17:$H$76,"C")</f>
        <v>0</v>
      </c>
      <c r="AD84" s="1471"/>
      <c r="AE84" s="1472">
        <f>SUMIFS($BD$17:$BD$76,$F$17:$F$76,"薬剤師",$H$17:$H$76,"C")</f>
        <v>0</v>
      </c>
      <c r="AF84" s="1472"/>
      <c r="AG84" s="351"/>
      <c r="AH84" s="1478">
        <v>0</v>
      </c>
      <c r="AI84" s="1478"/>
      <c r="AJ84" s="1479">
        <v>0</v>
      </c>
      <c r="AK84" s="1479"/>
      <c r="AL84" s="351"/>
      <c r="AM84" s="1480" t="s">
        <v>987</v>
      </c>
      <c r="AN84" s="1481"/>
      <c r="AO84" s="348"/>
      <c r="AP84" s="348"/>
      <c r="AQ84" s="1468" t="s">
        <v>988</v>
      </c>
      <c r="AR84" s="1468"/>
      <c r="AS84" s="1468" t="s">
        <v>989</v>
      </c>
      <c r="AT84" s="1468"/>
      <c r="AU84" s="1468"/>
      <c r="AV84" s="1468"/>
      <c r="AW84" s="348"/>
      <c r="AX84" s="348"/>
      <c r="AY84" s="348"/>
      <c r="AZ84" s="348"/>
      <c r="BA84" s="348"/>
      <c r="BB84" s="348"/>
      <c r="BC84" s="348"/>
      <c r="BD84" s="349"/>
      <c r="BE84" s="346"/>
      <c r="BF84" s="341"/>
      <c r="BG84" s="341"/>
      <c r="BH84" s="341"/>
      <c r="BI84" s="341"/>
      <c r="BJ84" s="341"/>
    </row>
    <row r="85" spans="2:62" ht="20.25" customHeight="1" x14ac:dyDescent="0.15">
      <c r="B85" s="338"/>
      <c r="C85" s="339"/>
      <c r="D85" s="339"/>
      <c r="E85" s="339"/>
      <c r="F85" s="339"/>
      <c r="G85" s="339"/>
      <c r="H85" s="339"/>
      <c r="I85" s="347"/>
      <c r="J85" s="264"/>
      <c r="K85" s="1468" t="s">
        <v>988</v>
      </c>
      <c r="L85" s="1468"/>
      <c r="M85" s="1471">
        <f>SUMIFS($BB$17:$BB$76,$F$17:$F$76,"医師",$H$17:$H$76,"D")</f>
        <v>0</v>
      </c>
      <c r="N85" s="1471"/>
      <c r="O85" s="1472">
        <f>SUMIFS($BD$17:$BD$76,$F$17:$F$76,"医師",$H$17:$H$76,"D")</f>
        <v>0</v>
      </c>
      <c r="P85" s="1472"/>
      <c r="Q85" s="351"/>
      <c r="R85" s="1478">
        <v>0</v>
      </c>
      <c r="S85" s="1478"/>
      <c r="T85" s="1479">
        <v>0</v>
      </c>
      <c r="U85" s="1479"/>
      <c r="V85" s="351"/>
      <c r="W85" s="1480" t="s">
        <v>987</v>
      </c>
      <c r="X85" s="1481"/>
      <c r="Y85" s="264"/>
      <c r="Z85" s="348"/>
      <c r="AA85" s="1468" t="s">
        <v>988</v>
      </c>
      <c r="AB85" s="1468"/>
      <c r="AC85" s="1471">
        <f>SUMIFS($BB$17:$BB$76,$F$17:$F$76,"薬剤師",$H$17:$H$76,"D")</f>
        <v>0</v>
      </c>
      <c r="AD85" s="1471"/>
      <c r="AE85" s="1472">
        <f>SUMIFS($BD$17:$BD$76,$F$17:$F$76,"薬剤師",$H$17:$H$76,"D")</f>
        <v>0</v>
      </c>
      <c r="AF85" s="1472"/>
      <c r="AG85" s="351"/>
      <c r="AH85" s="1478">
        <v>0</v>
      </c>
      <c r="AI85" s="1478"/>
      <c r="AJ85" s="1479">
        <v>0</v>
      </c>
      <c r="AK85" s="1479"/>
      <c r="AL85" s="351"/>
      <c r="AM85" s="1480" t="s">
        <v>987</v>
      </c>
      <c r="AN85" s="1481"/>
      <c r="AO85" s="348"/>
      <c r="AP85" s="348"/>
      <c r="AQ85" s="264"/>
      <c r="AR85" s="264"/>
      <c r="AS85" s="264"/>
      <c r="AT85" s="264"/>
      <c r="AU85" s="264"/>
      <c r="AV85" s="264"/>
      <c r="AW85" s="264"/>
      <c r="AX85" s="264"/>
      <c r="AY85" s="264"/>
      <c r="AZ85" s="264"/>
      <c r="BA85" s="264"/>
      <c r="BB85" s="264"/>
      <c r="BC85" s="264"/>
      <c r="BD85" s="264"/>
      <c r="BJ85" s="341"/>
    </row>
    <row r="86" spans="2:62" ht="20.25" customHeight="1" x14ac:dyDescent="0.15">
      <c r="B86" s="338"/>
      <c r="C86" s="339"/>
      <c r="D86" s="339"/>
      <c r="E86" s="339"/>
      <c r="F86" s="339"/>
      <c r="G86" s="339"/>
      <c r="H86" s="339"/>
      <c r="I86" s="347"/>
      <c r="J86" s="264"/>
      <c r="K86" s="1468" t="s">
        <v>990</v>
      </c>
      <c r="L86" s="1468"/>
      <c r="M86" s="1471">
        <f>SUM(M82:N85)</f>
        <v>480</v>
      </c>
      <c r="N86" s="1471"/>
      <c r="O86" s="1472">
        <f>SUM(O82:P85)</f>
        <v>120</v>
      </c>
      <c r="P86" s="1472"/>
      <c r="Q86" s="351"/>
      <c r="R86" s="1471">
        <f>SUM(R82:S85)</f>
        <v>0</v>
      </c>
      <c r="S86" s="1471"/>
      <c r="T86" s="1472">
        <f>SUM(T82:U85)</f>
        <v>0</v>
      </c>
      <c r="U86" s="1472"/>
      <c r="V86" s="351"/>
      <c r="W86" s="1473">
        <f>SUM(W82:X83)</f>
        <v>3</v>
      </c>
      <c r="X86" s="1474"/>
      <c r="Y86" s="264"/>
      <c r="Z86" s="348"/>
      <c r="AA86" s="1468" t="s">
        <v>990</v>
      </c>
      <c r="AB86" s="1468"/>
      <c r="AC86" s="1471">
        <f>SUM(AC82:AD85)</f>
        <v>320</v>
      </c>
      <c r="AD86" s="1471"/>
      <c r="AE86" s="1472">
        <f>SUM(AE82:AF85)</f>
        <v>80</v>
      </c>
      <c r="AF86" s="1472"/>
      <c r="AG86" s="351"/>
      <c r="AH86" s="1471">
        <f>SUM(AH82:AI85)</f>
        <v>0</v>
      </c>
      <c r="AI86" s="1471"/>
      <c r="AJ86" s="1472">
        <f>SUM(AJ82:AK85)</f>
        <v>0</v>
      </c>
      <c r="AK86" s="1472"/>
      <c r="AL86" s="351"/>
      <c r="AM86" s="1473">
        <f>SUM(AM82:AN83)</f>
        <v>2</v>
      </c>
      <c r="AN86" s="1474"/>
      <c r="AO86" s="348"/>
      <c r="AP86" s="348"/>
      <c r="AQ86" s="264"/>
      <c r="AR86" s="264"/>
      <c r="AS86" s="264"/>
      <c r="AT86" s="264"/>
      <c r="AU86" s="264"/>
      <c r="AV86" s="264"/>
      <c r="AW86" s="264"/>
      <c r="AX86" s="264"/>
      <c r="AY86" s="264"/>
      <c r="AZ86" s="264"/>
      <c r="BA86" s="264"/>
      <c r="BB86" s="264"/>
      <c r="BC86" s="264"/>
      <c r="BD86" s="264"/>
    </row>
    <row r="87" spans="2:62" ht="20.25" customHeight="1" x14ac:dyDescent="0.15">
      <c r="B87" s="338"/>
      <c r="C87" s="339"/>
      <c r="D87" s="339"/>
      <c r="E87" s="339"/>
      <c r="F87" s="339"/>
      <c r="G87" s="339"/>
      <c r="H87" s="339"/>
      <c r="I87" s="347"/>
      <c r="J87" s="347"/>
      <c r="K87" s="352"/>
      <c r="L87" s="352"/>
      <c r="M87" s="352"/>
      <c r="N87" s="352"/>
      <c r="O87" s="353"/>
      <c r="P87" s="353"/>
      <c r="Q87" s="353"/>
      <c r="R87" s="354"/>
      <c r="S87" s="354"/>
      <c r="T87" s="354"/>
      <c r="U87" s="354"/>
      <c r="V87" s="355"/>
      <c r="W87" s="348"/>
      <c r="X87" s="348"/>
      <c r="Y87" s="348"/>
      <c r="Z87" s="348"/>
      <c r="AA87" s="352"/>
      <c r="AB87" s="352"/>
      <c r="AC87" s="352"/>
      <c r="AD87" s="352"/>
      <c r="AE87" s="353"/>
      <c r="AF87" s="353"/>
      <c r="AG87" s="353"/>
      <c r="AH87" s="354"/>
      <c r="AI87" s="354"/>
      <c r="AJ87" s="354"/>
      <c r="AK87" s="354"/>
      <c r="AL87" s="355"/>
      <c r="AM87" s="348"/>
      <c r="AN87" s="348"/>
      <c r="AO87" s="348"/>
      <c r="AP87" s="348"/>
      <c r="AQ87" s="264"/>
      <c r="AR87" s="264"/>
      <c r="AS87" s="264"/>
      <c r="AT87" s="264"/>
      <c r="AU87" s="264"/>
      <c r="AV87" s="264"/>
      <c r="AW87" s="264"/>
      <c r="AX87" s="264"/>
      <c r="AY87" s="264"/>
      <c r="AZ87" s="264"/>
      <c r="BA87" s="264"/>
      <c r="BB87" s="264"/>
      <c r="BC87" s="264"/>
      <c r="BD87" s="264"/>
    </row>
    <row r="88" spans="2:62" ht="20.25" customHeight="1" x14ac:dyDescent="0.15">
      <c r="B88" s="338"/>
      <c r="C88" s="339"/>
      <c r="D88" s="339"/>
      <c r="E88" s="339"/>
      <c r="F88" s="339"/>
      <c r="G88" s="339"/>
      <c r="H88" s="339"/>
      <c r="I88" s="347"/>
      <c r="J88" s="347"/>
      <c r="K88" s="269" t="s">
        <v>991</v>
      </c>
      <c r="L88" s="264"/>
      <c r="M88" s="264"/>
      <c r="N88" s="264"/>
      <c r="O88" s="264"/>
      <c r="P88" s="264"/>
      <c r="Q88" s="270" t="s">
        <v>992</v>
      </c>
      <c r="R88" s="1485" t="s">
        <v>993</v>
      </c>
      <c r="S88" s="1486"/>
      <c r="T88" s="270"/>
      <c r="U88" s="270"/>
      <c r="V88" s="264"/>
      <c r="W88" s="264"/>
      <c r="X88" s="264"/>
      <c r="Y88" s="348"/>
      <c r="Z88" s="348"/>
      <c r="AA88" s="269" t="s">
        <v>991</v>
      </c>
      <c r="AB88" s="264"/>
      <c r="AC88" s="264"/>
      <c r="AD88" s="264"/>
      <c r="AE88" s="264"/>
      <c r="AF88" s="264"/>
      <c r="AG88" s="270" t="s">
        <v>992</v>
      </c>
      <c r="AH88" s="1475" t="str">
        <f>R88</f>
        <v>週</v>
      </c>
      <c r="AI88" s="1476"/>
      <c r="AJ88" s="270"/>
      <c r="AK88" s="270"/>
      <c r="AL88" s="264"/>
      <c r="AM88" s="264"/>
      <c r="AN88" s="264"/>
      <c r="AO88" s="348"/>
      <c r="AP88" s="348"/>
      <c r="AQ88" s="264"/>
      <c r="AR88" s="264"/>
      <c r="AS88" s="264"/>
      <c r="AT88" s="264"/>
      <c r="AU88" s="264"/>
      <c r="AV88" s="264"/>
      <c r="AW88" s="264"/>
      <c r="AX88" s="264"/>
      <c r="AY88" s="264"/>
      <c r="AZ88" s="264"/>
      <c r="BA88" s="264"/>
      <c r="BB88" s="264"/>
      <c r="BC88" s="264"/>
      <c r="BD88" s="264"/>
    </row>
    <row r="89" spans="2:62" ht="20.25" customHeight="1" x14ac:dyDescent="0.15">
      <c r="B89" s="338"/>
      <c r="C89" s="339"/>
      <c r="D89" s="339"/>
      <c r="E89" s="339"/>
      <c r="F89" s="339"/>
      <c r="G89" s="339"/>
      <c r="H89" s="339"/>
      <c r="I89" s="347"/>
      <c r="J89" s="347"/>
      <c r="K89" s="264" t="s">
        <v>994</v>
      </c>
      <c r="L89" s="264"/>
      <c r="M89" s="264"/>
      <c r="N89" s="264"/>
      <c r="O89" s="264"/>
      <c r="P89" s="264" t="s">
        <v>995</v>
      </c>
      <c r="Q89" s="264"/>
      <c r="R89" s="264"/>
      <c r="S89" s="264"/>
      <c r="T89" s="269"/>
      <c r="U89" s="264"/>
      <c r="V89" s="264"/>
      <c r="W89" s="264"/>
      <c r="X89" s="264"/>
      <c r="Y89" s="348"/>
      <c r="Z89" s="348"/>
      <c r="AA89" s="264" t="s">
        <v>994</v>
      </c>
      <c r="AB89" s="264"/>
      <c r="AC89" s="264"/>
      <c r="AD89" s="264"/>
      <c r="AE89" s="264"/>
      <c r="AF89" s="264" t="s">
        <v>995</v>
      </c>
      <c r="AG89" s="264"/>
      <c r="AH89" s="264"/>
      <c r="AI89" s="264"/>
      <c r="AJ89" s="269"/>
      <c r="AK89" s="264"/>
      <c r="AL89" s="264"/>
      <c r="AM89" s="264"/>
      <c r="AN89" s="264"/>
      <c r="AO89" s="348"/>
      <c r="AP89" s="348"/>
      <c r="AQ89" s="264"/>
      <c r="AR89" s="264"/>
      <c r="AS89" s="264"/>
      <c r="AT89" s="264"/>
      <c r="AU89" s="264"/>
      <c r="AV89" s="264"/>
      <c r="AW89" s="264"/>
      <c r="AX89" s="264"/>
      <c r="AY89" s="264"/>
      <c r="AZ89" s="264"/>
      <c r="BA89" s="264"/>
      <c r="BB89" s="264"/>
      <c r="BC89" s="264"/>
      <c r="BD89" s="264"/>
    </row>
    <row r="90" spans="2:62" ht="20.25" customHeight="1" x14ac:dyDescent="0.15">
      <c r="B90" s="338"/>
      <c r="C90" s="339"/>
      <c r="D90" s="339"/>
      <c r="E90" s="339"/>
      <c r="F90" s="339"/>
      <c r="G90" s="339"/>
      <c r="H90" s="339"/>
      <c r="I90" s="347"/>
      <c r="J90" s="347"/>
      <c r="K90" s="264" t="str">
        <f>IF($R$88="週","対象時間数（週平均）","対象時間数（当月合計）")</f>
        <v>対象時間数（週平均）</v>
      </c>
      <c r="L90" s="264"/>
      <c r="M90" s="264"/>
      <c r="N90" s="264"/>
      <c r="O90" s="264"/>
      <c r="P90" s="264" t="str">
        <f>IF($R$88="週","週に勤務すべき時間数","当月に勤務すべき時間数")</f>
        <v>週に勤務すべき時間数</v>
      </c>
      <c r="Q90" s="264"/>
      <c r="R90" s="264"/>
      <c r="S90" s="264"/>
      <c r="T90" s="269"/>
      <c r="U90" s="264" t="s">
        <v>996</v>
      </c>
      <c r="V90" s="264"/>
      <c r="W90" s="264"/>
      <c r="X90" s="264"/>
      <c r="Y90" s="348"/>
      <c r="Z90" s="348"/>
      <c r="AA90" s="264" t="str">
        <f>IF(AH88="週","対象時間数（週平均）","対象時間数（当月合計）")</f>
        <v>対象時間数（週平均）</v>
      </c>
      <c r="AB90" s="264"/>
      <c r="AC90" s="264"/>
      <c r="AD90" s="264"/>
      <c r="AE90" s="264"/>
      <c r="AF90" s="264" t="str">
        <f>IF($AH$88="週","週に勤務すべき時間数","当月に勤務すべき時間数")</f>
        <v>週に勤務すべき時間数</v>
      </c>
      <c r="AG90" s="264"/>
      <c r="AH90" s="264"/>
      <c r="AI90" s="264"/>
      <c r="AJ90" s="269"/>
      <c r="AK90" s="264" t="s">
        <v>996</v>
      </c>
      <c r="AL90" s="264"/>
      <c r="AM90" s="264"/>
      <c r="AN90" s="264"/>
      <c r="AO90" s="348"/>
      <c r="AP90" s="348"/>
      <c r="AQ90" s="264"/>
      <c r="AR90" s="264"/>
      <c r="AS90" s="264"/>
      <c r="AT90" s="264"/>
      <c r="AU90" s="264"/>
      <c r="AV90" s="264"/>
      <c r="AW90" s="264"/>
      <c r="AX90" s="264"/>
      <c r="AY90" s="264"/>
      <c r="AZ90" s="264"/>
      <c r="BA90" s="264"/>
      <c r="BB90" s="264"/>
      <c r="BC90" s="264"/>
      <c r="BD90" s="264"/>
    </row>
    <row r="91" spans="2:62" ht="20.25" customHeight="1" x14ac:dyDescent="0.15">
      <c r="I91" s="264"/>
      <c r="J91" s="264"/>
      <c r="K91" s="1477">
        <f>IF($R$88="週",T86,R86)</f>
        <v>0</v>
      </c>
      <c r="L91" s="1477"/>
      <c r="M91" s="1477"/>
      <c r="N91" s="1477"/>
      <c r="O91" s="356" t="s">
        <v>997</v>
      </c>
      <c r="P91" s="1468">
        <f>IF($R$88="週",$BA$6,$BE$6)</f>
        <v>40</v>
      </c>
      <c r="Q91" s="1468"/>
      <c r="R91" s="1468"/>
      <c r="S91" s="1468"/>
      <c r="T91" s="356" t="s">
        <v>998</v>
      </c>
      <c r="U91" s="1465">
        <f>ROUNDDOWN(K91/P91,1)</f>
        <v>0</v>
      </c>
      <c r="V91" s="1465"/>
      <c r="W91" s="1465"/>
      <c r="X91" s="1465"/>
      <c r="Y91" s="264"/>
      <c r="Z91" s="264"/>
      <c r="AA91" s="1477">
        <f>IF($AH$88="週",AJ86,AH86)</f>
        <v>0</v>
      </c>
      <c r="AB91" s="1477"/>
      <c r="AC91" s="1477"/>
      <c r="AD91" s="1477"/>
      <c r="AE91" s="356" t="s">
        <v>997</v>
      </c>
      <c r="AF91" s="1468">
        <f>IF($AH$88="週",$BA$6,$BE$6)</f>
        <v>40</v>
      </c>
      <c r="AG91" s="1468"/>
      <c r="AH91" s="1468"/>
      <c r="AI91" s="1468"/>
      <c r="AJ91" s="356" t="s">
        <v>998</v>
      </c>
      <c r="AK91" s="1465">
        <f>ROUNDDOWN(AA91/AF91,1)</f>
        <v>0</v>
      </c>
      <c r="AL91" s="1465"/>
      <c r="AM91" s="1465"/>
      <c r="AN91" s="1465"/>
      <c r="AO91" s="264"/>
      <c r="AP91" s="264"/>
    </row>
    <row r="92" spans="2:62" ht="20.25" customHeight="1" x14ac:dyDescent="0.15">
      <c r="I92" s="264"/>
      <c r="J92" s="264"/>
      <c r="K92" s="264"/>
      <c r="L92" s="264"/>
      <c r="M92" s="264"/>
      <c r="N92" s="264"/>
      <c r="O92" s="264"/>
      <c r="P92" s="264"/>
      <c r="Q92" s="264"/>
      <c r="R92" s="264"/>
      <c r="S92" s="264"/>
      <c r="T92" s="269"/>
      <c r="U92" s="264" t="s">
        <v>999</v>
      </c>
      <c r="V92" s="264"/>
      <c r="W92" s="264"/>
      <c r="X92" s="264"/>
      <c r="Y92" s="264"/>
      <c r="Z92" s="264"/>
      <c r="AA92" s="264"/>
      <c r="AB92" s="264"/>
      <c r="AC92" s="264"/>
      <c r="AD92" s="264"/>
      <c r="AE92" s="264"/>
      <c r="AF92" s="264"/>
      <c r="AG92" s="264"/>
      <c r="AH92" s="264"/>
      <c r="AI92" s="264"/>
      <c r="AJ92" s="269"/>
      <c r="AK92" s="264" t="s">
        <v>999</v>
      </c>
      <c r="AL92" s="264"/>
      <c r="AM92" s="264"/>
      <c r="AN92" s="264"/>
      <c r="AO92" s="264"/>
      <c r="AP92" s="264"/>
    </row>
    <row r="93" spans="2:62" ht="20.25" customHeight="1" x14ac:dyDescent="0.15">
      <c r="I93" s="264"/>
      <c r="J93" s="264"/>
      <c r="K93" s="264" t="s">
        <v>1000</v>
      </c>
      <c r="L93" s="264"/>
      <c r="M93" s="264"/>
      <c r="N93" s="264"/>
      <c r="O93" s="264"/>
      <c r="P93" s="264"/>
      <c r="Q93" s="264"/>
      <c r="R93" s="264"/>
      <c r="S93" s="264"/>
      <c r="T93" s="269"/>
      <c r="U93" s="264"/>
      <c r="V93" s="264"/>
      <c r="W93" s="264"/>
      <c r="X93" s="264"/>
      <c r="Y93" s="264"/>
      <c r="Z93" s="264"/>
      <c r="AA93" s="264" t="s">
        <v>1001</v>
      </c>
      <c r="AB93" s="264"/>
      <c r="AC93" s="264"/>
      <c r="AD93" s="264"/>
      <c r="AE93" s="264"/>
      <c r="AF93" s="264"/>
      <c r="AG93" s="264"/>
      <c r="AH93" s="264"/>
      <c r="AI93" s="264"/>
      <c r="AJ93" s="269"/>
      <c r="AK93" s="264"/>
      <c r="AL93" s="264"/>
      <c r="AM93" s="264"/>
      <c r="AN93" s="264"/>
      <c r="AO93" s="264"/>
      <c r="AP93" s="264"/>
    </row>
    <row r="94" spans="2:62" ht="20.25" customHeight="1" x14ac:dyDescent="0.15">
      <c r="I94" s="264"/>
      <c r="J94" s="264"/>
      <c r="K94" s="264" t="s">
        <v>975</v>
      </c>
      <c r="L94" s="264"/>
      <c r="M94" s="264"/>
      <c r="N94" s="264"/>
      <c r="O94" s="264"/>
      <c r="P94" s="264"/>
      <c r="Q94" s="264"/>
      <c r="R94" s="264"/>
      <c r="S94" s="264"/>
      <c r="T94" s="269"/>
      <c r="U94" s="1466"/>
      <c r="V94" s="1466"/>
      <c r="W94" s="1466"/>
      <c r="X94" s="1466"/>
      <c r="Y94" s="264"/>
      <c r="Z94" s="264"/>
      <c r="AA94" s="264" t="s">
        <v>975</v>
      </c>
      <c r="AB94" s="264"/>
      <c r="AC94" s="264"/>
      <c r="AD94" s="264"/>
      <c r="AE94" s="264"/>
      <c r="AF94" s="264"/>
      <c r="AG94" s="264"/>
      <c r="AH94" s="264"/>
      <c r="AI94" s="264"/>
      <c r="AJ94" s="269"/>
      <c r="AK94" s="1466"/>
      <c r="AL94" s="1466"/>
      <c r="AM94" s="1466"/>
      <c r="AN94" s="1466"/>
      <c r="AO94" s="264"/>
      <c r="AP94" s="264"/>
    </row>
    <row r="95" spans="2:62" ht="20.25" customHeight="1" x14ac:dyDescent="0.15">
      <c r="I95" s="264"/>
      <c r="J95" s="264"/>
      <c r="K95" s="264" t="s">
        <v>1002</v>
      </c>
      <c r="L95" s="264"/>
      <c r="M95" s="264"/>
      <c r="N95" s="264"/>
      <c r="O95" s="264"/>
      <c r="P95" s="264" t="s">
        <v>1003</v>
      </c>
      <c r="Q95" s="264"/>
      <c r="R95" s="264"/>
      <c r="S95" s="264"/>
      <c r="T95" s="264"/>
      <c r="U95" s="1467" t="s">
        <v>990</v>
      </c>
      <c r="V95" s="1467"/>
      <c r="W95" s="1467"/>
      <c r="X95" s="1467"/>
      <c r="Y95" s="264"/>
      <c r="Z95" s="264"/>
      <c r="AA95" s="264" t="s">
        <v>1002</v>
      </c>
      <c r="AB95" s="264"/>
      <c r="AC95" s="264"/>
      <c r="AD95" s="264"/>
      <c r="AE95" s="264"/>
      <c r="AF95" s="264" t="s">
        <v>1003</v>
      </c>
      <c r="AG95" s="264"/>
      <c r="AH95" s="264"/>
      <c r="AI95" s="264"/>
      <c r="AJ95" s="264"/>
      <c r="AK95" s="1467" t="s">
        <v>990</v>
      </c>
      <c r="AL95" s="1467"/>
      <c r="AM95" s="1467"/>
      <c r="AN95" s="1467"/>
      <c r="AO95" s="264"/>
      <c r="AP95" s="264"/>
    </row>
    <row r="96" spans="2:62" ht="20.25" customHeight="1" x14ac:dyDescent="0.15">
      <c r="I96" s="264"/>
      <c r="J96" s="264"/>
      <c r="K96" s="1468">
        <f>W86</f>
        <v>3</v>
      </c>
      <c r="L96" s="1468"/>
      <c r="M96" s="1468"/>
      <c r="N96" s="1468"/>
      <c r="O96" s="356" t="s">
        <v>1004</v>
      </c>
      <c r="P96" s="1465">
        <f>U91</f>
        <v>0</v>
      </c>
      <c r="Q96" s="1465"/>
      <c r="R96" s="1465"/>
      <c r="S96" s="1465"/>
      <c r="T96" s="356" t="s">
        <v>998</v>
      </c>
      <c r="U96" s="1464">
        <f>ROUNDDOWN(K96+P96,1)</f>
        <v>3</v>
      </c>
      <c r="V96" s="1464"/>
      <c r="W96" s="1464"/>
      <c r="X96" s="1464"/>
      <c r="Y96" s="354"/>
      <c r="Z96" s="354"/>
      <c r="AA96" s="1469">
        <f>AM86</f>
        <v>2</v>
      </c>
      <c r="AB96" s="1469"/>
      <c r="AC96" s="1469"/>
      <c r="AD96" s="1469"/>
      <c r="AE96" s="355" t="s">
        <v>1004</v>
      </c>
      <c r="AF96" s="1470">
        <f>AK91</f>
        <v>0</v>
      </c>
      <c r="AG96" s="1470"/>
      <c r="AH96" s="1470"/>
      <c r="AI96" s="1470"/>
      <c r="AJ96" s="355" t="s">
        <v>998</v>
      </c>
      <c r="AK96" s="1464">
        <f>ROUNDDOWN(AA96+AF96,1)</f>
        <v>2</v>
      </c>
      <c r="AL96" s="1464"/>
      <c r="AM96" s="1464"/>
      <c r="AN96" s="1464"/>
      <c r="AO96" s="264"/>
      <c r="AP96" s="264"/>
    </row>
    <row r="97" spans="11:42" ht="20.25" customHeight="1" x14ac:dyDescent="0.15"/>
    <row r="98" spans="11:42" ht="20.25" customHeight="1" x14ac:dyDescent="0.15">
      <c r="K98" s="264" t="s">
        <v>1005</v>
      </c>
      <c r="L98" s="264"/>
      <c r="M98" s="264"/>
      <c r="N98" s="264"/>
      <c r="O98" s="264"/>
      <c r="P98" s="264"/>
      <c r="Q98" s="264"/>
      <c r="R98" s="264"/>
      <c r="S98" s="264"/>
      <c r="T98" s="269"/>
      <c r="U98" s="264"/>
      <c r="V98" s="264"/>
      <c r="W98" s="264"/>
      <c r="X98" s="264"/>
      <c r="Y98" s="264"/>
      <c r="Z98" s="348"/>
      <c r="AA98" s="264" t="s">
        <v>1006</v>
      </c>
      <c r="AB98" s="264"/>
      <c r="AC98" s="264"/>
      <c r="AD98" s="264"/>
      <c r="AE98" s="264"/>
      <c r="AF98" s="264"/>
      <c r="AG98" s="264"/>
      <c r="AH98" s="264"/>
      <c r="AI98" s="264"/>
      <c r="AJ98" s="269"/>
      <c r="AK98" s="264"/>
      <c r="AL98" s="264"/>
      <c r="AM98" s="264"/>
      <c r="AN98" s="264"/>
      <c r="AO98" s="348"/>
      <c r="AP98" s="348"/>
    </row>
    <row r="99" spans="11:42" ht="20.25" customHeight="1" x14ac:dyDescent="0.15">
      <c r="K99" s="1466" t="s">
        <v>972</v>
      </c>
      <c r="L99" s="1466"/>
      <c r="M99" s="1466" t="s">
        <v>973</v>
      </c>
      <c r="N99" s="1466"/>
      <c r="O99" s="1466"/>
      <c r="P99" s="1466"/>
      <c r="Q99" s="264"/>
      <c r="R99" s="1484" t="s">
        <v>974</v>
      </c>
      <c r="S99" s="1484"/>
      <c r="T99" s="1484"/>
      <c r="U99" s="1484"/>
      <c r="V99" s="264"/>
      <c r="W99" s="350" t="s">
        <v>975</v>
      </c>
      <c r="X99" s="350"/>
      <c r="Y99" s="264"/>
      <c r="Z99" s="348"/>
      <c r="AA99" s="1466" t="s">
        <v>972</v>
      </c>
      <c r="AB99" s="1466"/>
      <c r="AC99" s="1466" t="s">
        <v>973</v>
      </c>
      <c r="AD99" s="1466"/>
      <c r="AE99" s="1466"/>
      <c r="AF99" s="1466"/>
      <c r="AG99" s="264"/>
      <c r="AH99" s="1484" t="s">
        <v>974</v>
      </c>
      <c r="AI99" s="1484"/>
      <c r="AJ99" s="1484"/>
      <c r="AK99" s="1484"/>
      <c r="AL99" s="264"/>
      <c r="AM99" s="350" t="s">
        <v>975</v>
      </c>
      <c r="AN99" s="350"/>
      <c r="AO99" s="348"/>
      <c r="AP99" s="348"/>
    </row>
    <row r="100" spans="11:42" ht="20.25" customHeight="1" x14ac:dyDescent="0.15">
      <c r="K100" s="1467"/>
      <c r="L100" s="1467"/>
      <c r="M100" s="1467" t="s">
        <v>978</v>
      </c>
      <c r="N100" s="1467"/>
      <c r="O100" s="1467" t="s">
        <v>979</v>
      </c>
      <c r="P100" s="1467"/>
      <c r="Q100" s="264"/>
      <c r="R100" s="1467" t="s">
        <v>978</v>
      </c>
      <c r="S100" s="1467"/>
      <c r="T100" s="1467" t="s">
        <v>979</v>
      </c>
      <c r="U100" s="1467"/>
      <c r="V100" s="264"/>
      <c r="W100" s="350" t="s">
        <v>980</v>
      </c>
      <c r="X100" s="350"/>
      <c r="Y100" s="264"/>
      <c r="Z100" s="348"/>
      <c r="AA100" s="1467"/>
      <c r="AB100" s="1467"/>
      <c r="AC100" s="1467" t="s">
        <v>978</v>
      </c>
      <c r="AD100" s="1467"/>
      <c r="AE100" s="1467" t="s">
        <v>979</v>
      </c>
      <c r="AF100" s="1467"/>
      <c r="AG100" s="264"/>
      <c r="AH100" s="1467" t="s">
        <v>978</v>
      </c>
      <c r="AI100" s="1467"/>
      <c r="AJ100" s="1467" t="s">
        <v>979</v>
      </c>
      <c r="AK100" s="1467"/>
      <c r="AL100" s="264"/>
      <c r="AM100" s="350" t="s">
        <v>980</v>
      </c>
      <c r="AN100" s="350"/>
      <c r="AO100" s="348"/>
      <c r="AP100" s="348"/>
    </row>
    <row r="101" spans="11:42" ht="20.25" customHeight="1" x14ac:dyDescent="0.15">
      <c r="K101" s="1468" t="s">
        <v>981</v>
      </c>
      <c r="L101" s="1468"/>
      <c r="M101" s="1471">
        <f>SUMIFS($BB$17:$BB$76,$F$17:$F$76,"看護職員",$H$17:$H$76,"A")</f>
        <v>1280</v>
      </c>
      <c r="N101" s="1471"/>
      <c r="O101" s="1472">
        <f>SUMIFS($BD$17:$BD$76,$F$17:$F$76,"看護職員",$H$17:$H$76,"A")</f>
        <v>320</v>
      </c>
      <c r="P101" s="1472"/>
      <c r="Q101" s="351"/>
      <c r="R101" s="1478">
        <v>0</v>
      </c>
      <c r="S101" s="1478"/>
      <c r="T101" s="1478">
        <v>0</v>
      </c>
      <c r="U101" s="1478"/>
      <c r="V101" s="351"/>
      <c r="W101" s="1482">
        <v>8</v>
      </c>
      <c r="X101" s="1483"/>
      <c r="Y101" s="264"/>
      <c r="Z101" s="348"/>
      <c r="AA101" s="1468" t="s">
        <v>981</v>
      </c>
      <c r="AB101" s="1468"/>
      <c r="AC101" s="1471">
        <f>SUMIFS($BB$17:$BB$76,$F$17:$F$76,"介護職員",$H$17:$H$76,"A")</f>
        <v>1280</v>
      </c>
      <c r="AD101" s="1471"/>
      <c r="AE101" s="1472">
        <f>SUMIFS($BD$17:$BD$76,$F$17:$F$76,"介護職員",$H$17:$H$76,"A")</f>
        <v>320</v>
      </c>
      <c r="AF101" s="1472"/>
      <c r="AG101" s="351"/>
      <c r="AH101" s="1478">
        <v>0</v>
      </c>
      <c r="AI101" s="1478"/>
      <c r="AJ101" s="1478">
        <v>0</v>
      </c>
      <c r="AK101" s="1478"/>
      <c r="AL101" s="351"/>
      <c r="AM101" s="1482">
        <v>8</v>
      </c>
      <c r="AN101" s="1483"/>
      <c r="AO101" s="348"/>
      <c r="AP101" s="348"/>
    </row>
    <row r="102" spans="11:42" ht="20.25" customHeight="1" x14ac:dyDescent="0.15">
      <c r="K102" s="1468" t="s">
        <v>983</v>
      </c>
      <c r="L102" s="1468"/>
      <c r="M102" s="1471">
        <f>SUMIFS($BB$17:$BB$76,$F$17:$F$76,"看護職員",$H$17:$H$76,"B")</f>
        <v>0</v>
      </c>
      <c r="N102" s="1471"/>
      <c r="O102" s="1472">
        <f>SUMIFS($BD$17:$BD$76,$F$17:$F$76,"看護職員",$H$17:$H$76,"B")</f>
        <v>0</v>
      </c>
      <c r="P102" s="1472"/>
      <c r="Q102" s="351"/>
      <c r="R102" s="1478">
        <v>0</v>
      </c>
      <c r="S102" s="1478"/>
      <c r="T102" s="1478">
        <v>0</v>
      </c>
      <c r="U102" s="1478"/>
      <c r="V102" s="351"/>
      <c r="W102" s="1482">
        <v>0</v>
      </c>
      <c r="X102" s="1483"/>
      <c r="Y102" s="264"/>
      <c r="Z102" s="348"/>
      <c r="AA102" s="1468" t="s">
        <v>983</v>
      </c>
      <c r="AB102" s="1468"/>
      <c r="AC102" s="1471">
        <f>SUMIFS($BB$17:$BB$76,$F$17:$F$76,"介護職員",$H$17:$H$76,"B")</f>
        <v>0</v>
      </c>
      <c r="AD102" s="1471"/>
      <c r="AE102" s="1472">
        <f>SUMIFS($BD$17:$BD$76,$F$17:$F$76,"介護職員",$H$17:$H$76,"B")</f>
        <v>0</v>
      </c>
      <c r="AF102" s="1472"/>
      <c r="AG102" s="351"/>
      <c r="AH102" s="1478">
        <v>0</v>
      </c>
      <c r="AI102" s="1478"/>
      <c r="AJ102" s="1478">
        <v>0</v>
      </c>
      <c r="AK102" s="1478"/>
      <c r="AL102" s="351"/>
      <c r="AM102" s="1482">
        <v>0</v>
      </c>
      <c r="AN102" s="1483"/>
      <c r="AO102" s="348"/>
      <c r="AP102" s="348"/>
    </row>
    <row r="103" spans="11:42" ht="20.25" customHeight="1" x14ac:dyDescent="0.15">
      <c r="K103" s="1468" t="s">
        <v>985</v>
      </c>
      <c r="L103" s="1468"/>
      <c r="M103" s="1471">
        <f>SUMIFS($BB$17:$BB$76,$F$17:$F$76,"看護職員",$H$17:$H$76,"C")</f>
        <v>256</v>
      </c>
      <c r="N103" s="1471"/>
      <c r="O103" s="1472">
        <f>SUMIFS($BD$17:$BD$76,$F$17:$F$76,"看護職員",$H$17:$H$76,"C")</f>
        <v>64</v>
      </c>
      <c r="P103" s="1472"/>
      <c r="Q103" s="351"/>
      <c r="R103" s="1478">
        <v>256</v>
      </c>
      <c r="S103" s="1478"/>
      <c r="T103" s="1479">
        <v>64</v>
      </c>
      <c r="U103" s="1479"/>
      <c r="V103" s="351"/>
      <c r="W103" s="1480" t="s">
        <v>987</v>
      </c>
      <c r="X103" s="1481"/>
      <c r="Y103" s="264"/>
      <c r="Z103" s="348"/>
      <c r="AA103" s="1468" t="s">
        <v>985</v>
      </c>
      <c r="AB103" s="1468"/>
      <c r="AC103" s="1471">
        <f>SUMIFS($BB$17:$BB$76,$F$17:$F$76,"介護職員",$H$17:$H$76,"C")</f>
        <v>256</v>
      </c>
      <c r="AD103" s="1471"/>
      <c r="AE103" s="1472">
        <f>SUMIFS($BD$17:$BD$76,$F$17:$F$76,"介護職員",$H$17:$H$76,"C")</f>
        <v>64</v>
      </c>
      <c r="AF103" s="1472"/>
      <c r="AG103" s="351"/>
      <c r="AH103" s="1478">
        <v>256</v>
      </c>
      <c r="AI103" s="1478"/>
      <c r="AJ103" s="1479">
        <v>64</v>
      </c>
      <c r="AK103" s="1479"/>
      <c r="AL103" s="351"/>
      <c r="AM103" s="1480" t="s">
        <v>987</v>
      </c>
      <c r="AN103" s="1481"/>
      <c r="AO103" s="348"/>
      <c r="AP103" s="348"/>
    </row>
    <row r="104" spans="11:42" ht="20.25" customHeight="1" x14ac:dyDescent="0.15">
      <c r="K104" s="1468" t="s">
        <v>988</v>
      </c>
      <c r="L104" s="1468"/>
      <c r="M104" s="1471">
        <f>SUMIFS($BB$17:$BB$76,$F$17:$F$76,"看護職員",$H$17:$H$76,"D")</f>
        <v>0</v>
      </c>
      <c r="N104" s="1471"/>
      <c r="O104" s="1472">
        <f>SUMIFS($BD$17:$BD$76,$F$17:$F$76,"看護職員",$H$17:$H$76,"D")</f>
        <v>0</v>
      </c>
      <c r="P104" s="1472"/>
      <c r="Q104" s="351"/>
      <c r="R104" s="1478">
        <v>0</v>
      </c>
      <c r="S104" s="1478"/>
      <c r="T104" s="1479">
        <v>0</v>
      </c>
      <c r="U104" s="1479"/>
      <c r="V104" s="351"/>
      <c r="W104" s="1480" t="s">
        <v>987</v>
      </c>
      <c r="X104" s="1481"/>
      <c r="Y104" s="264"/>
      <c r="Z104" s="348"/>
      <c r="AA104" s="1468" t="s">
        <v>988</v>
      </c>
      <c r="AB104" s="1468"/>
      <c r="AC104" s="1471">
        <f>SUMIFS($BB$17:$BB$76,$F$17:$F$76,"介護職員",$H$17:$H$76,"D")</f>
        <v>0</v>
      </c>
      <c r="AD104" s="1471"/>
      <c r="AE104" s="1472">
        <f>SUMIFS($BD$17:$BD$76,$F$17:$F$76,"介護職員",$H$17:$H$76,"D")</f>
        <v>0</v>
      </c>
      <c r="AF104" s="1472"/>
      <c r="AG104" s="351"/>
      <c r="AH104" s="1478">
        <v>0</v>
      </c>
      <c r="AI104" s="1478"/>
      <c r="AJ104" s="1479">
        <v>0</v>
      </c>
      <c r="AK104" s="1479"/>
      <c r="AL104" s="351"/>
      <c r="AM104" s="1480" t="s">
        <v>987</v>
      </c>
      <c r="AN104" s="1481"/>
      <c r="AO104" s="348"/>
      <c r="AP104" s="348"/>
    </row>
    <row r="105" spans="11:42" ht="20.25" customHeight="1" x14ac:dyDescent="0.15">
      <c r="K105" s="1468" t="s">
        <v>990</v>
      </c>
      <c r="L105" s="1468"/>
      <c r="M105" s="1471">
        <f>SUM(M101:N104)</f>
        <v>1536</v>
      </c>
      <c r="N105" s="1471"/>
      <c r="O105" s="1472">
        <f>SUM(O101:P104)</f>
        <v>384</v>
      </c>
      <c r="P105" s="1472"/>
      <c r="Q105" s="351"/>
      <c r="R105" s="1471">
        <f>SUM(R101:S104)</f>
        <v>256</v>
      </c>
      <c r="S105" s="1471"/>
      <c r="T105" s="1472">
        <f>SUM(T101:U104)</f>
        <v>64</v>
      </c>
      <c r="U105" s="1472"/>
      <c r="V105" s="351"/>
      <c r="W105" s="1473">
        <f>SUM(W101:X102)</f>
        <v>8</v>
      </c>
      <c r="X105" s="1474"/>
      <c r="Y105" s="264"/>
      <c r="Z105" s="348"/>
      <c r="AA105" s="1468" t="s">
        <v>990</v>
      </c>
      <c r="AB105" s="1468"/>
      <c r="AC105" s="1471">
        <f>SUM(AC101:AD104)</f>
        <v>1536</v>
      </c>
      <c r="AD105" s="1471"/>
      <c r="AE105" s="1472">
        <f>SUM(AE101:AF104)</f>
        <v>384</v>
      </c>
      <c r="AF105" s="1472"/>
      <c r="AG105" s="351"/>
      <c r="AH105" s="1471">
        <f>SUM(AH101:AI104)</f>
        <v>256</v>
      </c>
      <c r="AI105" s="1471"/>
      <c r="AJ105" s="1472">
        <f>SUM(AJ101:AK104)</f>
        <v>64</v>
      </c>
      <c r="AK105" s="1472"/>
      <c r="AL105" s="351"/>
      <c r="AM105" s="1473">
        <f>SUM(AM101:AN102)</f>
        <v>8</v>
      </c>
      <c r="AN105" s="1474"/>
      <c r="AO105" s="348"/>
      <c r="AP105" s="348"/>
    </row>
    <row r="106" spans="11:42" ht="20.25" customHeight="1" x14ac:dyDescent="0.15">
      <c r="K106" s="352"/>
      <c r="L106" s="352"/>
      <c r="M106" s="352"/>
      <c r="N106" s="352"/>
      <c r="O106" s="353"/>
      <c r="P106" s="353"/>
      <c r="Q106" s="353"/>
      <c r="R106" s="354"/>
      <c r="S106" s="354"/>
      <c r="T106" s="354"/>
      <c r="U106" s="354"/>
      <c r="V106" s="355"/>
      <c r="W106" s="348"/>
      <c r="X106" s="348"/>
      <c r="Y106" s="348"/>
      <c r="Z106" s="348"/>
      <c r="AA106" s="352"/>
      <c r="AB106" s="352"/>
      <c r="AC106" s="352"/>
      <c r="AD106" s="352"/>
      <c r="AE106" s="353"/>
      <c r="AF106" s="353"/>
      <c r="AG106" s="353"/>
      <c r="AH106" s="354"/>
      <c r="AI106" s="354"/>
      <c r="AJ106" s="354"/>
      <c r="AK106" s="354"/>
      <c r="AL106" s="355"/>
      <c r="AM106" s="348"/>
      <c r="AN106" s="348"/>
      <c r="AO106" s="348"/>
      <c r="AP106" s="348"/>
    </row>
    <row r="107" spans="11:42" ht="20.25" customHeight="1" x14ac:dyDescent="0.15">
      <c r="K107" s="269" t="s">
        <v>991</v>
      </c>
      <c r="L107" s="264"/>
      <c r="M107" s="264"/>
      <c r="N107" s="264"/>
      <c r="O107" s="264"/>
      <c r="P107" s="264"/>
      <c r="Q107" s="270" t="s">
        <v>992</v>
      </c>
      <c r="R107" s="1475" t="str">
        <f>R88</f>
        <v>週</v>
      </c>
      <c r="S107" s="1476"/>
      <c r="T107" s="270"/>
      <c r="U107" s="270"/>
      <c r="V107" s="264"/>
      <c r="W107" s="264"/>
      <c r="X107" s="264"/>
      <c r="Y107" s="348"/>
      <c r="Z107" s="348"/>
      <c r="AA107" s="269" t="s">
        <v>991</v>
      </c>
      <c r="AB107" s="264"/>
      <c r="AC107" s="264"/>
      <c r="AD107" s="264"/>
      <c r="AE107" s="264"/>
      <c r="AF107" s="264"/>
      <c r="AG107" s="270" t="s">
        <v>992</v>
      </c>
      <c r="AH107" s="1475" t="str">
        <f>R107</f>
        <v>週</v>
      </c>
      <c r="AI107" s="1476"/>
      <c r="AJ107" s="270"/>
      <c r="AK107" s="270"/>
      <c r="AL107" s="264"/>
      <c r="AM107" s="264"/>
      <c r="AN107" s="264"/>
      <c r="AO107" s="348"/>
      <c r="AP107" s="348"/>
    </row>
    <row r="108" spans="11:42" ht="20.25" customHeight="1" x14ac:dyDescent="0.15">
      <c r="K108" s="264" t="s">
        <v>994</v>
      </c>
      <c r="L108" s="264"/>
      <c r="M108" s="264"/>
      <c r="N108" s="264"/>
      <c r="O108" s="264"/>
      <c r="P108" s="264" t="s">
        <v>995</v>
      </c>
      <c r="Q108" s="264"/>
      <c r="R108" s="264"/>
      <c r="S108" s="264"/>
      <c r="T108" s="269"/>
      <c r="U108" s="264"/>
      <c r="V108" s="264"/>
      <c r="W108" s="264"/>
      <c r="X108" s="264"/>
      <c r="Y108" s="348"/>
      <c r="Z108" s="348"/>
      <c r="AA108" s="264" t="s">
        <v>994</v>
      </c>
      <c r="AB108" s="264"/>
      <c r="AC108" s="264"/>
      <c r="AD108" s="264"/>
      <c r="AE108" s="264"/>
      <c r="AF108" s="264" t="s">
        <v>995</v>
      </c>
      <c r="AG108" s="264"/>
      <c r="AH108" s="264"/>
      <c r="AI108" s="264"/>
      <c r="AJ108" s="269"/>
      <c r="AK108" s="264"/>
      <c r="AL108" s="264"/>
      <c r="AM108" s="264"/>
      <c r="AN108" s="264"/>
      <c r="AO108" s="348"/>
      <c r="AP108" s="348"/>
    </row>
    <row r="109" spans="11:42" ht="20.25" customHeight="1" x14ac:dyDescent="0.15">
      <c r="K109" s="264" t="str">
        <f>IF($R$107="週","対象時間数（週平均）","対象時間数（当月合計）")</f>
        <v>対象時間数（週平均）</v>
      </c>
      <c r="L109" s="264"/>
      <c r="M109" s="264"/>
      <c r="N109" s="264"/>
      <c r="O109" s="264"/>
      <c r="P109" s="264" t="str">
        <f>IF($R$88="週","週に勤務すべき時間数","当月に勤務すべき時間数")</f>
        <v>週に勤務すべき時間数</v>
      </c>
      <c r="Q109" s="264"/>
      <c r="R109" s="264"/>
      <c r="S109" s="264"/>
      <c r="T109" s="269"/>
      <c r="U109" s="264" t="s">
        <v>996</v>
      </c>
      <c r="V109" s="264"/>
      <c r="W109" s="264"/>
      <c r="X109" s="264"/>
      <c r="Y109" s="348"/>
      <c r="Z109" s="348"/>
      <c r="AA109" s="264" t="str">
        <f>IF(AH107="週","対象時間数（週平均）","対象時間数（当月合計）")</f>
        <v>対象時間数（週平均）</v>
      </c>
      <c r="AB109" s="264"/>
      <c r="AC109" s="264"/>
      <c r="AD109" s="264"/>
      <c r="AE109" s="264"/>
      <c r="AF109" s="264" t="str">
        <f>IF($AH$88="週","週に勤務すべき時間数","当月に勤務すべき時間数")</f>
        <v>週に勤務すべき時間数</v>
      </c>
      <c r="AG109" s="264"/>
      <c r="AH109" s="264"/>
      <c r="AI109" s="264"/>
      <c r="AJ109" s="269"/>
      <c r="AK109" s="264" t="s">
        <v>996</v>
      </c>
      <c r="AL109" s="264"/>
      <c r="AM109" s="264"/>
      <c r="AN109" s="264"/>
      <c r="AO109" s="348"/>
      <c r="AP109" s="348"/>
    </row>
    <row r="110" spans="11:42" ht="20.25" customHeight="1" x14ac:dyDescent="0.15">
      <c r="K110" s="1477">
        <f>IF($R$88="週",T105,R105)</f>
        <v>64</v>
      </c>
      <c r="L110" s="1477"/>
      <c r="M110" s="1477"/>
      <c r="N110" s="1477"/>
      <c r="O110" s="356" t="s">
        <v>997</v>
      </c>
      <c r="P110" s="1468">
        <f>IF($R$88="週",$BA$6,$BE$6)</f>
        <v>40</v>
      </c>
      <c r="Q110" s="1468"/>
      <c r="R110" s="1468"/>
      <c r="S110" s="1468"/>
      <c r="T110" s="356" t="s">
        <v>998</v>
      </c>
      <c r="U110" s="1465">
        <f>ROUNDDOWN(K110/P110,1)</f>
        <v>1.6</v>
      </c>
      <c r="V110" s="1465"/>
      <c r="W110" s="1465"/>
      <c r="X110" s="1465"/>
      <c r="Y110" s="264"/>
      <c r="Z110" s="264"/>
      <c r="AA110" s="1477">
        <f>IF($AH$88="週",AJ105,AH105)</f>
        <v>64</v>
      </c>
      <c r="AB110" s="1477"/>
      <c r="AC110" s="1477"/>
      <c r="AD110" s="1477"/>
      <c r="AE110" s="356" t="s">
        <v>997</v>
      </c>
      <c r="AF110" s="1468">
        <f>IF($AH$88="週",$BA$6,$BE$6)</f>
        <v>40</v>
      </c>
      <c r="AG110" s="1468"/>
      <c r="AH110" s="1468"/>
      <c r="AI110" s="1468"/>
      <c r="AJ110" s="356" t="s">
        <v>998</v>
      </c>
      <c r="AK110" s="1465">
        <f>ROUNDDOWN(AA110/AF110,1)</f>
        <v>1.6</v>
      </c>
      <c r="AL110" s="1465"/>
      <c r="AM110" s="1465"/>
      <c r="AN110" s="1465"/>
      <c r="AO110" s="264"/>
      <c r="AP110" s="264"/>
    </row>
    <row r="111" spans="11:42" ht="20.25" customHeight="1" x14ac:dyDescent="0.15">
      <c r="K111" s="264"/>
      <c r="L111" s="264"/>
      <c r="M111" s="264"/>
      <c r="N111" s="264"/>
      <c r="O111" s="264"/>
      <c r="P111" s="264"/>
      <c r="Q111" s="264"/>
      <c r="R111" s="264"/>
      <c r="S111" s="264"/>
      <c r="T111" s="269"/>
      <c r="U111" s="264" t="s">
        <v>999</v>
      </c>
      <c r="V111" s="264"/>
      <c r="W111" s="264"/>
      <c r="X111" s="264"/>
      <c r="Y111" s="264"/>
      <c r="Z111" s="264"/>
      <c r="AA111" s="264"/>
      <c r="AB111" s="264"/>
      <c r="AC111" s="264"/>
      <c r="AD111" s="264"/>
      <c r="AE111" s="264"/>
      <c r="AF111" s="264"/>
      <c r="AG111" s="264"/>
      <c r="AH111" s="264"/>
      <c r="AI111" s="264"/>
      <c r="AJ111" s="269"/>
      <c r="AK111" s="264" t="s">
        <v>999</v>
      </c>
      <c r="AL111" s="264"/>
      <c r="AM111" s="264"/>
      <c r="AN111" s="264"/>
      <c r="AO111" s="264"/>
      <c r="AP111" s="264"/>
    </row>
    <row r="112" spans="11:42" ht="20.25" customHeight="1" x14ac:dyDescent="0.15">
      <c r="K112" s="264" t="s">
        <v>1007</v>
      </c>
      <c r="L112" s="264"/>
      <c r="M112" s="264"/>
      <c r="N112" s="264"/>
      <c r="O112" s="264"/>
      <c r="P112" s="264"/>
      <c r="Q112" s="264"/>
      <c r="R112" s="264"/>
      <c r="S112" s="264"/>
      <c r="T112" s="269"/>
      <c r="U112" s="264"/>
      <c r="V112" s="264"/>
      <c r="W112" s="264"/>
      <c r="X112" s="264"/>
      <c r="Y112" s="264"/>
      <c r="Z112" s="264"/>
      <c r="AA112" s="264" t="s">
        <v>1008</v>
      </c>
      <c r="AB112" s="264"/>
      <c r="AC112" s="264"/>
      <c r="AD112" s="264"/>
      <c r="AE112" s="264"/>
      <c r="AF112" s="264"/>
      <c r="AG112" s="264"/>
      <c r="AH112" s="264"/>
      <c r="AI112" s="264"/>
      <c r="AJ112" s="269"/>
      <c r="AK112" s="264"/>
      <c r="AL112" s="264"/>
      <c r="AM112" s="264"/>
      <c r="AN112" s="264"/>
      <c r="AO112" s="264"/>
      <c r="AP112" s="264"/>
    </row>
    <row r="113" spans="11:42" ht="20.25" customHeight="1" x14ac:dyDescent="0.15">
      <c r="K113" s="264" t="s">
        <v>975</v>
      </c>
      <c r="L113" s="264"/>
      <c r="M113" s="264"/>
      <c r="N113" s="264"/>
      <c r="O113" s="264"/>
      <c r="P113" s="264"/>
      <c r="Q113" s="264"/>
      <c r="R113" s="264"/>
      <c r="S113" s="264"/>
      <c r="T113" s="269"/>
      <c r="U113" s="1466"/>
      <c r="V113" s="1466"/>
      <c r="W113" s="1466"/>
      <c r="X113" s="1466"/>
      <c r="Y113" s="264"/>
      <c r="Z113" s="264"/>
      <c r="AA113" s="264" t="s">
        <v>975</v>
      </c>
      <c r="AB113" s="264"/>
      <c r="AC113" s="264"/>
      <c r="AD113" s="264"/>
      <c r="AE113" s="264"/>
      <c r="AF113" s="264"/>
      <c r="AG113" s="264"/>
      <c r="AH113" s="264"/>
      <c r="AI113" s="264"/>
      <c r="AJ113" s="269"/>
      <c r="AK113" s="1466"/>
      <c r="AL113" s="1466"/>
      <c r="AM113" s="1466"/>
      <c r="AN113" s="1466"/>
      <c r="AO113" s="264"/>
      <c r="AP113" s="264"/>
    </row>
    <row r="114" spans="11:42" ht="20.25" customHeight="1" x14ac:dyDescent="0.15">
      <c r="K114" s="264" t="s">
        <v>1002</v>
      </c>
      <c r="L114" s="264"/>
      <c r="M114" s="264"/>
      <c r="N114" s="264"/>
      <c r="O114" s="264"/>
      <c r="P114" s="264" t="s">
        <v>1003</v>
      </c>
      <c r="Q114" s="264"/>
      <c r="R114" s="264"/>
      <c r="S114" s="264"/>
      <c r="T114" s="264"/>
      <c r="U114" s="1467" t="s">
        <v>990</v>
      </c>
      <c r="V114" s="1467"/>
      <c r="W114" s="1467"/>
      <c r="X114" s="1467"/>
      <c r="Y114" s="264"/>
      <c r="Z114" s="264"/>
      <c r="AA114" s="264" t="s">
        <v>1002</v>
      </c>
      <c r="AB114" s="264"/>
      <c r="AC114" s="264"/>
      <c r="AD114" s="264"/>
      <c r="AE114" s="264"/>
      <c r="AF114" s="264" t="s">
        <v>1003</v>
      </c>
      <c r="AG114" s="264"/>
      <c r="AH114" s="264"/>
      <c r="AI114" s="264"/>
      <c r="AJ114" s="264"/>
      <c r="AK114" s="1467" t="s">
        <v>990</v>
      </c>
      <c r="AL114" s="1467"/>
      <c r="AM114" s="1467"/>
      <c r="AN114" s="1467"/>
      <c r="AO114" s="264"/>
      <c r="AP114" s="264"/>
    </row>
    <row r="115" spans="11:42" ht="20.25" customHeight="1" x14ac:dyDescent="0.15">
      <c r="K115" s="1468">
        <f>W105</f>
        <v>8</v>
      </c>
      <c r="L115" s="1468"/>
      <c r="M115" s="1468"/>
      <c r="N115" s="1468"/>
      <c r="O115" s="356" t="s">
        <v>1004</v>
      </c>
      <c r="P115" s="1465">
        <f>U110</f>
        <v>1.6</v>
      </c>
      <c r="Q115" s="1465"/>
      <c r="R115" s="1465"/>
      <c r="S115" s="1465"/>
      <c r="T115" s="356" t="s">
        <v>998</v>
      </c>
      <c r="U115" s="1464">
        <f>ROUNDDOWN(K115+P115,1)</f>
        <v>9.6</v>
      </c>
      <c r="V115" s="1464"/>
      <c r="W115" s="1464"/>
      <c r="X115" s="1464"/>
      <c r="Y115" s="354"/>
      <c r="Z115" s="354"/>
      <c r="AA115" s="1469">
        <f>AM105</f>
        <v>8</v>
      </c>
      <c r="AB115" s="1469"/>
      <c r="AC115" s="1469"/>
      <c r="AD115" s="1469"/>
      <c r="AE115" s="355" t="s">
        <v>1004</v>
      </c>
      <c r="AF115" s="1470">
        <f>AK110</f>
        <v>1.6</v>
      </c>
      <c r="AG115" s="1470"/>
      <c r="AH115" s="1470"/>
      <c r="AI115" s="1470"/>
      <c r="AJ115" s="355" t="s">
        <v>998</v>
      </c>
      <c r="AK115" s="1464">
        <f>ROUNDDOWN(AA115+AF115,1)</f>
        <v>9.6</v>
      </c>
      <c r="AL115" s="1464"/>
      <c r="AM115" s="1464"/>
      <c r="AN115" s="1464"/>
      <c r="AO115" s="264"/>
      <c r="AP115" s="264"/>
    </row>
    <row r="116" spans="11:42" ht="20.25" customHeight="1" x14ac:dyDescent="0.15"/>
    <row r="137" spans="3:59" x14ac:dyDescent="0.15">
      <c r="AQ137" s="357"/>
      <c r="AR137" s="357"/>
      <c r="AS137" s="357"/>
      <c r="AT137" s="357"/>
      <c r="AU137" s="357"/>
      <c r="AV137" s="357"/>
      <c r="AW137" s="357"/>
      <c r="AX137" s="357"/>
      <c r="AY137" s="357"/>
      <c r="AZ137" s="357"/>
      <c r="BA137" s="357"/>
      <c r="BB137" s="357"/>
      <c r="BC137" s="357"/>
      <c r="BD137" s="357"/>
      <c r="BE137" s="357"/>
      <c r="BF137" s="357"/>
      <c r="BG137" s="357"/>
    </row>
    <row r="138" spans="3:59" x14ac:dyDescent="0.15">
      <c r="AQ138" s="357"/>
      <c r="AR138" s="357"/>
      <c r="AS138" s="357"/>
      <c r="AT138" s="357"/>
      <c r="AU138" s="357"/>
      <c r="AV138" s="357"/>
      <c r="AW138" s="357"/>
      <c r="AX138" s="357"/>
      <c r="AY138" s="357"/>
      <c r="AZ138" s="357"/>
      <c r="BA138" s="357"/>
      <c r="BB138" s="357"/>
      <c r="BC138" s="357"/>
      <c r="BD138" s="357"/>
      <c r="BE138" s="357"/>
      <c r="BF138" s="357"/>
      <c r="BG138" s="357"/>
    </row>
    <row r="143" spans="3:59" x14ac:dyDescent="0.15">
      <c r="C143" s="272"/>
      <c r="D143" s="272"/>
      <c r="E143" s="272"/>
      <c r="F143" s="272"/>
      <c r="G143" s="272"/>
      <c r="H143" s="272"/>
      <c r="I143" s="272"/>
      <c r="J143" s="272"/>
      <c r="K143" s="357"/>
      <c r="L143" s="357"/>
      <c r="M143" s="357"/>
      <c r="N143" s="357"/>
      <c r="O143" s="357"/>
      <c r="P143" s="357"/>
      <c r="Q143" s="357"/>
      <c r="R143" s="357"/>
      <c r="S143" s="357"/>
      <c r="T143" s="357"/>
      <c r="U143" s="357"/>
      <c r="V143" s="357"/>
      <c r="W143" s="357"/>
      <c r="X143" s="357"/>
      <c r="Y143" s="357"/>
      <c r="Z143" s="357"/>
      <c r="AA143" s="357"/>
      <c r="AB143" s="357"/>
      <c r="AC143" s="357"/>
      <c r="AD143" s="357"/>
      <c r="AE143" s="357"/>
      <c r="AF143" s="357"/>
      <c r="AG143" s="357"/>
      <c r="AH143" s="357"/>
      <c r="AI143" s="357"/>
      <c r="AJ143" s="357"/>
      <c r="AK143" s="357"/>
      <c r="AL143" s="357"/>
      <c r="AM143" s="357"/>
      <c r="AN143" s="357"/>
      <c r="AO143" s="357"/>
      <c r="AP143" s="357"/>
    </row>
    <row r="144" spans="3:59" x14ac:dyDescent="0.15">
      <c r="C144" s="272"/>
      <c r="D144" s="272"/>
      <c r="E144" s="272"/>
      <c r="F144" s="272"/>
      <c r="G144" s="272"/>
      <c r="H144" s="272"/>
      <c r="I144" s="272"/>
      <c r="J144" s="272"/>
      <c r="K144" s="357"/>
      <c r="L144" s="357"/>
      <c r="M144" s="357"/>
      <c r="N144" s="357"/>
      <c r="O144" s="357"/>
      <c r="P144" s="357"/>
      <c r="Q144" s="357"/>
      <c r="R144" s="357"/>
      <c r="S144" s="357"/>
      <c r="T144" s="357"/>
      <c r="U144" s="357"/>
      <c r="V144" s="357"/>
      <c r="W144" s="357"/>
      <c r="X144" s="357"/>
      <c r="Y144" s="357"/>
      <c r="Z144" s="357"/>
      <c r="AA144" s="357"/>
      <c r="AB144" s="357"/>
      <c r="AC144" s="357"/>
      <c r="AD144" s="357"/>
      <c r="AE144" s="357"/>
      <c r="AF144" s="357"/>
      <c r="AG144" s="357"/>
      <c r="AH144" s="357"/>
      <c r="AI144" s="357"/>
      <c r="AJ144" s="357"/>
      <c r="AK144" s="357"/>
      <c r="AL144" s="357"/>
      <c r="AM144" s="357"/>
      <c r="AN144" s="357"/>
      <c r="AO144" s="357"/>
      <c r="AP144" s="357"/>
    </row>
    <row r="145" spans="3:12" x14ac:dyDescent="0.15">
      <c r="C145" s="358"/>
      <c r="D145" s="358"/>
      <c r="E145" s="358"/>
      <c r="F145" s="358"/>
      <c r="G145" s="358"/>
      <c r="H145" s="358"/>
      <c r="I145" s="358"/>
      <c r="J145" s="358"/>
      <c r="K145" s="272"/>
      <c r="L145" s="272"/>
    </row>
    <row r="146" spans="3:12" x14ac:dyDescent="0.15">
      <c r="C146" s="358"/>
      <c r="D146" s="358"/>
      <c r="E146" s="358"/>
      <c r="F146" s="358"/>
      <c r="G146" s="358"/>
      <c r="H146" s="358"/>
      <c r="I146" s="358"/>
      <c r="J146" s="358"/>
      <c r="K146" s="272"/>
      <c r="L146" s="272"/>
    </row>
    <row r="147" spans="3:12" x14ac:dyDescent="0.15">
      <c r="C147" s="272"/>
      <c r="D147" s="272"/>
      <c r="E147" s="272"/>
      <c r="F147" s="272"/>
      <c r="G147" s="272"/>
      <c r="H147" s="272"/>
      <c r="I147" s="272"/>
      <c r="J147" s="272"/>
    </row>
    <row r="148" spans="3:12" x14ac:dyDescent="0.15">
      <c r="C148" s="272"/>
      <c r="D148" s="272"/>
      <c r="E148" s="272"/>
      <c r="F148" s="272"/>
      <c r="G148" s="272"/>
      <c r="H148" s="272"/>
      <c r="I148" s="272"/>
      <c r="J148" s="272"/>
    </row>
    <row r="149" spans="3:12" x14ac:dyDescent="0.15">
      <c r="C149" s="272"/>
      <c r="D149" s="272"/>
      <c r="E149" s="272"/>
      <c r="F149" s="272"/>
      <c r="G149" s="272"/>
      <c r="H149" s="272"/>
      <c r="I149" s="272"/>
      <c r="J149" s="272"/>
    </row>
    <row r="150" spans="3:12" x14ac:dyDescent="0.15">
      <c r="C150" s="272"/>
      <c r="D150" s="272"/>
      <c r="E150" s="272"/>
      <c r="F150" s="272"/>
      <c r="G150" s="272"/>
      <c r="H150" s="272"/>
      <c r="I150" s="272"/>
      <c r="J150" s="272"/>
    </row>
  </sheetData>
  <sheetProtection insertRows="0" deleteRows="0"/>
  <mergeCells count="520">
    <mergeCell ref="BE4:BH4"/>
    <mergeCell ref="BA6:BB6"/>
    <mergeCell ref="BE6:BF6"/>
    <mergeCell ref="BE8:BF8"/>
    <mergeCell ref="BA10:BB10"/>
    <mergeCell ref="BE10:BF10"/>
    <mergeCell ref="AT1:BI1"/>
    <mergeCell ref="AC2:AD2"/>
    <mergeCell ref="AF2:AG2"/>
    <mergeCell ref="AJ2:AK2"/>
    <mergeCell ref="AT2:BI2"/>
    <mergeCell ref="BE3:BH3"/>
    <mergeCell ref="BB12:BC16"/>
    <mergeCell ref="BD12:BE16"/>
    <mergeCell ref="BF12:BJ16"/>
    <mergeCell ref="W13:AC13"/>
    <mergeCell ref="AD13:AJ13"/>
    <mergeCell ref="AK13:AQ13"/>
    <mergeCell ref="AR13:AX13"/>
    <mergeCell ref="AY13:BA13"/>
    <mergeCell ref="B12:B16"/>
    <mergeCell ref="C12:D16"/>
    <mergeCell ref="I12:J16"/>
    <mergeCell ref="K12:N16"/>
    <mergeCell ref="O12:S16"/>
    <mergeCell ref="W12:BA12"/>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19:BE19"/>
    <mergeCell ref="BF19:BJ20"/>
    <mergeCell ref="BB20:BC20"/>
    <mergeCell ref="BD20:BE20"/>
    <mergeCell ref="B21:B22"/>
    <mergeCell ref="C21:D22"/>
    <mergeCell ref="I21:J22"/>
    <mergeCell ref="K21:N22"/>
    <mergeCell ref="O21:S22"/>
    <mergeCell ref="BB21:BC21"/>
    <mergeCell ref="BD21:BE21"/>
    <mergeCell ref="BF21:BJ22"/>
    <mergeCell ref="BB22:BC22"/>
    <mergeCell ref="BD22:BE22"/>
    <mergeCell ref="B23:B24"/>
    <mergeCell ref="C23:D24"/>
    <mergeCell ref="I23:J24"/>
    <mergeCell ref="K23:N24"/>
    <mergeCell ref="O23:S24"/>
    <mergeCell ref="BB23:BC23"/>
    <mergeCell ref="BD23:BE23"/>
    <mergeCell ref="BF23:BJ24"/>
    <mergeCell ref="BB24:BC24"/>
    <mergeCell ref="BD24:BE24"/>
    <mergeCell ref="B25:B26"/>
    <mergeCell ref="C25:D26"/>
    <mergeCell ref="I25:J26"/>
    <mergeCell ref="K25:N26"/>
    <mergeCell ref="O25:S26"/>
    <mergeCell ref="BB25:BC25"/>
    <mergeCell ref="BD25:BE25"/>
    <mergeCell ref="BF25:BJ26"/>
    <mergeCell ref="BB26:BC26"/>
    <mergeCell ref="BD26:BE26"/>
    <mergeCell ref="B27:B28"/>
    <mergeCell ref="C27:D28"/>
    <mergeCell ref="I27:J28"/>
    <mergeCell ref="K27:N28"/>
    <mergeCell ref="O27:S28"/>
    <mergeCell ref="BB27:BC27"/>
    <mergeCell ref="BD27:BE27"/>
    <mergeCell ref="BF27:BJ28"/>
    <mergeCell ref="BB28:BC28"/>
    <mergeCell ref="BD28:BE28"/>
    <mergeCell ref="B29:B30"/>
    <mergeCell ref="C29:D30"/>
    <mergeCell ref="I29:J30"/>
    <mergeCell ref="K29:N30"/>
    <mergeCell ref="O29:S30"/>
    <mergeCell ref="BB29:BC29"/>
    <mergeCell ref="BD29:BE29"/>
    <mergeCell ref="BF29:BJ30"/>
    <mergeCell ref="BB30:BC30"/>
    <mergeCell ref="BD30:BE30"/>
    <mergeCell ref="B31:B32"/>
    <mergeCell ref="C31:D32"/>
    <mergeCell ref="I31:J32"/>
    <mergeCell ref="K31:N32"/>
    <mergeCell ref="O31:S32"/>
    <mergeCell ref="BB31:BC31"/>
    <mergeCell ref="BD31:BE31"/>
    <mergeCell ref="BF31:BJ32"/>
    <mergeCell ref="BB32:BC32"/>
    <mergeCell ref="BD32:BE32"/>
    <mergeCell ref="B33:B34"/>
    <mergeCell ref="C33:D34"/>
    <mergeCell ref="I33:J34"/>
    <mergeCell ref="K33:N34"/>
    <mergeCell ref="O33:S34"/>
    <mergeCell ref="BB33:BC33"/>
    <mergeCell ref="BD33:BE33"/>
    <mergeCell ref="BF33:BJ34"/>
    <mergeCell ref="BB34:BC34"/>
    <mergeCell ref="BD34:BE34"/>
    <mergeCell ref="B35:B36"/>
    <mergeCell ref="C35:D36"/>
    <mergeCell ref="I35:J36"/>
    <mergeCell ref="K35:N36"/>
    <mergeCell ref="O35:S36"/>
    <mergeCell ref="BB35:BC35"/>
    <mergeCell ref="BD35:BE35"/>
    <mergeCell ref="BF35:BJ36"/>
    <mergeCell ref="BB36:BC36"/>
    <mergeCell ref="BD36:BE36"/>
    <mergeCell ref="B37:B38"/>
    <mergeCell ref="C37:D38"/>
    <mergeCell ref="I37:J38"/>
    <mergeCell ref="K37:N38"/>
    <mergeCell ref="O37:S38"/>
    <mergeCell ref="BB37:BC37"/>
    <mergeCell ref="BD37:BE37"/>
    <mergeCell ref="BF37:BJ38"/>
    <mergeCell ref="BB38:BC38"/>
    <mergeCell ref="BD38:BE38"/>
    <mergeCell ref="B39:B40"/>
    <mergeCell ref="C39:D40"/>
    <mergeCell ref="I39:J40"/>
    <mergeCell ref="K39:N40"/>
    <mergeCell ref="O39:S40"/>
    <mergeCell ref="BB39:BC39"/>
    <mergeCell ref="BD39:BE39"/>
    <mergeCell ref="BF39:BJ40"/>
    <mergeCell ref="BB40:BC40"/>
    <mergeCell ref="BD40:BE40"/>
    <mergeCell ref="B41:B42"/>
    <mergeCell ref="C41:D42"/>
    <mergeCell ref="I41:J42"/>
    <mergeCell ref="K41:N42"/>
    <mergeCell ref="O41:S42"/>
    <mergeCell ref="BB41:BC41"/>
    <mergeCell ref="BD41:BE41"/>
    <mergeCell ref="BF41:BJ42"/>
    <mergeCell ref="BB42:BC42"/>
    <mergeCell ref="BD42:BE42"/>
    <mergeCell ref="B43:B44"/>
    <mergeCell ref="C43:D44"/>
    <mergeCell ref="I43:J44"/>
    <mergeCell ref="K43:N44"/>
    <mergeCell ref="O43:S44"/>
    <mergeCell ref="BB43:BC43"/>
    <mergeCell ref="BD43:BE43"/>
    <mergeCell ref="BF43:BJ44"/>
    <mergeCell ref="BB44:BC44"/>
    <mergeCell ref="BD44:BE44"/>
    <mergeCell ref="B45:B46"/>
    <mergeCell ref="C45:D46"/>
    <mergeCell ref="I45:J46"/>
    <mergeCell ref="K45:N46"/>
    <mergeCell ref="O45:S46"/>
    <mergeCell ref="BB45:BC45"/>
    <mergeCell ref="BD45:BE45"/>
    <mergeCell ref="BF45:BJ46"/>
    <mergeCell ref="BB46:BC46"/>
    <mergeCell ref="BD46:BE46"/>
    <mergeCell ref="B47:B48"/>
    <mergeCell ref="C47:D48"/>
    <mergeCell ref="I47:J48"/>
    <mergeCell ref="K47:N48"/>
    <mergeCell ref="O47:S48"/>
    <mergeCell ref="BB47:BC47"/>
    <mergeCell ref="BD47:BE47"/>
    <mergeCell ref="BF47:BJ48"/>
    <mergeCell ref="BB48:BC48"/>
    <mergeCell ref="BD48:BE48"/>
    <mergeCell ref="B49:B50"/>
    <mergeCell ref="C49:D50"/>
    <mergeCell ref="I49:J50"/>
    <mergeCell ref="K49:N50"/>
    <mergeCell ref="O49:S50"/>
    <mergeCell ref="BB49:BC49"/>
    <mergeCell ref="BD49:BE49"/>
    <mergeCell ref="BF49:BJ50"/>
    <mergeCell ref="BB50:BC50"/>
    <mergeCell ref="BD50:BE50"/>
    <mergeCell ref="B51:B52"/>
    <mergeCell ref="C51:D52"/>
    <mergeCell ref="I51:J52"/>
    <mergeCell ref="K51:N52"/>
    <mergeCell ref="O51:S52"/>
    <mergeCell ref="BB51:BC51"/>
    <mergeCell ref="BD51:BE51"/>
    <mergeCell ref="BF51:BJ52"/>
    <mergeCell ref="BB52:BC52"/>
    <mergeCell ref="BD52:BE52"/>
    <mergeCell ref="B53:B54"/>
    <mergeCell ref="C53:D54"/>
    <mergeCell ref="I53:J54"/>
    <mergeCell ref="K53:N54"/>
    <mergeCell ref="O53:S54"/>
    <mergeCell ref="BB53:BC53"/>
    <mergeCell ref="BD53:BE53"/>
    <mergeCell ref="BF53:BJ54"/>
    <mergeCell ref="BB54:BC54"/>
    <mergeCell ref="BD54:BE54"/>
    <mergeCell ref="B55:B56"/>
    <mergeCell ref="C55:D56"/>
    <mergeCell ref="I55:J56"/>
    <mergeCell ref="K55:N56"/>
    <mergeCell ref="O55:S56"/>
    <mergeCell ref="BB55:BC55"/>
    <mergeCell ref="BD55:BE55"/>
    <mergeCell ref="BF55:BJ56"/>
    <mergeCell ref="BB56:BC56"/>
    <mergeCell ref="BD56:BE56"/>
    <mergeCell ref="B57:B58"/>
    <mergeCell ref="C57:D58"/>
    <mergeCell ref="I57:J58"/>
    <mergeCell ref="K57:N58"/>
    <mergeCell ref="O57:S58"/>
    <mergeCell ref="BB57:BC57"/>
    <mergeCell ref="BD57:BE57"/>
    <mergeCell ref="BF57:BJ58"/>
    <mergeCell ref="BB58:BC58"/>
    <mergeCell ref="BD58:BE58"/>
    <mergeCell ref="B59:B60"/>
    <mergeCell ref="C59:D60"/>
    <mergeCell ref="I59:J60"/>
    <mergeCell ref="K59:N60"/>
    <mergeCell ref="O59:S60"/>
    <mergeCell ref="BB59:BC59"/>
    <mergeCell ref="BD59:BE59"/>
    <mergeCell ref="BF59:BJ60"/>
    <mergeCell ref="BB60:BC60"/>
    <mergeCell ref="BD60:BE60"/>
    <mergeCell ref="B61:B62"/>
    <mergeCell ref="C61:D62"/>
    <mergeCell ref="I61:J62"/>
    <mergeCell ref="K61:N62"/>
    <mergeCell ref="O61:S62"/>
    <mergeCell ref="BB61:BC61"/>
    <mergeCell ref="BD61:BE61"/>
    <mergeCell ref="BF61:BJ62"/>
    <mergeCell ref="BB62:BC62"/>
    <mergeCell ref="BD62:BE62"/>
    <mergeCell ref="B63:B64"/>
    <mergeCell ref="C63:D64"/>
    <mergeCell ref="I63:J64"/>
    <mergeCell ref="K63:N64"/>
    <mergeCell ref="O63:S64"/>
    <mergeCell ref="BB63:BC63"/>
    <mergeCell ref="BD63:BE63"/>
    <mergeCell ref="BF63:BJ64"/>
    <mergeCell ref="BB64:BC64"/>
    <mergeCell ref="BD64:BE64"/>
    <mergeCell ref="B65:B66"/>
    <mergeCell ref="C65:D66"/>
    <mergeCell ref="I65:J66"/>
    <mergeCell ref="K65:N66"/>
    <mergeCell ref="O65:S66"/>
    <mergeCell ref="BB65:BC65"/>
    <mergeCell ref="BD65:BE65"/>
    <mergeCell ref="BF65:BJ66"/>
    <mergeCell ref="BB66:BC66"/>
    <mergeCell ref="BD66:BE66"/>
    <mergeCell ref="B67:B68"/>
    <mergeCell ref="C67:D68"/>
    <mergeCell ref="I67:J68"/>
    <mergeCell ref="K67:N68"/>
    <mergeCell ref="O67:S68"/>
    <mergeCell ref="BB67:BC67"/>
    <mergeCell ref="BD67:BE67"/>
    <mergeCell ref="BF67:BJ68"/>
    <mergeCell ref="BB68:BC68"/>
    <mergeCell ref="BD68:BE68"/>
    <mergeCell ref="B69:B70"/>
    <mergeCell ref="C69:D70"/>
    <mergeCell ref="I69:J70"/>
    <mergeCell ref="K69:N70"/>
    <mergeCell ref="O69:S70"/>
    <mergeCell ref="BB69:BC69"/>
    <mergeCell ref="BD69:BE69"/>
    <mergeCell ref="BF69:BJ70"/>
    <mergeCell ref="BB70:BC70"/>
    <mergeCell ref="BD70:BE70"/>
    <mergeCell ref="B71:B72"/>
    <mergeCell ref="C71:D72"/>
    <mergeCell ref="I71:J72"/>
    <mergeCell ref="K71:N72"/>
    <mergeCell ref="O71:S72"/>
    <mergeCell ref="BB71:BC71"/>
    <mergeCell ref="BD71:BE71"/>
    <mergeCell ref="BF71:BJ72"/>
    <mergeCell ref="BB72:BC72"/>
    <mergeCell ref="BD72:BE72"/>
    <mergeCell ref="BD75:BE75"/>
    <mergeCell ref="BF75:BJ76"/>
    <mergeCell ref="BB76:BC76"/>
    <mergeCell ref="BD76:BE76"/>
    <mergeCell ref="B73:B74"/>
    <mergeCell ref="C73:D74"/>
    <mergeCell ref="I73:J74"/>
    <mergeCell ref="K73:N74"/>
    <mergeCell ref="O73:S74"/>
    <mergeCell ref="BB73:BC73"/>
    <mergeCell ref="BD73:BE73"/>
    <mergeCell ref="BF73:BJ74"/>
    <mergeCell ref="BB74:BC74"/>
    <mergeCell ref="BD74:BE74"/>
    <mergeCell ref="AE81:AF81"/>
    <mergeCell ref="AH81:AI81"/>
    <mergeCell ref="AJ81:AK81"/>
    <mergeCell ref="B75:B76"/>
    <mergeCell ref="C75:D76"/>
    <mergeCell ref="I75:J76"/>
    <mergeCell ref="K75:N76"/>
    <mergeCell ref="O75:S76"/>
    <mergeCell ref="BB75:BC75"/>
    <mergeCell ref="AS82:AV82"/>
    <mergeCell ref="AQ81:AR81"/>
    <mergeCell ref="AS81:AV81"/>
    <mergeCell ref="K82:L82"/>
    <mergeCell ref="M82:N82"/>
    <mergeCell ref="O82:P82"/>
    <mergeCell ref="R82:S82"/>
    <mergeCell ref="T82:U82"/>
    <mergeCell ref="W82:X82"/>
    <mergeCell ref="AA82:AB82"/>
    <mergeCell ref="AC82:AD82"/>
    <mergeCell ref="K80:L81"/>
    <mergeCell ref="M80:P80"/>
    <mergeCell ref="R80:U80"/>
    <mergeCell ref="AA80:AB81"/>
    <mergeCell ref="AC80:AF80"/>
    <mergeCell ref="AH80:AK80"/>
    <mergeCell ref="AQ80:AR80"/>
    <mergeCell ref="AS80:AV80"/>
    <mergeCell ref="M81:N81"/>
    <mergeCell ref="O81:P81"/>
    <mergeCell ref="R81:S81"/>
    <mergeCell ref="T81:U81"/>
    <mergeCell ref="AC81:AD81"/>
    <mergeCell ref="O83:P83"/>
    <mergeCell ref="R83:S83"/>
    <mergeCell ref="T83:U83"/>
    <mergeCell ref="W83:X83"/>
    <mergeCell ref="AE82:AF82"/>
    <mergeCell ref="AH82:AI82"/>
    <mergeCell ref="AJ82:AK82"/>
    <mergeCell ref="AM82:AN82"/>
    <mergeCell ref="AQ82:AR82"/>
    <mergeCell ref="AE84:AF84"/>
    <mergeCell ref="AH84:AI84"/>
    <mergeCell ref="AJ84:AK84"/>
    <mergeCell ref="AM84:AN84"/>
    <mergeCell ref="AQ84:AR84"/>
    <mergeCell ref="AS84:AV84"/>
    <mergeCell ref="AQ83:AR83"/>
    <mergeCell ref="AS83:AV83"/>
    <mergeCell ref="K84:L84"/>
    <mergeCell ref="M84:N84"/>
    <mergeCell ref="O84:P84"/>
    <mergeCell ref="R84:S84"/>
    <mergeCell ref="T84:U84"/>
    <mergeCell ref="W84:X84"/>
    <mergeCell ref="AA84:AB84"/>
    <mergeCell ref="AC84:AD84"/>
    <mergeCell ref="AA83:AB83"/>
    <mergeCell ref="AC83:AD83"/>
    <mergeCell ref="AE83:AF83"/>
    <mergeCell ref="AH83:AI83"/>
    <mergeCell ref="AJ83:AK83"/>
    <mergeCell ref="AM83:AN83"/>
    <mergeCell ref="K83:L83"/>
    <mergeCell ref="M83:N83"/>
    <mergeCell ref="AJ86:AK86"/>
    <mergeCell ref="AM86:AN86"/>
    <mergeCell ref="K86:L86"/>
    <mergeCell ref="M86:N86"/>
    <mergeCell ref="O86:P86"/>
    <mergeCell ref="R86:S86"/>
    <mergeCell ref="T86:U86"/>
    <mergeCell ref="W86:X86"/>
    <mergeCell ref="AA85:AB85"/>
    <mergeCell ref="AC85:AD85"/>
    <mergeCell ref="AE85:AF85"/>
    <mergeCell ref="AH85:AI85"/>
    <mergeCell ref="AJ85:AK85"/>
    <mergeCell ref="AM85:AN85"/>
    <mergeCell ref="K85:L85"/>
    <mergeCell ref="M85:N85"/>
    <mergeCell ref="O85:P85"/>
    <mergeCell ref="R85:S85"/>
    <mergeCell ref="T85:U85"/>
    <mergeCell ref="W85:X85"/>
    <mergeCell ref="R88:S88"/>
    <mergeCell ref="AH88:AI88"/>
    <mergeCell ref="K91:N91"/>
    <mergeCell ref="P91:S91"/>
    <mergeCell ref="U91:X91"/>
    <mergeCell ref="AA91:AD91"/>
    <mergeCell ref="AF91:AI91"/>
    <mergeCell ref="AA86:AB86"/>
    <mergeCell ref="AC86:AD86"/>
    <mergeCell ref="AE86:AF86"/>
    <mergeCell ref="AH86:AI86"/>
    <mergeCell ref="AK91:AN91"/>
    <mergeCell ref="U94:X94"/>
    <mergeCell ref="AK94:AN94"/>
    <mergeCell ref="U95:X95"/>
    <mergeCell ref="AK95:AN95"/>
    <mergeCell ref="K96:N96"/>
    <mergeCell ref="P96:S96"/>
    <mergeCell ref="U96:X96"/>
    <mergeCell ref="AA96:AD96"/>
    <mergeCell ref="AF96:AI96"/>
    <mergeCell ref="AK96:AN96"/>
    <mergeCell ref="K99:L100"/>
    <mergeCell ref="M99:P99"/>
    <mergeCell ref="R99:U99"/>
    <mergeCell ref="AA99:AB100"/>
    <mergeCell ref="AC99:AF99"/>
    <mergeCell ref="AH99:AK99"/>
    <mergeCell ref="M100:N100"/>
    <mergeCell ref="O100:P100"/>
    <mergeCell ref="R100:S100"/>
    <mergeCell ref="T100:U100"/>
    <mergeCell ref="AC100:AD100"/>
    <mergeCell ref="AE100:AF100"/>
    <mergeCell ref="AH100:AI100"/>
    <mergeCell ref="AJ100:AK100"/>
    <mergeCell ref="K101:L101"/>
    <mergeCell ref="M101:N101"/>
    <mergeCell ref="O101:P101"/>
    <mergeCell ref="R101:S101"/>
    <mergeCell ref="T101:U101"/>
    <mergeCell ref="AM101:AN101"/>
    <mergeCell ref="K102:L102"/>
    <mergeCell ref="M102:N102"/>
    <mergeCell ref="O102:P102"/>
    <mergeCell ref="R102:S102"/>
    <mergeCell ref="T102:U102"/>
    <mergeCell ref="W102:X102"/>
    <mergeCell ref="AA102:AB102"/>
    <mergeCell ref="AC102:AD102"/>
    <mergeCell ref="AE102:AF102"/>
    <mergeCell ref="W101:X101"/>
    <mergeCell ref="AA101:AB101"/>
    <mergeCell ref="AC101:AD101"/>
    <mergeCell ref="AE101:AF101"/>
    <mergeCell ref="AH101:AI101"/>
    <mergeCell ref="AJ101:AK101"/>
    <mergeCell ref="AH102:AI102"/>
    <mergeCell ref="AJ102:AK102"/>
    <mergeCell ref="AM102:AN102"/>
    <mergeCell ref="AH103:AI103"/>
    <mergeCell ref="AJ103:AK103"/>
    <mergeCell ref="AM103:AN103"/>
    <mergeCell ref="K104:L104"/>
    <mergeCell ref="M104:N104"/>
    <mergeCell ref="O104:P104"/>
    <mergeCell ref="R104:S104"/>
    <mergeCell ref="T104:U104"/>
    <mergeCell ref="AM104:AN104"/>
    <mergeCell ref="W104:X104"/>
    <mergeCell ref="AA104:AB104"/>
    <mergeCell ref="AC104:AD104"/>
    <mergeCell ref="AE104:AF104"/>
    <mergeCell ref="AH104:AI104"/>
    <mergeCell ref="AJ104:AK104"/>
    <mergeCell ref="K103:L103"/>
    <mergeCell ref="M103:N103"/>
    <mergeCell ref="O103:P103"/>
    <mergeCell ref="R103:S103"/>
    <mergeCell ref="T103:U103"/>
    <mergeCell ref="W103:X103"/>
    <mergeCell ref="AA103:AB103"/>
    <mergeCell ref="AC103:AD103"/>
    <mergeCell ref="AE103:AF103"/>
    <mergeCell ref="AH105:AI105"/>
    <mergeCell ref="AJ105:AK105"/>
    <mergeCell ref="AM105:AN105"/>
    <mergeCell ref="R107:S107"/>
    <mergeCell ref="AH107:AI107"/>
    <mergeCell ref="K110:N110"/>
    <mergeCell ref="P110:S110"/>
    <mergeCell ref="U110:X110"/>
    <mergeCell ref="AA110:AD110"/>
    <mergeCell ref="AF110:AI110"/>
    <mergeCell ref="K105:L105"/>
    <mergeCell ref="M105:N105"/>
    <mergeCell ref="O105:P105"/>
    <mergeCell ref="R105:S105"/>
    <mergeCell ref="T105:U105"/>
    <mergeCell ref="W105:X105"/>
    <mergeCell ref="AA105:AB105"/>
    <mergeCell ref="AC105:AD105"/>
    <mergeCell ref="AE105:AF105"/>
    <mergeCell ref="AK115:AN115"/>
    <mergeCell ref="AK110:AN110"/>
    <mergeCell ref="U113:X113"/>
    <mergeCell ref="AK113:AN113"/>
    <mergeCell ref="U114:X114"/>
    <mergeCell ref="AK114:AN114"/>
    <mergeCell ref="K115:N115"/>
    <mergeCell ref="P115:S115"/>
    <mergeCell ref="U115:X115"/>
    <mergeCell ref="AA115:AD115"/>
    <mergeCell ref="AF115:AI115"/>
  </mergeCells>
  <phoneticPr fontId="2"/>
  <conditionalFormatting sqref="K91:N91">
    <cfRule type="expression" dxfId="313" priority="41">
      <formula>INDIRECT(ADDRESS(ROW(),COLUMN()))=TRUNC(INDIRECT(ADDRESS(ROW(),COLUMN())))</formula>
    </cfRule>
  </conditionalFormatting>
  <conditionalFormatting sqref="K110:N110">
    <cfRule type="expression" dxfId="312" priority="3">
      <formula>INDIRECT(ADDRESS(ROW(),COLUMN()))=TRUNC(INDIRECT(ADDRESS(ROW(),COLUMN())))</formula>
    </cfRule>
  </conditionalFormatting>
  <conditionalFormatting sqref="M82:X86">
    <cfRule type="expression" dxfId="311" priority="43">
      <formula>INDIRECT(ADDRESS(ROW(),COLUMN()))=TRUNC(INDIRECT(ADDRESS(ROW(),COLUMN())))</formula>
    </cfRule>
  </conditionalFormatting>
  <conditionalFormatting sqref="M101:X105">
    <cfRule type="expression" dxfId="310" priority="5">
      <formula>INDIRECT(ADDRESS(ROW(),COLUMN()))=TRUNC(INDIRECT(ADDRESS(ROW(),COLUMN())))</formula>
    </cfRule>
  </conditionalFormatting>
  <conditionalFormatting sqref="W80:X80 Z80 W89:Z89">
    <cfRule type="expression" dxfId="309" priority="77">
      <formula>OR(#REF!=$B78,#REF!=$B78)</formula>
    </cfRule>
  </conditionalFormatting>
  <conditionalFormatting sqref="W99:X99 Z99 W108:Z108">
    <cfRule type="expression" dxfId="308" priority="9">
      <formula>OR(#REF!=$B97,#REF!=$B97)</formula>
    </cfRule>
  </conditionalFormatting>
  <conditionalFormatting sqref="W90:Z90">
    <cfRule type="expression" dxfId="307" priority="76">
      <formula>OR(#REF!=$B77,#REF!=$B77)</formula>
    </cfRule>
  </conditionalFormatting>
  <conditionalFormatting sqref="W109:Z109">
    <cfRule type="expression" dxfId="306" priority="8">
      <formula>OR(#REF!=$B96,#REF!=$B96)</formula>
    </cfRule>
  </conditionalFormatting>
  <conditionalFormatting sqref="W18:BE18">
    <cfRule type="expression" dxfId="305" priority="73">
      <formula>INDIRECT(ADDRESS(ROW(),COLUMN()))=TRUNC(INDIRECT(ADDRESS(ROW(),COLUMN())))</formula>
    </cfRule>
  </conditionalFormatting>
  <conditionalFormatting sqref="W20:BE20">
    <cfRule type="expression" dxfId="304" priority="38">
      <formula>INDIRECT(ADDRESS(ROW(),COLUMN()))=TRUNC(INDIRECT(ADDRESS(ROW(),COLUMN())))</formula>
    </cfRule>
  </conditionalFormatting>
  <conditionalFormatting sqref="W22:BE22">
    <cfRule type="expression" dxfId="303" priority="37">
      <formula>INDIRECT(ADDRESS(ROW(),COLUMN()))=TRUNC(INDIRECT(ADDRESS(ROW(),COLUMN())))</formula>
    </cfRule>
  </conditionalFormatting>
  <conditionalFormatting sqref="W24:BE24">
    <cfRule type="expression" dxfId="302" priority="36">
      <formula>INDIRECT(ADDRESS(ROW(),COLUMN()))=TRUNC(INDIRECT(ADDRESS(ROW(),COLUMN())))</formula>
    </cfRule>
  </conditionalFormatting>
  <conditionalFormatting sqref="W26:BE26">
    <cfRule type="expression" dxfId="301" priority="35">
      <formula>INDIRECT(ADDRESS(ROW(),COLUMN()))=TRUNC(INDIRECT(ADDRESS(ROW(),COLUMN())))</formula>
    </cfRule>
  </conditionalFormatting>
  <conditionalFormatting sqref="W28:BE28">
    <cfRule type="expression" dxfId="300" priority="34">
      <formula>INDIRECT(ADDRESS(ROW(),COLUMN()))=TRUNC(INDIRECT(ADDRESS(ROW(),COLUMN())))</formula>
    </cfRule>
  </conditionalFormatting>
  <conditionalFormatting sqref="W30:BE30">
    <cfRule type="expression" dxfId="299" priority="33">
      <formula>INDIRECT(ADDRESS(ROW(),COLUMN()))=TRUNC(INDIRECT(ADDRESS(ROW(),COLUMN())))</formula>
    </cfRule>
  </conditionalFormatting>
  <conditionalFormatting sqref="W32:BE32">
    <cfRule type="expression" dxfId="298" priority="32">
      <formula>INDIRECT(ADDRESS(ROW(),COLUMN()))=TRUNC(INDIRECT(ADDRESS(ROW(),COLUMN())))</formula>
    </cfRule>
  </conditionalFormatting>
  <conditionalFormatting sqref="W34:BE34">
    <cfRule type="expression" dxfId="297" priority="31">
      <formula>INDIRECT(ADDRESS(ROW(),COLUMN()))=TRUNC(INDIRECT(ADDRESS(ROW(),COLUMN())))</formula>
    </cfRule>
  </conditionalFormatting>
  <conditionalFormatting sqref="W36:BE36">
    <cfRule type="expression" dxfId="296" priority="30">
      <formula>INDIRECT(ADDRESS(ROW(),COLUMN()))=TRUNC(INDIRECT(ADDRESS(ROW(),COLUMN())))</formula>
    </cfRule>
  </conditionalFormatting>
  <conditionalFormatting sqref="W38:BE38">
    <cfRule type="expression" dxfId="295" priority="29">
      <formula>INDIRECT(ADDRESS(ROW(),COLUMN()))=TRUNC(INDIRECT(ADDRESS(ROW(),COLUMN())))</formula>
    </cfRule>
  </conditionalFormatting>
  <conditionalFormatting sqref="W40:BE40">
    <cfRule type="expression" dxfId="294" priority="28">
      <formula>INDIRECT(ADDRESS(ROW(),COLUMN()))=TRUNC(INDIRECT(ADDRESS(ROW(),COLUMN())))</formula>
    </cfRule>
  </conditionalFormatting>
  <conditionalFormatting sqref="W42:BE42">
    <cfRule type="expression" dxfId="293" priority="27">
      <formula>INDIRECT(ADDRESS(ROW(),COLUMN()))=TRUNC(INDIRECT(ADDRESS(ROW(),COLUMN())))</formula>
    </cfRule>
  </conditionalFormatting>
  <conditionalFormatting sqref="W44:BE44">
    <cfRule type="expression" dxfId="292" priority="26">
      <formula>INDIRECT(ADDRESS(ROW(),COLUMN()))=TRUNC(INDIRECT(ADDRESS(ROW(),COLUMN())))</formula>
    </cfRule>
  </conditionalFormatting>
  <conditionalFormatting sqref="W46:BE46">
    <cfRule type="expression" dxfId="291" priority="25">
      <formula>INDIRECT(ADDRESS(ROW(),COLUMN()))=TRUNC(INDIRECT(ADDRESS(ROW(),COLUMN())))</formula>
    </cfRule>
  </conditionalFormatting>
  <conditionalFormatting sqref="W48:BE48">
    <cfRule type="expression" dxfId="290" priority="24">
      <formula>INDIRECT(ADDRESS(ROW(),COLUMN()))=TRUNC(INDIRECT(ADDRESS(ROW(),COLUMN())))</formula>
    </cfRule>
  </conditionalFormatting>
  <conditionalFormatting sqref="W50:BE50">
    <cfRule type="expression" dxfId="289" priority="23">
      <formula>INDIRECT(ADDRESS(ROW(),COLUMN()))=TRUNC(INDIRECT(ADDRESS(ROW(),COLUMN())))</formula>
    </cfRule>
  </conditionalFormatting>
  <conditionalFormatting sqref="W52:BE52">
    <cfRule type="expression" dxfId="288" priority="22">
      <formula>INDIRECT(ADDRESS(ROW(),COLUMN()))=TRUNC(INDIRECT(ADDRESS(ROW(),COLUMN())))</formula>
    </cfRule>
  </conditionalFormatting>
  <conditionalFormatting sqref="W54:BE54">
    <cfRule type="expression" dxfId="287" priority="21">
      <formula>INDIRECT(ADDRESS(ROW(),COLUMN()))=TRUNC(INDIRECT(ADDRESS(ROW(),COLUMN())))</formula>
    </cfRule>
  </conditionalFormatting>
  <conditionalFormatting sqref="W56:BE56">
    <cfRule type="expression" dxfId="286" priority="20">
      <formula>INDIRECT(ADDRESS(ROW(),COLUMN()))=TRUNC(INDIRECT(ADDRESS(ROW(),COLUMN())))</formula>
    </cfRule>
  </conditionalFormatting>
  <conditionalFormatting sqref="W58:BE58">
    <cfRule type="expression" dxfId="285" priority="19">
      <formula>INDIRECT(ADDRESS(ROW(),COLUMN()))=TRUNC(INDIRECT(ADDRESS(ROW(),COLUMN())))</formula>
    </cfRule>
  </conditionalFormatting>
  <conditionalFormatting sqref="W60:BE60">
    <cfRule type="expression" dxfId="284" priority="18">
      <formula>INDIRECT(ADDRESS(ROW(),COLUMN()))=TRUNC(INDIRECT(ADDRESS(ROW(),COLUMN())))</formula>
    </cfRule>
  </conditionalFormatting>
  <conditionalFormatting sqref="W62:BE62">
    <cfRule type="expression" dxfId="283" priority="17">
      <formula>INDIRECT(ADDRESS(ROW(),COLUMN()))=TRUNC(INDIRECT(ADDRESS(ROW(),COLUMN())))</formula>
    </cfRule>
  </conditionalFormatting>
  <conditionalFormatting sqref="W64:BE64">
    <cfRule type="expression" dxfId="282" priority="16">
      <formula>INDIRECT(ADDRESS(ROW(),COLUMN()))=TRUNC(INDIRECT(ADDRESS(ROW(),COLUMN())))</formula>
    </cfRule>
  </conditionalFormatting>
  <conditionalFormatting sqref="W66:BE66">
    <cfRule type="expression" dxfId="281" priority="15">
      <formula>INDIRECT(ADDRESS(ROW(),COLUMN()))=TRUNC(INDIRECT(ADDRESS(ROW(),COLUMN())))</formula>
    </cfRule>
  </conditionalFormatting>
  <conditionalFormatting sqref="W68:BE68">
    <cfRule type="expression" dxfId="280" priority="14">
      <formula>INDIRECT(ADDRESS(ROW(),COLUMN()))=TRUNC(INDIRECT(ADDRESS(ROW(),COLUMN())))</formula>
    </cfRule>
  </conditionalFormatting>
  <conditionalFormatting sqref="W70:BE70">
    <cfRule type="expression" dxfId="279" priority="13">
      <formula>INDIRECT(ADDRESS(ROW(),COLUMN()))=TRUNC(INDIRECT(ADDRESS(ROW(),COLUMN())))</formula>
    </cfRule>
  </conditionalFormatting>
  <conditionalFormatting sqref="W72:BE72">
    <cfRule type="expression" dxfId="278" priority="12">
      <formula>INDIRECT(ADDRESS(ROW(),COLUMN()))=TRUNC(INDIRECT(ADDRESS(ROW(),COLUMN())))</formula>
    </cfRule>
  </conditionalFormatting>
  <conditionalFormatting sqref="W74:BE74">
    <cfRule type="expression" dxfId="277" priority="11">
      <formula>INDIRECT(ADDRESS(ROW(),COLUMN()))=TRUNC(INDIRECT(ADDRESS(ROW(),COLUMN())))</formula>
    </cfRule>
  </conditionalFormatting>
  <conditionalFormatting sqref="W76:BE76">
    <cfRule type="expression" dxfId="276" priority="10">
      <formula>INDIRECT(ADDRESS(ROW(),COLUMN()))=TRUNC(INDIRECT(ADDRESS(ROW(),COLUMN())))</formula>
    </cfRule>
  </conditionalFormatting>
  <conditionalFormatting sqref="AA91:AD91">
    <cfRule type="expression" dxfId="275" priority="40">
      <formula>INDIRECT(ADDRESS(ROW(),COLUMN()))=TRUNC(INDIRECT(ADDRESS(ROW(),COLUMN())))</formula>
    </cfRule>
  </conditionalFormatting>
  <conditionalFormatting sqref="AA110:AD110">
    <cfRule type="expression" dxfId="274" priority="2">
      <formula>INDIRECT(ADDRESS(ROW(),COLUMN()))=TRUNC(INDIRECT(ADDRESS(ROW(),COLUMN())))</formula>
    </cfRule>
  </conditionalFormatting>
  <conditionalFormatting sqref="AC82:AN86">
    <cfRule type="expression" dxfId="273" priority="39">
      <formula>INDIRECT(ADDRESS(ROW(),COLUMN()))=TRUNC(INDIRECT(ADDRESS(ROW(),COLUMN())))</formula>
    </cfRule>
  </conditionalFormatting>
  <conditionalFormatting sqref="AC101:AN105">
    <cfRule type="expression" dxfId="272" priority="1">
      <formula>INDIRECT(ADDRESS(ROW(),COLUMN()))=TRUNC(INDIRECT(ADDRESS(ROW(),COLUMN())))</formula>
    </cfRule>
  </conditionalFormatting>
  <conditionalFormatting sqref="AM80:AP80 AM89:AP89">
    <cfRule type="expression" dxfId="271" priority="75">
      <formula>OR(#REF!=$B78,#REF!=$B78)</formula>
    </cfRule>
  </conditionalFormatting>
  <conditionalFormatting sqref="AM90:AP90">
    <cfRule type="expression" dxfId="270" priority="74">
      <formula>OR(#REF!=$B77,#REF!=$B77)</formula>
    </cfRule>
  </conditionalFormatting>
  <conditionalFormatting sqref="AM99:AP99 AM108:AP108">
    <cfRule type="expression" dxfId="269" priority="7">
      <formula>OR(#REF!=$B97,#REF!=$B97)</formula>
    </cfRule>
  </conditionalFormatting>
  <conditionalFormatting sqref="AM109:AP109">
    <cfRule type="expression" dxfId="268" priority="6">
      <formula>OR(#REF!=$B96,#REF!=$B96)</formula>
    </cfRule>
  </conditionalFormatting>
  <conditionalFormatting sqref="AQ83:BA83">
    <cfRule type="expression" dxfId="267" priority="79">
      <formula>OR(#REF!=$B87,#REF!=$B87)</formula>
    </cfRule>
  </conditionalFormatting>
  <conditionalFormatting sqref="AQ84:BA84">
    <cfRule type="expression" dxfId="266" priority="78">
      <formula>OR(#REF!=$B77,#REF!=$B77)</formula>
    </cfRule>
  </conditionalFormatting>
  <dataValidations count="10">
    <dataValidation allowBlank="1" showInputMessage="1" showErrorMessage="1" error="入力可能範囲　32～40" sqref="BE10 BA10" xr:uid="{00000000-0002-0000-0300-000000000000}"/>
    <dataValidation type="list" allowBlank="1" showInputMessage="1" sqref="I17:J76" xr:uid="{00000000-0002-0000-0300-000001000000}">
      <formula1>"A, B, C, D"</formula1>
    </dataValidation>
    <dataValidation type="list" errorStyle="warning" allowBlank="1" showInputMessage="1" error="リストにない場合のみ、入力してください。" sqref="K17:N76" xr:uid="{00000000-0002-0000-0300-000002000000}">
      <formula1>INDIRECT(C17)</formula1>
    </dataValidation>
    <dataValidation type="list" allowBlank="1" showInputMessage="1" sqref="C17:D76" xr:uid="{00000000-0002-0000-0300-000003000000}">
      <formula1>職種</formula1>
    </dataValidation>
    <dataValidation type="list" allowBlank="1" showInputMessage="1" showErrorMessage="1" sqref="R88:S88" xr:uid="{00000000-0002-0000-0300-000004000000}">
      <formula1>"週,暦月"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00000000-0002-0000-0300-000005000000}">
      <formula1>【記載例】シフト記号表</formula1>
    </dataValidation>
    <dataValidation type="list" allowBlank="1" showInputMessage="1" showErrorMessage="1" sqref="BE3:BH3" xr:uid="{00000000-0002-0000-0300-000006000000}">
      <formula1>"４週,暦月"</formula1>
    </dataValidation>
    <dataValidation type="list" allowBlank="1" showInputMessage="1" showErrorMessage="1" sqref="AF3:AF4" xr:uid="{00000000-0002-0000-0300-000007000000}">
      <formula1>#REF!</formula1>
    </dataValidation>
    <dataValidation type="decimal" allowBlank="1" showInputMessage="1" showErrorMessage="1" error="入力可能範囲　32～40" sqref="BA6:BB6" xr:uid="{00000000-0002-0000-0300-000008000000}">
      <formula1>32</formula1>
      <formula2>40</formula2>
    </dataValidation>
    <dataValidation type="list" allowBlank="1" showInputMessage="1" showErrorMessage="1" sqref="BE4:BH4" xr:uid="{00000000-0002-0000-0300-000009000000}">
      <formula1>"予定,実績,予定・実績"</formula1>
    </dataValidation>
  </dataValidations>
  <printOptions horizontalCentered="1"/>
  <pageMargins left="0.15748031496062992" right="0.15748031496062992" top="0.59055118110236227" bottom="0.35433070866141736" header="0.15748031496062992" footer="0.15748031496062992"/>
  <pageSetup paperSize="9" scale="29" orientation="portrait"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A000000}">
          <x14:formula1>
            <xm:f>'別紙１-1・３　プルダウン・リスト'!$C$4:$C$17</xm:f>
          </x14:formula1>
          <xm:sqref>AT1:BI1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pageSetUpPr fitToPage="1"/>
  </sheetPr>
  <dimension ref="B1:N52"/>
  <sheetViews>
    <sheetView topLeftCell="A4" zoomScale="75" zoomScaleNormal="75" workbookViewId="0">
      <selection activeCell="F8" sqref="F8"/>
    </sheetView>
  </sheetViews>
  <sheetFormatPr defaultColWidth="9" defaultRowHeight="18.75" x14ac:dyDescent="0.15"/>
  <cols>
    <col min="1" max="1" width="1.625" style="361" customWidth="1"/>
    <col min="2" max="2" width="5.625" style="360" customWidth="1"/>
    <col min="3" max="3" width="10.625" style="360" customWidth="1"/>
    <col min="4" max="4" width="10.625" style="360" hidden="1" customWidth="1"/>
    <col min="5" max="5" width="3.375" style="360" bestFit="1" customWidth="1"/>
    <col min="6" max="6" width="15.625" style="361" customWidth="1"/>
    <col min="7" max="7" width="3.375" style="361" bestFit="1" customWidth="1"/>
    <col min="8" max="8" width="15.625" style="361" customWidth="1"/>
    <col min="9" max="9" width="3.375" style="361" bestFit="1" customWidth="1"/>
    <col min="10" max="10" width="15.625" style="360" customWidth="1"/>
    <col min="11" max="11" width="3.375" style="361" bestFit="1" customWidth="1"/>
    <col min="12" max="12" width="15.625" style="361" customWidth="1"/>
    <col min="13" max="13" width="3.375" style="361" customWidth="1"/>
    <col min="14" max="14" width="50.625" style="361" customWidth="1"/>
    <col min="15" max="16384" width="9" style="361"/>
  </cols>
  <sheetData>
    <row r="1" spans="2:14" x14ac:dyDescent="0.15">
      <c r="B1" s="359" t="s">
        <v>1009</v>
      </c>
    </row>
    <row r="2" spans="2:14" x14ac:dyDescent="0.15">
      <c r="B2" s="362" t="s">
        <v>1010</v>
      </c>
      <c r="F2" s="363"/>
      <c r="J2" s="364"/>
    </row>
    <row r="3" spans="2:14" x14ac:dyDescent="0.15">
      <c r="B3" s="363" t="s">
        <v>1011</v>
      </c>
      <c r="F3" s="364" t="s">
        <v>1012</v>
      </c>
      <c r="J3" s="364"/>
    </row>
    <row r="4" spans="2:14" x14ac:dyDescent="0.15">
      <c r="B4" s="362"/>
      <c r="F4" s="1610" t="s">
        <v>1013</v>
      </c>
      <c r="G4" s="1610"/>
      <c r="H4" s="1610"/>
      <c r="I4" s="1610"/>
      <c r="J4" s="1610"/>
      <c r="K4" s="1610"/>
      <c r="L4" s="1610"/>
      <c r="N4" s="1610" t="s">
        <v>1014</v>
      </c>
    </row>
    <row r="5" spans="2:14" x14ac:dyDescent="0.15">
      <c r="B5" s="360" t="s">
        <v>904</v>
      </c>
      <c r="C5" s="360" t="s">
        <v>976</v>
      </c>
      <c r="F5" s="360" t="s">
        <v>1015</v>
      </c>
      <c r="G5" s="360"/>
      <c r="H5" s="360" t="s">
        <v>1016</v>
      </c>
      <c r="J5" s="360" t="s">
        <v>1017</v>
      </c>
      <c r="L5" s="360" t="s">
        <v>1013</v>
      </c>
      <c r="N5" s="1610"/>
    </row>
    <row r="6" spans="2:14" x14ac:dyDescent="0.15">
      <c r="B6" s="365">
        <v>1</v>
      </c>
      <c r="C6" s="366" t="s">
        <v>943</v>
      </c>
      <c r="D6" s="367" t="str">
        <f>C6</f>
        <v>a</v>
      </c>
      <c r="E6" s="365" t="s">
        <v>1018</v>
      </c>
      <c r="F6" s="368">
        <v>0.29166666666666669</v>
      </c>
      <c r="G6" s="365" t="s">
        <v>1019</v>
      </c>
      <c r="H6" s="368">
        <v>0.66666666666666663</v>
      </c>
      <c r="I6" s="369" t="s">
        <v>1020</v>
      </c>
      <c r="J6" s="368">
        <v>4.1666666666666664E-2</v>
      </c>
      <c r="K6" s="370" t="s">
        <v>882</v>
      </c>
      <c r="L6" s="371">
        <f>IF(OR(F6="",H6=""),"",(H6+IF(F6&gt;H6,1,0)-F6-J6)*24)</f>
        <v>7.9999999999999982</v>
      </c>
      <c r="N6" s="372"/>
    </row>
    <row r="7" spans="2:14" x14ac:dyDescent="0.15">
      <c r="B7" s="365">
        <v>2</v>
      </c>
      <c r="C7" s="366" t="s">
        <v>922</v>
      </c>
      <c r="D7" s="367" t="str">
        <f t="shared" ref="D7:D38" si="0">C7</f>
        <v>b</v>
      </c>
      <c r="E7" s="365" t="s">
        <v>1018</v>
      </c>
      <c r="F7" s="368">
        <v>0.375</v>
      </c>
      <c r="G7" s="365" t="s">
        <v>1019</v>
      </c>
      <c r="H7" s="368">
        <v>0.75</v>
      </c>
      <c r="I7" s="369" t="s">
        <v>1020</v>
      </c>
      <c r="J7" s="368">
        <v>4.1666666666666664E-2</v>
      </c>
      <c r="K7" s="370" t="s">
        <v>882</v>
      </c>
      <c r="L7" s="371">
        <f>IF(OR(F7="",H7=""),"",(H7+IF(F7&gt;H7,1,0)-F7-J7)*24)</f>
        <v>8</v>
      </c>
      <c r="N7" s="372"/>
    </row>
    <row r="8" spans="2:14" x14ac:dyDescent="0.15">
      <c r="B8" s="365">
        <v>3</v>
      </c>
      <c r="C8" s="366" t="s">
        <v>1021</v>
      </c>
      <c r="D8" s="367" t="str">
        <f t="shared" si="0"/>
        <v>c</v>
      </c>
      <c r="E8" s="365" t="s">
        <v>1018</v>
      </c>
      <c r="F8" s="368">
        <v>0.41666666666666669</v>
      </c>
      <c r="G8" s="365" t="s">
        <v>1019</v>
      </c>
      <c r="H8" s="368">
        <v>0.79166666666666663</v>
      </c>
      <c r="I8" s="369" t="s">
        <v>1020</v>
      </c>
      <c r="J8" s="368">
        <v>4.1666666666666664E-2</v>
      </c>
      <c r="K8" s="370" t="s">
        <v>882</v>
      </c>
      <c r="L8" s="371">
        <f>IF(OR(F8="",H8=""),"",(H8+IF(F8&gt;H8,1,0)-F8-J8)*24)</f>
        <v>7.9999999999999982</v>
      </c>
      <c r="N8" s="372"/>
    </row>
    <row r="9" spans="2:14" x14ac:dyDescent="0.15">
      <c r="B9" s="365">
        <v>4</v>
      </c>
      <c r="C9" s="366" t="s">
        <v>944</v>
      </c>
      <c r="D9" s="367" t="str">
        <f t="shared" si="0"/>
        <v>d</v>
      </c>
      <c r="E9" s="365" t="s">
        <v>1018</v>
      </c>
      <c r="F9" s="368">
        <v>0.5</v>
      </c>
      <c r="G9" s="365" t="s">
        <v>1019</v>
      </c>
      <c r="H9" s="368">
        <v>0.875</v>
      </c>
      <c r="I9" s="369" t="s">
        <v>1020</v>
      </c>
      <c r="J9" s="368">
        <v>4.1666666666666664E-2</v>
      </c>
      <c r="K9" s="370" t="s">
        <v>882</v>
      </c>
      <c r="L9" s="371">
        <f>IF(OR(F9="",H9=""),"",(H9+IF(F9&gt;H9,1,0)-F9-J9)*24)</f>
        <v>8</v>
      </c>
      <c r="N9" s="372"/>
    </row>
    <row r="10" spans="2:14" x14ac:dyDescent="0.15">
      <c r="B10" s="365">
        <v>5</v>
      </c>
      <c r="C10" s="366" t="s">
        <v>1022</v>
      </c>
      <c r="D10" s="367" t="str">
        <f t="shared" si="0"/>
        <v>e</v>
      </c>
      <c r="E10" s="365" t="s">
        <v>1018</v>
      </c>
      <c r="F10" s="368">
        <v>0.375</v>
      </c>
      <c r="G10" s="365" t="s">
        <v>1019</v>
      </c>
      <c r="H10" s="368">
        <v>0.54166666666666663</v>
      </c>
      <c r="I10" s="369" t="s">
        <v>1020</v>
      </c>
      <c r="J10" s="368">
        <v>0</v>
      </c>
      <c r="K10" s="370" t="s">
        <v>882</v>
      </c>
      <c r="L10" s="371">
        <f t="shared" ref="L10:L22" si="1">IF(OR(F10="",H10=""),"",(H10+IF(F10&gt;H10,1,0)-F10-J10)*24)</f>
        <v>3.9999999999999991</v>
      </c>
      <c r="N10" s="372"/>
    </row>
    <row r="11" spans="2:14" x14ac:dyDescent="0.15">
      <c r="B11" s="365">
        <v>6</v>
      </c>
      <c r="C11" s="366" t="s">
        <v>1023</v>
      </c>
      <c r="D11" s="367" t="str">
        <f t="shared" si="0"/>
        <v>f</v>
      </c>
      <c r="E11" s="365" t="s">
        <v>1018</v>
      </c>
      <c r="F11" s="368">
        <v>0.54166666666666663</v>
      </c>
      <c r="G11" s="365" t="s">
        <v>1019</v>
      </c>
      <c r="H11" s="368">
        <v>0.77083333333333337</v>
      </c>
      <c r="I11" s="369" t="s">
        <v>1020</v>
      </c>
      <c r="J11" s="368">
        <v>0</v>
      </c>
      <c r="K11" s="370" t="s">
        <v>882</v>
      </c>
      <c r="L11" s="371">
        <f>IF(OR(F11="",H11=""),"",(H11+IF(F11&gt;H11,1,0)-F11-J11)*24)</f>
        <v>5.5000000000000018</v>
      </c>
      <c r="N11" s="372"/>
    </row>
    <row r="12" spans="2:14" x14ac:dyDescent="0.15">
      <c r="B12" s="365">
        <v>7</v>
      </c>
      <c r="C12" s="366" t="s">
        <v>1024</v>
      </c>
      <c r="D12" s="367" t="str">
        <f t="shared" si="0"/>
        <v>g</v>
      </c>
      <c r="E12" s="365" t="s">
        <v>1018</v>
      </c>
      <c r="F12" s="368">
        <v>0.58333333333333337</v>
      </c>
      <c r="G12" s="365" t="s">
        <v>1019</v>
      </c>
      <c r="H12" s="368">
        <v>0.83333333333333337</v>
      </c>
      <c r="I12" s="369" t="s">
        <v>1020</v>
      </c>
      <c r="J12" s="368">
        <v>0</v>
      </c>
      <c r="K12" s="370" t="s">
        <v>882</v>
      </c>
      <c r="L12" s="371">
        <f t="shared" si="1"/>
        <v>6</v>
      </c>
      <c r="N12" s="372"/>
    </row>
    <row r="13" spans="2:14" x14ac:dyDescent="0.15">
      <c r="B13" s="365">
        <v>8</v>
      </c>
      <c r="C13" s="366" t="s">
        <v>941</v>
      </c>
      <c r="D13" s="367" t="str">
        <f t="shared" si="0"/>
        <v>h</v>
      </c>
      <c r="E13" s="365" t="s">
        <v>1018</v>
      </c>
      <c r="F13" s="368">
        <v>0.66666666666666663</v>
      </c>
      <c r="G13" s="365" t="s">
        <v>1019</v>
      </c>
      <c r="H13" s="368">
        <v>1</v>
      </c>
      <c r="I13" s="369" t="s">
        <v>1020</v>
      </c>
      <c r="J13" s="368">
        <v>0</v>
      </c>
      <c r="K13" s="370" t="s">
        <v>882</v>
      </c>
      <c r="L13" s="371">
        <f t="shared" si="1"/>
        <v>8</v>
      </c>
      <c r="N13" s="372" t="s">
        <v>1025</v>
      </c>
    </row>
    <row r="14" spans="2:14" x14ac:dyDescent="0.15">
      <c r="B14" s="365">
        <v>9</v>
      </c>
      <c r="C14" s="366" t="s">
        <v>942</v>
      </c>
      <c r="D14" s="367" t="str">
        <f t="shared" si="0"/>
        <v>i</v>
      </c>
      <c r="E14" s="365" t="s">
        <v>1018</v>
      </c>
      <c r="F14" s="368">
        <v>0</v>
      </c>
      <c r="G14" s="365" t="s">
        <v>1019</v>
      </c>
      <c r="H14" s="368">
        <v>0.375</v>
      </c>
      <c r="I14" s="369" t="s">
        <v>1020</v>
      </c>
      <c r="J14" s="368">
        <v>4.1666666666666664E-2</v>
      </c>
      <c r="K14" s="370" t="s">
        <v>882</v>
      </c>
      <c r="L14" s="371">
        <f t="shared" si="1"/>
        <v>8</v>
      </c>
      <c r="N14" s="372" t="s">
        <v>1026</v>
      </c>
    </row>
    <row r="15" spans="2:14" x14ac:dyDescent="0.15">
      <c r="B15" s="365">
        <v>10</v>
      </c>
      <c r="C15" s="366" t="s">
        <v>1027</v>
      </c>
      <c r="D15" s="367" t="str">
        <f t="shared" si="0"/>
        <v>j</v>
      </c>
      <c r="E15" s="365" t="s">
        <v>1018</v>
      </c>
      <c r="F15" s="368"/>
      <c r="G15" s="365" t="s">
        <v>1019</v>
      </c>
      <c r="H15" s="368"/>
      <c r="I15" s="369" t="s">
        <v>1020</v>
      </c>
      <c r="J15" s="368">
        <v>0</v>
      </c>
      <c r="K15" s="370" t="s">
        <v>882</v>
      </c>
      <c r="L15" s="371" t="str">
        <f t="shared" si="1"/>
        <v/>
      </c>
      <c r="N15" s="372"/>
    </row>
    <row r="16" spans="2:14" x14ac:dyDescent="0.15">
      <c r="B16" s="365">
        <v>11</v>
      </c>
      <c r="C16" s="366" t="s">
        <v>1028</v>
      </c>
      <c r="D16" s="367" t="str">
        <f t="shared" si="0"/>
        <v>k</v>
      </c>
      <c r="E16" s="365" t="s">
        <v>1018</v>
      </c>
      <c r="F16" s="368"/>
      <c r="G16" s="365" t="s">
        <v>1019</v>
      </c>
      <c r="H16" s="368"/>
      <c r="I16" s="369" t="s">
        <v>1020</v>
      </c>
      <c r="J16" s="368">
        <v>0</v>
      </c>
      <c r="K16" s="370" t="s">
        <v>882</v>
      </c>
      <c r="L16" s="371" t="str">
        <f t="shared" si="1"/>
        <v/>
      </c>
      <c r="N16" s="372"/>
    </row>
    <row r="17" spans="2:14" x14ac:dyDescent="0.15">
      <c r="B17" s="365">
        <v>12</v>
      </c>
      <c r="C17" s="366" t="s">
        <v>1029</v>
      </c>
      <c r="D17" s="367" t="str">
        <f t="shared" si="0"/>
        <v>l</v>
      </c>
      <c r="E17" s="365" t="s">
        <v>1018</v>
      </c>
      <c r="F17" s="368"/>
      <c r="G17" s="365" t="s">
        <v>1019</v>
      </c>
      <c r="H17" s="368"/>
      <c r="I17" s="369" t="s">
        <v>1020</v>
      </c>
      <c r="J17" s="368">
        <v>0</v>
      </c>
      <c r="K17" s="370" t="s">
        <v>882</v>
      </c>
      <c r="L17" s="371" t="str">
        <f t="shared" si="1"/>
        <v/>
      </c>
      <c r="N17" s="372"/>
    </row>
    <row r="18" spans="2:14" x14ac:dyDescent="0.15">
      <c r="B18" s="365">
        <v>13</v>
      </c>
      <c r="C18" s="366" t="s">
        <v>1030</v>
      </c>
      <c r="D18" s="367" t="str">
        <f t="shared" si="0"/>
        <v>m</v>
      </c>
      <c r="E18" s="365" t="s">
        <v>1018</v>
      </c>
      <c r="F18" s="368"/>
      <c r="G18" s="365" t="s">
        <v>1019</v>
      </c>
      <c r="H18" s="368"/>
      <c r="I18" s="369" t="s">
        <v>1020</v>
      </c>
      <c r="J18" s="368">
        <v>0</v>
      </c>
      <c r="K18" s="370" t="s">
        <v>882</v>
      </c>
      <c r="L18" s="371" t="str">
        <f t="shared" si="1"/>
        <v/>
      </c>
      <c r="N18" s="372"/>
    </row>
    <row r="19" spans="2:14" x14ac:dyDescent="0.15">
      <c r="B19" s="365">
        <v>14</v>
      </c>
      <c r="C19" s="366" t="s">
        <v>1031</v>
      </c>
      <c r="D19" s="367" t="str">
        <f t="shared" si="0"/>
        <v>n</v>
      </c>
      <c r="E19" s="365" t="s">
        <v>1018</v>
      </c>
      <c r="F19" s="368"/>
      <c r="G19" s="365" t="s">
        <v>1019</v>
      </c>
      <c r="H19" s="368"/>
      <c r="I19" s="369" t="s">
        <v>1020</v>
      </c>
      <c r="J19" s="368">
        <v>0</v>
      </c>
      <c r="K19" s="370" t="s">
        <v>882</v>
      </c>
      <c r="L19" s="371" t="str">
        <f t="shared" si="1"/>
        <v/>
      </c>
      <c r="N19" s="372"/>
    </row>
    <row r="20" spans="2:14" x14ac:dyDescent="0.15">
      <c r="B20" s="365">
        <v>15</v>
      </c>
      <c r="C20" s="366" t="s">
        <v>1032</v>
      </c>
      <c r="D20" s="367" t="str">
        <f t="shared" si="0"/>
        <v>o</v>
      </c>
      <c r="E20" s="365" t="s">
        <v>1018</v>
      </c>
      <c r="F20" s="368"/>
      <c r="G20" s="365" t="s">
        <v>1019</v>
      </c>
      <c r="H20" s="368"/>
      <c r="I20" s="369" t="s">
        <v>1020</v>
      </c>
      <c r="J20" s="368">
        <v>0</v>
      </c>
      <c r="K20" s="370" t="s">
        <v>882</v>
      </c>
      <c r="L20" s="371" t="str">
        <f t="shared" si="1"/>
        <v/>
      </c>
      <c r="N20" s="372"/>
    </row>
    <row r="21" spans="2:14" x14ac:dyDescent="0.15">
      <c r="B21" s="365">
        <v>16</v>
      </c>
      <c r="C21" s="366" t="s">
        <v>1033</v>
      </c>
      <c r="D21" s="367" t="str">
        <f t="shared" si="0"/>
        <v>p</v>
      </c>
      <c r="E21" s="365" t="s">
        <v>1018</v>
      </c>
      <c r="F21" s="368"/>
      <c r="G21" s="365" t="s">
        <v>1019</v>
      </c>
      <c r="H21" s="368"/>
      <c r="I21" s="369" t="s">
        <v>1020</v>
      </c>
      <c r="J21" s="368">
        <v>0</v>
      </c>
      <c r="K21" s="370" t="s">
        <v>882</v>
      </c>
      <c r="L21" s="371" t="str">
        <f t="shared" si="1"/>
        <v/>
      </c>
      <c r="N21" s="372"/>
    </row>
    <row r="22" spans="2:14" x14ac:dyDescent="0.15">
      <c r="B22" s="365">
        <v>17</v>
      </c>
      <c r="C22" s="366" t="s">
        <v>1034</v>
      </c>
      <c r="D22" s="367" t="str">
        <f t="shared" si="0"/>
        <v>q</v>
      </c>
      <c r="E22" s="365" t="s">
        <v>1018</v>
      </c>
      <c r="F22" s="368"/>
      <c r="G22" s="365" t="s">
        <v>1019</v>
      </c>
      <c r="H22" s="368"/>
      <c r="I22" s="369" t="s">
        <v>1020</v>
      </c>
      <c r="J22" s="368">
        <v>0</v>
      </c>
      <c r="K22" s="370" t="s">
        <v>882</v>
      </c>
      <c r="L22" s="371" t="str">
        <f t="shared" si="1"/>
        <v/>
      </c>
      <c r="N22" s="372"/>
    </row>
    <row r="23" spans="2:14" x14ac:dyDescent="0.15">
      <c r="B23" s="365">
        <v>18</v>
      </c>
      <c r="C23" s="366" t="s">
        <v>1035</v>
      </c>
      <c r="D23" s="367" t="str">
        <f t="shared" si="0"/>
        <v>r</v>
      </c>
      <c r="E23" s="365" t="s">
        <v>1018</v>
      </c>
      <c r="F23" s="373"/>
      <c r="G23" s="365" t="s">
        <v>1019</v>
      </c>
      <c r="H23" s="373"/>
      <c r="I23" s="369" t="s">
        <v>1020</v>
      </c>
      <c r="J23" s="373"/>
      <c r="K23" s="370" t="s">
        <v>882</v>
      </c>
      <c r="L23" s="366">
        <v>1</v>
      </c>
      <c r="N23" s="372"/>
    </row>
    <row r="24" spans="2:14" x14ac:dyDescent="0.15">
      <c r="B24" s="365">
        <v>19</v>
      </c>
      <c r="C24" s="366" t="s">
        <v>1036</v>
      </c>
      <c r="D24" s="367" t="str">
        <f t="shared" si="0"/>
        <v>s</v>
      </c>
      <c r="E24" s="365" t="s">
        <v>1018</v>
      </c>
      <c r="F24" s="373"/>
      <c r="G24" s="365" t="s">
        <v>1019</v>
      </c>
      <c r="H24" s="373"/>
      <c r="I24" s="369" t="s">
        <v>1020</v>
      </c>
      <c r="J24" s="373"/>
      <c r="K24" s="370" t="s">
        <v>882</v>
      </c>
      <c r="L24" s="366">
        <v>2</v>
      </c>
      <c r="N24" s="372"/>
    </row>
    <row r="25" spans="2:14" x14ac:dyDescent="0.15">
      <c r="B25" s="365">
        <v>20</v>
      </c>
      <c r="C25" s="366" t="s">
        <v>1037</v>
      </c>
      <c r="D25" s="367" t="str">
        <f t="shared" si="0"/>
        <v>t</v>
      </c>
      <c r="E25" s="365" t="s">
        <v>1018</v>
      </c>
      <c r="F25" s="373"/>
      <c r="G25" s="365" t="s">
        <v>1019</v>
      </c>
      <c r="H25" s="373"/>
      <c r="I25" s="369" t="s">
        <v>1020</v>
      </c>
      <c r="J25" s="373"/>
      <c r="K25" s="370" t="s">
        <v>882</v>
      </c>
      <c r="L25" s="366">
        <v>3</v>
      </c>
      <c r="N25" s="372"/>
    </row>
    <row r="26" spans="2:14" x14ac:dyDescent="0.15">
      <c r="B26" s="365">
        <v>21</v>
      </c>
      <c r="C26" s="366" t="s">
        <v>1038</v>
      </c>
      <c r="D26" s="367" t="str">
        <f t="shared" si="0"/>
        <v>u</v>
      </c>
      <c r="E26" s="365" t="s">
        <v>1018</v>
      </c>
      <c r="F26" s="373"/>
      <c r="G26" s="365" t="s">
        <v>1019</v>
      </c>
      <c r="H26" s="373"/>
      <c r="I26" s="369" t="s">
        <v>1020</v>
      </c>
      <c r="J26" s="373"/>
      <c r="K26" s="370" t="s">
        <v>882</v>
      </c>
      <c r="L26" s="366">
        <v>4</v>
      </c>
      <c r="N26" s="372"/>
    </row>
    <row r="27" spans="2:14" x14ac:dyDescent="0.15">
      <c r="B27" s="365">
        <v>22</v>
      </c>
      <c r="C27" s="366" t="s">
        <v>1039</v>
      </c>
      <c r="D27" s="367" t="str">
        <f t="shared" si="0"/>
        <v>v</v>
      </c>
      <c r="E27" s="365" t="s">
        <v>1018</v>
      </c>
      <c r="F27" s="373"/>
      <c r="G27" s="365" t="s">
        <v>1019</v>
      </c>
      <c r="H27" s="373"/>
      <c r="I27" s="369" t="s">
        <v>1020</v>
      </c>
      <c r="J27" s="373"/>
      <c r="K27" s="370" t="s">
        <v>882</v>
      </c>
      <c r="L27" s="366">
        <v>5</v>
      </c>
      <c r="N27" s="372"/>
    </row>
    <row r="28" spans="2:14" x14ac:dyDescent="0.15">
      <c r="B28" s="365">
        <v>23</v>
      </c>
      <c r="C28" s="366" t="s">
        <v>1040</v>
      </c>
      <c r="D28" s="367" t="str">
        <f t="shared" si="0"/>
        <v>w</v>
      </c>
      <c r="E28" s="365" t="s">
        <v>1018</v>
      </c>
      <c r="F28" s="373"/>
      <c r="G28" s="365" t="s">
        <v>1019</v>
      </c>
      <c r="H28" s="373"/>
      <c r="I28" s="369" t="s">
        <v>1020</v>
      </c>
      <c r="J28" s="373"/>
      <c r="K28" s="370" t="s">
        <v>882</v>
      </c>
      <c r="L28" s="366">
        <v>6</v>
      </c>
      <c r="N28" s="372"/>
    </row>
    <row r="29" spans="2:14" x14ac:dyDescent="0.15">
      <c r="B29" s="365">
        <v>24</v>
      </c>
      <c r="C29" s="366" t="s">
        <v>1041</v>
      </c>
      <c r="D29" s="367" t="str">
        <f t="shared" si="0"/>
        <v>x</v>
      </c>
      <c r="E29" s="365" t="s">
        <v>1018</v>
      </c>
      <c r="F29" s="373"/>
      <c r="G29" s="365" t="s">
        <v>1019</v>
      </c>
      <c r="H29" s="373"/>
      <c r="I29" s="369" t="s">
        <v>1020</v>
      </c>
      <c r="J29" s="373"/>
      <c r="K29" s="370" t="s">
        <v>882</v>
      </c>
      <c r="L29" s="366">
        <v>7</v>
      </c>
      <c r="N29" s="372"/>
    </row>
    <row r="30" spans="2:14" x14ac:dyDescent="0.15">
      <c r="B30" s="365">
        <v>25</v>
      </c>
      <c r="C30" s="366" t="s">
        <v>1042</v>
      </c>
      <c r="D30" s="367" t="str">
        <f t="shared" si="0"/>
        <v>y</v>
      </c>
      <c r="E30" s="365" t="s">
        <v>1018</v>
      </c>
      <c r="F30" s="373"/>
      <c r="G30" s="365" t="s">
        <v>1019</v>
      </c>
      <c r="H30" s="373"/>
      <c r="I30" s="369" t="s">
        <v>1020</v>
      </c>
      <c r="J30" s="373"/>
      <c r="K30" s="370" t="s">
        <v>882</v>
      </c>
      <c r="L30" s="366">
        <v>8</v>
      </c>
      <c r="N30" s="372"/>
    </row>
    <row r="31" spans="2:14" x14ac:dyDescent="0.15">
      <c r="B31" s="365">
        <v>26</v>
      </c>
      <c r="C31" s="366" t="s">
        <v>1043</v>
      </c>
      <c r="D31" s="367" t="str">
        <f t="shared" si="0"/>
        <v>z</v>
      </c>
      <c r="E31" s="365" t="s">
        <v>1018</v>
      </c>
      <c r="F31" s="373"/>
      <c r="G31" s="365" t="s">
        <v>1019</v>
      </c>
      <c r="H31" s="373"/>
      <c r="I31" s="369" t="s">
        <v>1020</v>
      </c>
      <c r="J31" s="373"/>
      <c r="K31" s="370" t="s">
        <v>882</v>
      </c>
      <c r="L31" s="366">
        <v>1</v>
      </c>
      <c r="N31" s="372"/>
    </row>
    <row r="32" spans="2:14" x14ac:dyDescent="0.15">
      <c r="B32" s="365">
        <v>27</v>
      </c>
      <c r="C32" s="366" t="s">
        <v>1041</v>
      </c>
      <c r="D32" s="367" t="str">
        <f t="shared" si="0"/>
        <v>x</v>
      </c>
      <c r="E32" s="365" t="s">
        <v>1018</v>
      </c>
      <c r="F32" s="373"/>
      <c r="G32" s="365" t="s">
        <v>1019</v>
      </c>
      <c r="H32" s="373"/>
      <c r="I32" s="369" t="s">
        <v>1020</v>
      </c>
      <c r="J32" s="373"/>
      <c r="K32" s="370" t="s">
        <v>882</v>
      </c>
      <c r="L32" s="366">
        <v>2</v>
      </c>
      <c r="N32" s="372"/>
    </row>
    <row r="33" spans="2:14" x14ac:dyDescent="0.15">
      <c r="B33" s="365">
        <v>28</v>
      </c>
      <c r="C33" s="366" t="s">
        <v>1044</v>
      </c>
      <c r="D33" s="367" t="str">
        <f t="shared" si="0"/>
        <v>aa</v>
      </c>
      <c r="E33" s="365" t="s">
        <v>1018</v>
      </c>
      <c r="F33" s="373"/>
      <c r="G33" s="365" t="s">
        <v>1019</v>
      </c>
      <c r="H33" s="373"/>
      <c r="I33" s="369" t="s">
        <v>1020</v>
      </c>
      <c r="J33" s="373"/>
      <c r="K33" s="370" t="s">
        <v>882</v>
      </c>
      <c r="L33" s="366">
        <v>3</v>
      </c>
      <c r="N33" s="372"/>
    </row>
    <row r="34" spans="2:14" x14ac:dyDescent="0.15">
      <c r="B34" s="365">
        <v>29</v>
      </c>
      <c r="C34" s="366" t="s">
        <v>1045</v>
      </c>
      <c r="D34" s="367" t="str">
        <f t="shared" si="0"/>
        <v>ab</v>
      </c>
      <c r="E34" s="365" t="s">
        <v>1018</v>
      </c>
      <c r="F34" s="373"/>
      <c r="G34" s="365" t="s">
        <v>1019</v>
      </c>
      <c r="H34" s="373"/>
      <c r="I34" s="369" t="s">
        <v>1020</v>
      </c>
      <c r="J34" s="373"/>
      <c r="K34" s="370" t="s">
        <v>882</v>
      </c>
      <c r="L34" s="366">
        <v>4</v>
      </c>
      <c r="N34" s="372"/>
    </row>
    <row r="35" spans="2:14" x14ac:dyDescent="0.15">
      <c r="B35" s="365">
        <v>30</v>
      </c>
      <c r="C35" s="366" t="s">
        <v>1046</v>
      </c>
      <c r="D35" s="367" t="str">
        <f t="shared" si="0"/>
        <v>ac</v>
      </c>
      <c r="E35" s="365" t="s">
        <v>1018</v>
      </c>
      <c r="F35" s="373"/>
      <c r="G35" s="365" t="s">
        <v>1019</v>
      </c>
      <c r="H35" s="373"/>
      <c r="I35" s="369" t="s">
        <v>1020</v>
      </c>
      <c r="J35" s="373"/>
      <c r="K35" s="370" t="s">
        <v>882</v>
      </c>
      <c r="L35" s="366">
        <v>5</v>
      </c>
      <c r="N35" s="372"/>
    </row>
    <row r="36" spans="2:14" x14ac:dyDescent="0.15">
      <c r="B36" s="365">
        <v>31</v>
      </c>
      <c r="C36" s="366" t="s">
        <v>1047</v>
      </c>
      <c r="D36" s="367" t="str">
        <f t="shared" si="0"/>
        <v>ad</v>
      </c>
      <c r="E36" s="365" t="s">
        <v>1018</v>
      </c>
      <c r="F36" s="373"/>
      <c r="G36" s="365" t="s">
        <v>1019</v>
      </c>
      <c r="H36" s="373"/>
      <c r="I36" s="369" t="s">
        <v>1020</v>
      </c>
      <c r="J36" s="373"/>
      <c r="K36" s="370" t="s">
        <v>882</v>
      </c>
      <c r="L36" s="366">
        <v>6</v>
      </c>
      <c r="N36" s="372"/>
    </row>
    <row r="37" spans="2:14" x14ac:dyDescent="0.15">
      <c r="B37" s="365">
        <v>32</v>
      </c>
      <c r="C37" s="366" t="s">
        <v>1048</v>
      </c>
      <c r="D37" s="367" t="str">
        <f t="shared" si="0"/>
        <v>ae</v>
      </c>
      <c r="E37" s="365" t="s">
        <v>1018</v>
      </c>
      <c r="F37" s="373"/>
      <c r="G37" s="365" t="s">
        <v>1019</v>
      </c>
      <c r="H37" s="373"/>
      <c r="I37" s="369" t="s">
        <v>1020</v>
      </c>
      <c r="J37" s="373"/>
      <c r="K37" s="370" t="s">
        <v>882</v>
      </c>
      <c r="L37" s="366">
        <v>7</v>
      </c>
      <c r="N37" s="372"/>
    </row>
    <row r="38" spans="2:14" x14ac:dyDescent="0.15">
      <c r="B38" s="365">
        <v>33</v>
      </c>
      <c r="C38" s="366" t="s">
        <v>1049</v>
      </c>
      <c r="D38" s="367" t="str">
        <f t="shared" si="0"/>
        <v>af</v>
      </c>
      <c r="E38" s="365" t="s">
        <v>1018</v>
      </c>
      <c r="F38" s="373"/>
      <c r="G38" s="365" t="s">
        <v>1019</v>
      </c>
      <c r="H38" s="373"/>
      <c r="I38" s="369" t="s">
        <v>1020</v>
      </c>
      <c r="J38" s="373"/>
      <c r="K38" s="370" t="s">
        <v>882</v>
      </c>
      <c r="L38" s="366">
        <v>8</v>
      </c>
      <c r="N38" s="372"/>
    </row>
    <row r="39" spans="2:14" x14ac:dyDescent="0.15">
      <c r="B39" s="365">
        <v>34</v>
      </c>
      <c r="C39" s="374" t="s">
        <v>1050</v>
      </c>
      <c r="D39" s="367"/>
      <c r="E39" s="365" t="s">
        <v>1018</v>
      </c>
      <c r="F39" s="368">
        <v>0.29166666666666669</v>
      </c>
      <c r="G39" s="365" t="s">
        <v>1019</v>
      </c>
      <c r="H39" s="368">
        <v>0.39583333333333331</v>
      </c>
      <c r="I39" s="369" t="s">
        <v>1020</v>
      </c>
      <c r="J39" s="368">
        <v>0</v>
      </c>
      <c r="K39" s="370" t="s">
        <v>882</v>
      </c>
      <c r="L39" s="371">
        <f t="shared" ref="L39:L40" si="2">IF(OR(F39="",H39=""),"",(H39+IF(F39&gt;H39,1,0)-F39-J39)*24)</f>
        <v>2.4999999999999991</v>
      </c>
      <c r="N39" s="372"/>
    </row>
    <row r="40" spans="2:14" x14ac:dyDescent="0.15">
      <c r="B40" s="365"/>
      <c r="C40" s="375" t="s">
        <v>987</v>
      </c>
      <c r="D40" s="367"/>
      <c r="E40" s="365" t="s">
        <v>1018</v>
      </c>
      <c r="F40" s="368">
        <v>0.6875</v>
      </c>
      <c r="G40" s="365" t="s">
        <v>1019</v>
      </c>
      <c r="H40" s="368">
        <v>0.83333333333333337</v>
      </c>
      <c r="I40" s="369" t="s">
        <v>1020</v>
      </c>
      <c r="J40" s="368">
        <v>0</v>
      </c>
      <c r="K40" s="370" t="s">
        <v>882</v>
      </c>
      <c r="L40" s="371">
        <f t="shared" si="2"/>
        <v>3.5000000000000009</v>
      </c>
      <c r="N40" s="372"/>
    </row>
    <row r="41" spans="2:14" x14ac:dyDescent="0.15">
      <c r="B41" s="365"/>
      <c r="C41" s="376" t="s">
        <v>987</v>
      </c>
      <c r="D41" s="367" t="str">
        <f>C39</f>
        <v>ag</v>
      </c>
      <c r="E41" s="365" t="s">
        <v>1018</v>
      </c>
      <c r="F41" s="368" t="s">
        <v>987</v>
      </c>
      <c r="G41" s="365" t="s">
        <v>1019</v>
      </c>
      <c r="H41" s="368" t="s">
        <v>987</v>
      </c>
      <c r="I41" s="369" t="s">
        <v>1020</v>
      </c>
      <c r="J41" s="368" t="s">
        <v>987</v>
      </c>
      <c r="K41" s="370" t="s">
        <v>882</v>
      </c>
      <c r="L41" s="371">
        <f>IF(OR(L39="",L40=""),"",L39+L40)</f>
        <v>6</v>
      </c>
      <c r="N41" s="372" t="s">
        <v>1051</v>
      </c>
    </row>
    <row r="42" spans="2:14" x14ac:dyDescent="0.15">
      <c r="B42" s="365"/>
      <c r="C42" s="374" t="s">
        <v>1052</v>
      </c>
      <c r="D42" s="367"/>
      <c r="E42" s="365" t="s">
        <v>1018</v>
      </c>
      <c r="F42" s="368"/>
      <c r="G42" s="365" t="s">
        <v>1019</v>
      </c>
      <c r="H42" s="368"/>
      <c r="I42" s="369" t="s">
        <v>1020</v>
      </c>
      <c r="J42" s="368">
        <v>0</v>
      </c>
      <c r="K42" s="370" t="s">
        <v>882</v>
      </c>
      <c r="L42" s="371" t="str">
        <f t="shared" ref="L42:L43" si="3">IF(OR(F42="",H42=""),"",(H42+IF(F42&gt;H42,1,0)-F42-J42)*24)</f>
        <v/>
      </c>
      <c r="N42" s="372"/>
    </row>
    <row r="43" spans="2:14" x14ac:dyDescent="0.15">
      <c r="B43" s="365">
        <v>35</v>
      </c>
      <c r="C43" s="375" t="s">
        <v>987</v>
      </c>
      <c r="D43" s="367"/>
      <c r="E43" s="365" t="s">
        <v>1018</v>
      </c>
      <c r="F43" s="368"/>
      <c r="G43" s="365" t="s">
        <v>1019</v>
      </c>
      <c r="H43" s="368"/>
      <c r="I43" s="369" t="s">
        <v>1020</v>
      </c>
      <c r="J43" s="368">
        <v>0</v>
      </c>
      <c r="K43" s="370" t="s">
        <v>882</v>
      </c>
      <c r="L43" s="371" t="str">
        <f t="shared" si="3"/>
        <v/>
      </c>
      <c r="N43" s="372"/>
    </row>
    <row r="44" spans="2:14" x14ac:dyDescent="0.15">
      <c r="B44" s="365"/>
      <c r="C44" s="376" t="s">
        <v>987</v>
      </c>
      <c r="D44" s="367" t="str">
        <f>C42</f>
        <v>ah</v>
      </c>
      <c r="E44" s="365" t="s">
        <v>1018</v>
      </c>
      <c r="F44" s="368" t="s">
        <v>987</v>
      </c>
      <c r="G44" s="365" t="s">
        <v>1019</v>
      </c>
      <c r="H44" s="368" t="s">
        <v>987</v>
      </c>
      <c r="I44" s="369" t="s">
        <v>1020</v>
      </c>
      <c r="J44" s="368" t="s">
        <v>987</v>
      </c>
      <c r="K44" s="370" t="s">
        <v>882</v>
      </c>
      <c r="L44" s="371" t="str">
        <f>IF(OR(L42="",L43=""),"",L42+L43)</f>
        <v/>
      </c>
      <c r="N44" s="372" t="s">
        <v>1053</v>
      </c>
    </row>
    <row r="45" spans="2:14" x14ac:dyDescent="0.15">
      <c r="B45" s="365"/>
      <c r="C45" s="374" t="s">
        <v>1054</v>
      </c>
      <c r="D45" s="367"/>
      <c r="E45" s="365" t="s">
        <v>1018</v>
      </c>
      <c r="F45" s="368"/>
      <c r="G45" s="365" t="s">
        <v>1019</v>
      </c>
      <c r="H45" s="368"/>
      <c r="I45" s="369" t="s">
        <v>1020</v>
      </c>
      <c r="J45" s="368">
        <v>0</v>
      </c>
      <c r="K45" s="370" t="s">
        <v>882</v>
      </c>
      <c r="L45" s="371" t="str">
        <f t="shared" ref="L45:L46" si="4">IF(OR(F45="",H45=""),"",(H45+IF(F45&gt;H45,1,0)-F45-J45)*24)</f>
        <v/>
      </c>
      <c r="N45" s="372"/>
    </row>
    <row r="46" spans="2:14" x14ac:dyDescent="0.15">
      <c r="B46" s="365">
        <v>36</v>
      </c>
      <c r="C46" s="375" t="s">
        <v>987</v>
      </c>
      <c r="D46" s="367"/>
      <c r="E46" s="365" t="s">
        <v>1018</v>
      </c>
      <c r="F46" s="368"/>
      <c r="G46" s="365" t="s">
        <v>1019</v>
      </c>
      <c r="H46" s="368"/>
      <c r="I46" s="369" t="s">
        <v>1020</v>
      </c>
      <c r="J46" s="368">
        <v>0</v>
      </c>
      <c r="K46" s="370" t="s">
        <v>882</v>
      </c>
      <c r="L46" s="371" t="str">
        <f t="shared" si="4"/>
        <v/>
      </c>
      <c r="N46" s="372"/>
    </row>
    <row r="47" spans="2:14" x14ac:dyDescent="0.15">
      <c r="B47" s="365"/>
      <c r="C47" s="376" t="s">
        <v>987</v>
      </c>
      <c r="D47" s="367" t="str">
        <f>C45</f>
        <v>ai</v>
      </c>
      <c r="E47" s="365" t="s">
        <v>1018</v>
      </c>
      <c r="F47" s="368" t="s">
        <v>987</v>
      </c>
      <c r="G47" s="365" t="s">
        <v>1019</v>
      </c>
      <c r="H47" s="368" t="s">
        <v>987</v>
      </c>
      <c r="I47" s="369" t="s">
        <v>1020</v>
      </c>
      <c r="J47" s="368" t="s">
        <v>987</v>
      </c>
      <c r="K47" s="370" t="s">
        <v>882</v>
      </c>
      <c r="L47" s="371" t="str">
        <f>IF(OR(L45="",L46=""),"",L45+L46)</f>
        <v/>
      </c>
      <c r="N47" s="372" t="s">
        <v>1053</v>
      </c>
    </row>
    <row r="49" spans="3:4" x14ac:dyDescent="0.15">
      <c r="C49" s="362" t="s">
        <v>1055</v>
      </c>
      <c r="D49" s="362"/>
    </row>
    <row r="50" spans="3:4" x14ac:dyDescent="0.15">
      <c r="C50" s="362" t="s">
        <v>1056</v>
      </c>
      <c r="D50" s="362"/>
    </row>
    <row r="51" spans="3:4" x14ac:dyDescent="0.15">
      <c r="C51" s="362" t="s">
        <v>1057</v>
      </c>
      <c r="D51" s="362"/>
    </row>
    <row r="52" spans="3:4" x14ac:dyDescent="0.15">
      <c r="C52" s="362" t="s">
        <v>1058</v>
      </c>
      <c r="D52" s="362"/>
    </row>
  </sheetData>
  <sheetProtection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6"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B1:BO290"/>
  <sheetViews>
    <sheetView showGridLines="0" view="pageBreakPreview" zoomScale="75" zoomScaleNormal="55" zoomScaleSheetLayoutView="75" workbookViewId="0">
      <selection activeCell="AC3" sqref="AC3"/>
    </sheetView>
  </sheetViews>
  <sheetFormatPr defaultColWidth="4.5" defaultRowHeight="14.25" x14ac:dyDescent="0.15"/>
  <cols>
    <col min="1" max="1" width="0.875" style="271" customWidth="1"/>
    <col min="2" max="2" width="5.625" style="271" customWidth="1"/>
    <col min="3" max="4" width="8.125" style="271" customWidth="1"/>
    <col min="5" max="8" width="3.125" style="271" hidden="1" customWidth="1"/>
    <col min="9" max="10" width="3.125" style="271" customWidth="1"/>
    <col min="11" max="62" width="5.625" style="271" customWidth="1"/>
    <col min="63" max="63" width="1.125" style="271" customWidth="1"/>
    <col min="64" max="16384" width="4.5" style="271"/>
  </cols>
  <sheetData>
    <row r="1" spans="2:67" s="251" customFormat="1" ht="20.25" customHeight="1" x14ac:dyDescent="0.15">
      <c r="C1" s="252" t="s">
        <v>878</v>
      </c>
      <c r="D1" s="252"/>
      <c r="E1" s="252"/>
      <c r="F1" s="252"/>
      <c r="G1" s="252"/>
      <c r="H1" s="252"/>
      <c r="I1" s="252"/>
      <c r="J1" s="252"/>
      <c r="M1" s="253" t="s">
        <v>879</v>
      </c>
      <c r="P1" s="252"/>
      <c r="Q1" s="252"/>
      <c r="R1" s="252"/>
      <c r="S1" s="252"/>
      <c r="T1" s="252"/>
      <c r="U1" s="252"/>
      <c r="V1" s="252"/>
      <c r="W1" s="252"/>
      <c r="AS1" s="254" t="s">
        <v>880</v>
      </c>
      <c r="AT1" s="1606" t="s">
        <v>881</v>
      </c>
      <c r="AU1" s="1607"/>
      <c r="AV1" s="1607"/>
      <c r="AW1" s="1607"/>
      <c r="AX1" s="1607"/>
      <c r="AY1" s="1607"/>
      <c r="AZ1" s="1607"/>
      <c r="BA1" s="1607"/>
      <c r="BB1" s="1607"/>
      <c r="BC1" s="1607"/>
      <c r="BD1" s="1607"/>
      <c r="BE1" s="1607"/>
      <c r="BF1" s="1607"/>
      <c r="BG1" s="1607"/>
      <c r="BH1" s="1607"/>
      <c r="BI1" s="1607"/>
      <c r="BJ1" s="254" t="s">
        <v>882</v>
      </c>
    </row>
    <row r="2" spans="2:67" s="255" customFormat="1" ht="20.25" customHeight="1" x14ac:dyDescent="0.15">
      <c r="J2" s="253"/>
      <c r="M2" s="253"/>
      <c r="N2" s="253"/>
      <c r="P2" s="254"/>
      <c r="Q2" s="254"/>
      <c r="R2" s="254"/>
      <c r="S2" s="254"/>
      <c r="T2" s="254"/>
      <c r="U2" s="254"/>
      <c r="V2" s="254"/>
      <c r="W2" s="254"/>
      <c r="AB2" s="254" t="s">
        <v>883</v>
      </c>
      <c r="AC2" s="1608">
        <v>7</v>
      </c>
      <c r="AD2" s="1608"/>
      <c r="AE2" s="254" t="s">
        <v>884</v>
      </c>
      <c r="AF2" s="1609">
        <f>IF(AC2=0,"",YEAR(DATE(2018+AC2,1,1)))</f>
        <v>2025</v>
      </c>
      <c r="AG2" s="1609"/>
      <c r="AH2" s="255" t="s">
        <v>885</v>
      </c>
      <c r="AI2" s="255" t="s">
        <v>886</v>
      </c>
      <c r="AJ2" s="1608"/>
      <c r="AK2" s="1608"/>
      <c r="AL2" s="255" t="s">
        <v>887</v>
      </c>
      <c r="AS2" s="254" t="s">
        <v>888</v>
      </c>
      <c r="AT2" s="1608" t="s">
        <v>889</v>
      </c>
      <c r="AU2" s="1608"/>
      <c r="AV2" s="1608"/>
      <c r="AW2" s="1608"/>
      <c r="AX2" s="1608"/>
      <c r="AY2" s="1608"/>
      <c r="AZ2" s="1608"/>
      <c r="BA2" s="1608"/>
      <c r="BB2" s="1608"/>
      <c r="BC2" s="1608"/>
      <c r="BD2" s="1608"/>
      <c r="BE2" s="1608"/>
      <c r="BF2" s="1608"/>
      <c r="BG2" s="1608"/>
      <c r="BH2" s="1608"/>
      <c r="BI2" s="1608"/>
      <c r="BJ2" s="254" t="s">
        <v>882</v>
      </c>
      <c r="BK2" s="254"/>
      <c r="BL2" s="254"/>
      <c r="BM2" s="254"/>
    </row>
    <row r="3" spans="2:67" s="255" customFormat="1" ht="20.25" customHeight="1" x14ac:dyDescent="0.15">
      <c r="J3" s="253"/>
      <c r="M3" s="253"/>
      <c r="O3" s="254"/>
      <c r="P3" s="254"/>
      <c r="Q3" s="254"/>
      <c r="R3" s="254"/>
      <c r="S3" s="254"/>
      <c r="T3" s="254"/>
      <c r="U3" s="254"/>
      <c r="AC3" s="256"/>
      <c r="AD3" s="256"/>
      <c r="AE3" s="256"/>
      <c r="AF3" s="257"/>
      <c r="AG3" s="256"/>
      <c r="BD3" s="258" t="s">
        <v>890</v>
      </c>
      <c r="BE3" s="1599" t="s">
        <v>891</v>
      </c>
      <c r="BF3" s="1600"/>
      <c r="BG3" s="1600"/>
      <c r="BH3" s="1601"/>
      <c r="BI3" s="254"/>
    </row>
    <row r="4" spans="2:67" s="255" customFormat="1" ht="20.25" customHeight="1" x14ac:dyDescent="0.15">
      <c r="J4" s="253"/>
      <c r="M4" s="253"/>
      <c r="O4" s="254"/>
      <c r="P4" s="254"/>
      <c r="Q4" s="254"/>
      <c r="R4" s="254"/>
      <c r="S4" s="254"/>
      <c r="T4" s="254"/>
      <c r="U4" s="254"/>
      <c r="AC4" s="256"/>
      <c r="AD4" s="256"/>
      <c r="AE4" s="256"/>
      <c r="AF4" s="257"/>
      <c r="AG4" s="256"/>
      <c r="BD4" s="258" t="s">
        <v>892</v>
      </c>
      <c r="BE4" s="1599" t="s">
        <v>893</v>
      </c>
      <c r="BF4" s="1600"/>
      <c r="BG4" s="1600"/>
      <c r="BH4" s="1601"/>
      <c r="BI4" s="254"/>
    </row>
    <row r="5" spans="2:67" s="255" customFormat="1" ht="9" customHeight="1" x14ac:dyDescent="0.15">
      <c r="J5" s="253"/>
      <c r="M5" s="253"/>
      <c r="O5" s="254"/>
      <c r="P5" s="254"/>
      <c r="Q5" s="254"/>
      <c r="R5" s="254"/>
      <c r="S5" s="254"/>
      <c r="T5" s="254"/>
      <c r="U5" s="254"/>
      <c r="AC5" s="259"/>
      <c r="AD5" s="259"/>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60"/>
      <c r="BI5" s="260"/>
    </row>
    <row r="6" spans="2:67" s="255" customFormat="1" ht="21" customHeight="1" x14ac:dyDescent="0.15">
      <c r="B6" s="252"/>
      <c r="C6" s="251"/>
      <c r="D6" s="251"/>
      <c r="E6" s="251"/>
      <c r="F6" s="251"/>
      <c r="G6" s="251"/>
      <c r="H6" s="251"/>
      <c r="I6" s="251"/>
      <c r="J6" s="251"/>
      <c r="K6" s="261"/>
      <c r="L6" s="261"/>
      <c r="M6" s="261"/>
      <c r="N6" s="262"/>
      <c r="O6" s="261"/>
      <c r="P6" s="261"/>
      <c r="Q6" s="261"/>
      <c r="AJ6" s="251"/>
      <c r="AK6" s="251"/>
      <c r="AL6" s="251"/>
      <c r="AM6" s="251"/>
      <c r="AN6" s="251"/>
      <c r="AO6" s="251" t="s">
        <v>894</v>
      </c>
      <c r="AP6" s="251"/>
      <c r="AQ6" s="251"/>
      <c r="AR6" s="251"/>
      <c r="AS6" s="251"/>
      <c r="AT6" s="251"/>
      <c r="AU6" s="251"/>
      <c r="AW6" s="263"/>
      <c r="AX6" s="263"/>
      <c r="AY6" s="264"/>
      <c r="AZ6" s="251"/>
      <c r="BA6" s="1602">
        <v>40</v>
      </c>
      <c r="BB6" s="1603"/>
      <c r="BC6" s="264" t="s">
        <v>895</v>
      </c>
      <c r="BD6" s="251"/>
      <c r="BE6" s="1602">
        <v>160</v>
      </c>
      <c r="BF6" s="1603"/>
      <c r="BG6" s="264" t="s">
        <v>896</v>
      </c>
      <c r="BH6" s="251"/>
      <c r="BI6" s="260"/>
    </row>
    <row r="7" spans="2:67" s="255" customFormat="1" ht="5.25" customHeight="1" x14ac:dyDescent="0.15">
      <c r="B7" s="252"/>
      <c r="C7" s="265"/>
      <c r="D7" s="265"/>
      <c r="E7" s="265"/>
      <c r="F7" s="265"/>
      <c r="G7" s="265"/>
      <c r="H7" s="265"/>
      <c r="I7" s="265"/>
      <c r="J7" s="261"/>
      <c r="K7" s="261"/>
      <c r="L7" s="261"/>
      <c r="M7" s="262"/>
      <c r="N7" s="261"/>
      <c r="O7" s="261"/>
      <c r="P7" s="261"/>
      <c r="Q7" s="261"/>
      <c r="AJ7" s="251"/>
      <c r="AK7" s="251"/>
      <c r="AL7" s="251"/>
      <c r="AM7" s="251"/>
      <c r="AN7" s="251"/>
      <c r="AO7" s="251"/>
      <c r="AP7" s="251"/>
      <c r="AQ7" s="251"/>
      <c r="AR7" s="251"/>
      <c r="AS7" s="251"/>
      <c r="AT7" s="251"/>
      <c r="AU7" s="251"/>
      <c r="AV7" s="251"/>
      <c r="AW7" s="251"/>
      <c r="AX7" s="251"/>
      <c r="AY7" s="251"/>
      <c r="AZ7" s="251"/>
      <c r="BA7" s="251"/>
      <c r="BB7" s="251"/>
      <c r="BC7" s="251"/>
      <c r="BD7" s="251"/>
      <c r="BE7" s="251"/>
      <c r="BF7" s="251"/>
      <c r="BG7" s="251"/>
      <c r="BH7" s="260"/>
      <c r="BI7" s="260"/>
    </row>
    <row r="8" spans="2:67" s="255" customFormat="1" ht="21" customHeight="1" x14ac:dyDescent="0.15">
      <c r="B8" s="266"/>
      <c r="C8" s="262"/>
      <c r="D8" s="262"/>
      <c r="E8" s="262"/>
      <c r="F8" s="262"/>
      <c r="G8" s="262"/>
      <c r="H8" s="262"/>
      <c r="I8" s="262"/>
      <c r="J8" s="261"/>
      <c r="K8" s="261"/>
      <c r="L8" s="261"/>
      <c r="M8" s="262"/>
      <c r="N8" s="261"/>
      <c r="O8" s="261"/>
      <c r="P8" s="261"/>
      <c r="Q8" s="261"/>
      <c r="AJ8" s="267"/>
      <c r="AK8" s="267"/>
      <c r="AL8" s="267"/>
      <c r="AM8" s="251"/>
      <c r="AN8" s="260"/>
      <c r="AO8" s="268"/>
      <c r="AP8" s="268"/>
      <c r="AQ8" s="252"/>
      <c r="AR8" s="263"/>
      <c r="AS8" s="263"/>
      <c r="AT8" s="263"/>
      <c r="AU8" s="269"/>
      <c r="AV8" s="269"/>
      <c r="AW8" s="251"/>
      <c r="AX8" s="263"/>
      <c r="AY8" s="263"/>
      <c r="AZ8" s="262"/>
      <c r="BA8" s="251"/>
      <c r="BB8" s="251" t="s">
        <v>897</v>
      </c>
      <c r="BC8" s="251"/>
      <c r="BD8" s="251"/>
      <c r="BE8" s="1604">
        <f>DAY(EOMONTH(DATE(AF2,AJ2,1),0))</f>
        <v>31</v>
      </c>
      <c r="BF8" s="1605"/>
      <c r="BG8" s="251" t="s">
        <v>898</v>
      </c>
      <c r="BH8" s="251"/>
      <c r="BI8" s="251"/>
      <c r="BM8" s="254"/>
      <c r="BN8" s="254"/>
      <c r="BO8" s="254"/>
    </row>
    <row r="9" spans="2:67" s="255" customFormat="1" ht="5.25" customHeight="1" x14ac:dyDescent="0.15">
      <c r="B9" s="266"/>
      <c r="C9" s="262"/>
      <c r="D9" s="262"/>
      <c r="E9" s="262"/>
      <c r="F9" s="262"/>
      <c r="G9" s="262"/>
      <c r="H9" s="262"/>
      <c r="I9" s="262"/>
      <c r="J9" s="261"/>
      <c r="K9" s="261"/>
      <c r="L9" s="261"/>
      <c r="M9" s="262"/>
      <c r="N9" s="261"/>
      <c r="O9" s="261"/>
      <c r="P9" s="261"/>
      <c r="Q9" s="261"/>
      <c r="AJ9" s="267"/>
      <c r="AK9" s="267"/>
      <c r="AL9" s="267"/>
      <c r="AM9" s="251"/>
      <c r="AN9" s="260"/>
      <c r="AO9" s="268"/>
      <c r="AP9" s="268"/>
      <c r="AQ9" s="252"/>
      <c r="AR9" s="263"/>
      <c r="AS9" s="263"/>
      <c r="AT9" s="263"/>
      <c r="AU9" s="269"/>
      <c r="AV9" s="269"/>
      <c r="AW9" s="251"/>
      <c r="AX9" s="263"/>
      <c r="AY9" s="263"/>
      <c r="AZ9" s="262"/>
      <c r="BA9" s="251"/>
      <c r="BB9" s="251"/>
      <c r="BC9" s="251"/>
      <c r="BD9" s="251"/>
      <c r="BE9" s="262"/>
      <c r="BF9" s="262"/>
      <c r="BG9" s="251"/>
      <c r="BH9" s="251"/>
      <c r="BI9" s="251"/>
      <c r="BM9" s="254"/>
      <c r="BN9" s="254"/>
      <c r="BO9" s="254"/>
    </row>
    <row r="10" spans="2:67" s="255" customFormat="1" ht="21" customHeight="1" x14ac:dyDescent="0.15">
      <c r="B10" s="266"/>
      <c r="C10" s="262"/>
      <c r="D10" s="262"/>
      <c r="E10" s="262"/>
      <c r="F10" s="262"/>
      <c r="G10" s="262"/>
      <c r="H10" s="262"/>
      <c r="I10" s="262"/>
      <c r="J10" s="261"/>
      <c r="K10" s="261"/>
      <c r="L10" s="261"/>
      <c r="M10" s="262"/>
      <c r="N10" s="261"/>
      <c r="O10" s="261"/>
      <c r="P10" s="261"/>
      <c r="Q10" s="261"/>
      <c r="AJ10" s="267"/>
      <c r="AK10" s="267"/>
      <c r="AL10" s="267"/>
      <c r="AM10" s="251"/>
      <c r="AN10" s="260"/>
      <c r="AO10" s="251" t="s">
        <v>899</v>
      </c>
      <c r="AP10" s="268"/>
      <c r="AQ10" s="251"/>
      <c r="AR10" s="252" t="s">
        <v>900</v>
      </c>
      <c r="AS10" s="251"/>
      <c r="AT10" s="251"/>
      <c r="AU10" s="251"/>
      <c r="AV10" s="251"/>
      <c r="AW10" s="251"/>
      <c r="AX10" s="265"/>
      <c r="AY10" s="265"/>
      <c r="AZ10" s="270" t="s">
        <v>901</v>
      </c>
      <c r="BA10" s="1602"/>
      <c r="BB10" s="1603"/>
      <c r="BC10" s="264" t="s">
        <v>902</v>
      </c>
      <c r="BD10" s="270" t="s">
        <v>903</v>
      </c>
      <c r="BE10" s="1602"/>
      <c r="BF10" s="1603"/>
      <c r="BG10" s="264" t="s">
        <v>902</v>
      </c>
      <c r="BH10" s="251"/>
      <c r="BI10" s="251"/>
      <c r="BM10" s="254"/>
      <c r="BN10" s="254"/>
      <c r="BO10" s="254"/>
    </row>
    <row r="11" spans="2:67" ht="5.25" customHeight="1" thickBot="1" x14ac:dyDescent="0.2">
      <c r="C11" s="272"/>
      <c r="D11" s="272"/>
      <c r="E11" s="272"/>
      <c r="F11" s="272"/>
      <c r="G11" s="272"/>
      <c r="H11" s="272"/>
      <c r="I11" s="272"/>
      <c r="J11" s="272"/>
      <c r="AC11" s="272"/>
      <c r="AT11" s="272"/>
      <c r="BK11" s="273"/>
      <c r="BL11" s="273"/>
      <c r="BM11" s="273"/>
    </row>
    <row r="12" spans="2:67" ht="21.6" customHeight="1" x14ac:dyDescent="0.15">
      <c r="B12" s="1582" t="s">
        <v>904</v>
      </c>
      <c r="C12" s="1570" t="s">
        <v>905</v>
      </c>
      <c r="D12" s="1585"/>
      <c r="E12" s="274"/>
      <c r="F12" s="275"/>
      <c r="G12" s="274"/>
      <c r="H12" s="275"/>
      <c r="I12" s="1588" t="s">
        <v>906</v>
      </c>
      <c r="J12" s="1589"/>
      <c r="K12" s="1594" t="s">
        <v>907</v>
      </c>
      <c r="L12" s="1571"/>
      <c r="M12" s="1571"/>
      <c r="N12" s="1585"/>
      <c r="O12" s="1594" t="s">
        <v>908</v>
      </c>
      <c r="P12" s="1571"/>
      <c r="Q12" s="1571"/>
      <c r="R12" s="1571"/>
      <c r="S12" s="1585"/>
      <c r="T12" s="276"/>
      <c r="U12" s="276"/>
      <c r="V12" s="277"/>
      <c r="W12" s="1597" t="s">
        <v>909</v>
      </c>
      <c r="X12" s="1598"/>
      <c r="Y12" s="1598"/>
      <c r="Z12" s="1598"/>
      <c r="AA12" s="1598"/>
      <c r="AB12" s="1598"/>
      <c r="AC12" s="1598"/>
      <c r="AD12" s="1598"/>
      <c r="AE12" s="1598"/>
      <c r="AF12" s="1598"/>
      <c r="AG12" s="1598"/>
      <c r="AH12" s="1598"/>
      <c r="AI12" s="1598"/>
      <c r="AJ12" s="1598"/>
      <c r="AK12" s="1598"/>
      <c r="AL12" s="1598"/>
      <c r="AM12" s="1598"/>
      <c r="AN12" s="1598"/>
      <c r="AO12" s="1598"/>
      <c r="AP12" s="1598"/>
      <c r="AQ12" s="1598"/>
      <c r="AR12" s="1598"/>
      <c r="AS12" s="1598"/>
      <c r="AT12" s="1598"/>
      <c r="AU12" s="1598"/>
      <c r="AV12" s="1598"/>
      <c r="AW12" s="1598"/>
      <c r="AX12" s="1598"/>
      <c r="AY12" s="1598"/>
      <c r="AZ12" s="1598"/>
      <c r="BA12" s="1598"/>
      <c r="BB12" s="1561" t="str">
        <f>IF(BE3="４週","(10)1～4週目の勤務時間数合計","(10)1か月の勤務時間数　合計")</f>
        <v>(10)1～4週目の勤務時間数合計</v>
      </c>
      <c r="BC12" s="1562"/>
      <c r="BD12" s="1567" t="s">
        <v>910</v>
      </c>
      <c r="BE12" s="1562"/>
      <c r="BF12" s="1570" t="s">
        <v>911</v>
      </c>
      <c r="BG12" s="1571"/>
      <c r="BH12" s="1571"/>
      <c r="BI12" s="1571"/>
      <c r="BJ12" s="1572"/>
    </row>
    <row r="13" spans="2:67" ht="20.25" customHeight="1" x14ac:dyDescent="0.15">
      <c r="B13" s="1583"/>
      <c r="C13" s="1573"/>
      <c r="D13" s="1586"/>
      <c r="E13" s="278"/>
      <c r="F13" s="279"/>
      <c r="G13" s="278"/>
      <c r="H13" s="279"/>
      <c r="I13" s="1590"/>
      <c r="J13" s="1591"/>
      <c r="K13" s="1595"/>
      <c r="L13" s="1574"/>
      <c r="M13" s="1574"/>
      <c r="N13" s="1586"/>
      <c r="O13" s="1595"/>
      <c r="P13" s="1574"/>
      <c r="Q13" s="1574"/>
      <c r="R13" s="1574"/>
      <c r="S13" s="1586"/>
      <c r="T13" s="280"/>
      <c r="U13" s="280"/>
      <c r="V13" s="281"/>
      <c r="W13" s="1579" t="s">
        <v>912</v>
      </c>
      <c r="X13" s="1579"/>
      <c r="Y13" s="1579"/>
      <c r="Z13" s="1579"/>
      <c r="AA13" s="1579"/>
      <c r="AB13" s="1579"/>
      <c r="AC13" s="1580"/>
      <c r="AD13" s="1581" t="s">
        <v>913</v>
      </c>
      <c r="AE13" s="1579"/>
      <c r="AF13" s="1579"/>
      <c r="AG13" s="1579"/>
      <c r="AH13" s="1579"/>
      <c r="AI13" s="1579"/>
      <c r="AJ13" s="1580"/>
      <c r="AK13" s="1581" t="s">
        <v>914</v>
      </c>
      <c r="AL13" s="1579"/>
      <c r="AM13" s="1579"/>
      <c r="AN13" s="1579"/>
      <c r="AO13" s="1579"/>
      <c r="AP13" s="1579"/>
      <c r="AQ13" s="1580"/>
      <c r="AR13" s="1581" t="s">
        <v>915</v>
      </c>
      <c r="AS13" s="1579"/>
      <c r="AT13" s="1579"/>
      <c r="AU13" s="1579"/>
      <c r="AV13" s="1579"/>
      <c r="AW13" s="1579"/>
      <c r="AX13" s="1580"/>
      <c r="AY13" s="1581" t="s">
        <v>916</v>
      </c>
      <c r="AZ13" s="1579"/>
      <c r="BA13" s="1579"/>
      <c r="BB13" s="1563"/>
      <c r="BC13" s="1564"/>
      <c r="BD13" s="1568"/>
      <c r="BE13" s="1564"/>
      <c r="BF13" s="1573"/>
      <c r="BG13" s="1574"/>
      <c r="BH13" s="1574"/>
      <c r="BI13" s="1574"/>
      <c r="BJ13" s="1575"/>
    </row>
    <row r="14" spans="2:67" ht="20.25" customHeight="1" x14ac:dyDescent="0.15">
      <c r="B14" s="1583"/>
      <c r="C14" s="1573"/>
      <c r="D14" s="1586"/>
      <c r="E14" s="278"/>
      <c r="F14" s="279"/>
      <c r="G14" s="278"/>
      <c r="H14" s="279"/>
      <c r="I14" s="1590"/>
      <c r="J14" s="1591"/>
      <c r="K14" s="1595"/>
      <c r="L14" s="1574"/>
      <c r="M14" s="1574"/>
      <c r="N14" s="1586"/>
      <c r="O14" s="1595"/>
      <c r="P14" s="1574"/>
      <c r="Q14" s="1574"/>
      <c r="R14" s="1574"/>
      <c r="S14" s="1586"/>
      <c r="T14" s="280"/>
      <c r="U14" s="280"/>
      <c r="V14" s="281"/>
      <c r="W14" s="282">
        <v>1</v>
      </c>
      <c r="X14" s="283">
        <v>2</v>
      </c>
      <c r="Y14" s="283">
        <v>3</v>
      </c>
      <c r="Z14" s="283">
        <v>4</v>
      </c>
      <c r="AA14" s="283">
        <v>5</v>
      </c>
      <c r="AB14" s="283">
        <v>6</v>
      </c>
      <c r="AC14" s="284">
        <v>7</v>
      </c>
      <c r="AD14" s="285">
        <v>8</v>
      </c>
      <c r="AE14" s="283">
        <v>9</v>
      </c>
      <c r="AF14" s="283">
        <v>10</v>
      </c>
      <c r="AG14" s="283">
        <v>11</v>
      </c>
      <c r="AH14" s="283">
        <v>12</v>
      </c>
      <c r="AI14" s="283">
        <v>13</v>
      </c>
      <c r="AJ14" s="284">
        <v>14</v>
      </c>
      <c r="AK14" s="282">
        <v>15</v>
      </c>
      <c r="AL14" s="283">
        <v>16</v>
      </c>
      <c r="AM14" s="283">
        <v>17</v>
      </c>
      <c r="AN14" s="283">
        <v>18</v>
      </c>
      <c r="AO14" s="283">
        <v>19</v>
      </c>
      <c r="AP14" s="283">
        <v>20</v>
      </c>
      <c r="AQ14" s="284">
        <v>21</v>
      </c>
      <c r="AR14" s="285">
        <v>22</v>
      </c>
      <c r="AS14" s="283">
        <v>23</v>
      </c>
      <c r="AT14" s="283">
        <v>24</v>
      </c>
      <c r="AU14" s="283">
        <v>25</v>
      </c>
      <c r="AV14" s="283">
        <v>26</v>
      </c>
      <c r="AW14" s="283">
        <v>27</v>
      </c>
      <c r="AX14" s="284">
        <v>28</v>
      </c>
      <c r="AY14" s="285" t="str">
        <f>IF($BE$3="暦月",IF(DAY(DATE($AF$2,$AJ$2,29))=29,29,""),"")</f>
        <v/>
      </c>
      <c r="AZ14" s="283" t="str">
        <f>IF($BE$3="暦月",IF(DAY(DATE($AF$2,$AJ$2,30))=30,30,""),"")</f>
        <v/>
      </c>
      <c r="BA14" s="284" t="str">
        <f>IF($BE$3="暦月",IF(DAY(DATE($AF$2,$AJ$2,31))=31,31,""),"")</f>
        <v/>
      </c>
      <c r="BB14" s="1563"/>
      <c r="BC14" s="1564"/>
      <c r="BD14" s="1568"/>
      <c r="BE14" s="1564"/>
      <c r="BF14" s="1573"/>
      <c r="BG14" s="1574"/>
      <c r="BH14" s="1574"/>
      <c r="BI14" s="1574"/>
      <c r="BJ14" s="1575"/>
    </row>
    <row r="15" spans="2:67" ht="20.25" hidden="1" customHeight="1" x14ac:dyDescent="0.15">
      <c r="B15" s="1583"/>
      <c r="C15" s="1573"/>
      <c r="D15" s="1586"/>
      <c r="E15" s="278"/>
      <c r="F15" s="279"/>
      <c r="G15" s="278"/>
      <c r="H15" s="279"/>
      <c r="I15" s="1590"/>
      <c r="J15" s="1591"/>
      <c r="K15" s="1595"/>
      <c r="L15" s="1574"/>
      <c r="M15" s="1574"/>
      <c r="N15" s="1586"/>
      <c r="O15" s="1595"/>
      <c r="P15" s="1574"/>
      <c r="Q15" s="1574"/>
      <c r="R15" s="1574"/>
      <c r="S15" s="1586"/>
      <c r="T15" s="280"/>
      <c r="U15" s="280"/>
      <c r="V15" s="281"/>
      <c r="W15" s="282">
        <f>WEEKDAY(DATE($AF$2,$AJ$2,1))</f>
        <v>1</v>
      </c>
      <c r="X15" s="283">
        <f>WEEKDAY(DATE($AF$2,$AJ$2,2))</f>
        <v>2</v>
      </c>
      <c r="Y15" s="283">
        <f>WEEKDAY(DATE($AF$2,$AJ$2,3))</f>
        <v>3</v>
      </c>
      <c r="Z15" s="283">
        <f>WEEKDAY(DATE($AF$2,$AJ$2,4))</f>
        <v>4</v>
      </c>
      <c r="AA15" s="283">
        <f>WEEKDAY(DATE($AF$2,$AJ$2,5))</f>
        <v>5</v>
      </c>
      <c r="AB15" s="283">
        <f>WEEKDAY(DATE($AF$2,$AJ$2,6))</f>
        <v>6</v>
      </c>
      <c r="AC15" s="284">
        <f>WEEKDAY(DATE($AF$2,$AJ$2,7))</f>
        <v>7</v>
      </c>
      <c r="AD15" s="285">
        <f>WEEKDAY(DATE($AF$2,$AJ$2,8))</f>
        <v>1</v>
      </c>
      <c r="AE15" s="283">
        <f>WEEKDAY(DATE($AF$2,$AJ$2,9))</f>
        <v>2</v>
      </c>
      <c r="AF15" s="283">
        <f>WEEKDAY(DATE($AF$2,$AJ$2,10))</f>
        <v>3</v>
      </c>
      <c r="AG15" s="283">
        <f>WEEKDAY(DATE($AF$2,$AJ$2,11))</f>
        <v>4</v>
      </c>
      <c r="AH15" s="283">
        <f>WEEKDAY(DATE($AF$2,$AJ$2,12))</f>
        <v>5</v>
      </c>
      <c r="AI15" s="283">
        <f>WEEKDAY(DATE($AF$2,$AJ$2,13))</f>
        <v>6</v>
      </c>
      <c r="AJ15" s="284">
        <f>WEEKDAY(DATE($AF$2,$AJ$2,14))</f>
        <v>7</v>
      </c>
      <c r="AK15" s="285">
        <f>WEEKDAY(DATE($AF$2,$AJ$2,15))</f>
        <v>1</v>
      </c>
      <c r="AL15" s="283">
        <f>WEEKDAY(DATE($AF$2,$AJ$2,16))</f>
        <v>2</v>
      </c>
      <c r="AM15" s="283">
        <f>WEEKDAY(DATE($AF$2,$AJ$2,17))</f>
        <v>3</v>
      </c>
      <c r="AN15" s="283">
        <f>WEEKDAY(DATE($AF$2,$AJ$2,18))</f>
        <v>4</v>
      </c>
      <c r="AO15" s="283">
        <f>WEEKDAY(DATE($AF$2,$AJ$2,19))</f>
        <v>5</v>
      </c>
      <c r="AP15" s="283">
        <f>WEEKDAY(DATE($AF$2,$AJ$2,20))</f>
        <v>6</v>
      </c>
      <c r="AQ15" s="284">
        <f>WEEKDAY(DATE($AF$2,$AJ$2,21))</f>
        <v>7</v>
      </c>
      <c r="AR15" s="285">
        <f>WEEKDAY(DATE($AF$2,$AJ$2,22))</f>
        <v>1</v>
      </c>
      <c r="AS15" s="283">
        <f>WEEKDAY(DATE($AF$2,$AJ$2,23))</f>
        <v>2</v>
      </c>
      <c r="AT15" s="283">
        <f>WEEKDAY(DATE($AF$2,$AJ$2,24))</f>
        <v>3</v>
      </c>
      <c r="AU15" s="283">
        <f>WEEKDAY(DATE($AF$2,$AJ$2,25))</f>
        <v>4</v>
      </c>
      <c r="AV15" s="283">
        <f>WEEKDAY(DATE($AF$2,$AJ$2,26))</f>
        <v>5</v>
      </c>
      <c r="AW15" s="283">
        <f>WEEKDAY(DATE($AF$2,$AJ$2,27))</f>
        <v>6</v>
      </c>
      <c r="AX15" s="284">
        <f>WEEKDAY(DATE($AF$2,$AJ$2,28))</f>
        <v>7</v>
      </c>
      <c r="AY15" s="285">
        <f>IF(AY14=29,WEEKDAY(DATE($AF$2,$AJ$2,29)),0)</f>
        <v>0</v>
      </c>
      <c r="AZ15" s="283">
        <f>IF(AZ14=30,WEEKDAY(DATE($AF$2,$AJ$2,30)),0)</f>
        <v>0</v>
      </c>
      <c r="BA15" s="284">
        <f>IF(BA14=31,WEEKDAY(DATE($AF$2,$AJ$2,31)),0)</f>
        <v>0</v>
      </c>
      <c r="BB15" s="1563"/>
      <c r="BC15" s="1564"/>
      <c r="BD15" s="1568"/>
      <c r="BE15" s="1564"/>
      <c r="BF15" s="1573"/>
      <c r="BG15" s="1574"/>
      <c r="BH15" s="1574"/>
      <c r="BI15" s="1574"/>
      <c r="BJ15" s="1575"/>
    </row>
    <row r="16" spans="2:67" ht="20.25" customHeight="1" thickBot="1" x14ac:dyDescent="0.2">
      <c r="B16" s="1584"/>
      <c r="C16" s="1576"/>
      <c r="D16" s="1587"/>
      <c r="E16" s="286"/>
      <c r="F16" s="287"/>
      <c r="G16" s="286"/>
      <c r="H16" s="287"/>
      <c r="I16" s="1592"/>
      <c r="J16" s="1593"/>
      <c r="K16" s="1596"/>
      <c r="L16" s="1577"/>
      <c r="M16" s="1577"/>
      <c r="N16" s="1587"/>
      <c r="O16" s="1596"/>
      <c r="P16" s="1577"/>
      <c r="Q16" s="1577"/>
      <c r="R16" s="1577"/>
      <c r="S16" s="1587"/>
      <c r="T16" s="288"/>
      <c r="U16" s="288"/>
      <c r="V16" s="289"/>
      <c r="W16" s="290" t="str">
        <f>IF(W15=1,"日",IF(W15=2,"月",IF(W15=3,"火",IF(W15=4,"水",IF(W15=5,"木",IF(W15=6,"金","土"))))))</f>
        <v>日</v>
      </c>
      <c r="X16" s="291" t="str">
        <f t="shared" ref="X16:AX16" si="0">IF(X15=1,"日",IF(X15=2,"月",IF(X15=3,"火",IF(X15=4,"水",IF(X15=5,"木",IF(X15=6,"金","土"))))))</f>
        <v>月</v>
      </c>
      <c r="Y16" s="291" t="str">
        <f t="shared" si="0"/>
        <v>火</v>
      </c>
      <c r="Z16" s="291" t="str">
        <f t="shared" si="0"/>
        <v>水</v>
      </c>
      <c r="AA16" s="291" t="str">
        <f t="shared" si="0"/>
        <v>木</v>
      </c>
      <c r="AB16" s="291" t="str">
        <f t="shared" si="0"/>
        <v>金</v>
      </c>
      <c r="AC16" s="292" t="str">
        <f t="shared" si="0"/>
        <v>土</v>
      </c>
      <c r="AD16" s="293" t="str">
        <f>IF(AD15=1,"日",IF(AD15=2,"月",IF(AD15=3,"火",IF(AD15=4,"水",IF(AD15=5,"木",IF(AD15=6,"金","土"))))))</f>
        <v>日</v>
      </c>
      <c r="AE16" s="291" t="str">
        <f t="shared" si="0"/>
        <v>月</v>
      </c>
      <c r="AF16" s="291" t="str">
        <f t="shared" si="0"/>
        <v>火</v>
      </c>
      <c r="AG16" s="291" t="str">
        <f t="shared" si="0"/>
        <v>水</v>
      </c>
      <c r="AH16" s="291" t="str">
        <f t="shared" si="0"/>
        <v>木</v>
      </c>
      <c r="AI16" s="291" t="str">
        <f t="shared" si="0"/>
        <v>金</v>
      </c>
      <c r="AJ16" s="292" t="str">
        <f t="shared" si="0"/>
        <v>土</v>
      </c>
      <c r="AK16" s="293" t="str">
        <f>IF(AK15=1,"日",IF(AK15=2,"月",IF(AK15=3,"火",IF(AK15=4,"水",IF(AK15=5,"木",IF(AK15=6,"金","土"))))))</f>
        <v>日</v>
      </c>
      <c r="AL16" s="291" t="str">
        <f t="shared" si="0"/>
        <v>月</v>
      </c>
      <c r="AM16" s="291" t="str">
        <f t="shared" si="0"/>
        <v>火</v>
      </c>
      <c r="AN16" s="291" t="str">
        <f t="shared" si="0"/>
        <v>水</v>
      </c>
      <c r="AO16" s="291" t="str">
        <f t="shared" si="0"/>
        <v>木</v>
      </c>
      <c r="AP16" s="291" t="str">
        <f t="shared" si="0"/>
        <v>金</v>
      </c>
      <c r="AQ16" s="292" t="str">
        <f t="shared" si="0"/>
        <v>土</v>
      </c>
      <c r="AR16" s="293" t="str">
        <f>IF(AR15=1,"日",IF(AR15=2,"月",IF(AR15=3,"火",IF(AR15=4,"水",IF(AR15=5,"木",IF(AR15=6,"金","土"))))))</f>
        <v>日</v>
      </c>
      <c r="AS16" s="291" t="str">
        <f t="shared" si="0"/>
        <v>月</v>
      </c>
      <c r="AT16" s="291" t="str">
        <f t="shared" si="0"/>
        <v>火</v>
      </c>
      <c r="AU16" s="291" t="str">
        <f t="shared" si="0"/>
        <v>水</v>
      </c>
      <c r="AV16" s="291" t="str">
        <f t="shared" si="0"/>
        <v>木</v>
      </c>
      <c r="AW16" s="291" t="str">
        <f t="shared" si="0"/>
        <v>金</v>
      </c>
      <c r="AX16" s="292" t="str">
        <f t="shared" si="0"/>
        <v>土</v>
      </c>
      <c r="AY16" s="291" t="str">
        <f>IF(AY15=1,"日",IF(AY15=2,"月",IF(AY15=3,"火",IF(AY15=4,"水",IF(AY15=5,"木",IF(AY15=6,"金",IF(AY15=0,"","土")))))))</f>
        <v/>
      </c>
      <c r="AZ16" s="291" t="str">
        <f>IF(AZ15=1,"日",IF(AZ15=2,"月",IF(AZ15=3,"火",IF(AZ15=4,"水",IF(AZ15=5,"木",IF(AZ15=6,"金",IF(AZ15=0,"","土")))))))</f>
        <v/>
      </c>
      <c r="BA16" s="291" t="str">
        <f>IF(BA15=1,"日",IF(BA15=2,"月",IF(BA15=3,"火",IF(BA15=4,"水",IF(BA15=5,"木",IF(BA15=6,"金",IF(BA15=0,"","土")))))))</f>
        <v/>
      </c>
      <c r="BB16" s="1565"/>
      <c r="BC16" s="1566"/>
      <c r="BD16" s="1569"/>
      <c r="BE16" s="1566"/>
      <c r="BF16" s="1576"/>
      <c r="BG16" s="1577"/>
      <c r="BH16" s="1577"/>
      <c r="BI16" s="1577"/>
      <c r="BJ16" s="1578"/>
    </row>
    <row r="17" spans="2:62" ht="20.25" customHeight="1" x14ac:dyDescent="0.15">
      <c r="B17" s="1487">
        <f>B15+1</f>
        <v>1</v>
      </c>
      <c r="C17" s="1550"/>
      <c r="D17" s="1551"/>
      <c r="E17" s="294"/>
      <c r="F17" s="295"/>
      <c r="G17" s="294"/>
      <c r="H17" s="295"/>
      <c r="I17" s="1552"/>
      <c r="J17" s="1553"/>
      <c r="K17" s="1554"/>
      <c r="L17" s="1555"/>
      <c r="M17" s="1555"/>
      <c r="N17" s="1551"/>
      <c r="O17" s="1556"/>
      <c r="P17" s="1557"/>
      <c r="Q17" s="1557"/>
      <c r="R17" s="1557"/>
      <c r="S17" s="1558"/>
      <c r="T17" s="296" t="s">
        <v>921</v>
      </c>
      <c r="U17" s="297"/>
      <c r="V17" s="298"/>
      <c r="W17" s="299"/>
      <c r="X17" s="300"/>
      <c r="Y17" s="300"/>
      <c r="Z17" s="300"/>
      <c r="AA17" s="300"/>
      <c r="AB17" s="300"/>
      <c r="AC17" s="301"/>
      <c r="AD17" s="299"/>
      <c r="AE17" s="300"/>
      <c r="AF17" s="300"/>
      <c r="AG17" s="300"/>
      <c r="AH17" s="300"/>
      <c r="AI17" s="300"/>
      <c r="AJ17" s="301"/>
      <c r="AK17" s="299"/>
      <c r="AL17" s="300"/>
      <c r="AM17" s="300"/>
      <c r="AN17" s="300"/>
      <c r="AO17" s="300"/>
      <c r="AP17" s="300"/>
      <c r="AQ17" s="301"/>
      <c r="AR17" s="299"/>
      <c r="AS17" s="300"/>
      <c r="AT17" s="300"/>
      <c r="AU17" s="300"/>
      <c r="AV17" s="300"/>
      <c r="AW17" s="300"/>
      <c r="AX17" s="301"/>
      <c r="AY17" s="299"/>
      <c r="AZ17" s="300"/>
      <c r="BA17" s="300"/>
      <c r="BB17" s="1559"/>
      <c r="BC17" s="1560"/>
      <c r="BD17" s="1545"/>
      <c r="BE17" s="1546"/>
      <c r="BF17" s="1547"/>
      <c r="BG17" s="1548"/>
      <c r="BH17" s="1548"/>
      <c r="BI17" s="1548"/>
      <c r="BJ17" s="1549"/>
    </row>
    <row r="18" spans="2:62" ht="20.25" customHeight="1" x14ac:dyDescent="0.15">
      <c r="B18" s="1520"/>
      <c r="C18" s="1533"/>
      <c r="D18" s="1534"/>
      <c r="E18" s="302"/>
      <c r="F18" s="303">
        <f>C17</f>
        <v>0</v>
      </c>
      <c r="G18" s="302"/>
      <c r="H18" s="303">
        <f>I17</f>
        <v>0</v>
      </c>
      <c r="I18" s="1535"/>
      <c r="J18" s="1536"/>
      <c r="K18" s="1537"/>
      <c r="L18" s="1538"/>
      <c r="M18" s="1538"/>
      <c r="N18" s="1534"/>
      <c r="O18" s="1501"/>
      <c r="P18" s="1502"/>
      <c r="Q18" s="1502"/>
      <c r="R18" s="1502"/>
      <c r="S18" s="1503"/>
      <c r="T18" s="304" t="s">
        <v>924</v>
      </c>
      <c r="U18" s="305"/>
      <c r="V18" s="306"/>
      <c r="W18" s="307" t="str">
        <f>IF(W17="","",VLOOKUP(W17,'別紙１-１　シフト記号表（従来型・ユニット型共通）'!$C$6:$L$47,10,FALSE))</f>
        <v/>
      </c>
      <c r="X18" s="308" t="str">
        <f>IF(X17="","",VLOOKUP(X17,'別紙１-１　シフト記号表（従来型・ユニット型共通）'!$C$6:$L$47,10,FALSE))</f>
        <v/>
      </c>
      <c r="Y18" s="308" t="str">
        <f>IF(Y17="","",VLOOKUP(Y17,'別紙１-１　シフト記号表（従来型・ユニット型共通）'!$C$6:$L$47,10,FALSE))</f>
        <v/>
      </c>
      <c r="Z18" s="308" t="str">
        <f>IF(Z17="","",VLOOKUP(Z17,'別紙１-１　シフト記号表（従来型・ユニット型共通）'!$C$6:$L$47,10,FALSE))</f>
        <v/>
      </c>
      <c r="AA18" s="308" t="str">
        <f>IF(AA17="","",VLOOKUP(AA17,'別紙１-１　シフト記号表（従来型・ユニット型共通）'!$C$6:$L$47,10,FALSE))</f>
        <v/>
      </c>
      <c r="AB18" s="308" t="str">
        <f>IF(AB17="","",VLOOKUP(AB17,'別紙１-１　シフト記号表（従来型・ユニット型共通）'!$C$6:$L$47,10,FALSE))</f>
        <v/>
      </c>
      <c r="AC18" s="309" t="str">
        <f>IF(AC17="","",VLOOKUP(AC17,'別紙１-１　シフト記号表（従来型・ユニット型共通）'!$C$6:$L$47,10,FALSE))</f>
        <v/>
      </c>
      <c r="AD18" s="307" t="str">
        <f>IF(AD17="","",VLOOKUP(AD17,'別紙１-１　シフト記号表（従来型・ユニット型共通）'!$C$6:$L$47,10,FALSE))</f>
        <v/>
      </c>
      <c r="AE18" s="308" t="str">
        <f>IF(AE17="","",VLOOKUP(AE17,'別紙１-１　シフト記号表（従来型・ユニット型共通）'!$C$6:$L$47,10,FALSE))</f>
        <v/>
      </c>
      <c r="AF18" s="308" t="str">
        <f>IF(AF17="","",VLOOKUP(AF17,'別紙１-１　シフト記号表（従来型・ユニット型共通）'!$C$6:$L$47,10,FALSE))</f>
        <v/>
      </c>
      <c r="AG18" s="308" t="str">
        <f>IF(AG17="","",VLOOKUP(AG17,'別紙１-１　シフト記号表（従来型・ユニット型共通）'!$C$6:$L$47,10,FALSE))</f>
        <v/>
      </c>
      <c r="AH18" s="308" t="str">
        <f>IF(AH17="","",VLOOKUP(AH17,'別紙１-１　シフト記号表（従来型・ユニット型共通）'!$C$6:$L$47,10,FALSE))</f>
        <v/>
      </c>
      <c r="AI18" s="308" t="str">
        <f>IF(AI17="","",VLOOKUP(AI17,'別紙１-１　シフト記号表（従来型・ユニット型共通）'!$C$6:$L$47,10,FALSE))</f>
        <v/>
      </c>
      <c r="AJ18" s="309" t="str">
        <f>IF(AJ17="","",VLOOKUP(AJ17,'別紙１-１　シフト記号表（従来型・ユニット型共通）'!$C$6:$L$47,10,FALSE))</f>
        <v/>
      </c>
      <c r="AK18" s="307" t="str">
        <f>IF(AK17="","",VLOOKUP(AK17,'別紙１-１　シフト記号表（従来型・ユニット型共通）'!$C$6:$L$47,10,FALSE))</f>
        <v/>
      </c>
      <c r="AL18" s="308" t="str">
        <f>IF(AL17="","",VLOOKUP(AL17,'別紙１-１　シフト記号表（従来型・ユニット型共通）'!$C$6:$L$47,10,FALSE))</f>
        <v/>
      </c>
      <c r="AM18" s="308" t="str">
        <f>IF(AM17="","",VLOOKUP(AM17,'別紙１-１　シフト記号表（従来型・ユニット型共通）'!$C$6:$L$47,10,FALSE))</f>
        <v/>
      </c>
      <c r="AN18" s="308" t="str">
        <f>IF(AN17="","",VLOOKUP(AN17,'別紙１-１　シフト記号表（従来型・ユニット型共通）'!$C$6:$L$47,10,FALSE))</f>
        <v/>
      </c>
      <c r="AO18" s="308" t="str">
        <f>IF(AO17="","",VLOOKUP(AO17,'別紙１-１　シフト記号表（従来型・ユニット型共通）'!$C$6:$L$47,10,FALSE))</f>
        <v/>
      </c>
      <c r="AP18" s="308" t="str">
        <f>IF(AP17="","",VLOOKUP(AP17,'別紙１-１　シフト記号表（従来型・ユニット型共通）'!$C$6:$L$47,10,FALSE))</f>
        <v/>
      </c>
      <c r="AQ18" s="309" t="str">
        <f>IF(AQ17="","",VLOOKUP(AQ17,'別紙１-１　シフト記号表（従来型・ユニット型共通）'!$C$6:$L$47,10,FALSE))</f>
        <v/>
      </c>
      <c r="AR18" s="307" t="str">
        <f>IF(AR17="","",VLOOKUP(AR17,'別紙１-１　シフト記号表（従来型・ユニット型共通）'!$C$6:$L$47,10,FALSE))</f>
        <v/>
      </c>
      <c r="AS18" s="308" t="str">
        <f>IF(AS17="","",VLOOKUP(AS17,'別紙１-１　シフト記号表（従来型・ユニット型共通）'!$C$6:$L$47,10,FALSE))</f>
        <v/>
      </c>
      <c r="AT18" s="308" t="str">
        <f>IF(AT17="","",VLOOKUP(AT17,'別紙１-１　シフト記号表（従来型・ユニット型共通）'!$C$6:$L$47,10,FALSE))</f>
        <v/>
      </c>
      <c r="AU18" s="308" t="str">
        <f>IF(AU17="","",VLOOKUP(AU17,'別紙１-１　シフト記号表（従来型・ユニット型共通）'!$C$6:$L$47,10,FALSE))</f>
        <v/>
      </c>
      <c r="AV18" s="308" t="str">
        <f>IF(AV17="","",VLOOKUP(AV17,'別紙１-１　シフト記号表（従来型・ユニット型共通）'!$C$6:$L$47,10,FALSE))</f>
        <v/>
      </c>
      <c r="AW18" s="308" t="str">
        <f>IF(AW17="","",VLOOKUP(AW17,'別紙１-１　シフト記号表（従来型・ユニット型共通）'!$C$6:$L$47,10,FALSE))</f>
        <v/>
      </c>
      <c r="AX18" s="309" t="str">
        <f>IF(AX17="","",VLOOKUP(AX17,'別紙１-１　シフト記号表（従来型・ユニット型共通）'!$C$6:$L$47,10,FALSE))</f>
        <v/>
      </c>
      <c r="AY18" s="307" t="str">
        <f>IF(AY17="","",VLOOKUP(AY17,'別紙１-１　シフト記号表（従来型・ユニット型共通）'!$C$6:$L$47,10,FALSE))</f>
        <v/>
      </c>
      <c r="AZ18" s="308" t="str">
        <f>IF(AZ17="","",VLOOKUP(AZ17,'別紙１-１　シフト記号表（従来型・ユニット型共通）'!$C$6:$L$47,10,FALSE))</f>
        <v/>
      </c>
      <c r="BA18" s="308" t="str">
        <f>IF(BA17="","",VLOOKUP(BA17,'別紙１-１　シフト記号表（従来型・ユニット型共通）'!$C$6:$L$47,10,FALSE))</f>
        <v/>
      </c>
      <c r="BB18" s="1542">
        <f>IF($BE$3="４週",SUM(W18:AX18),IF($BE$3="暦月",SUM(W18:BA18),""))</f>
        <v>0</v>
      </c>
      <c r="BC18" s="1543"/>
      <c r="BD18" s="1544">
        <f>IF($BE$3="４週",BB18/4,IF($BE$3="暦月",(BB18/($BE$8/7)),""))</f>
        <v>0</v>
      </c>
      <c r="BE18" s="1543"/>
      <c r="BF18" s="1539"/>
      <c r="BG18" s="1540"/>
      <c r="BH18" s="1540"/>
      <c r="BI18" s="1540"/>
      <c r="BJ18" s="1541"/>
    </row>
    <row r="19" spans="2:62" ht="20.25" customHeight="1" x14ac:dyDescent="0.15">
      <c r="B19" s="1487">
        <f>B17+1</f>
        <v>2</v>
      </c>
      <c r="C19" s="1489"/>
      <c r="D19" s="1490"/>
      <c r="E19" s="310"/>
      <c r="F19" s="311"/>
      <c r="G19" s="310"/>
      <c r="H19" s="311"/>
      <c r="I19" s="1493"/>
      <c r="J19" s="1494"/>
      <c r="K19" s="1497"/>
      <c r="L19" s="1498"/>
      <c r="M19" s="1498"/>
      <c r="N19" s="1490"/>
      <c r="O19" s="1501"/>
      <c r="P19" s="1502"/>
      <c r="Q19" s="1502"/>
      <c r="R19" s="1502"/>
      <c r="S19" s="1503"/>
      <c r="T19" s="312" t="s">
        <v>921</v>
      </c>
      <c r="U19" s="313"/>
      <c r="V19" s="314"/>
      <c r="W19" s="315"/>
      <c r="X19" s="316"/>
      <c r="Y19" s="316"/>
      <c r="Z19" s="316"/>
      <c r="AA19" s="316"/>
      <c r="AB19" s="316"/>
      <c r="AC19" s="317"/>
      <c r="AD19" s="315"/>
      <c r="AE19" s="316"/>
      <c r="AF19" s="316"/>
      <c r="AG19" s="316"/>
      <c r="AH19" s="316"/>
      <c r="AI19" s="316"/>
      <c r="AJ19" s="317"/>
      <c r="AK19" s="315"/>
      <c r="AL19" s="316"/>
      <c r="AM19" s="316"/>
      <c r="AN19" s="316"/>
      <c r="AO19" s="316"/>
      <c r="AP19" s="316"/>
      <c r="AQ19" s="317"/>
      <c r="AR19" s="315"/>
      <c r="AS19" s="316"/>
      <c r="AT19" s="316"/>
      <c r="AU19" s="316"/>
      <c r="AV19" s="316"/>
      <c r="AW19" s="316"/>
      <c r="AX19" s="317"/>
      <c r="AY19" s="315"/>
      <c r="AZ19" s="316"/>
      <c r="BA19" s="318"/>
      <c r="BB19" s="1507"/>
      <c r="BC19" s="1508"/>
      <c r="BD19" s="1509"/>
      <c r="BE19" s="1510"/>
      <c r="BF19" s="1511"/>
      <c r="BG19" s="1512"/>
      <c r="BH19" s="1512"/>
      <c r="BI19" s="1512"/>
      <c r="BJ19" s="1513"/>
    </row>
    <row r="20" spans="2:62" ht="20.25" customHeight="1" x14ac:dyDescent="0.15">
      <c r="B20" s="1520"/>
      <c r="C20" s="1533"/>
      <c r="D20" s="1534"/>
      <c r="E20" s="302"/>
      <c r="F20" s="303">
        <f>C19</f>
        <v>0</v>
      </c>
      <c r="G20" s="302"/>
      <c r="H20" s="303">
        <f>I19</f>
        <v>0</v>
      </c>
      <c r="I20" s="1535"/>
      <c r="J20" s="1536"/>
      <c r="K20" s="1537"/>
      <c r="L20" s="1538"/>
      <c r="M20" s="1538"/>
      <c r="N20" s="1534"/>
      <c r="O20" s="1501"/>
      <c r="P20" s="1502"/>
      <c r="Q20" s="1502"/>
      <c r="R20" s="1502"/>
      <c r="S20" s="1503"/>
      <c r="T20" s="304" t="s">
        <v>924</v>
      </c>
      <c r="U20" s="305"/>
      <c r="V20" s="306"/>
      <c r="W20" s="307" t="str">
        <f>IF(W19="","",VLOOKUP(W19,'別紙１-１　シフト記号表（従来型・ユニット型共通）'!$C$6:$L$47,10,FALSE))</f>
        <v/>
      </c>
      <c r="X20" s="308" t="str">
        <f>IF(X19="","",VLOOKUP(X19,'別紙１-１　シフト記号表（従来型・ユニット型共通）'!$C$6:$L$47,10,FALSE))</f>
        <v/>
      </c>
      <c r="Y20" s="308" t="str">
        <f>IF(Y19="","",VLOOKUP(Y19,'別紙１-１　シフト記号表（従来型・ユニット型共通）'!$C$6:$L$47,10,FALSE))</f>
        <v/>
      </c>
      <c r="Z20" s="308" t="str">
        <f>IF(Z19="","",VLOOKUP(Z19,'別紙１-１　シフト記号表（従来型・ユニット型共通）'!$C$6:$L$47,10,FALSE))</f>
        <v/>
      </c>
      <c r="AA20" s="308" t="str">
        <f>IF(AA19="","",VLOOKUP(AA19,'別紙１-１　シフト記号表（従来型・ユニット型共通）'!$C$6:$L$47,10,FALSE))</f>
        <v/>
      </c>
      <c r="AB20" s="308" t="str">
        <f>IF(AB19="","",VLOOKUP(AB19,'別紙１-１　シフト記号表（従来型・ユニット型共通）'!$C$6:$L$47,10,FALSE))</f>
        <v/>
      </c>
      <c r="AC20" s="309" t="str">
        <f>IF(AC19="","",VLOOKUP(AC19,'別紙１-１　シフト記号表（従来型・ユニット型共通）'!$C$6:$L$47,10,FALSE))</f>
        <v/>
      </c>
      <c r="AD20" s="307" t="str">
        <f>IF(AD19="","",VLOOKUP(AD19,'別紙１-１　シフト記号表（従来型・ユニット型共通）'!$C$6:$L$47,10,FALSE))</f>
        <v/>
      </c>
      <c r="AE20" s="308" t="str">
        <f>IF(AE19="","",VLOOKUP(AE19,'別紙１-１　シフト記号表（従来型・ユニット型共通）'!$C$6:$L$47,10,FALSE))</f>
        <v/>
      </c>
      <c r="AF20" s="308" t="str">
        <f>IF(AF19="","",VLOOKUP(AF19,'別紙１-１　シフト記号表（従来型・ユニット型共通）'!$C$6:$L$47,10,FALSE))</f>
        <v/>
      </c>
      <c r="AG20" s="308" t="str">
        <f>IF(AG19="","",VLOOKUP(AG19,'別紙１-１　シフト記号表（従来型・ユニット型共通）'!$C$6:$L$47,10,FALSE))</f>
        <v/>
      </c>
      <c r="AH20" s="308" t="str">
        <f>IF(AH19="","",VLOOKUP(AH19,'別紙１-１　シフト記号表（従来型・ユニット型共通）'!$C$6:$L$47,10,FALSE))</f>
        <v/>
      </c>
      <c r="AI20" s="308" t="str">
        <f>IF(AI19="","",VLOOKUP(AI19,'別紙１-１　シフト記号表（従来型・ユニット型共通）'!$C$6:$L$47,10,FALSE))</f>
        <v/>
      </c>
      <c r="AJ20" s="309" t="str">
        <f>IF(AJ19="","",VLOOKUP(AJ19,'別紙１-１　シフト記号表（従来型・ユニット型共通）'!$C$6:$L$47,10,FALSE))</f>
        <v/>
      </c>
      <c r="AK20" s="307" t="str">
        <f>IF(AK19="","",VLOOKUP(AK19,'別紙１-１　シフト記号表（従来型・ユニット型共通）'!$C$6:$L$47,10,FALSE))</f>
        <v/>
      </c>
      <c r="AL20" s="308" t="str">
        <f>IF(AL19="","",VLOOKUP(AL19,'別紙１-１　シフト記号表（従来型・ユニット型共通）'!$C$6:$L$47,10,FALSE))</f>
        <v/>
      </c>
      <c r="AM20" s="308" t="str">
        <f>IF(AM19="","",VLOOKUP(AM19,'別紙１-１　シフト記号表（従来型・ユニット型共通）'!$C$6:$L$47,10,FALSE))</f>
        <v/>
      </c>
      <c r="AN20" s="308" t="str">
        <f>IF(AN19="","",VLOOKUP(AN19,'別紙１-１　シフト記号表（従来型・ユニット型共通）'!$C$6:$L$47,10,FALSE))</f>
        <v/>
      </c>
      <c r="AO20" s="308" t="str">
        <f>IF(AO19="","",VLOOKUP(AO19,'別紙１-１　シフト記号表（従来型・ユニット型共通）'!$C$6:$L$47,10,FALSE))</f>
        <v/>
      </c>
      <c r="AP20" s="308" t="str">
        <f>IF(AP19="","",VLOOKUP(AP19,'別紙１-１　シフト記号表（従来型・ユニット型共通）'!$C$6:$L$47,10,FALSE))</f>
        <v/>
      </c>
      <c r="AQ20" s="309" t="str">
        <f>IF(AQ19="","",VLOOKUP(AQ19,'別紙１-１　シフト記号表（従来型・ユニット型共通）'!$C$6:$L$47,10,FALSE))</f>
        <v/>
      </c>
      <c r="AR20" s="307" t="str">
        <f>IF(AR19="","",VLOOKUP(AR19,'別紙１-１　シフト記号表（従来型・ユニット型共通）'!$C$6:$L$47,10,FALSE))</f>
        <v/>
      </c>
      <c r="AS20" s="308" t="str">
        <f>IF(AS19="","",VLOOKUP(AS19,'別紙１-１　シフト記号表（従来型・ユニット型共通）'!$C$6:$L$47,10,FALSE))</f>
        <v/>
      </c>
      <c r="AT20" s="308" t="str">
        <f>IF(AT19="","",VLOOKUP(AT19,'別紙１-１　シフト記号表（従来型・ユニット型共通）'!$C$6:$L$47,10,FALSE))</f>
        <v/>
      </c>
      <c r="AU20" s="308" t="str">
        <f>IF(AU19="","",VLOOKUP(AU19,'別紙１-１　シフト記号表（従来型・ユニット型共通）'!$C$6:$L$47,10,FALSE))</f>
        <v/>
      </c>
      <c r="AV20" s="308" t="str">
        <f>IF(AV19="","",VLOOKUP(AV19,'別紙１-１　シフト記号表（従来型・ユニット型共通）'!$C$6:$L$47,10,FALSE))</f>
        <v/>
      </c>
      <c r="AW20" s="308" t="str">
        <f>IF(AW19="","",VLOOKUP(AW19,'別紙１-１　シフト記号表（従来型・ユニット型共通）'!$C$6:$L$47,10,FALSE))</f>
        <v/>
      </c>
      <c r="AX20" s="309" t="str">
        <f>IF(AX19="","",VLOOKUP(AX19,'別紙１-１　シフト記号表（従来型・ユニット型共通）'!$C$6:$L$47,10,FALSE))</f>
        <v/>
      </c>
      <c r="AY20" s="307" t="str">
        <f>IF(AY19="","",VLOOKUP(AY19,'別紙１-１　シフト記号表（従来型・ユニット型共通）'!$C$6:$L$47,10,FALSE))</f>
        <v/>
      </c>
      <c r="AZ20" s="308" t="str">
        <f>IF(AZ19="","",VLOOKUP(AZ19,'別紙１-１　シフト記号表（従来型・ユニット型共通）'!$C$6:$L$47,10,FALSE))</f>
        <v/>
      </c>
      <c r="BA20" s="308" t="str">
        <f>IF(BA19="","",VLOOKUP(BA19,'別紙１-１　シフト記号表（従来型・ユニット型共通）'!$C$6:$L$47,10,FALSE))</f>
        <v/>
      </c>
      <c r="BB20" s="1542">
        <f>IF($BE$3="４週",SUM(W20:AX20),IF($BE$3="暦月",SUM(W20:BA20),""))</f>
        <v>0</v>
      </c>
      <c r="BC20" s="1543"/>
      <c r="BD20" s="1544">
        <f>IF($BE$3="４週",BB20/4,IF($BE$3="暦月",(BB20/($BE$8/7)),""))</f>
        <v>0</v>
      </c>
      <c r="BE20" s="1543"/>
      <c r="BF20" s="1539"/>
      <c r="BG20" s="1540"/>
      <c r="BH20" s="1540"/>
      <c r="BI20" s="1540"/>
      <c r="BJ20" s="1541"/>
    </row>
    <row r="21" spans="2:62" ht="20.25" customHeight="1" x14ac:dyDescent="0.15">
      <c r="B21" s="1487">
        <f>B19+1</f>
        <v>3</v>
      </c>
      <c r="C21" s="1489"/>
      <c r="D21" s="1490"/>
      <c r="E21" s="302"/>
      <c r="F21" s="303"/>
      <c r="G21" s="302"/>
      <c r="H21" s="303"/>
      <c r="I21" s="1493"/>
      <c r="J21" s="1494"/>
      <c r="K21" s="1497"/>
      <c r="L21" s="1498"/>
      <c r="M21" s="1498"/>
      <c r="N21" s="1490"/>
      <c r="O21" s="1501"/>
      <c r="P21" s="1502"/>
      <c r="Q21" s="1502"/>
      <c r="R21" s="1502"/>
      <c r="S21" s="1503"/>
      <c r="T21" s="312" t="s">
        <v>921</v>
      </c>
      <c r="U21" s="313"/>
      <c r="V21" s="314"/>
      <c r="W21" s="315"/>
      <c r="X21" s="316"/>
      <c r="Y21" s="316"/>
      <c r="Z21" s="316"/>
      <c r="AA21" s="316"/>
      <c r="AB21" s="316"/>
      <c r="AC21" s="317"/>
      <c r="AD21" s="315"/>
      <c r="AE21" s="316"/>
      <c r="AF21" s="316"/>
      <c r="AG21" s="316"/>
      <c r="AH21" s="316"/>
      <c r="AI21" s="316"/>
      <c r="AJ21" s="317"/>
      <c r="AK21" s="315"/>
      <c r="AL21" s="316"/>
      <c r="AM21" s="316"/>
      <c r="AN21" s="316"/>
      <c r="AO21" s="316"/>
      <c r="AP21" s="316"/>
      <c r="AQ21" s="317"/>
      <c r="AR21" s="315"/>
      <c r="AS21" s="316"/>
      <c r="AT21" s="316"/>
      <c r="AU21" s="316"/>
      <c r="AV21" s="316"/>
      <c r="AW21" s="316"/>
      <c r="AX21" s="317"/>
      <c r="AY21" s="315"/>
      <c r="AZ21" s="316"/>
      <c r="BA21" s="318"/>
      <c r="BB21" s="1507"/>
      <c r="BC21" s="1508"/>
      <c r="BD21" s="1509"/>
      <c r="BE21" s="1510"/>
      <c r="BF21" s="1511"/>
      <c r="BG21" s="1512"/>
      <c r="BH21" s="1512"/>
      <c r="BI21" s="1512"/>
      <c r="BJ21" s="1513"/>
    </row>
    <row r="22" spans="2:62" ht="20.25" customHeight="1" x14ac:dyDescent="0.15">
      <c r="B22" s="1520"/>
      <c r="C22" s="1533"/>
      <c r="D22" s="1534"/>
      <c r="E22" s="302"/>
      <c r="F22" s="303">
        <f>C21</f>
        <v>0</v>
      </c>
      <c r="G22" s="302"/>
      <c r="H22" s="303">
        <f>I21</f>
        <v>0</v>
      </c>
      <c r="I22" s="1535"/>
      <c r="J22" s="1536"/>
      <c r="K22" s="1537"/>
      <c r="L22" s="1538"/>
      <c r="M22" s="1538"/>
      <c r="N22" s="1534"/>
      <c r="O22" s="1501"/>
      <c r="P22" s="1502"/>
      <c r="Q22" s="1502"/>
      <c r="R22" s="1502"/>
      <c r="S22" s="1503"/>
      <c r="T22" s="304" t="s">
        <v>924</v>
      </c>
      <c r="U22" s="305"/>
      <c r="V22" s="306"/>
      <c r="W22" s="307" t="str">
        <f>IF(W21="","",VLOOKUP(W21,'別紙１-１　シフト記号表（従来型・ユニット型共通）'!$C$6:$L$47,10,FALSE))</f>
        <v/>
      </c>
      <c r="X22" s="308" t="str">
        <f>IF(X21="","",VLOOKUP(X21,'別紙１-１　シフト記号表（従来型・ユニット型共通）'!$C$6:$L$47,10,FALSE))</f>
        <v/>
      </c>
      <c r="Y22" s="308" t="str">
        <f>IF(Y21="","",VLOOKUP(Y21,'別紙１-１　シフト記号表（従来型・ユニット型共通）'!$C$6:$L$47,10,FALSE))</f>
        <v/>
      </c>
      <c r="Z22" s="308" t="str">
        <f>IF(Z21="","",VLOOKUP(Z21,'別紙１-１　シフト記号表（従来型・ユニット型共通）'!$C$6:$L$47,10,FALSE))</f>
        <v/>
      </c>
      <c r="AA22" s="308" t="str">
        <f>IF(AA21="","",VLOOKUP(AA21,'別紙１-１　シフト記号表（従来型・ユニット型共通）'!$C$6:$L$47,10,FALSE))</f>
        <v/>
      </c>
      <c r="AB22" s="308" t="str">
        <f>IF(AB21="","",VLOOKUP(AB21,'別紙１-１　シフト記号表（従来型・ユニット型共通）'!$C$6:$L$47,10,FALSE))</f>
        <v/>
      </c>
      <c r="AC22" s="309" t="str">
        <f>IF(AC21="","",VLOOKUP(AC21,'別紙１-１　シフト記号表（従来型・ユニット型共通）'!$C$6:$L$47,10,FALSE))</f>
        <v/>
      </c>
      <c r="AD22" s="307" t="str">
        <f>IF(AD21="","",VLOOKUP(AD21,'別紙１-１　シフト記号表（従来型・ユニット型共通）'!$C$6:$L$47,10,FALSE))</f>
        <v/>
      </c>
      <c r="AE22" s="308" t="str">
        <f>IF(AE21="","",VLOOKUP(AE21,'別紙１-１　シフト記号表（従来型・ユニット型共通）'!$C$6:$L$47,10,FALSE))</f>
        <v/>
      </c>
      <c r="AF22" s="308" t="str">
        <f>IF(AF21="","",VLOOKUP(AF21,'別紙１-１　シフト記号表（従来型・ユニット型共通）'!$C$6:$L$47,10,FALSE))</f>
        <v/>
      </c>
      <c r="AG22" s="308" t="str">
        <f>IF(AG21="","",VLOOKUP(AG21,'別紙１-１　シフト記号表（従来型・ユニット型共通）'!$C$6:$L$47,10,FALSE))</f>
        <v/>
      </c>
      <c r="AH22" s="308" t="str">
        <f>IF(AH21="","",VLOOKUP(AH21,'別紙１-１　シフト記号表（従来型・ユニット型共通）'!$C$6:$L$47,10,FALSE))</f>
        <v/>
      </c>
      <c r="AI22" s="308" t="str">
        <f>IF(AI21="","",VLOOKUP(AI21,'別紙１-１　シフト記号表（従来型・ユニット型共通）'!$C$6:$L$47,10,FALSE))</f>
        <v/>
      </c>
      <c r="AJ22" s="309" t="str">
        <f>IF(AJ21="","",VLOOKUP(AJ21,'別紙１-１　シフト記号表（従来型・ユニット型共通）'!$C$6:$L$47,10,FALSE))</f>
        <v/>
      </c>
      <c r="AK22" s="307" t="str">
        <f>IF(AK21="","",VLOOKUP(AK21,'別紙１-１　シフト記号表（従来型・ユニット型共通）'!$C$6:$L$47,10,FALSE))</f>
        <v/>
      </c>
      <c r="AL22" s="308" t="str">
        <f>IF(AL21="","",VLOOKUP(AL21,'別紙１-１　シフト記号表（従来型・ユニット型共通）'!$C$6:$L$47,10,FALSE))</f>
        <v/>
      </c>
      <c r="AM22" s="308" t="str">
        <f>IF(AM21="","",VLOOKUP(AM21,'別紙１-１　シフト記号表（従来型・ユニット型共通）'!$C$6:$L$47,10,FALSE))</f>
        <v/>
      </c>
      <c r="AN22" s="308" t="str">
        <f>IF(AN21="","",VLOOKUP(AN21,'別紙１-１　シフト記号表（従来型・ユニット型共通）'!$C$6:$L$47,10,FALSE))</f>
        <v/>
      </c>
      <c r="AO22" s="308" t="str">
        <f>IF(AO21="","",VLOOKUP(AO21,'別紙１-１　シフト記号表（従来型・ユニット型共通）'!$C$6:$L$47,10,FALSE))</f>
        <v/>
      </c>
      <c r="AP22" s="308" t="str">
        <f>IF(AP21="","",VLOOKUP(AP21,'別紙１-１　シフト記号表（従来型・ユニット型共通）'!$C$6:$L$47,10,FALSE))</f>
        <v/>
      </c>
      <c r="AQ22" s="309" t="str">
        <f>IF(AQ21="","",VLOOKUP(AQ21,'別紙１-１　シフト記号表（従来型・ユニット型共通）'!$C$6:$L$47,10,FALSE))</f>
        <v/>
      </c>
      <c r="AR22" s="307" t="str">
        <f>IF(AR21="","",VLOOKUP(AR21,'別紙１-１　シフト記号表（従来型・ユニット型共通）'!$C$6:$L$47,10,FALSE))</f>
        <v/>
      </c>
      <c r="AS22" s="308" t="str">
        <f>IF(AS21="","",VLOOKUP(AS21,'別紙１-１　シフト記号表（従来型・ユニット型共通）'!$C$6:$L$47,10,FALSE))</f>
        <v/>
      </c>
      <c r="AT22" s="308" t="str">
        <f>IF(AT21="","",VLOOKUP(AT21,'別紙１-１　シフト記号表（従来型・ユニット型共通）'!$C$6:$L$47,10,FALSE))</f>
        <v/>
      </c>
      <c r="AU22" s="308" t="str">
        <f>IF(AU21="","",VLOOKUP(AU21,'別紙１-１　シフト記号表（従来型・ユニット型共通）'!$C$6:$L$47,10,FALSE))</f>
        <v/>
      </c>
      <c r="AV22" s="308" t="str">
        <f>IF(AV21="","",VLOOKUP(AV21,'別紙１-１　シフト記号表（従来型・ユニット型共通）'!$C$6:$L$47,10,FALSE))</f>
        <v/>
      </c>
      <c r="AW22" s="308" t="str">
        <f>IF(AW21="","",VLOOKUP(AW21,'別紙１-１　シフト記号表（従来型・ユニット型共通）'!$C$6:$L$47,10,FALSE))</f>
        <v/>
      </c>
      <c r="AX22" s="309" t="str">
        <f>IF(AX21="","",VLOOKUP(AX21,'別紙１-１　シフト記号表（従来型・ユニット型共通）'!$C$6:$L$47,10,FALSE))</f>
        <v/>
      </c>
      <c r="AY22" s="307" t="str">
        <f>IF(AY21="","",VLOOKUP(AY21,'別紙１-１　シフト記号表（従来型・ユニット型共通）'!$C$6:$L$47,10,FALSE))</f>
        <v/>
      </c>
      <c r="AZ22" s="308" t="str">
        <f>IF(AZ21="","",VLOOKUP(AZ21,'別紙１-１　シフト記号表（従来型・ユニット型共通）'!$C$6:$L$47,10,FALSE))</f>
        <v/>
      </c>
      <c r="BA22" s="308" t="str">
        <f>IF(BA21="","",VLOOKUP(BA21,'別紙１-１　シフト記号表（従来型・ユニット型共通）'!$C$6:$L$47,10,FALSE))</f>
        <v/>
      </c>
      <c r="BB22" s="1542">
        <f>IF($BE$3="４週",SUM(W22:AX22),IF($BE$3="暦月",SUM(W22:BA22),""))</f>
        <v>0</v>
      </c>
      <c r="BC22" s="1543"/>
      <c r="BD22" s="1544">
        <f>IF($BE$3="４週",BB22/4,IF($BE$3="暦月",(BB22/($BE$8/7)),""))</f>
        <v>0</v>
      </c>
      <c r="BE22" s="1543"/>
      <c r="BF22" s="1539"/>
      <c r="BG22" s="1540"/>
      <c r="BH22" s="1540"/>
      <c r="BI22" s="1540"/>
      <c r="BJ22" s="1541"/>
    </row>
    <row r="23" spans="2:62" ht="20.25" customHeight="1" x14ac:dyDescent="0.15">
      <c r="B23" s="1487">
        <f>B21+1</f>
        <v>4</v>
      </c>
      <c r="C23" s="1489"/>
      <c r="D23" s="1490"/>
      <c r="E23" s="302"/>
      <c r="F23" s="303"/>
      <c r="G23" s="302"/>
      <c r="H23" s="303"/>
      <c r="I23" s="1493"/>
      <c r="J23" s="1494"/>
      <c r="K23" s="1497"/>
      <c r="L23" s="1498"/>
      <c r="M23" s="1498"/>
      <c r="N23" s="1490"/>
      <c r="O23" s="1501"/>
      <c r="P23" s="1502"/>
      <c r="Q23" s="1502"/>
      <c r="R23" s="1502"/>
      <c r="S23" s="1503"/>
      <c r="T23" s="312" t="s">
        <v>921</v>
      </c>
      <c r="U23" s="313"/>
      <c r="V23" s="314"/>
      <c r="W23" s="315"/>
      <c r="X23" s="316"/>
      <c r="Y23" s="316"/>
      <c r="Z23" s="316"/>
      <c r="AA23" s="316"/>
      <c r="AB23" s="316"/>
      <c r="AC23" s="317"/>
      <c r="AD23" s="315"/>
      <c r="AE23" s="316"/>
      <c r="AF23" s="316"/>
      <c r="AG23" s="316"/>
      <c r="AH23" s="316"/>
      <c r="AI23" s="316"/>
      <c r="AJ23" s="317"/>
      <c r="AK23" s="315"/>
      <c r="AL23" s="316"/>
      <c r="AM23" s="316"/>
      <c r="AN23" s="316"/>
      <c r="AO23" s="316"/>
      <c r="AP23" s="316"/>
      <c r="AQ23" s="317"/>
      <c r="AR23" s="315"/>
      <c r="AS23" s="316"/>
      <c r="AT23" s="316"/>
      <c r="AU23" s="316"/>
      <c r="AV23" s="316"/>
      <c r="AW23" s="316"/>
      <c r="AX23" s="317"/>
      <c r="AY23" s="315"/>
      <c r="AZ23" s="316"/>
      <c r="BA23" s="318"/>
      <c r="BB23" s="1507"/>
      <c r="BC23" s="1508"/>
      <c r="BD23" s="1509"/>
      <c r="BE23" s="1510"/>
      <c r="BF23" s="1511"/>
      <c r="BG23" s="1512"/>
      <c r="BH23" s="1512"/>
      <c r="BI23" s="1512"/>
      <c r="BJ23" s="1513"/>
    </row>
    <row r="24" spans="2:62" ht="20.25" customHeight="1" x14ac:dyDescent="0.15">
      <c r="B24" s="1520"/>
      <c r="C24" s="1533"/>
      <c r="D24" s="1534"/>
      <c r="E24" s="302"/>
      <c r="F24" s="303">
        <f>C23</f>
        <v>0</v>
      </c>
      <c r="G24" s="302"/>
      <c r="H24" s="303">
        <f>I23</f>
        <v>0</v>
      </c>
      <c r="I24" s="1535"/>
      <c r="J24" s="1536"/>
      <c r="K24" s="1537"/>
      <c r="L24" s="1538"/>
      <c r="M24" s="1538"/>
      <c r="N24" s="1534"/>
      <c r="O24" s="1501"/>
      <c r="P24" s="1502"/>
      <c r="Q24" s="1502"/>
      <c r="R24" s="1502"/>
      <c r="S24" s="1503"/>
      <c r="T24" s="304" t="s">
        <v>924</v>
      </c>
      <c r="U24" s="305"/>
      <c r="V24" s="306"/>
      <c r="W24" s="307" t="str">
        <f>IF(W23="","",VLOOKUP(W23,'別紙１-１　シフト記号表（従来型・ユニット型共通）'!$C$6:$L$47,10,FALSE))</f>
        <v/>
      </c>
      <c r="X24" s="308" t="str">
        <f>IF(X23="","",VLOOKUP(X23,'別紙１-１　シフト記号表（従来型・ユニット型共通）'!$C$6:$L$47,10,FALSE))</f>
        <v/>
      </c>
      <c r="Y24" s="308" t="str">
        <f>IF(Y23="","",VLOOKUP(Y23,'別紙１-１　シフト記号表（従来型・ユニット型共通）'!$C$6:$L$47,10,FALSE))</f>
        <v/>
      </c>
      <c r="Z24" s="308" t="str">
        <f>IF(Z23="","",VLOOKUP(Z23,'別紙１-１　シフト記号表（従来型・ユニット型共通）'!$C$6:$L$47,10,FALSE))</f>
        <v/>
      </c>
      <c r="AA24" s="308" t="str">
        <f>IF(AA23="","",VLOOKUP(AA23,'別紙１-１　シフト記号表（従来型・ユニット型共通）'!$C$6:$L$47,10,FALSE))</f>
        <v/>
      </c>
      <c r="AB24" s="308" t="str">
        <f>IF(AB23="","",VLOOKUP(AB23,'別紙１-１　シフト記号表（従来型・ユニット型共通）'!$C$6:$L$47,10,FALSE))</f>
        <v/>
      </c>
      <c r="AC24" s="309" t="str">
        <f>IF(AC23="","",VLOOKUP(AC23,'別紙１-１　シフト記号表（従来型・ユニット型共通）'!$C$6:$L$47,10,FALSE))</f>
        <v/>
      </c>
      <c r="AD24" s="307" t="str">
        <f>IF(AD23="","",VLOOKUP(AD23,'別紙１-１　シフト記号表（従来型・ユニット型共通）'!$C$6:$L$47,10,FALSE))</f>
        <v/>
      </c>
      <c r="AE24" s="308" t="str">
        <f>IF(AE23="","",VLOOKUP(AE23,'別紙１-１　シフト記号表（従来型・ユニット型共通）'!$C$6:$L$47,10,FALSE))</f>
        <v/>
      </c>
      <c r="AF24" s="308" t="str">
        <f>IF(AF23="","",VLOOKUP(AF23,'別紙１-１　シフト記号表（従来型・ユニット型共通）'!$C$6:$L$47,10,FALSE))</f>
        <v/>
      </c>
      <c r="AG24" s="308" t="str">
        <f>IF(AG23="","",VLOOKUP(AG23,'別紙１-１　シフト記号表（従来型・ユニット型共通）'!$C$6:$L$47,10,FALSE))</f>
        <v/>
      </c>
      <c r="AH24" s="308" t="str">
        <f>IF(AH23="","",VLOOKUP(AH23,'別紙１-１　シフト記号表（従来型・ユニット型共通）'!$C$6:$L$47,10,FALSE))</f>
        <v/>
      </c>
      <c r="AI24" s="308" t="str">
        <f>IF(AI23="","",VLOOKUP(AI23,'別紙１-１　シフト記号表（従来型・ユニット型共通）'!$C$6:$L$47,10,FALSE))</f>
        <v/>
      </c>
      <c r="AJ24" s="309" t="str">
        <f>IF(AJ23="","",VLOOKUP(AJ23,'別紙１-１　シフト記号表（従来型・ユニット型共通）'!$C$6:$L$47,10,FALSE))</f>
        <v/>
      </c>
      <c r="AK24" s="307" t="str">
        <f>IF(AK23="","",VLOOKUP(AK23,'別紙１-１　シフト記号表（従来型・ユニット型共通）'!$C$6:$L$47,10,FALSE))</f>
        <v/>
      </c>
      <c r="AL24" s="308" t="str">
        <f>IF(AL23="","",VLOOKUP(AL23,'別紙１-１　シフト記号表（従来型・ユニット型共通）'!$C$6:$L$47,10,FALSE))</f>
        <v/>
      </c>
      <c r="AM24" s="308" t="str">
        <f>IF(AM23="","",VLOOKUP(AM23,'別紙１-１　シフト記号表（従来型・ユニット型共通）'!$C$6:$L$47,10,FALSE))</f>
        <v/>
      </c>
      <c r="AN24" s="308" t="str">
        <f>IF(AN23="","",VLOOKUP(AN23,'別紙１-１　シフト記号表（従来型・ユニット型共通）'!$C$6:$L$47,10,FALSE))</f>
        <v/>
      </c>
      <c r="AO24" s="308" t="str">
        <f>IF(AO23="","",VLOOKUP(AO23,'別紙１-１　シフト記号表（従来型・ユニット型共通）'!$C$6:$L$47,10,FALSE))</f>
        <v/>
      </c>
      <c r="AP24" s="308" t="str">
        <f>IF(AP23="","",VLOOKUP(AP23,'別紙１-１　シフト記号表（従来型・ユニット型共通）'!$C$6:$L$47,10,FALSE))</f>
        <v/>
      </c>
      <c r="AQ24" s="309" t="str">
        <f>IF(AQ23="","",VLOOKUP(AQ23,'別紙１-１　シフト記号表（従来型・ユニット型共通）'!$C$6:$L$47,10,FALSE))</f>
        <v/>
      </c>
      <c r="AR24" s="307" t="str">
        <f>IF(AR23="","",VLOOKUP(AR23,'別紙１-１　シフト記号表（従来型・ユニット型共通）'!$C$6:$L$47,10,FALSE))</f>
        <v/>
      </c>
      <c r="AS24" s="308" t="str">
        <f>IF(AS23="","",VLOOKUP(AS23,'別紙１-１　シフト記号表（従来型・ユニット型共通）'!$C$6:$L$47,10,FALSE))</f>
        <v/>
      </c>
      <c r="AT24" s="308" t="str">
        <f>IF(AT23="","",VLOOKUP(AT23,'別紙１-１　シフト記号表（従来型・ユニット型共通）'!$C$6:$L$47,10,FALSE))</f>
        <v/>
      </c>
      <c r="AU24" s="308" t="str">
        <f>IF(AU23="","",VLOOKUP(AU23,'別紙１-１　シフト記号表（従来型・ユニット型共通）'!$C$6:$L$47,10,FALSE))</f>
        <v/>
      </c>
      <c r="AV24" s="308" t="str">
        <f>IF(AV23="","",VLOOKUP(AV23,'別紙１-１　シフト記号表（従来型・ユニット型共通）'!$C$6:$L$47,10,FALSE))</f>
        <v/>
      </c>
      <c r="AW24" s="308" t="str">
        <f>IF(AW23="","",VLOOKUP(AW23,'別紙１-１　シフト記号表（従来型・ユニット型共通）'!$C$6:$L$47,10,FALSE))</f>
        <v/>
      </c>
      <c r="AX24" s="309" t="str">
        <f>IF(AX23="","",VLOOKUP(AX23,'別紙１-１　シフト記号表（従来型・ユニット型共通）'!$C$6:$L$47,10,FALSE))</f>
        <v/>
      </c>
      <c r="AY24" s="307" t="str">
        <f>IF(AY23="","",VLOOKUP(AY23,'別紙１-１　シフト記号表（従来型・ユニット型共通）'!$C$6:$L$47,10,FALSE))</f>
        <v/>
      </c>
      <c r="AZ24" s="308" t="str">
        <f>IF(AZ23="","",VLOOKUP(AZ23,'別紙１-１　シフト記号表（従来型・ユニット型共通）'!$C$6:$L$47,10,FALSE))</f>
        <v/>
      </c>
      <c r="BA24" s="308" t="str">
        <f>IF(BA23="","",VLOOKUP(BA23,'別紙１-１　シフト記号表（従来型・ユニット型共通）'!$C$6:$L$47,10,FALSE))</f>
        <v/>
      </c>
      <c r="BB24" s="1542">
        <f>IF($BE$3="４週",SUM(W24:AX24),IF($BE$3="暦月",SUM(W24:BA24),""))</f>
        <v>0</v>
      </c>
      <c r="BC24" s="1543"/>
      <c r="BD24" s="1544">
        <f>IF($BE$3="４週",BB24/4,IF($BE$3="暦月",(BB24/($BE$8/7)),""))</f>
        <v>0</v>
      </c>
      <c r="BE24" s="1543"/>
      <c r="BF24" s="1539"/>
      <c r="BG24" s="1540"/>
      <c r="BH24" s="1540"/>
      <c r="BI24" s="1540"/>
      <c r="BJ24" s="1541"/>
    </row>
    <row r="25" spans="2:62" ht="20.25" customHeight="1" x14ac:dyDescent="0.15">
      <c r="B25" s="1487">
        <f>B23+1</f>
        <v>5</v>
      </c>
      <c r="C25" s="1489"/>
      <c r="D25" s="1490"/>
      <c r="E25" s="302"/>
      <c r="F25" s="303"/>
      <c r="G25" s="302"/>
      <c r="H25" s="303"/>
      <c r="I25" s="1493"/>
      <c r="J25" s="1494"/>
      <c r="K25" s="1497"/>
      <c r="L25" s="1498"/>
      <c r="M25" s="1498"/>
      <c r="N25" s="1490"/>
      <c r="O25" s="1501"/>
      <c r="P25" s="1502"/>
      <c r="Q25" s="1502"/>
      <c r="R25" s="1502"/>
      <c r="S25" s="1503"/>
      <c r="T25" s="312" t="s">
        <v>921</v>
      </c>
      <c r="U25" s="313"/>
      <c r="V25" s="314"/>
      <c r="W25" s="315"/>
      <c r="X25" s="316"/>
      <c r="Y25" s="316"/>
      <c r="Z25" s="316"/>
      <c r="AA25" s="316"/>
      <c r="AB25" s="316"/>
      <c r="AC25" s="317"/>
      <c r="AD25" s="315"/>
      <c r="AE25" s="316"/>
      <c r="AF25" s="316"/>
      <c r="AG25" s="316"/>
      <c r="AH25" s="316"/>
      <c r="AI25" s="316"/>
      <c r="AJ25" s="317"/>
      <c r="AK25" s="315"/>
      <c r="AL25" s="316"/>
      <c r="AM25" s="316"/>
      <c r="AN25" s="316"/>
      <c r="AO25" s="316"/>
      <c r="AP25" s="316"/>
      <c r="AQ25" s="317"/>
      <c r="AR25" s="315"/>
      <c r="AS25" s="316"/>
      <c r="AT25" s="316"/>
      <c r="AU25" s="316"/>
      <c r="AV25" s="316"/>
      <c r="AW25" s="316"/>
      <c r="AX25" s="317"/>
      <c r="AY25" s="315"/>
      <c r="AZ25" s="316"/>
      <c r="BA25" s="318"/>
      <c r="BB25" s="1507"/>
      <c r="BC25" s="1508"/>
      <c r="BD25" s="1509"/>
      <c r="BE25" s="1510"/>
      <c r="BF25" s="1511"/>
      <c r="BG25" s="1512"/>
      <c r="BH25" s="1512"/>
      <c r="BI25" s="1512"/>
      <c r="BJ25" s="1513"/>
    </row>
    <row r="26" spans="2:62" ht="20.25" customHeight="1" x14ac:dyDescent="0.15">
      <c r="B26" s="1520"/>
      <c r="C26" s="1533"/>
      <c r="D26" s="1534"/>
      <c r="E26" s="302"/>
      <c r="F26" s="303">
        <f>C25</f>
        <v>0</v>
      </c>
      <c r="G26" s="302"/>
      <c r="H26" s="303">
        <f>I25</f>
        <v>0</v>
      </c>
      <c r="I26" s="1535"/>
      <c r="J26" s="1536"/>
      <c r="K26" s="1537"/>
      <c r="L26" s="1538"/>
      <c r="M26" s="1538"/>
      <c r="N26" s="1534"/>
      <c r="O26" s="1501"/>
      <c r="P26" s="1502"/>
      <c r="Q26" s="1502"/>
      <c r="R26" s="1502"/>
      <c r="S26" s="1503"/>
      <c r="T26" s="319" t="s">
        <v>924</v>
      </c>
      <c r="U26" s="320"/>
      <c r="V26" s="321"/>
      <c r="W26" s="307" t="str">
        <f>IF(W25="","",VLOOKUP(W25,'別紙１-１　シフト記号表（従来型・ユニット型共通）'!$C$6:$L$47,10,FALSE))</f>
        <v/>
      </c>
      <c r="X26" s="308" t="str">
        <f>IF(X25="","",VLOOKUP(X25,'別紙１-１　シフト記号表（従来型・ユニット型共通）'!$C$6:$L$47,10,FALSE))</f>
        <v/>
      </c>
      <c r="Y26" s="308" t="str">
        <f>IF(Y25="","",VLOOKUP(Y25,'別紙１-１　シフト記号表（従来型・ユニット型共通）'!$C$6:$L$47,10,FALSE))</f>
        <v/>
      </c>
      <c r="Z26" s="308" t="str">
        <f>IF(Z25="","",VLOOKUP(Z25,'別紙１-１　シフト記号表（従来型・ユニット型共通）'!$C$6:$L$47,10,FALSE))</f>
        <v/>
      </c>
      <c r="AA26" s="308" t="str">
        <f>IF(AA25="","",VLOOKUP(AA25,'別紙１-１　シフト記号表（従来型・ユニット型共通）'!$C$6:$L$47,10,FALSE))</f>
        <v/>
      </c>
      <c r="AB26" s="308" t="str">
        <f>IF(AB25="","",VLOOKUP(AB25,'別紙１-１　シフト記号表（従来型・ユニット型共通）'!$C$6:$L$47,10,FALSE))</f>
        <v/>
      </c>
      <c r="AC26" s="309" t="str">
        <f>IF(AC25="","",VLOOKUP(AC25,'別紙１-１　シフト記号表（従来型・ユニット型共通）'!$C$6:$L$47,10,FALSE))</f>
        <v/>
      </c>
      <c r="AD26" s="307" t="str">
        <f>IF(AD25="","",VLOOKUP(AD25,'別紙１-１　シフト記号表（従来型・ユニット型共通）'!$C$6:$L$47,10,FALSE))</f>
        <v/>
      </c>
      <c r="AE26" s="308" t="str">
        <f>IF(AE25="","",VLOOKUP(AE25,'別紙１-１　シフト記号表（従来型・ユニット型共通）'!$C$6:$L$47,10,FALSE))</f>
        <v/>
      </c>
      <c r="AF26" s="308" t="str">
        <f>IF(AF25="","",VLOOKUP(AF25,'別紙１-１　シフト記号表（従来型・ユニット型共通）'!$C$6:$L$47,10,FALSE))</f>
        <v/>
      </c>
      <c r="AG26" s="308" t="str">
        <f>IF(AG25="","",VLOOKUP(AG25,'別紙１-１　シフト記号表（従来型・ユニット型共通）'!$C$6:$L$47,10,FALSE))</f>
        <v/>
      </c>
      <c r="AH26" s="308" t="str">
        <f>IF(AH25="","",VLOOKUP(AH25,'別紙１-１　シフト記号表（従来型・ユニット型共通）'!$C$6:$L$47,10,FALSE))</f>
        <v/>
      </c>
      <c r="AI26" s="308" t="str">
        <f>IF(AI25="","",VLOOKUP(AI25,'別紙１-１　シフト記号表（従来型・ユニット型共通）'!$C$6:$L$47,10,FALSE))</f>
        <v/>
      </c>
      <c r="AJ26" s="309" t="str">
        <f>IF(AJ25="","",VLOOKUP(AJ25,'別紙１-１　シフト記号表（従来型・ユニット型共通）'!$C$6:$L$47,10,FALSE))</f>
        <v/>
      </c>
      <c r="AK26" s="307" t="str">
        <f>IF(AK25="","",VLOOKUP(AK25,'別紙１-１　シフト記号表（従来型・ユニット型共通）'!$C$6:$L$47,10,FALSE))</f>
        <v/>
      </c>
      <c r="AL26" s="308" t="str">
        <f>IF(AL25="","",VLOOKUP(AL25,'別紙１-１　シフト記号表（従来型・ユニット型共通）'!$C$6:$L$47,10,FALSE))</f>
        <v/>
      </c>
      <c r="AM26" s="308" t="str">
        <f>IF(AM25="","",VLOOKUP(AM25,'別紙１-１　シフト記号表（従来型・ユニット型共通）'!$C$6:$L$47,10,FALSE))</f>
        <v/>
      </c>
      <c r="AN26" s="308" t="str">
        <f>IF(AN25="","",VLOOKUP(AN25,'別紙１-１　シフト記号表（従来型・ユニット型共通）'!$C$6:$L$47,10,FALSE))</f>
        <v/>
      </c>
      <c r="AO26" s="308" t="str">
        <f>IF(AO25="","",VLOOKUP(AO25,'別紙１-１　シフト記号表（従来型・ユニット型共通）'!$C$6:$L$47,10,FALSE))</f>
        <v/>
      </c>
      <c r="AP26" s="308" t="str">
        <f>IF(AP25="","",VLOOKUP(AP25,'別紙１-１　シフト記号表（従来型・ユニット型共通）'!$C$6:$L$47,10,FALSE))</f>
        <v/>
      </c>
      <c r="AQ26" s="309" t="str">
        <f>IF(AQ25="","",VLOOKUP(AQ25,'別紙１-１　シフト記号表（従来型・ユニット型共通）'!$C$6:$L$47,10,FALSE))</f>
        <v/>
      </c>
      <c r="AR26" s="307" t="str">
        <f>IF(AR25="","",VLOOKUP(AR25,'別紙１-１　シフト記号表（従来型・ユニット型共通）'!$C$6:$L$47,10,FALSE))</f>
        <v/>
      </c>
      <c r="AS26" s="308" t="str">
        <f>IF(AS25="","",VLOOKUP(AS25,'別紙１-１　シフト記号表（従来型・ユニット型共通）'!$C$6:$L$47,10,FALSE))</f>
        <v/>
      </c>
      <c r="AT26" s="308" t="str">
        <f>IF(AT25="","",VLOOKUP(AT25,'別紙１-１　シフト記号表（従来型・ユニット型共通）'!$C$6:$L$47,10,FALSE))</f>
        <v/>
      </c>
      <c r="AU26" s="308" t="str">
        <f>IF(AU25="","",VLOOKUP(AU25,'別紙１-１　シフト記号表（従来型・ユニット型共通）'!$C$6:$L$47,10,FALSE))</f>
        <v/>
      </c>
      <c r="AV26" s="308" t="str">
        <f>IF(AV25="","",VLOOKUP(AV25,'別紙１-１　シフト記号表（従来型・ユニット型共通）'!$C$6:$L$47,10,FALSE))</f>
        <v/>
      </c>
      <c r="AW26" s="308" t="str">
        <f>IF(AW25="","",VLOOKUP(AW25,'別紙１-１　シフト記号表（従来型・ユニット型共通）'!$C$6:$L$47,10,FALSE))</f>
        <v/>
      </c>
      <c r="AX26" s="309" t="str">
        <f>IF(AX25="","",VLOOKUP(AX25,'別紙１-１　シフト記号表（従来型・ユニット型共通）'!$C$6:$L$47,10,FALSE))</f>
        <v/>
      </c>
      <c r="AY26" s="307" t="str">
        <f>IF(AY25="","",VLOOKUP(AY25,'別紙１-１　シフト記号表（従来型・ユニット型共通）'!$C$6:$L$47,10,FALSE))</f>
        <v/>
      </c>
      <c r="AZ26" s="308" t="str">
        <f>IF(AZ25="","",VLOOKUP(AZ25,'別紙１-１　シフト記号表（従来型・ユニット型共通）'!$C$6:$L$47,10,FALSE))</f>
        <v/>
      </c>
      <c r="BA26" s="308" t="str">
        <f>IF(BA25="","",VLOOKUP(BA25,'別紙１-１　シフト記号表（従来型・ユニット型共通）'!$C$6:$L$47,10,FALSE))</f>
        <v/>
      </c>
      <c r="BB26" s="1542">
        <f>IF($BE$3="４週",SUM(W26:AX26),IF($BE$3="暦月",SUM(W26:BA26),""))</f>
        <v>0</v>
      </c>
      <c r="BC26" s="1543"/>
      <c r="BD26" s="1544">
        <f>IF($BE$3="４週",BB26/4,IF($BE$3="暦月",(BB26/($BE$8/7)),""))</f>
        <v>0</v>
      </c>
      <c r="BE26" s="1543"/>
      <c r="BF26" s="1539"/>
      <c r="BG26" s="1540"/>
      <c r="BH26" s="1540"/>
      <c r="BI26" s="1540"/>
      <c r="BJ26" s="1541"/>
    </row>
    <row r="27" spans="2:62" ht="20.25" customHeight="1" x14ac:dyDescent="0.15">
      <c r="B27" s="1487">
        <f>B25+1</f>
        <v>6</v>
      </c>
      <c r="C27" s="1489"/>
      <c r="D27" s="1490"/>
      <c r="E27" s="302"/>
      <c r="F27" s="303"/>
      <c r="G27" s="302"/>
      <c r="H27" s="303"/>
      <c r="I27" s="1493"/>
      <c r="J27" s="1494"/>
      <c r="K27" s="1497"/>
      <c r="L27" s="1498"/>
      <c r="M27" s="1498"/>
      <c r="N27" s="1490"/>
      <c r="O27" s="1501"/>
      <c r="P27" s="1502"/>
      <c r="Q27" s="1502"/>
      <c r="R27" s="1502"/>
      <c r="S27" s="1503"/>
      <c r="T27" s="322" t="s">
        <v>921</v>
      </c>
      <c r="V27" s="323"/>
      <c r="W27" s="315"/>
      <c r="X27" s="316"/>
      <c r="Y27" s="316"/>
      <c r="Z27" s="316"/>
      <c r="AA27" s="316"/>
      <c r="AB27" s="316"/>
      <c r="AC27" s="317"/>
      <c r="AD27" s="315"/>
      <c r="AE27" s="316"/>
      <c r="AF27" s="316"/>
      <c r="AG27" s="316"/>
      <c r="AH27" s="316"/>
      <c r="AI27" s="316"/>
      <c r="AJ27" s="317"/>
      <c r="AK27" s="315"/>
      <c r="AL27" s="316"/>
      <c r="AM27" s="316"/>
      <c r="AN27" s="316"/>
      <c r="AO27" s="316"/>
      <c r="AP27" s="316"/>
      <c r="AQ27" s="317"/>
      <c r="AR27" s="315"/>
      <c r="AS27" s="316"/>
      <c r="AT27" s="316"/>
      <c r="AU27" s="316"/>
      <c r="AV27" s="316"/>
      <c r="AW27" s="316"/>
      <c r="AX27" s="317"/>
      <c r="AY27" s="315"/>
      <c r="AZ27" s="316"/>
      <c r="BA27" s="318"/>
      <c r="BB27" s="1507"/>
      <c r="BC27" s="1508"/>
      <c r="BD27" s="1509"/>
      <c r="BE27" s="1510"/>
      <c r="BF27" s="1511"/>
      <c r="BG27" s="1512"/>
      <c r="BH27" s="1512"/>
      <c r="BI27" s="1512"/>
      <c r="BJ27" s="1513"/>
    </row>
    <row r="28" spans="2:62" ht="20.25" customHeight="1" x14ac:dyDescent="0.15">
      <c r="B28" s="1520"/>
      <c r="C28" s="1533"/>
      <c r="D28" s="1534"/>
      <c r="E28" s="302"/>
      <c r="F28" s="303">
        <f>C27</f>
        <v>0</v>
      </c>
      <c r="G28" s="302"/>
      <c r="H28" s="303">
        <f>I27</f>
        <v>0</v>
      </c>
      <c r="I28" s="1535"/>
      <c r="J28" s="1536"/>
      <c r="K28" s="1537"/>
      <c r="L28" s="1538"/>
      <c r="M28" s="1538"/>
      <c r="N28" s="1534"/>
      <c r="O28" s="1501"/>
      <c r="P28" s="1502"/>
      <c r="Q28" s="1502"/>
      <c r="R28" s="1502"/>
      <c r="S28" s="1503"/>
      <c r="T28" s="304" t="s">
        <v>924</v>
      </c>
      <c r="U28" s="305"/>
      <c r="V28" s="306"/>
      <c r="W28" s="307" t="str">
        <f>IF(W27="","",VLOOKUP(W27,'別紙１-１　シフト記号表（従来型・ユニット型共通）'!$C$6:$L$47,10,FALSE))</f>
        <v/>
      </c>
      <c r="X28" s="308" t="str">
        <f>IF(X27="","",VLOOKUP(X27,'別紙１-１　シフト記号表（従来型・ユニット型共通）'!$C$6:$L$47,10,FALSE))</f>
        <v/>
      </c>
      <c r="Y28" s="308" t="str">
        <f>IF(Y27="","",VLOOKUP(Y27,'別紙１-１　シフト記号表（従来型・ユニット型共通）'!$C$6:$L$47,10,FALSE))</f>
        <v/>
      </c>
      <c r="Z28" s="308" t="str">
        <f>IF(Z27="","",VLOOKUP(Z27,'別紙１-１　シフト記号表（従来型・ユニット型共通）'!$C$6:$L$47,10,FALSE))</f>
        <v/>
      </c>
      <c r="AA28" s="308" t="str">
        <f>IF(AA27="","",VLOOKUP(AA27,'別紙１-１　シフト記号表（従来型・ユニット型共通）'!$C$6:$L$47,10,FALSE))</f>
        <v/>
      </c>
      <c r="AB28" s="308" t="str">
        <f>IF(AB27="","",VLOOKUP(AB27,'別紙１-１　シフト記号表（従来型・ユニット型共通）'!$C$6:$L$47,10,FALSE))</f>
        <v/>
      </c>
      <c r="AC28" s="309" t="str">
        <f>IF(AC27="","",VLOOKUP(AC27,'別紙１-１　シフト記号表（従来型・ユニット型共通）'!$C$6:$L$47,10,FALSE))</f>
        <v/>
      </c>
      <c r="AD28" s="307" t="str">
        <f>IF(AD27="","",VLOOKUP(AD27,'別紙１-１　シフト記号表（従来型・ユニット型共通）'!$C$6:$L$47,10,FALSE))</f>
        <v/>
      </c>
      <c r="AE28" s="308" t="str">
        <f>IF(AE27="","",VLOOKUP(AE27,'別紙１-１　シフト記号表（従来型・ユニット型共通）'!$C$6:$L$47,10,FALSE))</f>
        <v/>
      </c>
      <c r="AF28" s="308" t="str">
        <f>IF(AF27="","",VLOOKUP(AF27,'別紙１-１　シフト記号表（従来型・ユニット型共通）'!$C$6:$L$47,10,FALSE))</f>
        <v/>
      </c>
      <c r="AG28" s="308" t="str">
        <f>IF(AG27="","",VLOOKUP(AG27,'別紙１-１　シフト記号表（従来型・ユニット型共通）'!$C$6:$L$47,10,FALSE))</f>
        <v/>
      </c>
      <c r="AH28" s="308" t="str">
        <f>IF(AH27="","",VLOOKUP(AH27,'別紙１-１　シフト記号表（従来型・ユニット型共通）'!$C$6:$L$47,10,FALSE))</f>
        <v/>
      </c>
      <c r="AI28" s="308" t="str">
        <f>IF(AI27="","",VLOOKUP(AI27,'別紙１-１　シフト記号表（従来型・ユニット型共通）'!$C$6:$L$47,10,FALSE))</f>
        <v/>
      </c>
      <c r="AJ28" s="309" t="str">
        <f>IF(AJ27="","",VLOOKUP(AJ27,'別紙１-１　シフト記号表（従来型・ユニット型共通）'!$C$6:$L$47,10,FALSE))</f>
        <v/>
      </c>
      <c r="AK28" s="307" t="str">
        <f>IF(AK27="","",VLOOKUP(AK27,'別紙１-１　シフト記号表（従来型・ユニット型共通）'!$C$6:$L$47,10,FALSE))</f>
        <v/>
      </c>
      <c r="AL28" s="308" t="str">
        <f>IF(AL27="","",VLOOKUP(AL27,'別紙１-１　シフト記号表（従来型・ユニット型共通）'!$C$6:$L$47,10,FALSE))</f>
        <v/>
      </c>
      <c r="AM28" s="308" t="str">
        <f>IF(AM27="","",VLOOKUP(AM27,'別紙１-１　シフト記号表（従来型・ユニット型共通）'!$C$6:$L$47,10,FALSE))</f>
        <v/>
      </c>
      <c r="AN28" s="308" t="str">
        <f>IF(AN27="","",VLOOKUP(AN27,'別紙１-１　シフト記号表（従来型・ユニット型共通）'!$C$6:$L$47,10,FALSE))</f>
        <v/>
      </c>
      <c r="AO28" s="308" t="str">
        <f>IF(AO27="","",VLOOKUP(AO27,'別紙１-１　シフト記号表（従来型・ユニット型共通）'!$C$6:$L$47,10,FALSE))</f>
        <v/>
      </c>
      <c r="AP28" s="308" t="str">
        <f>IF(AP27="","",VLOOKUP(AP27,'別紙１-１　シフト記号表（従来型・ユニット型共通）'!$C$6:$L$47,10,FALSE))</f>
        <v/>
      </c>
      <c r="AQ28" s="309" t="str">
        <f>IF(AQ27="","",VLOOKUP(AQ27,'別紙１-１　シフト記号表（従来型・ユニット型共通）'!$C$6:$L$47,10,FALSE))</f>
        <v/>
      </c>
      <c r="AR28" s="307" t="str">
        <f>IF(AR27="","",VLOOKUP(AR27,'別紙１-１　シフト記号表（従来型・ユニット型共通）'!$C$6:$L$47,10,FALSE))</f>
        <v/>
      </c>
      <c r="AS28" s="308" t="str">
        <f>IF(AS27="","",VLOOKUP(AS27,'別紙１-１　シフト記号表（従来型・ユニット型共通）'!$C$6:$L$47,10,FALSE))</f>
        <v/>
      </c>
      <c r="AT28" s="308" t="str">
        <f>IF(AT27="","",VLOOKUP(AT27,'別紙１-１　シフト記号表（従来型・ユニット型共通）'!$C$6:$L$47,10,FALSE))</f>
        <v/>
      </c>
      <c r="AU28" s="308" t="str">
        <f>IF(AU27="","",VLOOKUP(AU27,'別紙１-１　シフト記号表（従来型・ユニット型共通）'!$C$6:$L$47,10,FALSE))</f>
        <v/>
      </c>
      <c r="AV28" s="308" t="str">
        <f>IF(AV27="","",VLOOKUP(AV27,'別紙１-１　シフト記号表（従来型・ユニット型共通）'!$C$6:$L$47,10,FALSE))</f>
        <v/>
      </c>
      <c r="AW28" s="308" t="str">
        <f>IF(AW27="","",VLOOKUP(AW27,'別紙１-１　シフト記号表（従来型・ユニット型共通）'!$C$6:$L$47,10,FALSE))</f>
        <v/>
      </c>
      <c r="AX28" s="309" t="str">
        <f>IF(AX27="","",VLOOKUP(AX27,'別紙１-１　シフト記号表（従来型・ユニット型共通）'!$C$6:$L$47,10,FALSE))</f>
        <v/>
      </c>
      <c r="AY28" s="307" t="str">
        <f>IF(AY27="","",VLOOKUP(AY27,'別紙１-１　シフト記号表（従来型・ユニット型共通）'!$C$6:$L$47,10,FALSE))</f>
        <v/>
      </c>
      <c r="AZ28" s="308" t="str">
        <f>IF(AZ27="","",VLOOKUP(AZ27,'別紙１-１　シフト記号表（従来型・ユニット型共通）'!$C$6:$L$47,10,FALSE))</f>
        <v/>
      </c>
      <c r="BA28" s="308" t="str">
        <f>IF(BA27="","",VLOOKUP(BA27,'別紙１-１　シフト記号表（従来型・ユニット型共通）'!$C$6:$L$47,10,FALSE))</f>
        <v/>
      </c>
      <c r="BB28" s="1542">
        <f>IF($BE$3="４週",SUM(W28:AX28),IF($BE$3="暦月",SUM(W28:BA28),""))</f>
        <v>0</v>
      </c>
      <c r="BC28" s="1543"/>
      <c r="BD28" s="1544">
        <f>IF($BE$3="４週",BB28/4,IF($BE$3="暦月",(BB28/($BE$8/7)),""))</f>
        <v>0</v>
      </c>
      <c r="BE28" s="1543"/>
      <c r="BF28" s="1539"/>
      <c r="BG28" s="1540"/>
      <c r="BH28" s="1540"/>
      <c r="BI28" s="1540"/>
      <c r="BJ28" s="1541"/>
    </row>
    <row r="29" spans="2:62" ht="20.25" customHeight="1" x14ac:dyDescent="0.15">
      <c r="B29" s="1487">
        <f>B27+1</f>
        <v>7</v>
      </c>
      <c r="C29" s="1489"/>
      <c r="D29" s="1490"/>
      <c r="E29" s="302"/>
      <c r="F29" s="303"/>
      <c r="G29" s="302"/>
      <c r="H29" s="303"/>
      <c r="I29" s="1493"/>
      <c r="J29" s="1494"/>
      <c r="K29" s="1497"/>
      <c r="L29" s="1498"/>
      <c r="M29" s="1498"/>
      <c r="N29" s="1490"/>
      <c r="O29" s="1501"/>
      <c r="P29" s="1502"/>
      <c r="Q29" s="1502"/>
      <c r="R29" s="1502"/>
      <c r="S29" s="1503"/>
      <c r="T29" s="312" t="s">
        <v>921</v>
      </c>
      <c r="U29" s="313"/>
      <c r="V29" s="314"/>
      <c r="W29" s="315"/>
      <c r="X29" s="316"/>
      <c r="Y29" s="316"/>
      <c r="Z29" s="316"/>
      <c r="AA29" s="316"/>
      <c r="AB29" s="316"/>
      <c r="AC29" s="317"/>
      <c r="AD29" s="315"/>
      <c r="AE29" s="316"/>
      <c r="AF29" s="316"/>
      <c r="AG29" s="316"/>
      <c r="AH29" s="316"/>
      <c r="AI29" s="316"/>
      <c r="AJ29" s="317"/>
      <c r="AK29" s="315"/>
      <c r="AL29" s="316"/>
      <c r="AM29" s="316"/>
      <c r="AN29" s="316"/>
      <c r="AO29" s="316"/>
      <c r="AP29" s="316"/>
      <c r="AQ29" s="317"/>
      <c r="AR29" s="315"/>
      <c r="AS29" s="316"/>
      <c r="AT29" s="316"/>
      <c r="AU29" s="316"/>
      <c r="AV29" s="316"/>
      <c r="AW29" s="316"/>
      <c r="AX29" s="317"/>
      <c r="AY29" s="315"/>
      <c r="AZ29" s="316"/>
      <c r="BA29" s="318"/>
      <c r="BB29" s="1507"/>
      <c r="BC29" s="1508"/>
      <c r="BD29" s="1509"/>
      <c r="BE29" s="1510"/>
      <c r="BF29" s="1511"/>
      <c r="BG29" s="1512"/>
      <c r="BH29" s="1512"/>
      <c r="BI29" s="1512"/>
      <c r="BJ29" s="1513"/>
    </row>
    <row r="30" spans="2:62" ht="20.25" customHeight="1" x14ac:dyDescent="0.15">
      <c r="B30" s="1520"/>
      <c r="C30" s="1533"/>
      <c r="D30" s="1534"/>
      <c r="E30" s="302"/>
      <c r="F30" s="303">
        <f>C29</f>
        <v>0</v>
      </c>
      <c r="G30" s="302"/>
      <c r="H30" s="303">
        <f>I29</f>
        <v>0</v>
      </c>
      <c r="I30" s="1535"/>
      <c r="J30" s="1536"/>
      <c r="K30" s="1537"/>
      <c r="L30" s="1538"/>
      <c r="M30" s="1538"/>
      <c r="N30" s="1534"/>
      <c r="O30" s="1501"/>
      <c r="P30" s="1502"/>
      <c r="Q30" s="1502"/>
      <c r="R30" s="1502"/>
      <c r="S30" s="1503"/>
      <c r="T30" s="304" t="s">
        <v>924</v>
      </c>
      <c r="U30" s="305"/>
      <c r="V30" s="306"/>
      <c r="W30" s="307" t="str">
        <f>IF(W29="","",VLOOKUP(W29,'別紙１-１　シフト記号表（従来型・ユニット型共通）'!$C$6:$L$47,10,FALSE))</f>
        <v/>
      </c>
      <c r="X30" s="308" t="str">
        <f>IF(X29="","",VLOOKUP(X29,'別紙１-１　シフト記号表（従来型・ユニット型共通）'!$C$6:$L$47,10,FALSE))</f>
        <v/>
      </c>
      <c r="Y30" s="308" t="str">
        <f>IF(Y29="","",VLOOKUP(Y29,'別紙１-１　シフト記号表（従来型・ユニット型共通）'!$C$6:$L$47,10,FALSE))</f>
        <v/>
      </c>
      <c r="Z30" s="308" t="str">
        <f>IF(Z29="","",VLOOKUP(Z29,'別紙１-１　シフト記号表（従来型・ユニット型共通）'!$C$6:$L$47,10,FALSE))</f>
        <v/>
      </c>
      <c r="AA30" s="308" t="str">
        <f>IF(AA29="","",VLOOKUP(AA29,'別紙１-１　シフト記号表（従来型・ユニット型共通）'!$C$6:$L$47,10,FALSE))</f>
        <v/>
      </c>
      <c r="AB30" s="308" t="str">
        <f>IF(AB29="","",VLOOKUP(AB29,'別紙１-１　シフト記号表（従来型・ユニット型共通）'!$C$6:$L$47,10,FALSE))</f>
        <v/>
      </c>
      <c r="AC30" s="309" t="str">
        <f>IF(AC29="","",VLOOKUP(AC29,'別紙１-１　シフト記号表（従来型・ユニット型共通）'!$C$6:$L$47,10,FALSE))</f>
        <v/>
      </c>
      <c r="AD30" s="307" t="str">
        <f>IF(AD29="","",VLOOKUP(AD29,'別紙１-１　シフト記号表（従来型・ユニット型共通）'!$C$6:$L$47,10,FALSE))</f>
        <v/>
      </c>
      <c r="AE30" s="308" t="str">
        <f>IF(AE29="","",VLOOKUP(AE29,'別紙１-１　シフト記号表（従来型・ユニット型共通）'!$C$6:$L$47,10,FALSE))</f>
        <v/>
      </c>
      <c r="AF30" s="308" t="str">
        <f>IF(AF29="","",VLOOKUP(AF29,'別紙１-１　シフト記号表（従来型・ユニット型共通）'!$C$6:$L$47,10,FALSE))</f>
        <v/>
      </c>
      <c r="AG30" s="308" t="str">
        <f>IF(AG29="","",VLOOKUP(AG29,'別紙１-１　シフト記号表（従来型・ユニット型共通）'!$C$6:$L$47,10,FALSE))</f>
        <v/>
      </c>
      <c r="AH30" s="308" t="str">
        <f>IF(AH29="","",VLOOKUP(AH29,'別紙１-１　シフト記号表（従来型・ユニット型共通）'!$C$6:$L$47,10,FALSE))</f>
        <v/>
      </c>
      <c r="AI30" s="308" t="str">
        <f>IF(AI29="","",VLOOKUP(AI29,'別紙１-１　シフト記号表（従来型・ユニット型共通）'!$C$6:$L$47,10,FALSE))</f>
        <v/>
      </c>
      <c r="AJ30" s="309" t="str">
        <f>IF(AJ29="","",VLOOKUP(AJ29,'別紙１-１　シフト記号表（従来型・ユニット型共通）'!$C$6:$L$47,10,FALSE))</f>
        <v/>
      </c>
      <c r="AK30" s="307" t="str">
        <f>IF(AK29="","",VLOOKUP(AK29,'別紙１-１　シフト記号表（従来型・ユニット型共通）'!$C$6:$L$47,10,FALSE))</f>
        <v/>
      </c>
      <c r="AL30" s="308" t="str">
        <f>IF(AL29="","",VLOOKUP(AL29,'別紙１-１　シフト記号表（従来型・ユニット型共通）'!$C$6:$L$47,10,FALSE))</f>
        <v/>
      </c>
      <c r="AM30" s="308" t="str">
        <f>IF(AM29="","",VLOOKUP(AM29,'別紙１-１　シフト記号表（従来型・ユニット型共通）'!$C$6:$L$47,10,FALSE))</f>
        <v/>
      </c>
      <c r="AN30" s="308" t="str">
        <f>IF(AN29="","",VLOOKUP(AN29,'別紙１-１　シフト記号表（従来型・ユニット型共通）'!$C$6:$L$47,10,FALSE))</f>
        <v/>
      </c>
      <c r="AO30" s="308" t="str">
        <f>IF(AO29="","",VLOOKUP(AO29,'別紙１-１　シフト記号表（従来型・ユニット型共通）'!$C$6:$L$47,10,FALSE))</f>
        <v/>
      </c>
      <c r="AP30" s="308" t="str">
        <f>IF(AP29="","",VLOOKUP(AP29,'別紙１-１　シフト記号表（従来型・ユニット型共通）'!$C$6:$L$47,10,FALSE))</f>
        <v/>
      </c>
      <c r="AQ30" s="309" t="str">
        <f>IF(AQ29="","",VLOOKUP(AQ29,'別紙１-１　シフト記号表（従来型・ユニット型共通）'!$C$6:$L$47,10,FALSE))</f>
        <v/>
      </c>
      <c r="AR30" s="307" t="str">
        <f>IF(AR29="","",VLOOKUP(AR29,'別紙１-１　シフト記号表（従来型・ユニット型共通）'!$C$6:$L$47,10,FALSE))</f>
        <v/>
      </c>
      <c r="AS30" s="308" t="str">
        <f>IF(AS29="","",VLOOKUP(AS29,'別紙１-１　シフト記号表（従来型・ユニット型共通）'!$C$6:$L$47,10,FALSE))</f>
        <v/>
      </c>
      <c r="AT30" s="308" t="str">
        <f>IF(AT29="","",VLOOKUP(AT29,'別紙１-１　シフト記号表（従来型・ユニット型共通）'!$C$6:$L$47,10,FALSE))</f>
        <v/>
      </c>
      <c r="AU30" s="308" t="str">
        <f>IF(AU29="","",VLOOKUP(AU29,'別紙１-１　シフト記号表（従来型・ユニット型共通）'!$C$6:$L$47,10,FALSE))</f>
        <v/>
      </c>
      <c r="AV30" s="308" t="str">
        <f>IF(AV29="","",VLOOKUP(AV29,'別紙１-１　シフト記号表（従来型・ユニット型共通）'!$C$6:$L$47,10,FALSE))</f>
        <v/>
      </c>
      <c r="AW30" s="308" t="str">
        <f>IF(AW29="","",VLOOKUP(AW29,'別紙１-１　シフト記号表（従来型・ユニット型共通）'!$C$6:$L$47,10,FALSE))</f>
        <v/>
      </c>
      <c r="AX30" s="309" t="str">
        <f>IF(AX29="","",VLOOKUP(AX29,'別紙１-１　シフト記号表（従来型・ユニット型共通）'!$C$6:$L$47,10,FALSE))</f>
        <v/>
      </c>
      <c r="AY30" s="307" t="str">
        <f>IF(AY29="","",VLOOKUP(AY29,'別紙１-１　シフト記号表（従来型・ユニット型共通）'!$C$6:$L$47,10,FALSE))</f>
        <v/>
      </c>
      <c r="AZ30" s="308" t="str">
        <f>IF(AZ29="","",VLOOKUP(AZ29,'別紙１-１　シフト記号表（従来型・ユニット型共通）'!$C$6:$L$47,10,FALSE))</f>
        <v/>
      </c>
      <c r="BA30" s="308" t="str">
        <f>IF(BA29="","",VLOOKUP(BA29,'別紙１-１　シフト記号表（従来型・ユニット型共通）'!$C$6:$L$47,10,FALSE))</f>
        <v/>
      </c>
      <c r="BB30" s="1542">
        <f>IF($BE$3="４週",SUM(W30:AX30),IF($BE$3="暦月",SUM(W30:BA30),""))</f>
        <v>0</v>
      </c>
      <c r="BC30" s="1543"/>
      <c r="BD30" s="1544">
        <f>IF($BE$3="４週",BB30/4,IF($BE$3="暦月",(BB30/($BE$8/7)),""))</f>
        <v>0</v>
      </c>
      <c r="BE30" s="1543"/>
      <c r="BF30" s="1539"/>
      <c r="BG30" s="1540"/>
      <c r="BH30" s="1540"/>
      <c r="BI30" s="1540"/>
      <c r="BJ30" s="1541"/>
    </row>
    <row r="31" spans="2:62" ht="20.25" customHeight="1" x14ac:dyDescent="0.15">
      <c r="B31" s="1487">
        <f>B29+1</f>
        <v>8</v>
      </c>
      <c r="C31" s="1489"/>
      <c r="D31" s="1490"/>
      <c r="E31" s="302"/>
      <c r="F31" s="303"/>
      <c r="G31" s="302"/>
      <c r="H31" s="303"/>
      <c r="I31" s="1493"/>
      <c r="J31" s="1494"/>
      <c r="K31" s="1497"/>
      <c r="L31" s="1498"/>
      <c r="M31" s="1498"/>
      <c r="N31" s="1490"/>
      <c r="O31" s="1501"/>
      <c r="P31" s="1502"/>
      <c r="Q31" s="1502"/>
      <c r="R31" s="1502"/>
      <c r="S31" s="1503"/>
      <c r="T31" s="312" t="s">
        <v>921</v>
      </c>
      <c r="U31" s="313"/>
      <c r="V31" s="314"/>
      <c r="W31" s="315"/>
      <c r="X31" s="316"/>
      <c r="Y31" s="316"/>
      <c r="Z31" s="316"/>
      <c r="AA31" s="316"/>
      <c r="AB31" s="316"/>
      <c r="AC31" s="317"/>
      <c r="AD31" s="315"/>
      <c r="AE31" s="316"/>
      <c r="AF31" s="316"/>
      <c r="AG31" s="316"/>
      <c r="AH31" s="316"/>
      <c r="AI31" s="316"/>
      <c r="AJ31" s="317"/>
      <c r="AK31" s="315"/>
      <c r="AL31" s="316"/>
      <c r="AM31" s="316"/>
      <c r="AN31" s="316"/>
      <c r="AO31" s="316"/>
      <c r="AP31" s="316"/>
      <c r="AQ31" s="317"/>
      <c r="AR31" s="315"/>
      <c r="AS31" s="316"/>
      <c r="AT31" s="316"/>
      <c r="AU31" s="316"/>
      <c r="AV31" s="316"/>
      <c r="AW31" s="316"/>
      <c r="AX31" s="317"/>
      <c r="AY31" s="315"/>
      <c r="AZ31" s="316"/>
      <c r="BA31" s="318"/>
      <c r="BB31" s="1507"/>
      <c r="BC31" s="1508"/>
      <c r="BD31" s="1509"/>
      <c r="BE31" s="1510"/>
      <c r="BF31" s="1511"/>
      <c r="BG31" s="1512"/>
      <c r="BH31" s="1512"/>
      <c r="BI31" s="1512"/>
      <c r="BJ31" s="1513"/>
    </row>
    <row r="32" spans="2:62" ht="20.25" customHeight="1" x14ac:dyDescent="0.15">
      <c r="B32" s="1520"/>
      <c r="C32" s="1533"/>
      <c r="D32" s="1534"/>
      <c r="E32" s="302"/>
      <c r="F32" s="303">
        <f>C31</f>
        <v>0</v>
      </c>
      <c r="G32" s="302"/>
      <c r="H32" s="303">
        <f>I31</f>
        <v>0</v>
      </c>
      <c r="I32" s="1535"/>
      <c r="J32" s="1536"/>
      <c r="K32" s="1537"/>
      <c r="L32" s="1538"/>
      <c r="M32" s="1538"/>
      <c r="N32" s="1534"/>
      <c r="O32" s="1501"/>
      <c r="P32" s="1502"/>
      <c r="Q32" s="1502"/>
      <c r="R32" s="1502"/>
      <c r="S32" s="1503"/>
      <c r="T32" s="304" t="s">
        <v>924</v>
      </c>
      <c r="U32" s="305"/>
      <c r="V32" s="306"/>
      <c r="W32" s="307" t="str">
        <f>IF(W31="","",VLOOKUP(W31,'別紙１-１　シフト記号表（従来型・ユニット型共通）'!$C$6:$L$47,10,FALSE))</f>
        <v/>
      </c>
      <c r="X32" s="308" t="str">
        <f>IF(X31="","",VLOOKUP(X31,'別紙１-１　シフト記号表（従来型・ユニット型共通）'!$C$6:$L$47,10,FALSE))</f>
        <v/>
      </c>
      <c r="Y32" s="308" t="str">
        <f>IF(Y31="","",VLOOKUP(Y31,'別紙１-１　シフト記号表（従来型・ユニット型共通）'!$C$6:$L$47,10,FALSE))</f>
        <v/>
      </c>
      <c r="Z32" s="308" t="str">
        <f>IF(Z31="","",VLOOKUP(Z31,'別紙１-１　シフト記号表（従来型・ユニット型共通）'!$C$6:$L$47,10,FALSE))</f>
        <v/>
      </c>
      <c r="AA32" s="308" t="str">
        <f>IF(AA31="","",VLOOKUP(AA31,'別紙１-１　シフト記号表（従来型・ユニット型共通）'!$C$6:$L$47,10,FALSE))</f>
        <v/>
      </c>
      <c r="AB32" s="308" t="str">
        <f>IF(AB31="","",VLOOKUP(AB31,'別紙１-１　シフト記号表（従来型・ユニット型共通）'!$C$6:$L$47,10,FALSE))</f>
        <v/>
      </c>
      <c r="AC32" s="309" t="str">
        <f>IF(AC31="","",VLOOKUP(AC31,'別紙１-１　シフト記号表（従来型・ユニット型共通）'!$C$6:$L$47,10,FALSE))</f>
        <v/>
      </c>
      <c r="AD32" s="307" t="str">
        <f>IF(AD31="","",VLOOKUP(AD31,'別紙１-１　シフト記号表（従来型・ユニット型共通）'!$C$6:$L$47,10,FALSE))</f>
        <v/>
      </c>
      <c r="AE32" s="308" t="str">
        <f>IF(AE31="","",VLOOKUP(AE31,'別紙１-１　シフト記号表（従来型・ユニット型共通）'!$C$6:$L$47,10,FALSE))</f>
        <v/>
      </c>
      <c r="AF32" s="308" t="str">
        <f>IF(AF31="","",VLOOKUP(AF31,'別紙１-１　シフト記号表（従来型・ユニット型共通）'!$C$6:$L$47,10,FALSE))</f>
        <v/>
      </c>
      <c r="AG32" s="308" t="str">
        <f>IF(AG31="","",VLOOKUP(AG31,'別紙１-１　シフト記号表（従来型・ユニット型共通）'!$C$6:$L$47,10,FALSE))</f>
        <v/>
      </c>
      <c r="AH32" s="308" t="str">
        <f>IF(AH31="","",VLOOKUP(AH31,'別紙１-１　シフト記号表（従来型・ユニット型共通）'!$C$6:$L$47,10,FALSE))</f>
        <v/>
      </c>
      <c r="AI32" s="308" t="str">
        <f>IF(AI31="","",VLOOKUP(AI31,'別紙１-１　シフト記号表（従来型・ユニット型共通）'!$C$6:$L$47,10,FALSE))</f>
        <v/>
      </c>
      <c r="AJ32" s="309" t="str">
        <f>IF(AJ31="","",VLOOKUP(AJ31,'別紙１-１　シフト記号表（従来型・ユニット型共通）'!$C$6:$L$47,10,FALSE))</f>
        <v/>
      </c>
      <c r="AK32" s="307" t="str">
        <f>IF(AK31="","",VLOOKUP(AK31,'別紙１-１　シフト記号表（従来型・ユニット型共通）'!$C$6:$L$47,10,FALSE))</f>
        <v/>
      </c>
      <c r="AL32" s="308" t="str">
        <f>IF(AL31="","",VLOOKUP(AL31,'別紙１-１　シフト記号表（従来型・ユニット型共通）'!$C$6:$L$47,10,FALSE))</f>
        <v/>
      </c>
      <c r="AM32" s="308" t="str">
        <f>IF(AM31="","",VLOOKUP(AM31,'別紙１-１　シフト記号表（従来型・ユニット型共通）'!$C$6:$L$47,10,FALSE))</f>
        <v/>
      </c>
      <c r="AN32" s="308" t="str">
        <f>IF(AN31="","",VLOOKUP(AN31,'別紙１-１　シフト記号表（従来型・ユニット型共通）'!$C$6:$L$47,10,FALSE))</f>
        <v/>
      </c>
      <c r="AO32" s="308" t="str">
        <f>IF(AO31="","",VLOOKUP(AO31,'別紙１-１　シフト記号表（従来型・ユニット型共通）'!$C$6:$L$47,10,FALSE))</f>
        <v/>
      </c>
      <c r="AP32" s="308" t="str">
        <f>IF(AP31="","",VLOOKUP(AP31,'別紙１-１　シフト記号表（従来型・ユニット型共通）'!$C$6:$L$47,10,FALSE))</f>
        <v/>
      </c>
      <c r="AQ32" s="309" t="str">
        <f>IF(AQ31="","",VLOOKUP(AQ31,'別紙１-１　シフト記号表（従来型・ユニット型共通）'!$C$6:$L$47,10,FALSE))</f>
        <v/>
      </c>
      <c r="AR32" s="307" t="str">
        <f>IF(AR31="","",VLOOKUP(AR31,'別紙１-１　シフト記号表（従来型・ユニット型共通）'!$C$6:$L$47,10,FALSE))</f>
        <v/>
      </c>
      <c r="AS32" s="308" t="str">
        <f>IF(AS31="","",VLOOKUP(AS31,'別紙１-１　シフト記号表（従来型・ユニット型共通）'!$C$6:$L$47,10,FALSE))</f>
        <v/>
      </c>
      <c r="AT32" s="308" t="str">
        <f>IF(AT31="","",VLOOKUP(AT31,'別紙１-１　シフト記号表（従来型・ユニット型共通）'!$C$6:$L$47,10,FALSE))</f>
        <v/>
      </c>
      <c r="AU32" s="308" t="str">
        <f>IF(AU31="","",VLOOKUP(AU31,'別紙１-１　シフト記号表（従来型・ユニット型共通）'!$C$6:$L$47,10,FALSE))</f>
        <v/>
      </c>
      <c r="AV32" s="308" t="str">
        <f>IF(AV31="","",VLOOKUP(AV31,'別紙１-１　シフト記号表（従来型・ユニット型共通）'!$C$6:$L$47,10,FALSE))</f>
        <v/>
      </c>
      <c r="AW32" s="308" t="str">
        <f>IF(AW31="","",VLOOKUP(AW31,'別紙１-１　シフト記号表（従来型・ユニット型共通）'!$C$6:$L$47,10,FALSE))</f>
        <v/>
      </c>
      <c r="AX32" s="309" t="str">
        <f>IF(AX31="","",VLOOKUP(AX31,'別紙１-１　シフト記号表（従来型・ユニット型共通）'!$C$6:$L$47,10,FALSE))</f>
        <v/>
      </c>
      <c r="AY32" s="307" t="str">
        <f>IF(AY31="","",VLOOKUP(AY31,'別紙１-１　シフト記号表（従来型・ユニット型共通）'!$C$6:$L$47,10,FALSE))</f>
        <v/>
      </c>
      <c r="AZ32" s="308" t="str">
        <f>IF(AZ31="","",VLOOKUP(AZ31,'別紙１-１　シフト記号表（従来型・ユニット型共通）'!$C$6:$L$47,10,FALSE))</f>
        <v/>
      </c>
      <c r="BA32" s="308" t="str">
        <f>IF(BA31="","",VLOOKUP(BA31,'別紙１-１　シフト記号表（従来型・ユニット型共通）'!$C$6:$L$47,10,FALSE))</f>
        <v/>
      </c>
      <c r="BB32" s="1542">
        <f>IF($BE$3="４週",SUM(W32:AX32),IF($BE$3="暦月",SUM(W32:BA32),""))</f>
        <v>0</v>
      </c>
      <c r="BC32" s="1543"/>
      <c r="BD32" s="1544">
        <f>IF($BE$3="４週",BB32/4,IF($BE$3="暦月",(BB32/($BE$8/7)),""))</f>
        <v>0</v>
      </c>
      <c r="BE32" s="1543"/>
      <c r="BF32" s="1539"/>
      <c r="BG32" s="1540"/>
      <c r="BH32" s="1540"/>
      <c r="BI32" s="1540"/>
      <c r="BJ32" s="1541"/>
    </row>
    <row r="33" spans="2:62" ht="20.25" customHeight="1" x14ac:dyDescent="0.15">
      <c r="B33" s="1487">
        <f>B31+1</f>
        <v>9</v>
      </c>
      <c r="C33" s="1489"/>
      <c r="D33" s="1490"/>
      <c r="E33" s="302"/>
      <c r="F33" s="303"/>
      <c r="G33" s="302"/>
      <c r="H33" s="303"/>
      <c r="I33" s="1493"/>
      <c r="J33" s="1494"/>
      <c r="K33" s="1497"/>
      <c r="L33" s="1498"/>
      <c r="M33" s="1498"/>
      <c r="N33" s="1490"/>
      <c r="O33" s="1501"/>
      <c r="P33" s="1502"/>
      <c r="Q33" s="1502"/>
      <c r="R33" s="1502"/>
      <c r="S33" s="1503"/>
      <c r="T33" s="312" t="s">
        <v>921</v>
      </c>
      <c r="U33" s="313"/>
      <c r="V33" s="314"/>
      <c r="W33" s="315"/>
      <c r="X33" s="316"/>
      <c r="Y33" s="316"/>
      <c r="Z33" s="316"/>
      <c r="AA33" s="316"/>
      <c r="AB33" s="316"/>
      <c r="AC33" s="317"/>
      <c r="AD33" s="315"/>
      <c r="AE33" s="316"/>
      <c r="AF33" s="316"/>
      <c r="AG33" s="316"/>
      <c r="AH33" s="316"/>
      <c r="AI33" s="316"/>
      <c r="AJ33" s="317"/>
      <c r="AK33" s="315"/>
      <c r="AL33" s="316"/>
      <c r="AM33" s="316"/>
      <c r="AN33" s="316"/>
      <c r="AO33" s="316"/>
      <c r="AP33" s="316"/>
      <c r="AQ33" s="317"/>
      <c r="AR33" s="315"/>
      <c r="AS33" s="316"/>
      <c r="AT33" s="316"/>
      <c r="AU33" s="316"/>
      <c r="AV33" s="316"/>
      <c r="AW33" s="316"/>
      <c r="AX33" s="317"/>
      <c r="AY33" s="315"/>
      <c r="AZ33" s="316"/>
      <c r="BA33" s="318"/>
      <c r="BB33" s="1507"/>
      <c r="BC33" s="1508"/>
      <c r="BD33" s="1509"/>
      <c r="BE33" s="1510"/>
      <c r="BF33" s="1511"/>
      <c r="BG33" s="1512"/>
      <c r="BH33" s="1512"/>
      <c r="BI33" s="1512"/>
      <c r="BJ33" s="1513"/>
    </row>
    <row r="34" spans="2:62" ht="20.25" customHeight="1" x14ac:dyDescent="0.15">
      <c r="B34" s="1520"/>
      <c r="C34" s="1533"/>
      <c r="D34" s="1534"/>
      <c r="E34" s="302"/>
      <c r="F34" s="303">
        <f>C33</f>
        <v>0</v>
      </c>
      <c r="G34" s="302"/>
      <c r="H34" s="303">
        <f>I33</f>
        <v>0</v>
      </c>
      <c r="I34" s="1535"/>
      <c r="J34" s="1536"/>
      <c r="K34" s="1537"/>
      <c r="L34" s="1538"/>
      <c r="M34" s="1538"/>
      <c r="N34" s="1534"/>
      <c r="O34" s="1501"/>
      <c r="P34" s="1502"/>
      <c r="Q34" s="1502"/>
      <c r="R34" s="1502"/>
      <c r="S34" s="1503"/>
      <c r="T34" s="319" t="s">
        <v>924</v>
      </c>
      <c r="U34" s="320"/>
      <c r="V34" s="321"/>
      <c r="W34" s="307" t="str">
        <f>IF(W33="","",VLOOKUP(W33,'別紙１-１　シフト記号表（従来型・ユニット型共通）'!$C$6:$L$47,10,FALSE))</f>
        <v/>
      </c>
      <c r="X34" s="308" t="str">
        <f>IF(X33="","",VLOOKUP(X33,'別紙１-１　シフト記号表（従来型・ユニット型共通）'!$C$6:$L$47,10,FALSE))</f>
        <v/>
      </c>
      <c r="Y34" s="308" t="str">
        <f>IF(Y33="","",VLOOKUP(Y33,'別紙１-１　シフト記号表（従来型・ユニット型共通）'!$C$6:$L$47,10,FALSE))</f>
        <v/>
      </c>
      <c r="Z34" s="308" t="str">
        <f>IF(Z33="","",VLOOKUP(Z33,'別紙１-１　シフト記号表（従来型・ユニット型共通）'!$C$6:$L$47,10,FALSE))</f>
        <v/>
      </c>
      <c r="AA34" s="308" t="str">
        <f>IF(AA33="","",VLOOKUP(AA33,'別紙１-１　シフト記号表（従来型・ユニット型共通）'!$C$6:$L$47,10,FALSE))</f>
        <v/>
      </c>
      <c r="AB34" s="308" t="str">
        <f>IF(AB33="","",VLOOKUP(AB33,'別紙１-１　シフト記号表（従来型・ユニット型共通）'!$C$6:$L$47,10,FALSE))</f>
        <v/>
      </c>
      <c r="AC34" s="309" t="str">
        <f>IF(AC33="","",VLOOKUP(AC33,'別紙１-１　シフト記号表（従来型・ユニット型共通）'!$C$6:$L$47,10,FALSE))</f>
        <v/>
      </c>
      <c r="AD34" s="307" t="str">
        <f>IF(AD33="","",VLOOKUP(AD33,'別紙１-１　シフト記号表（従来型・ユニット型共通）'!$C$6:$L$47,10,FALSE))</f>
        <v/>
      </c>
      <c r="AE34" s="308" t="str">
        <f>IF(AE33="","",VLOOKUP(AE33,'別紙１-１　シフト記号表（従来型・ユニット型共通）'!$C$6:$L$47,10,FALSE))</f>
        <v/>
      </c>
      <c r="AF34" s="308" t="str">
        <f>IF(AF33="","",VLOOKUP(AF33,'別紙１-１　シフト記号表（従来型・ユニット型共通）'!$C$6:$L$47,10,FALSE))</f>
        <v/>
      </c>
      <c r="AG34" s="308" t="str">
        <f>IF(AG33="","",VLOOKUP(AG33,'別紙１-１　シフト記号表（従来型・ユニット型共通）'!$C$6:$L$47,10,FALSE))</f>
        <v/>
      </c>
      <c r="AH34" s="308" t="str">
        <f>IF(AH33="","",VLOOKUP(AH33,'別紙１-１　シフト記号表（従来型・ユニット型共通）'!$C$6:$L$47,10,FALSE))</f>
        <v/>
      </c>
      <c r="AI34" s="308" t="str">
        <f>IF(AI33="","",VLOOKUP(AI33,'別紙１-１　シフト記号表（従来型・ユニット型共通）'!$C$6:$L$47,10,FALSE))</f>
        <v/>
      </c>
      <c r="AJ34" s="309" t="str">
        <f>IF(AJ33="","",VLOOKUP(AJ33,'別紙１-１　シフト記号表（従来型・ユニット型共通）'!$C$6:$L$47,10,FALSE))</f>
        <v/>
      </c>
      <c r="AK34" s="307" t="str">
        <f>IF(AK33="","",VLOOKUP(AK33,'別紙１-１　シフト記号表（従来型・ユニット型共通）'!$C$6:$L$47,10,FALSE))</f>
        <v/>
      </c>
      <c r="AL34" s="308" t="str">
        <f>IF(AL33="","",VLOOKUP(AL33,'別紙１-１　シフト記号表（従来型・ユニット型共通）'!$C$6:$L$47,10,FALSE))</f>
        <v/>
      </c>
      <c r="AM34" s="308" t="str">
        <f>IF(AM33="","",VLOOKUP(AM33,'別紙１-１　シフト記号表（従来型・ユニット型共通）'!$C$6:$L$47,10,FALSE))</f>
        <v/>
      </c>
      <c r="AN34" s="308" t="str">
        <f>IF(AN33="","",VLOOKUP(AN33,'別紙１-１　シフト記号表（従来型・ユニット型共通）'!$C$6:$L$47,10,FALSE))</f>
        <v/>
      </c>
      <c r="AO34" s="308" t="str">
        <f>IF(AO33="","",VLOOKUP(AO33,'別紙１-１　シフト記号表（従来型・ユニット型共通）'!$C$6:$L$47,10,FALSE))</f>
        <v/>
      </c>
      <c r="AP34" s="308" t="str">
        <f>IF(AP33="","",VLOOKUP(AP33,'別紙１-１　シフト記号表（従来型・ユニット型共通）'!$C$6:$L$47,10,FALSE))</f>
        <v/>
      </c>
      <c r="AQ34" s="309" t="str">
        <f>IF(AQ33="","",VLOOKUP(AQ33,'別紙１-１　シフト記号表（従来型・ユニット型共通）'!$C$6:$L$47,10,FALSE))</f>
        <v/>
      </c>
      <c r="AR34" s="307" t="str">
        <f>IF(AR33="","",VLOOKUP(AR33,'別紙１-１　シフト記号表（従来型・ユニット型共通）'!$C$6:$L$47,10,FALSE))</f>
        <v/>
      </c>
      <c r="AS34" s="308" t="str">
        <f>IF(AS33="","",VLOOKUP(AS33,'別紙１-１　シフト記号表（従来型・ユニット型共通）'!$C$6:$L$47,10,FALSE))</f>
        <v/>
      </c>
      <c r="AT34" s="308" t="str">
        <f>IF(AT33="","",VLOOKUP(AT33,'別紙１-１　シフト記号表（従来型・ユニット型共通）'!$C$6:$L$47,10,FALSE))</f>
        <v/>
      </c>
      <c r="AU34" s="308" t="str">
        <f>IF(AU33="","",VLOOKUP(AU33,'別紙１-１　シフト記号表（従来型・ユニット型共通）'!$C$6:$L$47,10,FALSE))</f>
        <v/>
      </c>
      <c r="AV34" s="308" t="str">
        <f>IF(AV33="","",VLOOKUP(AV33,'別紙１-１　シフト記号表（従来型・ユニット型共通）'!$C$6:$L$47,10,FALSE))</f>
        <v/>
      </c>
      <c r="AW34" s="308" t="str">
        <f>IF(AW33="","",VLOOKUP(AW33,'別紙１-１　シフト記号表（従来型・ユニット型共通）'!$C$6:$L$47,10,FALSE))</f>
        <v/>
      </c>
      <c r="AX34" s="309" t="str">
        <f>IF(AX33="","",VLOOKUP(AX33,'別紙１-１　シフト記号表（従来型・ユニット型共通）'!$C$6:$L$47,10,FALSE))</f>
        <v/>
      </c>
      <c r="AY34" s="307" t="str">
        <f>IF(AY33="","",VLOOKUP(AY33,'別紙１-１　シフト記号表（従来型・ユニット型共通）'!$C$6:$L$47,10,FALSE))</f>
        <v/>
      </c>
      <c r="AZ34" s="308" t="str">
        <f>IF(AZ33="","",VLOOKUP(AZ33,'別紙１-１　シフト記号表（従来型・ユニット型共通）'!$C$6:$L$47,10,FALSE))</f>
        <v/>
      </c>
      <c r="BA34" s="308" t="str">
        <f>IF(BA33="","",VLOOKUP(BA33,'別紙１-１　シフト記号表（従来型・ユニット型共通）'!$C$6:$L$47,10,FALSE))</f>
        <v/>
      </c>
      <c r="BB34" s="1542">
        <f>IF($BE$3="４週",SUM(W34:AX34),IF($BE$3="暦月",SUM(W34:BA34),""))</f>
        <v>0</v>
      </c>
      <c r="BC34" s="1543"/>
      <c r="BD34" s="1544">
        <f>IF($BE$3="４週",BB34/4,IF($BE$3="暦月",(BB34/($BE$8/7)),""))</f>
        <v>0</v>
      </c>
      <c r="BE34" s="1543"/>
      <c r="BF34" s="1539"/>
      <c r="BG34" s="1540"/>
      <c r="BH34" s="1540"/>
      <c r="BI34" s="1540"/>
      <c r="BJ34" s="1541"/>
    </row>
    <row r="35" spans="2:62" ht="20.25" customHeight="1" x14ac:dyDescent="0.15">
      <c r="B35" s="1487">
        <f>B33+1</f>
        <v>10</v>
      </c>
      <c r="C35" s="1489"/>
      <c r="D35" s="1490"/>
      <c r="E35" s="302"/>
      <c r="F35" s="303"/>
      <c r="G35" s="302"/>
      <c r="H35" s="303"/>
      <c r="I35" s="1493"/>
      <c r="J35" s="1494"/>
      <c r="K35" s="1497"/>
      <c r="L35" s="1498"/>
      <c r="M35" s="1498"/>
      <c r="N35" s="1490"/>
      <c r="O35" s="1501"/>
      <c r="P35" s="1502"/>
      <c r="Q35" s="1502"/>
      <c r="R35" s="1502"/>
      <c r="S35" s="1503"/>
      <c r="T35" s="322" t="s">
        <v>921</v>
      </c>
      <c r="V35" s="323"/>
      <c r="W35" s="315"/>
      <c r="X35" s="316"/>
      <c r="Y35" s="316"/>
      <c r="Z35" s="316"/>
      <c r="AA35" s="316"/>
      <c r="AB35" s="316"/>
      <c r="AC35" s="317"/>
      <c r="AD35" s="315"/>
      <c r="AE35" s="316"/>
      <c r="AF35" s="316"/>
      <c r="AG35" s="316"/>
      <c r="AH35" s="316"/>
      <c r="AI35" s="316"/>
      <c r="AJ35" s="317"/>
      <c r="AK35" s="315"/>
      <c r="AL35" s="316"/>
      <c r="AM35" s="316"/>
      <c r="AN35" s="316"/>
      <c r="AO35" s="316"/>
      <c r="AP35" s="316"/>
      <c r="AQ35" s="317"/>
      <c r="AR35" s="315"/>
      <c r="AS35" s="316"/>
      <c r="AT35" s="316"/>
      <c r="AU35" s="316"/>
      <c r="AV35" s="316"/>
      <c r="AW35" s="316"/>
      <c r="AX35" s="317"/>
      <c r="AY35" s="315"/>
      <c r="AZ35" s="316"/>
      <c r="BA35" s="318"/>
      <c r="BB35" s="1507"/>
      <c r="BC35" s="1508"/>
      <c r="BD35" s="1509"/>
      <c r="BE35" s="1510"/>
      <c r="BF35" s="1511"/>
      <c r="BG35" s="1512"/>
      <c r="BH35" s="1512"/>
      <c r="BI35" s="1512"/>
      <c r="BJ35" s="1513"/>
    </row>
    <row r="36" spans="2:62" ht="20.25" customHeight="1" x14ac:dyDescent="0.15">
      <c r="B36" s="1520"/>
      <c r="C36" s="1533"/>
      <c r="D36" s="1534"/>
      <c r="E36" s="302"/>
      <c r="F36" s="303">
        <f>C35</f>
        <v>0</v>
      </c>
      <c r="G36" s="302"/>
      <c r="H36" s="303">
        <f>I35</f>
        <v>0</v>
      </c>
      <c r="I36" s="1535"/>
      <c r="J36" s="1536"/>
      <c r="K36" s="1537"/>
      <c r="L36" s="1538"/>
      <c r="M36" s="1538"/>
      <c r="N36" s="1534"/>
      <c r="O36" s="1501"/>
      <c r="P36" s="1502"/>
      <c r="Q36" s="1502"/>
      <c r="R36" s="1502"/>
      <c r="S36" s="1503"/>
      <c r="T36" s="319" t="s">
        <v>924</v>
      </c>
      <c r="U36" s="320"/>
      <c r="V36" s="321"/>
      <c r="W36" s="307" t="str">
        <f>IF(W35="","",VLOOKUP(W35,'別紙１-１　シフト記号表（従来型・ユニット型共通）'!$C$6:$L$47,10,FALSE))</f>
        <v/>
      </c>
      <c r="X36" s="308" t="str">
        <f>IF(X35="","",VLOOKUP(X35,'別紙１-１　シフト記号表（従来型・ユニット型共通）'!$C$6:$L$47,10,FALSE))</f>
        <v/>
      </c>
      <c r="Y36" s="308" t="str">
        <f>IF(Y35="","",VLOOKUP(Y35,'別紙１-１　シフト記号表（従来型・ユニット型共通）'!$C$6:$L$47,10,FALSE))</f>
        <v/>
      </c>
      <c r="Z36" s="308" t="str">
        <f>IF(Z35="","",VLOOKUP(Z35,'別紙１-１　シフト記号表（従来型・ユニット型共通）'!$C$6:$L$47,10,FALSE))</f>
        <v/>
      </c>
      <c r="AA36" s="308" t="str">
        <f>IF(AA35="","",VLOOKUP(AA35,'別紙１-１　シフト記号表（従来型・ユニット型共通）'!$C$6:$L$47,10,FALSE))</f>
        <v/>
      </c>
      <c r="AB36" s="308" t="str">
        <f>IF(AB35="","",VLOOKUP(AB35,'別紙１-１　シフト記号表（従来型・ユニット型共通）'!$C$6:$L$47,10,FALSE))</f>
        <v/>
      </c>
      <c r="AC36" s="309" t="str">
        <f>IF(AC35="","",VLOOKUP(AC35,'別紙１-１　シフト記号表（従来型・ユニット型共通）'!$C$6:$L$47,10,FALSE))</f>
        <v/>
      </c>
      <c r="AD36" s="307" t="str">
        <f>IF(AD35="","",VLOOKUP(AD35,'別紙１-１　シフト記号表（従来型・ユニット型共通）'!$C$6:$L$47,10,FALSE))</f>
        <v/>
      </c>
      <c r="AE36" s="308" t="str">
        <f>IF(AE35="","",VLOOKUP(AE35,'別紙１-１　シフト記号表（従来型・ユニット型共通）'!$C$6:$L$47,10,FALSE))</f>
        <v/>
      </c>
      <c r="AF36" s="308" t="str">
        <f>IF(AF35="","",VLOOKUP(AF35,'別紙１-１　シフト記号表（従来型・ユニット型共通）'!$C$6:$L$47,10,FALSE))</f>
        <v/>
      </c>
      <c r="AG36" s="308" t="str">
        <f>IF(AG35="","",VLOOKUP(AG35,'別紙１-１　シフト記号表（従来型・ユニット型共通）'!$C$6:$L$47,10,FALSE))</f>
        <v/>
      </c>
      <c r="AH36" s="308" t="str">
        <f>IF(AH35="","",VLOOKUP(AH35,'別紙１-１　シフト記号表（従来型・ユニット型共通）'!$C$6:$L$47,10,FALSE))</f>
        <v/>
      </c>
      <c r="AI36" s="308" t="str">
        <f>IF(AI35="","",VLOOKUP(AI35,'別紙１-１　シフト記号表（従来型・ユニット型共通）'!$C$6:$L$47,10,FALSE))</f>
        <v/>
      </c>
      <c r="AJ36" s="309" t="str">
        <f>IF(AJ35="","",VLOOKUP(AJ35,'別紙１-１　シフト記号表（従来型・ユニット型共通）'!$C$6:$L$47,10,FALSE))</f>
        <v/>
      </c>
      <c r="AK36" s="307" t="str">
        <f>IF(AK35="","",VLOOKUP(AK35,'別紙１-１　シフト記号表（従来型・ユニット型共通）'!$C$6:$L$47,10,FALSE))</f>
        <v/>
      </c>
      <c r="AL36" s="308" t="str">
        <f>IF(AL35="","",VLOOKUP(AL35,'別紙１-１　シフト記号表（従来型・ユニット型共通）'!$C$6:$L$47,10,FALSE))</f>
        <v/>
      </c>
      <c r="AM36" s="308" t="str">
        <f>IF(AM35="","",VLOOKUP(AM35,'別紙１-１　シフト記号表（従来型・ユニット型共通）'!$C$6:$L$47,10,FALSE))</f>
        <v/>
      </c>
      <c r="AN36" s="308" t="str">
        <f>IF(AN35="","",VLOOKUP(AN35,'別紙１-１　シフト記号表（従来型・ユニット型共通）'!$C$6:$L$47,10,FALSE))</f>
        <v/>
      </c>
      <c r="AO36" s="308" t="str">
        <f>IF(AO35="","",VLOOKUP(AO35,'別紙１-１　シフト記号表（従来型・ユニット型共通）'!$C$6:$L$47,10,FALSE))</f>
        <v/>
      </c>
      <c r="AP36" s="308" t="str">
        <f>IF(AP35="","",VLOOKUP(AP35,'別紙１-１　シフト記号表（従来型・ユニット型共通）'!$C$6:$L$47,10,FALSE))</f>
        <v/>
      </c>
      <c r="AQ36" s="309" t="str">
        <f>IF(AQ35="","",VLOOKUP(AQ35,'別紙１-１　シフト記号表（従来型・ユニット型共通）'!$C$6:$L$47,10,FALSE))</f>
        <v/>
      </c>
      <c r="AR36" s="307" t="str">
        <f>IF(AR35="","",VLOOKUP(AR35,'別紙１-１　シフト記号表（従来型・ユニット型共通）'!$C$6:$L$47,10,FALSE))</f>
        <v/>
      </c>
      <c r="AS36" s="308" t="str">
        <f>IF(AS35="","",VLOOKUP(AS35,'別紙１-１　シフト記号表（従来型・ユニット型共通）'!$C$6:$L$47,10,FALSE))</f>
        <v/>
      </c>
      <c r="AT36" s="308" t="str">
        <f>IF(AT35="","",VLOOKUP(AT35,'別紙１-１　シフト記号表（従来型・ユニット型共通）'!$C$6:$L$47,10,FALSE))</f>
        <v/>
      </c>
      <c r="AU36" s="308" t="str">
        <f>IF(AU35="","",VLOOKUP(AU35,'別紙１-１　シフト記号表（従来型・ユニット型共通）'!$C$6:$L$47,10,FALSE))</f>
        <v/>
      </c>
      <c r="AV36" s="308" t="str">
        <f>IF(AV35="","",VLOOKUP(AV35,'別紙１-１　シフト記号表（従来型・ユニット型共通）'!$C$6:$L$47,10,FALSE))</f>
        <v/>
      </c>
      <c r="AW36" s="308" t="str">
        <f>IF(AW35="","",VLOOKUP(AW35,'別紙１-１　シフト記号表（従来型・ユニット型共通）'!$C$6:$L$47,10,FALSE))</f>
        <v/>
      </c>
      <c r="AX36" s="309" t="str">
        <f>IF(AX35="","",VLOOKUP(AX35,'別紙１-１　シフト記号表（従来型・ユニット型共通）'!$C$6:$L$47,10,FALSE))</f>
        <v/>
      </c>
      <c r="AY36" s="307" t="str">
        <f>IF(AY35="","",VLOOKUP(AY35,'別紙１-１　シフト記号表（従来型・ユニット型共通）'!$C$6:$L$47,10,FALSE))</f>
        <v/>
      </c>
      <c r="AZ36" s="308" t="str">
        <f>IF(AZ35="","",VLOOKUP(AZ35,'別紙１-１　シフト記号表（従来型・ユニット型共通）'!$C$6:$L$47,10,FALSE))</f>
        <v/>
      </c>
      <c r="BA36" s="308" t="str">
        <f>IF(BA35="","",VLOOKUP(BA35,'別紙１-１　シフト記号表（従来型・ユニット型共通）'!$C$6:$L$47,10,FALSE))</f>
        <v/>
      </c>
      <c r="BB36" s="1542">
        <f>IF($BE$3="４週",SUM(W36:AX36),IF($BE$3="暦月",SUM(W36:BA36),""))</f>
        <v>0</v>
      </c>
      <c r="BC36" s="1543"/>
      <c r="BD36" s="1544">
        <f>IF($BE$3="４週",BB36/4,IF($BE$3="暦月",(BB36/($BE$8/7)),""))</f>
        <v>0</v>
      </c>
      <c r="BE36" s="1543"/>
      <c r="BF36" s="1539"/>
      <c r="BG36" s="1540"/>
      <c r="BH36" s="1540"/>
      <c r="BI36" s="1540"/>
      <c r="BJ36" s="1541"/>
    </row>
    <row r="37" spans="2:62" ht="20.25" customHeight="1" x14ac:dyDescent="0.15">
      <c r="B37" s="1487">
        <f>B35+1</f>
        <v>11</v>
      </c>
      <c r="C37" s="1489"/>
      <c r="D37" s="1490"/>
      <c r="E37" s="302"/>
      <c r="F37" s="303"/>
      <c r="G37" s="302"/>
      <c r="H37" s="303"/>
      <c r="I37" s="1493"/>
      <c r="J37" s="1494"/>
      <c r="K37" s="1497"/>
      <c r="L37" s="1498"/>
      <c r="M37" s="1498"/>
      <c r="N37" s="1490"/>
      <c r="O37" s="1501"/>
      <c r="P37" s="1502"/>
      <c r="Q37" s="1502"/>
      <c r="R37" s="1502"/>
      <c r="S37" s="1503"/>
      <c r="T37" s="322" t="s">
        <v>921</v>
      </c>
      <c r="V37" s="323"/>
      <c r="W37" s="315"/>
      <c r="X37" s="316"/>
      <c r="Y37" s="316"/>
      <c r="Z37" s="316"/>
      <c r="AA37" s="316"/>
      <c r="AB37" s="316"/>
      <c r="AC37" s="317"/>
      <c r="AD37" s="315"/>
      <c r="AE37" s="316"/>
      <c r="AF37" s="316"/>
      <c r="AG37" s="316"/>
      <c r="AH37" s="316"/>
      <c r="AI37" s="316"/>
      <c r="AJ37" s="317"/>
      <c r="AK37" s="315"/>
      <c r="AL37" s="316"/>
      <c r="AM37" s="316"/>
      <c r="AN37" s="316"/>
      <c r="AO37" s="316"/>
      <c r="AP37" s="316"/>
      <c r="AQ37" s="317"/>
      <c r="AR37" s="315"/>
      <c r="AS37" s="316"/>
      <c r="AT37" s="316"/>
      <c r="AU37" s="316"/>
      <c r="AV37" s="316"/>
      <c r="AW37" s="316"/>
      <c r="AX37" s="317"/>
      <c r="AY37" s="315"/>
      <c r="AZ37" s="316"/>
      <c r="BA37" s="318"/>
      <c r="BB37" s="1507"/>
      <c r="BC37" s="1508"/>
      <c r="BD37" s="1509"/>
      <c r="BE37" s="1510"/>
      <c r="BF37" s="1511"/>
      <c r="BG37" s="1512"/>
      <c r="BH37" s="1512"/>
      <c r="BI37" s="1512"/>
      <c r="BJ37" s="1513"/>
    </row>
    <row r="38" spans="2:62" ht="20.25" customHeight="1" x14ac:dyDescent="0.15">
      <c r="B38" s="1520"/>
      <c r="C38" s="1533"/>
      <c r="D38" s="1534"/>
      <c r="E38" s="302"/>
      <c r="F38" s="303">
        <f>C37</f>
        <v>0</v>
      </c>
      <c r="G38" s="302"/>
      <c r="H38" s="303">
        <f>I37</f>
        <v>0</v>
      </c>
      <c r="I38" s="1535"/>
      <c r="J38" s="1536"/>
      <c r="K38" s="1537"/>
      <c r="L38" s="1538"/>
      <c r="M38" s="1538"/>
      <c r="N38" s="1534"/>
      <c r="O38" s="1501"/>
      <c r="P38" s="1502"/>
      <c r="Q38" s="1502"/>
      <c r="R38" s="1502"/>
      <c r="S38" s="1503"/>
      <c r="T38" s="319" t="s">
        <v>924</v>
      </c>
      <c r="U38" s="320"/>
      <c r="V38" s="321"/>
      <c r="W38" s="307" t="str">
        <f>IF(W37="","",VLOOKUP(W37,'別紙１-１　シフト記号表（従来型・ユニット型共通）'!$C$6:$L$47,10,FALSE))</f>
        <v/>
      </c>
      <c r="X38" s="308" t="str">
        <f>IF(X37="","",VLOOKUP(X37,'別紙１-１　シフト記号表（従来型・ユニット型共通）'!$C$6:$L$47,10,FALSE))</f>
        <v/>
      </c>
      <c r="Y38" s="308" t="str">
        <f>IF(Y37="","",VLOOKUP(Y37,'別紙１-１　シフト記号表（従来型・ユニット型共通）'!$C$6:$L$47,10,FALSE))</f>
        <v/>
      </c>
      <c r="Z38" s="308" t="str">
        <f>IF(Z37="","",VLOOKUP(Z37,'別紙１-１　シフト記号表（従来型・ユニット型共通）'!$C$6:$L$47,10,FALSE))</f>
        <v/>
      </c>
      <c r="AA38" s="308" t="str">
        <f>IF(AA37="","",VLOOKUP(AA37,'別紙１-１　シフト記号表（従来型・ユニット型共通）'!$C$6:$L$47,10,FALSE))</f>
        <v/>
      </c>
      <c r="AB38" s="308" t="str">
        <f>IF(AB37="","",VLOOKUP(AB37,'別紙１-１　シフト記号表（従来型・ユニット型共通）'!$C$6:$L$47,10,FALSE))</f>
        <v/>
      </c>
      <c r="AC38" s="309" t="str">
        <f>IF(AC37="","",VLOOKUP(AC37,'別紙１-１　シフト記号表（従来型・ユニット型共通）'!$C$6:$L$47,10,FALSE))</f>
        <v/>
      </c>
      <c r="AD38" s="307" t="str">
        <f>IF(AD37="","",VLOOKUP(AD37,'別紙１-１　シフト記号表（従来型・ユニット型共通）'!$C$6:$L$47,10,FALSE))</f>
        <v/>
      </c>
      <c r="AE38" s="308" t="str">
        <f>IF(AE37="","",VLOOKUP(AE37,'別紙１-１　シフト記号表（従来型・ユニット型共通）'!$C$6:$L$47,10,FALSE))</f>
        <v/>
      </c>
      <c r="AF38" s="308" t="str">
        <f>IF(AF37="","",VLOOKUP(AF37,'別紙１-１　シフト記号表（従来型・ユニット型共通）'!$C$6:$L$47,10,FALSE))</f>
        <v/>
      </c>
      <c r="AG38" s="308" t="str">
        <f>IF(AG37="","",VLOOKUP(AG37,'別紙１-１　シフト記号表（従来型・ユニット型共通）'!$C$6:$L$47,10,FALSE))</f>
        <v/>
      </c>
      <c r="AH38" s="308" t="str">
        <f>IF(AH37="","",VLOOKUP(AH37,'別紙１-１　シフト記号表（従来型・ユニット型共通）'!$C$6:$L$47,10,FALSE))</f>
        <v/>
      </c>
      <c r="AI38" s="308" t="str">
        <f>IF(AI37="","",VLOOKUP(AI37,'別紙１-１　シフト記号表（従来型・ユニット型共通）'!$C$6:$L$47,10,FALSE))</f>
        <v/>
      </c>
      <c r="AJ38" s="309" t="str">
        <f>IF(AJ37="","",VLOOKUP(AJ37,'別紙１-１　シフト記号表（従来型・ユニット型共通）'!$C$6:$L$47,10,FALSE))</f>
        <v/>
      </c>
      <c r="AK38" s="307" t="str">
        <f>IF(AK37="","",VLOOKUP(AK37,'別紙１-１　シフト記号表（従来型・ユニット型共通）'!$C$6:$L$47,10,FALSE))</f>
        <v/>
      </c>
      <c r="AL38" s="308" t="str">
        <f>IF(AL37="","",VLOOKUP(AL37,'別紙１-１　シフト記号表（従来型・ユニット型共通）'!$C$6:$L$47,10,FALSE))</f>
        <v/>
      </c>
      <c r="AM38" s="308" t="str">
        <f>IF(AM37="","",VLOOKUP(AM37,'別紙１-１　シフト記号表（従来型・ユニット型共通）'!$C$6:$L$47,10,FALSE))</f>
        <v/>
      </c>
      <c r="AN38" s="308" t="str">
        <f>IF(AN37="","",VLOOKUP(AN37,'別紙１-１　シフト記号表（従来型・ユニット型共通）'!$C$6:$L$47,10,FALSE))</f>
        <v/>
      </c>
      <c r="AO38" s="308" t="str">
        <f>IF(AO37="","",VLOOKUP(AO37,'別紙１-１　シフト記号表（従来型・ユニット型共通）'!$C$6:$L$47,10,FALSE))</f>
        <v/>
      </c>
      <c r="AP38" s="308" t="str">
        <f>IF(AP37="","",VLOOKUP(AP37,'別紙１-１　シフト記号表（従来型・ユニット型共通）'!$C$6:$L$47,10,FALSE))</f>
        <v/>
      </c>
      <c r="AQ38" s="309" t="str">
        <f>IF(AQ37="","",VLOOKUP(AQ37,'別紙１-１　シフト記号表（従来型・ユニット型共通）'!$C$6:$L$47,10,FALSE))</f>
        <v/>
      </c>
      <c r="AR38" s="307" t="str">
        <f>IF(AR37="","",VLOOKUP(AR37,'別紙１-１　シフト記号表（従来型・ユニット型共通）'!$C$6:$L$47,10,FALSE))</f>
        <v/>
      </c>
      <c r="AS38" s="308" t="str">
        <f>IF(AS37="","",VLOOKUP(AS37,'別紙１-１　シフト記号表（従来型・ユニット型共通）'!$C$6:$L$47,10,FALSE))</f>
        <v/>
      </c>
      <c r="AT38" s="308" t="str">
        <f>IF(AT37="","",VLOOKUP(AT37,'別紙１-１　シフト記号表（従来型・ユニット型共通）'!$C$6:$L$47,10,FALSE))</f>
        <v/>
      </c>
      <c r="AU38" s="308" t="str">
        <f>IF(AU37="","",VLOOKUP(AU37,'別紙１-１　シフト記号表（従来型・ユニット型共通）'!$C$6:$L$47,10,FALSE))</f>
        <v/>
      </c>
      <c r="AV38" s="308" t="str">
        <f>IF(AV37="","",VLOOKUP(AV37,'別紙１-１　シフト記号表（従来型・ユニット型共通）'!$C$6:$L$47,10,FALSE))</f>
        <v/>
      </c>
      <c r="AW38" s="308" t="str">
        <f>IF(AW37="","",VLOOKUP(AW37,'別紙１-１　シフト記号表（従来型・ユニット型共通）'!$C$6:$L$47,10,FALSE))</f>
        <v/>
      </c>
      <c r="AX38" s="309" t="str">
        <f>IF(AX37="","",VLOOKUP(AX37,'別紙１-１　シフト記号表（従来型・ユニット型共通）'!$C$6:$L$47,10,FALSE))</f>
        <v/>
      </c>
      <c r="AY38" s="307" t="str">
        <f>IF(AY37="","",VLOOKUP(AY37,'別紙１-１　シフト記号表（従来型・ユニット型共通）'!$C$6:$L$47,10,FALSE))</f>
        <v/>
      </c>
      <c r="AZ38" s="308" t="str">
        <f>IF(AZ37="","",VLOOKUP(AZ37,'別紙１-１　シフト記号表（従来型・ユニット型共通）'!$C$6:$L$47,10,FALSE))</f>
        <v/>
      </c>
      <c r="BA38" s="308" t="str">
        <f>IF(BA37="","",VLOOKUP(BA37,'別紙１-１　シフト記号表（従来型・ユニット型共通）'!$C$6:$L$47,10,FALSE))</f>
        <v/>
      </c>
      <c r="BB38" s="1542">
        <f>IF($BE$3="４週",SUM(W38:AX38),IF($BE$3="暦月",SUM(W38:BA38),""))</f>
        <v>0</v>
      </c>
      <c r="BC38" s="1543"/>
      <c r="BD38" s="1544">
        <f>IF($BE$3="４週",BB38/4,IF($BE$3="暦月",(BB38/($BE$8/7)),""))</f>
        <v>0</v>
      </c>
      <c r="BE38" s="1543"/>
      <c r="BF38" s="1539"/>
      <c r="BG38" s="1540"/>
      <c r="BH38" s="1540"/>
      <c r="BI38" s="1540"/>
      <c r="BJ38" s="1541"/>
    </row>
    <row r="39" spans="2:62" ht="20.25" customHeight="1" x14ac:dyDescent="0.15">
      <c r="B39" s="1487">
        <f>B37+1</f>
        <v>12</v>
      </c>
      <c r="C39" s="1489"/>
      <c r="D39" s="1490"/>
      <c r="E39" s="302"/>
      <c r="F39" s="303"/>
      <c r="G39" s="302"/>
      <c r="H39" s="303"/>
      <c r="I39" s="1493"/>
      <c r="J39" s="1494"/>
      <c r="K39" s="1497"/>
      <c r="L39" s="1498"/>
      <c r="M39" s="1498"/>
      <c r="N39" s="1490"/>
      <c r="O39" s="1501"/>
      <c r="P39" s="1502"/>
      <c r="Q39" s="1502"/>
      <c r="R39" s="1502"/>
      <c r="S39" s="1503"/>
      <c r="T39" s="322" t="s">
        <v>921</v>
      </c>
      <c r="V39" s="323"/>
      <c r="W39" s="315"/>
      <c r="X39" s="316"/>
      <c r="Y39" s="316"/>
      <c r="Z39" s="316"/>
      <c r="AA39" s="316"/>
      <c r="AB39" s="316"/>
      <c r="AC39" s="317"/>
      <c r="AD39" s="315"/>
      <c r="AE39" s="316"/>
      <c r="AF39" s="316"/>
      <c r="AG39" s="316"/>
      <c r="AH39" s="316"/>
      <c r="AI39" s="316"/>
      <c r="AJ39" s="317"/>
      <c r="AK39" s="315"/>
      <c r="AL39" s="316"/>
      <c r="AM39" s="316"/>
      <c r="AN39" s="316"/>
      <c r="AO39" s="316"/>
      <c r="AP39" s="316"/>
      <c r="AQ39" s="317"/>
      <c r="AR39" s="315"/>
      <c r="AS39" s="316"/>
      <c r="AT39" s="316"/>
      <c r="AU39" s="316"/>
      <c r="AV39" s="316"/>
      <c r="AW39" s="316"/>
      <c r="AX39" s="317"/>
      <c r="AY39" s="315"/>
      <c r="AZ39" s="316"/>
      <c r="BA39" s="318"/>
      <c r="BB39" s="1507"/>
      <c r="BC39" s="1508"/>
      <c r="BD39" s="1509"/>
      <c r="BE39" s="1510"/>
      <c r="BF39" s="1511"/>
      <c r="BG39" s="1512"/>
      <c r="BH39" s="1512"/>
      <c r="BI39" s="1512"/>
      <c r="BJ39" s="1513"/>
    </row>
    <row r="40" spans="2:62" ht="20.25" customHeight="1" x14ac:dyDescent="0.15">
      <c r="B40" s="1520"/>
      <c r="C40" s="1533"/>
      <c r="D40" s="1534"/>
      <c r="E40" s="302"/>
      <c r="F40" s="303">
        <f>C39</f>
        <v>0</v>
      </c>
      <c r="G40" s="302"/>
      <c r="H40" s="303">
        <f>I39</f>
        <v>0</v>
      </c>
      <c r="I40" s="1535"/>
      <c r="J40" s="1536"/>
      <c r="K40" s="1537"/>
      <c r="L40" s="1538"/>
      <c r="M40" s="1538"/>
      <c r="N40" s="1534"/>
      <c r="O40" s="1501"/>
      <c r="P40" s="1502"/>
      <c r="Q40" s="1502"/>
      <c r="R40" s="1502"/>
      <c r="S40" s="1503"/>
      <c r="T40" s="319" t="s">
        <v>924</v>
      </c>
      <c r="U40" s="320"/>
      <c r="V40" s="321"/>
      <c r="W40" s="307" t="str">
        <f>IF(W39="","",VLOOKUP(W39,'別紙１-１　シフト記号表（従来型・ユニット型共通）'!$C$6:$L$47,10,FALSE))</f>
        <v/>
      </c>
      <c r="X40" s="308" t="str">
        <f>IF(X39="","",VLOOKUP(X39,'別紙１-１　シフト記号表（従来型・ユニット型共通）'!$C$6:$L$47,10,FALSE))</f>
        <v/>
      </c>
      <c r="Y40" s="308" t="str">
        <f>IF(Y39="","",VLOOKUP(Y39,'別紙１-１　シフト記号表（従来型・ユニット型共通）'!$C$6:$L$47,10,FALSE))</f>
        <v/>
      </c>
      <c r="Z40" s="308" t="str">
        <f>IF(Z39="","",VLOOKUP(Z39,'別紙１-１　シフト記号表（従来型・ユニット型共通）'!$C$6:$L$47,10,FALSE))</f>
        <v/>
      </c>
      <c r="AA40" s="308" t="str">
        <f>IF(AA39="","",VLOOKUP(AA39,'別紙１-１　シフト記号表（従来型・ユニット型共通）'!$C$6:$L$47,10,FALSE))</f>
        <v/>
      </c>
      <c r="AB40" s="308" t="str">
        <f>IF(AB39="","",VLOOKUP(AB39,'別紙１-１　シフト記号表（従来型・ユニット型共通）'!$C$6:$L$47,10,FALSE))</f>
        <v/>
      </c>
      <c r="AC40" s="309" t="str">
        <f>IF(AC39="","",VLOOKUP(AC39,'別紙１-１　シフト記号表（従来型・ユニット型共通）'!$C$6:$L$47,10,FALSE))</f>
        <v/>
      </c>
      <c r="AD40" s="307" t="str">
        <f>IF(AD39="","",VLOOKUP(AD39,'別紙１-１　シフト記号表（従来型・ユニット型共通）'!$C$6:$L$47,10,FALSE))</f>
        <v/>
      </c>
      <c r="AE40" s="308" t="str">
        <f>IF(AE39="","",VLOOKUP(AE39,'別紙１-１　シフト記号表（従来型・ユニット型共通）'!$C$6:$L$47,10,FALSE))</f>
        <v/>
      </c>
      <c r="AF40" s="308" t="str">
        <f>IF(AF39="","",VLOOKUP(AF39,'別紙１-１　シフト記号表（従来型・ユニット型共通）'!$C$6:$L$47,10,FALSE))</f>
        <v/>
      </c>
      <c r="AG40" s="308" t="str">
        <f>IF(AG39="","",VLOOKUP(AG39,'別紙１-１　シフト記号表（従来型・ユニット型共通）'!$C$6:$L$47,10,FALSE))</f>
        <v/>
      </c>
      <c r="AH40" s="308" t="str">
        <f>IF(AH39="","",VLOOKUP(AH39,'別紙１-１　シフト記号表（従来型・ユニット型共通）'!$C$6:$L$47,10,FALSE))</f>
        <v/>
      </c>
      <c r="AI40" s="308" t="str">
        <f>IF(AI39="","",VLOOKUP(AI39,'別紙１-１　シフト記号表（従来型・ユニット型共通）'!$C$6:$L$47,10,FALSE))</f>
        <v/>
      </c>
      <c r="AJ40" s="309" t="str">
        <f>IF(AJ39="","",VLOOKUP(AJ39,'別紙１-１　シフト記号表（従来型・ユニット型共通）'!$C$6:$L$47,10,FALSE))</f>
        <v/>
      </c>
      <c r="AK40" s="307" t="str">
        <f>IF(AK39="","",VLOOKUP(AK39,'別紙１-１　シフト記号表（従来型・ユニット型共通）'!$C$6:$L$47,10,FALSE))</f>
        <v/>
      </c>
      <c r="AL40" s="308" t="str">
        <f>IF(AL39="","",VLOOKUP(AL39,'別紙１-１　シフト記号表（従来型・ユニット型共通）'!$C$6:$L$47,10,FALSE))</f>
        <v/>
      </c>
      <c r="AM40" s="308" t="str">
        <f>IF(AM39="","",VLOOKUP(AM39,'別紙１-１　シフト記号表（従来型・ユニット型共通）'!$C$6:$L$47,10,FALSE))</f>
        <v/>
      </c>
      <c r="AN40" s="308" t="str">
        <f>IF(AN39="","",VLOOKUP(AN39,'別紙１-１　シフト記号表（従来型・ユニット型共通）'!$C$6:$L$47,10,FALSE))</f>
        <v/>
      </c>
      <c r="AO40" s="308" t="str">
        <f>IF(AO39="","",VLOOKUP(AO39,'別紙１-１　シフト記号表（従来型・ユニット型共通）'!$C$6:$L$47,10,FALSE))</f>
        <v/>
      </c>
      <c r="AP40" s="308" t="str">
        <f>IF(AP39="","",VLOOKUP(AP39,'別紙１-１　シフト記号表（従来型・ユニット型共通）'!$C$6:$L$47,10,FALSE))</f>
        <v/>
      </c>
      <c r="AQ40" s="309" t="str">
        <f>IF(AQ39="","",VLOOKUP(AQ39,'別紙１-１　シフト記号表（従来型・ユニット型共通）'!$C$6:$L$47,10,FALSE))</f>
        <v/>
      </c>
      <c r="AR40" s="307" t="str">
        <f>IF(AR39="","",VLOOKUP(AR39,'別紙１-１　シフト記号表（従来型・ユニット型共通）'!$C$6:$L$47,10,FALSE))</f>
        <v/>
      </c>
      <c r="AS40" s="308" t="str">
        <f>IF(AS39="","",VLOOKUP(AS39,'別紙１-１　シフト記号表（従来型・ユニット型共通）'!$C$6:$L$47,10,FALSE))</f>
        <v/>
      </c>
      <c r="AT40" s="308" t="str">
        <f>IF(AT39="","",VLOOKUP(AT39,'別紙１-１　シフト記号表（従来型・ユニット型共通）'!$C$6:$L$47,10,FALSE))</f>
        <v/>
      </c>
      <c r="AU40" s="308" t="str">
        <f>IF(AU39="","",VLOOKUP(AU39,'別紙１-１　シフト記号表（従来型・ユニット型共通）'!$C$6:$L$47,10,FALSE))</f>
        <v/>
      </c>
      <c r="AV40" s="308" t="str">
        <f>IF(AV39="","",VLOOKUP(AV39,'別紙１-１　シフト記号表（従来型・ユニット型共通）'!$C$6:$L$47,10,FALSE))</f>
        <v/>
      </c>
      <c r="AW40" s="308" t="str">
        <f>IF(AW39="","",VLOOKUP(AW39,'別紙１-１　シフト記号表（従来型・ユニット型共通）'!$C$6:$L$47,10,FALSE))</f>
        <v/>
      </c>
      <c r="AX40" s="309" t="str">
        <f>IF(AX39="","",VLOOKUP(AX39,'別紙１-１　シフト記号表（従来型・ユニット型共通）'!$C$6:$L$47,10,FALSE))</f>
        <v/>
      </c>
      <c r="AY40" s="307" t="str">
        <f>IF(AY39="","",VLOOKUP(AY39,'別紙１-１　シフト記号表（従来型・ユニット型共通）'!$C$6:$L$47,10,FALSE))</f>
        <v/>
      </c>
      <c r="AZ40" s="308" t="str">
        <f>IF(AZ39="","",VLOOKUP(AZ39,'別紙１-１　シフト記号表（従来型・ユニット型共通）'!$C$6:$L$47,10,FALSE))</f>
        <v/>
      </c>
      <c r="BA40" s="308" t="str">
        <f>IF(BA39="","",VLOOKUP(BA39,'別紙１-１　シフト記号表（従来型・ユニット型共通）'!$C$6:$L$47,10,FALSE))</f>
        <v/>
      </c>
      <c r="BB40" s="1542">
        <f>IF($BE$3="４週",SUM(W40:AX40),IF($BE$3="暦月",SUM(W40:BA40),""))</f>
        <v>0</v>
      </c>
      <c r="BC40" s="1543"/>
      <c r="BD40" s="1544">
        <f>IF($BE$3="４週",BB40/4,IF($BE$3="暦月",(BB40/($BE$8/7)),""))</f>
        <v>0</v>
      </c>
      <c r="BE40" s="1543"/>
      <c r="BF40" s="1539"/>
      <c r="BG40" s="1540"/>
      <c r="BH40" s="1540"/>
      <c r="BI40" s="1540"/>
      <c r="BJ40" s="1541"/>
    </row>
    <row r="41" spans="2:62" ht="20.25" customHeight="1" x14ac:dyDescent="0.15">
      <c r="B41" s="1487">
        <f>B39+1</f>
        <v>13</v>
      </c>
      <c r="C41" s="1489"/>
      <c r="D41" s="1490"/>
      <c r="E41" s="302"/>
      <c r="F41" s="303"/>
      <c r="G41" s="302"/>
      <c r="H41" s="303"/>
      <c r="I41" s="1493"/>
      <c r="J41" s="1494"/>
      <c r="K41" s="1497"/>
      <c r="L41" s="1498"/>
      <c r="M41" s="1498"/>
      <c r="N41" s="1490"/>
      <c r="O41" s="1501"/>
      <c r="P41" s="1502"/>
      <c r="Q41" s="1502"/>
      <c r="R41" s="1502"/>
      <c r="S41" s="1503"/>
      <c r="T41" s="322" t="s">
        <v>921</v>
      </c>
      <c r="V41" s="323"/>
      <c r="W41" s="315"/>
      <c r="X41" s="316"/>
      <c r="Y41" s="316"/>
      <c r="Z41" s="316"/>
      <c r="AA41" s="316"/>
      <c r="AB41" s="316"/>
      <c r="AC41" s="317"/>
      <c r="AD41" s="315"/>
      <c r="AE41" s="316"/>
      <c r="AF41" s="316"/>
      <c r="AG41" s="316"/>
      <c r="AH41" s="316"/>
      <c r="AI41" s="316"/>
      <c r="AJ41" s="317"/>
      <c r="AK41" s="315"/>
      <c r="AL41" s="316"/>
      <c r="AM41" s="316"/>
      <c r="AN41" s="316"/>
      <c r="AO41" s="316"/>
      <c r="AP41" s="316"/>
      <c r="AQ41" s="317"/>
      <c r="AR41" s="315"/>
      <c r="AS41" s="316"/>
      <c r="AT41" s="316"/>
      <c r="AU41" s="316"/>
      <c r="AV41" s="316"/>
      <c r="AW41" s="316"/>
      <c r="AX41" s="317"/>
      <c r="AY41" s="315"/>
      <c r="AZ41" s="316"/>
      <c r="BA41" s="318"/>
      <c r="BB41" s="1507"/>
      <c r="BC41" s="1508"/>
      <c r="BD41" s="1509"/>
      <c r="BE41" s="1510"/>
      <c r="BF41" s="1511"/>
      <c r="BG41" s="1512"/>
      <c r="BH41" s="1512"/>
      <c r="BI41" s="1512"/>
      <c r="BJ41" s="1513"/>
    </row>
    <row r="42" spans="2:62" ht="20.25" customHeight="1" x14ac:dyDescent="0.15">
      <c r="B42" s="1520"/>
      <c r="C42" s="1533"/>
      <c r="D42" s="1534"/>
      <c r="E42" s="302"/>
      <c r="F42" s="303">
        <f>C41</f>
        <v>0</v>
      </c>
      <c r="G42" s="302"/>
      <c r="H42" s="303">
        <f>I41</f>
        <v>0</v>
      </c>
      <c r="I42" s="1535"/>
      <c r="J42" s="1536"/>
      <c r="K42" s="1537"/>
      <c r="L42" s="1538"/>
      <c r="M42" s="1538"/>
      <c r="N42" s="1534"/>
      <c r="O42" s="1501"/>
      <c r="P42" s="1502"/>
      <c r="Q42" s="1502"/>
      <c r="R42" s="1502"/>
      <c r="S42" s="1503"/>
      <c r="T42" s="319" t="s">
        <v>924</v>
      </c>
      <c r="U42" s="320"/>
      <c r="V42" s="321"/>
      <c r="W42" s="307" t="str">
        <f>IF(W41="","",VLOOKUP(W41,'別紙１-１　シフト記号表（従来型・ユニット型共通）'!$C$6:$L$47,10,FALSE))</f>
        <v/>
      </c>
      <c r="X42" s="308" t="str">
        <f>IF(X41="","",VLOOKUP(X41,'別紙１-１　シフト記号表（従来型・ユニット型共通）'!$C$6:$L$47,10,FALSE))</f>
        <v/>
      </c>
      <c r="Y42" s="308" t="str">
        <f>IF(Y41="","",VLOOKUP(Y41,'別紙１-１　シフト記号表（従来型・ユニット型共通）'!$C$6:$L$47,10,FALSE))</f>
        <v/>
      </c>
      <c r="Z42" s="308" t="str">
        <f>IF(Z41="","",VLOOKUP(Z41,'別紙１-１　シフト記号表（従来型・ユニット型共通）'!$C$6:$L$47,10,FALSE))</f>
        <v/>
      </c>
      <c r="AA42" s="308" t="str">
        <f>IF(AA41="","",VLOOKUP(AA41,'別紙１-１　シフト記号表（従来型・ユニット型共通）'!$C$6:$L$47,10,FALSE))</f>
        <v/>
      </c>
      <c r="AB42" s="308" t="str">
        <f>IF(AB41="","",VLOOKUP(AB41,'別紙１-１　シフト記号表（従来型・ユニット型共通）'!$C$6:$L$47,10,FALSE))</f>
        <v/>
      </c>
      <c r="AC42" s="309" t="str">
        <f>IF(AC41="","",VLOOKUP(AC41,'別紙１-１　シフト記号表（従来型・ユニット型共通）'!$C$6:$L$47,10,FALSE))</f>
        <v/>
      </c>
      <c r="AD42" s="307" t="str">
        <f>IF(AD41="","",VLOOKUP(AD41,'別紙１-１　シフト記号表（従来型・ユニット型共通）'!$C$6:$L$47,10,FALSE))</f>
        <v/>
      </c>
      <c r="AE42" s="308" t="str">
        <f>IF(AE41="","",VLOOKUP(AE41,'別紙１-１　シフト記号表（従来型・ユニット型共通）'!$C$6:$L$47,10,FALSE))</f>
        <v/>
      </c>
      <c r="AF42" s="308" t="str">
        <f>IF(AF41="","",VLOOKUP(AF41,'別紙１-１　シフト記号表（従来型・ユニット型共通）'!$C$6:$L$47,10,FALSE))</f>
        <v/>
      </c>
      <c r="AG42" s="308" t="str">
        <f>IF(AG41="","",VLOOKUP(AG41,'別紙１-１　シフト記号表（従来型・ユニット型共通）'!$C$6:$L$47,10,FALSE))</f>
        <v/>
      </c>
      <c r="AH42" s="308" t="str">
        <f>IF(AH41="","",VLOOKUP(AH41,'別紙１-１　シフト記号表（従来型・ユニット型共通）'!$C$6:$L$47,10,FALSE))</f>
        <v/>
      </c>
      <c r="AI42" s="308" t="str">
        <f>IF(AI41="","",VLOOKUP(AI41,'別紙１-１　シフト記号表（従来型・ユニット型共通）'!$C$6:$L$47,10,FALSE))</f>
        <v/>
      </c>
      <c r="AJ42" s="309" t="str">
        <f>IF(AJ41="","",VLOOKUP(AJ41,'別紙１-１　シフト記号表（従来型・ユニット型共通）'!$C$6:$L$47,10,FALSE))</f>
        <v/>
      </c>
      <c r="AK42" s="307" t="str">
        <f>IF(AK41="","",VLOOKUP(AK41,'別紙１-１　シフト記号表（従来型・ユニット型共通）'!$C$6:$L$47,10,FALSE))</f>
        <v/>
      </c>
      <c r="AL42" s="308" t="str">
        <f>IF(AL41="","",VLOOKUP(AL41,'別紙１-１　シフト記号表（従来型・ユニット型共通）'!$C$6:$L$47,10,FALSE))</f>
        <v/>
      </c>
      <c r="AM42" s="308" t="str">
        <f>IF(AM41="","",VLOOKUP(AM41,'別紙１-１　シフト記号表（従来型・ユニット型共通）'!$C$6:$L$47,10,FALSE))</f>
        <v/>
      </c>
      <c r="AN42" s="308" t="str">
        <f>IF(AN41="","",VLOOKUP(AN41,'別紙１-１　シフト記号表（従来型・ユニット型共通）'!$C$6:$L$47,10,FALSE))</f>
        <v/>
      </c>
      <c r="AO42" s="308" t="str">
        <f>IF(AO41="","",VLOOKUP(AO41,'別紙１-１　シフト記号表（従来型・ユニット型共通）'!$C$6:$L$47,10,FALSE))</f>
        <v/>
      </c>
      <c r="AP42" s="308" t="str">
        <f>IF(AP41="","",VLOOKUP(AP41,'別紙１-１　シフト記号表（従来型・ユニット型共通）'!$C$6:$L$47,10,FALSE))</f>
        <v/>
      </c>
      <c r="AQ42" s="309" t="str">
        <f>IF(AQ41="","",VLOOKUP(AQ41,'別紙１-１　シフト記号表（従来型・ユニット型共通）'!$C$6:$L$47,10,FALSE))</f>
        <v/>
      </c>
      <c r="AR42" s="307" t="str">
        <f>IF(AR41="","",VLOOKUP(AR41,'別紙１-１　シフト記号表（従来型・ユニット型共通）'!$C$6:$L$47,10,FALSE))</f>
        <v/>
      </c>
      <c r="AS42" s="308" t="str">
        <f>IF(AS41="","",VLOOKUP(AS41,'別紙１-１　シフト記号表（従来型・ユニット型共通）'!$C$6:$L$47,10,FALSE))</f>
        <v/>
      </c>
      <c r="AT42" s="308" t="str">
        <f>IF(AT41="","",VLOOKUP(AT41,'別紙１-１　シフト記号表（従来型・ユニット型共通）'!$C$6:$L$47,10,FALSE))</f>
        <v/>
      </c>
      <c r="AU42" s="308" t="str">
        <f>IF(AU41="","",VLOOKUP(AU41,'別紙１-１　シフト記号表（従来型・ユニット型共通）'!$C$6:$L$47,10,FALSE))</f>
        <v/>
      </c>
      <c r="AV42" s="308" t="str">
        <f>IF(AV41="","",VLOOKUP(AV41,'別紙１-１　シフト記号表（従来型・ユニット型共通）'!$C$6:$L$47,10,FALSE))</f>
        <v/>
      </c>
      <c r="AW42" s="308" t="str">
        <f>IF(AW41="","",VLOOKUP(AW41,'別紙１-１　シフト記号表（従来型・ユニット型共通）'!$C$6:$L$47,10,FALSE))</f>
        <v/>
      </c>
      <c r="AX42" s="309" t="str">
        <f>IF(AX41="","",VLOOKUP(AX41,'別紙１-１　シフト記号表（従来型・ユニット型共通）'!$C$6:$L$47,10,FALSE))</f>
        <v/>
      </c>
      <c r="AY42" s="307" t="str">
        <f>IF(AY41="","",VLOOKUP(AY41,'別紙１-１　シフト記号表（従来型・ユニット型共通）'!$C$6:$L$47,10,FALSE))</f>
        <v/>
      </c>
      <c r="AZ42" s="308" t="str">
        <f>IF(AZ41="","",VLOOKUP(AZ41,'別紙１-１　シフト記号表（従来型・ユニット型共通）'!$C$6:$L$47,10,FALSE))</f>
        <v/>
      </c>
      <c r="BA42" s="308" t="str">
        <f>IF(BA41="","",VLOOKUP(BA41,'別紙１-１　シフト記号表（従来型・ユニット型共通）'!$C$6:$L$47,10,FALSE))</f>
        <v/>
      </c>
      <c r="BB42" s="1542">
        <f>IF($BE$3="４週",SUM(W42:AX42),IF($BE$3="暦月",SUM(W42:BA42),""))</f>
        <v>0</v>
      </c>
      <c r="BC42" s="1543"/>
      <c r="BD42" s="1544">
        <f>IF($BE$3="４週",BB42/4,IF($BE$3="暦月",(BB42/($BE$8/7)),""))</f>
        <v>0</v>
      </c>
      <c r="BE42" s="1543"/>
      <c r="BF42" s="1539"/>
      <c r="BG42" s="1540"/>
      <c r="BH42" s="1540"/>
      <c r="BI42" s="1540"/>
      <c r="BJ42" s="1541"/>
    </row>
    <row r="43" spans="2:62" ht="20.25" customHeight="1" x14ac:dyDescent="0.15">
      <c r="B43" s="1487">
        <f>B41+1</f>
        <v>14</v>
      </c>
      <c r="C43" s="1489"/>
      <c r="D43" s="1490"/>
      <c r="E43" s="302"/>
      <c r="F43" s="303"/>
      <c r="G43" s="302"/>
      <c r="H43" s="303"/>
      <c r="I43" s="1493"/>
      <c r="J43" s="1494"/>
      <c r="K43" s="1497"/>
      <c r="L43" s="1498"/>
      <c r="M43" s="1498"/>
      <c r="N43" s="1490"/>
      <c r="O43" s="1501"/>
      <c r="P43" s="1502"/>
      <c r="Q43" s="1502"/>
      <c r="R43" s="1502"/>
      <c r="S43" s="1503"/>
      <c r="T43" s="322" t="s">
        <v>921</v>
      </c>
      <c r="V43" s="323"/>
      <c r="W43" s="315"/>
      <c r="X43" s="316"/>
      <c r="Y43" s="316"/>
      <c r="Z43" s="316"/>
      <c r="AA43" s="316"/>
      <c r="AB43" s="316"/>
      <c r="AC43" s="317"/>
      <c r="AD43" s="315"/>
      <c r="AE43" s="316"/>
      <c r="AF43" s="316"/>
      <c r="AG43" s="316"/>
      <c r="AH43" s="316"/>
      <c r="AI43" s="316"/>
      <c r="AJ43" s="317"/>
      <c r="AK43" s="315"/>
      <c r="AL43" s="316"/>
      <c r="AM43" s="316"/>
      <c r="AN43" s="316"/>
      <c r="AO43" s="316"/>
      <c r="AP43" s="316"/>
      <c r="AQ43" s="317"/>
      <c r="AR43" s="315"/>
      <c r="AS43" s="316"/>
      <c r="AT43" s="316"/>
      <c r="AU43" s="316"/>
      <c r="AV43" s="316"/>
      <c r="AW43" s="316"/>
      <c r="AX43" s="317"/>
      <c r="AY43" s="315"/>
      <c r="AZ43" s="316"/>
      <c r="BA43" s="318"/>
      <c r="BB43" s="1507"/>
      <c r="BC43" s="1508"/>
      <c r="BD43" s="1509"/>
      <c r="BE43" s="1510"/>
      <c r="BF43" s="1511"/>
      <c r="BG43" s="1512"/>
      <c r="BH43" s="1512"/>
      <c r="BI43" s="1512"/>
      <c r="BJ43" s="1513"/>
    </row>
    <row r="44" spans="2:62" ht="20.25" customHeight="1" x14ac:dyDescent="0.15">
      <c r="B44" s="1520"/>
      <c r="C44" s="1533"/>
      <c r="D44" s="1534"/>
      <c r="E44" s="302"/>
      <c r="F44" s="303">
        <f>C43</f>
        <v>0</v>
      </c>
      <c r="G44" s="302"/>
      <c r="H44" s="303">
        <f>I43</f>
        <v>0</v>
      </c>
      <c r="I44" s="1535"/>
      <c r="J44" s="1536"/>
      <c r="K44" s="1537"/>
      <c r="L44" s="1538"/>
      <c r="M44" s="1538"/>
      <c r="N44" s="1534"/>
      <c r="O44" s="1501"/>
      <c r="P44" s="1502"/>
      <c r="Q44" s="1502"/>
      <c r="R44" s="1502"/>
      <c r="S44" s="1503"/>
      <c r="T44" s="319" t="s">
        <v>924</v>
      </c>
      <c r="U44" s="320"/>
      <c r="V44" s="321"/>
      <c r="W44" s="307" t="str">
        <f>IF(W43="","",VLOOKUP(W43,'別紙１-１　シフト記号表（従来型・ユニット型共通）'!$C$6:$L$47,10,FALSE))</f>
        <v/>
      </c>
      <c r="X44" s="308" t="str">
        <f>IF(X43="","",VLOOKUP(X43,'別紙１-１　シフト記号表（従来型・ユニット型共通）'!$C$6:$L$47,10,FALSE))</f>
        <v/>
      </c>
      <c r="Y44" s="308" t="str">
        <f>IF(Y43="","",VLOOKUP(Y43,'別紙１-１　シフト記号表（従来型・ユニット型共通）'!$C$6:$L$47,10,FALSE))</f>
        <v/>
      </c>
      <c r="Z44" s="308" t="str">
        <f>IF(Z43="","",VLOOKUP(Z43,'別紙１-１　シフト記号表（従来型・ユニット型共通）'!$C$6:$L$47,10,FALSE))</f>
        <v/>
      </c>
      <c r="AA44" s="308" t="str">
        <f>IF(AA43="","",VLOOKUP(AA43,'別紙１-１　シフト記号表（従来型・ユニット型共通）'!$C$6:$L$47,10,FALSE))</f>
        <v/>
      </c>
      <c r="AB44" s="308" t="str">
        <f>IF(AB43="","",VLOOKUP(AB43,'別紙１-１　シフト記号表（従来型・ユニット型共通）'!$C$6:$L$47,10,FALSE))</f>
        <v/>
      </c>
      <c r="AC44" s="309" t="str">
        <f>IF(AC43="","",VLOOKUP(AC43,'別紙１-１　シフト記号表（従来型・ユニット型共通）'!$C$6:$L$47,10,FALSE))</f>
        <v/>
      </c>
      <c r="AD44" s="307" t="str">
        <f>IF(AD43="","",VLOOKUP(AD43,'別紙１-１　シフト記号表（従来型・ユニット型共通）'!$C$6:$L$47,10,FALSE))</f>
        <v/>
      </c>
      <c r="AE44" s="308" t="str">
        <f>IF(AE43="","",VLOOKUP(AE43,'別紙１-１　シフト記号表（従来型・ユニット型共通）'!$C$6:$L$47,10,FALSE))</f>
        <v/>
      </c>
      <c r="AF44" s="308" t="str">
        <f>IF(AF43="","",VLOOKUP(AF43,'別紙１-１　シフト記号表（従来型・ユニット型共通）'!$C$6:$L$47,10,FALSE))</f>
        <v/>
      </c>
      <c r="AG44" s="308" t="str">
        <f>IF(AG43="","",VLOOKUP(AG43,'別紙１-１　シフト記号表（従来型・ユニット型共通）'!$C$6:$L$47,10,FALSE))</f>
        <v/>
      </c>
      <c r="AH44" s="308" t="str">
        <f>IF(AH43="","",VLOOKUP(AH43,'別紙１-１　シフト記号表（従来型・ユニット型共通）'!$C$6:$L$47,10,FALSE))</f>
        <v/>
      </c>
      <c r="AI44" s="308" t="str">
        <f>IF(AI43="","",VLOOKUP(AI43,'別紙１-１　シフト記号表（従来型・ユニット型共通）'!$C$6:$L$47,10,FALSE))</f>
        <v/>
      </c>
      <c r="AJ44" s="309" t="str">
        <f>IF(AJ43="","",VLOOKUP(AJ43,'別紙１-１　シフト記号表（従来型・ユニット型共通）'!$C$6:$L$47,10,FALSE))</f>
        <v/>
      </c>
      <c r="AK44" s="307" t="str">
        <f>IF(AK43="","",VLOOKUP(AK43,'別紙１-１　シフト記号表（従来型・ユニット型共通）'!$C$6:$L$47,10,FALSE))</f>
        <v/>
      </c>
      <c r="AL44" s="308" t="str">
        <f>IF(AL43="","",VLOOKUP(AL43,'別紙１-１　シフト記号表（従来型・ユニット型共通）'!$C$6:$L$47,10,FALSE))</f>
        <v/>
      </c>
      <c r="AM44" s="308" t="str">
        <f>IF(AM43="","",VLOOKUP(AM43,'別紙１-１　シフト記号表（従来型・ユニット型共通）'!$C$6:$L$47,10,FALSE))</f>
        <v/>
      </c>
      <c r="AN44" s="308" t="str">
        <f>IF(AN43="","",VLOOKUP(AN43,'別紙１-１　シフト記号表（従来型・ユニット型共通）'!$C$6:$L$47,10,FALSE))</f>
        <v/>
      </c>
      <c r="AO44" s="308" t="str">
        <f>IF(AO43="","",VLOOKUP(AO43,'別紙１-１　シフト記号表（従来型・ユニット型共通）'!$C$6:$L$47,10,FALSE))</f>
        <v/>
      </c>
      <c r="AP44" s="308" t="str">
        <f>IF(AP43="","",VLOOKUP(AP43,'別紙１-１　シフト記号表（従来型・ユニット型共通）'!$C$6:$L$47,10,FALSE))</f>
        <v/>
      </c>
      <c r="AQ44" s="309" t="str">
        <f>IF(AQ43="","",VLOOKUP(AQ43,'別紙１-１　シフト記号表（従来型・ユニット型共通）'!$C$6:$L$47,10,FALSE))</f>
        <v/>
      </c>
      <c r="AR44" s="307" t="str">
        <f>IF(AR43="","",VLOOKUP(AR43,'別紙１-１　シフト記号表（従来型・ユニット型共通）'!$C$6:$L$47,10,FALSE))</f>
        <v/>
      </c>
      <c r="AS44" s="308" t="str">
        <f>IF(AS43="","",VLOOKUP(AS43,'別紙１-１　シフト記号表（従来型・ユニット型共通）'!$C$6:$L$47,10,FALSE))</f>
        <v/>
      </c>
      <c r="AT44" s="308" t="str">
        <f>IF(AT43="","",VLOOKUP(AT43,'別紙１-１　シフト記号表（従来型・ユニット型共通）'!$C$6:$L$47,10,FALSE))</f>
        <v/>
      </c>
      <c r="AU44" s="308" t="str">
        <f>IF(AU43="","",VLOOKUP(AU43,'別紙１-１　シフト記号表（従来型・ユニット型共通）'!$C$6:$L$47,10,FALSE))</f>
        <v/>
      </c>
      <c r="AV44" s="308" t="str">
        <f>IF(AV43="","",VLOOKUP(AV43,'別紙１-１　シフト記号表（従来型・ユニット型共通）'!$C$6:$L$47,10,FALSE))</f>
        <v/>
      </c>
      <c r="AW44" s="308" t="str">
        <f>IF(AW43="","",VLOOKUP(AW43,'別紙１-１　シフト記号表（従来型・ユニット型共通）'!$C$6:$L$47,10,FALSE))</f>
        <v/>
      </c>
      <c r="AX44" s="309" t="str">
        <f>IF(AX43="","",VLOOKUP(AX43,'別紙１-１　シフト記号表（従来型・ユニット型共通）'!$C$6:$L$47,10,FALSE))</f>
        <v/>
      </c>
      <c r="AY44" s="307" t="str">
        <f>IF(AY43="","",VLOOKUP(AY43,'別紙１-１　シフト記号表（従来型・ユニット型共通）'!$C$6:$L$47,10,FALSE))</f>
        <v/>
      </c>
      <c r="AZ44" s="308" t="str">
        <f>IF(AZ43="","",VLOOKUP(AZ43,'別紙１-１　シフト記号表（従来型・ユニット型共通）'!$C$6:$L$47,10,FALSE))</f>
        <v/>
      </c>
      <c r="BA44" s="308" t="str">
        <f>IF(BA43="","",VLOOKUP(BA43,'別紙１-１　シフト記号表（従来型・ユニット型共通）'!$C$6:$L$47,10,FALSE))</f>
        <v/>
      </c>
      <c r="BB44" s="1542">
        <f>IF($BE$3="４週",SUM(W44:AX44),IF($BE$3="暦月",SUM(W44:BA44),""))</f>
        <v>0</v>
      </c>
      <c r="BC44" s="1543"/>
      <c r="BD44" s="1544">
        <f>IF($BE$3="４週",BB44/4,IF($BE$3="暦月",(BB44/($BE$8/7)),""))</f>
        <v>0</v>
      </c>
      <c r="BE44" s="1543"/>
      <c r="BF44" s="1539"/>
      <c r="BG44" s="1540"/>
      <c r="BH44" s="1540"/>
      <c r="BI44" s="1540"/>
      <c r="BJ44" s="1541"/>
    </row>
    <row r="45" spans="2:62" ht="20.25" customHeight="1" x14ac:dyDescent="0.15">
      <c r="B45" s="1487">
        <f>B43+1</f>
        <v>15</v>
      </c>
      <c r="C45" s="1489"/>
      <c r="D45" s="1490"/>
      <c r="E45" s="302"/>
      <c r="F45" s="303"/>
      <c r="G45" s="302"/>
      <c r="H45" s="303"/>
      <c r="I45" s="1493"/>
      <c r="J45" s="1494"/>
      <c r="K45" s="1497"/>
      <c r="L45" s="1498"/>
      <c r="M45" s="1498"/>
      <c r="N45" s="1490"/>
      <c r="O45" s="1501"/>
      <c r="P45" s="1502"/>
      <c r="Q45" s="1502"/>
      <c r="R45" s="1502"/>
      <c r="S45" s="1503"/>
      <c r="T45" s="322" t="s">
        <v>921</v>
      </c>
      <c r="V45" s="323"/>
      <c r="W45" s="315"/>
      <c r="X45" s="316"/>
      <c r="Y45" s="316"/>
      <c r="Z45" s="316"/>
      <c r="AA45" s="316"/>
      <c r="AB45" s="316"/>
      <c r="AC45" s="317"/>
      <c r="AD45" s="315"/>
      <c r="AE45" s="316"/>
      <c r="AF45" s="316"/>
      <c r="AG45" s="316"/>
      <c r="AH45" s="316"/>
      <c r="AI45" s="316"/>
      <c r="AJ45" s="317"/>
      <c r="AK45" s="315"/>
      <c r="AL45" s="316"/>
      <c r="AM45" s="316"/>
      <c r="AN45" s="316"/>
      <c r="AO45" s="316"/>
      <c r="AP45" s="316"/>
      <c r="AQ45" s="317"/>
      <c r="AR45" s="315"/>
      <c r="AS45" s="316"/>
      <c r="AT45" s="316"/>
      <c r="AU45" s="316"/>
      <c r="AV45" s="316"/>
      <c r="AW45" s="316"/>
      <c r="AX45" s="317"/>
      <c r="AY45" s="315"/>
      <c r="AZ45" s="316"/>
      <c r="BA45" s="318"/>
      <c r="BB45" s="1507"/>
      <c r="BC45" s="1508"/>
      <c r="BD45" s="1509"/>
      <c r="BE45" s="1510"/>
      <c r="BF45" s="1511"/>
      <c r="BG45" s="1512"/>
      <c r="BH45" s="1512"/>
      <c r="BI45" s="1512"/>
      <c r="BJ45" s="1513"/>
    </row>
    <row r="46" spans="2:62" ht="20.25" customHeight="1" x14ac:dyDescent="0.15">
      <c r="B46" s="1520"/>
      <c r="C46" s="1533"/>
      <c r="D46" s="1534"/>
      <c r="E46" s="302"/>
      <c r="F46" s="303">
        <f>C45</f>
        <v>0</v>
      </c>
      <c r="G46" s="302"/>
      <c r="H46" s="303">
        <f>I45</f>
        <v>0</v>
      </c>
      <c r="I46" s="1535"/>
      <c r="J46" s="1536"/>
      <c r="K46" s="1537"/>
      <c r="L46" s="1538"/>
      <c r="M46" s="1538"/>
      <c r="N46" s="1534"/>
      <c r="O46" s="1501"/>
      <c r="P46" s="1502"/>
      <c r="Q46" s="1502"/>
      <c r="R46" s="1502"/>
      <c r="S46" s="1503"/>
      <c r="T46" s="319" t="s">
        <v>924</v>
      </c>
      <c r="U46" s="320"/>
      <c r="V46" s="321"/>
      <c r="W46" s="307" t="str">
        <f>IF(W45="","",VLOOKUP(W45,'別紙１-１　シフト記号表（従来型・ユニット型共通）'!$C$6:$L$47,10,FALSE))</f>
        <v/>
      </c>
      <c r="X46" s="308" t="str">
        <f>IF(X45="","",VLOOKUP(X45,'別紙１-１　シフト記号表（従来型・ユニット型共通）'!$C$6:$L$47,10,FALSE))</f>
        <v/>
      </c>
      <c r="Y46" s="308" t="str">
        <f>IF(Y45="","",VLOOKUP(Y45,'別紙１-１　シフト記号表（従来型・ユニット型共通）'!$C$6:$L$47,10,FALSE))</f>
        <v/>
      </c>
      <c r="Z46" s="308" t="str">
        <f>IF(Z45="","",VLOOKUP(Z45,'別紙１-１　シフト記号表（従来型・ユニット型共通）'!$C$6:$L$47,10,FALSE))</f>
        <v/>
      </c>
      <c r="AA46" s="308" t="str">
        <f>IF(AA45="","",VLOOKUP(AA45,'別紙１-１　シフト記号表（従来型・ユニット型共通）'!$C$6:$L$47,10,FALSE))</f>
        <v/>
      </c>
      <c r="AB46" s="308" t="str">
        <f>IF(AB45="","",VLOOKUP(AB45,'別紙１-１　シフト記号表（従来型・ユニット型共通）'!$C$6:$L$47,10,FALSE))</f>
        <v/>
      </c>
      <c r="AC46" s="309" t="str">
        <f>IF(AC45="","",VLOOKUP(AC45,'別紙１-１　シフト記号表（従来型・ユニット型共通）'!$C$6:$L$47,10,FALSE))</f>
        <v/>
      </c>
      <c r="AD46" s="307" t="str">
        <f>IF(AD45="","",VLOOKUP(AD45,'別紙１-１　シフト記号表（従来型・ユニット型共通）'!$C$6:$L$47,10,FALSE))</f>
        <v/>
      </c>
      <c r="AE46" s="308" t="str">
        <f>IF(AE45="","",VLOOKUP(AE45,'別紙１-１　シフト記号表（従来型・ユニット型共通）'!$C$6:$L$47,10,FALSE))</f>
        <v/>
      </c>
      <c r="AF46" s="308" t="str">
        <f>IF(AF45="","",VLOOKUP(AF45,'別紙１-１　シフト記号表（従来型・ユニット型共通）'!$C$6:$L$47,10,FALSE))</f>
        <v/>
      </c>
      <c r="AG46" s="308" t="str">
        <f>IF(AG45="","",VLOOKUP(AG45,'別紙１-１　シフト記号表（従来型・ユニット型共通）'!$C$6:$L$47,10,FALSE))</f>
        <v/>
      </c>
      <c r="AH46" s="308" t="str">
        <f>IF(AH45="","",VLOOKUP(AH45,'別紙１-１　シフト記号表（従来型・ユニット型共通）'!$C$6:$L$47,10,FALSE))</f>
        <v/>
      </c>
      <c r="AI46" s="308" t="str">
        <f>IF(AI45="","",VLOOKUP(AI45,'別紙１-１　シフト記号表（従来型・ユニット型共通）'!$C$6:$L$47,10,FALSE))</f>
        <v/>
      </c>
      <c r="AJ46" s="309" t="str">
        <f>IF(AJ45="","",VLOOKUP(AJ45,'別紙１-１　シフト記号表（従来型・ユニット型共通）'!$C$6:$L$47,10,FALSE))</f>
        <v/>
      </c>
      <c r="AK46" s="307" t="str">
        <f>IF(AK45="","",VLOOKUP(AK45,'別紙１-１　シフト記号表（従来型・ユニット型共通）'!$C$6:$L$47,10,FALSE))</f>
        <v/>
      </c>
      <c r="AL46" s="308" t="str">
        <f>IF(AL45="","",VLOOKUP(AL45,'別紙１-１　シフト記号表（従来型・ユニット型共通）'!$C$6:$L$47,10,FALSE))</f>
        <v/>
      </c>
      <c r="AM46" s="308" t="str">
        <f>IF(AM45="","",VLOOKUP(AM45,'別紙１-１　シフト記号表（従来型・ユニット型共通）'!$C$6:$L$47,10,FALSE))</f>
        <v/>
      </c>
      <c r="AN46" s="308" t="str">
        <f>IF(AN45="","",VLOOKUP(AN45,'別紙１-１　シフト記号表（従来型・ユニット型共通）'!$C$6:$L$47,10,FALSE))</f>
        <v/>
      </c>
      <c r="AO46" s="308" t="str">
        <f>IF(AO45="","",VLOOKUP(AO45,'別紙１-１　シフト記号表（従来型・ユニット型共通）'!$C$6:$L$47,10,FALSE))</f>
        <v/>
      </c>
      <c r="AP46" s="308" t="str">
        <f>IF(AP45="","",VLOOKUP(AP45,'別紙１-１　シフト記号表（従来型・ユニット型共通）'!$C$6:$L$47,10,FALSE))</f>
        <v/>
      </c>
      <c r="AQ46" s="309" t="str">
        <f>IF(AQ45="","",VLOOKUP(AQ45,'別紙１-１　シフト記号表（従来型・ユニット型共通）'!$C$6:$L$47,10,FALSE))</f>
        <v/>
      </c>
      <c r="AR46" s="307" t="str">
        <f>IF(AR45="","",VLOOKUP(AR45,'別紙１-１　シフト記号表（従来型・ユニット型共通）'!$C$6:$L$47,10,FALSE))</f>
        <v/>
      </c>
      <c r="AS46" s="308" t="str">
        <f>IF(AS45="","",VLOOKUP(AS45,'別紙１-１　シフト記号表（従来型・ユニット型共通）'!$C$6:$L$47,10,FALSE))</f>
        <v/>
      </c>
      <c r="AT46" s="308" t="str">
        <f>IF(AT45="","",VLOOKUP(AT45,'別紙１-１　シフト記号表（従来型・ユニット型共通）'!$C$6:$L$47,10,FALSE))</f>
        <v/>
      </c>
      <c r="AU46" s="308" t="str">
        <f>IF(AU45="","",VLOOKUP(AU45,'別紙１-１　シフト記号表（従来型・ユニット型共通）'!$C$6:$L$47,10,FALSE))</f>
        <v/>
      </c>
      <c r="AV46" s="308" t="str">
        <f>IF(AV45="","",VLOOKUP(AV45,'別紙１-１　シフト記号表（従来型・ユニット型共通）'!$C$6:$L$47,10,FALSE))</f>
        <v/>
      </c>
      <c r="AW46" s="308" t="str">
        <f>IF(AW45="","",VLOOKUP(AW45,'別紙１-１　シフト記号表（従来型・ユニット型共通）'!$C$6:$L$47,10,FALSE))</f>
        <v/>
      </c>
      <c r="AX46" s="309" t="str">
        <f>IF(AX45="","",VLOOKUP(AX45,'別紙１-１　シフト記号表（従来型・ユニット型共通）'!$C$6:$L$47,10,FALSE))</f>
        <v/>
      </c>
      <c r="AY46" s="307" t="str">
        <f>IF(AY45="","",VLOOKUP(AY45,'別紙１-１　シフト記号表（従来型・ユニット型共通）'!$C$6:$L$47,10,FALSE))</f>
        <v/>
      </c>
      <c r="AZ46" s="308" t="str">
        <f>IF(AZ45="","",VLOOKUP(AZ45,'別紙１-１　シフト記号表（従来型・ユニット型共通）'!$C$6:$L$47,10,FALSE))</f>
        <v/>
      </c>
      <c r="BA46" s="308" t="str">
        <f>IF(BA45="","",VLOOKUP(BA45,'別紙１-１　シフト記号表（従来型・ユニット型共通）'!$C$6:$L$47,10,FALSE))</f>
        <v/>
      </c>
      <c r="BB46" s="1542">
        <f>IF($BE$3="４週",SUM(W46:AX46),IF($BE$3="暦月",SUM(W46:BA46),""))</f>
        <v>0</v>
      </c>
      <c r="BC46" s="1543"/>
      <c r="BD46" s="1544">
        <f>IF($BE$3="４週",BB46/4,IF($BE$3="暦月",(BB46/($BE$8/7)),""))</f>
        <v>0</v>
      </c>
      <c r="BE46" s="1543"/>
      <c r="BF46" s="1539"/>
      <c r="BG46" s="1540"/>
      <c r="BH46" s="1540"/>
      <c r="BI46" s="1540"/>
      <c r="BJ46" s="1541"/>
    </row>
    <row r="47" spans="2:62" ht="20.25" customHeight="1" x14ac:dyDescent="0.15">
      <c r="B47" s="1487">
        <f>B45+1</f>
        <v>16</v>
      </c>
      <c r="C47" s="1489"/>
      <c r="D47" s="1490"/>
      <c r="E47" s="302"/>
      <c r="F47" s="303"/>
      <c r="G47" s="302"/>
      <c r="H47" s="303"/>
      <c r="I47" s="1493"/>
      <c r="J47" s="1494"/>
      <c r="K47" s="1497"/>
      <c r="L47" s="1498"/>
      <c r="M47" s="1498"/>
      <c r="N47" s="1490"/>
      <c r="O47" s="1501"/>
      <c r="P47" s="1502"/>
      <c r="Q47" s="1502"/>
      <c r="R47" s="1502"/>
      <c r="S47" s="1503"/>
      <c r="T47" s="322" t="s">
        <v>921</v>
      </c>
      <c r="V47" s="323"/>
      <c r="W47" s="315"/>
      <c r="X47" s="316"/>
      <c r="Y47" s="316"/>
      <c r="Z47" s="316"/>
      <c r="AA47" s="316"/>
      <c r="AB47" s="316"/>
      <c r="AC47" s="317"/>
      <c r="AD47" s="315"/>
      <c r="AE47" s="316"/>
      <c r="AF47" s="316"/>
      <c r="AG47" s="316"/>
      <c r="AH47" s="316"/>
      <c r="AI47" s="316"/>
      <c r="AJ47" s="317"/>
      <c r="AK47" s="315"/>
      <c r="AL47" s="316"/>
      <c r="AM47" s="316"/>
      <c r="AN47" s="316"/>
      <c r="AO47" s="316"/>
      <c r="AP47" s="316"/>
      <c r="AQ47" s="317"/>
      <c r="AR47" s="315"/>
      <c r="AS47" s="316"/>
      <c r="AT47" s="316"/>
      <c r="AU47" s="316"/>
      <c r="AV47" s="316"/>
      <c r="AW47" s="316"/>
      <c r="AX47" s="317"/>
      <c r="AY47" s="315"/>
      <c r="AZ47" s="316"/>
      <c r="BA47" s="318"/>
      <c r="BB47" s="1507"/>
      <c r="BC47" s="1508"/>
      <c r="BD47" s="1509"/>
      <c r="BE47" s="1510"/>
      <c r="BF47" s="1511"/>
      <c r="BG47" s="1512"/>
      <c r="BH47" s="1512"/>
      <c r="BI47" s="1512"/>
      <c r="BJ47" s="1513"/>
    </row>
    <row r="48" spans="2:62" ht="20.25" customHeight="1" x14ac:dyDescent="0.15">
      <c r="B48" s="1520"/>
      <c r="C48" s="1533"/>
      <c r="D48" s="1534"/>
      <c r="E48" s="302"/>
      <c r="F48" s="303">
        <f>C47</f>
        <v>0</v>
      </c>
      <c r="G48" s="302"/>
      <c r="H48" s="303">
        <f>I47</f>
        <v>0</v>
      </c>
      <c r="I48" s="1535"/>
      <c r="J48" s="1536"/>
      <c r="K48" s="1537"/>
      <c r="L48" s="1538"/>
      <c r="M48" s="1538"/>
      <c r="N48" s="1534"/>
      <c r="O48" s="1501"/>
      <c r="P48" s="1502"/>
      <c r="Q48" s="1502"/>
      <c r="R48" s="1502"/>
      <c r="S48" s="1503"/>
      <c r="T48" s="319" t="s">
        <v>924</v>
      </c>
      <c r="U48" s="320"/>
      <c r="V48" s="321"/>
      <c r="W48" s="307" t="str">
        <f>IF(W47="","",VLOOKUP(W47,'別紙１-１　シフト記号表（従来型・ユニット型共通）'!$C$6:$L$47,10,FALSE))</f>
        <v/>
      </c>
      <c r="X48" s="308" t="str">
        <f>IF(X47="","",VLOOKUP(X47,'別紙１-１　シフト記号表（従来型・ユニット型共通）'!$C$6:$L$47,10,FALSE))</f>
        <v/>
      </c>
      <c r="Y48" s="308" t="str">
        <f>IF(Y47="","",VLOOKUP(Y47,'別紙１-１　シフト記号表（従来型・ユニット型共通）'!$C$6:$L$47,10,FALSE))</f>
        <v/>
      </c>
      <c r="Z48" s="308" t="str">
        <f>IF(Z47="","",VLOOKUP(Z47,'別紙１-１　シフト記号表（従来型・ユニット型共通）'!$C$6:$L$47,10,FALSE))</f>
        <v/>
      </c>
      <c r="AA48" s="308" t="str">
        <f>IF(AA47="","",VLOOKUP(AA47,'別紙１-１　シフト記号表（従来型・ユニット型共通）'!$C$6:$L$47,10,FALSE))</f>
        <v/>
      </c>
      <c r="AB48" s="308" t="str">
        <f>IF(AB47="","",VLOOKUP(AB47,'別紙１-１　シフト記号表（従来型・ユニット型共通）'!$C$6:$L$47,10,FALSE))</f>
        <v/>
      </c>
      <c r="AC48" s="309" t="str">
        <f>IF(AC47="","",VLOOKUP(AC47,'別紙１-１　シフト記号表（従来型・ユニット型共通）'!$C$6:$L$47,10,FALSE))</f>
        <v/>
      </c>
      <c r="AD48" s="307" t="str">
        <f>IF(AD47="","",VLOOKUP(AD47,'別紙１-１　シフト記号表（従来型・ユニット型共通）'!$C$6:$L$47,10,FALSE))</f>
        <v/>
      </c>
      <c r="AE48" s="308" t="str">
        <f>IF(AE47="","",VLOOKUP(AE47,'別紙１-１　シフト記号表（従来型・ユニット型共通）'!$C$6:$L$47,10,FALSE))</f>
        <v/>
      </c>
      <c r="AF48" s="308" t="str">
        <f>IF(AF47="","",VLOOKUP(AF47,'別紙１-１　シフト記号表（従来型・ユニット型共通）'!$C$6:$L$47,10,FALSE))</f>
        <v/>
      </c>
      <c r="AG48" s="308" t="str">
        <f>IF(AG47="","",VLOOKUP(AG47,'別紙１-１　シフト記号表（従来型・ユニット型共通）'!$C$6:$L$47,10,FALSE))</f>
        <v/>
      </c>
      <c r="AH48" s="308" t="str">
        <f>IF(AH47="","",VLOOKUP(AH47,'別紙１-１　シフト記号表（従来型・ユニット型共通）'!$C$6:$L$47,10,FALSE))</f>
        <v/>
      </c>
      <c r="AI48" s="308" t="str">
        <f>IF(AI47="","",VLOOKUP(AI47,'別紙１-１　シフト記号表（従来型・ユニット型共通）'!$C$6:$L$47,10,FALSE))</f>
        <v/>
      </c>
      <c r="AJ48" s="309" t="str">
        <f>IF(AJ47="","",VLOOKUP(AJ47,'別紙１-１　シフト記号表（従来型・ユニット型共通）'!$C$6:$L$47,10,FALSE))</f>
        <v/>
      </c>
      <c r="AK48" s="307" t="str">
        <f>IF(AK47="","",VLOOKUP(AK47,'別紙１-１　シフト記号表（従来型・ユニット型共通）'!$C$6:$L$47,10,FALSE))</f>
        <v/>
      </c>
      <c r="AL48" s="308" t="str">
        <f>IF(AL47="","",VLOOKUP(AL47,'別紙１-１　シフト記号表（従来型・ユニット型共通）'!$C$6:$L$47,10,FALSE))</f>
        <v/>
      </c>
      <c r="AM48" s="308" t="str">
        <f>IF(AM47="","",VLOOKUP(AM47,'別紙１-１　シフト記号表（従来型・ユニット型共通）'!$C$6:$L$47,10,FALSE))</f>
        <v/>
      </c>
      <c r="AN48" s="308" t="str">
        <f>IF(AN47="","",VLOOKUP(AN47,'別紙１-１　シフト記号表（従来型・ユニット型共通）'!$C$6:$L$47,10,FALSE))</f>
        <v/>
      </c>
      <c r="AO48" s="308" t="str">
        <f>IF(AO47="","",VLOOKUP(AO47,'別紙１-１　シフト記号表（従来型・ユニット型共通）'!$C$6:$L$47,10,FALSE))</f>
        <v/>
      </c>
      <c r="AP48" s="308" t="str">
        <f>IF(AP47="","",VLOOKUP(AP47,'別紙１-１　シフト記号表（従来型・ユニット型共通）'!$C$6:$L$47,10,FALSE))</f>
        <v/>
      </c>
      <c r="AQ48" s="309" t="str">
        <f>IF(AQ47="","",VLOOKUP(AQ47,'別紙１-１　シフト記号表（従来型・ユニット型共通）'!$C$6:$L$47,10,FALSE))</f>
        <v/>
      </c>
      <c r="AR48" s="307" t="str">
        <f>IF(AR47="","",VLOOKUP(AR47,'別紙１-１　シフト記号表（従来型・ユニット型共通）'!$C$6:$L$47,10,FALSE))</f>
        <v/>
      </c>
      <c r="AS48" s="308" t="str">
        <f>IF(AS47="","",VLOOKUP(AS47,'別紙１-１　シフト記号表（従来型・ユニット型共通）'!$C$6:$L$47,10,FALSE))</f>
        <v/>
      </c>
      <c r="AT48" s="308" t="str">
        <f>IF(AT47="","",VLOOKUP(AT47,'別紙１-１　シフト記号表（従来型・ユニット型共通）'!$C$6:$L$47,10,FALSE))</f>
        <v/>
      </c>
      <c r="AU48" s="308" t="str">
        <f>IF(AU47="","",VLOOKUP(AU47,'別紙１-１　シフト記号表（従来型・ユニット型共通）'!$C$6:$L$47,10,FALSE))</f>
        <v/>
      </c>
      <c r="AV48" s="308" t="str">
        <f>IF(AV47="","",VLOOKUP(AV47,'別紙１-１　シフト記号表（従来型・ユニット型共通）'!$C$6:$L$47,10,FALSE))</f>
        <v/>
      </c>
      <c r="AW48" s="308" t="str">
        <f>IF(AW47="","",VLOOKUP(AW47,'別紙１-１　シフト記号表（従来型・ユニット型共通）'!$C$6:$L$47,10,FALSE))</f>
        <v/>
      </c>
      <c r="AX48" s="309" t="str">
        <f>IF(AX47="","",VLOOKUP(AX47,'別紙１-１　シフト記号表（従来型・ユニット型共通）'!$C$6:$L$47,10,FALSE))</f>
        <v/>
      </c>
      <c r="AY48" s="307" t="str">
        <f>IF(AY47="","",VLOOKUP(AY47,'別紙１-１　シフト記号表（従来型・ユニット型共通）'!$C$6:$L$47,10,FALSE))</f>
        <v/>
      </c>
      <c r="AZ48" s="308" t="str">
        <f>IF(AZ47="","",VLOOKUP(AZ47,'別紙１-１　シフト記号表（従来型・ユニット型共通）'!$C$6:$L$47,10,FALSE))</f>
        <v/>
      </c>
      <c r="BA48" s="308" t="str">
        <f>IF(BA47="","",VLOOKUP(BA47,'別紙１-１　シフト記号表（従来型・ユニット型共通）'!$C$6:$L$47,10,FALSE))</f>
        <v/>
      </c>
      <c r="BB48" s="1542">
        <f>IF($BE$3="４週",SUM(W48:AX48),IF($BE$3="暦月",SUM(W48:BA48),""))</f>
        <v>0</v>
      </c>
      <c r="BC48" s="1543"/>
      <c r="BD48" s="1544">
        <f>IF($BE$3="４週",BB48/4,IF($BE$3="暦月",(BB48/($BE$8/7)),""))</f>
        <v>0</v>
      </c>
      <c r="BE48" s="1543"/>
      <c r="BF48" s="1539"/>
      <c r="BG48" s="1540"/>
      <c r="BH48" s="1540"/>
      <c r="BI48" s="1540"/>
      <c r="BJ48" s="1541"/>
    </row>
    <row r="49" spans="2:62" ht="20.25" customHeight="1" x14ac:dyDescent="0.15">
      <c r="B49" s="1487">
        <f>B47+1</f>
        <v>17</v>
      </c>
      <c r="C49" s="1489"/>
      <c r="D49" s="1490"/>
      <c r="E49" s="302"/>
      <c r="F49" s="303"/>
      <c r="G49" s="302"/>
      <c r="H49" s="303"/>
      <c r="I49" s="1493"/>
      <c r="J49" s="1494"/>
      <c r="K49" s="1497"/>
      <c r="L49" s="1498"/>
      <c r="M49" s="1498"/>
      <c r="N49" s="1490"/>
      <c r="O49" s="1501"/>
      <c r="P49" s="1502"/>
      <c r="Q49" s="1502"/>
      <c r="R49" s="1502"/>
      <c r="S49" s="1503"/>
      <c r="T49" s="322" t="s">
        <v>921</v>
      </c>
      <c r="V49" s="323"/>
      <c r="W49" s="315"/>
      <c r="X49" s="316"/>
      <c r="Y49" s="316"/>
      <c r="Z49" s="316"/>
      <c r="AA49" s="316"/>
      <c r="AB49" s="316"/>
      <c r="AC49" s="317"/>
      <c r="AD49" s="315"/>
      <c r="AE49" s="316"/>
      <c r="AF49" s="316"/>
      <c r="AG49" s="316"/>
      <c r="AH49" s="316"/>
      <c r="AI49" s="316"/>
      <c r="AJ49" s="317"/>
      <c r="AK49" s="315"/>
      <c r="AL49" s="316"/>
      <c r="AM49" s="316"/>
      <c r="AN49" s="316"/>
      <c r="AO49" s="316"/>
      <c r="AP49" s="316"/>
      <c r="AQ49" s="317"/>
      <c r="AR49" s="315"/>
      <c r="AS49" s="316"/>
      <c r="AT49" s="316"/>
      <c r="AU49" s="316"/>
      <c r="AV49" s="316"/>
      <c r="AW49" s="316"/>
      <c r="AX49" s="317"/>
      <c r="AY49" s="315"/>
      <c r="AZ49" s="316"/>
      <c r="BA49" s="318"/>
      <c r="BB49" s="1507"/>
      <c r="BC49" s="1508"/>
      <c r="BD49" s="1509"/>
      <c r="BE49" s="1510"/>
      <c r="BF49" s="1511"/>
      <c r="BG49" s="1512"/>
      <c r="BH49" s="1512"/>
      <c r="BI49" s="1512"/>
      <c r="BJ49" s="1513"/>
    </row>
    <row r="50" spans="2:62" ht="20.25" customHeight="1" x14ac:dyDescent="0.15">
      <c r="B50" s="1520"/>
      <c r="C50" s="1533"/>
      <c r="D50" s="1534"/>
      <c r="E50" s="302"/>
      <c r="F50" s="303">
        <f>C49</f>
        <v>0</v>
      </c>
      <c r="G50" s="302"/>
      <c r="H50" s="303">
        <f>I49</f>
        <v>0</v>
      </c>
      <c r="I50" s="1535"/>
      <c r="J50" s="1536"/>
      <c r="K50" s="1537"/>
      <c r="L50" s="1538"/>
      <c r="M50" s="1538"/>
      <c r="N50" s="1534"/>
      <c r="O50" s="1501"/>
      <c r="P50" s="1502"/>
      <c r="Q50" s="1502"/>
      <c r="R50" s="1502"/>
      <c r="S50" s="1503"/>
      <c r="T50" s="319" t="s">
        <v>924</v>
      </c>
      <c r="U50" s="320"/>
      <c r="V50" s="321"/>
      <c r="W50" s="307" t="str">
        <f>IF(W49="","",VLOOKUP(W49,'別紙１-１　シフト記号表（従来型・ユニット型共通）'!$C$6:$L$47,10,FALSE))</f>
        <v/>
      </c>
      <c r="X50" s="308" t="str">
        <f>IF(X49="","",VLOOKUP(X49,'別紙１-１　シフト記号表（従来型・ユニット型共通）'!$C$6:$L$47,10,FALSE))</f>
        <v/>
      </c>
      <c r="Y50" s="308" t="str">
        <f>IF(Y49="","",VLOOKUP(Y49,'別紙１-１　シフト記号表（従来型・ユニット型共通）'!$C$6:$L$47,10,FALSE))</f>
        <v/>
      </c>
      <c r="Z50" s="308" t="str">
        <f>IF(Z49="","",VLOOKUP(Z49,'別紙１-１　シフト記号表（従来型・ユニット型共通）'!$C$6:$L$47,10,FALSE))</f>
        <v/>
      </c>
      <c r="AA50" s="308" t="str">
        <f>IF(AA49="","",VLOOKUP(AA49,'別紙１-１　シフト記号表（従来型・ユニット型共通）'!$C$6:$L$47,10,FALSE))</f>
        <v/>
      </c>
      <c r="AB50" s="308" t="str">
        <f>IF(AB49="","",VLOOKUP(AB49,'別紙１-１　シフト記号表（従来型・ユニット型共通）'!$C$6:$L$47,10,FALSE))</f>
        <v/>
      </c>
      <c r="AC50" s="309" t="str">
        <f>IF(AC49="","",VLOOKUP(AC49,'別紙１-１　シフト記号表（従来型・ユニット型共通）'!$C$6:$L$47,10,FALSE))</f>
        <v/>
      </c>
      <c r="AD50" s="307" t="str">
        <f>IF(AD49="","",VLOOKUP(AD49,'別紙１-１　シフト記号表（従来型・ユニット型共通）'!$C$6:$L$47,10,FALSE))</f>
        <v/>
      </c>
      <c r="AE50" s="308" t="str">
        <f>IF(AE49="","",VLOOKUP(AE49,'別紙１-１　シフト記号表（従来型・ユニット型共通）'!$C$6:$L$47,10,FALSE))</f>
        <v/>
      </c>
      <c r="AF50" s="308" t="str">
        <f>IF(AF49="","",VLOOKUP(AF49,'別紙１-１　シフト記号表（従来型・ユニット型共通）'!$C$6:$L$47,10,FALSE))</f>
        <v/>
      </c>
      <c r="AG50" s="308" t="str">
        <f>IF(AG49="","",VLOOKUP(AG49,'別紙１-１　シフト記号表（従来型・ユニット型共通）'!$C$6:$L$47,10,FALSE))</f>
        <v/>
      </c>
      <c r="AH50" s="308" t="str">
        <f>IF(AH49="","",VLOOKUP(AH49,'別紙１-１　シフト記号表（従来型・ユニット型共通）'!$C$6:$L$47,10,FALSE))</f>
        <v/>
      </c>
      <c r="AI50" s="308" t="str">
        <f>IF(AI49="","",VLOOKUP(AI49,'別紙１-１　シフト記号表（従来型・ユニット型共通）'!$C$6:$L$47,10,FALSE))</f>
        <v/>
      </c>
      <c r="AJ50" s="309" t="str">
        <f>IF(AJ49="","",VLOOKUP(AJ49,'別紙１-１　シフト記号表（従来型・ユニット型共通）'!$C$6:$L$47,10,FALSE))</f>
        <v/>
      </c>
      <c r="AK50" s="307" t="str">
        <f>IF(AK49="","",VLOOKUP(AK49,'別紙１-１　シフト記号表（従来型・ユニット型共通）'!$C$6:$L$47,10,FALSE))</f>
        <v/>
      </c>
      <c r="AL50" s="308" t="str">
        <f>IF(AL49="","",VLOOKUP(AL49,'別紙１-１　シフト記号表（従来型・ユニット型共通）'!$C$6:$L$47,10,FALSE))</f>
        <v/>
      </c>
      <c r="AM50" s="308" t="str">
        <f>IF(AM49="","",VLOOKUP(AM49,'別紙１-１　シフト記号表（従来型・ユニット型共通）'!$C$6:$L$47,10,FALSE))</f>
        <v/>
      </c>
      <c r="AN50" s="308" t="str">
        <f>IF(AN49="","",VLOOKUP(AN49,'別紙１-１　シフト記号表（従来型・ユニット型共通）'!$C$6:$L$47,10,FALSE))</f>
        <v/>
      </c>
      <c r="AO50" s="308" t="str">
        <f>IF(AO49="","",VLOOKUP(AO49,'別紙１-１　シフト記号表（従来型・ユニット型共通）'!$C$6:$L$47,10,FALSE))</f>
        <v/>
      </c>
      <c r="AP50" s="308" t="str">
        <f>IF(AP49="","",VLOOKUP(AP49,'別紙１-１　シフト記号表（従来型・ユニット型共通）'!$C$6:$L$47,10,FALSE))</f>
        <v/>
      </c>
      <c r="AQ50" s="309" t="str">
        <f>IF(AQ49="","",VLOOKUP(AQ49,'別紙１-１　シフト記号表（従来型・ユニット型共通）'!$C$6:$L$47,10,FALSE))</f>
        <v/>
      </c>
      <c r="AR50" s="307" t="str">
        <f>IF(AR49="","",VLOOKUP(AR49,'別紙１-１　シフト記号表（従来型・ユニット型共通）'!$C$6:$L$47,10,FALSE))</f>
        <v/>
      </c>
      <c r="AS50" s="308" t="str">
        <f>IF(AS49="","",VLOOKUP(AS49,'別紙１-１　シフト記号表（従来型・ユニット型共通）'!$C$6:$L$47,10,FALSE))</f>
        <v/>
      </c>
      <c r="AT50" s="308" t="str">
        <f>IF(AT49="","",VLOOKUP(AT49,'別紙１-１　シフト記号表（従来型・ユニット型共通）'!$C$6:$L$47,10,FALSE))</f>
        <v/>
      </c>
      <c r="AU50" s="308" t="str">
        <f>IF(AU49="","",VLOOKUP(AU49,'別紙１-１　シフト記号表（従来型・ユニット型共通）'!$C$6:$L$47,10,FALSE))</f>
        <v/>
      </c>
      <c r="AV50" s="308" t="str">
        <f>IF(AV49="","",VLOOKUP(AV49,'別紙１-１　シフト記号表（従来型・ユニット型共通）'!$C$6:$L$47,10,FALSE))</f>
        <v/>
      </c>
      <c r="AW50" s="308" t="str">
        <f>IF(AW49="","",VLOOKUP(AW49,'別紙１-１　シフト記号表（従来型・ユニット型共通）'!$C$6:$L$47,10,FALSE))</f>
        <v/>
      </c>
      <c r="AX50" s="309" t="str">
        <f>IF(AX49="","",VLOOKUP(AX49,'別紙１-１　シフト記号表（従来型・ユニット型共通）'!$C$6:$L$47,10,FALSE))</f>
        <v/>
      </c>
      <c r="AY50" s="307" t="str">
        <f>IF(AY49="","",VLOOKUP(AY49,'別紙１-１　シフト記号表（従来型・ユニット型共通）'!$C$6:$L$47,10,FALSE))</f>
        <v/>
      </c>
      <c r="AZ50" s="308" t="str">
        <f>IF(AZ49="","",VLOOKUP(AZ49,'別紙１-１　シフト記号表（従来型・ユニット型共通）'!$C$6:$L$47,10,FALSE))</f>
        <v/>
      </c>
      <c r="BA50" s="308" t="str">
        <f>IF(BA49="","",VLOOKUP(BA49,'別紙１-１　シフト記号表（従来型・ユニット型共通）'!$C$6:$L$47,10,FALSE))</f>
        <v/>
      </c>
      <c r="BB50" s="1542">
        <f>IF($BE$3="４週",SUM(W50:AX50),IF($BE$3="暦月",SUM(W50:BA50),""))</f>
        <v>0</v>
      </c>
      <c r="BC50" s="1543"/>
      <c r="BD50" s="1544">
        <f>IF($BE$3="４週",BB50/4,IF($BE$3="暦月",(BB50/($BE$8/7)),""))</f>
        <v>0</v>
      </c>
      <c r="BE50" s="1543"/>
      <c r="BF50" s="1539"/>
      <c r="BG50" s="1540"/>
      <c r="BH50" s="1540"/>
      <c r="BI50" s="1540"/>
      <c r="BJ50" s="1541"/>
    </row>
    <row r="51" spans="2:62" ht="20.25" customHeight="1" x14ac:dyDescent="0.15">
      <c r="B51" s="1487">
        <f>B49+1</f>
        <v>18</v>
      </c>
      <c r="C51" s="1489"/>
      <c r="D51" s="1490"/>
      <c r="E51" s="302"/>
      <c r="F51" s="303"/>
      <c r="G51" s="302"/>
      <c r="H51" s="303"/>
      <c r="I51" s="1493"/>
      <c r="J51" s="1494"/>
      <c r="K51" s="1497"/>
      <c r="L51" s="1498"/>
      <c r="M51" s="1498"/>
      <c r="N51" s="1490"/>
      <c r="O51" s="1501"/>
      <c r="P51" s="1502"/>
      <c r="Q51" s="1502"/>
      <c r="R51" s="1502"/>
      <c r="S51" s="1503"/>
      <c r="T51" s="322" t="s">
        <v>921</v>
      </c>
      <c r="V51" s="323"/>
      <c r="W51" s="315"/>
      <c r="X51" s="316"/>
      <c r="Y51" s="316"/>
      <c r="Z51" s="316"/>
      <c r="AA51" s="316"/>
      <c r="AB51" s="316"/>
      <c r="AC51" s="317"/>
      <c r="AD51" s="315"/>
      <c r="AE51" s="316"/>
      <c r="AF51" s="316"/>
      <c r="AG51" s="316"/>
      <c r="AH51" s="316"/>
      <c r="AI51" s="316"/>
      <c r="AJ51" s="317"/>
      <c r="AK51" s="315"/>
      <c r="AL51" s="316"/>
      <c r="AM51" s="316"/>
      <c r="AN51" s="316"/>
      <c r="AO51" s="316"/>
      <c r="AP51" s="316"/>
      <c r="AQ51" s="317"/>
      <c r="AR51" s="315"/>
      <c r="AS51" s="316"/>
      <c r="AT51" s="316"/>
      <c r="AU51" s="316"/>
      <c r="AV51" s="316"/>
      <c r="AW51" s="316"/>
      <c r="AX51" s="317"/>
      <c r="AY51" s="315"/>
      <c r="AZ51" s="316"/>
      <c r="BA51" s="318"/>
      <c r="BB51" s="1507"/>
      <c r="BC51" s="1508"/>
      <c r="BD51" s="1509"/>
      <c r="BE51" s="1510"/>
      <c r="BF51" s="1511"/>
      <c r="BG51" s="1512"/>
      <c r="BH51" s="1512"/>
      <c r="BI51" s="1512"/>
      <c r="BJ51" s="1513"/>
    </row>
    <row r="52" spans="2:62" ht="20.25" customHeight="1" x14ac:dyDescent="0.15">
      <c r="B52" s="1520"/>
      <c r="C52" s="1533"/>
      <c r="D52" s="1534"/>
      <c r="E52" s="302"/>
      <c r="F52" s="303">
        <f>C51</f>
        <v>0</v>
      </c>
      <c r="G52" s="302"/>
      <c r="H52" s="303">
        <f>I51</f>
        <v>0</v>
      </c>
      <c r="I52" s="1535"/>
      <c r="J52" s="1536"/>
      <c r="K52" s="1537"/>
      <c r="L52" s="1538"/>
      <c r="M52" s="1538"/>
      <c r="N52" s="1534"/>
      <c r="O52" s="1501"/>
      <c r="P52" s="1502"/>
      <c r="Q52" s="1502"/>
      <c r="R52" s="1502"/>
      <c r="S52" s="1503"/>
      <c r="T52" s="319" t="s">
        <v>924</v>
      </c>
      <c r="U52" s="320"/>
      <c r="V52" s="321"/>
      <c r="W52" s="307" t="str">
        <f>IF(W51="","",VLOOKUP(W51,'別紙１-１　シフト記号表（従来型・ユニット型共通）'!$C$6:$L$47,10,FALSE))</f>
        <v/>
      </c>
      <c r="X52" s="308" t="str">
        <f>IF(X51="","",VLOOKUP(X51,'別紙１-１　シフト記号表（従来型・ユニット型共通）'!$C$6:$L$47,10,FALSE))</f>
        <v/>
      </c>
      <c r="Y52" s="308" t="str">
        <f>IF(Y51="","",VLOOKUP(Y51,'別紙１-１　シフト記号表（従来型・ユニット型共通）'!$C$6:$L$47,10,FALSE))</f>
        <v/>
      </c>
      <c r="Z52" s="308" t="str">
        <f>IF(Z51="","",VLOOKUP(Z51,'別紙１-１　シフト記号表（従来型・ユニット型共通）'!$C$6:$L$47,10,FALSE))</f>
        <v/>
      </c>
      <c r="AA52" s="308" t="str">
        <f>IF(AA51="","",VLOOKUP(AA51,'別紙１-１　シフト記号表（従来型・ユニット型共通）'!$C$6:$L$47,10,FALSE))</f>
        <v/>
      </c>
      <c r="AB52" s="308" t="str">
        <f>IF(AB51="","",VLOOKUP(AB51,'別紙１-１　シフト記号表（従来型・ユニット型共通）'!$C$6:$L$47,10,FALSE))</f>
        <v/>
      </c>
      <c r="AC52" s="309" t="str">
        <f>IF(AC51="","",VLOOKUP(AC51,'別紙１-１　シフト記号表（従来型・ユニット型共通）'!$C$6:$L$47,10,FALSE))</f>
        <v/>
      </c>
      <c r="AD52" s="307" t="str">
        <f>IF(AD51="","",VLOOKUP(AD51,'別紙１-１　シフト記号表（従来型・ユニット型共通）'!$C$6:$L$47,10,FALSE))</f>
        <v/>
      </c>
      <c r="AE52" s="308" t="str">
        <f>IF(AE51="","",VLOOKUP(AE51,'別紙１-１　シフト記号表（従来型・ユニット型共通）'!$C$6:$L$47,10,FALSE))</f>
        <v/>
      </c>
      <c r="AF52" s="308" t="str">
        <f>IF(AF51="","",VLOOKUP(AF51,'別紙１-１　シフト記号表（従来型・ユニット型共通）'!$C$6:$L$47,10,FALSE))</f>
        <v/>
      </c>
      <c r="AG52" s="308" t="str">
        <f>IF(AG51="","",VLOOKUP(AG51,'別紙１-１　シフト記号表（従来型・ユニット型共通）'!$C$6:$L$47,10,FALSE))</f>
        <v/>
      </c>
      <c r="AH52" s="308" t="str">
        <f>IF(AH51="","",VLOOKUP(AH51,'別紙１-１　シフト記号表（従来型・ユニット型共通）'!$C$6:$L$47,10,FALSE))</f>
        <v/>
      </c>
      <c r="AI52" s="308" t="str">
        <f>IF(AI51="","",VLOOKUP(AI51,'別紙１-１　シフト記号表（従来型・ユニット型共通）'!$C$6:$L$47,10,FALSE))</f>
        <v/>
      </c>
      <c r="AJ52" s="309" t="str">
        <f>IF(AJ51="","",VLOOKUP(AJ51,'別紙１-１　シフト記号表（従来型・ユニット型共通）'!$C$6:$L$47,10,FALSE))</f>
        <v/>
      </c>
      <c r="AK52" s="307" t="str">
        <f>IF(AK51="","",VLOOKUP(AK51,'別紙１-１　シフト記号表（従来型・ユニット型共通）'!$C$6:$L$47,10,FALSE))</f>
        <v/>
      </c>
      <c r="AL52" s="308" t="str">
        <f>IF(AL51="","",VLOOKUP(AL51,'別紙１-１　シフト記号表（従来型・ユニット型共通）'!$C$6:$L$47,10,FALSE))</f>
        <v/>
      </c>
      <c r="AM52" s="308" t="str">
        <f>IF(AM51="","",VLOOKUP(AM51,'別紙１-１　シフト記号表（従来型・ユニット型共通）'!$C$6:$L$47,10,FALSE))</f>
        <v/>
      </c>
      <c r="AN52" s="308" t="str">
        <f>IF(AN51="","",VLOOKUP(AN51,'別紙１-１　シフト記号表（従来型・ユニット型共通）'!$C$6:$L$47,10,FALSE))</f>
        <v/>
      </c>
      <c r="AO52" s="308" t="str">
        <f>IF(AO51="","",VLOOKUP(AO51,'別紙１-１　シフト記号表（従来型・ユニット型共通）'!$C$6:$L$47,10,FALSE))</f>
        <v/>
      </c>
      <c r="AP52" s="308" t="str">
        <f>IF(AP51="","",VLOOKUP(AP51,'別紙１-１　シフト記号表（従来型・ユニット型共通）'!$C$6:$L$47,10,FALSE))</f>
        <v/>
      </c>
      <c r="AQ52" s="309" t="str">
        <f>IF(AQ51="","",VLOOKUP(AQ51,'別紙１-１　シフト記号表（従来型・ユニット型共通）'!$C$6:$L$47,10,FALSE))</f>
        <v/>
      </c>
      <c r="AR52" s="307" t="str">
        <f>IF(AR51="","",VLOOKUP(AR51,'別紙１-１　シフト記号表（従来型・ユニット型共通）'!$C$6:$L$47,10,FALSE))</f>
        <v/>
      </c>
      <c r="AS52" s="308" t="str">
        <f>IF(AS51="","",VLOOKUP(AS51,'別紙１-１　シフト記号表（従来型・ユニット型共通）'!$C$6:$L$47,10,FALSE))</f>
        <v/>
      </c>
      <c r="AT52" s="308" t="str">
        <f>IF(AT51="","",VLOOKUP(AT51,'別紙１-１　シフト記号表（従来型・ユニット型共通）'!$C$6:$L$47,10,FALSE))</f>
        <v/>
      </c>
      <c r="AU52" s="308" t="str">
        <f>IF(AU51="","",VLOOKUP(AU51,'別紙１-１　シフト記号表（従来型・ユニット型共通）'!$C$6:$L$47,10,FALSE))</f>
        <v/>
      </c>
      <c r="AV52" s="308" t="str">
        <f>IF(AV51="","",VLOOKUP(AV51,'別紙１-１　シフト記号表（従来型・ユニット型共通）'!$C$6:$L$47,10,FALSE))</f>
        <v/>
      </c>
      <c r="AW52" s="308" t="str">
        <f>IF(AW51="","",VLOOKUP(AW51,'別紙１-１　シフト記号表（従来型・ユニット型共通）'!$C$6:$L$47,10,FALSE))</f>
        <v/>
      </c>
      <c r="AX52" s="309" t="str">
        <f>IF(AX51="","",VLOOKUP(AX51,'別紙１-１　シフト記号表（従来型・ユニット型共通）'!$C$6:$L$47,10,FALSE))</f>
        <v/>
      </c>
      <c r="AY52" s="307" t="str">
        <f>IF(AY51="","",VLOOKUP(AY51,'別紙１-１　シフト記号表（従来型・ユニット型共通）'!$C$6:$L$47,10,FALSE))</f>
        <v/>
      </c>
      <c r="AZ52" s="308" t="str">
        <f>IF(AZ51="","",VLOOKUP(AZ51,'別紙１-１　シフト記号表（従来型・ユニット型共通）'!$C$6:$L$47,10,FALSE))</f>
        <v/>
      </c>
      <c r="BA52" s="308" t="str">
        <f>IF(BA51="","",VLOOKUP(BA51,'別紙１-１　シフト記号表（従来型・ユニット型共通）'!$C$6:$L$47,10,FALSE))</f>
        <v/>
      </c>
      <c r="BB52" s="1542">
        <f>IF($BE$3="４週",SUM(W52:AX52),IF($BE$3="暦月",SUM(W52:BA52),""))</f>
        <v>0</v>
      </c>
      <c r="BC52" s="1543"/>
      <c r="BD52" s="1544">
        <f>IF($BE$3="４週",BB52/4,IF($BE$3="暦月",(BB52/($BE$8/7)),""))</f>
        <v>0</v>
      </c>
      <c r="BE52" s="1543"/>
      <c r="BF52" s="1539"/>
      <c r="BG52" s="1540"/>
      <c r="BH52" s="1540"/>
      <c r="BI52" s="1540"/>
      <c r="BJ52" s="1541"/>
    </row>
    <row r="53" spans="2:62" ht="20.25" customHeight="1" x14ac:dyDescent="0.15">
      <c r="B53" s="1487">
        <f>B51+1</f>
        <v>19</v>
      </c>
      <c r="C53" s="1489"/>
      <c r="D53" s="1490"/>
      <c r="E53" s="310"/>
      <c r="F53" s="311"/>
      <c r="G53" s="310"/>
      <c r="H53" s="311"/>
      <c r="I53" s="1493"/>
      <c r="J53" s="1494"/>
      <c r="K53" s="1497"/>
      <c r="L53" s="1498"/>
      <c r="M53" s="1498"/>
      <c r="N53" s="1490"/>
      <c r="O53" s="1501"/>
      <c r="P53" s="1502"/>
      <c r="Q53" s="1502"/>
      <c r="R53" s="1502"/>
      <c r="S53" s="1503"/>
      <c r="T53" s="312" t="s">
        <v>921</v>
      </c>
      <c r="U53" s="313"/>
      <c r="V53" s="314"/>
      <c r="W53" s="315"/>
      <c r="X53" s="316"/>
      <c r="Y53" s="316"/>
      <c r="Z53" s="316"/>
      <c r="AA53" s="316"/>
      <c r="AB53" s="316"/>
      <c r="AC53" s="317"/>
      <c r="AD53" s="315"/>
      <c r="AE53" s="316"/>
      <c r="AF53" s="316"/>
      <c r="AG53" s="316"/>
      <c r="AH53" s="316"/>
      <c r="AI53" s="316"/>
      <c r="AJ53" s="317"/>
      <c r="AK53" s="315"/>
      <c r="AL53" s="316"/>
      <c r="AM53" s="316"/>
      <c r="AN53" s="316"/>
      <c r="AO53" s="316"/>
      <c r="AP53" s="316"/>
      <c r="AQ53" s="317"/>
      <c r="AR53" s="315"/>
      <c r="AS53" s="316"/>
      <c r="AT53" s="316"/>
      <c r="AU53" s="316"/>
      <c r="AV53" s="316"/>
      <c r="AW53" s="316"/>
      <c r="AX53" s="317"/>
      <c r="AY53" s="315"/>
      <c r="AZ53" s="316"/>
      <c r="BA53" s="318"/>
      <c r="BB53" s="1507"/>
      <c r="BC53" s="1508"/>
      <c r="BD53" s="1509"/>
      <c r="BE53" s="1510"/>
      <c r="BF53" s="1511"/>
      <c r="BG53" s="1512"/>
      <c r="BH53" s="1512"/>
      <c r="BI53" s="1512"/>
      <c r="BJ53" s="1513"/>
    </row>
    <row r="54" spans="2:62" ht="20.25" customHeight="1" x14ac:dyDescent="0.15">
      <c r="B54" s="1520"/>
      <c r="C54" s="1533"/>
      <c r="D54" s="1534"/>
      <c r="E54" s="302"/>
      <c r="F54" s="303">
        <f>C53</f>
        <v>0</v>
      </c>
      <c r="G54" s="302"/>
      <c r="H54" s="303">
        <f>I53</f>
        <v>0</v>
      </c>
      <c r="I54" s="1535"/>
      <c r="J54" s="1536"/>
      <c r="K54" s="1537"/>
      <c r="L54" s="1538"/>
      <c r="M54" s="1538"/>
      <c r="N54" s="1534"/>
      <c r="O54" s="1501"/>
      <c r="P54" s="1502"/>
      <c r="Q54" s="1502"/>
      <c r="R54" s="1502"/>
      <c r="S54" s="1503"/>
      <c r="T54" s="319" t="s">
        <v>924</v>
      </c>
      <c r="U54" s="305"/>
      <c r="V54" s="306"/>
      <c r="W54" s="307" t="str">
        <f>IF(W53="","",VLOOKUP(W53,'別紙１-１　シフト記号表（従来型・ユニット型共通）'!$C$6:$L$47,10,FALSE))</f>
        <v/>
      </c>
      <c r="X54" s="308" t="str">
        <f>IF(X53="","",VLOOKUP(X53,'別紙１-１　シフト記号表（従来型・ユニット型共通）'!$C$6:$L$47,10,FALSE))</f>
        <v/>
      </c>
      <c r="Y54" s="308" t="str">
        <f>IF(Y53="","",VLOOKUP(Y53,'別紙１-１　シフト記号表（従来型・ユニット型共通）'!$C$6:$L$47,10,FALSE))</f>
        <v/>
      </c>
      <c r="Z54" s="308" t="str">
        <f>IF(Z53="","",VLOOKUP(Z53,'別紙１-１　シフト記号表（従来型・ユニット型共通）'!$C$6:$L$47,10,FALSE))</f>
        <v/>
      </c>
      <c r="AA54" s="308" t="str">
        <f>IF(AA53="","",VLOOKUP(AA53,'別紙１-１　シフト記号表（従来型・ユニット型共通）'!$C$6:$L$47,10,FALSE))</f>
        <v/>
      </c>
      <c r="AB54" s="308" t="str">
        <f>IF(AB53="","",VLOOKUP(AB53,'別紙１-１　シフト記号表（従来型・ユニット型共通）'!$C$6:$L$47,10,FALSE))</f>
        <v/>
      </c>
      <c r="AC54" s="309" t="str">
        <f>IF(AC53="","",VLOOKUP(AC53,'別紙１-１　シフト記号表（従来型・ユニット型共通）'!$C$6:$L$47,10,FALSE))</f>
        <v/>
      </c>
      <c r="AD54" s="307" t="str">
        <f>IF(AD53="","",VLOOKUP(AD53,'別紙１-１　シフト記号表（従来型・ユニット型共通）'!$C$6:$L$47,10,FALSE))</f>
        <v/>
      </c>
      <c r="AE54" s="308" t="str">
        <f>IF(AE53="","",VLOOKUP(AE53,'別紙１-１　シフト記号表（従来型・ユニット型共通）'!$C$6:$L$47,10,FALSE))</f>
        <v/>
      </c>
      <c r="AF54" s="308" t="str">
        <f>IF(AF53="","",VLOOKUP(AF53,'別紙１-１　シフト記号表（従来型・ユニット型共通）'!$C$6:$L$47,10,FALSE))</f>
        <v/>
      </c>
      <c r="AG54" s="308" t="str">
        <f>IF(AG53="","",VLOOKUP(AG53,'別紙１-１　シフト記号表（従来型・ユニット型共通）'!$C$6:$L$47,10,FALSE))</f>
        <v/>
      </c>
      <c r="AH54" s="308" t="str">
        <f>IF(AH53="","",VLOOKUP(AH53,'別紙１-１　シフト記号表（従来型・ユニット型共通）'!$C$6:$L$47,10,FALSE))</f>
        <v/>
      </c>
      <c r="AI54" s="308" t="str">
        <f>IF(AI53="","",VLOOKUP(AI53,'別紙１-１　シフト記号表（従来型・ユニット型共通）'!$C$6:$L$47,10,FALSE))</f>
        <v/>
      </c>
      <c r="AJ54" s="309" t="str">
        <f>IF(AJ53="","",VLOOKUP(AJ53,'別紙１-１　シフト記号表（従来型・ユニット型共通）'!$C$6:$L$47,10,FALSE))</f>
        <v/>
      </c>
      <c r="AK54" s="307" t="str">
        <f>IF(AK53="","",VLOOKUP(AK53,'別紙１-１　シフト記号表（従来型・ユニット型共通）'!$C$6:$L$47,10,FALSE))</f>
        <v/>
      </c>
      <c r="AL54" s="308" t="str">
        <f>IF(AL53="","",VLOOKUP(AL53,'別紙１-１　シフト記号表（従来型・ユニット型共通）'!$C$6:$L$47,10,FALSE))</f>
        <v/>
      </c>
      <c r="AM54" s="308" t="str">
        <f>IF(AM53="","",VLOOKUP(AM53,'別紙１-１　シフト記号表（従来型・ユニット型共通）'!$C$6:$L$47,10,FALSE))</f>
        <v/>
      </c>
      <c r="AN54" s="308" t="str">
        <f>IF(AN53="","",VLOOKUP(AN53,'別紙１-１　シフト記号表（従来型・ユニット型共通）'!$C$6:$L$47,10,FALSE))</f>
        <v/>
      </c>
      <c r="AO54" s="308" t="str">
        <f>IF(AO53="","",VLOOKUP(AO53,'別紙１-１　シフト記号表（従来型・ユニット型共通）'!$C$6:$L$47,10,FALSE))</f>
        <v/>
      </c>
      <c r="AP54" s="308" t="str">
        <f>IF(AP53="","",VLOOKUP(AP53,'別紙１-１　シフト記号表（従来型・ユニット型共通）'!$C$6:$L$47,10,FALSE))</f>
        <v/>
      </c>
      <c r="AQ54" s="309" t="str">
        <f>IF(AQ53="","",VLOOKUP(AQ53,'別紙１-１　シフト記号表（従来型・ユニット型共通）'!$C$6:$L$47,10,FALSE))</f>
        <v/>
      </c>
      <c r="AR54" s="307" t="str">
        <f>IF(AR53="","",VLOOKUP(AR53,'別紙１-１　シフト記号表（従来型・ユニット型共通）'!$C$6:$L$47,10,FALSE))</f>
        <v/>
      </c>
      <c r="AS54" s="308" t="str">
        <f>IF(AS53="","",VLOOKUP(AS53,'別紙１-１　シフト記号表（従来型・ユニット型共通）'!$C$6:$L$47,10,FALSE))</f>
        <v/>
      </c>
      <c r="AT54" s="308" t="str">
        <f>IF(AT53="","",VLOOKUP(AT53,'別紙１-１　シフト記号表（従来型・ユニット型共通）'!$C$6:$L$47,10,FALSE))</f>
        <v/>
      </c>
      <c r="AU54" s="308" t="str">
        <f>IF(AU53="","",VLOOKUP(AU53,'別紙１-１　シフト記号表（従来型・ユニット型共通）'!$C$6:$L$47,10,FALSE))</f>
        <v/>
      </c>
      <c r="AV54" s="308" t="str">
        <f>IF(AV53="","",VLOOKUP(AV53,'別紙１-１　シフト記号表（従来型・ユニット型共通）'!$C$6:$L$47,10,FALSE))</f>
        <v/>
      </c>
      <c r="AW54" s="308" t="str">
        <f>IF(AW53="","",VLOOKUP(AW53,'別紙１-１　シフト記号表（従来型・ユニット型共通）'!$C$6:$L$47,10,FALSE))</f>
        <v/>
      </c>
      <c r="AX54" s="309" t="str">
        <f>IF(AX53="","",VLOOKUP(AX53,'別紙１-１　シフト記号表（従来型・ユニット型共通）'!$C$6:$L$47,10,FALSE))</f>
        <v/>
      </c>
      <c r="AY54" s="307" t="str">
        <f>IF(AY53="","",VLOOKUP(AY53,'別紙１-１　シフト記号表（従来型・ユニット型共通）'!$C$6:$L$47,10,FALSE))</f>
        <v/>
      </c>
      <c r="AZ54" s="308" t="str">
        <f>IF(AZ53="","",VLOOKUP(AZ53,'別紙１-１　シフト記号表（従来型・ユニット型共通）'!$C$6:$L$47,10,FALSE))</f>
        <v/>
      </c>
      <c r="BA54" s="308" t="str">
        <f>IF(BA53="","",VLOOKUP(BA53,'別紙１-１　シフト記号表（従来型・ユニット型共通）'!$C$6:$L$47,10,FALSE))</f>
        <v/>
      </c>
      <c r="BB54" s="1542">
        <f>IF($BE$3="４週",SUM(W54:AX54),IF($BE$3="暦月",SUM(W54:BA54),""))</f>
        <v>0</v>
      </c>
      <c r="BC54" s="1543"/>
      <c r="BD54" s="1544">
        <f>IF($BE$3="４週",BB54/4,IF($BE$3="暦月",(BB54/($BE$8/7)),""))</f>
        <v>0</v>
      </c>
      <c r="BE54" s="1543"/>
      <c r="BF54" s="1539"/>
      <c r="BG54" s="1540"/>
      <c r="BH54" s="1540"/>
      <c r="BI54" s="1540"/>
      <c r="BJ54" s="1541"/>
    </row>
    <row r="55" spans="2:62" ht="20.25" customHeight="1" x14ac:dyDescent="0.15">
      <c r="B55" s="1487">
        <f>B53+1</f>
        <v>20</v>
      </c>
      <c r="C55" s="1489"/>
      <c r="D55" s="1490"/>
      <c r="E55" s="310"/>
      <c r="F55" s="311"/>
      <c r="G55" s="310"/>
      <c r="H55" s="311"/>
      <c r="I55" s="1493"/>
      <c r="J55" s="1494"/>
      <c r="K55" s="1497"/>
      <c r="L55" s="1498"/>
      <c r="M55" s="1498"/>
      <c r="N55" s="1490"/>
      <c r="O55" s="1501"/>
      <c r="P55" s="1502"/>
      <c r="Q55" s="1502"/>
      <c r="R55" s="1502"/>
      <c r="S55" s="1503"/>
      <c r="T55" s="312" t="s">
        <v>921</v>
      </c>
      <c r="U55" s="313"/>
      <c r="V55" s="314"/>
      <c r="W55" s="315"/>
      <c r="X55" s="316"/>
      <c r="Y55" s="316"/>
      <c r="Z55" s="316"/>
      <c r="AA55" s="316"/>
      <c r="AB55" s="316"/>
      <c r="AC55" s="317"/>
      <c r="AD55" s="315"/>
      <c r="AE55" s="316"/>
      <c r="AF55" s="316"/>
      <c r="AG55" s="316"/>
      <c r="AH55" s="316"/>
      <c r="AI55" s="316"/>
      <c r="AJ55" s="317"/>
      <c r="AK55" s="315"/>
      <c r="AL55" s="316"/>
      <c r="AM55" s="316"/>
      <c r="AN55" s="316"/>
      <c r="AO55" s="316"/>
      <c r="AP55" s="316"/>
      <c r="AQ55" s="317"/>
      <c r="AR55" s="315"/>
      <c r="AS55" s="316"/>
      <c r="AT55" s="316"/>
      <c r="AU55" s="316"/>
      <c r="AV55" s="316"/>
      <c r="AW55" s="316"/>
      <c r="AX55" s="317"/>
      <c r="AY55" s="315"/>
      <c r="AZ55" s="316"/>
      <c r="BA55" s="318"/>
      <c r="BB55" s="1507"/>
      <c r="BC55" s="1508"/>
      <c r="BD55" s="1509"/>
      <c r="BE55" s="1510"/>
      <c r="BF55" s="1511"/>
      <c r="BG55" s="1512"/>
      <c r="BH55" s="1512"/>
      <c r="BI55" s="1512"/>
      <c r="BJ55" s="1513"/>
    </row>
    <row r="56" spans="2:62" ht="20.25" customHeight="1" x14ac:dyDescent="0.15">
      <c r="B56" s="1520"/>
      <c r="C56" s="1533"/>
      <c r="D56" s="1534"/>
      <c r="E56" s="302"/>
      <c r="F56" s="303">
        <f>C55</f>
        <v>0</v>
      </c>
      <c r="G56" s="302"/>
      <c r="H56" s="303">
        <f>I55</f>
        <v>0</v>
      </c>
      <c r="I56" s="1535"/>
      <c r="J56" s="1536"/>
      <c r="K56" s="1537"/>
      <c r="L56" s="1538"/>
      <c r="M56" s="1538"/>
      <c r="N56" s="1534"/>
      <c r="O56" s="1501"/>
      <c r="P56" s="1502"/>
      <c r="Q56" s="1502"/>
      <c r="R56" s="1502"/>
      <c r="S56" s="1503"/>
      <c r="T56" s="319" t="s">
        <v>924</v>
      </c>
      <c r="U56" s="320"/>
      <c r="V56" s="321"/>
      <c r="W56" s="307" t="str">
        <f>IF(W55="","",VLOOKUP(W55,'別紙１-１　シフト記号表（従来型・ユニット型共通）'!$C$6:$L$47,10,FALSE))</f>
        <v/>
      </c>
      <c r="X56" s="308" t="str">
        <f>IF(X55="","",VLOOKUP(X55,'別紙１-１　シフト記号表（従来型・ユニット型共通）'!$C$6:$L$47,10,FALSE))</f>
        <v/>
      </c>
      <c r="Y56" s="308" t="str">
        <f>IF(Y55="","",VLOOKUP(Y55,'別紙１-１　シフト記号表（従来型・ユニット型共通）'!$C$6:$L$47,10,FALSE))</f>
        <v/>
      </c>
      <c r="Z56" s="308" t="str">
        <f>IF(Z55="","",VLOOKUP(Z55,'別紙１-１　シフト記号表（従来型・ユニット型共通）'!$C$6:$L$47,10,FALSE))</f>
        <v/>
      </c>
      <c r="AA56" s="308" t="str">
        <f>IF(AA55="","",VLOOKUP(AA55,'別紙１-１　シフト記号表（従来型・ユニット型共通）'!$C$6:$L$47,10,FALSE))</f>
        <v/>
      </c>
      <c r="AB56" s="308" t="str">
        <f>IF(AB55="","",VLOOKUP(AB55,'別紙１-１　シフト記号表（従来型・ユニット型共通）'!$C$6:$L$47,10,FALSE))</f>
        <v/>
      </c>
      <c r="AC56" s="309" t="str">
        <f>IF(AC55="","",VLOOKUP(AC55,'別紙１-１　シフト記号表（従来型・ユニット型共通）'!$C$6:$L$47,10,FALSE))</f>
        <v/>
      </c>
      <c r="AD56" s="307" t="str">
        <f>IF(AD55="","",VLOOKUP(AD55,'別紙１-１　シフト記号表（従来型・ユニット型共通）'!$C$6:$L$47,10,FALSE))</f>
        <v/>
      </c>
      <c r="AE56" s="308" t="str">
        <f>IF(AE55="","",VLOOKUP(AE55,'別紙１-１　シフト記号表（従来型・ユニット型共通）'!$C$6:$L$47,10,FALSE))</f>
        <v/>
      </c>
      <c r="AF56" s="308" t="str">
        <f>IF(AF55="","",VLOOKUP(AF55,'別紙１-１　シフト記号表（従来型・ユニット型共通）'!$C$6:$L$47,10,FALSE))</f>
        <v/>
      </c>
      <c r="AG56" s="308" t="str">
        <f>IF(AG55="","",VLOOKUP(AG55,'別紙１-１　シフト記号表（従来型・ユニット型共通）'!$C$6:$L$47,10,FALSE))</f>
        <v/>
      </c>
      <c r="AH56" s="308" t="str">
        <f>IF(AH55="","",VLOOKUP(AH55,'別紙１-１　シフト記号表（従来型・ユニット型共通）'!$C$6:$L$47,10,FALSE))</f>
        <v/>
      </c>
      <c r="AI56" s="308" t="str">
        <f>IF(AI55="","",VLOOKUP(AI55,'別紙１-１　シフト記号表（従来型・ユニット型共通）'!$C$6:$L$47,10,FALSE))</f>
        <v/>
      </c>
      <c r="AJ56" s="309" t="str">
        <f>IF(AJ55="","",VLOOKUP(AJ55,'別紙１-１　シフト記号表（従来型・ユニット型共通）'!$C$6:$L$47,10,FALSE))</f>
        <v/>
      </c>
      <c r="AK56" s="307" t="str">
        <f>IF(AK55="","",VLOOKUP(AK55,'別紙１-１　シフト記号表（従来型・ユニット型共通）'!$C$6:$L$47,10,FALSE))</f>
        <v/>
      </c>
      <c r="AL56" s="308" t="str">
        <f>IF(AL55="","",VLOOKUP(AL55,'別紙１-１　シフト記号表（従来型・ユニット型共通）'!$C$6:$L$47,10,FALSE))</f>
        <v/>
      </c>
      <c r="AM56" s="308" t="str">
        <f>IF(AM55="","",VLOOKUP(AM55,'別紙１-１　シフト記号表（従来型・ユニット型共通）'!$C$6:$L$47,10,FALSE))</f>
        <v/>
      </c>
      <c r="AN56" s="308" t="str">
        <f>IF(AN55="","",VLOOKUP(AN55,'別紙１-１　シフト記号表（従来型・ユニット型共通）'!$C$6:$L$47,10,FALSE))</f>
        <v/>
      </c>
      <c r="AO56" s="308" t="str">
        <f>IF(AO55="","",VLOOKUP(AO55,'別紙１-１　シフト記号表（従来型・ユニット型共通）'!$C$6:$L$47,10,FALSE))</f>
        <v/>
      </c>
      <c r="AP56" s="308" t="str">
        <f>IF(AP55="","",VLOOKUP(AP55,'別紙１-１　シフト記号表（従来型・ユニット型共通）'!$C$6:$L$47,10,FALSE))</f>
        <v/>
      </c>
      <c r="AQ56" s="309" t="str">
        <f>IF(AQ55="","",VLOOKUP(AQ55,'別紙１-１　シフト記号表（従来型・ユニット型共通）'!$C$6:$L$47,10,FALSE))</f>
        <v/>
      </c>
      <c r="AR56" s="307" t="str">
        <f>IF(AR55="","",VLOOKUP(AR55,'別紙１-１　シフト記号表（従来型・ユニット型共通）'!$C$6:$L$47,10,FALSE))</f>
        <v/>
      </c>
      <c r="AS56" s="308" t="str">
        <f>IF(AS55="","",VLOOKUP(AS55,'別紙１-１　シフト記号表（従来型・ユニット型共通）'!$C$6:$L$47,10,FALSE))</f>
        <v/>
      </c>
      <c r="AT56" s="308" t="str">
        <f>IF(AT55="","",VLOOKUP(AT55,'別紙１-１　シフト記号表（従来型・ユニット型共通）'!$C$6:$L$47,10,FALSE))</f>
        <v/>
      </c>
      <c r="AU56" s="308" t="str">
        <f>IF(AU55="","",VLOOKUP(AU55,'別紙１-１　シフト記号表（従来型・ユニット型共通）'!$C$6:$L$47,10,FALSE))</f>
        <v/>
      </c>
      <c r="AV56" s="308" t="str">
        <f>IF(AV55="","",VLOOKUP(AV55,'別紙１-１　シフト記号表（従来型・ユニット型共通）'!$C$6:$L$47,10,FALSE))</f>
        <v/>
      </c>
      <c r="AW56" s="308" t="str">
        <f>IF(AW55="","",VLOOKUP(AW55,'別紙１-１　シフト記号表（従来型・ユニット型共通）'!$C$6:$L$47,10,FALSE))</f>
        <v/>
      </c>
      <c r="AX56" s="309" t="str">
        <f>IF(AX55="","",VLOOKUP(AX55,'別紙１-１　シフト記号表（従来型・ユニット型共通）'!$C$6:$L$47,10,FALSE))</f>
        <v/>
      </c>
      <c r="AY56" s="307" t="str">
        <f>IF(AY55="","",VLOOKUP(AY55,'別紙１-１　シフト記号表（従来型・ユニット型共通）'!$C$6:$L$47,10,FALSE))</f>
        <v/>
      </c>
      <c r="AZ56" s="308" t="str">
        <f>IF(AZ55="","",VLOOKUP(AZ55,'別紙１-１　シフト記号表（従来型・ユニット型共通）'!$C$6:$L$47,10,FALSE))</f>
        <v/>
      </c>
      <c r="BA56" s="308" t="str">
        <f>IF(BA55="","",VLOOKUP(BA55,'別紙１-１　シフト記号表（従来型・ユニット型共通）'!$C$6:$L$47,10,FALSE))</f>
        <v/>
      </c>
      <c r="BB56" s="1542">
        <f>IF($BE$3="４週",SUM(W56:AX56),IF($BE$3="暦月",SUM(W56:BA56),""))</f>
        <v>0</v>
      </c>
      <c r="BC56" s="1543"/>
      <c r="BD56" s="1544">
        <f>IF($BE$3="４週",BB56/4,IF($BE$3="暦月",(BB56/($BE$8/7)),""))</f>
        <v>0</v>
      </c>
      <c r="BE56" s="1543"/>
      <c r="BF56" s="1539"/>
      <c r="BG56" s="1540"/>
      <c r="BH56" s="1540"/>
      <c r="BI56" s="1540"/>
      <c r="BJ56" s="1541"/>
    </row>
    <row r="57" spans="2:62" ht="20.25" customHeight="1" x14ac:dyDescent="0.15">
      <c r="B57" s="1487">
        <f>B55+1</f>
        <v>21</v>
      </c>
      <c r="C57" s="1489"/>
      <c r="D57" s="1490"/>
      <c r="E57" s="302"/>
      <c r="F57" s="303"/>
      <c r="G57" s="302"/>
      <c r="H57" s="303"/>
      <c r="I57" s="1493"/>
      <c r="J57" s="1494"/>
      <c r="K57" s="1497"/>
      <c r="L57" s="1498"/>
      <c r="M57" s="1498"/>
      <c r="N57" s="1490"/>
      <c r="O57" s="1501"/>
      <c r="P57" s="1502"/>
      <c r="Q57" s="1502"/>
      <c r="R57" s="1502"/>
      <c r="S57" s="1503"/>
      <c r="T57" s="322" t="s">
        <v>921</v>
      </c>
      <c r="V57" s="323"/>
      <c r="W57" s="315"/>
      <c r="X57" s="316"/>
      <c r="Y57" s="316"/>
      <c r="Z57" s="316"/>
      <c r="AA57" s="316"/>
      <c r="AB57" s="316"/>
      <c r="AC57" s="317"/>
      <c r="AD57" s="315"/>
      <c r="AE57" s="316"/>
      <c r="AF57" s="316"/>
      <c r="AG57" s="316"/>
      <c r="AH57" s="316"/>
      <c r="AI57" s="316"/>
      <c r="AJ57" s="317"/>
      <c r="AK57" s="315"/>
      <c r="AL57" s="316"/>
      <c r="AM57" s="316"/>
      <c r="AN57" s="316"/>
      <c r="AO57" s="316"/>
      <c r="AP57" s="316"/>
      <c r="AQ57" s="317"/>
      <c r="AR57" s="315"/>
      <c r="AS57" s="316"/>
      <c r="AT57" s="316"/>
      <c r="AU57" s="316"/>
      <c r="AV57" s="316"/>
      <c r="AW57" s="316"/>
      <c r="AX57" s="317"/>
      <c r="AY57" s="315"/>
      <c r="AZ57" s="316"/>
      <c r="BA57" s="318"/>
      <c r="BB57" s="1507"/>
      <c r="BC57" s="1508"/>
      <c r="BD57" s="1509"/>
      <c r="BE57" s="1510"/>
      <c r="BF57" s="1511"/>
      <c r="BG57" s="1512"/>
      <c r="BH57" s="1512"/>
      <c r="BI57" s="1512"/>
      <c r="BJ57" s="1513"/>
    </row>
    <row r="58" spans="2:62" ht="20.25" customHeight="1" x14ac:dyDescent="0.15">
      <c r="B58" s="1520"/>
      <c r="C58" s="1533"/>
      <c r="D58" s="1534"/>
      <c r="E58" s="302"/>
      <c r="F58" s="303">
        <f>C57</f>
        <v>0</v>
      </c>
      <c r="G58" s="302"/>
      <c r="H58" s="303">
        <f>I57</f>
        <v>0</v>
      </c>
      <c r="I58" s="1535"/>
      <c r="J58" s="1536"/>
      <c r="K58" s="1537"/>
      <c r="L58" s="1538"/>
      <c r="M58" s="1538"/>
      <c r="N58" s="1534"/>
      <c r="O58" s="1501"/>
      <c r="P58" s="1502"/>
      <c r="Q58" s="1502"/>
      <c r="R58" s="1502"/>
      <c r="S58" s="1503"/>
      <c r="T58" s="319" t="s">
        <v>924</v>
      </c>
      <c r="U58" s="320"/>
      <c r="V58" s="321"/>
      <c r="W58" s="307" t="str">
        <f>IF(W57="","",VLOOKUP(W57,'別紙１-１　シフト記号表（従来型・ユニット型共通）'!$C$6:$L$47,10,FALSE))</f>
        <v/>
      </c>
      <c r="X58" s="308" t="str">
        <f>IF(X57="","",VLOOKUP(X57,'別紙１-１　シフト記号表（従来型・ユニット型共通）'!$C$6:$L$47,10,FALSE))</f>
        <v/>
      </c>
      <c r="Y58" s="308" t="str">
        <f>IF(Y57="","",VLOOKUP(Y57,'別紙１-１　シフト記号表（従来型・ユニット型共通）'!$C$6:$L$47,10,FALSE))</f>
        <v/>
      </c>
      <c r="Z58" s="308" t="str">
        <f>IF(Z57="","",VLOOKUP(Z57,'別紙１-１　シフト記号表（従来型・ユニット型共通）'!$C$6:$L$47,10,FALSE))</f>
        <v/>
      </c>
      <c r="AA58" s="308" t="str">
        <f>IF(AA57="","",VLOOKUP(AA57,'別紙１-１　シフト記号表（従来型・ユニット型共通）'!$C$6:$L$47,10,FALSE))</f>
        <v/>
      </c>
      <c r="AB58" s="308" t="str">
        <f>IF(AB57="","",VLOOKUP(AB57,'別紙１-１　シフト記号表（従来型・ユニット型共通）'!$C$6:$L$47,10,FALSE))</f>
        <v/>
      </c>
      <c r="AC58" s="309" t="str">
        <f>IF(AC57="","",VLOOKUP(AC57,'別紙１-１　シフト記号表（従来型・ユニット型共通）'!$C$6:$L$47,10,FALSE))</f>
        <v/>
      </c>
      <c r="AD58" s="307" t="str">
        <f>IF(AD57="","",VLOOKUP(AD57,'別紙１-１　シフト記号表（従来型・ユニット型共通）'!$C$6:$L$47,10,FALSE))</f>
        <v/>
      </c>
      <c r="AE58" s="308" t="str">
        <f>IF(AE57="","",VLOOKUP(AE57,'別紙１-１　シフト記号表（従来型・ユニット型共通）'!$C$6:$L$47,10,FALSE))</f>
        <v/>
      </c>
      <c r="AF58" s="308" t="str">
        <f>IF(AF57="","",VLOOKUP(AF57,'別紙１-１　シフト記号表（従来型・ユニット型共通）'!$C$6:$L$47,10,FALSE))</f>
        <v/>
      </c>
      <c r="AG58" s="308" t="str">
        <f>IF(AG57="","",VLOOKUP(AG57,'別紙１-１　シフト記号表（従来型・ユニット型共通）'!$C$6:$L$47,10,FALSE))</f>
        <v/>
      </c>
      <c r="AH58" s="308" t="str">
        <f>IF(AH57="","",VLOOKUP(AH57,'別紙１-１　シフト記号表（従来型・ユニット型共通）'!$C$6:$L$47,10,FALSE))</f>
        <v/>
      </c>
      <c r="AI58" s="308" t="str">
        <f>IF(AI57="","",VLOOKUP(AI57,'別紙１-１　シフト記号表（従来型・ユニット型共通）'!$C$6:$L$47,10,FALSE))</f>
        <v/>
      </c>
      <c r="AJ58" s="309" t="str">
        <f>IF(AJ57="","",VLOOKUP(AJ57,'別紙１-１　シフト記号表（従来型・ユニット型共通）'!$C$6:$L$47,10,FALSE))</f>
        <v/>
      </c>
      <c r="AK58" s="307" t="str">
        <f>IF(AK57="","",VLOOKUP(AK57,'別紙１-１　シフト記号表（従来型・ユニット型共通）'!$C$6:$L$47,10,FALSE))</f>
        <v/>
      </c>
      <c r="AL58" s="308" t="str">
        <f>IF(AL57="","",VLOOKUP(AL57,'別紙１-１　シフト記号表（従来型・ユニット型共通）'!$C$6:$L$47,10,FALSE))</f>
        <v/>
      </c>
      <c r="AM58" s="308" t="str">
        <f>IF(AM57="","",VLOOKUP(AM57,'別紙１-１　シフト記号表（従来型・ユニット型共通）'!$C$6:$L$47,10,FALSE))</f>
        <v/>
      </c>
      <c r="AN58" s="308" t="str">
        <f>IF(AN57="","",VLOOKUP(AN57,'別紙１-１　シフト記号表（従来型・ユニット型共通）'!$C$6:$L$47,10,FALSE))</f>
        <v/>
      </c>
      <c r="AO58" s="308" t="str">
        <f>IF(AO57="","",VLOOKUP(AO57,'別紙１-１　シフト記号表（従来型・ユニット型共通）'!$C$6:$L$47,10,FALSE))</f>
        <v/>
      </c>
      <c r="AP58" s="308" t="str">
        <f>IF(AP57="","",VLOOKUP(AP57,'別紙１-１　シフト記号表（従来型・ユニット型共通）'!$C$6:$L$47,10,FALSE))</f>
        <v/>
      </c>
      <c r="AQ58" s="309" t="str">
        <f>IF(AQ57="","",VLOOKUP(AQ57,'別紙１-１　シフト記号表（従来型・ユニット型共通）'!$C$6:$L$47,10,FALSE))</f>
        <v/>
      </c>
      <c r="AR58" s="307" t="str">
        <f>IF(AR57="","",VLOOKUP(AR57,'別紙１-１　シフト記号表（従来型・ユニット型共通）'!$C$6:$L$47,10,FALSE))</f>
        <v/>
      </c>
      <c r="AS58" s="308" t="str">
        <f>IF(AS57="","",VLOOKUP(AS57,'別紙１-１　シフト記号表（従来型・ユニット型共通）'!$C$6:$L$47,10,FALSE))</f>
        <v/>
      </c>
      <c r="AT58" s="308" t="str">
        <f>IF(AT57="","",VLOOKUP(AT57,'別紙１-１　シフト記号表（従来型・ユニット型共通）'!$C$6:$L$47,10,FALSE))</f>
        <v/>
      </c>
      <c r="AU58" s="308" t="str">
        <f>IF(AU57="","",VLOOKUP(AU57,'別紙１-１　シフト記号表（従来型・ユニット型共通）'!$C$6:$L$47,10,FALSE))</f>
        <v/>
      </c>
      <c r="AV58" s="308" t="str">
        <f>IF(AV57="","",VLOOKUP(AV57,'別紙１-１　シフト記号表（従来型・ユニット型共通）'!$C$6:$L$47,10,FALSE))</f>
        <v/>
      </c>
      <c r="AW58" s="308" t="str">
        <f>IF(AW57="","",VLOOKUP(AW57,'別紙１-１　シフト記号表（従来型・ユニット型共通）'!$C$6:$L$47,10,FALSE))</f>
        <v/>
      </c>
      <c r="AX58" s="309" t="str">
        <f>IF(AX57="","",VLOOKUP(AX57,'別紙１-１　シフト記号表（従来型・ユニット型共通）'!$C$6:$L$47,10,FALSE))</f>
        <v/>
      </c>
      <c r="AY58" s="307" t="str">
        <f>IF(AY57="","",VLOOKUP(AY57,'別紙１-１　シフト記号表（従来型・ユニット型共通）'!$C$6:$L$47,10,FALSE))</f>
        <v/>
      </c>
      <c r="AZ58" s="308" t="str">
        <f>IF(AZ57="","",VLOOKUP(AZ57,'別紙１-１　シフト記号表（従来型・ユニット型共通）'!$C$6:$L$47,10,FALSE))</f>
        <v/>
      </c>
      <c r="BA58" s="308" t="str">
        <f>IF(BA57="","",VLOOKUP(BA57,'別紙１-１　シフト記号表（従来型・ユニット型共通）'!$C$6:$L$47,10,FALSE))</f>
        <v/>
      </c>
      <c r="BB58" s="1542">
        <f>IF($BE$3="４週",SUM(W58:AX58),IF($BE$3="暦月",SUM(W58:BA58),""))</f>
        <v>0</v>
      </c>
      <c r="BC58" s="1543"/>
      <c r="BD58" s="1544">
        <f>IF($BE$3="４週",BB58/4,IF($BE$3="暦月",(BB58/($BE$8/7)),""))</f>
        <v>0</v>
      </c>
      <c r="BE58" s="1543"/>
      <c r="BF58" s="1539"/>
      <c r="BG58" s="1540"/>
      <c r="BH58" s="1540"/>
      <c r="BI58" s="1540"/>
      <c r="BJ58" s="1541"/>
    </row>
    <row r="59" spans="2:62" ht="20.25" customHeight="1" x14ac:dyDescent="0.15">
      <c r="B59" s="1487">
        <f>B57+1</f>
        <v>22</v>
      </c>
      <c r="C59" s="1489"/>
      <c r="D59" s="1490"/>
      <c r="E59" s="302"/>
      <c r="F59" s="303"/>
      <c r="G59" s="302"/>
      <c r="H59" s="303"/>
      <c r="I59" s="1493"/>
      <c r="J59" s="1494"/>
      <c r="K59" s="1497"/>
      <c r="L59" s="1498"/>
      <c r="M59" s="1498"/>
      <c r="N59" s="1490"/>
      <c r="O59" s="1501"/>
      <c r="P59" s="1502"/>
      <c r="Q59" s="1502"/>
      <c r="R59" s="1502"/>
      <c r="S59" s="1503"/>
      <c r="T59" s="322" t="s">
        <v>921</v>
      </c>
      <c r="V59" s="323"/>
      <c r="W59" s="315"/>
      <c r="X59" s="316"/>
      <c r="Y59" s="316"/>
      <c r="Z59" s="316"/>
      <c r="AA59" s="316"/>
      <c r="AB59" s="316"/>
      <c r="AC59" s="317"/>
      <c r="AD59" s="315"/>
      <c r="AE59" s="316"/>
      <c r="AF59" s="316"/>
      <c r="AG59" s="316"/>
      <c r="AH59" s="316"/>
      <c r="AI59" s="316"/>
      <c r="AJ59" s="317"/>
      <c r="AK59" s="315"/>
      <c r="AL59" s="316"/>
      <c r="AM59" s="316"/>
      <c r="AN59" s="316"/>
      <c r="AO59" s="316"/>
      <c r="AP59" s="316"/>
      <c r="AQ59" s="317"/>
      <c r="AR59" s="315"/>
      <c r="AS59" s="316"/>
      <c r="AT59" s="316"/>
      <c r="AU59" s="316"/>
      <c r="AV59" s="316"/>
      <c r="AW59" s="316"/>
      <c r="AX59" s="317"/>
      <c r="AY59" s="315"/>
      <c r="AZ59" s="316"/>
      <c r="BA59" s="318"/>
      <c r="BB59" s="1507"/>
      <c r="BC59" s="1508"/>
      <c r="BD59" s="1509"/>
      <c r="BE59" s="1510"/>
      <c r="BF59" s="1511"/>
      <c r="BG59" s="1512"/>
      <c r="BH59" s="1512"/>
      <c r="BI59" s="1512"/>
      <c r="BJ59" s="1513"/>
    </row>
    <row r="60" spans="2:62" ht="20.25" customHeight="1" x14ac:dyDescent="0.15">
      <c r="B60" s="1520"/>
      <c r="C60" s="1533"/>
      <c r="D60" s="1534"/>
      <c r="E60" s="302"/>
      <c r="F60" s="303">
        <f>C59</f>
        <v>0</v>
      </c>
      <c r="G60" s="302"/>
      <c r="H60" s="303">
        <f>I59</f>
        <v>0</v>
      </c>
      <c r="I60" s="1535"/>
      <c r="J60" s="1536"/>
      <c r="K60" s="1537"/>
      <c r="L60" s="1538"/>
      <c r="M60" s="1538"/>
      <c r="N60" s="1534"/>
      <c r="O60" s="1501"/>
      <c r="P60" s="1502"/>
      <c r="Q60" s="1502"/>
      <c r="R60" s="1502"/>
      <c r="S60" s="1503"/>
      <c r="T60" s="319" t="s">
        <v>924</v>
      </c>
      <c r="U60" s="320"/>
      <c r="V60" s="321"/>
      <c r="W60" s="307" t="str">
        <f>IF(W59="","",VLOOKUP(W59,'別紙１-１　シフト記号表（従来型・ユニット型共通）'!$C$6:$L$47,10,FALSE))</f>
        <v/>
      </c>
      <c r="X60" s="308" t="str">
        <f>IF(X59="","",VLOOKUP(X59,'別紙１-１　シフト記号表（従来型・ユニット型共通）'!$C$6:$L$47,10,FALSE))</f>
        <v/>
      </c>
      <c r="Y60" s="308" t="str">
        <f>IF(Y59="","",VLOOKUP(Y59,'別紙１-１　シフト記号表（従来型・ユニット型共通）'!$C$6:$L$47,10,FALSE))</f>
        <v/>
      </c>
      <c r="Z60" s="308" t="str">
        <f>IF(Z59="","",VLOOKUP(Z59,'別紙１-１　シフト記号表（従来型・ユニット型共通）'!$C$6:$L$47,10,FALSE))</f>
        <v/>
      </c>
      <c r="AA60" s="308" t="str">
        <f>IF(AA59="","",VLOOKUP(AA59,'別紙１-１　シフト記号表（従来型・ユニット型共通）'!$C$6:$L$47,10,FALSE))</f>
        <v/>
      </c>
      <c r="AB60" s="308" t="str">
        <f>IF(AB59="","",VLOOKUP(AB59,'別紙１-１　シフト記号表（従来型・ユニット型共通）'!$C$6:$L$47,10,FALSE))</f>
        <v/>
      </c>
      <c r="AC60" s="309" t="str">
        <f>IF(AC59="","",VLOOKUP(AC59,'別紙１-１　シフト記号表（従来型・ユニット型共通）'!$C$6:$L$47,10,FALSE))</f>
        <v/>
      </c>
      <c r="AD60" s="307" t="str">
        <f>IF(AD59="","",VLOOKUP(AD59,'別紙１-１　シフト記号表（従来型・ユニット型共通）'!$C$6:$L$47,10,FALSE))</f>
        <v/>
      </c>
      <c r="AE60" s="308" t="str">
        <f>IF(AE59="","",VLOOKUP(AE59,'別紙１-１　シフト記号表（従来型・ユニット型共通）'!$C$6:$L$47,10,FALSE))</f>
        <v/>
      </c>
      <c r="AF60" s="308" t="str">
        <f>IF(AF59="","",VLOOKUP(AF59,'別紙１-１　シフト記号表（従来型・ユニット型共通）'!$C$6:$L$47,10,FALSE))</f>
        <v/>
      </c>
      <c r="AG60" s="308" t="str">
        <f>IF(AG59="","",VLOOKUP(AG59,'別紙１-１　シフト記号表（従来型・ユニット型共通）'!$C$6:$L$47,10,FALSE))</f>
        <v/>
      </c>
      <c r="AH60" s="308" t="str">
        <f>IF(AH59="","",VLOOKUP(AH59,'別紙１-１　シフト記号表（従来型・ユニット型共通）'!$C$6:$L$47,10,FALSE))</f>
        <v/>
      </c>
      <c r="AI60" s="308" t="str">
        <f>IF(AI59="","",VLOOKUP(AI59,'別紙１-１　シフト記号表（従来型・ユニット型共通）'!$C$6:$L$47,10,FALSE))</f>
        <v/>
      </c>
      <c r="AJ60" s="309" t="str">
        <f>IF(AJ59="","",VLOOKUP(AJ59,'別紙１-１　シフト記号表（従来型・ユニット型共通）'!$C$6:$L$47,10,FALSE))</f>
        <v/>
      </c>
      <c r="AK60" s="307" t="str">
        <f>IF(AK59="","",VLOOKUP(AK59,'別紙１-１　シフト記号表（従来型・ユニット型共通）'!$C$6:$L$47,10,FALSE))</f>
        <v/>
      </c>
      <c r="AL60" s="308" t="str">
        <f>IF(AL59="","",VLOOKUP(AL59,'別紙１-１　シフト記号表（従来型・ユニット型共通）'!$C$6:$L$47,10,FALSE))</f>
        <v/>
      </c>
      <c r="AM60" s="308" t="str">
        <f>IF(AM59="","",VLOOKUP(AM59,'別紙１-１　シフト記号表（従来型・ユニット型共通）'!$C$6:$L$47,10,FALSE))</f>
        <v/>
      </c>
      <c r="AN60" s="308" t="str">
        <f>IF(AN59="","",VLOOKUP(AN59,'別紙１-１　シフト記号表（従来型・ユニット型共通）'!$C$6:$L$47,10,FALSE))</f>
        <v/>
      </c>
      <c r="AO60" s="308" t="str">
        <f>IF(AO59="","",VLOOKUP(AO59,'別紙１-１　シフト記号表（従来型・ユニット型共通）'!$C$6:$L$47,10,FALSE))</f>
        <v/>
      </c>
      <c r="AP60" s="308" t="str">
        <f>IF(AP59="","",VLOOKUP(AP59,'別紙１-１　シフト記号表（従来型・ユニット型共通）'!$C$6:$L$47,10,FALSE))</f>
        <v/>
      </c>
      <c r="AQ60" s="309" t="str">
        <f>IF(AQ59="","",VLOOKUP(AQ59,'別紙１-１　シフト記号表（従来型・ユニット型共通）'!$C$6:$L$47,10,FALSE))</f>
        <v/>
      </c>
      <c r="AR60" s="307" t="str">
        <f>IF(AR59="","",VLOOKUP(AR59,'別紙１-１　シフト記号表（従来型・ユニット型共通）'!$C$6:$L$47,10,FALSE))</f>
        <v/>
      </c>
      <c r="AS60" s="308" t="str">
        <f>IF(AS59="","",VLOOKUP(AS59,'別紙１-１　シフト記号表（従来型・ユニット型共通）'!$C$6:$L$47,10,FALSE))</f>
        <v/>
      </c>
      <c r="AT60" s="308" t="str">
        <f>IF(AT59="","",VLOOKUP(AT59,'別紙１-１　シフト記号表（従来型・ユニット型共通）'!$C$6:$L$47,10,FALSE))</f>
        <v/>
      </c>
      <c r="AU60" s="308" t="str">
        <f>IF(AU59="","",VLOOKUP(AU59,'別紙１-１　シフト記号表（従来型・ユニット型共通）'!$C$6:$L$47,10,FALSE))</f>
        <v/>
      </c>
      <c r="AV60" s="308" t="str">
        <f>IF(AV59="","",VLOOKUP(AV59,'別紙１-１　シフト記号表（従来型・ユニット型共通）'!$C$6:$L$47,10,FALSE))</f>
        <v/>
      </c>
      <c r="AW60" s="308" t="str">
        <f>IF(AW59="","",VLOOKUP(AW59,'別紙１-１　シフト記号表（従来型・ユニット型共通）'!$C$6:$L$47,10,FALSE))</f>
        <v/>
      </c>
      <c r="AX60" s="309" t="str">
        <f>IF(AX59="","",VLOOKUP(AX59,'別紙１-１　シフト記号表（従来型・ユニット型共通）'!$C$6:$L$47,10,FALSE))</f>
        <v/>
      </c>
      <c r="AY60" s="307" t="str">
        <f>IF(AY59="","",VLOOKUP(AY59,'別紙１-１　シフト記号表（従来型・ユニット型共通）'!$C$6:$L$47,10,FALSE))</f>
        <v/>
      </c>
      <c r="AZ60" s="308" t="str">
        <f>IF(AZ59="","",VLOOKUP(AZ59,'別紙１-１　シフト記号表（従来型・ユニット型共通）'!$C$6:$L$47,10,FALSE))</f>
        <v/>
      </c>
      <c r="BA60" s="308" t="str">
        <f>IF(BA59="","",VLOOKUP(BA59,'別紙１-１　シフト記号表（従来型・ユニット型共通）'!$C$6:$L$47,10,FALSE))</f>
        <v/>
      </c>
      <c r="BB60" s="1542">
        <f>IF($BE$3="４週",SUM(W60:AX60),IF($BE$3="暦月",SUM(W60:BA60),""))</f>
        <v>0</v>
      </c>
      <c r="BC60" s="1543"/>
      <c r="BD60" s="1544">
        <f>IF($BE$3="４週",BB60/4,IF($BE$3="暦月",(BB60/($BE$8/7)),""))</f>
        <v>0</v>
      </c>
      <c r="BE60" s="1543"/>
      <c r="BF60" s="1539"/>
      <c r="BG60" s="1540"/>
      <c r="BH60" s="1540"/>
      <c r="BI60" s="1540"/>
      <c r="BJ60" s="1541"/>
    </row>
    <row r="61" spans="2:62" ht="20.25" customHeight="1" x14ac:dyDescent="0.15">
      <c r="B61" s="1487">
        <f>B59+1</f>
        <v>23</v>
      </c>
      <c r="C61" s="1489"/>
      <c r="D61" s="1490"/>
      <c r="E61" s="302"/>
      <c r="F61" s="303"/>
      <c r="G61" s="302"/>
      <c r="H61" s="303"/>
      <c r="I61" s="1493"/>
      <c r="J61" s="1494"/>
      <c r="K61" s="1497"/>
      <c r="L61" s="1498"/>
      <c r="M61" s="1498"/>
      <c r="N61" s="1490"/>
      <c r="O61" s="1501"/>
      <c r="P61" s="1502"/>
      <c r="Q61" s="1502"/>
      <c r="R61" s="1502"/>
      <c r="S61" s="1503"/>
      <c r="T61" s="322" t="s">
        <v>921</v>
      </c>
      <c r="V61" s="323"/>
      <c r="W61" s="315"/>
      <c r="X61" s="316"/>
      <c r="Y61" s="316"/>
      <c r="Z61" s="316"/>
      <c r="AA61" s="316"/>
      <c r="AB61" s="316"/>
      <c r="AC61" s="317"/>
      <c r="AD61" s="315"/>
      <c r="AE61" s="316"/>
      <c r="AF61" s="316"/>
      <c r="AG61" s="316"/>
      <c r="AH61" s="316"/>
      <c r="AI61" s="316"/>
      <c r="AJ61" s="317"/>
      <c r="AK61" s="315"/>
      <c r="AL61" s="316"/>
      <c r="AM61" s="316"/>
      <c r="AN61" s="316"/>
      <c r="AO61" s="316"/>
      <c r="AP61" s="316"/>
      <c r="AQ61" s="317"/>
      <c r="AR61" s="315"/>
      <c r="AS61" s="316"/>
      <c r="AT61" s="316"/>
      <c r="AU61" s="316"/>
      <c r="AV61" s="316"/>
      <c r="AW61" s="316"/>
      <c r="AX61" s="317"/>
      <c r="AY61" s="315"/>
      <c r="AZ61" s="316"/>
      <c r="BA61" s="318"/>
      <c r="BB61" s="1507"/>
      <c r="BC61" s="1508"/>
      <c r="BD61" s="1509"/>
      <c r="BE61" s="1510"/>
      <c r="BF61" s="1511"/>
      <c r="BG61" s="1512"/>
      <c r="BH61" s="1512"/>
      <c r="BI61" s="1512"/>
      <c r="BJ61" s="1513"/>
    </row>
    <row r="62" spans="2:62" ht="20.25" customHeight="1" x14ac:dyDescent="0.15">
      <c r="B62" s="1520"/>
      <c r="C62" s="1533"/>
      <c r="D62" s="1534"/>
      <c r="E62" s="302"/>
      <c r="F62" s="303">
        <f>C61</f>
        <v>0</v>
      </c>
      <c r="G62" s="302"/>
      <c r="H62" s="303">
        <f>I61</f>
        <v>0</v>
      </c>
      <c r="I62" s="1535"/>
      <c r="J62" s="1536"/>
      <c r="K62" s="1537"/>
      <c r="L62" s="1538"/>
      <c r="M62" s="1538"/>
      <c r="N62" s="1534"/>
      <c r="O62" s="1501"/>
      <c r="P62" s="1502"/>
      <c r="Q62" s="1502"/>
      <c r="R62" s="1502"/>
      <c r="S62" s="1503"/>
      <c r="T62" s="319" t="s">
        <v>924</v>
      </c>
      <c r="U62" s="320"/>
      <c r="V62" s="321"/>
      <c r="W62" s="307" t="str">
        <f>IF(W61="","",VLOOKUP(W61,'別紙１-１　シフト記号表（従来型・ユニット型共通）'!$C$6:$L$47,10,FALSE))</f>
        <v/>
      </c>
      <c r="X62" s="308" t="str">
        <f>IF(X61="","",VLOOKUP(X61,'別紙１-１　シフト記号表（従来型・ユニット型共通）'!$C$6:$L$47,10,FALSE))</f>
        <v/>
      </c>
      <c r="Y62" s="308" t="str">
        <f>IF(Y61="","",VLOOKUP(Y61,'別紙１-１　シフト記号表（従来型・ユニット型共通）'!$C$6:$L$47,10,FALSE))</f>
        <v/>
      </c>
      <c r="Z62" s="308" t="str">
        <f>IF(Z61="","",VLOOKUP(Z61,'別紙１-１　シフト記号表（従来型・ユニット型共通）'!$C$6:$L$47,10,FALSE))</f>
        <v/>
      </c>
      <c r="AA62" s="308" t="str">
        <f>IF(AA61="","",VLOOKUP(AA61,'別紙１-１　シフト記号表（従来型・ユニット型共通）'!$C$6:$L$47,10,FALSE))</f>
        <v/>
      </c>
      <c r="AB62" s="308" t="str">
        <f>IF(AB61="","",VLOOKUP(AB61,'別紙１-１　シフト記号表（従来型・ユニット型共通）'!$C$6:$L$47,10,FALSE))</f>
        <v/>
      </c>
      <c r="AC62" s="309" t="str">
        <f>IF(AC61="","",VLOOKUP(AC61,'別紙１-１　シフト記号表（従来型・ユニット型共通）'!$C$6:$L$47,10,FALSE))</f>
        <v/>
      </c>
      <c r="AD62" s="307" t="str">
        <f>IF(AD61="","",VLOOKUP(AD61,'別紙１-１　シフト記号表（従来型・ユニット型共通）'!$C$6:$L$47,10,FALSE))</f>
        <v/>
      </c>
      <c r="AE62" s="308" t="str">
        <f>IF(AE61="","",VLOOKUP(AE61,'別紙１-１　シフト記号表（従来型・ユニット型共通）'!$C$6:$L$47,10,FALSE))</f>
        <v/>
      </c>
      <c r="AF62" s="308" t="str">
        <f>IF(AF61="","",VLOOKUP(AF61,'別紙１-１　シフト記号表（従来型・ユニット型共通）'!$C$6:$L$47,10,FALSE))</f>
        <v/>
      </c>
      <c r="AG62" s="308" t="str">
        <f>IF(AG61="","",VLOOKUP(AG61,'別紙１-１　シフト記号表（従来型・ユニット型共通）'!$C$6:$L$47,10,FALSE))</f>
        <v/>
      </c>
      <c r="AH62" s="308" t="str">
        <f>IF(AH61="","",VLOOKUP(AH61,'別紙１-１　シフト記号表（従来型・ユニット型共通）'!$C$6:$L$47,10,FALSE))</f>
        <v/>
      </c>
      <c r="AI62" s="308" t="str">
        <f>IF(AI61="","",VLOOKUP(AI61,'別紙１-１　シフト記号表（従来型・ユニット型共通）'!$C$6:$L$47,10,FALSE))</f>
        <v/>
      </c>
      <c r="AJ62" s="309" t="str">
        <f>IF(AJ61="","",VLOOKUP(AJ61,'別紙１-１　シフト記号表（従来型・ユニット型共通）'!$C$6:$L$47,10,FALSE))</f>
        <v/>
      </c>
      <c r="AK62" s="307" t="str">
        <f>IF(AK61="","",VLOOKUP(AK61,'別紙１-１　シフト記号表（従来型・ユニット型共通）'!$C$6:$L$47,10,FALSE))</f>
        <v/>
      </c>
      <c r="AL62" s="308" t="str">
        <f>IF(AL61="","",VLOOKUP(AL61,'別紙１-１　シフト記号表（従来型・ユニット型共通）'!$C$6:$L$47,10,FALSE))</f>
        <v/>
      </c>
      <c r="AM62" s="308" t="str">
        <f>IF(AM61="","",VLOOKUP(AM61,'別紙１-１　シフト記号表（従来型・ユニット型共通）'!$C$6:$L$47,10,FALSE))</f>
        <v/>
      </c>
      <c r="AN62" s="308" t="str">
        <f>IF(AN61="","",VLOOKUP(AN61,'別紙１-１　シフト記号表（従来型・ユニット型共通）'!$C$6:$L$47,10,FALSE))</f>
        <v/>
      </c>
      <c r="AO62" s="308" t="str">
        <f>IF(AO61="","",VLOOKUP(AO61,'別紙１-１　シフト記号表（従来型・ユニット型共通）'!$C$6:$L$47,10,FALSE))</f>
        <v/>
      </c>
      <c r="AP62" s="308" t="str">
        <f>IF(AP61="","",VLOOKUP(AP61,'別紙１-１　シフト記号表（従来型・ユニット型共通）'!$C$6:$L$47,10,FALSE))</f>
        <v/>
      </c>
      <c r="AQ62" s="309" t="str">
        <f>IF(AQ61="","",VLOOKUP(AQ61,'別紙１-１　シフト記号表（従来型・ユニット型共通）'!$C$6:$L$47,10,FALSE))</f>
        <v/>
      </c>
      <c r="AR62" s="307" t="str">
        <f>IF(AR61="","",VLOOKUP(AR61,'別紙１-１　シフト記号表（従来型・ユニット型共通）'!$C$6:$L$47,10,FALSE))</f>
        <v/>
      </c>
      <c r="AS62" s="308" t="str">
        <f>IF(AS61="","",VLOOKUP(AS61,'別紙１-１　シフト記号表（従来型・ユニット型共通）'!$C$6:$L$47,10,FALSE))</f>
        <v/>
      </c>
      <c r="AT62" s="308" t="str">
        <f>IF(AT61="","",VLOOKUP(AT61,'別紙１-１　シフト記号表（従来型・ユニット型共通）'!$C$6:$L$47,10,FALSE))</f>
        <v/>
      </c>
      <c r="AU62" s="308" t="str">
        <f>IF(AU61="","",VLOOKUP(AU61,'別紙１-１　シフト記号表（従来型・ユニット型共通）'!$C$6:$L$47,10,FALSE))</f>
        <v/>
      </c>
      <c r="AV62" s="308" t="str">
        <f>IF(AV61="","",VLOOKUP(AV61,'別紙１-１　シフト記号表（従来型・ユニット型共通）'!$C$6:$L$47,10,FALSE))</f>
        <v/>
      </c>
      <c r="AW62" s="308" t="str">
        <f>IF(AW61="","",VLOOKUP(AW61,'別紙１-１　シフト記号表（従来型・ユニット型共通）'!$C$6:$L$47,10,FALSE))</f>
        <v/>
      </c>
      <c r="AX62" s="309" t="str">
        <f>IF(AX61="","",VLOOKUP(AX61,'別紙１-１　シフト記号表（従来型・ユニット型共通）'!$C$6:$L$47,10,FALSE))</f>
        <v/>
      </c>
      <c r="AY62" s="307" t="str">
        <f>IF(AY61="","",VLOOKUP(AY61,'別紙１-１　シフト記号表（従来型・ユニット型共通）'!$C$6:$L$47,10,FALSE))</f>
        <v/>
      </c>
      <c r="AZ62" s="308" t="str">
        <f>IF(AZ61="","",VLOOKUP(AZ61,'別紙１-１　シフト記号表（従来型・ユニット型共通）'!$C$6:$L$47,10,FALSE))</f>
        <v/>
      </c>
      <c r="BA62" s="308" t="str">
        <f>IF(BA61="","",VLOOKUP(BA61,'別紙１-１　シフト記号表（従来型・ユニット型共通）'!$C$6:$L$47,10,FALSE))</f>
        <v/>
      </c>
      <c r="BB62" s="1542">
        <f>IF($BE$3="４週",SUM(W62:AX62),IF($BE$3="暦月",SUM(W62:BA62),""))</f>
        <v>0</v>
      </c>
      <c r="BC62" s="1543"/>
      <c r="BD62" s="1544">
        <f>IF($BE$3="４週",BB62/4,IF($BE$3="暦月",(BB62/($BE$8/7)),""))</f>
        <v>0</v>
      </c>
      <c r="BE62" s="1543"/>
      <c r="BF62" s="1539"/>
      <c r="BG62" s="1540"/>
      <c r="BH62" s="1540"/>
      <c r="BI62" s="1540"/>
      <c r="BJ62" s="1541"/>
    </row>
    <row r="63" spans="2:62" ht="20.25" customHeight="1" x14ac:dyDescent="0.15">
      <c r="B63" s="1487">
        <f>B61+1</f>
        <v>24</v>
      </c>
      <c r="C63" s="1489"/>
      <c r="D63" s="1490"/>
      <c r="E63" s="302"/>
      <c r="F63" s="303"/>
      <c r="G63" s="302"/>
      <c r="H63" s="303"/>
      <c r="I63" s="1493"/>
      <c r="J63" s="1494"/>
      <c r="K63" s="1497"/>
      <c r="L63" s="1498"/>
      <c r="M63" s="1498"/>
      <c r="N63" s="1490"/>
      <c r="O63" s="1501"/>
      <c r="P63" s="1502"/>
      <c r="Q63" s="1502"/>
      <c r="R63" s="1502"/>
      <c r="S63" s="1503"/>
      <c r="T63" s="322" t="s">
        <v>921</v>
      </c>
      <c r="V63" s="323"/>
      <c r="W63" s="315"/>
      <c r="X63" s="316"/>
      <c r="Y63" s="316"/>
      <c r="Z63" s="316"/>
      <c r="AA63" s="316"/>
      <c r="AB63" s="316"/>
      <c r="AC63" s="317"/>
      <c r="AD63" s="315"/>
      <c r="AE63" s="316"/>
      <c r="AF63" s="316"/>
      <c r="AG63" s="316"/>
      <c r="AH63" s="316"/>
      <c r="AI63" s="316"/>
      <c r="AJ63" s="317"/>
      <c r="AK63" s="315"/>
      <c r="AL63" s="316"/>
      <c r="AM63" s="316"/>
      <c r="AN63" s="316"/>
      <c r="AO63" s="316"/>
      <c r="AP63" s="316"/>
      <c r="AQ63" s="317"/>
      <c r="AR63" s="315"/>
      <c r="AS63" s="316"/>
      <c r="AT63" s="316"/>
      <c r="AU63" s="316"/>
      <c r="AV63" s="316"/>
      <c r="AW63" s="316"/>
      <c r="AX63" s="317"/>
      <c r="AY63" s="315"/>
      <c r="AZ63" s="316"/>
      <c r="BA63" s="318"/>
      <c r="BB63" s="1507"/>
      <c r="BC63" s="1508"/>
      <c r="BD63" s="1509"/>
      <c r="BE63" s="1510"/>
      <c r="BF63" s="1511"/>
      <c r="BG63" s="1512"/>
      <c r="BH63" s="1512"/>
      <c r="BI63" s="1512"/>
      <c r="BJ63" s="1513"/>
    </row>
    <row r="64" spans="2:62" ht="20.25" customHeight="1" x14ac:dyDescent="0.15">
      <c r="B64" s="1520"/>
      <c r="C64" s="1533"/>
      <c r="D64" s="1534"/>
      <c r="E64" s="302"/>
      <c r="F64" s="303">
        <f>C63</f>
        <v>0</v>
      </c>
      <c r="G64" s="302"/>
      <c r="H64" s="303">
        <f>I63</f>
        <v>0</v>
      </c>
      <c r="I64" s="1535"/>
      <c r="J64" s="1536"/>
      <c r="K64" s="1537"/>
      <c r="L64" s="1538"/>
      <c r="M64" s="1538"/>
      <c r="N64" s="1534"/>
      <c r="O64" s="1501"/>
      <c r="P64" s="1502"/>
      <c r="Q64" s="1502"/>
      <c r="R64" s="1502"/>
      <c r="S64" s="1503"/>
      <c r="T64" s="319" t="s">
        <v>924</v>
      </c>
      <c r="U64" s="320"/>
      <c r="V64" s="321"/>
      <c r="W64" s="307" t="str">
        <f>IF(W63="","",VLOOKUP(W63,'別紙１-１　シフト記号表（従来型・ユニット型共通）'!$C$6:$L$47,10,FALSE))</f>
        <v/>
      </c>
      <c r="X64" s="308" t="str">
        <f>IF(X63="","",VLOOKUP(X63,'別紙１-１　シフト記号表（従来型・ユニット型共通）'!$C$6:$L$47,10,FALSE))</f>
        <v/>
      </c>
      <c r="Y64" s="308" t="str">
        <f>IF(Y63="","",VLOOKUP(Y63,'別紙１-１　シフト記号表（従来型・ユニット型共通）'!$C$6:$L$47,10,FALSE))</f>
        <v/>
      </c>
      <c r="Z64" s="308" t="str">
        <f>IF(Z63="","",VLOOKUP(Z63,'別紙１-１　シフト記号表（従来型・ユニット型共通）'!$C$6:$L$47,10,FALSE))</f>
        <v/>
      </c>
      <c r="AA64" s="308" t="str">
        <f>IF(AA63="","",VLOOKUP(AA63,'別紙１-１　シフト記号表（従来型・ユニット型共通）'!$C$6:$L$47,10,FALSE))</f>
        <v/>
      </c>
      <c r="AB64" s="308" t="str">
        <f>IF(AB63="","",VLOOKUP(AB63,'別紙１-１　シフト記号表（従来型・ユニット型共通）'!$C$6:$L$47,10,FALSE))</f>
        <v/>
      </c>
      <c r="AC64" s="309" t="str">
        <f>IF(AC63="","",VLOOKUP(AC63,'別紙１-１　シフト記号表（従来型・ユニット型共通）'!$C$6:$L$47,10,FALSE))</f>
        <v/>
      </c>
      <c r="AD64" s="307" t="str">
        <f>IF(AD63="","",VLOOKUP(AD63,'別紙１-１　シフト記号表（従来型・ユニット型共通）'!$C$6:$L$47,10,FALSE))</f>
        <v/>
      </c>
      <c r="AE64" s="308" t="str">
        <f>IF(AE63="","",VLOOKUP(AE63,'別紙１-１　シフト記号表（従来型・ユニット型共通）'!$C$6:$L$47,10,FALSE))</f>
        <v/>
      </c>
      <c r="AF64" s="308" t="str">
        <f>IF(AF63="","",VLOOKUP(AF63,'別紙１-１　シフト記号表（従来型・ユニット型共通）'!$C$6:$L$47,10,FALSE))</f>
        <v/>
      </c>
      <c r="AG64" s="308" t="str">
        <f>IF(AG63="","",VLOOKUP(AG63,'別紙１-１　シフト記号表（従来型・ユニット型共通）'!$C$6:$L$47,10,FALSE))</f>
        <v/>
      </c>
      <c r="AH64" s="308" t="str">
        <f>IF(AH63="","",VLOOKUP(AH63,'別紙１-１　シフト記号表（従来型・ユニット型共通）'!$C$6:$L$47,10,FALSE))</f>
        <v/>
      </c>
      <c r="AI64" s="308" t="str">
        <f>IF(AI63="","",VLOOKUP(AI63,'別紙１-１　シフト記号表（従来型・ユニット型共通）'!$C$6:$L$47,10,FALSE))</f>
        <v/>
      </c>
      <c r="AJ64" s="309" t="str">
        <f>IF(AJ63="","",VLOOKUP(AJ63,'別紙１-１　シフト記号表（従来型・ユニット型共通）'!$C$6:$L$47,10,FALSE))</f>
        <v/>
      </c>
      <c r="AK64" s="307" t="str">
        <f>IF(AK63="","",VLOOKUP(AK63,'別紙１-１　シフト記号表（従来型・ユニット型共通）'!$C$6:$L$47,10,FALSE))</f>
        <v/>
      </c>
      <c r="AL64" s="308" t="str">
        <f>IF(AL63="","",VLOOKUP(AL63,'別紙１-１　シフト記号表（従来型・ユニット型共通）'!$C$6:$L$47,10,FALSE))</f>
        <v/>
      </c>
      <c r="AM64" s="308" t="str">
        <f>IF(AM63="","",VLOOKUP(AM63,'別紙１-１　シフト記号表（従来型・ユニット型共通）'!$C$6:$L$47,10,FALSE))</f>
        <v/>
      </c>
      <c r="AN64" s="308" t="str">
        <f>IF(AN63="","",VLOOKUP(AN63,'別紙１-１　シフト記号表（従来型・ユニット型共通）'!$C$6:$L$47,10,FALSE))</f>
        <v/>
      </c>
      <c r="AO64" s="308" t="str">
        <f>IF(AO63="","",VLOOKUP(AO63,'別紙１-１　シフト記号表（従来型・ユニット型共通）'!$C$6:$L$47,10,FALSE))</f>
        <v/>
      </c>
      <c r="AP64" s="308" t="str">
        <f>IF(AP63="","",VLOOKUP(AP63,'別紙１-１　シフト記号表（従来型・ユニット型共通）'!$C$6:$L$47,10,FALSE))</f>
        <v/>
      </c>
      <c r="AQ64" s="309" t="str">
        <f>IF(AQ63="","",VLOOKUP(AQ63,'別紙１-１　シフト記号表（従来型・ユニット型共通）'!$C$6:$L$47,10,FALSE))</f>
        <v/>
      </c>
      <c r="AR64" s="307" t="str">
        <f>IF(AR63="","",VLOOKUP(AR63,'別紙１-１　シフト記号表（従来型・ユニット型共通）'!$C$6:$L$47,10,FALSE))</f>
        <v/>
      </c>
      <c r="AS64" s="308" t="str">
        <f>IF(AS63="","",VLOOKUP(AS63,'別紙１-１　シフト記号表（従来型・ユニット型共通）'!$C$6:$L$47,10,FALSE))</f>
        <v/>
      </c>
      <c r="AT64" s="308" t="str">
        <f>IF(AT63="","",VLOOKUP(AT63,'別紙１-１　シフト記号表（従来型・ユニット型共通）'!$C$6:$L$47,10,FALSE))</f>
        <v/>
      </c>
      <c r="AU64" s="308" t="str">
        <f>IF(AU63="","",VLOOKUP(AU63,'別紙１-１　シフト記号表（従来型・ユニット型共通）'!$C$6:$L$47,10,FALSE))</f>
        <v/>
      </c>
      <c r="AV64" s="308" t="str">
        <f>IF(AV63="","",VLOOKUP(AV63,'別紙１-１　シフト記号表（従来型・ユニット型共通）'!$C$6:$L$47,10,FALSE))</f>
        <v/>
      </c>
      <c r="AW64" s="308" t="str">
        <f>IF(AW63="","",VLOOKUP(AW63,'別紙１-１　シフト記号表（従来型・ユニット型共通）'!$C$6:$L$47,10,FALSE))</f>
        <v/>
      </c>
      <c r="AX64" s="309" t="str">
        <f>IF(AX63="","",VLOOKUP(AX63,'別紙１-１　シフト記号表（従来型・ユニット型共通）'!$C$6:$L$47,10,FALSE))</f>
        <v/>
      </c>
      <c r="AY64" s="307" t="str">
        <f>IF(AY63="","",VLOOKUP(AY63,'別紙１-１　シフト記号表（従来型・ユニット型共通）'!$C$6:$L$47,10,FALSE))</f>
        <v/>
      </c>
      <c r="AZ64" s="308" t="str">
        <f>IF(AZ63="","",VLOOKUP(AZ63,'別紙１-１　シフト記号表（従来型・ユニット型共通）'!$C$6:$L$47,10,FALSE))</f>
        <v/>
      </c>
      <c r="BA64" s="308" t="str">
        <f>IF(BA63="","",VLOOKUP(BA63,'別紙１-１　シフト記号表（従来型・ユニット型共通）'!$C$6:$L$47,10,FALSE))</f>
        <v/>
      </c>
      <c r="BB64" s="1542">
        <f>IF($BE$3="４週",SUM(W64:AX64),IF($BE$3="暦月",SUM(W64:BA64),""))</f>
        <v>0</v>
      </c>
      <c r="BC64" s="1543"/>
      <c r="BD64" s="1544">
        <f>IF($BE$3="４週",BB64/4,IF($BE$3="暦月",(BB64/($BE$8/7)),""))</f>
        <v>0</v>
      </c>
      <c r="BE64" s="1543"/>
      <c r="BF64" s="1539"/>
      <c r="BG64" s="1540"/>
      <c r="BH64" s="1540"/>
      <c r="BI64" s="1540"/>
      <c r="BJ64" s="1541"/>
    </row>
    <row r="65" spans="2:62" ht="20.25" customHeight="1" x14ac:dyDescent="0.15">
      <c r="B65" s="1487">
        <f>B63+1</f>
        <v>25</v>
      </c>
      <c r="C65" s="1489"/>
      <c r="D65" s="1490"/>
      <c r="E65" s="302"/>
      <c r="F65" s="303"/>
      <c r="G65" s="302"/>
      <c r="H65" s="303"/>
      <c r="I65" s="1493"/>
      <c r="J65" s="1494"/>
      <c r="K65" s="1497"/>
      <c r="L65" s="1498"/>
      <c r="M65" s="1498"/>
      <c r="N65" s="1490"/>
      <c r="O65" s="1501"/>
      <c r="P65" s="1502"/>
      <c r="Q65" s="1502"/>
      <c r="R65" s="1502"/>
      <c r="S65" s="1503"/>
      <c r="T65" s="322" t="s">
        <v>921</v>
      </c>
      <c r="V65" s="323"/>
      <c r="W65" s="315"/>
      <c r="X65" s="316"/>
      <c r="Y65" s="316"/>
      <c r="Z65" s="316"/>
      <c r="AA65" s="316"/>
      <c r="AB65" s="316"/>
      <c r="AC65" s="317"/>
      <c r="AD65" s="315"/>
      <c r="AE65" s="316"/>
      <c r="AF65" s="316"/>
      <c r="AG65" s="316"/>
      <c r="AH65" s="316"/>
      <c r="AI65" s="316"/>
      <c r="AJ65" s="317"/>
      <c r="AK65" s="315"/>
      <c r="AL65" s="316"/>
      <c r="AM65" s="316"/>
      <c r="AN65" s="316"/>
      <c r="AO65" s="316"/>
      <c r="AP65" s="316"/>
      <c r="AQ65" s="317"/>
      <c r="AR65" s="315"/>
      <c r="AS65" s="316"/>
      <c r="AT65" s="316"/>
      <c r="AU65" s="316"/>
      <c r="AV65" s="316"/>
      <c r="AW65" s="316"/>
      <c r="AX65" s="317"/>
      <c r="AY65" s="315"/>
      <c r="AZ65" s="316"/>
      <c r="BA65" s="318"/>
      <c r="BB65" s="1507"/>
      <c r="BC65" s="1508"/>
      <c r="BD65" s="1509"/>
      <c r="BE65" s="1510"/>
      <c r="BF65" s="1511"/>
      <c r="BG65" s="1512"/>
      <c r="BH65" s="1512"/>
      <c r="BI65" s="1512"/>
      <c r="BJ65" s="1513"/>
    </row>
    <row r="66" spans="2:62" ht="20.25" customHeight="1" x14ac:dyDescent="0.15">
      <c r="B66" s="1520"/>
      <c r="C66" s="1533"/>
      <c r="D66" s="1534"/>
      <c r="E66" s="302"/>
      <c r="F66" s="303">
        <f>C65</f>
        <v>0</v>
      </c>
      <c r="G66" s="302"/>
      <c r="H66" s="303">
        <f>I65</f>
        <v>0</v>
      </c>
      <c r="I66" s="1535"/>
      <c r="J66" s="1536"/>
      <c r="K66" s="1537"/>
      <c r="L66" s="1538"/>
      <c r="M66" s="1538"/>
      <c r="N66" s="1534"/>
      <c r="O66" s="1501"/>
      <c r="P66" s="1502"/>
      <c r="Q66" s="1502"/>
      <c r="R66" s="1502"/>
      <c r="S66" s="1503"/>
      <c r="T66" s="319" t="s">
        <v>924</v>
      </c>
      <c r="U66" s="320"/>
      <c r="V66" s="321"/>
      <c r="W66" s="307" t="str">
        <f>IF(W65="","",VLOOKUP(W65,'別紙１-１　シフト記号表（従来型・ユニット型共通）'!$C$6:$L$47,10,FALSE))</f>
        <v/>
      </c>
      <c r="X66" s="308" t="str">
        <f>IF(X65="","",VLOOKUP(X65,'別紙１-１　シフト記号表（従来型・ユニット型共通）'!$C$6:$L$47,10,FALSE))</f>
        <v/>
      </c>
      <c r="Y66" s="308" t="str">
        <f>IF(Y65="","",VLOOKUP(Y65,'別紙１-１　シフト記号表（従来型・ユニット型共通）'!$C$6:$L$47,10,FALSE))</f>
        <v/>
      </c>
      <c r="Z66" s="308" t="str">
        <f>IF(Z65="","",VLOOKUP(Z65,'別紙１-１　シフト記号表（従来型・ユニット型共通）'!$C$6:$L$47,10,FALSE))</f>
        <v/>
      </c>
      <c r="AA66" s="308" t="str">
        <f>IF(AA65="","",VLOOKUP(AA65,'別紙１-１　シフト記号表（従来型・ユニット型共通）'!$C$6:$L$47,10,FALSE))</f>
        <v/>
      </c>
      <c r="AB66" s="308" t="str">
        <f>IF(AB65="","",VLOOKUP(AB65,'別紙１-１　シフト記号表（従来型・ユニット型共通）'!$C$6:$L$47,10,FALSE))</f>
        <v/>
      </c>
      <c r="AC66" s="309" t="str">
        <f>IF(AC65="","",VLOOKUP(AC65,'別紙１-１　シフト記号表（従来型・ユニット型共通）'!$C$6:$L$47,10,FALSE))</f>
        <v/>
      </c>
      <c r="AD66" s="307" t="str">
        <f>IF(AD65="","",VLOOKUP(AD65,'別紙１-１　シフト記号表（従来型・ユニット型共通）'!$C$6:$L$47,10,FALSE))</f>
        <v/>
      </c>
      <c r="AE66" s="308" t="str">
        <f>IF(AE65="","",VLOOKUP(AE65,'別紙１-１　シフト記号表（従来型・ユニット型共通）'!$C$6:$L$47,10,FALSE))</f>
        <v/>
      </c>
      <c r="AF66" s="308" t="str">
        <f>IF(AF65="","",VLOOKUP(AF65,'別紙１-１　シフト記号表（従来型・ユニット型共通）'!$C$6:$L$47,10,FALSE))</f>
        <v/>
      </c>
      <c r="AG66" s="308" t="str">
        <f>IF(AG65="","",VLOOKUP(AG65,'別紙１-１　シフト記号表（従来型・ユニット型共通）'!$C$6:$L$47,10,FALSE))</f>
        <v/>
      </c>
      <c r="AH66" s="308" t="str">
        <f>IF(AH65="","",VLOOKUP(AH65,'別紙１-１　シフト記号表（従来型・ユニット型共通）'!$C$6:$L$47,10,FALSE))</f>
        <v/>
      </c>
      <c r="AI66" s="308" t="str">
        <f>IF(AI65="","",VLOOKUP(AI65,'別紙１-１　シフト記号表（従来型・ユニット型共通）'!$C$6:$L$47,10,FALSE))</f>
        <v/>
      </c>
      <c r="AJ66" s="309" t="str">
        <f>IF(AJ65="","",VLOOKUP(AJ65,'別紙１-１　シフト記号表（従来型・ユニット型共通）'!$C$6:$L$47,10,FALSE))</f>
        <v/>
      </c>
      <c r="AK66" s="307" t="str">
        <f>IF(AK65="","",VLOOKUP(AK65,'別紙１-１　シフト記号表（従来型・ユニット型共通）'!$C$6:$L$47,10,FALSE))</f>
        <v/>
      </c>
      <c r="AL66" s="308" t="str">
        <f>IF(AL65="","",VLOOKUP(AL65,'別紙１-１　シフト記号表（従来型・ユニット型共通）'!$C$6:$L$47,10,FALSE))</f>
        <v/>
      </c>
      <c r="AM66" s="308" t="str">
        <f>IF(AM65="","",VLOOKUP(AM65,'別紙１-１　シフト記号表（従来型・ユニット型共通）'!$C$6:$L$47,10,FALSE))</f>
        <v/>
      </c>
      <c r="AN66" s="308" t="str">
        <f>IF(AN65="","",VLOOKUP(AN65,'別紙１-１　シフト記号表（従来型・ユニット型共通）'!$C$6:$L$47,10,FALSE))</f>
        <v/>
      </c>
      <c r="AO66" s="308" t="str">
        <f>IF(AO65="","",VLOOKUP(AO65,'別紙１-１　シフト記号表（従来型・ユニット型共通）'!$C$6:$L$47,10,FALSE))</f>
        <v/>
      </c>
      <c r="AP66" s="308" t="str">
        <f>IF(AP65="","",VLOOKUP(AP65,'別紙１-１　シフト記号表（従来型・ユニット型共通）'!$C$6:$L$47,10,FALSE))</f>
        <v/>
      </c>
      <c r="AQ66" s="309" t="str">
        <f>IF(AQ65="","",VLOOKUP(AQ65,'別紙１-１　シフト記号表（従来型・ユニット型共通）'!$C$6:$L$47,10,FALSE))</f>
        <v/>
      </c>
      <c r="AR66" s="307" t="str">
        <f>IF(AR65="","",VLOOKUP(AR65,'別紙１-１　シフト記号表（従来型・ユニット型共通）'!$C$6:$L$47,10,FALSE))</f>
        <v/>
      </c>
      <c r="AS66" s="308" t="str">
        <f>IF(AS65="","",VLOOKUP(AS65,'別紙１-１　シフト記号表（従来型・ユニット型共通）'!$C$6:$L$47,10,FALSE))</f>
        <v/>
      </c>
      <c r="AT66" s="308" t="str">
        <f>IF(AT65="","",VLOOKUP(AT65,'別紙１-１　シフト記号表（従来型・ユニット型共通）'!$C$6:$L$47,10,FALSE))</f>
        <v/>
      </c>
      <c r="AU66" s="308" t="str">
        <f>IF(AU65="","",VLOOKUP(AU65,'別紙１-１　シフト記号表（従来型・ユニット型共通）'!$C$6:$L$47,10,FALSE))</f>
        <v/>
      </c>
      <c r="AV66" s="308" t="str">
        <f>IF(AV65="","",VLOOKUP(AV65,'別紙１-１　シフト記号表（従来型・ユニット型共通）'!$C$6:$L$47,10,FALSE))</f>
        <v/>
      </c>
      <c r="AW66" s="308" t="str">
        <f>IF(AW65="","",VLOOKUP(AW65,'別紙１-１　シフト記号表（従来型・ユニット型共通）'!$C$6:$L$47,10,FALSE))</f>
        <v/>
      </c>
      <c r="AX66" s="309" t="str">
        <f>IF(AX65="","",VLOOKUP(AX65,'別紙１-１　シフト記号表（従来型・ユニット型共通）'!$C$6:$L$47,10,FALSE))</f>
        <v/>
      </c>
      <c r="AY66" s="307" t="str">
        <f>IF(AY65="","",VLOOKUP(AY65,'別紙１-１　シフト記号表（従来型・ユニット型共通）'!$C$6:$L$47,10,FALSE))</f>
        <v/>
      </c>
      <c r="AZ66" s="308" t="str">
        <f>IF(AZ65="","",VLOOKUP(AZ65,'別紙１-１　シフト記号表（従来型・ユニット型共通）'!$C$6:$L$47,10,FALSE))</f>
        <v/>
      </c>
      <c r="BA66" s="308" t="str">
        <f>IF(BA65="","",VLOOKUP(BA65,'別紙１-１　シフト記号表（従来型・ユニット型共通）'!$C$6:$L$47,10,FALSE))</f>
        <v/>
      </c>
      <c r="BB66" s="1542">
        <f>IF($BE$3="４週",SUM(W66:AX66),IF($BE$3="暦月",SUM(W66:BA66),""))</f>
        <v>0</v>
      </c>
      <c r="BC66" s="1543"/>
      <c r="BD66" s="1544">
        <f>IF($BE$3="４週",BB66/4,IF($BE$3="暦月",(BB66/($BE$8/7)),""))</f>
        <v>0</v>
      </c>
      <c r="BE66" s="1543"/>
      <c r="BF66" s="1539"/>
      <c r="BG66" s="1540"/>
      <c r="BH66" s="1540"/>
      <c r="BI66" s="1540"/>
      <c r="BJ66" s="1541"/>
    </row>
    <row r="67" spans="2:62" ht="20.25" customHeight="1" x14ac:dyDescent="0.15">
      <c r="B67" s="1487">
        <f>B65+1</f>
        <v>26</v>
      </c>
      <c r="C67" s="1489"/>
      <c r="D67" s="1490"/>
      <c r="E67" s="302"/>
      <c r="F67" s="303"/>
      <c r="G67" s="302"/>
      <c r="H67" s="303"/>
      <c r="I67" s="1493"/>
      <c r="J67" s="1494"/>
      <c r="K67" s="1497"/>
      <c r="L67" s="1498"/>
      <c r="M67" s="1498"/>
      <c r="N67" s="1490"/>
      <c r="O67" s="1501"/>
      <c r="P67" s="1502"/>
      <c r="Q67" s="1502"/>
      <c r="R67" s="1502"/>
      <c r="S67" s="1503"/>
      <c r="T67" s="322" t="s">
        <v>921</v>
      </c>
      <c r="V67" s="323"/>
      <c r="W67" s="315"/>
      <c r="X67" s="316"/>
      <c r="Y67" s="316"/>
      <c r="Z67" s="316"/>
      <c r="AA67" s="316"/>
      <c r="AB67" s="316"/>
      <c r="AC67" s="317"/>
      <c r="AD67" s="315"/>
      <c r="AE67" s="316"/>
      <c r="AF67" s="316"/>
      <c r="AG67" s="316"/>
      <c r="AH67" s="316"/>
      <c r="AI67" s="316"/>
      <c r="AJ67" s="317"/>
      <c r="AK67" s="315"/>
      <c r="AL67" s="316"/>
      <c r="AM67" s="316"/>
      <c r="AN67" s="316"/>
      <c r="AO67" s="316"/>
      <c r="AP67" s="316"/>
      <c r="AQ67" s="317"/>
      <c r="AR67" s="315"/>
      <c r="AS67" s="316"/>
      <c r="AT67" s="316"/>
      <c r="AU67" s="316"/>
      <c r="AV67" s="316"/>
      <c r="AW67" s="316"/>
      <c r="AX67" s="317"/>
      <c r="AY67" s="315"/>
      <c r="AZ67" s="316"/>
      <c r="BA67" s="318"/>
      <c r="BB67" s="1507"/>
      <c r="BC67" s="1508"/>
      <c r="BD67" s="1509"/>
      <c r="BE67" s="1510"/>
      <c r="BF67" s="1511"/>
      <c r="BG67" s="1512"/>
      <c r="BH67" s="1512"/>
      <c r="BI67" s="1512"/>
      <c r="BJ67" s="1513"/>
    </row>
    <row r="68" spans="2:62" ht="20.25" customHeight="1" x14ac:dyDescent="0.15">
      <c r="B68" s="1520"/>
      <c r="C68" s="1533"/>
      <c r="D68" s="1534"/>
      <c r="E68" s="302"/>
      <c r="F68" s="303">
        <f>C67</f>
        <v>0</v>
      </c>
      <c r="G68" s="302"/>
      <c r="H68" s="303">
        <f>I67</f>
        <v>0</v>
      </c>
      <c r="I68" s="1535"/>
      <c r="J68" s="1536"/>
      <c r="K68" s="1537"/>
      <c r="L68" s="1538"/>
      <c r="M68" s="1538"/>
      <c r="N68" s="1534"/>
      <c r="O68" s="1501"/>
      <c r="P68" s="1502"/>
      <c r="Q68" s="1502"/>
      <c r="R68" s="1502"/>
      <c r="S68" s="1503"/>
      <c r="T68" s="319" t="s">
        <v>924</v>
      </c>
      <c r="U68" s="320"/>
      <c r="V68" s="321"/>
      <c r="W68" s="307" t="str">
        <f>IF(W67="","",VLOOKUP(W67,'別紙１-１　シフト記号表（従来型・ユニット型共通）'!$C$6:$L$47,10,FALSE))</f>
        <v/>
      </c>
      <c r="X68" s="308" t="str">
        <f>IF(X67="","",VLOOKUP(X67,'別紙１-１　シフト記号表（従来型・ユニット型共通）'!$C$6:$L$47,10,FALSE))</f>
        <v/>
      </c>
      <c r="Y68" s="308" t="str">
        <f>IF(Y67="","",VLOOKUP(Y67,'別紙１-１　シフト記号表（従来型・ユニット型共通）'!$C$6:$L$47,10,FALSE))</f>
        <v/>
      </c>
      <c r="Z68" s="308" t="str">
        <f>IF(Z67="","",VLOOKUP(Z67,'別紙１-１　シフト記号表（従来型・ユニット型共通）'!$C$6:$L$47,10,FALSE))</f>
        <v/>
      </c>
      <c r="AA68" s="308" t="str">
        <f>IF(AA67="","",VLOOKUP(AA67,'別紙１-１　シフト記号表（従来型・ユニット型共通）'!$C$6:$L$47,10,FALSE))</f>
        <v/>
      </c>
      <c r="AB68" s="308" t="str">
        <f>IF(AB67="","",VLOOKUP(AB67,'別紙１-１　シフト記号表（従来型・ユニット型共通）'!$C$6:$L$47,10,FALSE))</f>
        <v/>
      </c>
      <c r="AC68" s="309" t="str">
        <f>IF(AC67="","",VLOOKUP(AC67,'別紙１-１　シフト記号表（従来型・ユニット型共通）'!$C$6:$L$47,10,FALSE))</f>
        <v/>
      </c>
      <c r="AD68" s="307" t="str">
        <f>IF(AD67="","",VLOOKUP(AD67,'別紙１-１　シフト記号表（従来型・ユニット型共通）'!$C$6:$L$47,10,FALSE))</f>
        <v/>
      </c>
      <c r="AE68" s="308" t="str">
        <f>IF(AE67="","",VLOOKUP(AE67,'別紙１-１　シフト記号表（従来型・ユニット型共通）'!$C$6:$L$47,10,FALSE))</f>
        <v/>
      </c>
      <c r="AF68" s="308" t="str">
        <f>IF(AF67="","",VLOOKUP(AF67,'別紙１-１　シフト記号表（従来型・ユニット型共通）'!$C$6:$L$47,10,FALSE))</f>
        <v/>
      </c>
      <c r="AG68" s="308" t="str">
        <f>IF(AG67="","",VLOOKUP(AG67,'別紙１-１　シフト記号表（従来型・ユニット型共通）'!$C$6:$L$47,10,FALSE))</f>
        <v/>
      </c>
      <c r="AH68" s="308" t="str">
        <f>IF(AH67="","",VLOOKUP(AH67,'別紙１-１　シフト記号表（従来型・ユニット型共通）'!$C$6:$L$47,10,FALSE))</f>
        <v/>
      </c>
      <c r="AI68" s="308" t="str">
        <f>IF(AI67="","",VLOOKUP(AI67,'別紙１-１　シフト記号表（従来型・ユニット型共通）'!$C$6:$L$47,10,FALSE))</f>
        <v/>
      </c>
      <c r="AJ68" s="309" t="str">
        <f>IF(AJ67="","",VLOOKUP(AJ67,'別紙１-１　シフト記号表（従来型・ユニット型共通）'!$C$6:$L$47,10,FALSE))</f>
        <v/>
      </c>
      <c r="AK68" s="307" t="str">
        <f>IF(AK67="","",VLOOKUP(AK67,'別紙１-１　シフト記号表（従来型・ユニット型共通）'!$C$6:$L$47,10,FALSE))</f>
        <v/>
      </c>
      <c r="AL68" s="308" t="str">
        <f>IF(AL67="","",VLOOKUP(AL67,'別紙１-１　シフト記号表（従来型・ユニット型共通）'!$C$6:$L$47,10,FALSE))</f>
        <v/>
      </c>
      <c r="AM68" s="308" t="str">
        <f>IF(AM67="","",VLOOKUP(AM67,'別紙１-１　シフト記号表（従来型・ユニット型共通）'!$C$6:$L$47,10,FALSE))</f>
        <v/>
      </c>
      <c r="AN68" s="308" t="str">
        <f>IF(AN67="","",VLOOKUP(AN67,'別紙１-１　シフト記号表（従来型・ユニット型共通）'!$C$6:$L$47,10,FALSE))</f>
        <v/>
      </c>
      <c r="AO68" s="308" t="str">
        <f>IF(AO67="","",VLOOKUP(AO67,'別紙１-１　シフト記号表（従来型・ユニット型共通）'!$C$6:$L$47,10,FALSE))</f>
        <v/>
      </c>
      <c r="AP68" s="308" t="str">
        <f>IF(AP67="","",VLOOKUP(AP67,'別紙１-１　シフト記号表（従来型・ユニット型共通）'!$C$6:$L$47,10,FALSE))</f>
        <v/>
      </c>
      <c r="AQ68" s="309" t="str">
        <f>IF(AQ67="","",VLOOKUP(AQ67,'別紙１-１　シフト記号表（従来型・ユニット型共通）'!$C$6:$L$47,10,FALSE))</f>
        <v/>
      </c>
      <c r="AR68" s="307" t="str">
        <f>IF(AR67="","",VLOOKUP(AR67,'別紙１-１　シフト記号表（従来型・ユニット型共通）'!$C$6:$L$47,10,FALSE))</f>
        <v/>
      </c>
      <c r="AS68" s="308" t="str">
        <f>IF(AS67="","",VLOOKUP(AS67,'別紙１-１　シフト記号表（従来型・ユニット型共通）'!$C$6:$L$47,10,FALSE))</f>
        <v/>
      </c>
      <c r="AT68" s="308" t="str">
        <f>IF(AT67="","",VLOOKUP(AT67,'別紙１-１　シフト記号表（従来型・ユニット型共通）'!$C$6:$L$47,10,FALSE))</f>
        <v/>
      </c>
      <c r="AU68" s="308" t="str">
        <f>IF(AU67="","",VLOOKUP(AU67,'別紙１-１　シフト記号表（従来型・ユニット型共通）'!$C$6:$L$47,10,FALSE))</f>
        <v/>
      </c>
      <c r="AV68" s="308" t="str">
        <f>IF(AV67="","",VLOOKUP(AV67,'別紙１-１　シフト記号表（従来型・ユニット型共通）'!$C$6:$L$47,10,FALSE))</f>
        <v/>
      </c>
      <c r="AW68" s="308" t="str">
        <f>IF(AW67="","",VLOOKUP(AW67,'別紙１-１　シフト記号表（従来型・ユニット型共通）'!$C$6:$L$47,10,FALSE))</f>
        <v/>
      </c>
      <c r="AX68" s="309" t="str">
        <f>IF(AX67="","",VLOOKUP(AX67,'別紙１-１　シフト記号表（従来型・ユニット型共通）'!$C$6:$L$47,10,FALSE))</f>
        <v/>
      </c>
      <c r="AY68" s="307" t="str">
        <f>IF(AY67="","",VLOOKUP(AY67,'別紙１-１　シフト記号表（従来型・ユニット型共通）'!$C$6:$L$47,10,FALSE))</f>
        <v/>
      </c>
      <c r="AZ68" s="308" t="str">
        <f>IF(AZ67="","",VLOOKUP(AZ67,'別紙１-１　シフト記号表（従来型・ユニット型共通）'!$C$6:$L$47,10,FALSE))</f>
        <v/>
      </c>
      <c r="BA68" s="308" t="str">
        <f>IF(BA67="","",VLOOKUP(BA67,'別紙１-１　シフト記号表（従来型・ユニット型共通）'!$C$6:$L$47,10,FALSE))</f>
        <v/>
      </c>
      <c r="BB68" s="1542">
        <f>IF($BE$3="４週",SUM(W68:AX68),IF($BE$3="暦月",SUM(W68:BA68),""))</f>
        <v>0</v>
      </c>
      <c r="BC68" s="1543"/>
      <c r="BD68" s="1544">
        <f>IF($BE$3="４週",BB68/4,IF($BE$3="暦月",(BB68/($BE$8/7)),""))</f>
        <v>0</v>
      </c>
      <c r="BE68" s="1543"/>
      <c r="BF68" s="1539"/>
      <c r="BG68" s="1540"/>
      <c r="BH68" s="1540"/>
      <c r="BI68" s="1540"/>
      <c r="BJ68" s="1541"/>
    </row>
    <row r="69" spans="2:62" ht="20.25" customHeight="1" x14ac:dyDescent="0.15">
      <c r="B69" s="1487">
        <f>B67+1</f>
        <v>27</v>
      </c>
      <c r="C69" s="1489"/>
      <c r="D69" s="1490"/>
      <c r="E69" s="302"/>
      <c r="F69" s="303"/>
      <c r="G69" s="302"/>
      <c r="H69" s="303"/>
      <c r="I69" s="1493"/>
      <c r="J69" s="1494"/>
      <c r="K69" s="1497"/>
      <c r="L69" s="1498"/>
      <c r="M69" s="1498"/>
      <c r="N69" s="1490"/>
      <c r="O69" s="1501"/>
      <c r="P69" s="1502"/>
      <c r="Q69" s="1502"/>
      <c r="R69" s="1502"/>
      <c r="S69" s="1503"/>
      <c r="T69" s="322" t="s">
        <v>921</v>
      </c>
      <c r="V69" s="323"/>
      <c r="W69" s="315"/>
      <c r="X69" s="316"/>
      <c r="Y69" s="316"/>
      <c r="Z69" s="316"/>
      <c r="AA69" s="316"/>
      <c r="AB69" s="316"/>
      <c r="AC69" s="317"/>
      <c r="AD69" s="315"/>
      <c r="AE69" s="316"/>
      <c r="AF69" s="316"/>
      <c r="AG69" s="316"/>
      <c r="AH69" s="316"/>
      <c r="AI69" s="316"/>
      <c r="AJ69" s="317"/>
      <c r="AK69" s="315"/>
      <c r="AL69" s="316"/>
      <c r="AM69" s="316"/>
      <c r="AN69" s="316"/>
      <c r="AO69" s="316"/>
      <c r="AP69" s="316"/>
      <c r="AQ69" s="317"/>
      <c r="AR69" s="315"/>
      <c r="AS69" s="316"/>
      <c r="AT69" s="316"/>
      <c r="AU69" s="316"/>
      <c r="AV69" s="316"/>
      <c r="AW69" s="316"/>
      <c r="AX69" s="317"/>
      <c r="AY69" s="315"/>
      <c r="AZ69" s="316"/>
      <c r="BA69" s="318"/>
      <c r="BB69" s="1507"/>
      <c r="BC69" s="1508"/>
      <c r="BD69" s="1509"/>
      <c r="BE69" s="1510"/>
      <c r="BF69" s="1511"/>
      <c r="BG69" s="1512"/>
      <c r="BH69" s="1512"/>
      <c r="BI69" s="1512"/>
      <c r="BJ69" s="1513"/>
    </row>
    <row r="70" spans="2:62" ht="20.25" customHeight="1" x14ac:dyDescent="0.15">
      <c r="B70" s="1520"/>
      <c r="C70" s="1533"/>
      <c r="D70" s="1534"/>
      <c r="E70" s="302"/>
      <c r="F70" s="303">
        <f>C69</f>
        <v>0</v>
      </c>
      <c r="G70" s="302"/>
      <c r="H70" s="303">
        <f>I69</f>
        <v>0</v>
      </c>
      <c r="I70" s="1535"/>
      <c r="J70" s="1536"/>
      <c r="K70" s="1537"/>
      <c r="L70" s="1538"/>
      <c r="M70" s="1538"/>
      <c r="N70" s="1534"/>
      <c r="O70" s="1501"/>
      <c r="P70" s="1502"/>
      <c r="Q70" s="1502"/>
      <c r="R70" s="1502"/>
      <c r="S70" s="1503"/>
      <c r="T70" s="319" t="s">
        <v>924</v>
      </c>
      <c r="U70" s="320"/>
      <c r="V70" s="321"/>
      <c r="W70" s="307" t="str">
        <f>IF(W69="","",VLOOKUP(W69,'別紙１-１　シフト記号表（従来型・ユニット型共通）'!$C$6:$L$47,10,FALSE))</f>
        <v/>
      </c>
      <c r="X70" s="308" t="str">
        <f>IF(X69="","",VLOOKUP(X69,'別紙１-１　シフト記号表（従来型・ユニット型共通）'!$C$6:$L$47,10,FALSE))</f>
        <v/>
      </c>
      <c r="Y70" s="308" t="str">
        <f>IF(Y69="","",VLOOKUP(Y69,'別紙１-１　シフト記号表（従来型・ユニット型共通）'!$C$6:$L$47,10,FALSE))</f>
        <v/>
      </c>
      <c r="Z70" s="308" t="str">
        <f>IF(Z69="","",VLOOKUP(Z69,'別紙１-１　シフト記号表（従来型・ユニット型共通）'!$C$6:$L$47,10,FALSE))</f>
        <v/>
      </c>
      <c r="AA70" s="308" t="str">
        <f>IF(AA69="","",VLOOKUP(AA69,'別紙１-１　シフト記号表（従来型・ユニット型共通）'!$C$6:$L$47,10,FALSE))</f>
        <v/>
      </c>
      <c r="AB70" s="308" t="str">
        <f>IF(AB69="","",VLOOKUP(AB69,'別紙１-１　シフト記号表（従来型・ユニット型共通）'!$C$6:$L$47,10,FALSE))</f>
        <v/>
      </c>
      <c r="AC70" s="309" t="str">
        <f>IF(AC69="","",VLOOKUP(AC69,'別紙１-１　シフト記号表（従来型・ユニット型共通）'!$C$6:$L$47,10,FALSE))</f>
        <v/>
      </c>
      <c r="AD70" s="307" t="str">
        <f>IF(AD69="","",VLOOKUP(AD69,'別紙１-１　シフト記号表（従来型・ユニット型共通）'!$C$6:$L$47,10,FALSE))</f>
        <v/>
      </c>
      <c r="AE70" s="308" t="str">
        <f>IF(AE69="","",VLOOKUP(AE69,'別紙１-１　シフト記号表（従来型・ユニット型共通）'!$C$6:$L$47,10,FALSE))</f>
        <v/>
      </c>
      <c r="AF70" s="308" t="str">
        <f>IF(AF69="","",VLOOKUP(AF69,'別紙１-１　シフト記号表（従来型・ユニット型共通）'!$C$6:$L$47,10,FALSE))</f>
        <v/>
      </c>
      <c r="AG70" s="308" t="str">
        <f>IF(AG69="","",VLOOKUP(AG69,'別紙１-１　シフト記号表（従来型・ユニット型共通）'!$C$6:$L$47,10,FALSE))</f>
        <v/>
      </c>
      <c r="AH70" s="308" t="str">
        <f>IF(AH69="","",VLOOKUP(AH69,'別紙１-１　シフト記号表（従来型・ユニット型共通）'!$C$6:$L$47,10,FALSE))</f>
        <v/>
      </c>
      <c r="AI70" s="308" t="str">
        <f>IF(AI69="","",VLOOKUP(AI69,'別紙１-１　シフト記号表（従来型・ユニット型共通）'!$C$6:$L$47,10,FALSE))</f>
        <v/>
      </c>
      <c r="AJ70" s="309" t="str">
        <f>IF(AJ69="","",VLOOKUP(AJ69,'別紙１-１　シフト記号表（従来型・ユニット型共通）'!$C$6:$L$47,10,FALSE))</f>
        <v/>
      </c>
      <c r="AK70" s="307" t="str">
        <f>IF(AK69="","",VLOOKUP(AK69,'別紙１-１　シフト記号表（従来型・ユニット型共通）'!$C$6:$L$47,10,FALSE))</f>
        <v/>
      </c>
      <c r="AL70" s="308" t="str">
        <f>IF(AL69="","",VLOOKUP(AL69,'別紙１-１　シフト記号表（従来型・ユニット型共通）'!$C$6:$L$47,10,FALSE))</f>
        <v/>
      </c>
      <c r="AM70" s="308" t="str">
        <f>IF(AM69="","",VLOOKUP(AM69,'別紙１-１　シフト記号表（従来型・ユニット型共通）'!$C$6:$L$47,10,FALSE))</f>
        <v/>
      </c>
      <c r="AN70" s="308" t="str">
        <f>IF(AN69="","",VLOOKUP(AN69,'別紙１-１　シフト記号表（従来型・ユニット型共通）'!$C$6:$L$47,10,FALSE))</f>
        <v/>
      </c>
      <c r="AO70" s="308" t="str">
        <f>IF(AO69="","",VLOOKUP(AO69,'別紙１-１　シフト記号表（従来型・ユニット型共通）'!$C$6:$L$47,10,FALSE))</f>
        <v/>
      </c>
      <c r="AP70" s="308" t="str">
        <f>IF(AP69="","",VLOOKUP(AP69,'別紙１-１　シフト記号表（従来型・ユニット型共通）'!$C$6:$L$47,10,FALSE))</f>
        <v/>
      </c>
      <c r="AQ70" s="309" t="str">
        <f>IF(AQ69="","",VLOOKUP(AQ69,'別紙１-１　シフト記号表（従来型・ユニット型共通）'!$C$6:$L$47,10,FALSE))</f>
        <v/>
      </c>
      <c r="AR70" s="307" t="str">
        <f>IF(AR69="","",VLOOKUP(AR69,'別紙１-１　シフト記号表（従来型・ユニット型共通）'!$C$6:$L$47,10,FALSE))</f>
        <v/>
      </c>
      <c r="AS70" s="308" t="str">
        <f>IF(AS69="","",VLOOKUP(AS69,'別紙１-１　シフト記号表（従来型・ユニット型共通）'!$C$6:$L$47,10,FALSE))</f>
        <v/>
      </c>
      <c r="AT70" s="308" t="str">
        <f>IF(AT69="","",VLOOKUP(AT69,'別紙１-１　シフト記号表（従来型・ユニット型共通）'!$C$6:$L$47,10,FALSE))</f>
        <v/>
      </c>
      <c r="AU70" s="308" t="str">
        <f>IF(AU69="","",VLOOKUP(AU69,'別紙１-１　シフト記号表（従来型・ユニット型共通）'!$C$6:$L$47,10,FALSE))</f>
        <v/>
      </c>
      <c r="AV70" s="308" t="str">
        <f>IF(AV69="","",VLOOKUP(AV69,'別紙１-１　シフト記号表（従来型・ユニット型共通）'!$C$6:$L$47,10,FALSE))</f>
        <v/>
      </c>
      <c r="AW70" s="308" t="str">
        <f>IF(AW69="","",VLOOKUP(AW69,'別紙１-１　シフト記号表（従来型・ユニット型共通）'!$C$6:$L$47,10,FALSE))</f>
        <v/>
      </c>
      <c r="AX70" s="309" t="str">
        <f>IF(AX69="","",VLOOKUP(AX69,'別紙１-１　シフト記号表（従来型・ユニット型共通）'!$C$6:$L$47,10,FALSE))</f>
        <v/>
      </c>
      <c r="AY70" s="307" t="str">
        <f>IF(AY69="","",VLOOKUP(AY69,'別紙１-１　シフト記号表（従来型・ユニット型共通）'!$C$6:$L$47,10,FALSE))</f>
        <v/>
      </c>
      <c r="AZ70" s="308" t="str">
        <f>IF(AZ69="","",VLOOKUP(AZ69,'別紙１-１　シフト記号表（従来型・ユニット型共通）'!$C$6:$L$47,10,FALSE))</f>
        <v/>
      </c>
      <c r="BA70" s="308" t="str">
        <f>IF(BA69="","",VLOOKUP(BA69,'別紙１-１　シフト記号表（従来型・ユニット型共通）'!$C$6:$L$47,10,FALSE))</f>
        <v/>
      </c>
      <c r="BB70" s="1542">
        <f>IF($BE$3="４週",SUM(W70:AX70),IF($BE$3="暦月",SUM(W70:BA70),""))</f>
        <v>0</v>
      </c>
      <c r="BC70" s="1543"/>
      <c r="BD70" s="1544">
        <f>IF($BE$3="４週",BB70/4,IF($BE$3="暦月",(BB70/($BE$8/7)),""))</f>
        <v>0</v>
      </c>
      <c r="BE70" s="1543"/>
      <c r="BF70" s="1539"/>
      <c r="BG70" s="1540"/>
      <c r="BH70" s="1540"/>
      <c r="BI70" s="1540"/>
      <c r="BJ70" s="1541"/>
    </row>
    <row r="71" spans="2:62" ht="20.25" customHeight="1" x14ac:dyDescent="0.15">
      <c r="B71" s="1487">
        <f>B69+1</f>
        <v>28</v>
      </c>
      <c r="C71" s="1489"/>
      <c r="D71" s="1490"/>
      <c r="E71" s="302"/>
      <c r="F71" s="303"/>
      <c r="G71" s="302"/>
      <c r="H71" s="303"/>
      <c r="I71" s="1493"/>
      <c r="J71" s="1494"/>
      <c r="K71" s="1497"/>
      <c r="L71" s="1498"/>
      <c r="M71" s="1498"/>
      <c r="N71" s="1490"/>
      <c r="O71" s="1501"/>
      <c r="P71" s="1502"/>
      <c r="Q71" s="1502"/>
      <c r="R71" s="1502"/>
      <c r="S71" s="1503"/>
      <c r="T71" s="322" t="s">
        <v>921</v>
      </c>
      <c r="V71" s="323"/>
      <c r="W71" s="315"/>
      <c r="X71" s="316"/>
      <c r="Y71" s="316"/>
      <c r="Z71" s="316"/>
      <c r="AA71" s="316"/>
      <c r="AB71" s="316"/>
      <c r="AC71" s="317"/>
      <c r="AD71" s="315"/>
      <c r="AE71" s="316"/>
      <c r="AF71" s="316"/>
      <c r="AG71" s="316"/>
      <c r="AH71" s="316"/>
      <c r="AI71" s="316"/>
      <c r="AJ71" s="317"/>
      <c r="AK71" s="315"/>
      <c r="AL71" s="316"/>
      <c r="AM71" s="316"/>
      <c r="AN71" s="316"/>
      <c r="AO71" s="316"/>
      <c r="AP71" s="316"/>
      <c r="AQ71" s="317"/>
      <c r="AR71" s="315"/>
      <c r="AS71" s="316"/>
      <c r="AT71" s="316"/>
      <c r="AU71" s="316"/>
      <c r="AV71" s="316"/>
      <c r="AW71" s="316"/>
      <c r="AX71" s="317"/>
      <c r="AY71" s="315"/>
      <c r="AZ71" s="316"/>
      <c r="BA71" s="318"/>
      <c r="BB71" s="1507"/>
      <c r="BC71" s="1508"/>
      <c r="BD71" s="1509"/>
      <c r="BE71" s="1510"/>
      <c r="BF71" s="1511"/>
      <c r="BG71" s="1512"/>
      <c r="BH71" s="1512"/>
      <c r="BI71" s="1512"/>
      <c r="BJ71" s="1513"/>
    </row>
    <row r="72" spans="2:62" ht="20.25" customHeight="1" x14ac:dyDescent="0.15">
      <c r="B72" s="1520"/>
      <c r="C72" s="1533"/>
      <c r="D72" s="1534"/>
      <c r="E72" s="302"/>
      <c r="F72" s="303">
        <f>C71</f>
        <v>0</v>
      </c>
      <c r="G72" s="302"/>
      <c r="H72" s="303">
        <f>I71</f>
        <v>0</v>
      </c>
      <c r="I72" s="1535"/>
      <c r="J72" s="1536"/>
      <c r="K72" s="1537"/>
      <c r="L72" s="1538"/>
      <c r="M72" s="1538"/>
      <c r="N72" s="1534"/>
      <c r="O72" s="1501"/>
      <c r="P72" s="1502"/>
      <c r="Q72" s="1502"/>
      <c r="R72" s="1502"/>
      <c r="S72" s="1503"/>
      <c r="T72" s="319" t="s">
        <v>924</v>
      </c>
      <c r="U72" s="320"/>
      <c r="V72" s="321"/>
      <c r="W72" s="307" t="str">
        <f>IF(W71="","",VLOOKUP(W71,'別紙１-１　シフト記号表（従来型・ユニット型共通）'!$C$6:$L$47,10,FALSE))</f>
        <v/>
      </c>
      <c r="X72" s="308" t="str">
        <f>IF(X71="","",VLOOKUP(X71,'別紙１-１　シフト記号表（従来型・ユニット型共通）'!$C$6:$L$47,10,FALSE))</f>
        <v/>
      </c>
      <c r="Y72" s="308" t="str">
        <f>IF(Y71="","",VLOOKUP(Y71,'別紙１-１　シフト記号表（従来型・ユニット型共通）'!$C$6:$L$47,10,FALSE))</f>
        <v/>
      </c>
      <c r="Z72" s="308" t="str">
        <f>IF(Z71="","",VLOOKUP(Z71,'別紙１-１　シフト記号表（従来型・ユニット型共通）'!$C$6:$L$47,10,FALSE))</f>
        <v/>
      </c>
      <c r="AA72" s="308" t="str">
        <f>IF(AA71="","",VLOOKUP(AA71,'別紙１-１　シフト記号表（従来型・ユニット型共通）'!$C$6:$L$47,10,FALSE))</f>
        <v/>
      </c>
      <c r="AB72" s="308" t="str">
        <f>IF(AB71="","",VLOOKUP(AB71,'別紙１-１　シフト記号表（従来型・ユニット型共通）'!$C$6:$L$47,10,FALSE))</f>
        <v/>
      </c>
      <c r="AC72" s="309" t="str">
        <f>IF(AC71="","",VLOOKUP(AC71,'別紙１-１　シフト記号表（従来型・ユニット型共通）'!$C$6:$L$47,10,FALSE))</f>
        <v/>
      </c>
      <c r="AD72" s="307" t="str">
        <f>IF(AD71="","",VLOOKUP(AD71,'別紙１-１　シフト記号表（従来型・ユニット型共通）'!$C$6:$L$47,10,FALSE))</f>
        <v/>
      </c>
      <c r="AE72" s="308" t="str">
        <f>IF(AE71="","",VLOOKUP(AE71,'別紙１-１　シフト記号表（従来型・ユニット型共通）'!$C$6:$L$47,10,FALSE))</f>
        <v/>
      </c>
      <c r="AF72" s="308" t="str">
        <f>IF(AF71="","",VLOOKUP(AF71,'別紙１-１　シフト記号表（従来型・ユニット型共通）'!$C$6:$L$47,10,FALSE))</f>
        <v/>
      </c>
      <c r="AG72" s="308" t="str">
        <f>IF(AG71="","",VLOOKUP(AG71,'別紙１-１　シフト記号表（従来型・ユニット型共通）'!$C$6:$L$47,10,FALSE))</f>
        <v/>
      </c>
      <c r="AH72" s="308" t="str">
        <f>IF(AH71="","",VLOOKUP(AH71,'別紙１-１　シフト記号表（従来型・ユニット型共通）'!$C$6:$L$47,10,FALSE))</f>
        <v/>
      </c>
      <c r="AI72" s="308" t="str">
        <f>IF(AI71="","",VLOOKUP(AI71,'別紙１-１　シフト記号表（従来型・ユニット型共通）'!$C$6:$L$47,10,FALSE))</f>
        <v/>
      </c>
      <c r="AJ72" s="309" t="str">
        <f>IF(AJ71="","",VLOOKUP(AJ71,'別紙１-１　シフト記号表（従来型・ユニット型共通）'!$C$6:$L$47,10,FALSE))</f>
        <v/>
      </c>
      <c r="AK72" s="307" t="str">
        <f>IF(AK71="","",VLOOKUP(AK71,'別紙１-１　シフト記号表（従来型・ユニット型共通）'!$C$6:$L$47,10,FALSE))</f>
        <v/>
      </c>
      <c r="AL72" s="308" t="str">
        <f>IF(AL71="","",VLOOKUP(AL71,'別紙１-１　シフト記号表（従来型・ユニット型共通）'!$C$6:$L$47,10,FALSE))</f>
        <v/>
      </c>
      <c r="AM72" s="308" t="str">
        <f>IF(AM71="","",VLOOKUP(AM71,'別紙１-１　シフト記号表（従来型・ユニット型共通）'!$C$6:$L$47,10,FALSE))</f>
        <v/>
      </c>
      <c r="AN72" s="308" t="str">
        <f>IF(AN71="","",VLOOKUP(AN71,'別紙１-１　シフト記号表（従来型・ユニット型共通）'!$C$6:$L$47,10,FALSE))</f>
        <v/>
      </c>
      <c r="AO72" s="308" t="str">
        <f>IF(AO71="","",VLOOKUP(AO71,'別紙１-１　シフト記号表（従来型・ユニット型共通）'!$C$6:$L$47,10,FALSE))</f>
        <v/>
      </c>
      <c r="AP72" s="308" t="str">
        <f>IF(AP71="","",VLOOKUP(AP71,'別紙１-１　シフト記号表（従来型・ユニット型共通）'!$C$6:$L$47,10,FALSE))</f>
        <v/>
      </c>
      <c r="AQ72" s="309" t="str">
        <f>IF(AQ71="","",VLOOKUP(AQ71,'別紙１-１　シフト記号表（従来型・ユニット型共通）'!$C$6:$L$47,10,FALSE))</f>
        <v/>
      </c>
      <c r="AR72" s="307" t="str">
        <f>IF(AR71="","",VLOOKUP(AR71,'別紙１-１　シフト記号表（従来型・ユニット型共通）'!$C$6:$L$47,10,FALSE))</f>
        <v/>
      </c>
      <c r="AS72" s="308" t="str">
        <f>IF(AS71="","",VLOOKUP(AS71,'別紙１-１　シフト記号表（従来型・ユニット型共通）'!$C$6:$L$47,10,FALSE))</f>
        <v/>
      </c>
      <c r="AT72" s="308" t="str">
        <f>IF(AT71="","",VLOOKUP(AT71,'別紙１-１　シフト記号表（従来型・ユニット型共通）'!$C$6:$L$47,10,FALSE))</f>
        <v/>
      </c>
      <c r="AU72" s="308" t="str">
        <f>IF(AU71="","",VLOOKUP(AU71,'別紙１-１　シフト記号表（従来型・ユニット型共通）'!$C$6:$L$47,10,FALSE))</f>
        <v/>
      </c>
      <c r="AV72" s="308" t="str">
        <f>IF(AV71="","",VLOOKUP(AV71,'別紙１-１　シフト記号表（従来型・ユニット型共通）'!$C$6:$L$47,10,FALSE))</f>
        <v/>
      </c>
      <c r="AW72" s="308" t="str">
        <f>IF(AW71="","",VLOOKUP(AW71,'別紙１-１　シフト記号表（従来型・ユニット型共通）'!$C$6:$L$47,10,FALSE))</f>
        <v/>
      </c>
      <c r="AX72" s="309" t="str">
        <f>IF(AX71="","",VLOOKUP(AX71,'別紙１-１　シフト記号表（従来型・ユニット型共通）'!$C$6:$L$47,10,FALSE))</f>
        <v/>
      </c>
      <c r="AY72" s="307" t="str">
        <f>IF(AY71="","",VLOOKUP(AY71,'別紙１-１　シフト記号表（従来型・ユニット型共通）'!$C$6:$L$47,10,FALSE))</f>
        <v/>
      </c>
      <c r="AZ72" s="308" t="str">
        <f>IF(AZ71="","",VLOOKUP(AZ71,'別紙１-１　シフト記号表（従来型・ユニット型共通）'!$C$6:$L$47,10,FALSE))</f>
        <v/>
      </c>
      <c r="BA72" s="308" t="str">
        <f>IF(BA71="","",VLOOKUP(BA71,'別紙１-１　シフト記号表（従来型・ユニット型共通）'!$C$6:$L$47,10,FALSE))</f>
        <v/>
      </c>
      <c r="BB72" s="1542">
        <f>IF($BE$3="４週",SUM(W72:AX72),IF($BE$3="暦月",SUM(W72:BA72),""))</f>
        <v>0</v>
      </c>
      <c r="BC72" s="1543"/>
      <c r="BD72" s="1544">
        <f>IF($BE$3="４週",BB72/4,IF($BE$3="暦月",(BB72/($BE$8/7)),""))</f>
        <v>0</v>
      </c>
      <c r="BE72" s="1543"/>
      <c r="BF72" s="1539"/>
      <c r="BG72" s="1540"/>
      <c r="BH72" s="1540"/>
      <c r="BI72" s="1540"/>
      <c r="BJ72" s="1541"/>
    </row>
    <row r="73" spans="2:62" ht="20.25" customHeight="1" x14ac:dyDescent="0.15">
      <c r="B73" s="1487">
        <f>B71+1</f>
        <v>29</v>
      </c>
      <c r="C73" s="1489"/>
      <c r="D73" s="1490"/>
      <c r="E73" s="302"/>
      <c r="F73" s="303"/>
      <c r="G73" s="302"/>
      <c r="H73" s="303"/>
      <c r="I73" s="1493"/>
      <c r="J73" s="1494"/>
      <c r="K73" s="1497"/>
      <c r="L73" s="1498"/>
      <c r="M73" s="1498"/>
      <c r="N73" s="1490"/>
      <c r="O73" s="1501"/>
      <c r="P73" s="1502"/>
      <c r="Q73" s="1502"/>
      <c r="R73" s="1502"/>
      <c r="S73" s="1503"/>
      <c r="T73" s="322" t="s">
        <v>921</v>
      </c>
      <c r="V73" s="323"/>
      <c r="W73" s="315"/>
      <c r="X73" s="316"/>
      <c r="Y73" s="316"/>
      <c r="Z73" s="316"/>
      <c r="AA73" s="316"/>
      <c r="AB73" s="316"/>
      <c r="AC73" s="317"/>
      <c r="AD73" s="315"/>
      <c r="AE73" s="316"/>
      <c r="AF73" s="316"/>
      <c r="AG73" s="316"/>
      <c r="AH73" s="316"/>
      <c r="AI73" s="316"/>
      <c r="AJ73" s="317"/>
      <c r="AK73" s="315"/>
      <c r="AL73" s="316"/>
      <c r="AM73" s="316"/>
      <c r="AN73" s="316"/>
      <c r="AO73" s="316"/>
      <c r="AP73" s="316"/>
      <c r="AQ73" s="317"/>
      <c r="AR73" s="315"/>
      <c r="AS73" s="316"/>
      <c r="AT73" s="316"/>
      <c r="AU73" s="316"/>
      <c r="AV73" s="316"/>
      <c r="AW73" s="316"/>
      <c r="AX73" s="317"/>
      <c r="AY73" s="315"/>
      <c r="AZ73" s="316"/>
      <c r="BA73" s="318"/>
      <c r="BB73" s="1507"/>
      <c r="BC73" s="1508"/>
      <c r="BD73" s="1509"/>
      <c r="BE73" s="1510"/>
      <c r="BF73" s="1511"/>
      <c r="BG73" s="1512"/>
      <c r="BH73" s="1512"/>
      <c r="BI73" s="1512"/>
      <c r="BJ73" s="1513"/>
    </row>
    <row r="74" spans="2:62" ht="20.25" customHeight="1" x14ac:dyDescent="0.15">
      <c r="B74" s="1520"/>
      <c r="C74" s="1521"/>
      <c r="D74" s="1522"/>
      <c r="E74" s="324"/>
      <c r="F74" s="325">
        <f>C73</f>
        <v>0</v>
      </c>
      <c r="G74" s="324"/>
      <c r="H74" s="325">
        <f>I73</f>
        <v>0</v>
      </c>
      <c r="I74" s="1523"/>
      <c r="J74" s="1524"/>
      <c r="K74" s="1525"/>
      <c r="L74" s="1526"/>
      <c r="M74" s="1526"/>
      <c r="N74" s="1522"/>
      <c r="O74" s="1501"/>
      <c r="P74" s="1502"/>
      <c r="Q74" s="1502"/>
      <c r="R74" s="1502"/>
      <c r="S74" s="1503"/>
      <c r="T74" s="319" t="s">
        <v>924</v>
      </c>
      <c r="U74" s="320"/>
      <c r="V74" s="321"/>
      <c r="W74" s="307" t="str">
        <f>IF(W73="","",VLOOKUP(W73,'別紙１-１　シフト記号表（従来型・ユニット型共通）'!$C$6:$L$47,10,FALSE))</f>
        <v/>
      </c>
      <c r="X74" s="308" t="str">
        <f>IF(X73="","",VLOOKUP(X73,'別紙１-１　シフト記号表（従来型・ユニット型共通）'!$C$6:$L$47,10,FALSE))</f>
        <v/>
      </c>
      <c r="Y74" s="308" t="str">
        <f>IF(Y73="","",VLOOKUP(Y73,'別紙１-１　シフト記号表（従来型・ユニット型共通）'!$C$6:$L$47,10,FALSE))</f>
        <v/>
      </c>
      <c r="Z74" s="308" t="str">
        <f>IF(Z73="","",VLOOKUP(Z73,'別紙１-１　シフト記号表（従来型・ユニット型共通）'!$C$6:$L$47,10,FALSE))</f>
        <v/>
      </c>
      <c r="AA74" s="308" t="str">
        <f>IF(AA73="","",VLOOKUP(AA73,'別紙１-１　シフト記号表（従来型・ユニット型共通）'!$C$6:$L$47,10,FALSE))</f>
        <v/>
      </c>
      <c r="AB74" s="308" t="str">
        <f>IF(AB73="","",VLOOKUP(AB73,'別紙１-１　シフト記号表（従来型・ユニット型共通）'!$C$6:$L$47,10,FALSE))</f>
        <v/>
      </c>
      <c r="AC74" s="309" t="str">
        <f>IF(AC73="","",VLOOKUP(AC73,'別紙１-１　シフト記号表（従来型・ユニット型共通）'!$C$6:$L$47,10,FALSE))</f>
        <v/>
      </c>
      <c r="AD74" s="307" t="str">
        <f>IF(AD73="","",VLOOKUP(AD73,'別紙１-１　シフト記号表（従来型・ユニット型共通）'!$C$6:$L$47,10,FALSE))</f>
        <v/>
      </c>
      <c r="AE74" s="308" t="str">
        <f>IF(AE73="","",VLOOKUP(AE73,'別紙１-１　シフト記号表（従来型・ユニット型共通）'!$C$6:$L$47,10,FALSE))</f>
        <v/>
      </c>
      <c r="AF74" s="308" t="str">
        <f>IF(AF73="","",VLOOKUP(AF73,'別紙１-１　シフト記号表（従来型・ユニット型共通）'!$C$6:$L$47,10,FALSE))</f>
        <v/>
      </c>
      <c r="AG74" s="308" t="str">
        <f>IF(AG73="","",VLOOKUP(AG73,'別紙１-１　シフト記号表（従来型・ユニット型共通）'!$C$6:$L$47,10,FALSE))</f>
        <v/>
      </c>
      <c r="AH74" s="308" t="str">
        <f>IF(AH73="","",VLOOKUP(AH73,'別紙１-１　シフト記号表（従来型・ユニット型共通）'!$C$6:$L$47,10,FALSE))</f>
        <v/>
      </c>
      <c r="AI74" s="308" t="str">
        <f>IF(AI73="","",VLOOKUP(AI73,'別紙１-１　シフト記号表（従来型・ユニット型共通）'!$C$6:$L$47,10,FALSE))</f>
        <v/>
      </c>
      <c r="AJ74" s="309" t="str">
        <f>IF(AJ73="","",VLOOKUP(AJ73,'別紙１-１　シフト記号表（従来型・ユニット型共通）'!$C$6:$L$47,10,FALSE))</f>
        <v/>
      </c>
      <c r="AK74" s="307" t="str">
        <f>IF(AK73="","",VLOOKUP(AK73,'別紙１-１　シフト記号表（従来型・ユニット型共通）'!$C$6:$L$47,10,FALSE))</f>
        <v/>
      </c>
      <c r="AL74" s="308" t="str">
        <f>IF(AL73="","",VLOOKUP(AL73,'別紙１-１　シフト記号表（従来型・ユニット型共通）'!$C$6:$L$47,10,FALSE))</f>
        <v/>
      </c>
      <c r="AM74" s="308" t="str">
        <f>IF(AM73="","",VLOOKUP(AM73,'別紙１-１　シフト記号表（従来型・ユニット型共通）'!$C$6:$L$47,10,FALSE))</f>
        <v/>
      </c>
      <c r="AN74" s="308" t="str">
        <f>IF(AN73="","",VLOOKUP(AN73,'別紙１-１　シフト記号表（従来型・ユニット型共通）'!$C$6:$L$47,10,FALSE))</f>
        <v/>
      </c>
      <c r="AO74" s="308" t="str">
        <f>IF(AO73="","",VLOOKUP(AO73,'別紙１-１　シフト記号表（従来型・ユニット型共通）'!$C$6:$L$47,10,FALSE))</f>
        <v/>
      </c>
      <c r="AP74" s="308" t="str">
        <f>IF(AP73="","",VLOOKUP(AP73,'別紙１-１　シフト記号表（従来型・ユニット型共通）'!$C$6:$L$47,10,FALSE))</f>
        <v/>
      </c>
      <c r="AQ74" s="309" t="str">
        <f>IF(AQ73="","",VLOOKUP(AQ73,'別紙１-１　シフト記号表（従来型・ユニット型共通）'!$C$6:$L$47,10,FALSE))</f>
        <v/>
      </c>
      <c r="AR74" s="307" t="str">
        <f>IF(AR73="","",VLOOKUP(AR73,'別紙１-１　シフト記号表（従来型・ユニット型共通）'!$C$6:$L$47,10,FALSE))</f>
        <v/>
      </c>
      <c r="AS74" s="308" t="str">
        <f>IF(AS73="","",VLOOKUP(AS73,'別紙１-１　シフト記号表（従来型・ユニット型共通）'!$C$6:$L$47,10,FALSE))</f>
        <v/>
      </c>
      <c r="AT74" s="308" t="str">
        <f>IF(AT73="","",VLOOKUP(AT73,'別紙１-１　シフト記号表（従来型・ユニット型共通）'!$C$6:$L$47,10,FALSE))</f>
        <v/>
      </c>
      <c r="AU74" s="308" t="str">
        <f>IF(AU73="","",VLOOKUP(AU73,'別紙１-１　シフト記号表（従来型・ユニット型共通）'!$C$6:$L$47,10,FALSE))</f>
        <v/>
      </c>
      <c r="AV74" s="308" t="str">
        <f>IF(AV73="","",VLOOKUP(AV73,'別紙１-１　シフト記号表（従来型・ユニット型共通）'!$C$6:$L$47,10,FALSE))</f>
        <v/>
      </c>
      <c r="AW74" s="308" t="str">
        <f>IF(AW73="","",VLOOKUP(AW73,'別紙１-１　シフト記号表（従来型・ユニット型共通）'!$C$6:$L$47,10,FALSE))</f>
        <v/>
      </c>
      <c r="AX74" s="309" t="str">
        <f>IF(AX73="","",VLOOKUP(AX73,'別紙１-１　シフト記号表（従来型・ユニット型共通）'!$C$6:$L$47,10,FALSE))</f>
        <v/>
      </c>
      <c r="AY74" s="307" t="str">
        <f>IF(AY73="","",VLOOKUP(AY73,'別紙１-１　シフト記号表（従来型・ユニット型共通）'!$C$6:$L$47,10,FALSE))</f>
        <v/>
      </c>
      <c r="AZ74" s="308" t="str">
        <f>IF(AZ73="","",VLOOKUP(AZ73,'別紙１-１　シフト記号表（従来型・ユニット型共通）'!$C$6:$L$47,10,FALSE))</f>
        <v/>
      </c>
      <c r="BA74" s="308" t="str">
        <f>IF(BA73="","",VLOOKUP(BA73,'別紙１-１　シフト記号表（従来型・ユニット型共通）'!$C$6:$L$47,10,FALSE))</f>
        <v/>
      </c>
      <c r="BB74" s="1530">
        <f>IF($BE$3="４週",SUM(W74:AX74),IF($BE$3="暦月",SUM(W74:BA74),""))</f>
        <v>0</v>
      </c>
      <c r="BC74" s="1531"/>
      <c r="BD74" s="1532">
        <f>IF($BE$3="４週",BB74/4,IF($BE$3="暦月",(BB74/($BE$8/7)),""))</f>
        <v>0</v>
      </c>
      <c r="BE74" s="1531"/>
      <c r="BF74" s="1527"/>
      <c r="BG74" s="1528"/>
      <c r="BH74" s="1528"/>
      <c r="BI74" s="1528"/>
      <c r="BJ74" s="1529"/>
    </row>
    <row r="75" spans="2:62" ht="20.25" customHeight="1" x14ac:dyDescent="0.15">
      <c r="B75" s="1487">
        <f>B73+1</f>
        <v>30</v>
      </c>
      <c r="C75" s="1489"/>
      <c r="D75" s="1490"/>
      <c r="E75" s="302"/>
      <c r="F75" s="303"/>
      <c r="G75" s="302"/>
      <c r="H75" s="303"/>
      <c r="I75" s="1493"/>
      <c r="J75" s="1494"/>
      <c r="K75" s="1497"/>
      <c r="L75" s="1498"/>
      <c r="M75" s="1498"/>
      <c r="N75" s="1490"/>
      <c r="O75" s="1501"/>
      <c r="P75" s="1502"/>
      <c r="Q75" s="1502"/>
      <c r="R75" s="1502"/>
      <c r="S75" s="1503"/>
      <c r="T75" s="322" t="s">
        <v>921</v>
      </c>
      <c r="V75" s="323"/>
      <c r="W75" s="315"/>
      <c r="X75" s="316"/>
      <c r="Y75" s="316"/>
      <c r="Z75" s="316"/>
      <c r="AA75" s="316"/>
      <c r="AB75" s="316"/>
      <c r="AC75" s="317"/>
      <c r="AD75" s="315"/>
      <c r="AE75" s="316"/>
      <c r="AF75" s="316"/>
      <c r="AG75" s="316"/>
      <c r="AH75" s="316"/>
      <c r="AI75" s="316"/>
      <c r="AJ75" s="317"/>
      <c r="AK75" s="315"/>
      <c r="AL75" s="316"/>
      <c r="AM75" s="316"/>
      <c r="AN75" s="316"/>
      <c r="AO75" s="316"/>
      <c r="AP75" s="316"/>
      <c r="AQ75" s="317"/>
      <c r="AR75" s="315"/>
      <c r="AS75" s="316"/>
      <c r="AT75" s="316"/>
      <c r="AU75" s="316"/>
      <c r="AV75" s="316"/>
      <c r="AW75" s="316"/>
      <c r="AX75" s="317"/>
      <c r="AY75" s="315"/>
      <c r="AZ75" s="316"/>
      <c r="BA75" s="318"/>
      <c r="BB75" s="1507"/>
      <c r="BC75" s="1508"/>
      <c r="BD75" s="1509"/>
      <c r="BE75" s="1510"/>
      <c r="BF75" s="1511"/>
      <c r="BG75" s="1512"/>
      <c r="BH75" s="1512"/>
      <c r="BI75" s="1512"/>
      <c r="BJ75" s="1513"/>
    </row>
    <row r="76" spans="2:62" ht="20.25" customHeight="1" x14ac:dyDescent="0.15">
      <c r="B76" s="1520"/>
      <c r="C76" s="1521"/>
      <c r="D76" s="1522"/>
      <c r="E76" s="324"/>
      <c r="F76" s="325">
        <f>C75</f>
        <v>0</v>
      </c>
      <c r="G76" s="324"/>
      <c r="H76" s="325">
        <f>I75</f>
        <v>0</v>
      </c>
      <c r="I76" s="1523"/>
      <c r="J76" s="1524"/>
      <c r="K76" s="1525"/>
      <c r="L76" s="1526"/>
      <c r="M76" s="1526"/>
      <c r="N76" s="1522"/>
      <c r="O76" s="1501"/>
      <c r="P76" s="1502"/>
      <c r="Q76" s="1502"/>
      <c r="R76" s="1502"/>
      <c r="S76" s="1503"/>
      <c r="T76" s="319" t="s">
        <v>924</v>
      </c>
      <c r="U76" s="320"/>
      <c r="V76" s="321"/>
      <c r="W76" s="307" t="str">
        <f>IF(W75="","",VLOOKUP(W75,'別紙１-１　シフト記号表（従来型・ユニット型共通）'!$C$6:$L$47,10,FALSE))</f>
        <v/>
      </c>
      <c r="X76" s="308" t="str">
        <f>IF(X75="","",VLOOKUP(X75,'別紙１-１　シフト記号表（従来型・ユニット型共通）'!$C$6:$L$47,10,FALSE))</f>
        <v/>
      </c>
      <c r="Y76" s="308" t="str">
        <f>IF(Y75="","",VLOOKUP(Y75,'別紙１-１　シフト記号表（従来型・ユニット型共通）'!$C$6:$L$47,10,FALSE))</f>
        <v/>
      </c>
      <c r="Z76" s="308" t="str">
        <f>IF(Z75="","",VLOOKUP(Z75,'別紙１-１　シフト記号表（従来型・ユニット型共通）'!$C$6:$L$47,10,FALSE))</f>
        <v/>
      </c>
      <c r="AA76" s="308" t="str">
        <f>IF(AA75="","",VLOOKUP(AA75,'別紙１-１　シフト記号表（従来型・ユニット型共通）'!$C$6:$L$47,10,FALSE))</f>
        <v/>
      </c>
      <c r="AB76" s="308" t="str">
        <f>IF(AB75="","",VLOOKUP(AB75,'別紙１-１　シフト記号表（従来型・ユニット型共通）'!$C$6:$L$47,10,FALSE))</f>
        <v/>
      </c>
      <c r="AC76" s="309" t="str">
        <f>IF(AC75="","",VLOOKUP(AC75,'別紙１-１　シフト記号表（従来型・ユニット型共通）'!$C$6:$L$47,10,FALSE))</f>
        <v/>
      </c>
      <c r="AD76" s="307" t="str">
        <f>IF(AD75="","",VLOOKUP(AD75,'別紙１-１　シフト記号表（従来型・ユニット型共通）'!$C$6:$L$47,10,FALSE))</f>
        <v/>
      </c>
      <c r="AE76" s="308" t="str">
        <f>IF(AE75="","",VLOOKUP(AE75,'別紙１-１　シフト記号表（従来型・ユニット型共通）'!$C$6:$L$47,10,FALSE))</f>
        <v/>
      </c>
      <c r="AF76" s="308" t="str">
        <f>IF(AF75="","",VLOOKUP(AF75,'別紙１-１　シフト記号表（従来型・ユニット型共通）'!$C$6:$L$47,10,FALSE))</f>
        <v/>
      </c>
      <c r="AG76" s="308" t="str">
        <f>IF(AG75="","",VLOOKUP(AG75,'別紙１-１　シフト記号表（従来型・ユニット型共通）'!$C$6:$L$47,10,FALSE))</f>
        <v/>
      </c>
      <c r="AH76" s="308" t="str">
        <f>IF(AH75="","",VLOOKUP(AH75,'別紙１-１　シフト記号表（従来型・ユニット型共通）'!$C$6:$L$47,10,FALSE))</f>
        <v/>
      </c>
      <c r="AI76" s="308" t="str">
        <f>IF(AI75="","",VLOOKUP(AI75,'別紙１-１　シフト記号表（従来型・ユニット型共通）'!$C$6:$L$47,10,FALSE))</f>
        <v/>
      </c>
      <c r="AJ76" s="309" t="str">
        <f>IF(AJ75="","",VLOOKUP(AJ75,'別紙１-１　シフト記号表（従来型・ユニット型共通）'!$C$6:$L$47,10,FALSE))</f>
        <v/>
      </c>
      <c r="AK76" s="307" t="str">
        <f>IF(AK75="","",VLOOKUP(AK75,'別紙１-１　シフト記号表（従来型・ユニット型共通）'!$C$6:$L$47,10,FALSE))</f>
        <v/>
      </c>
      <c r="AL76" s="308" t="str">
        <f>IF(AL75="","",VLOOKUP(AL75,'別紙１-１　シフト記号表（従来型・ユニット型共通）'!$C$6:$L$47,10,FALSE))</f>
        <v/>
      </c>
      <c r="AM76" s="308" t="str">
        <f>IF(AM75="","",VLOOKUP(AM75,'別紙１-１　シフト記号表（従来型・ユニット型共通）'!$C$6:$L$47,10,FALSE))</f>
        <v/>
      </c>
      <c r="AN76" s="308" t="str">
        <f>IF(AN75="","",VLOOKUP(AN75,'別紙１-１　シフト記号表（従来型・ユニット型共通）'!$C$6:$L$47,10,FALSE))</f>
        <v/>
      </c>
      <c r="AO76" s="308" t="str">
        <f>IF(AO75="","",VLOOKUP(AO75,'別紙１-１　シフト記号表（従来型・ユニット型共通）'!$C$6:$L$47,10,FALSE))</f>
        <v/>
      </c>
      <c r="AP76" s="308" t="str">
        <f>IF(AP75="","",VLOOKUP(AP75,'別紙１-１　シフト記号表（従来型・ユニット型共通）'!$C$6:$L$47,10,FALSE))</f>
        <v/>
      </c>
      <c r="AQ76" s="309" t="str">
        <f>IF(AQ75="","",VLOOKUP(AQ75,'別紙１-１　シフト記号表（従来型・ユニット型共通）'!$C$6:$L$47,10,FALSE))</f>
        <v/>
      </c>
      <c r="AR76" s="307" t="str">
        <f>IF(AR75="","",VLOOKUP(AR75,'別紙１-１　シフト記号表（従来型・ユニット型共通）'!$C$6:$L$47,10,FALSE))</f>
        <v/>
      </c>
      <c r="AS76" s="308" t="str">
        <f>IF(AS75="","",VLOOKUP(AS75,'別紙１-１　シフト記号表（従来型・ユニット型共通）'!$C$6:$L$47,10,FALSE))</f>
        <v/>
      </c>
      <c r="AT76" s="308" t="str">
        <f>IF(AT75="","",VLOOKUP(AT75,'別紙１-１　シフト記号表（従来型・ユニット型共通）'!$C$6:$L$47,10,FALSE))</f>
        <v/>
      </c>
      <c r="AU76" s="308" t="str">
        <f>IF(AU75="","",VLOOKUP(AU75,'別紙１-１　シフト記号表（従来型・ユニット型共通）'!$C$6:$L$47,10,FALSE))</f>
        <v/>
      </c>
      <c r="AV76" s="308" t="str">
        <f>IF(AV75="","",VLOOKUP(AV75,'別紙１-１　シフト記号表（従来型・ユニット型共通）'!$C$6:$L$47,10,FALSE))</f>
        <v/>
      </c>
      <c r="AW76" s="308" t="str">
        <f>IF(AW75="","",VLOOKUP(AW75,'別紙１-１　シフト記号表（従来型・ユニット型共通）'!$C$6:$L$47,10,FALSE))</f>
        <v/>
      </c>
      <c r="AX76" s="309" t="str">
        <f>IF(AX75="","",VLOOKUP(AX75,'別紙１-１　シフト記号表（従来型・ユニット型共通）'!$C$6:$L$47,10,FALSE))</f>
        <v/>
      </c>
      <c r="AY76" s="307" t="str">
        <f>IF(AY75="","",VLOOKUP(AY75,'別紙１-１　シフト記号表（従来型・ユニット型共通）'!$C$6:$L$47,10,FALSE))</f>
        <v/>
      </c>
      <c r="AZ76" s="308" t="str">
        <f>IF(AZ75="","",VLOOKUP(AZ75,'別紙１-１　シフト記号表（従来型・ユニット型共通）'!$C$6:$L$47,10,FALSE))</f>
        <v/>
      </c>
      <c r="BA76" s="308" t="str">
        <f>IF(BA75="","",VLOOKUP(BA75,'別紙１-１　シフト記号表（従来型・ユニット型共通）'!$C$6:$L$47,10,FALSE))</f>
        <v/>
      </c>
      <c r="BB76" s="1530">
        <f>IF($BE$3="４週",SUM(W76:AX76),IF($BE$3="暦月",SUM(W76:BA76),""))</f>
        <v>0</v>
      </c>
      <c r="BC76" s="1531"/>
      <c r="BD76" s="1532">
        <f>IF($BE$3="４週",BB76/4,IF($BE$3="暦月",(BB76/($BE$8/7)),""))</f>
        <v>0</v>
      </c>
      <c r="BE76" s="1531"/>
      <c r="BF76" s="1527"/>
      <c r="BG76" s="1528"/>
      <c r="BH76" s="1528"/>
      <c r="BI76" s="1528"/>
      <c r="BJ76" s="1529"/>
    </row>
    <row r="77" spans="2:62" ht="20.25" customHeight="1" x14ac:dyDescent="0.15">
      <c r="B77" s="1487">
        <f>B75+1</f>
        <v>31</v>
      </c>
      <c r="C77" s="1489"/>
      <c r="D77" s="1490"/>
      <c r="E77" s="302"/>
      <c r="F77" s="303"/>
      <c r="G77" s="302"/>
      <c r="H77" s="303"/>
      <c r="I77" s="1493"/>
      <c r="J77" s="1494"/>
      <c r="K77" s="1497"/>
      <c r="L77" s="1498"/>
      <c r="M77" s="1498"/>
      <c r="N77" s="1490"/>
      <c r="O77" s="1501"/>
      <c r="P77" s="1502"/>
      <c r="Q77" s="1502"/>
      <c r="R77" s="1502"/>
      <c r="S77" s="1503"/>
      <c r="T77" s="322" t="s">
        <v>921</v>
      </c>
      <c r="V77" s="323"/>
      <c r="W77" s="315"/>
      <c r="X77" s="316"/>
      <c r="Y77" s="316"/>
      <c r="Z77" s="316"/>
      <c r="AA77" s="316"/>
      <c r="AB77" s="316"/>
      <c r="AC77" s="317"/>
      <c r="AD77" s="315"/>
      <c r="AE77" s="316"/>
      <c r="AF77" s="316"/>
      <c r="AG77" s="316"/>
      <c r="AH77" s="316"/>
      <c r="AI77" s="316"/>
      <c r="AJ77" s="317"/>
      <c r="AK77" s="315"/>
      <c r="AL77" s="316"/>
      <c r="AM77" s="316"/>
      <c r="AN77" s="316"/>
      <c r="AO77" s="316"/>
      <c r="AP77" s="316"/>
      <c r="AQ77" s="317"/>
      <c r="AR77" s="315"/>
      <c r="AS77" s="316"/>
      <c r="AT77" s="316"/>
      <c r="AU77" s="316"/>
      <c r="AV77" s="316"/>
      <c r="AW77" s="316"/>
      <c r="AX77" s="317"/>
      <c r="AY77" s="315"/>
      <c r="AZ77" s="316"/>
      <c r="BA77" s="318"/>
      <c r="BB77" s="1507"/>
      <c r="BC77" s="1508"/>
      <c r="BD77" s="1509"/>
      <c r="BE77" s="1510"/>
      <c r="BF77" s="1511"/>
      <c r="BG77" s="1512"/>
      <c r="BH77" s="1512"/>
      <c r="BI77" s="1512"/>
      <c r="BJ77" s="1513"/>
    </row>
    <row r="78" spans="2:62" ht="20.25" customHeight="1" x14ac:dyDescent="0.15">
      <c r="B78" s="1520"/>
      <c r="C78" s="1521"/>
      <c r="D78" s="1522"/>
      <c r="E78" s="324"/>
      <c r="F78" s="325">
        <f>C77</f>
        <v>0</v>
      </c>
      <c r="G78" s="324"/>
      <c r="H78" s="325">
        <f>I77</f>
        <v>0</v>
      </c>
      <c r="I78" s="1523"/>
      <c r="J78" s="1524"/>
      <c r="K78" s="1525"/>
      <c r="L78" s="1526"/>
      <c r="M78" s="1526"/>
      <c r="N78" s="1522"/>
      <c r="O78" s="1501"/>
      <c r="P78" s="1502"/>
      <c r="Q78" s="1502"/>
      <c r="R78" s="1502"/>
      <c r="S78" s="1503"/>
      <c r="T78" s="319" t="s">
        <v>924</v>
      </c>
      <c r="U78" s="320"/>
      <c r="V78" s="321"/>
      <c r="W78" s="307" t="str">
        <f>IF(W77="","",VLOOKUP(W77,'別紙１-１　シフト記号表（従来型・ユニット型共通）'!$C$6:$L$47,10,FALSE))</f>
        <v/>
      </c>
      <c r="X78" s="308" t="str">
        <f>IF(X77="","",VLOOKUP(X77,'別紙１-１　シフト記号表（従来型・ユニット型共通）'!$C$6:$L$47,10,FALSE))</f>
        <v/>
      </c>
      <c r="Y78" s="308" t="str">
        <f>IF(Y77="","",VLOOKUP(Y77,'別紙１-１　シフト記号表（従来型・ユニット型共通）'!$C$6:$L$47,10,FALSE))</f>
        <v/>
      </c>
      <c r="Z78" s="308" t="str">
        <f>IF(Z77="","",VLOOKUP(Z77,'別紙１-１　シフト記号表（従来型・ユニット型共通）'!$C$6:$L$47,10,FALSE))</f>
        <v/>
      </c>
      <c r="AA78" s="308" t="str">
        <f>IF(AA77="","",VLOOKUP(AA77,'別紙１-１　シフト記号表（従来型・ユニット型共通）'!$C$6:$L$47,10,FALSE))</f>
        <v/>
      </c>
      <c r="AB78" s="308" t="str">
        <f>IF(AB77="","",VLOOKUP(AB77,'別紙１-１　シフト記号表（従来型・ユニット型共通）'!$C$6:$L$47,10,FALSE))</f>
        <v/>
      </c>
      <c r="AC78" s="309" t="str">
        <f>IF(AC77="","",VLOOKUP(AC77,'別紙１-１　シフト記号表（従来型・ユニット型共通）'!$C$6:$L$47,10,FALSE))</f>
        <v/>
      </c>
      <c r="AD78" s="307" t="str">
        <f>IF(AD77="","",VLOOKUP(AD77,'別紙１-１　シフト記号表（従来型・ユニット型共通）'!$C$6:$L$47,10,FALSE))</f>
        <v/>
      </c>
      <c r="AE78" s="308" t="str">
        <f>IF(AE77="","",VLOOKUP(AE77,'別紙１-１　シフト記号表（従来型・ユニット型共通）'!$C$6:$L$47,10,FALSE))</f>
        <v/>
      </c>
      <c r="AF78" s="308" t="str">
        <f>IF(AF77="","",VLOOKUP(AF77,'別紙１-１　シフト記号表（従来型・ユニット型共通）'!$C$6:$L$47,10,FALSE))</f>
        <v/>
      </c>
      <c r="AG78" s="308" t="str">
        <f>IF(AG77="","",VLOOKUP(AG77,'別紙１-１　シフト記号表（従来型・ユニット型共通）'!$C$6:$L$47,10,FALSE))</f>
        <v/>
      </c>
      <c r="AH78" s="308" t="str">
        <f>IF(AH77="","",VLOOKUP(AH77,'別紙１-１　シフト記号表（従来型・ユニット型共通）'!$C$6:$L$47,10,FALSE))</f>
        <v/>
      </c>
      <c r="AI78" s="308" t="str">
        <f>IF(AI77="","",VLOOKUP(AI77,'別紙１-１　シフト記号表（従来型・ユニット型共通）'!$C$6:$L$47,10,FALSE))</f>
        <v/>
      </c>
      <c r="AJ78" s="309" t="str">
        <f>IF(AJ77="","",VLOOKUP(AJ77,'別紙１-１　シフト記号表（従来型・ユニット型共通）'!$C$6:$L$47,10,FALSE))</f>
        <v/>
      </c>
      <c r="AK78" s="307" t="str">
        <f>IF(AK77="","",VLOOKUP(AK77,'別紙１-１　シフト記号表（従来型・ユニット型共通）'!$C$6:$L$47,10,FALSE))</f>
        <v/>
      </c>
      <c r="AL78" s="308" t="str">
        <f>IF(AL77="","",VLOOKUP(AL77,'別紙１-１　シフト記号表（従来型・ユニット型共通）'!$C$6:$L$47,10,FALSE))</f>
        <v/>
      </c>
      <c r="AM78" s="308" t="str">
        <f>IF(AM77="","",VLOOKUP(AM77,'別紙１-１　シフト記号表（従来型・ユニット型共通）'!$C$6:$L$47,10,FALSE))</f>
        <v/>
      </c>
      <c r="AN78" s="308" t="str">
        <f>IF(AN77="","",VLOOKUP(AN77,'別紙１-１　シフト記号表（従来型・ユニット型共通）'!$C$6:$L$47,10,FALSE))</f>
        <v/>
      </c>
      <c r="AO78" s="308" t="str">
        <f>IF(AO77="","",VLOOKUP(AO77,'別紙１-１　シフト記号表（従来型・ユニット型共通）'!$C$6:$L$47,10,FALSE))</f>
        <v/>
      </c>
      <c r="AP78" s="308" t="str">
        <f>IF(AP77="","",VLOOKUP(AP77,'別紙１-１　シフト記号表（従来型・ユニット型共通）'!$C$6:$L$47,10,FALSE))</f>
        <v/>
      </c>
      <c r="AQ78" s="309" t="str">
        <f>IF(AQ77="","",VLOOKUP(AQ77,'別紙１-１　シフト記号表（従来型・ユニット型共通）'!$C$6:$L$47,10,FALSE))</f>
        <v/>
      </c>
      <c r="AR78" s="307" t="str">
        <f>IF(AR77="","",VLOOKUP(AR77,'別紙１-１　シフト記号表（従来型・ユニット型共通）'!$C$6:$L$47,10,FALSE))</f>
        <v/>
      </c>
      <c r="AS78" s="308" t="str">
        <f>IF(AS77="","",VLOOKUP(AS77,'別紙１-１　シフト記号表（従来型・ユニット型共通）'!$C$6:$L$47,10,FALSE))</f>
        <v/>
      </c>
      <c r="AT78" s="308" t="str">
        <f>IF(AT77="","",VLOOKUP(AT77,'別紙１-１　シフト記号表（従来型・ユニット型共通）'!$C$6:$L$47,10,FALSE))</f>
        <v/>
      </c>
      <c r="AU78" s="308" t="str">
        <f>IF(AU77="","",VLOOKUP(AU77,'別紙１-１　シフト記号表（従来型・ユニット型共通）'!$C$6:$L$47,10,FALSE))</f>
        <v/>
      </c>
      <c r="AV78" s="308" t="str">
        <f>IF(AV77="","",VLOOKUP(AV77,'別紙１-１　シフト記号表（従来型・ユニット型共通）'!$C$6:$L$47,10,FALSE))</f>
        <v/>
      </c>
      <c r="AW78" s="308" t="str">
        <f>IF(AW77="","",VLOOKUP(AW77,'別紙１-１　シフト記号表（従来型・ユニット型共通）'!$C$6:$L$47,10,FALSE))</f>
        <v/>
      </c>
      <c r="AX78" s="309" t="str">
        <f>IF(AX77="","",VLOOKUP(AX77,'別紙１-１　シフト記号表（従来型・ユニット型共通）'!$C$6:$L$47,10,FALSE))</f>
        <v/>
      </c>
      <c r="AY78" s="307" t="str">
        <f>IF(AY77="","",VLOOKUP(AY77,'別紙１-１　シフト記号表（従来型・ユニット型共通）'!$C$6:$L$47,10,FALSE))</f>
        <v/>
      </c>
      <c r="AZ78" s="308" t="str">
        <f>IF(AZ77="","",VLOOKUP(AZ77,'別紙１-１　シフト記号表（従来型・ユニット型共通）'!$C$6:$L$47,10,FALSE))</f>
        <v/>
      </c>
      <c r="BA78" s="308" t="str">
        <f>IF(BA77="","",VLOOKUP(BA77,'別紙１-１　シフト記号表（従来型・ユニット型共通）'!$C$6:$L$47,10,FALSE))</f>
        <v/>
      </c>
      <c r="BB78" s="1530">
        <f>IF($BE$3="４週",SUM(W78:AX78),IF($BE$3="暦月",SUM(W78:BA78),""))</f>
        <v>0</v>
      </c>
      <c r="BC78" s="1531"/>
      <c r="BD78" s="1532">
        <f>IF($BE$3="４週",BB78/4,IF($BE$3="暦月",(BB78/($BE$8/7)),""))</f>
        <v>0</v>
      </c>
      <c r="BE78" s="1531"/>
      <c r="BF78" s="1527"/>
      <c r="BG78" s="1528"/>
      <c r="BH78" s="1528"/>
      <c r="BI78" s="1528"/>
      <c r="BJ78" s="1529"/>
    </row>
    <row r="79" spans="2:62" ht="20.25" customHeight="1" x14ac:dyDescent="0.15">
      <c r="B79" s="1487">
        <f>B77+1</f>
        <v>32</v>
      </c>
      <c r="C79" s="1489"/>
      <c r="D79" s="1490"/>
      <c r="E79" s="302"/>
      <c r="F79" s="303"/>
      <c r="G79" s="302"/>
      <c r="H79" s="303"/>
      <c r="I79" s="1493"/>
      <c r="J79" s="1494"/>
      <c r="K79" s="1497"/>
      <c r="L79" s="1498"/>
      <c r="M79" s="1498"/>
      <c r="N79" s="1490"/>
      <c r="O79" s="1501"/>
      <c r="P79" s="1502"/>
      <c r="Q79" s="1502"/>
      <c r="R79" s="1502"/>
      <c r="S79" s="1503"/>
      <c r="T79" s="322" t="s">
        <v>921</v>
      </c>
      <c r="V79" s="323"/>
      <c r="W79" s="315"/>
      <c r="X79" s="316"/>
      <c r="Y79" s="316"/>
      <c r="Z79" s="316"/>
      <c r="AA79" s="316"/>
      <c r="AB79" s="316"/>
      <c r="AC79" s="317"/>
      <c r="AD79" s="315"/>
      <c r="AE79" s="316"/>
      <c r="AF79" s="316"/>
      <c r="AG79" s="316"/>
      <c r="AH79" s="316"/>
      <c r="AI79" s="316"/>
      <c r="AJ79" s="317"/>
      <c r="AK79" s="315"/>
      <c r="AL79" s="316"/>
      <c r="AM79" s="316"/>
      <c r="AN79" s="316"/>
      <c r="AO79" s="316"/>
      <c r="AP79" s="316"/>
      <c r="AQ79" s="317"/>
      <c r="AR79" s="315"/>
      <c r="AS79" s="316"/>
      <c r="AT79" s="316"/>
      <c r="AU79" s="316"/>
      <c r="AV79" s="316"/>
      <c r="AW79" s="316"/>
      <c r="AX79" s="317"/>
      <c r="AY79" s="315"/>
      <c r="AZ79" s="316"/>
      <c r="BA79" s="318"/>
      <c r="BB79" s="1507"/>
      <c r="BC79" s="1508"/>
      <c r="BD79" s="1509"/>
      <c r="BE79" s="1510"/>
      <c r="BF79" s="1511"/>
      <c r="BG79" s="1512"/>
      <c r="BH79" s="1512"/>
      <c r="BI79" s="1512"/>
      <c r="BJ79" s="1513"/>
    </row>
    <row r="80" spans="2:62" ht="20.25" customHeight="1" x14ac:dyDescent="0.15">
      <c r="B80" s="1520"/>
      <c r="C80" s="1521"/>
      <c r="D80" s="1522"/>
      <c r="E80" s="324"/>
      <c r="F80" s="325">
        <f>C79</f>
        <v>0</v>
      </c>
      <c r="G80" s="324"/>
      <c r="H80" s="325">
        <f>I79</f>
        <v>0</v>
      </c>
      <c r="I80" s="1523"/>
      <c r="J80" s="1524"/>
      <c r="K80" s="1525"/>
      <c r="L80" s="1526"/>
      <c r="M80" s="1526"/>
      <c r="N80" s="1522"/>
      <c r="O80" s="1501"/>
      <c r="P80" s="1502"/>
      <c r="Q80" s="1502"/>
      <c r="R80" s="1502"/>
      <c r="S80" s="1503"/>
      <c r="T80" s="319" t="s">
        <v>924</v>
      </c>
      <c r="U80" s="320"/>
      <c r="V80" s="321"/>
      <c r="W80" s="307" t="str">
        <f>IF(W79="","",VLOOKUP(W79,'別紙１-１　シフト記号表（従来型・ユニット型共通）'!$C$6:$L$47,10,FALSE))</f>
        <v/>
      </c>
      <c r="X80" s="308" t="str">
        <f>IF(X79="","",VLOOKUP(X79,'別紙１-１　シフト記号表（従来型・ユニット型共通）'!$C$6:$L$47,10,FALSE))</f>
        <v/>
      </c>
      <c r="Y80" s="308" t="str">
        <f>IF(Y79="","",VLOOKUP(Y79,'別紙１-１　シフト記号表（従来型・ユニット型共通）'!$C$6:$L$47,10,FALSE))</f>
        <v/>
      </c>
      <c r="Z80" s="308" t="str">
        <f>IF(Z79="","",VLOOKUP(Z79,'別紙１-１　シフト記号表（従来型・ユニット型共通）'!$C$6:$L$47,10,FALSE))</f>
        <v/>
      </c>
      <c r="AA80" s="308" t="str">
        <f>IF(AA79="","",VLOOKUP(AA79,'別紙１-１　シフト記号表（従来型・ユニット型共通）'!$C$6:$L$47,10,FALSE))</f>
        <v/>
      </c>
      <c r="AB80" s="308" t="str">
        <f>IF(AB79="","",VLOOKUP(AB79,'別紙１-１　シフト記号表（従来型・ユニット型共通）'!$C$6:$L$47,10,FALSE))</f>
        <v/>
      </c>
      <c r="AC80" s="309" t="str">
        <f>IF(AC79="","",VLOOKUP(AC79,'別紙１-１　シフト記号表（従来型・ユニット型共通）'!$C$6:$L$47,10,FALSE))</f>
        <v/>
      </c>
      <c r="AD80" s="307" t="str">
        <f>IF(AD79="","",VLOOKUP(AD79,'別紙１-１　シフト記号表（従来型・ユニット型共通）'!$C$6:$L$47,10,FALSE))</f>
        <v/>
      </c>
      <c r="AE80" s="308" t="str">
        <f>IF(AE79="","",VLOOKUP(AE79,'別紙１-１　シフト記号表（従来型・ユニット型共通）'!$C$6:$L$47,10,FALSE))</f>
        <v/>
      </c>
      <c r="AF80" s="308" t="str">
        <f>IF(AF79="","",VLOOKUP(AF79,'別紙１-１　シフト記号表（従来型・ユニット型共通）'!$C$6:$L$47,10,FALSE))</f>
        <v/>
      </c>
      <c r="AG80" s="308" t="str">
        <f>IF(AG79="","",VLOOKUP(AG79,'別紙１-１　シフト記号表（従来型・ユニット型共通）'!$C$6:$L$47,10,FALSE))</f>
        <v/>
      </c>
      <c r="AH80" s="308" t="str">
        <f>IF(AH79="","",VLOOKUP(AH79,'別紙１-１　シフト記号表（従来型・ユニット型共通）'!$C$6:$L$47,10,FALSE))</f>
        <v/>
      </c>
      <c r="AI80" s="308" t="str">
        <f>IF(AI79="","",VLOOKUP(AI79,'別紙１-１　シフト記号表（従来型・ユニット型共通）'!$C$6:$L$47,10,FALSE))</f>
        <v/>
      </c>
      <c r="AJ80" s="309" t="str">
        <f>IF(AJ79="","",VLOOKUP(AJ79,'別紙１-１　シフト記号表（従来型・ユニット型共通）'!$C$6:$L$47,10,FALSE))</f>
        <v/>
      </c>
      <c r="AK80" s="307" t="str">
        <f>IF(AK79="","",VLOOKUP(AK79,'別紙１-１　シフト記号表（従来型・ユニット型共通）'!$C$6:$L$47,10,FALSE))</f>
        <v/>
      </c>
      <c r="AL80" s="308" t="str">
        <f>IF(AL79="","",VLOOKUP(AL79,'別紙１-１　シフト記号表（従来型・ユニット型共通）'!$C$6:$L$47,10,FALSE))</f>
        <v/>
      </c>
      <c r="AM80" s="308" t="str">
        <f>IF(AM79="","",VLOOKUP(AM79,'別紙１-１　シフト記号表（従来型・ユニット型共通）'!$C$6:$L$47,10,FALSE))</f>
        <v/>
      </c>
      <c r="AN80" s="308" t="str">
        <f>IF(AN79="","",VLOOKUP(AN79,'別紙１-１　シフト記号表（従来型・ユニット型共通）'!$C$6:$L$47,10,FALSE))</f>
        <v/>
      </c>
      <c r="AO80" s="308" t="str">
        <f>IF(AO79="","",VLOOKUP(AO79,'別紙１-１　シフト記号表（従来型・ユニット型共通）'!$C$6:$L$47,10,FALSE))</f>
        <v/>
      </c>
      <c r="AP80" s="308" t="str">
        <f>IF(AP79="","",VLOOKUP(AP79,'別紙１-１　シフト記号表（従来型・ユニット型共通）'!$C$6:$L$47,10,FALSE))</f>
        <v/>
      </c>
      <c r="AQ80" s="309" t="str">
        <f>IF(AQ79="","",VLOOKUP(AQ79,'別紙１-１　シフト記号表（従来型・ユニット型共通）'!$C$6:$L$47,10,FALSE))</f>
        <v/>
      </c>
      <c r="AR80" s="307" t="str">
        <f>IF(AR79="","",VLOOKUP(AR79,'別紙１-１　シフト記号表（従来型・ユニット型共通）'!$C$6:$L$47,10,FALSE))</f>
        <v/>
      </c>
      <c r="AS80" s="308" t="str">
        <f>IF(AS79="","",VLOOKUP(AS79,'別紙１-１　シフト記号表（従来型・ユニット型共通）'!$C$6:$L$47,10,FALSE))</f>
        <v/>
      </c>
      <c r="AT80" s="308" t="str">
        <f>IF(AT79="","",VLOOKUP(AT79,'別紙１-１　シフト記号表（従来型・ユニット型共通）'!$C$6:$L$47,10,FALSE))</f>
        <v/>
      </c>
      <c r="AU80" s="308" t="str">
        <f>IF(AU79="","",VLOOKUP(AU79,'別紙１-１　シフト記号表（従来型・ユニット型共通）'!$C$6:$L$47,10,FALSE))</f>
        <v/>
      </c>
      <c r="AV80" s="308" t="str">
        <f>IF(AV79="","",VLOOKUP(AV79,'別紙１-１　シフト記号表（従来型・ユニット型共通）'!$C$6:$L$47,10,FALSE))</f>
        <v/>
      </c>
      <c r="AW80" s="308" t="str">
        <f>IF(AW79="","",VLOOKUP(AW79,'別紙１-１　シフト記号表（従来型・ユニット型共通）'!$C$6:$L$47,10,FALSE))</f>
        <v/>
      </c>
      <c r="AX80" s="309" t="str">
        <f>IF(AX79="","",VLOOKUP(AX79,'別紙１-１　シフト記号表（従来型・ユニット型共通）'!$C$6:$L$47,10,FALSE))</f>
        <v/>
      </c>
      <c r="AY80" s="307" t="str">
        <f>IF(AY79="","",VLOOKUP(AY79,'別紙１-１　シフト記号表（従来型・ユニット型共通）'!$C$6:$L$47,10,FALSE))</f>
        <v/>
      </c>
      <c r="AZ80" s="308" t="str">
        <f>IF(AZ79="","",VLOOKUP(AZ79,'別紙１-１　シフト記号表（従来型・ユニット型共通）'!$C$6:$L$47,10,FALSE))</f>
        <v/>
      </c>
      <c r="BA80" s="308" t="str">
        <f>IF(BA79="","",VLOOKUP(BA79,'別紙１-１　シフト記号表（従来型・ユニット型共通）'!$C$6:$L$47,10,FALSE))</f>
        <v/>
      </c>
      <c r="BB80" s="1530">
        <f>IF($BE$3="４週",SUM(W80:AX80),IF($BE$3="暦月",SUM(W80:BA80),""))</f>
        <v>0</v>
      </c>
      <c r="BC80" s="1531"/>
      <c r="BD80" s="1532">
        <f>IF($BE$3="４週",BB80/4,IF($BE$3="暦月",(BB80/($BE$8/7)),""))</f>
        <v>0</v>
      </c>
      <c r="BE80" s="1531"/>
      <c r="BF80" s="1527"/>
      <c r="BG80" s="1528"/>
      <c r="BH80" s="1528"/>
      <c r="BI80" s="1528"/>
      <c r="BJ80" s="1529"/>
    </row>
    <row r="81" spans="2:62" ht="20.25" customHeight="1" x14ac:dyDescent="0.15">
      <c r="B81" s="1487">
        <f>B79+1</f>
        <v>33</v>
      </c>
      <c r="C81" s="1489"/>
      <c r="D81" s="1490"/>
      <c r="E81" s="302"/>
      <c r="F81" s="303"/>
      <c r="G81" s="302"/>
      <c r="H81" s="303"/>
      <c r="I81" s="1493"/>
      <c r="J81" s="1494"/>
      <c r="K81" s="1497"/>
      <c r="L81" s="1498"/>
      <c r="M81" s="1498"/>
      <c r="N81" s="1490"/>
      <c r="O81" s="1501"/>
      <c r="P81" s="1502"/>
      <c r="Q81" s="1502"/>
      <c r="R81" s="1502"/>
      <c r="S81" s="1503"/>
      <c r="T81" s="322" t="s">
        <v>921</v>
      </c>
      <c r="V81" s="323"/>
      <c r="W81" s="315"/>
      <c r="X81" s="316"/>
      <c r="Y81" s="316"/>
      <c r="Z81" s="316"/>
      <c r="AA81" s="316"/>
      <c r="AB81" s="316"/>
      <c r="AC81" s="317"/>
      <c r="AD81" s="315"/>
      <c r="AE81" s="316"/>
      <c r="AF81" s="316"/>
      <c r="AG81" s="316"/>
      <c r="AH81" s="316"/>
      <c r="AI81" s="316"/>
      <c r="AJ81" s="317"/>
      <c r="AK81" s="315"/>
      <c r="AL81" s="316"/>
      <c r="AM81" s="316"/>
      <c r="AN81" s="316"/>
      <c r="AO81" s="316"/>
      <c r="AP81" s="316"/>
      <c r="AQ81" s="317"/>
      <c r="AR81" s="315"/>
      <c r="AS81" s="316"/>
      <c r="AT81" s="316"/>
      <c r="AU81" s="316"/>
      <c r="AV81" s="316"/>
      <c r="AW81" s="316"/>
      <c r="AX81" s="317"/>
      <c r="AY81" s="315"/>
      <c r="AZ81" s="316"/>
      <c r="BA81" s="318"/>
      <c r="BB81" s="1507"/>
      <c r="BC81" s="1508"/>
      <c r="BD81" s="1509"/>
      <c r="BE81" s="1510"/>
      <c r="BF81" s="1511"/>
      <c r="BG81" s="1512"/>
      <c r="BH81" s="1512"/>
      <c r="BI81" s="1512"/>
      <c r="BJ81" s="1513"/>
    </row>
    <row r="82" spans="2:62" ht="20.25" customHeight="1" x14ac:dyDescent="0.15">
      <c r="B82" s="1520"/>
      <c r="C82" s="1521"/>
      <c r="D82" s="1522"/>
      <c r="E82" s="324"/>
      <c r="F82" s="325">
        <f>C81</f>
        <v>0</v>
      </c>
      <c r="G82" s="324"/>
      <c r="H82" s="325">
        <f>I81</f>
        <v>0</v>
      </c>
      <c r="I82" s="1523"/>
      <c r="J82" s="1524"/>
      <c r="K82" s="1525"/>
      <c r="L82" s="1526"/>
      <c r="M82" s="1526"/>
      <c r="N82" s="1522"/>
      <c r="O82" s="1501"/>
      <c r="P82" s="1502"/>
      <c r="Q82" s="1502"/>
      <c r="R82" s="1502"/>
      <c r="S82" s="1503"/>
      <c r="T82" s="319" t="s">
        <v>924</v>
      </c>
      <c r="U82" s="320"/>
      <c r="V82" s="321"/>
      <c r="W82" s="307" t="str">
        <f>IF(W81="","",VLOOKUP(W81,'別紙１-１　シフト記号表（従来型・ユニット型共通）'!$C$6:$L$47,10,FALSE))</f>
        <v/>
      </c>
      <c r="X82" s="308" t="str">
        <f>IF(X81="","",VLOOKUP(X81,'別紙１-１　シフト記号表（従来型・ユニット型共通）'!$C$6:$L$47,10,FALSE))</f>
        <v/>
      </c>
      <c r="Y82" s="308" t="str">
        <f>IF(Y81="","",VLOOKUP(Y81,'別紙１-１　シフト記号表（従来型・ユニット型共通）'!$C$6:$L$47,10,FALSE))</f>
        <v/>
      </c>
      <c r="Z82" s="308" t="str">
        <f>IF(Z81="","",VLOOKUP(Z81,'別紙１-１　シフト記号表（従来型・ユニット型共通）'!$C$6:$L$47,10,FALSE))</f>
        <v/>
      </c>
      <c r="AA82" s="308" t="str">
        <f>IF(AA81="","",VLOOKUP(AA81,'別紙１-１　シフト記号表（従来型・ユニット型共通）'!$C$6:$L$47,10,FALSE))</f>
        <v/>
      </c>
      <c r="AB82" s="308" t="str">
        <f>IF(AB81="","",VLOOKUP(AB81,'別紙１-１　シフト記号表（従来型・ユニット型共通）'!$C$6:$L$47,10,FALSE))</f>
        <v/>
      </c>
      <c r="AC82" s="309" t="str">
        <f>IF(AC81="","",VLOOKUP(AC81,'別紙１-１　シフト記号表（従来型・ユニット型共通）'!$C$6:$L$47,10,FALSE))</f>
        <v/>
      </c>
      <c r="AD82" s="307" t="str">
        <f>IF(AD81="","",VLOOKUP(AD81,'別紙１-１　シフト記号表（従来型・ユニット型共通）'!$C$6:$L$47,10,FALSE))</f>
        <v/>
      </c>
      <c r="AE82" s="308" t="str">
        <f>IF(AE81="","",VLOOKUP(AE81,'別紙１-１　シフト記号表（従来型・ユニット型共通）'!$C$6:$L$47,10,FALSE))</f>
        <v/>
      </c>
      <c r="AF82" s="308" t="str">
        <f>IF(AF81="","",VLOOKUP(AF81,'別紙１-１　シフト記号表（従来型・ユニット型共通）'!$C$6:$L$47,10,FALSE))</f>
        <v/>
      </c>
      <c r="AG82" s="308" t="str">
        <f>IF(AG81="","",VLOOKUP(AG81,'別紙１-１　シフト記号表（従来型・ユニット型共通）'!$C$6:$L$47,10,FALSE))</f>
        <v/>
      </c>
      <c r="AH82" s="308" t="str">
        <f>IF(AH81="","",VLOOKUP(AH81,'別紙１-１　シフト記号表（従来型・ユニット型共通）'!$C$6:$L$47,10,FALSE))</f>
        <v/>
      </c>
      <c r="AI82" s="308" t="str">
        <f>IF(AI81="","",VLOOKUP(AI81,'別紙１-１　シフト記号表（従来型・ユニット型共通）'!$C$6:$L$47,10,FALSE))</f>
        <v/>
      </c>
      <c r="AJ82" s="309" t="str">
        <f>IF(AJ81="","",VLOOKUP(AJ81,'別紙１-１　シフト記号表（従来型・ユニット型共通）'!$C$6:$L$47,10,FALSE))</f>
        <v/>
      </c>
      <c r="AK82" s="307" t="str">
        <f>IF(AK81="","",VLOOKUP(AK81,'別紙１-１　シフト記号表（従来型・ユニット型共通）'!$C$6:$L$47,10,FALSE))</f>
        <v/>
      </c>
      <c r="AL82" s="308" t="str">
        <f>IF(AL81="","",VLOOKUP(AL81,'別紙１-１　シフト記号表（従来型・ユニット型共通）'!$C$6:$L$47,10,FALSE))</f>
        <v/>
      </c>
      <c r="AM82" s="308" t="str">
        <f>IF(AM81="","",VLOOKUP(AM81,'別紙１-１　シフト記号表（従来型・ユニット型共通）'!$C$6:$L$47,10,FALSE))</f>
        <v/>
      </c>
      <c r="AN82" s="308" t="str">
        <f>IF(AN81="","",VLOOKUP(AN81,'別紙１-１　シフト記号表（従来型・ユニット型共通）'!$C$6:$L$47,10,FALSE))</f>
        <v/>
      </c>
      <c r="AO82" s="308" t="str">
        <f>IF(AO81="","",VLOOKUP(AO81,'別紙１-１　シフト記号表（従来型・ユニット型共通）'!$C$6:$L$47,10,FALSE))</f>
        <v/>
      </c>
      <c r="AP82" s="308" t="str">
        <f>IF(AP81="","",VLOOKUP(AP81,'別紙１-１　シフト記号表（従来型・ユニット型共通）'!$C$6:$L$47,10,FALSE))</f>
        <v/>
      </c>
      <c r="AQ82" s="309" t="str">
        <f>IF(AQ81="","",VLOOKUP(AQ81,'別紙１-１　シフト記号表（従来型・ユニット型共通）'!$C$6:$L$47,10,FALSE))</f>
        <v/>
      </c>
      <c r="AR82" s="307" t="str">
        <f>IF(AR81="","",VLOOKUP(AR81,'別紙１-１　シフト記号表（従来型・ユニット型共通）'!$C$6:$L$47,10,FALSE))</f>
        <v/>
      </c>
      <c r="AS82" s="308" t="str">
        <f>IF(AS81="","",VLOOKUP(AS81,'別紙１-１　シフト記号表（従来型・ユニット型共通）'!$C$6:$L$47,10,FALSE))</f>
        <v/>
      </c>
      <c r="AT82" s="308" t="str">
        <f>IF(AT81="","",VLOOKUP(AT81,'別紙１-１　シフト記号表（従来型・ユニット型共通）'!$C$6:$L$47,10,FALSE))</f>
        <v/>
      </c>
      <c r="AU82" s="308" t="str">
        <f>IF(AU81="","",VLOOKUP(AU81,'別紙１-１　シフト記号表（従来型・ユニット型共通）'!$C$6:$L$47,10,FALSE))</f>
        <v/>
      </c>
      <c r="AV82" s="308" t="str">
        <f>IF(AV81="","",VLOOKUP(AV81,'別紙１-１　シフト記号表（従来型・ユニット型共通）'!$C$6:$L$47,10,FALSE))</f>
        <v/>
      </c>
      <c r="AW82" s="308" t="str">
        <f>IF(AW81="","",VLOOKUP(AW81,'別紙１-１　シフト記号表（従来型・ユニット型共通）'!$C$6:$L$47,10,FALSE))</f>
        <v/>
      </c>
      <c r="AX82" s="309" t="str">
        <f>IF(AX81="","",VLOOKUP(AX81,'別紙１-１　シフト記号表（従来型・ユニット型共通）'!$C$6:$L$47,10,FALSE))</f>
        <v/>
      </c>
      <c r="AY82" s="307" t="str">
        <f>IF(AY81="","",VLOOKUP(AY81,'別紙１-１　シフト記号表（従来型・ユニット型共通）'!$C$6:$L$47,10,FALSE))</f>
        <v/>
      </c>
      <c r="AZ82" s="308" t="str">
        <f>IF(AZ81="","",VLOOKUP(AZ81,'別紙１-１　シフト記号表（従来型・ユニット型共通）'!$C$6:$L$47,10,FALSE))</f>
        <v/>
      </c>
      <c r="BA82" s="308" t="str">
        <f>IF(BA81="","",VLOOKUP(BA81,'別紙１-１　シフト記号表（従来型・ユニット型共通）'!$C$6:$L$47,10,FALSE))</f>
        <v/>
      </c>
      <c r="BB82" s="1530">
        <f>IF($BE$3="４週",SUM(W82:AX82),IF($BE$3="暦月",SUM(W82:BA82),""))</f>
        <v>0</v>
      </c>
      <c r="BC82" s="1531"/>
      <c r="BD82" s="1532">
        <f>IF($BE$3="４週",BB82/4,IF($BE$3="暦月",(BB82/($BE$8/7)),""))</f>
        <v>0</v>
      </c>
      <c r="BE82" s="1531"/>
      <c r="BF82" s="1527"/>
      <c r="BG82" s="1528"/>
      <c r="BH82" s="1528"/>
      <c r="BI82" s="1528"/>
      <c r="BJ82" s="1529"/>
    </row>
    <row r="83" spans="2:62" ht="20.25" customHeight="1" x14ac:dyDescent="0.15">
      <c r="B83" s="1487">
        <f>B81+1</f>
        <v>34</v>
      </c>
      <c r="C83" s="1489"/>
      <c r="D83" s="1490"/>
      <c r="E83" s="302"/>
      <c r="F83" s="303"/>
      <c r="G83" s="302"/>
      <c r="H83" s="303"/>
      <c r="I83" s="1493"/>
      <c r="J83" s="1494"/>
      <c r="K83" s="1497"/>
      <c r="L83" s="1498"/>
      <c r="M83" s="1498"/>
      <c r="N83" s="1490"/>
      <c r="O83" s="1501"/>
      <c r="P83" s="1502"/>
      <c r="Q83" s="1502"/>
      <c r="R83" s="1502"/>
      <c r="S83" s="1503"/>
      <c r="T83" s="322" t="s">
        <v>921</v>
      </c>
      <c r="V83" s="323"/>
      <c r="W83" s="315"/>
      <c r="X83" s="316"/>
      <c r="Y83" s="316"/>
      <c r="Z83" s="316"/>
      <c r="AA83" s="316"/>
      <c r="AB83" s="316"/>
      <c r="AC83" s="317"/>
      <c r="AD83" s="315"/>
      <c r="AE83" s="316"/>
      <c r="AF83" s="316"/>
      <c r="AG83" s="316"/>
      <c r="AH83" s="316"/>
      <c r="AI83" s="316"/>
      <c r="AJ83" s="317"/>
      <c r="AK83" s="315"/>
      <c r="AL83" s="316"/>
      <c r="AM83" s="316"/>
      <c r="AN83" s="316"/>
      <c r="AO83" s="316"/>
      <c r="AP83" s="316"/>
      <c r="AQ83" s="317"/>
      <c r="AR83" s="315"/>
      <c r="AS83" s="316"/>
      <c r="AT83" s="316"/>
      <c r="AU83" s="316"/>
      <c r="AV83" s="316"/>
      <c r="AW83" s="316"/>
      <c r="AX83" s="317"/>
      <c r="AY83" s="315"/>
      <c r="AZ83" s="316"/>
      <c r="BA83" s="318"/>
      <c r="BB83" s="1507"/>
      <c r="BC83" s="1508"/>
      <c r="BD83" s="1509"/>
      <c r="BE83" s="1510"/>
      <c r="BF83" s="1511"/>
      <c r="BG83" s="1512"/>
      <c r="BH83" s="1512"/>
      <c r="BI83" s="1512"/>
      <c r="BJ83" s="1513"/>
    </row>
    <row r="84" spans="2:62" ht="20.25" customHeight="1" x14ac:dyDescent="0.15">
      <c r="B84" s="1520"/>
      <c r="C84" s="1521"/>
      <c r="D84" s="1522"/>
      <c r="E84" s="324"/>
      <c r="F84" s="325">
        <f>C83</f>
        <v>0</v>
      </c>
      <c r="G84" s="324"/>
      <c r="H84" s="325">
        <f>I83</f>
        <v>0</v>
      </c>
      <c r="I84" s="1523"/>
      <c r="J84" s="1524"/>
      <c r="K84" s="1525"/>
      <c r="L84" s="1526"/>
      <c r="M84" s="1526"/>
      <c r="N84" s="1522"/>
      <c r="O84" s="1501"/>
      <c r="P84" s="1502"/>
      <c r="Q84" s="1502"/>
      <c r="R84" s="1502"/>
      <c r="S84" s="1503"/>
      <c r="T84" s="319" t="s">
        <v>924</v>
      </c>
      <c r="U84" s="320"/>
      <c r="V84" s="321"/>
      <c r="W84" s="307" t="str">
        <f>IF(W83="","",VLOOKUP(W83,'別紙１-１　シフト記号表（従来型・ユニット型共通）'!$C$6:$L$47,10,FALSE))</f>
        <v/>
      </c>
      <c r="X84" s="308" t="str">
        <f>IF(X83="","",VLOOKUP(X83,'別紙１-１　シフト記号表（従来型・ユニット型共通）'!$C$6:$L$47,10,FALSE))</f>
        <v/>
      </c>
      <c r="Y84" s="308" t="str">
        <f>IF(Y83="","",VLOOKUP(Y83,'別紙１-１　シフト記号表（従来型・ユニット型共通）'!$C$6:$L$47,10,FALSE))</f>
        <v/>
      </c>
      <c r="Z84" s="308" t="str">
        <f>IF(Z83="","",VLOOKUP(Z83,'別紙１-１　シフト記号表（従来型・ユニット型共通）'!$C$6:$L$47,10,FALSE))</f>
        <v/>
      </c>
      <c r="AA84" s="308" t="str">
        <f>IF(AA83="","",VLOOKUP(AA83,'別紙１-１　シフト記号表（従来型・ユニット型共通）'!$C$6:$L$47,10,FALSE))</f>
        <v/>
      </c>
      <c r="AB84" s="308" t="str">
        <f>IF(AB83="","",VLOOKUP(AB83,'別紙１-１　シフト記号表（従来型・ユニット型共通）'!$C$6:$L$47,10,FALSE))</f>
        <v/>
      </c>
      <c r="AC84" s="309" t="str">
        <f>IF(AC83="","",VLOOKUP(AC83,'別紙１-１　シフト記号表（従来型・ユニット型共通）'!$C$6:$L$47,10,FALSE))</f>
        <v/>
      </c>
      <c r="AD84" s="307" t="str">
        <f>IF(AD83="","",VLOOKUP(AD83,'別紙１-１　シフト記号表（従来型・ユニット型共通）'!$C$6:$L$47,10,FALSE))</f>
        <v/>
      </c>
      <c r="AE84" s="308" t="str">
        <f>IF(AE83="","",VLOOKUP(AE83,'別紙１-１　シフト記号表（従来型・ユニット型共通）'!$C$6:$L$47,10,FALSE))</f>
        <v/>
      </c>
      <c r="AF84" s="308" t="str">
        <f>IF(AF83="","",VLOOKUP(AF83,'別紙１-１　シフト記号表（従来型・ユニット型共通）'!$C$6:$L$47,10,FALSE))</f>
        <v/>
      </c>
      <c r="AG84" s="308" t="str">
        <f>IF(AG83="","",VLOOKUP(AG83,'別紙１-１　シフト記号表（従来型・ユニット型共通）'!$C$6:$L$47,10,FALSE))</f>
        <v/>
      </c>
      <c r="AH84" s="308" t="str">
        <f>IF(AH83="","",VLOOKUP(AH83,'別紙１-１　シフト記号表（従来型・ユニット型共通）'!$C$6:$L$47,10,FALSE))</f>
        <v/>
      </c>
      <c r="AI84" s="308" t="str">
        <f>IF(AI83="","",VLOOKUP(AI83,'別紙１-１　シフト記号表（従来型・ユニット型共通）'!$C$6:$L$47,10,FALSE))</f>
        <v/>
      </c>
      <c r="AJ84" s="309" t="str">
        <f>IF(AJ83="","",VLOOKUP(AJ83,'別紙１-１　シフト記号表（従来型・ユニット型共通）'!$C$6:$L$47,10,FALSE))</f>
        <v/>
      </c>
      <c r="AK84" s="307" t="str">
        <f>IF(AK83="","",VLOOKUP(AK83,'別紙１-１　シフト記号表（従来型・ユニット型共通）'!$C$6:$L$47,10,FALSE))</f>
        <v/>
      </c>
      <c r="AL84" s="308" t="str">
        <f>IF(AL83="","",VLOOKUP(AL83,'別紙１-１　シフト記号表（従来型・ユニット型共通）'!$C$6:$L$47,10,FALSE))</f>
        <v/>
      </c>
      <c r="AM84" s="308" t="str">
        <f>IF(AM83="","",VLOOKUP(AM83,'別紙１-１　シフト記号表（従来型・ユニット型共通）'!$C$6:$L$47,10,FALSE))</f>
        <v/>
      </c>
      <c r="AN84" s="308" t="str">
        <f>IF(AN83="","",VLOOKUP(AN83,'別紙１-１　シフト記号表（従来型・ユニット型共通）'!$C$6:$L$47,10,FALSE))</f>
        <v/>
      </c>
      <c r="AO84" s="308" t="str">
        <f>IF(AO83="","",VLOOKUP(AO83,'別紙１-１　シフト記号表（従来型・ユニット型共通）'!$C$6:$L$47,10,FALSE))</f>
        <v/>
      </c>
      <c r="AP84" s="308" t="str">
        <f>IF(AP83="","",VLOOKUP(AP83,'別紙１-１　シフト記号表（従来型・ユニット型共通）'!$C$6:$L$47,10,FALSE))</f>
        <v/>
      </c>
      <c r="AQ84" s="309" t="str">
        <f>IF(AQ83="","",VLOOKUP(AQ83,'別紙１-１　シフト記号表（従来型・ユニット型共通）'!$C$6:$L$47,10,FALSE))</f>
        <v/>
      </c>
      <c r="AR84" s="307" t="str">
        <f>IF(AR83="","",VLOOKUP(AR83,'別紙１-１　シフト記号表（従来型・ユニット型共通）'!$C$6:$L$47,10,FALSE))</f>
        <v/>
      </c>
      <c r="AS84" s="308" t="str">
        <f>IF(AS83="","",VLOOKUP(AS83,'別紙１-１　シフト記号表（従来型・ユニット型共通）'!$C$6:$L$47,10,FALSE))</f>
        <v/>
      </c>
      <c r="AT84" s="308" t="str">
        <f>IF(AT83="","",VLOOKUP(AT83,'別紙１-１　シフト記号表（従来型・ユニット型共通）'!$C$6:$L$47,10,FALSE))</f>
        <v/>
      </c>
      <c r="AU84" s="308" t="str">
        <f>IF(AU83="","",VLOOKUP(AU83,'別紙１-１　シフト記号表（従来型・ユニット型共通）'!$C$6:$L$47,10,FALSE))</f>
        <v/>
      </c>
      <c r="AV84" s="308" t="str">
        <f>IF(AV83="","",VLOOKUP(AV83,'別紙１-１　シフト記号表（従来型・ユニット型共通）'!$C$6:$L$47,10,FALSE))</f>
        <v/>
      </c>
      <c r="AW84" s="308" t="str">
        <f>IF(AW83="","",VLOOKUP(AW83,'別紙１-１　シフト記号表（従来型・ユニット型共通）'!$C$6:$L$47,10,FALSE))</f>
        <v/>
      </c>
      <c r="AX84" s="309" t="str">
        <f>IF(AX83="","",VLOOKUP(AX83,'別紙１-１　シフト記号表（従来型・ユニット型共通）'!$C$6:$L$47,10,FALSE))</f>
        <v/>
      </c>
      <c r="AY84" s="307" t="str">
        <f>IF(AY83="","",VLOOKUP(AY83,'別紙１-１　シフト記号表（従来型・ユニット型共通）'!$C$6:$L$47,10,FALSE))</f>
        <v/>
      </c>
      <c r="AZ84" s="308" t="str">
        <f>IF(AZ83="","",VLOOKUP(AZ83,'別紙１-１　シフト記号表（従来型・ユニット型共通）'!$C$6:$L$47,10,FALSE))</f>
        <v/>
      </c>
      <c r="BA84" s="308" t="str">
        <f>IF(BA83="","",VLOOKUP(BA83,'別紙１-１　シフト記号表（従来型・ユニット型共通）'!$C$6:$L$47,10,FALSE))</f>
        <v/>
      </c>
      <c r="BB84" s="1530">
        <f>IF($BE$3="４週",SUM(W84:AX84),IF($BE$3="暦月",SUM(W84:BA84),""))</f>
        <v>0</v>
      </c>
      <c r="BC84" s="1531"/>
      <c r="BD84" s="1532">
        <f>IF($BE$3="４週",BB84/4,IF($BE$3="暦月",(BB84/($BE$8/7)),""))</f>
        <v>0</v>
      </c>
      <c r="BE84" s="1531"/>
      <c r="BF84" s="1527"/>
      <c r="BG84" s="1528"/>
      <c r="BH84" s="1528"/>
      <c r="BI84" s="1528"/>
      <c r="BJ84" s="1529"/>
    </row>
    <row r="85" spans="2:62" ht="20.25" customHeight="1" x14ac:dyDescent="0.15">
      <c r="B85" s="1487">
        <f>B83+1</f>
        <v>35</v>
      </c>
      <c r="C85" s="1489"/>
      <c r="D85" s="1490"/>
      <c r="E85" s="302"/>
      <c r="F85" s="303"/>
      <c r="G85" s="302"/>
      <c r="H85" s="303"/>
      <c r="I85" s="1493"/>
      <c r="J85" s="1494"/>
      <c r="K85" s="1497"/>
      <c r="L85" s="1498"/>
      <c r="M85" s="1498"/>
      <c r="N85" s="1490"/>
      <c r="O85" s="1501"/>
      <c r="P85" s="1502"/>
      <c r="Q85" s="1502"/>
      <c r="R85" s="1502"/>
      <c r="S85" s="1503"/>
      <c r="T85" s="322" t="s">
        <v>921</v>
      </c>
      <c r="V85" s="323"/>
      <c r="W85" s="315"/>
      <c r="X85" s="316"/>
      <c r="Y85" s="316"/>
      <c r="Z85" s="316"/>
      <c r="AA85" s="316"/>
      <c r="AB85" s="316"/>
      <c r="AC85" s="317"/>
      <c r="AD85" s="315"/>
      <c r="AE85" s="316"/>
      <c r="AF85" s="316"/>
      <c r="AG85" s="316"/>
      <c r="AH85" s="316"/>
      <c r="AI85" s="316"/>
      <c r="AJ85" s="317"/>
      <c r="AK85" s="315"/>
      <c r="AL85" s="316"/>
      <c r="AM85" s="316"/>
      <c r="AN85" s="316"/>
      <c r="AO85" s="316"/>
      <c r="AP85" s="316"/>
      <c r="AQ85" s="317"/>
      <c r="AR85" s="315"/>
      <c r="AS85" s="316"/>
      <c r="AT85" s="316"/>
      <c r="AU85" s="316"/>
      <c r="AV85" s="316"/>
      <c r="AW85" s="316"/>
      <c r="AX85" s="317"/>
      <c r="AY85" s="315"/>
      <c r="AZ85" s="316"/>
      <c r="BA85" s="318"/>
      <c r="BB85" s="1507"/>
      <c r="BC85" s="1508"/>
      <c r="BD85" s="1509"/>
      <c r="BE85" s="1510"/>
      <c r="BF85" s="1511"/>
      <c r="BG85" s="1512"/>
      <c r="BH85" s="1512"/>
      <c r="BI85" s="1512"/>
      <c r="BJ85" s="1513"/>
    </row>
    <row r="86" spans="2:62" ht="20.25" customHeight="1" x14ac:dyDescent="0.15">
      <c r="B86" s="1520"/>
      <c r="C86" s="1521"/>
      <c r="D86" s="1522"/>
      <c r="E86" s="324"/>
      <c r="F86" s="325">
        <f>C85</f>
        <v>0</v>
      </c>
      <c r="G86" s="324"/>
      <c r="H86" s="325">
        <f>I85</f>
        <v>0</v>
      </c>
      <c r="I86" s="1523"/>
      <c r="J86" s="1524"/>
      <c r="K86" s="1525"/>
      <c r="L86" s="1526"/>
      <c r="M86" s="1526"/>
      <c r="N86" s="1522"/>
      <c r="O86" s="1501"/>
      <c r="P86" s="1502"/>
      <c r="Q86" s="1502"/>
      <c r="R86" s="1502"/>
      <c r="S86" s="1503"/>
      <c r="T86" s="319" t="s">
        <v>924</v>
      </c>
      <c r="U86" s="320"/>
      <c r="V86" s="321"/>
      <c r="W86" s="307" t="str">
        <f>IF(W85="","",VLOOKUP(W85,'別紙１-１　シフト記号表（従来型・ユニット型共通）'!$C$6:$L$47,10,FALSE))</f>
        <v/>
      </c>
      <c r="X86" s="308" t="str">
        <f>IF(X85="","",VLOOKUP(X85,'別紙１-１　シフト記号表（従来型・ユニット型共通）'!$C$6:$L$47,10,FALSE))</f>
        <v/>
      </c>
      <c r="Y86" s="308" t="str">
        <f>IF(Y85="","",VLOOKUP(Y85,'別紙１-１　シフト記号表（従来型・ユニット型共通）'!$C$6:$L$47,10,FALSE))</f>
        <v/>
      </c>
      <c r="Z86" s="308" t="str">
        <f>IF(Z85="","",VLOOKUP(Z85,'別紙１-１　シフト記号表（従来型・ユニット型共通）'!$C$6:$L$47,10,FALSE))</f>
        <v/>
      </c>
      <c r="AA86" s="308" t="str">
        <f>IF(AA85="","",VLOOKUP(AA85,'別紙１-１　シフト記号表（従来型・ユニット型共通）'!$C$6:$L$47,10,FALSE))</f>
        <v/>
      </c>
      <c r="AB86" s="308" t="str">
        <f>IF(AB85="","",VLOOKUP(AB85,'別紙１-１　シフト記号表（従来型・ユニット型共通）'!$C$6:$L$47,10,FALSE))</f>
        <v/>
      </c>
      <c r="AC86" s="309" t="str">
        <f>IF(AC85="","",VLOOKUP(AC85,'別紙１-１　シフト記号表（従来型・ユニット型共通）'!$C$6:$L$47,10,FALSE))</f>
        <v/>
      </c>
      <c r="AD86" s="307" t="str">
        <f>IF(AD85="","",VLOOKUP(AD85,'別紙１-１　シフト記号表（従来型・ユニット型共通）'!$C$6:$L$47,10,FALSE))</f>
        <v/>
      </c>
      <c r="AE86" s="308" t="str">
        <f>IF(AE85="","",VLOOKUP(AE85,'別紙１-１　シフト記号表（従来型・ユニット型共通）'!$C$6:$L$47,10,FALSE))</f>
        <v/>
      </c>
      <c r="AF86" s="308" t="str">
        <f>IF(AF85="","",VLOOKUP(AF85,'別紙１-１　シフト記号表（従来型・ユニット型共通）'!$C$6:$L$47,10,FALSE))</f>
        <v/>
      </c>
      <c r="AG86" s="308" t="str">
        <f>IF(AG85="","",VLOOKUP(AG85,'別紙１-１　シフト記号表（従来型・ユニット型共通）'!$C$6:$L$47,10,FALSE))</f>
        <v/>
      </c>
      <c r="AH86" s="308" t="str">
        <f>IF(AH85="","",VLOOKUP(AH85,'別紙１-１　シフト記号表（従来型・ユニット型共通）'!$C$6:$L$47,10,FALSE))</f>
        <v/>
      </c>
      <c r="AI86" s="308" t="str">
        <f>IF(AI85="","",VLOOKUP(AI85,'別紙１-１　シフト記号表（従来型・ユニット型共通）'!$C$6:$L$47,10,FALSE))</f>
        <v/>
      </c>
      <c r="AJ86" s="309" t="str">
        <f>IF(AJ85="","",VLOOKUP(AJ85,'別紙１-１　シフト記号表（従来型・ユニット型共通）'!$C$6:$L$47,10,FALSE))</f>
        <v/>
      </c>
      <c r="AK86" s="307" t="str">
        <f>IF(AK85="","",VLOOKUP(AK85,'別紙１-１　シフト記号表（従来型・ユニット型共通）'!$C$6:$L$47,10,FALSE))</f>
        <v/>
      </c>
      <c r="AL86" s="308" t="str">
        <f>IF(AL85="","",VLOOKUP(AL85,'別紙１-１　シフト記号表（従来型・ユニット型共通）'!$C$6:$L$47,10,FALSE))</f>
        <v/>
      </c>
      <c r="AM86" s="308" t="str">
        <f>IF(AM85="","",VLOOKUP(AM85,'別紙１-１　シフト記号表（従来型・ユニット型共通）'!$C$6:$L$47,10,FALSE))</f>
        <v/>
      </c>
      <c r="AN86" s="308" t="str">
        <f>IF(AN85="","",VLOOKUP(AN85,'別紙１-１　シフト記号表（従来型・ユニット型共通）'!$C$6:$L$47,10,FALSE))</f>
        <v/>
      </c>
      <c r="AO86" s="308" t="str">
        <f>IF(AO85="","",VLOOKUP(AO85,'別紙１-１　シフト記号表（従来型・ユニット型共通）'!$C$6:$L$47,10,FALSE))</f>
        <v/>
      </c>
      <c r="AP86" s="308" t="str">
        <f>IF(AP85="","",VLOOKUP(AP85,'別紙１-１　シフト記号表（従来型・ユニット型共通）'!$C$6:$L$47,10,FALSE))</f>
        <v/>
      </c>
      <c r="AQ86" s="309" t="str">
        <f>IF(AQ85="","",VLOOKUP(AQ85,'別紙１-１　シフト記号表（従来型・ユニット型共通）'!$C$6:$L$47,10,FALSE))</f>
        <v/>
      </c>
      <c r="AR86" s="307" t="str">
        <f>IF(AR85="","",VLOOKUP(AR85,'別紙１-１　シフト記号表（従来型・ユニット型共通）'!$C$6:$L$47,10,FALSE))</f>
        <v/>
      </c>
      <c r="AS86" s="308" t="str">
        <f>IF(AS85="","",VLOOKUP(AS85,'別紙１-１　シフト記号表（従来型・ユニット型共通）'!$C$6:$L$47,10,FALSE))</f>
        <v/>
      </c>
      <c r="AT86" s="308" t="str">
        <f>IF(AT85="","",VLOOKUP(AT85,'別紙１-１　シフト記号表（従来型・ユニット型共通）'!$C$6:$L$47,10,FALSE))</f>
        <v/>
      </c>
      <c r="AU86" s="308" t="str">
        <f>IF(AU85="","",VLOOKUP(AU85,'別紙１-１　シフト記号表（従来型・ユニット型共通）'!$C$6:$L$47,10,FALSE))</f>
        <v/>
      </c>
      <c r="AV86" s="308" t="str">
        <f>IF(AV85="","",VLOOKUP(AV85,'別紙１-１　シフト記号表（従来型・ユニット型共通）'!$C$6:$L$47,10,FALSE))</f>
        <v/>
      </c>
      <c r="AW86" s="308" t="str">
        <f>IF(AW85="","",VLOOKUP(AW85,'別紙１-１　シフト記号表（従来型・ユニット型共通）'!$C$6:$L$47,10,FALSE))</f>
        <v/>
      </c>
      <c r="AX86" s="309" t="str">
        <f>IF(AX85="","",VLOOKUP(AX85,'別紙１-１　シフト記号表（従来型・ユニット型共通）'!$C$6:$L$47,10,FALSE))</f>
        <v/>
      </c>
      <c r="AY86" s="307" t="str">
        <f>IF(AY85="","",VLOOKUP(AY85,'別紙１-１　シフト記号表（従来型・ユニット型共通）'!$C$6:$L$47,10,FALSE))</f>
        <v/>
      </c>
      <c r="AZ86" s="308" t="str">
        <f>IF(AZ85="","",VLOOKUP(AZ85,'別紙１-１　シフト記号表（従来型・ユニット型共通）'!$C$6:$L$47,10,FALSE))</f>
        <v/>
      </c>
      <c r="BA86" s="308" t="str">
        <f>IF(BA85="","",VLOOKUP(BA85,'別紙１-１　シフト記号表（従来型・ユニット型共通）'!$C$6:$L$47,10,FALSE))</f>
        <v/>
      </c>
      <c r="BB86" s="1530">
        <f>IF($BE$3="４週",SUM(W86:AX86),IF($BE$3="暦月",SUM(W86:BA86),""))</f>
        <v>0</v>
      </c>
      <c r="BC86" s="1531"/>
      <c r="BD86" s="1532">
        <f>IF($BE$3="４週",BB86/4,IF($BE$3="暦月",(BB86/($BE$8/7)),""))</f>
        <v>0</v>
      </c>
      <c r="BE86" s="1531"/>
      <c r="BF86" s="1527"/>
      <c r="BG86" s="1528"/>
      <c r="BH86" s="1528"/>
      <c r="BI86" s="1528"/>
      <c r="BJ86" s="1529"/>
    </row>
    <row r="87" spans="2:62" ht="20.25" customHeight="1" x14ac:dyDescent="0.15">
      <c r="B87" s="1487">
        <f>B85+1</f>
        <v>36</v>
      </c>
      <c r="C87" s="1489"/>
      <c r="D87" s="1490"/>
      <c r="E87" s="302"/>
      <c r="F87" s="303"/>
      <c r="G87" s="302"/>
      <c r="H87" s="303"/>
      <c r="I87" s="1493"/>
      <c r="J87" s="1494"/>
      <c r="K87" s="1497"/>
      <c r="L87" s="1498"/>
      <c r="M87" s="1498"/>
      <c r="N87" s="1490"/>
      <c r="O87" s="1501"/>
      <c r="P87" s="1502"/>
      <c r="Q87" s="1502"/>
      <c r="R87" s="1502"/>
      <c r="S87" s="1503"/>
      <c r="T87" s="322" t="s">
        <v>921</v>
      </c>
      <c r="V87" s="323"/>
      <c r="W87" s="315"/>
      <c r="X87" s="316"/>
      <c r="Y87" s="316"/>
      <c r="Z87" s="316"/>
      <c r="AA87" s="316"/>
      <c r="AB87" s="316"/>
      <c r="AC87" s="317"/>
      <c r="AD87" s="315"/>
      <c r="AE87" s="316"/>
      <c r="AF87" s="316"/>
      <c r="AG87" s="316"/>
      <c r="AH87" s="316"/>
      <c r="AI87" s="316"/>
      <c r="AJ87" s="317"/>
      <c r="AK87" s="315"/>
      <c r="AL87" s="316"/>
      <c r="AM87" s="316"/>
      <c r="AN87" s="316"/>
      <c r="AO87" s="316"/>
      <c r="AP87" s="316"/>
      <c r="AQ87" s="317"/>
      <c r="AR87" s="315"/>
      <c r="AS87" s="316"/>
      <c r="AT87" s="316"/>
      <c r="AU87" s="316"/>
      <c r="AV87" s="316"/>
      <c r="AW87" s="316"/>
      <c r="AX87" s="317"/>
      <c r="AY87" s="315"/>
      <c r="AZ87" s="316"/>
      <c r="BA87" s="318"/>
      <c r="BB87" s="1507"/>
      <c r="BC87" s="1508"/>
      <c r="BD87" s="1509"/>
      <c r="BE87" s="1510"/>
      <c r="BF87" s="1511"/>
      <c r="BG87" s="1512"/>
      <c r="BH87" s="1512"/>
      <c r="BI87" s="1512"/>
      <c r="BJ87" s="1513"/>
    </row>
    <row r="88" spans="2:62" ht="20.25" customHeight="1" x14ac:dyDescent="0.15">
      <c r="B88" s="1520"/>
      <c r="C88" s="1521"/>
      <c r="D88" s="1522"/>
      <c r="E88" s="324"/>
      <c r="F88" s="325">
        <f>C87</f>
        <v>0</v>
      </c>
      <c r="G88" s="324"/>
      <c r="H88" s="325">
        <f>I87</f>
        <v>0</v>
      </c>
      <c r="I88" s="1523"/>
      <c r="J88" s="1524"/>
      <c r="K88" s="1525"/>
      <c r="L88" s="1526"/>
      <c r="M88" s="1526"/>
      <c r="N88" s="1522"/>
      <c r="O88" s="1501"/>
      <c r="P88" s="1502"/>
      <c r="Q88" s="1502"/>
      <c r="R88" s="1502"/>
      <c r="S88" s="1503"/>
      <c r="T88" s="319" t="s">
        <v>924</v>
      </c>
      <c r="U88" s="320"/>
      <c r="V88" s="321"/>
      <c r="W88" s="307" t="str">
        <f>IF(W87="","",VLOOKUP(W87,'別紙１-１　シフト記号表（従来型・ユニット型共通）'!$C$6:$L$47,10,FALSE))</f>
        <v/>
      </c>
      <c r="X88" s="308" t="str">
        <f>IF(X87="","",VLOOKUP(X87,'別紙１-１　シフト記号表（従来型・ユニット型共通）'!$C$6:$L$47,10,FALSE))</f>
        <v/>
      </c>
      <c r="Y88" s="308" t="str">
        <f>IF(Y87="","",VLOOKUP(Y87,'別紙１-１　シフト記号表（従来型・ユニット型共通）'!$C$6:$L$47,10,FALSE))</f>
        <v/>
      </c>
      <c r="Z88" s="308" t="str">
        <f>IF(Z87="","",VLOOKUP(Z87,'別紙１-１　シフト記号表（従来型・ユニット型共通）'!$C$6:$L$47,10,FALSE))</f>
        <v/>
      </c>
      <c r="AA88" s="308" t="str">
        <f>IF(AA87="","",VLOOKUP(AA87,'別紙１-１　シフト記号表（従来型・ユニット型共通）'!$C$6:$L$47,10,FALSE))</f>
        <v/>
      </c>
      <c r="AB88" s="308" t="str">
        <f>IF(AB87="","",VLOOKUP(AB87,'別紙１-１　シフト記号表（従来型・ユニット型共通）'!$C$6:$L$47,10,FALSE))</f>
        <v/>
      </c>
      <c r="AC88" s="309" t="str">
        <f>IF(AC87="","",VLOOKUP(AC87,'別紙１-１　シフト記号表（従来型・ユニット型共通）'!$C$6:$L$47,10,FALSE))</f>
        <v/>
      </c>
      <c r="AD88" s="307" t="str">
        <f>IF(AD87="","",VLOOKUP(AD87,'別紙１-１　シフト記号表（従来型・ユニット型共通）'!$C$6:$L$47,10,FALSE))</f>
        <v/>
      </c>
      <c r="AE88" s="308" t="str">
        <f>IF(AE87="","",VLOOKUP(AE87,'別紙１-１　シフト記号表（従来型・ユニット型共通）'!$C$6:$L$47,10,FALSE))</f>
        <v/>
      </c>
      <c r="AF88" s="308" t="str">
        <f>IF(AF87="","",VLOOKUP(AF87,'別紙１-１　シフト記号表（従来型・ユニット型共通）'!$C$6:$L$47,10,FALSE))</f>
        <v/>
      </c>
      <c r="AG88" s="308" t="str">
        <f>IF(AG87="","",VLOOKUP(AG87,'別紙１-１　シフト記号表（従来型・ユニット型共通）'!$C$6:$L$47,10,FALSE))</f>
        <v/>
      </c>
      <c r="AH88" s="308" t="str">
        <f>IF(AH87="","",VLOOKUP(AH87,'別紙１-１　シフト記号表（従来型・ユニット型共通）'!$C$6:$L$47,10,FALSE))</f>
        <v/>
      </c>
      <c r="AI88" s="308" t="str">
        <f>IF(AI87="","",VLOOKUP(AI87,'別紙１-１　シフト記号表（従来型・ユニット型共通）'!$C$6:$L$47,10,FALSE))</f>
        <v/>
      </c>
      <c r="AJ88" s="309" t="str">
        <f>IF(AJ87="","",VLOOKUP(AJ87,'別紙１-１　シフト記号表（従来型・ユニット型共通）'!$C$6:$L$47,10,FALSE))</f>
        <v/>
      </c>
      <c r="AK88" s="307" t="str">
        <f>IF(AK87="","",VLOOKUP(AK87,'別紙１-１　シフト記号表（従来型・ユニット型共通）'!$C$6:$L$47,10,FALSE))</f>
        <v/>
      </c>
      <c r="AL88" s="308" t="str">
        <f>IF(AL87="","",VLOOKUP(AL87,'別紙１-１　シフト記号表（従来型・ユニット型共通）'!$C$6:$L$47,10,FALSE))</f>
        <v/>
      </c>
      <c r="AM88" s="308" t="str">
        <f>IF(AM87="","",VLOOKUP(AM87,'別紙１-１　シフト記号表（従来型・ユニット型共通）'!$C$6:$L$47,10,FALSE))</f>
        <v/>
      </c>
      <c r="AN88" s="308" t="str">
        <f>IF(AN87="","",VLOOKUP(AN87,'別紙１-１　シフト記号表（従来型・ユニット型共通）'!$C$6:$L$47,10,FALSE))</f>
        <v/>
      </c>
      <c r="AO88" s="308" t="str">
        <f>IF(AO87="","",VLOOKUP(AO87,'別紙１-１　シフト記号表（従来型・ユニット型共通）'!$C$6:$L$47,10,FALSE))</f>
        <v/>
      </c>
      <c r="AP88" s="308" t="str">
        <f>IF(AP87="","",VLOOKUP(AP87,'別紙１-１　シフト記号表（従来型・ユニット型共通）'!$C$6:$L$47,10,FALSE))</f>
        <v/>
      </c>
      <c r="AQ88" s="309" t="str">
        <f>IF(AQ87="","",VLOOKUP(AQ87,'別紙１-１　シフト記号表（従来型・ユニット型共通）'!$C$6:$L$47,10,FALSE))</f>
        <v/>
      </c>
      <c r="AR88" s="307" t="str">
        <f>IF(AR87="","",VLOOKUP(AR87,'別紙１-１　シフト記号表（従来型・ユニット型共通）'!$C$6:$L$47,10,FALSE))</f>
        <v/>
      </c>
      <c r="AS88" s="308" t="str">
        <f>IF(AS87="","",VLOOKUP(AS87,'別紙１-１　シフト記号表（従来型・ユニット型共通）'!$C$6:$L$47,10,FALSE))</f>
        <v/>
      </c>
      <c r="AT88" s="308" t="str">
        <f>IF(AT87="","",VLOOKUP(AT87,'別紙１-１　シフト記号表（従来型・ユニット型共通）'!$C$6:$L$47,10,FALSE))</f>
        <v/>
      </c>
      <c r="AU88" s="308" t="str">
        <f>IF(AU87="","",VLOOKUP(AU87,'別紙１-１　シフト記号表（従来型・ユニット型共通）'!$C$6:$L$47,10,FALSE))</f>
        <v/>
      </c>
      <c r="AV88" s="308" t="str">
        <f>IF(AV87="","",VLOOKUP(AV87,'別紙１-１　シフト記号表（従来型・ユニット型共通）'!$C$6:$L$47,10,FALSE))</f>
        <v/>
      </c>
      <c r="AW88" s="308" t="str">
        <f>IF(AW87="","",VLOOKUP(AW87,'別紙１-１　シフト記号表（従来型・ユニット型共通）'!$C$6:$L$47,10,FALSE))</f>
        <v/>
      </c>
      <c r="AX88" s="309" t="str">
        <f>IF(AX87="","",VLOOKUP(AX87,'別紙１-１　シフト記号表（従来型・ユニット型共通）'!$C$6:$L$47,10,FALSE))</f>
        <v/>
      </c>
      <c r="AY88" s="307" t="str">
        <f>IF(AY87="","",VLOOKUP(AY87,'別紙１-１　シフト記号表（従来型・ユニット型共通）'!$C$6:$L$47,10,FALSE))</f>
        <v/>
      </c>
      <c r="AZ88" s="308" t="str">
        <f>IF(AZ87="","",VLOOKUP(AZ87,'別紙１-１　シフト記号表（従来型・ユニット型共通）'!$C$6:$L$47,10,FALSE))</f>
        <v/>
      </c>
      <c r="BA88" s="308" t="str">
        <f>IF(BA87="","",VLOOKUP(BA87,'別紙１-１　シフト記号表（従来型・ユニット型共通）'!$C$6:$L$47,10,FALSE))</f>
        <v/>
      </c>
      <c r="BB88" s="1530">
        <f>IF($BE$3="４週",SUM(W88:AX88),IF($BE$3="暦月",SUM(W88:BA88),""))</f>
        <v>0</v>
      </c>
      <c r="BC88" s="1531"/>
      <c r="BD88" s="1532">
        <f>IF($BE$3="４週",BB88/4,IF($BE$3="暦月",(BB88/($BE$8/7)),""))</f>
        <v>0</v>
      </c>
      <c r="BE88" s="1531"/>
      <c r="BF88" s="1527"/>
      <c r="BG88" s="1528"/>
      <c r="BH88" s="1528"/>
      <c r="BI88" s="1528"/>
      <c r="BJ88" s="1529"/>
    </row>
    <row r="89" spans="2:62" ht="20.25" customHeight="1" x14ac:dyDescent="0.15">
      <c r="B89" s="1487">
        <f>B87+1</f>
        <v>37</v>
      </c>
      <c r="C89" s="1489"/>
      <c r="D89" s="1490"/>
      <c r="E89" s="302"/>
      <c r="F89" s="303"/>
      <c r="G89" s="302"/>
      <c r="H89" s="303"/>
      <c r="I89" s="1493"/>
      <c r="J89" s="1494"/>
      <c r="K89" s="1497"/>
      <c r="L89" s="1498"/>
      <c r="M89" s="1498"/>
      <c r="N89" s="1490"/>
      <c r="O89" s="1501"/>
      <c r="P89" s="1502"/>
      <c r="Q89" s="1502"/>
      <c r="R89" s="1502"/>
      <c r="S89" s="1503"/>
      <c r="T89" s="322" t="s">
        <v>921</v>
      </c>
      <c r="V89" s="323"/>
      <c r="W89" s="315"/>
      <c r="X89" s="316"/>
      <c r="Y89" s="316"/>
      <c r="Z89" s="316"/>
      <c r="AA89" s="316"/>
      <c r="AB89" s="316"/>
      <c r="AC89" s="317"/>
      <c r="AD89" s="315"/>
      <c r="AE89" s="316"/>
      <c r="AF89" s="316"/>
      <c r="AG89" s="316"/>
      <c r="AH89" s="316"/>
      <c r="AI89" s="316"/>
      <c r="AJ89" s="317"/>
      <c r="AK89" s="315"/>
      <c r="AL89" s="316"/>
      <c r="AM89" s="316"/>
      <c r="AN89" s="316"/>
      <c r="AO89" s="316"/>
      <c r="AP89" s="316"/>
      <c r="AQ89" s="317"/>
      <c r="AR89" s="315"/>
      <c r="AS89" s="316"/>
      <c r="AT89" s="316"/>
      <c r="AU89" s="316"/>
      <c r="AV89" s="316"/>
      <c r="AW89" s="316"/>
      <c r="AX89" s="317"/>
      <c r="AY89" s="315"/>
      <c r="AZ89" s="316"/>
      <c r="BA89" s="318"/>
      <c r="BB89" s="1507"/>
      <c r="BC89" s="1508"/>
      <c r="BD89" s="1509"/>
      <c r="BE89" s="1510"/>
      <c r="BF89" s="1511"/>
      <c r="BG89" s="1512"/>
      <c r="BH89" s="1512"/>
      <c r="BI89" s="1512"/>
      <c r="BJ89" s="1513"/>
    </row>
    <row r="90" spans="2:62" ht="20.25" customHeight="1" x14ac:dyDescent="0.15">
      <c r="B90" s="1520"/>
      <c r="C90" s="1521"/>
      <c r="D90" s="1522"/>
      <c r="E90" s="324"/>
      <c r="F90" s="325">
        <f>C89</f>
        <v>0</v>
      </c>
      <c r="G90" s="324"/>
      <c r="H90" s="325">
        <f>I89</f>
        <v>0</v>
      </c>
      <c r="I90" s="1523"/>
      <c r="J90" s="1524"/>
      <c r="K90" s="1525"/>
      <c r="L90" s="1526"/>
      <c r="M90" s="1526"/>
      <c r="N90" s="1522"/>
      <c r="O90" s="1501"/>
      <c r="P90" s="1502"/>
      <c r="Q90" s="1502"/>
      <c r="R90" s="1502"/>
      <c r="S90" s="1503"/>
      <c r="T90" s="319" t="s">
        <v>924</v>
      </c>
      <c r="U90" s="320"/>
      <c r="V90" s="321"/>
      <c r="W90" s="307" t="str">
        <f>IF(W89="","",VLOOKUP(W89,'別紙１-１　シフト記号表（従来型・ユニット型共通）'!$C$6:$L$47,10,FALSE))</f>
        <v/>
      </c>
      <c r="X90" s="308" t="str">
        <f>IF(X89="","",VLOOKUP(X89,'別紙１-１　シフト記号表（従来型・ユニット型共通）'!$C$6:$L$47,10,FALSE))</f>
        <v/>
      </c>
      <c r="Y90" s="308" t="str">
        <f>IF(Y89="","",VLOOKUP(Y89,'別紙１-１　シフト記号表（従来型・ユニット型共通）'!$C$6:$L$47,10,FALSE))</f>
        <v/>
      </c>
      <c r="Z90" s="308" t="str">
        <f>IF(Z89="","",VLOOKUP(Z89,'別紙１-１　シフト記号表（従来型・ユニット型共通）'!$C$6:$L$47,10,FALSE))</f>
        <v/>
      </c>
      <c r="AA90" s="308" t="str">
        <f>IF(AA89="","",VLOOKUP(AA89,'別紙１-１　シフト記号表（従来型・ユニット型共通）'!$C$6:$L$47,10,FALSE))</f>
        <v/>
      </c>
      <c r="AB90" s="308" t="str">
        <f>IF(AB89="","",VLOOKUP(AB89,'別紙１-１　シフト記号表（従来型・ユニット型共通）'!$C$6:$L$47,10,FALSE))</f>
        <v/>
      </c>
      <c r="AC90" s="309" t="str">
        <f>IF(AC89="","",VLOOKUP(AC89,'別紙１-１　シフト記号表（従来型・ユニット型共通）'!$C$6:$L$47,10,FALSE))</f>
        <v/>
      </c>
      <c r="AD90" s="307" t="str">
        <f>IF(AD89="","",VLOOKUP(AD89,'別紙１-１　シフト記号表（従来型・ユニット型共通）'!$C$6:$L$47,10,FALSE))</f>
        <v/>
      </c>
      <c r="AE90" s="308" t="str">
        <f>IF(AE89="","",VLOOKUP(AE89,'別紙１-１　シフト記号表（従来型・ユニット型共通）'!$C$6:$L$47,10,FALSE))</f>
        <v/>
      </c>
      <c r="AF90" s="308" t="str">
        <f>IF(AF89="","",VLOOKUP(AF89,'別紙１-１　シフト記号表（従来型・ユニット型共通）'!$C$6:$L$47,10,FALSE))</f>
        <v/>
      </c>
      <c r="AG90" s="308" t="str">
        <f>IF(AG89="","",VLOOKUP(AG89,'別紙１-１　シフト記号表（従来型・ユニット型共通）'!$C$6:$L$47,10,FALSE))</f>
        <v/>
      </c>
      <c r="AH90" s="308" t="str">
        <f>IF(AH89="","",VLOOKUP(AH89,'別紙１-１　シフト記号表（従来型・ユニット型共通）'!$C$6:$L$47,10,FALSE))</f>
        <v/>
      </c>
      <c r="AI90" s="308" t="str">
        <f>IF(AI89="","",VLOOKUP(AI89,'別紙１-１　シフト記号表（従来型・ユニット型共通）'!$C$6:$L$47,10,FALSE))</f>
        <v/>
      </c>
      <c r="AJ90" s="309" t="str">
        <f>IF(AJ89="","",VLOOKUP(AJ89,'別紙１-１　シフト記号表（従来型・ユニット型共通）'!$C$6:$L$47,10,FALSE))</f>
        <v/>
      </c>
      <c r="AK90" s="307" t="str">
        <f>IF(AK89="","",VLOOKUP(AK89,'別紙１-１　シフト記号表（従来型・ユニット型共通）'!$C$6:$L$47,10,FALSE))</f>
        <v/>
      </c>
      <c r="AL90" s="308" t="str">
        <f>IF(AL89="","",VLOOKUP(AL89,'別紙１-１　シフト記号表（従来型・ユニット型共通）'!$C$6:$L$47,10,FALSE))</f>
        <v/>
      </c>
      <c r="AM90" s="308" t="str">
        <f>IF(AM89="","",VLOOKUP(AM89,'別紙１-１　シフト記号表（従来型・ユニット型共通）'!$C$6:$L$47,10,FALSE))</f>
        <v/>
      </c>
      <c r="AN90" s="308" t="str">
        <f>IF(AN89="","",VLOOKUP(AN89,'別紙１-１　シフト記号表（従来型・ユニット型共通）'!$C$6:$L$47,10,FALSE))</f>
        <v/>
      </c>
      <c r="AO90" s="308" t="str">
        <f>IF(AO89="","",VLOOKUP(AO89,'別紙１-１　シフト記号表（従来型・ユニット型共通）'!$C$6:$L$47,10,FALSE))</f>
        <v/>
      </c>
      <c r="AP90" s="308" t="str">
        <f>IF(AP89="","",VLOOKUP(AP89,'別紙１-１　シフト記号表（従来型・ユニット型共通）'!$C$6:$L$47,10,FALSE))</f>
        <v/>
      </c>
      <c r="AQ90" s="309" t="str">
        <f>IF(AQ89="","",VLOOKUP(AQ89,'別紙１-１　シフト記号表（従来型・ユニット型共通）'!$C$6:$L$47,10,FALSE))</f>
        <v/>
      </c>
      <c r="AR90" s="307" t="str">
        <f>IF(AR89="","",VLOOKUP(AR89,'別紙１-１　シフト記号表（従来型・ユニット型共通）'!$C$6:$L$47,10,FALSE))</f>
        <v/>
      </c>
      <c r="AS90" s="308" t="str">
        <f>IF(AS89="","",VLOOKUP(AS89,'別紙１-１　シフト記号表（従来型・ユニット型共通）'!$C$6:$L$47,10,FALSE))</f>
        <v/>
      </c>
      <c r="AT90" s="308" t="str">
        <f>IF(AT89="","",VLOOKUP(AT89,'別紙１-１　シフト記号表（従来型・ユニット型共通）'!$C$6:$L$47,10,FALSE))</f>
        <v/>
      </c>
      <c r="AU90" s="308" t="str">
        <f>IF(AU89="","",VLOOKUP(AU89,'別紙１-１　シフト記号表（従来型・ユニット型共通）'!$C$6:$L$47,10,FALSE))</f>
        <v/>
      </c>
      <c r="AV90" s="308" t="str">
        <f>IF(AV89="","",VLOOKUP(AV89,'別紙１-１　シフト記号表（従来型・ユニット型共通）'!$C$6:$L$47,10,FALSE))</f>
        <v/>
      </c>
      <c r="AW90" s="308" t="str">
        <f>IF(AW89="","",VLOOKUP(AW89,'別紙１-１　シフト記号表（従来型・ユニット型共通）'!$C$6:$L$47,10,FALSE))</f>
        <v/>
      </c>
      <c r="AX90" s="309" t="str">
        <f>IF(AX89="","",VLOOKUP(AX89,'別紙１-１　シフト記号表（従来型・ユニット型共通）'!$C$6:$L$47,10,FALSE))</f>
        <v/>
      </c>
      <c r="AY90" s="307" t="str">
        <f>IF(AY89="","",VLOOKUP(AY89,'別紙１-１　シフト記号表（従来型・ユニット型共通）'!$C$6:$L$47,10,FALSE))</f>
        <v/>
      </c>
      <c r="AZ90" s="308" t="str">
        <f>IF(AZ89="","",VLOOKUP(AZ89,'別紙１-１　シフト記号表（従来型・ユニット型共通）'!$C$6:$L$47,10,FALSE))</f>
        <v/>
      </c>
      <c r="BA90" s="308" t="str">
        <f>IF(BA89="","",VLOOKUP(BA89,'別紙１-１　シフト記号表（従来型・ユニット型共通）'!$C$6:$L$47,10,FALSE))</f>
        <v/>
      </c>
      <c r="BB90" s="1530">
        <f>IF($BE$3="４週",SUM(W90:AX90),IF($BE$3="暦月",SUM(W90:BA90),""))</f>
        <v>0</v>
      </c>
      <c r="BC90" s="1531"/>
      <c r="BD90" s="1532">
        <f>IF($BE$3="４週",BB90/4,IF($BE$3="暦月",(BB90/($BE$8/7)),""))</f>
        <v>0</v>
      </c>
      <c r="BE90" s="1531"/>
      <c r="BF90" s="1527"/>
      <c r="BG90" s="1528"/>
      <c r="BH90" s="1528"/>
      <c r="BI90" s="1528"/>
      <c r="BJ90" s="1529"/>
    </row>
    <row r="91" spans="2:62" ht="20.25" customHeight="1" x14ac:dyDescent="0.15">
      <c r="B91" s="1487">
        <f>B89+1</f>
        <v>38</v>
      </c>
      <c r="C91" s="1489"/>
      <c r="D91" s="1490"/>
      <c r="E91" s="302"/>
      <c r="F91" s="303"/>
      <c r="G91" s="302"/>
      <c r="H91" s="303"/>
      <c r="I91" s="1493"/>
      <c r="J91" s="1494"/>
      <c r="K91" s="1497"/>
      <c r="L91" s="1498"/>
      <c r="M91" s="1498"/>
      <c r="N91" s="1490"/>
      <c r="O91" s="1501"/>
      <c r="P91" s="1502"/>
      <c r="Q91" s="1502"/>
      <c r="R91" s="1502"/>
      <c r="S91" s="1503"/>
      <c r="T91" s="322" t="s">
        <v>921</v>
      </c>
      <c r="V91" s="323"/>
      <c r="W91" s="315"/>
      <c r="X91" s="316"/>
      <c r="Y91" s="316"/>
      <c r="Z91" s="316"/>
      <c r="AA91" s="316"/>
      <c r="AB91" s="316"/>
      <c r="AC91" s="317"/>
      <c r="AD91" s="315"/>
      <c r="AE91" s="316"/>
      <c r="AF91" s="316"/>
      <c r="AG91" s="316"/>
      <c r="AH91" s="316"/>
      <c r="AI91" s="316"/>
      <c r="AJ91" s="317"/>
      <c r="AK91" s="315"/>
      <c r="AL91" s="316"/>
      <c r="AM91" s="316"/>
      <c r="AN91" s="316"/>
      <c r="AO91" s="316"/>
      <c r="AP91" s="316"/>
      <c r="AQ91" s="317"/>
      <c r="AR91" s="315"/>
      <c r="AS91" s="316"/>
      <c r="AT91" s="316"/>
      <c r="AU91" s="316"/>
      <c r="AV91" s="316"/>
      <c r="AW91" s="316"/>
      <c r="AX91" s="317"/>
      <c r="AY91" s="315"/>
      <c r="AZ91" s="316"/>
      <c r="BA91" s="318"/>
      <c r="BB91" s="1507"/>
      <c r="BC91" s="1508"/>
      <c r="BD91" s="1509"/>
      <c r="BE91" s="1510"/>
      <c r="BF91" s="1511"/>
      <c r="BG91" s="1512"/>
      <c r="BH91" s="1512"/>
      <c r="BI91" s="1512"/>
      <c r="BJ91" s="1513"/>
    </row>
    <row r="92" spans="2:62" ht="20.25" customHeight="1" x14ac:dyDescent="0.15">
      <c r="B92" s="1520"/>
      <c r="C92" s="1521"/>
      <c r="D92" s="1522"/>
      <c r="E92" s="324"/>
      <c r="F92" s="325">
        <f>C91</f>
        <v>0</v>
      </c>
      <c r="G92" s="324"/>
      <c r="H92" s="325">
        <f>I91</f>
        <v>0</v>
      </c>
      <c r="I92" s="1523"/>
      <c r="J92" s="1524"/>
      <c r="K92" s="1525"/>
      <c r="L92" s="1526"/>
      <c r="M92" s="1526"/>
      <c r="N92" s="1522"/>
      <c r="O92" s="1501"/>
      <c r="P92" s="1502"/>
      <c r="Q92" s="1502"/>
      <c r="R92" s="1502"/>
      <c r="S92" s="1503"/>
      <c r="T92" s="319" t="s">
        <v>924</v>
      </c>
      <c r="U92" s="320"/>
      <c r="V92" s="321"/>
      <c r="W92" s="307" t="str">
        <f>IF(W91="","",VLOOKUP(W91,'別紙１-１　シフト記号表（従来型・ユニット型共通）'!$C$6:$L$47,10,FALSE))</f>
        <v/>
      </c>
      <c r="X92" s="308" t="str">
        <f>IF(X91="","",VLOOKUP(X91,'別紙１-１　シフト記号表（従来型・ユニット型共通）'!$C$6:$L$47,10,FALSE))</f>
        <v/>
      </c>
      <c r="Y92" s="308" t="str">
        <f>IF(Y91="","",VLOOKUP(Y91,'別紙１-１　シフト記号表（従来型・ユニット型共通）'!$C$6:$L$47,10,FALSE))</f>
        <v/>
      </c>
      <c r="Z92" s="308" t="str">
        <f>IF(Z91="","",VLOOKUP(Z91,'別紙１-１　シフト記号表（従来型・ユニット型共通）'!$C$6:$L$47,10,FALSE))</f>
        <v/>
      </c>
      <c r="AA92" s="308" t="str">
        <f>IF(AA91="","",VLOOKUP(AA91,'別紙１-１　シフト記号表（従来型・ユニット型共通）'!$C$6:$L$47,10,FALSE))</f>
        <v/>
      </c>
      <c r="AB92" s="308" t="str">
        <f>IF(AB91="","",VLOOKUP(AB91,'別紙１-１　シフト記号表（従来型・ユニット型共通）'!$C$6:$L$47,10,FALSE))</f>
        <v/>
      </c>
      <c r="AC92" s="309" t="str">
        <f>IF(AC91="","",VLOOKUP(AC91,'別紙１-１　シフト記号表（従来型・ユニット型共通）'!$C$6:$L$47,10,FALSE))</f>
        <v/>
      </c>
      <c r="AD92" s="307" t="str">
        <f>IF(AD91="","",VLOOKUP(AD91,'別紙１-１　シフト記号表（従来型・ユニット型共通）'!$C$6:$L$47,10,FALSE))</f>
        <v/>
      </c>
      <c r="AE92" s="308" t="str">
        <f>IF(AE91="","",VLOOKUP(AE91,'別紙１-１　シフト記号表（従来型・ユニット型共通）'!$C$6:$L$47,10,FALSE))</f>
        <v/>
      </c>
      <c r="AF92" s="308" t="str">
        <f>IF(AF91="","",VLOOKUP(AF91,'別紙１-１　シフト記号表（従来型・ユニット型共通）'!$C$6:$L$47,10,FALSE))</f>
        <v/>
      </c>
      <c r="AG92" s="308" t="str">
        <f>IF(AG91="","",VLOOKUP(AG91,'別紙１-１　シフト記号表（従来型・ユニット型共通）'!$C$6:$L$47,10,FALSE))</f>
        <v/>
      </c>
      <c r="AH92" s="308" t="str">
        <f>IF(AH91="","",VLOOKUP(AH91,'別紙１-１　シフト記号表（従来型・ユニット型共通）'!$C$6:$L$47,10,FALSE))</f>
        <v/>
      </c>
      <c r="AI92" s="308" t="str">
        <f>IF(AI91="","",VLOOKUP(AI91,'別紙１-１　シフト記号表（従来型・ユニット型共通）'!$C$6:$L$47,10,FALSE))</f>
        <v/>
      </c>
      <c r="AJ92" s="309" t="str">
        <f>IF(AJ91="","",VLOOKUP(AJ91,'別紙１-１　シフト記号表（従来型・ユニット型共通）'!$C$6:$L$47,10,FALSE))</f>
        <v/>
      </c>
      <c r="AK92" s="307" t="str">
        <f>IF(AK91="","",VLOOKUP(AK91,'別紙１-１　シフト記号表（従来型・ユニット型共通）'!$C$6:$L$47,10,FALSE))</f>
        <v/>
      </c>
      <c r="AL92" s="308" t="str">
        <f>IF(AL91="","",VLOOKUP(AL91,'別紙１-１　シフト記号表（従来型・ユニット型共通）'!$C$6:$L$47,10,FALSE))</f>
        <v/>
      </c>
      <c r="AM92" s="308" t="str">
        <f>IF(AM91="","",VLOOKUP(AM91,'別紙１-１　シフト記号表（従来型・ユニット型共通）'!$C$6:$L$47,10,FALSE))</f>
        <v/>
      </c>
      <c r="AN92" s="308" t="str">
        <f>IF(AN91="","",VLOOKUP(AN91,'別紙１-１　シフト記号表（従来型・ユニット型共通）'!$C$6:$L$47,10,FALSE))</f>
        <v/>
      </c>
      <c r="AO92" s="308" t="str">
        <f>IF(AO91="","",VLOOKUP(AO91,'別紙１-１　シフト記号表（従来型・ユニット型共通）'!$C$6:$L$47,10,FALSE))</f>
        <v/>
      </c>
      <c r="AP92" s="308" t="str">
        <f>IF(AP91="","",VLOOKUP(AP91,'別紙１-１　シフト記号表（従来型・ユニット型共通）'!$C$6:$L$47,10,FALSE))</f>
        <v/>
      </c>
      <c r="AQ92" s="309" t="str">
        <f>IF(AQ91="","",VLOOKUP(AQ91,'別紙１-１　シフト記号表（従来型・ユニット型共通）'!$C$6:$L$47,10,FALSE))</f>
        <v/>
      </c>
      <c r="AR92" s="307" t="str">
        <f>IF(AR91="","",VLOOKUP(AR91,'別紙１-１　シフト記号表（従来型・ユニット型共通）'!$C$6:$L$47,10,FALSE))</f>
        <v/>
      </c>
      <c r="AS92" s="308" t="str">
        <f>IF(AS91="","",VLOOKUP(AS91,'別紙１-１　シフト記号表（従来型・ユニット型共通）'!$C$6:$L$47,10,FALSE))</f>
        <v/>
      </c>
      <c r="AT92" s="308" t="str">
        <f>IF(AT91="","",VLOOKUP(AT91,'別紙１-１　シフト記号表（従来型・ユニット型共通）'!$C$6:$L$47,10,FALSE))</f>
        <v/>
      </c>
      <c r="AU92" s="308" t="str">
        <f>IF(AU91="","",VLOOKUP(AU91,'別紙１-１　シフト記号表（従来型・ユニット型共通）'!$C$6:$L$47,10,FALSE))</f>
        <v/>
      </c>
      <c r="AV92" s="308" t="str">
        <f>IF(AV91="","",VLOOKUP(AV91,'別紙１-１　シフト記号表（従来型・ユニット型共通）'!$C$6:$L$47,10,FALSE))</f>
        <v/>
      </c>
      <c r="AW92" s="308" t="str">
        <f>IF(AW91="","",VLOOKUP(AW91,'別紙１-１　シフト記号表（従来型・ユニット型共通）'!$C$6:$L$47,10,FALSE))</f>
        <v/>
      </c>
      <c r="AX92" s="309" t="str">
        <f>IF(AX91="","",VLOOKUP(AX91,'別紙１-１　シフト記号表（従来型・ユニット型共通）'!$C$6:$L$47,10,FALSE))</f>
        <v/>
      </c>
      <c r="AY92" s="307" t="str">
        <f>IF(AY91="","",VLOOKUP(AY91,'別紙１-１　シフト記号表（従来型・ユニット型共通）'!$C$6:$L$47,10,FALSE))</f>
        <v/>
      </c>
      <c r="AZ92" s="308" t="str">
        <f>IF(AZ91="","",VLOOKUP(AZ91,'別紙１-１　シフト記号表（従来型・ユニット型共通）'!$C$6:$L$47,10,FALSE))</f>
        <v/>
      </c>
      <c r="BA92" s="308" t="str">
        <f>IF(BA91="","",VLOOKUP(BA91,'別紙１-１　シフト記号表（従来型・ユニット型共通）'!$C$6:$L$47,10,FALSE))</f>
        <v/>
      </c>
      <c r="BB92" s="1530">
        <f>IF($BE$3="４週",SUM(W92:AX92),IF($BE$3="暦月",SUM(W92:BA92),""))</f>
        <v>0</v>
      </c>
      <c r="BC92" s="1531"/>
      <c r="BD92" s="1532">
        <f>IF($BE$3="４週",BB92/4,IF($BE$3="暦月",(BB92/($BE$8/7)),""))</f>
        <v>0</v>
      </c>
      <c r="BE92" s="1531"/>
      <c r="BF92" s="1527"/>
      <c r="BG92" s="1528"/>
      <c r="BH92" s="1528"/>
      <c r="BI92" s="1528"/>
      <c r="BJ92" s="1529"/>
    </row>
    <row r="93" spans="2:62" ht="20.25" customHeight="1" x14ac:dyDescent="0.15">
      <c r="B93" s="1487">
        <f>B91+1</f>
        <v>39</v>
      </c>
      <c r="C93" s="1489"/>
      <c r="D93" s="1490"/>
      <c r="E93" s="302"/>
      <c r="F93" s="303"/>
      <c r="G93" s="302"/>
      <c r="H93" s="303"/>
      <c r="I93" s="1493"/>
      <c r="J93" s="1494"/>
      <c r="K93" s="1497"/>
      <c r="L93" s="1498"/>
      <c r="M93" s="1498"/>
      <c r="N93" s="1490"/>
      <c r="O93" s="1501"/>
      <c r="P93" s="1502"/>
      <c r="Q93" s="1502"/>
      <c r="R93" s="1502"/>
      <c r="S93" s="1503"/>
      <c r="T93" s="322" t="s">
        <v>921</v>
      </c>
      <c r="V93" s="323"/>
      <c r="W93" s="315"/>
      <c r="X93" s="316"/>
      <c r="Y93" s="316"/>
      <c r="Z93" s="316"/>
      <c r="AA93" s="316"/>
      <c r="AB93" s="316"/>
      <c r="AC93" s="317"/>
      <c r="AD93" s="315"/>
      <c r="AE93" s="316"/>
      <c r="AF93" s="316"/>
      <c r="AG93" s="316"/>
      <c r="AH93" s="316"/>
      <c r="AI93" s="316"/>
      <c r="AJ93" s="317"/>
      <c r="AK93" s="315"/>
      <c r="AL93" s="316"/>
      <c r="AM93" s="316"/>
      <c r="AN93" s="316"/>
      <c r="AO93" s="316"/>
      <c r="AP93" s="316"/>
      <c r="AQ93" s="317"/>
      <c r="AR93" s="315"/>
      <c r="AS93" s="316"/>
      <c r="AT93" s="316"/>
      <c r="AU93" s="316"/>
      <c r="AV93" s="316"/>
      <c r="AW93" s="316"/>
      <c r="AX93" s="317"/>
      <c r="AY93" s="315"/>
      <c r="AZ93" s="316"/>
      <c r="BA93" s="318"/>
      <c r="BB93" s="1507"/>
      <c r="BC93" s="1508"/>
      <c r="BD93" s="1509"/>
      <c r="BE93" s="1510"/>
      <c r="BF93" s="1511"/>
      <c r="BG93" s="1512"/>
      <c r="BH93" s="1512"/>
      <c r="BI93" s="1512"/>
      <c r="BJ93" s="1513"/>
    </row>
    <row r="94" spans="2:62" ht="20.25" customHeight="1" x14ac:dyDescent="0.15">
      <c r="B94" s="1520"/>
      <c r="C94" s="1521"/>
      <c r="D94" s="1522"/>
      <c r="E94" s="324"/>
      <c r="F94" s="325">
        <f>C93</f>
        <v>0</v>
      </c>
      <c r="G94" s="324"/>
      <c r="H94" s="325">
        <f>I93</f>
        <v>0</v>
      </c>
      <c r="I94" s="1523"/>
      <c r="J94" s="1524"/>
      <c r="K94" s="1525"/>
      <c r="L94" s="1526"/>
      <c r="M94" s="1526"/>
      <c r="N94" s="1522"/>
      <c r="O94" s="1501"/>
      <c r="P94" s="1502"/>
      <c r="Q94" s="1502"/>
      <c r="R94" s="1502"/>
      <c r="S94" s="1503"/>
      <c r="T94" s="319" t="s">
        <v>924</v>
      </c>
      <c r="U94" s="320"/>
      <c r="V94" s="321"/>
      <c r="W94" s="307" t="str">
        <f>IF(W93="","",VLOOKUP(W93,'別紙１-１　シフト記号表（従来型・ユニット型共通）'!$C$6:$L$47,10,FALSE))</f>
        <v/>
      </c>
      <c r="X94" s="308" t="str">
        <f>IF(X93="","",VLOOKUP(X93,'別紙１-１　シフト記号表（従来型・ユニット型共通）'!$C$6:$L$47,10,FALSE))</f>
        <v/>
      </c>
      <c r="Y94" s="308" t="str">
        <f>IF(Y93="","",VLOOKUP(Y93,'別紙１-１　シフト記号表（従来型・ユニット型共通）'!$C$6:$L$47,10,FALSE))</f>
        <v/>
      </c>
      <c r="Z94" s="308" t="str">
        <f>IF(Z93="","",VLOOKUP(Z93,'別紙１-１　シフト記号表（従来型・ユニット型共通）'!$C$6:$L$47,10,FALSE))</f>
        <v/>
      </c>
      <c r="AA94" s="308" t="str">
        <f>IF(AA93="","",VLOOKUP(AA93,'別紙１-１　シフト記号表（従来型・ユニット型共通）'!$C$6:$L$47,10,FALSE))</f>
        <v/>
      </c>
      <c r="AB94" s="308" t="str">
        <f>IF(AB93="","",VLOOKUP(AB93,'別紙１-１　シフト記号表（従来型・ユニット型共通）'!$C$6:$L$47,10,FALSE))</f>
        <v/>
      </c>
      <c r="AC94" s="309" t="str">
        <f>IF(AC93="","",VLOOKUP(AC93,'別紙１-１　シフト記号表（従来型・ユニット型共通）'!$C$6:$L$47,10,FALSE))</f>
        <v/>
      </c>
      <c r="AD94" s="307" t="str">
        <f>IF(AD93="","",VLOOKUP(AD93,'別紙１-１　シフト記号表（従来型・ユニット型共通）'!$C$6:$L$47,10,FALSE))</f>
        <v/>
      </c>
      <c r="AE94" s="308" t="str">
        <f>IF(AE93="","",VLOOKUP(AE93,'別紙１-１　シフト記号表（従来型・ユニット型共通）'!$C$6:$L$47,10,FALSE))</f>
        <v/>
      </c>
      <c r="AF94" s="308" t="str">
        <f>IF(AF93="","",VLOOKUP(AF93,'別紙１-１　シフト記号表（従来型・ユニット型共通）'!$C$6:$L$47,10,FALSE))</f>
        <v/>
      </c>
      <c r="AG94" s="308" t="str">
        <f>IF(AG93="","",VLOOKUP(AG93,'別紙１-１　シフト記号表（従来型・ユニット型共通）'!$C$6:$L$47,10,FALSE))</f>
        <v/>
      </c>
      <c r="AH94" s="308" t="str">
        <f>IF(AH93="","",VLOOKUP(AH93,'別紙１-１　シフト記号表（従来型・ユニット型共通）'!$C$6:$L$47,10,FALSE))</f>
        <v/>
      </c>
      <c r="AI94" s="308" t="str">
        <f>IF(AI93="","",VLOOKUP(AI93,'別紙１-１　シフト記号表（従来型・ユニット型共通）'!$C$6:$L$47,10,FALSE))</f>
        <v/>
      </c>
      <c r="AJ94" s="309" t="str">
        <f>IF(AJ93="","",VLOOKUP(AJ93,'別紙１-１　シフト記号表（従来型・ユニット型共通）'!$C$6:$L$47,10,FALSE))</f>
        <v/>
      </c>
      <c r="AK94" s="307" t="str">
        <f>IF(AK93="","",VLOOKUP(AK93,'別紙１-１　シフト記号表（従来型・ユニット型共通）'!$C$6:$L$47,10,FALSE))</f>
        <v/>
      </c>
      <c r="AL94" s="308" t="str">
        <f>IF(AL93="","",VLOOKUP(AL93,'別紙１-１　シフト記号表（従来型・ユニット型共通）'!$C$6:$L$47,10,FALSE))</f>
        <v/>
      </c>
      <c r="AM94" s="308" t="str">
        <f>IF(AM93="","",VLOOKUP(AM93,'別紙１-１　シフト記号表（従来型・ユニット型共通）'!$C$6:$L$47,10,FALSE))</f>
        <v/>
      </c>
      <c r="AN94" s="308" t="str">
        <f>IF(AN93="","",VLOOKUP(AN93,'別紙１-１　シフト記号表（従来型・ユニット型共通）'!$C$6:$L$47,10,FALSE))</f>
        <v/>
      </c>
      <c r="AO94" s="308" t="str">
        <f>IF(AO93="","",VLOOKUP(AO93,'別紙１-１　シフト記号表（従来型・ユニット型共通）'!$C$6:$L$47,10,FALSE))</f>
        <v/>
      </c>
      <c r="AP94" s="308" t="str">
        <f>IF(AP93="","",VLOOKUP(AP93,'別紙１-１　シフト記号表（従来型・ユニット型共通）'!$C$6:$L$47,10,FALSE))</f>
        <v/>
      </c>
      <c r="AQ94" s="309" t="str">
        <f>IF(AQ93="","",VLOOKUP(AQ93,'別紙１-１　シフト記号表（従来型・ユニット型共通）'!$C$6:$L$47,10,FALSE))</f>
        <v/>
      </c>
      <c r="AR94" s="307" t="str">
        <f>IF(AR93="","",VLOOKUP(AR93,'別紙１-１　シフト記号表（従来型・ユニット型共通）'!$C$6:$L$47,10,FALSE))</f>
        <v/>
      </c>
      <c r="AS94" s="308" t="str">
        <f>IF(AS93="","",VLOOKUP(AS93,'別紙１-１　シフト記号表（従来型・ユニット型共通）'!$C$6:$L$47,10,FALSE))</f>
        <v/>
      </c>
      <c r="AT94" s="308" t="str">
        <f>IF(AT93="","",VLOOKUP(AT93,'別紙１-１　シフト記号表（従来型・ユニット型共通）'!$C$6:$L$47,10,FALSE))</f>
        <v/>
      </c>
      <c r="AU94" s="308" t="str">
        <f>IF(AU93="","",VLOOKUP(AU93,'別紙１-１　シフト記号表（従来型・ユニット型共通）'!$C$6:$L$47,10,FALSE))</f>
        <v/>
      </c>
      <c r="AV94" s="308" t="str">
        <f>IF(AV93="","",VLOOKUP(AV93,'別紙１-１　シフト記号表（従来型・ユニット型共通）'!$C$6:$L$47,10,FALSE))</f>
        <v/>
      </c>
      <c r="AW94" s="308" t="str">
        <f>IF(AW93="","",VLOOKUP(AW93,'別紙１-１　シフト記号表（従来型・ユニット型共通）'!$C$6:$L$47,10,FALSE))</f>
        <v/>
      </c>
      <c r="AX94" s="309" t="str">
        <f>IF(AX93="","",VLOOKUP(AX93,'別紙１-１　シフト記号表（従来型・ユニット型共通）'!$C$6:$L$47,10,FALSE))</f>
        <v/>
      </c>
      <c r="AY94" s="307" t="str">
        <f>IF(AY93="","",VLOOKUP(AY93,'別紙１-１　シフト記号表（従来型・ユニット型共通）'!$C$6:$L$47,10,FALSE))</f>
        <v/>
      </c>
      <c r="AZ94" s="308" t="str">
        <f>IF(AZ93="","",VLOOKUP(AZ93,'別紙１-１　シフト記号表（従来型・ユニット型共通）'!$C$6:$L$47,10,FALSE))</f>
        <v/>
      </c>
      <c r="BA94" s="308" t="str">
        <f>IF(BA93="","",VLOOKUP(BA93,'別紙１-１　シフト記号表（従来型・ユニット型共通）'!$C$6:$L$47,10,FALSE))</f>
        <v/>
      </c>
      <c r="BB94" s="1530">
        <f>IF($BE$3="４週",SUM(W94:AX94),IF($BE$3="暦月",SUM(W94:BA94),""))</f>
        <v>0</v>
      </c>
      <c r="BC94" s="1531"/>
      <c r="BD94" s="1532">
        <f>IF($BE$3="４週",BB94/4,IF($BE$3="暦月",(BB94/($BE$8/7)),""))</f>
        <v>0</v>
      </c>
      <c r="BE94" s="1531"/>
      <c r="BF94" s="1527"/>
      <c r="BG94" s="1528"/>
      <c r="BH94" s="1528"/>
      <c r="BI94" s="1528"/>
      <c r="BJ94" s="1529"/>
    </row>
    <row r="95" spans="2:62" ht="20.25" customHeight="1" x14ac:dyDescent="0.15">
      <c r="B95" s="1487">
        <f>B93+1</f>
        <v>40</v>
      </c>
      <c r="C95" s="1489"/>
      <c r="D95" s="1490"/>
      <c r="E95" s="302"/>
      <c r="F95" s="303"/>
      <c r="G95" s="302"/>
      <c r="H95" s="303"/>
      <c r="I95" s="1493"/>
      <c r="J95" s="1494"/>
      <c r="K95" s="1497"/>
      <c r="L95" s="1498"/>
      <c r="M95" s="1498"/>
      <c r="N95" s="1490"/>
      <c r="O95" s="1501"/>
      <c r="P95" s="1502"/>
      <c r="Q95" s="1502"/>
      <c r="R95" s="1502"/>
      <c r="S95" s="1503"/>
      <c r="T95" s="322" t="s">
        <v>921</v>
      </c>
      <c r="V95" s="323"/>
      <c r="W95" s="315"/>
      <c r="X95" s="316"/>
      <c r="Y95" s="316"/>
      <c r="Z95" s="316"/>
      <c r="AA95" s="316"/>
      <c r="AB95" s="316"/>
      <c r="AC95" s="317"/>
      <c r="AD95" s="315"/>
      <c r="AE95" s="316"/>
      <c r="AF95" s="316"/>
      <c r="AG95" s="316"/>
      <c r="AH95" s="316"/>
      <c r="AI95" s="316"/>
      <c r="AJ95" s="317"/>
      <c r="AK95" s="315"/>
      <c r="AL95" s="316"/>
      <c r="AM95" s="316"/>
      <c r="AN95" s="316"/>
      <c r="AO95" s="316"/>
      <c r="AP95" s="316"/>
      <c r="AQ95" s="317"/>
      <c r="AR95" s="315"/>
      <c r="AS95" s="316"/>
      <c r="AT95" s="316"/>
      <c r="AU95" s="316"/>
      <c r="AV95" s="316"/>
      <c r="AW95" s="316"/>
      <c r="AX95" s="317"/>
      <c r="AY95" s="315"/>
      <c r="AZ95" s="316"/>
      <c r="BA95" s="318"/>
      <c r="BB95" s="1507"/>
      <c r="BC95" s="1508"/>
      <c r="BD95" s="1509"/>
      <c r="BE95" s="1510"/>
      <c r="BF95" s="1511"/>
      <c r="BG95" s="1512"/>
      <c r="BH95" s="1512"/>
      <c r="BI95" s="1512"/>
      <c r="BJ95" s="1513"/>
    </row>
    <row r="96" spans="2:62" ht="20.25" customHeight="1" x14ac:dyDescent="0.15">
      <c r="B96" s="1520"/>
      <c r="C96" s="1521"/>
      <c r="D96" s="1522"/>
      <c r="E96" s="324"/>
      <c r="F96" s="325">
        <f>C95</f>
        <v>0</v>
      </c>
      <c r="G96" s="324"/>
      <c r="H96" s="325">
        <f>I95</f>
        <v>0</v>
      </c>
      <c r="I96" s="1523"/>
      <c r="J96" s="1524"/>
      <c r="K96" s="1525"/>
      <c r="L96" s="1526"/>
      <c r="M96" s="1526"/>
      <c r="N96" s="1522"/>
      <c r="O96" s="1501"/>
      <c r="P96" s="1502"/>
      <c r="Q96" s="1502"/>
      <c r="R96" s="1502"/>
      <c r="S96" s="1503"/>
      <c r="T96" s="319" t="s">
        <v>924</v>
      </c>
      <c r="U96" s="320"/>
      <c r="V96" s="321"/>
      <c r="W96" s="307" t="str">
        <f>IF(W95="","",VLOOKUP(W95,'別紙１-１　シフト記号表（従来型・ユニット型共通）'!$C$6:$L$47,10,FALSE))</f>
        <v/>
      </c>
      <c r="X96" s="308" t="str">
        <f>IF(X95="","",VLOOKUP(X95,'別紙１-１　シフト記号表（従来型・ユニット型共通）'!$C$6:$L$47,10,FALSE))</f>
        <v/>
      </c>
      <c r="Y96" s="308" t="str">
        <f>IF(Y95="","",VLOOKUP(Y95,'別紙１-１　シフト記号表（従来型・ユニット型共通）'!$C$6:$L$47,10,FALSE))</f>
        <v/>
      </c>
      <c r="Z96" s="308" t="str">
        <f>IF(Z95="","",VLOOKUP(Z95,'別紙１-１　シフト記号表（従来型・ユニット型共通）'!$C$6:$L$47,10,FALSE))</f>
        <v/>
      </c>
      <c r="AA96" s="308" t="str">
        <f>IF(AA95="","",VLOOKUP(AA95,'別紙１-１　シフト記号表（従来型・ユニット型共通）'!$C$6:$L$47,10,FALSE))</f>
        <v/>
      </c>
      <c r="AB96" s="308" t="str">
        <f>IF(AB95="","",VLOOKUP(AB95,'別紙１-１　シフト記号表（従来型・ユニット型共通）'!$C$6:$L$47,10,FALSE))</f>
        <v/>
      </c>
      <c r="AC96" s="309" t="str">
        <f>IF(AC95="","",VLOOKUP(AC95,'別紙１-１　シフト記号表（従来型・ユニット型共通）'!$C$6:$L$47,10,FALSE))</f>
        <v/>
      </c>
      <c r="AD96" s="307" t="str">
        <f>IF(AD95="","",VLOOKUP(AD95,'別紙１-１　シフト記号表（従来型・ユニット型共通）'!$C$6:$L$47,10,FALSE))</f>
        <v/>
      </c>
      <c r="AE96" s="308" t="str">
        <f>IF(AE95="","",VLOOKUP(AE95,'別紙１-１　シフト記号表（従来型・ユニット型共通）'!$C$6:$L$47,10,FALSE))</f>
        <v/>
      </c>
      <c r="AF96" s="308" t="str">
        <f>IF(AF95="","",VLOOKUP(AF95,'別紙１-１　シフト記号表（従来型・ユニット型共通）'!$C$6:$L$47,10,FALSE))</f>
        <v/>
      </c>
      <c r="AG96" s="308" t="str">
        <f>IF(AG95="","",VLOOKUP(AG95,'別紙１-１　シフト記号表（従来型・ユニット型共通）'!$C$6:$L$47,10,FALSE))</f>
        <v/>
      </c>
      <c r="AH96" s="308" t="str">
        <f>IF(AH95="","",VLOOKUP(AH95,'別紙１-１　シフト記号表（従来型・ユニット型共通）'!$C$6:$L$47,10,FALSE))</f>
        <v/>
      </c>
      <c r="AI96" s="308" t="str">
        <f>IF(AI95="","",VLOOKUP(AI95,'別紙１-１　シフト記号表（従来型・ユニット型共通）'!$C$6:$L$47,10,FALSE))</f>
        <v/>
      </c>
      <c r="AJ96" s="309" t="str">
        <f>IF(AJ95="","",VLOOKUP(AJ95,'別紙１-１　シフト記号表（従来型・ユニット型共通）'!$C$6:$L$47,10,FALSE))</f>
        <v/>
      </c>
      <c r="AK96" s="307" t="str">
        <f>IF(AK95="","",VLOOKUP(AK95,'別紙１-１　シフト記号表（従来型・ユニット型共通）'!$C$6:$L$47,10,FALSE))</f>
        <v/>
      </c>
      <c r="AL96" s="308" t="str">
        <f>IF(AL95="","",VLOOKUP(AL95,'別紙１-１　シフト記号表（従来型・ユニット型共通）'!$C$6:$L$47,10,FALSE))</f>
        <v/>
      </c>
      <c r="AM96" s="308" t="str">
        <f>IF(AM95="","",VLOOKUP(AM95,'別紙１-１　シフト記号表（従来型・ユニット型共通）'!$C$6:$L$47,10,FALSE))</f>
        <v/>
      </c>
      <c r="AN96" s="308" t="str">
        <f>IF(AN95="","",VLOOKUP(AN95,'別紙１-１　シフト記号表（従来型・ユニット型共通）'!$C$6:$L$47,10,FALSE))</f>
        <v/>
      </c>
      <c r="AO96" s="308" t="str">
        <f>IF(AO95="","",VLOOKUP(AO95,'別紙１-１　シフト記号表（従来型・ユニット型共通）'!$C$6:$L$47,10,FALSE))</f>
        <v/>
      </c>
      <c r="AP96" s="308" t="str">
        <f>IF(AP95="","",VLOOKUP(AP95,'別紙１-１　シフト記号表（従来型・ユニット型共通）'!$C$6:$L$47,10,FALSE))</f>
        <v/>
      </c>
      <c r="AQ96" s="309" t="str">
        <f>IF(AQ95="","",VLOOKUP(AQ95,'別紙１-１　シフト記号表（従来型・ユニット型共通）'!$C$6:$L$47,10,FALSE))</f>
        <v/>
      </c>
      <c r="AR96" s="307" t="str">
        <f>IF(AR95="","",VLOOKUP(AR95,'別紙１-１　シフト記号表（従来型・ユニット型共通）'!$C$6:$L$47,10,FALSE))</f>
        <v/>
      </c>
      <c r="AS96" s="308" t="str">
        <f>IF(AS95="","",VLOOKUP(AS95,'別紙１-１　シフト記号表（従来型・ユニット型共通）'!$C$6:$L$47,10,FALSE))</f>
        <v/>
      </c>
      <c r="AT96" s="308" t="str">
        <f>IF(AT95="","",VLOOKUP(AT95,'別紙１-１　シフト記号表（従来型・ユニット型共通）'!$C$6:$L$47,10,FALSE))</f>
        <v/>
      </c>
      <c r="AU96" s="308" t="str">
        <f>IF(AU95="","",VLOOKUP(AU95,'別紙１-１　シフト記号表（従来型・ユニット型共通）'!$C$6:$L$47,10,FALSE))</f>
        <v/>
      </c>
      <c r="AV96" s="308" t="str">
        <f>IF(AV95="","",VLOOKUP(AV95,'別紙１-１　シフト記号表（従来型・ユニット型共通）'!$C$6:$L$47,10,FALSE))</f>
        <v/>
      </c>
      <c r="AW96" s="308" t="str">
        <f>IF(AW95="","",VLOOKUP(AW95,'別紙１-１　シフト記号表（従来型・ユニット型共通）'!$C$6:$L$47,10,FALSE))</f>
        <v/>
      </c>
      <c r="AX96" s="309" t="str">
        <f>IF(AX95="","",VLOOKUP(AX95,'別紙１-１　シフト記号表（従来型・ユニット型共通）'!$C$6:$L$47,10,FALSE))</f>
        <v/>
      </c>
      <c r="AY96" s="307" t="str">
        <f>IF(AY95="","",VLOOKUP(AY95,'別紙１-１　シフト記号表（従来型・ユニット型共通）'!$C$6:$L$47,10,FALSE))</f>
        <v/>
      </c>
      <c r="AZ96" s="308" t="str">
        <f>IF(AZ95="","",VLOOKUP(AZ95,'別紙１-１　シフト記号表（従来型・ユニット型共通）'!$C$6:$L$47,10,FALSE))</f>
        <v/>
      </c>
      <c r="BA96" s="308" t="str">
        <f>IF(BA95="","",VLOOKUP(BA95,'別紙１-１　シフト記号表（従来型・ユニット型共通）'!$C$6:$L$47,10,FALSE))</f>
        <v/>
      </c>
      <c r="BB96" s="1530">
        <f>IF($BE$3="４週",SUM(W96:AX96),IF($BE$3="暦月",SUM(W96:BA96),""))</f>
        <v>0</v>
      </c>
      <c r="BC96" s="1531"/>
      <c r="BD96" s="1532">
        <f>IF($BE$3="４週",BB96/4,IF($BE$3="暦月",(BB96/($BE$8/7)),""))</f>
        <v>0</v>
      </c>
      <c r="BE96" s="1531"/>
      <c r="BF96" s="1527"/>
      <c r="BG96" s="1528"/>
      <c r="BH96" s="1528"/>
      <c r="BI96" s="1528"/>
      <c r="BJ96" s="1529"/>
    </row>
    <row r="97" spans="2:62" ht="20.25" customHeight="1" x14ac:dyDescent="0.15">
      <c r="B97" s="1487">
        <f>B95+1</f>
        <v>41</v>
      </c>
      <c r="C97" s="1489"/>
      <c r="D97" s="1490"/>
      <c r="E97" s="302"/>
      <c r="F97" s="303"/>
      <c r="G97" s="302"/>
      <c r="H97" s="303"/>
      <c r="I97" s="1493"/>
      <c r="J97" s="1494"/>
      <c r="K97" s="1497"/>
      <c r="L97" s="1498"/>
      <c r="M97" s="1498"/>
      <c r="N97" s="1490"/>
      <c r="O97" s="1501"/>
      <c r="P97" s="1502"/>
      <c r="Q97" s="1502"/>
      <c r="R97" s="1502"/>
      <c r="S97" s="1503"/>
      <c r="T97" s="322" t="s">
        <v>921</v>
      </c>
      <c r="V97" s="323"/>
      <c r="W97" s="315"/>
      <c r="X97" s="316"/>
      <c r="Y97" s="316"/>
      <c r="Z97" s="316"/>
      <c r="AA97" s="316"/>
      <c r="AB97" s="316"/>
      <c r="AC97" s="317"/>
      <c r="AD97" s="315"/>
      <c r="AE97" s="316"/>
      <c r="AF97" s="316"/>
      <c r="AG97" s="316"/>
      <c r="AH97" s="316"/>
      <c r="AI97" s="316"/>
      <c r="AJ97" s="317"/>
      <c r="AK97" s="315"/>
      <c r="AL97" s="316"/>
      <c r="AM97" s="316"/>
      <c r="AN97" s="316"/>
      <c r="AO97" s="316"/>
      <c r="AP97" s="316"/>
      <c r="AQ97" s="317"/>
      <c r="AR97" s="315"/>
      <c r="AS97" s="316"/>
      <c r="AT97" s="316"/>
      <c r="AU97" s="316"/>
      <c r="AV97" s="316"/>
      <c r="AW97" s="316"/>
      <c r="AX97" s="317"/>
      <c r="AY97" s="315"/>
      <c r="AZ97" s="316"/>
      <c r="BA97" s="318"/>
      <c r="BB97" s="1507"/>
      <c r="BC97" s="1508"/>
      <c r="BD97" s="1509"/>
      <c r="BE97" s="1510"/>
      <c r="BF97" s="1511"/>
      <c r="BG97" s="1512"/>
      <c r="BH97" s="1512"/>
      <c r="BI97" s="1512"/>
      <c r="BJ97" s="1513"/>
    </row>
    <row r="98" spans="2:62" ht="20.25" customHeight="1" x14ac:dyDescent="0.15">
      <c r="B98" s="1520"/>
      <c r="C98" s="1521"/>
      <c r="D98" s="1522"/>
      <c r="E98" s="324"/>
      <c r="F98" s="325">
        <f>C97</f>
        <v>0</v>
      </c>
      <c r="G98" s="324"/>
      <c r="H98" s="325">
        <f>I97</f>
        <v>0</v>
      </c>
      <c r="I98" s="1523"/>
      <c r="J98" s="1524"/>
      <c r="K98" s="1525"/>
      <c r="L98" s="1526"/>
      <c r="M98" s="1526"/>
      <c r="N98" s="1522"/>
      <c r="O98" s="1501"/>
      <c r="P98" s="1502"/>
      <c r="Q98" s="1502"/>
      <c r="R98" s="1502"/>
      <c r="S98" s="1503"/>
      <c r="T98" s="319" t="s">
        <v>924</v>
      </c>
      <c r="U98" s="320"/>
      <c r="V98" s="321"/>
      <c r="W98" s="307" t="str">
        <f>IF(W97="","",VLOOKUP(W97,'別紙１-１　シフト記号表（従来型・ユニット型共通）'!$C$6:$L$47,10,FALSE))</f>
        <v/>
      </c>
      <c r="X98" s="308" t="str">
        <f>IF(X97="","",VLOOKUP(X97,'別紙１-１　シフト記号表（従来型・ユニット型共通）'!$C$6:$L$47,10,FALSE))</f>
        <v/>
      </c>
      <c r="Y98" s="308" t="str">
        <f>IF(Y97="","",VLOOKUP(Y97,'別紙１-１　シフト記号表（従来型・ユニット型共通）'!$C$6:$L$47,10,FALSE))</f>
        <v/>
      </c>
      <c r="Z98" s="308" t="str">
        <f>IF(Z97="","",VLOOKUP(Z97,'別紙１-１　シフト記号表（従来型・ユニット型共通）'!$C$6:$L$47,10,FALSE))</f>
        <v/>
      </c>
      <c r="AA98" s="308" t="str">
        <f>IF(AA97="","",VLOOKUP(AA97,'別紙１-１　シフト記号表（従来型・ユニット型共通）'!$C$6:$L$47,10,FALSE))</f>
        <v/>
      </c>
      <c r="AB98" s="308" t="str">
        <f>IF(AB97="","",VLOOKUP(AB97,'別紙１-１　シフト記号表（従来型・ユニット型共通）'!$C$6:$L$47,10,FALSE))</f>
        <v/>
      </c>
      <c r="AC98" s="309" t="str">
        <f>IF(AC97="","",VLOOKUP(AC97,'別紙１-１　シフト記号表（従来型・ユニット型共通）'!$C$6:$L$47,10,FALSE))</f>
        <v/>
      </c>
      <c r="AD98" s="307" t="str">
        <f>IF(AD97="","",VLOOKUP(AD97,'別紙１-１　シフト記号表（従来型・ユニット型共通）'!$C$6:$L$47,10,FALSE))</f>
        <v/>
      </c>
      <c r="AE98" s="308" t="str">
        <f>IF(AE97="","",VLOOKUP(AE97,'別紙１-１　シフト記号表（従来型・ユニット型共通）'!$C$6:$L$47,10,FALSE))</f>
        <v/>
      </c>
      <c r="AF98" s="308" t="str">
        <f>IF(AF97="","",VLOOKUP(AF97,'別紙１-１　シフト記号表（従来型・ユニット型共通）'!$C$6:$L$47,10,FALSE))</f>
        <v/>
      </c>
      <c r="AG98" s="308" t="str">
        <f>IF(AG97="","",VLOOKUP(AG97,'別紙１-１　シフト記号表（従来型・ユニット型共通）'!$C$6:$L$47,10,FALSE))</f>
        <v/>
      </c>
      <c r="AH98" s="308" t="str">
        <f>IF(AH97="","",VLOOKUP(AH97,'別紙１-１　シフト記号表（従来型・ユニット型共通）'!$C$6:$L$47,10,FALSE))</f>
        <v/>
      </c>
      <c r="AI98" s="308" t="str">
        <f>IF(AI97="","",VLOOKUP(AI97,'別紙１-１　シフト記号表（従来型・ユニット型共通）'!$C$6:$L$47,10,FALSE))</f>
        <v/>
      </c>
      <c r="AJ98" s="309" t="str">
        <f>IF(AJ97="","",VLOOKUP(AJ97,'別紙１-１　シフト記号表（従来型・ユニット型共通）'!$C$6:$L$47,10,FALSE))</f>
        <v/>
      </c>
      <c r="AK98" s="307" t="str">
        <f>IF(AK97="","",VLOOKUP(AK97,'別紙１-１　シフト記号表（従来型・ユニット型共通）'!$C$6:$L$47,10,FALSE))</f>
        <v/>
      </c>
      <c r="AL98" s="308" t="str">
        <f>IF(AL97="","",VLOOKUP(AL97,'別紙１-１　シフト記号表（従来型・ユニット型共通）'!$C$6:$L$47,10,FALSE))</f>
        <v/>
      </c>
      <c r="AM98" s="308" t="str">
        <f>IF(AM97="","",VLOOKUP(AM97,'別紙１-１　シフト記号表（従来型・ユニット型共通）'!$C$6:$L$47,10,FALSE))</f>
        <v/>
      </c>
      <c r="AN98" s="308" t="str">
        <f>IF(AN97="","",VLOOKUP(AN97,'別紙１-１　シフト記号表（従来型・ユニット型共通）'!$C$6:$L$47,10,FALSE))</f>
        <v/>
      </c>
      <c r="AO98" s="308" t="str">
        <f>IF(AO97="","",VLOOKUP(AO97,'別紙１-１　シフト記号表（従来型・ユニット型共通）'!$C$6:$L$47,10,FALSE))</f>
        <v/>
      </c>
      <c r="AP98" s="308" t="str">
        <f>IF(AP97="","",VLOOKUP(AP97,'別紙１-１　シフト記号表（従来型・ユニット型共通）'!$C$6:$L$47,10,FALSE))</f>
        <v/>
      </c>
      <c r="AQ98" s="309" t="str">
        <f>IF(AQ97="","",VLOOKUP(AQ97,'別紙１-１　シフト記号表（従来型・ユニット型共通）'!$C$6:$L$47,10,FALSE))</f>
        <v/>
      </c>
      <c r="AR98" s="307" t="str">
        <f>IF(AR97="","",VLOOKUP(AR97,'別紙１-１　シフト記号表（従来型・ユニット型共通）'!$C$6:$L$47,10,FALSE))</f>
        <v/>
      </c>
      <c r="AS98" s="308" t="str">
        <f>IF(AS97="","",VLOOKUP(AS97,'別紙１-１　シフト記号表（従来型・ユニット型共通）'!$C$6:$L$47,10,FALSE))</f>
        <v/>
      </c>
      <c r="AT98" s="308" t="str">
        <f>IF(AT97="","",VLOOKUP(AT97,'別紙１-１　シフト記号表（従来型・ユニット型共通）'!$C$6:$L$47,10,FALSE))</f>
        <v/>
      </c>
      <c r="AU98" s="308" t="str">
        <f>IF(AU97="","",VLOOKUP(AU97,'別紙１-１　シフト記号表（従来型・ユニット型共通）'!$C$6:$L$47,10,FALSE))</f>
        <v/>
      </c>
      <c r="AV98" s="308" t="str">
        <f>IF(AV97="","",VLOOKUP(AV97,'別紙１-１　シフト記号表（従来型・ユニット型共通）'!$C$6:$L$47,10,FALSE))</f>
        <v/>
      </c>
      <c r="AW98" s="308" t="str">
        <f>IF(AW97="","",VLOOKUP(AW97,'別紙１-１　シフト記号表（従来型・ユニット型共通）'!$C$6:$L$47,10,FALSE))</f>
        <v/>
      </c>
      <c r="AX98" s="309" t="str">
        <f>IF(AX97="","",VLOOKUP(AX97,'別紙１-１　シフト記号表（従来型・ユニット型共通）'!$C$6:$L$47,10,FALSE))</f>
        <v/>
      </c>
      <c r="AY98" s="307" t="str">
        <f>IF(AY97="","",VLOOKUP(AY97,'別紙１-１　シフト記号表（従来型・ユニット型共通）'!$C$6:$L$47,10,FALSE))</f>
        <v/>
      </c>
      <c r="AZ98" s="308" t="str">
        <f>IF(AZ97="","",VLOOKUP(AZ97,'別紙１-１　シフト記号表（従来型・ユニット型共通）'!$C$6:$L$47,10,FALSE))</f>
        <v/>
      </c>
      <c r="BA98" s="308" t="str">
        <f>IF(BA97="","",VLOOKUP(BA97,'別紙１-１　シフト記号表（従来型・ユニット型共通）'!$C$6:$L$47,10,FALSE))</f>
        <v/>
      </c>
      <c r="BB98" s="1530">
        <f>IF($BE$3="４週",SUM(W98:AX98),IF($BE$3="暦月",SUM(W98:BA98),""))</f>
        <v>0</v>
      </c>
      <c r="BC98" s="1531"/>
      <c r="BD98" s="1532">
        <f>IF($BE$3="４週",BB98/4,IF($BE$3="暦月",(BB98/($BE$8/7)),""))</f>
        <v>0</v>
      </c>
      <c r="BE98" s="1531"/>
      <c r="BF98" s="1527"/>
      <c r="BG98" s="1528"/>
      <c r="BH98" s="1528"/>
      <c r="BI98" s="1528"/>
      <c r="BJ98" s="1529"/>
    </row>
    <row r="99" spans="2:62" ht="20.25" customHeight="1" x14ac:dyDescent="0.15">
      <c r="B99" s="1487">
        <f>B97+1</f>
        <v>42</v>
      </c>
      <c r="C99" s="1489"/>
      <c r="D99" s="1490"/>
      <c r="E99" s="302"/>
      <c r="F99" s="303"/>
      <c r="G99" s="302"/>
      <c r="H99" s="303"/>
      <c r="I99" s="1493"/>
      <c r="J99" s="1494"/>
      <c r="K99" s="1497"/>
      <c r="L99" s="1498"/>
      <c r="M99" s="1498"/>
      <c r="N99" s="1490"/>
      <c r="O99" s="1501"/>
      <c r="P99" s="1502"/>
      <c r="Q99" s="1502"/>
      <c r="R99" s="1502"/>
      <c r="S99" s="1503"/>
      <c r="T99" s="322" t="s">
        <v>921</v>
      </c>
      <c r="V99" s="323"/>
      <c r="W99" s="315"/>
      <c r="X99" s="316"/>
      <c r="Y99" s="316"/>
      <c r="Z99" s="316"/>
      <c r="AA99" s="316"/>
      <c r="AB99" s="316"/>
      <c r="AC99" s="317"/>
      <c r="AD99" s="315"/>
      <c r="AE99" s="316"/>
      <c r="AF99" s="316"/>
      <c r="AG99" s="316"/>
      <c r="AH99" s="316"/>
      <c r="AI99" s="316"/>
      <c r="AJ99" s="317"/>
      <c r="AK99" s="315"/>
      <c r="AL99" s="316"/>
      <c r="AM99" s="316"/>
      <c r="AN99" s="316"/>
      <c r="AO99" s="316"/>
      <c r="AP99" s="316"/>
      <c r="AQ99" s="317"/>
      <c r="AR99" s="315"/>
      <c r="AS99" s="316"/>
      <c r="AT99" s="316"/>
      <c r="AU99" s="316"/>
      <c r="AV99" s="316"/>
      <c r="AW99" s="316"/>
      <c r="AX99" s="317"/>
      <c r="AY99" s="315"/>
      <c r="AZ99" s="316"/>
      <c r="BA99" s="318"/>
      <c r="BB99" s="1507"/>
      <c r="BC99" s="1508"/>
      <c r="BD99" s="1509"/>
      <c r="BE99" s="1510"/>
      <c r="BF99" s="1511"/>
      <c r="BG99" s="1512"/>
      <c r="BH99" s="1512"/>
      <c r="BI99" s="1512"/>
      <c r="BJ99" s="1513"/>
    </row>
    <row r="100" spans="2:62" ht="20.25" customHeight="1" x14ac:dyDescent="0.15">
      <c r="B100" s="1520"/>
      <c r="C100" s="1521"/>
      <c r="D100" s="1522"/>
      <c r="E100" s="324"/>
      <c r="F100" s="325">
        <f>C99</f>
        <v>0</v>
      </c>
      <c r="G100" s="324"/>
      <c r="H100" s="325">
        <f>I99</f>
        <v>0</v>
      </c>
      <c r="I100" s="1523"/>
      <c r="J100" s="1524"/>
      <c r="K100" s="1525"/>
      <c r="L100" s="1526"/>
      <c r="M100" s="1526"/>
      <c r="N100" s="1522"/>
      <c r="O100" s="1501"/>
      <c r="P100" s="1502"/>
      <c r="Q100" s="1502"/>
      <c r="R100" s="1502"/>
      <c r="S100" s="1503"/>
      <c r="T100" s="319" t="s">
        <v>924</v>
      </c>
      <c r="U100" s="320"/>
      <c r="V100" s="321"/>
      <c r="W100" s="307" t="str">
        <f>IF(W99="","",VLOOKUP(W99,'別紙１-１　シフト記号表（従来型・ユニット型共通）'!$C$6:$L$47,10,FALSE))</f>
        <v/>
      </c>
      <c r="X100" s="308" t="str">
        <f>IF(X99="","",VLOOKUP(X99,'別紙１-１　シフト記号表（従来型・ユニット型共通）'!$C$6:$L$47,10,FALSE))</f>
        <v/>
      </c>
      <c r="Y100" s="308" t="str">
        <f>IF(Y99="","",VLOOKUP(Y99,'別紙１-１　シフト記号表（従来型・ユニット型共通）'!$C$6:$L$47,10,FALSE))</f>
        <v/>
      </c>
      <c r="Z100" s="308" t="str">
        <f>IF(Z99="","",VLOOKUP(Z99,'別紙１-１　シフト記号表（従来型・ユニット型共通）'!$C$6:$L$47,10,FALSE))</f>
        <v/>
      </c>
      <c r="AA100" s="308" t="str">
        <f>IF(AA99="","",VLOOKUP(AA99,'別紙１-１　シフト記号表（従来型・ユニット型共通）'!$C$6:$L$47,10,FALSE))</f>
        <v/>
      </c>
      <c r="AB100" s="308" t="str">
        <f>IF(AB99="","",VLOOKUP(AB99,'別紙１-１　シフト記号表（従来型・ユニット型共通）'!$C$6:$L$47,10,FALSE))</f>
        <v/>
      </c>
      <c r="AC100" s="309" t="str">
        <f>IF(AC99="","",VLOOKUP(AC99,'別紙１-１　シフト記号表（従来型・ユニット型共通）'!$C$6:$L$47,10,FALSE))</f>
        <v/>
      </c>
      <c r="AD100" s="307" t="str">
        <f>IF(AD99="","",VLOOKUP(AD99,'別紙１-１　シフト記号表（従来型・ユニット型共通）'!$C$6:$L$47,10,FALSE))</f>
        <v/>
      </c>
      <c r="AE100" s="308" t="str">
        <f>IF(AE99="","",VLOOKUP(AE99,'別紙１-１　シフト記号表（従来型・ユニット型共通）'!$C$6:$L$47,10,FALSE))</f>
        <v/>
      </c>
      <c r="AF100" s="308" t="str">
        <f>IF(AF99="","",VLOOKUP(AF99,'別紙１-１　シフト記号表（従来型・ユニット型共通）'!$C$6:$L$47,10,FALSE))</f>
        <v/>
      </c>
      <c r="AG100" s="308" t="str">
        <f>IF(AG99="","",VLOOKUP(AG99,'別紙１-１　シフト記号表（従来型・ユニット型共通）'!$C$6:$L$47,10,FALSE))</f>
        <v/>
      </c>
      <c r="AH100" s="308" t="str">
        <f>IF(AH99="","",VLOOKUP(AH99,'別紙１-１　シフト記号表（従来型・ユニット型共通）'!$C$6:$L$47,10,FALSE))</f>
        <v/>
      </c>
      <c r="AI100" s="308" t="str">
        <f>IF(AI99="","",VLOOKUP(AI99,'別紙１-１　シフト記号表（従来型・ユニット型共通）'!$C$6:$L$47,10,FALSE))</f>
        <v/>
      </c>
      <c r="AJ100" s="309" t="str">
        <f>IF(AJ99="","",VLOOKUP(AJ99,'別紙１-１　シフト記号表（従来型・ユニット型共通）'!$C$6:$L$47,10,FALSE))</f>
        <v/>
      </c>
      <c r="AK100" s="307" t="str">
        <f>IF(AK99="","",VLOOKUP(AK99,'別紙１-１　シフト記号表（従来型・ユニット型共通）'!$C$6:$L$47,10,FALSE))</f>
        <v/>
      </c>
      <c r="AL100" s="308" t="str">
        <f>IF(AL99="","",VLOOKUP(AL99,'別紙１-１　シフト記号表（従来型・ユニット型共通）'!$C$6:$L$47,10,FALSE))</f>
        <v/>
      </c>
      <c r="AM100" s="308" t="str">
        <f>IF(AM99="","",VLOOKUP(AM99,'別紙１-１　シフト記号表（従来型・ユニット型共通）'!$C$6:$L$47,10,FALSE))</f>
        <v/>
      </c>
      <c r="AN100" s="308" t="str">
        <f>IF(AN99="","",VLOOKUP(AN99,'別紙１-１　シフト記号表（従来型・ユニット型共通）'!$C$6:$L$47,10,FALSE))</f>
        <v/>
      </c>
      <c r="AO100" s="308" t="str">
        <f>IF(AO99="","",VLOOKUP(AO99,'別紙１-１　シフト記号表（従来型・ユニット型共通）'!$C$6:$L$47,10,FALSE))</f>
        <v/>
      </c>
      <c r="AP100" s="308" t="str">
        <f>IF(AP99="","",VLOOKUP(AP99,'別紙１-１　シフト記号表（従来型・ユニット型共通）'!$C$6:$L$47,10,FALSE))</f>
        <v/>
      </c>
      <c r="AQ100" s="309" t="str">
        <f>IF(AQ99="","",VLOOKUP(AQ99,'別紙１-１　シフト記号表（従来型・ユニット型共通）'!$C$6:$L$47,10,FALSE))</f>
        <v/>
      </c>
      <c r="AR100" s="307" t="str">
        <f>IF(AR99="","",VLOOKUP(AR99,'別紙１-１　シフト記号表（従来型・ユニット型共通）'!$C$6:$L$47,10,FALSE))</f>
        <v/>
      </c>
      <c r="AS100" s="308" t="str">
        <f>IF(AS99="","",VLOOKUP(AS99,'別紙１-１　シフト記号表（従来型・ユニット型共通）'!$C$6:$L$47,10,FALSE))</f>
        <v/>
      </c>
      <c r="AT100" s="308" t="str">
        <f>IF(AT99="","",VLOOKUP(AT99,'別紙１-１　シフト記号表（従来型・ユニット型共通）'!$C$6:$L$47,10,FALSE))</f>
        <v/>
      </c>
      <c r="AU100" s="308" t="str">
        <f>IF(AU99="","",VLOOKUP(AU99,'別紙１-１　シフト記号表（従来型・ユニット型共通）'!$C$6:$L$47,10,FALSE))</f>
        <v/>
      </c>
      <c r="AV100" s="308" t="str">
        <f>IF(AV99="","",VLOOKUP(AV99,'別紙１-１　シフト記号表（従来型・ユニット型共通）'!$C$6:$L$47,10,FALSE))</f>
        <v/>
      </c>
      <c r="AW100" s="308" t="str">
        <f>IF(AW99="","",VLOOKUP(AW99,'別紙１-１　シフト記号表（従来型・ユニット型共通）'!$C$6:$L$47,10,FALSE))</f>
        <v/>
      </c>
      <c r="AX100" s="309" t="str">
        <f>IF(AX99="","",VLOOKUP(AX99,'別紙１-１　シフト記号表（従来型・ユニット型共通）'!$C$6:$L$47,10,FALSE))</f>
        <v/>
      </c>
      <c r="AY100" s="307" t="str">
        <f>IF(AY99="","",VLOOKUP(AY99,'別紙１-１　シフト記号表（従来型・ユニット型共通）'!$C$6:$L$47,10,FALSE))</f>
        <v/>
      </c>
      <c r="AZ100" s="308" t="str">
        <f>IF(AZ99="","",VLOOKUP(AZ99,'別紙１-１　シフト記号表（従来型・ユニット型共通）'!$C$6:$L$47,10,FALSE))</f>
        <v/>
      </c>
      <c r="BA100" s="308" t="str">
        <f>IF(BA99="","",VLOOKUP(BA99,'別紙１-１　シフト記号表（従来型・ユニット型共通）'!$C$6:$L$47,10,FALSE))</f>
        <v/>
      </c>
      <c r="BB100" s="1530">
        <f>IF($BE$3="４週",SUM(W100:AX100),IF($BE$3="暦月",SUM(W100:BA100),""))</f>
        <v>0</v>
      </c>
      <c r="BC100" s="1531"/>
      <c r="BD100" s="1532">
        <f>IF($BE$3="４週",BB100/4,IF($BE$3="暦月",(BB100/($BE$8/7)),""))</f>
        <v>0</v>
      </c>
      <c r="BE100" s="1531"/>
      <c r="BF100" s="1527"/>
      <c r="BG100" s="1528"/>
      <c r="BH100" s="1528"/>
      <c r="BI100" s="1528"/>
      <c r="BJ100" s="1529"/>
    </row>
    <row r="101" spans="2:62" ht="20.25" customHeight="1" x14ac:dyDescent="0.15">
      <c r="B101" s="1487">
        <f>B99+1</f>
        <v>43</v>
      </c>
      <c r="C101" s="1489"/>
      <c r="D101" s="1490"/>
      <c r="E101" s="302"/>
      <c r="F101" s="303"/>
      <c r="G101" s="302"/>
      <c r="H101" s="303"/>
      <c r="I101" s="1493"/>
      <c r="J101" s="1494"/>
      <c r="K101" s="1497"/>
      <c r="L101" s="1498"/>
      <c r="M101" s="1498"/>
      <c r="N101" s="1490"/>
      <c r="O101" s="1501"/>
      <c r="P101" s="1502"/>
      <c r="Q101" s="1502"/>
      <c r="R101" s="1502"/>
      <c r="S101" s="1503"/>
      <c r="T101" s="322" t="s">
        <v>921</v>
      </c>
      <c r="V101" s="323"/>
      <c r="W101" s="315"/>
      <c r="X101" s="316"/>
      <c r="Y101" s="316"/>
      <c r="Z101" s="316"/>
      <c r="AA101" s="316"/>
      <c r="AB101" s="316"/>
      <c r="AC101" s="317"/>
      <c r="AD101" s="315"/>
      <c r="AE101" s="316"/>
      <c r="AF101" s="316"/>
      <c r="AG101" s="316"/>
      <c r="AH101" s="316"/>
      <c r="AI101" s="316"/>
      <c r="AJ101" s="317"/>
      <c r="AK101" s="315"/>
      <c r="AL101" s="316"/>
      <c r="AM101" s="316"/>
      <c r="AN101" s="316"/>
      <c r="AO101" s="316"/>
      <c r="AP101" s="316"/>
      <c r="AQ101" s="317"/>
      <c r="AR101" s="315"/>
      <c r="AS101" s="316"/>
      <c r="AT101" s="316"/>
      <c r="AU101" s="316"/>
      <c r="AV101" s="316"/>
      <c r="AW101" s="316"/>
      <c r="AX101" s="317"/>
      <c r="AY101" s="315"/>
      <c r="AZ101" s="316"/>
      <c r="BA101" s="318"/>
      <c r="BB101" s="1507"/>
      <c r="BC101" s="1508"/>
      <c r="BD101" s="1509"/>
      <c r="BE101" s="1510"/>
      <c r="BF101" s="1511"/>
      <c r="BG101" s="1512"/>
      <c r="BH101" s="1512"/>
      <c r="BI101" s="1512"/>
      <c r="BJ101" s="1513"/>
    </row>
    <row r="102" spans="2:62" ht="20.25" customHeight="1" x14ac:dyDescent="0.15">
      <c r="B102" s="1520"/>
      <c r="C102" s="1521"/>
      <c r="D102" s="1522"/>
      <c r="E102" s="324"/>
      <c r="F102" s="325">
        <f>C101</f>
        <v>0</v>
      </c>
      <c r="G102" s="324"/>
      <c r="H102" s="325">
        <f>I101</f>
        <v>0</v>
      </c>
      <c r="I102" s="1523"/>
      <c r="J102" s="1524"/>
      <c r="K102" s="1525"/>
      <c r="L102" s="1526"/>
      <c r="M102" s="1526"/>
      <c r="N102" s="1522"/>
      <c r="O102" s="1501"/>
      <c r="P102" s="1502"/>
      <c r="Q102" s="1502"/>
      <c r="R102" s="1502"/>
      <c r="S102" s="1503"/>
      <c r="T102" s="319" t="s">
        <v>924</v>
      </c>
      <c r="U102" s="320"/>
      <c r="V102" s="321"/>
      <c r="W102" s="307" t="str">
        <f>IF(W101="","",VLOOKUP(W101,'別紙１-１　シフト記号表（従来型・ユニット型共通）'!$C$6:$L$47,10,FALSE))</f>
        <v/>
      </c>
      <c r="X102" s="308" t="str">
        <f>IF(X101="","",VLOOKUP(X101,'別紙１-１　シフト記号表（従来型・ユニット型共通）'!$C$6:$L$47,10,FALSE))</f>
        <v/>
      </c>
      <c r="Y102" s="308" t="str">
        <f>IF(Y101="","",VLOOKUP(Y101,'別紙１-１　シフト記号表（従来型・ユニット型共通）'!$C$6:$L$47,10,FALSE))</f>
        <v/>
      </c>
      <c r="Z102" s="308" t="str">
        <f>IF(Z101="","",VLOOKUP(Z101,'別紙１-１　シフト記号表（従来型・ユニット型共通）'!$C$6:$L$47,10,FALSE))</f>
        <v/>
      </c>
      <c r="AA102" s="308" t="str">
        <f>IF(AA101="","",VLOOKUP(AA101,'別紙１-１　シフト記号表（従来型・ユニット型共通）'!$C$6:$L$47,10,FALSE))</f>
        <v/>
      </c>
      <c r="AB102" s="308" t="str">
        <f>IF(AB101="","",VLOOKUP(AB101,'別紙１-１　シフト記号表（従来型・ユニット型共通）'!$C$6:$L$47,10,FALSE))</f>
        <v/>
      </c>
      <c r="AC102" s="309" t="str">
        <f>IF(AC101="","",VLOOKUP(AC101,'別紙１-１　シフト記号表（従来型・ユニット型共通）'!$C$6:$L$47,10,FALSE))</f>
        <v/>
      </c>
      <c r="AD102" s="307" t="str">
        <f>IF(AD101="","",VLOOKUP(AD101,'別紙１-１　シフト記号表（従来型・ユニット型共通）'!$C$6:$L$47,10,FALSE))</f>
        <v/>
      </c>
      <c r="AE102" s="308" t="str">
        <f>IF(AE101="","",VLOOKUP(AE101,'別紙１-１　シフト記号表（従来型・ユニット型共通）'!$C$6:$L$47,10,FALSE))</f>
        <v/>
      </c>
      <c r="AF102" s="308" t="str">
        <f>IF(AF101="","",VLOOKUP(AF101,'別紙１-１　シフト記号表（従来型・ユニット型共通）'!$C$6:$L$47,10,FALSE))</f>
        <v/>
      </c>
      <c r="AG102" s="308" t="str">
        <f>IF(AG101="","",VLOOKUP(AG101,'別紙１-１　シフト記号表（従来型・ユニット型共通）'!$C$6:$L$47,10,FALSE))</f>
        <v/>
      </c>
      <c r="AH102" s="308" t="str">
        <f>IF(AH101="","",VLOOKUP(AH101,'別紙１-１　シフト記号表（従来型・ユニット型共通）'!$C$6:$L$47,10,FALSE))</f>
        <v/>
      </c>
      <c r="AI102" s="308" t="str">
        <f>IF(AI101="","",VLOOKUP(AI101,'別紙１-１　シフト記号表（従来型・ユニット型共通）'!$C$6:$L$47,10,FALSE))</f>
        <v/>
      </c>
      <c r="AJ102" s="309" t="str">
        <f>IF(AJ101="","",VLOOKUP(AJ101,'別紙１-１　シフト記号表（従来型・ユニット型共通）'!$C$6:$L$47,10,FALSE))</f>
        <v/>
      </c>
      <c r="AK102" s="307" t="str">
        <f>IF(AK101="","",VLOOKUP(AK101,'別紙１-１　シフト記号表（従来型・ユニット型共通）'!$C$6:$L$47,10,FALSE))</f>
        <v/>
      </c>
      <c r="AL102" s="308" t="str">
        <f>IF(AL101="","",VLOOKUP(AL101,'別紙１-１　シフト記号表（従来型・ユニット型共通）'!$C$6:$L$47,10,FALSE))</f>
        <v/>
      </c>
      <c r="AM102" s="308" t="str">
        <f>IF(AM101="","",VLOOKUP(AM101,'別紙１-１　シフト記号表（従来型・ユニット型共通）'!$C$6:$L$47,10,FALSE))</f>
        <v/>
      </c>
      <c r="AN102" s="308" t="str">
        <f>IF(AN101="","",VLOOKUP(AN101,'別紙１-１　シフト記号表（従来型・ユニット型共通）'!$C$6:$L$47,10,FALSE))</f>
        <v/>
      </c>
      <c r="AO102" s="308" t="str">
        <f>IF(AO101="","",VLOOKUP(AO101,'別紙１-１　シフト記号表（従来型・ユニット型共通）'!$C$6:$L$47,10,FALSE))</f>
        <v/>
      </c>
      <c r="AP102" s="308" t="str">
        <f>IF(AP101="","",VLOOKUP(AP101,'別紙１-１　シフト記号表（従来型・ユニット型共通）'!$C$6:$L$47,10,FALSE))</f>
        <v/>
      </c>
      <c r="AQ102" s="309" t="str">
        <f>IF(AQ101="","",VLOOKUP(AQ101,'別紙１-１　シフト記号表（従来型・ユニット型共通）'!$C$6:$L$47,10,FALSE))</f>
        <v/>
      </c>
      <c r="AR102" s="307" t="str">
        <f>IF(AR101="","",VLOOKUP(AR101,'別紙１-１　シフト記号表（従来型・ユニット型共通）'!$C$6:$L$47,10,FALSE))</f>
        <v/>
      </c>
      <c r="AS102" s="308" t="str">
        <f>IF(AS101="","",VLOOKUP(AS101,'別紙１-１　シフト記号表（従来型・ユニット型共通）'!$C$6:$L$47,10,FALSE))</f>
        <v/>
      </c>
      <c r="AT102" s="308" t="str">
        <f>IF(AT101="","",VLOOKUP(AT101,'別紙１-１　シフト記号表（従来型・ユニット型共通）'!$C$6:$L$47,10,FALSE))</f>
        <v/>
      </c>
      <c r="AU102" s="308" t="str">
        <f>IF(AU101="","",VLOOKUP(AU101,'別紙１-１　シフト記号表（従来型・ユニット型共通）'!$C$6:$L$47,10,FALSE))</f>
        <v/>
      </c>
      <c r="AV102" s="308" t="str">
        <f>IF(AV101="","",VLOOKUP(AV101,'別紙１-１　シフト記号表（従来型・ユニット型共通）'!$C$6:$L$47,10,FALSE))</f>
        <v/>
      </c>
      <c r="AW102" s="308" t="str">
        <f>IF(AW101="","",VLOOKUP(AW101,'別紙１-１　シフト記号表（従来型・ユニット型共通）'!$C$6:$L$47,10,FALSE))</f>
        <v/>
      </c>
      <c r="AX102" s="309" t="str">
        <f>IF(AX101="","",VLOOKUP(AX101,'別紙１-１　シフト記号表（従来型・ユニット型共通）'!$C$6:$L$47,10,FALSE))</f>
        <v/>
      </c>
      <c r="AY102" s="307" t="str">
        <f>IF(AY101="","",VLOOKUP(AY101,'別紙１-１　シフト記号表（従来型・ユニット型共通）'!$C$6:$L$47,10,FALSE))</f>
        <v/>
      </c>
      <c r="AZ102" s="308" t="str">
        <f>IF(AZ101="","",VLOOKUP(AZ101,'別紙１-１　シフト記号表（従来型・ユニット型共通）'!$C$6:$L$47,10,FALSE))</f>
        <v/>
      </c>
      <c r="BA102" s="308" t="str">
        <f>IF(BA101="","",VLOOKUP(BA101,'別紙１-１　シフト記号表（従来型・ユニット型共通）'!$C$6:$L$47,10,FALSE))</f>
        <v/>
      </c>
      <c r="BB102" s="1530">
        <f>IF($BE$3="４週",SUM(W102:AX102),IF($BE$3="暦月",SUM(W102:BA102),""))</f>
        <v>0</v>
      </c>
      <c r="BC102" s="1531"/>
      <c r="BD102" s="1532">
        <f>IF($BE$3="４週",BB102/4,IF($BE$3="暦月",(BB102/($BE$8/7)),""))</f>
        <v>0</v>
      </c>
      <c r="BE102" s="1531"/>
      <c r="BF102" s="1527"/>
      <c r="BG102" s="1528"/>
      <c r="BH102" s="1528"/>
      <c r="BI102" s="1528"/>
      <c r="BJ102" s="1529"/>
    </row>
    <row r="103" spans="2:62" ht="20.25" customHeight="1" x14ac:dyDescent="0.15">
      <c r="B103" s="1487">
        <f>B101+1</f>
        <v>44</v>
      </c>
      <c r="C103" s="1489"/>
      <c r="D103" s="1490"/>
      <c r="E103" s="302"/>
      <c r="F103" s="303"/>
      <c r="G103" s="302"/>
      <c r="H103" s="303"/>
      <c r="I103" s="1493"/>
      <c r="J103" s="1494"/>
      <c r="K103" s="1497"/>
      <c r="L103" s="1498"/>
      <c r="M103" s="1498"/>
      <c r="N103" s="1490"/>
      <c r="O103" s="1501"/>
      <c r="P103" s="1502"/>
      <c r="Q103" s="1502"/>
      <c r="R103" s="1502"/>
      <c r="S103" s="1503"/>
      <c r="T103" s="322" t="s">
        <v>921</v>
      </c>
      <c r="V103" s="323"/>
      <c r="W103" s="315"/>
      <c r="X103" s="316"/>
      <c r="Y103" s="316"/>
      <c r="Z103" s="316"/>
      <c r="AA103" s="316"/>
      <c r="AB103" s="316"/>
      <c r="AC103" s="317"/>
      <c r="AD103" s="315"/>
      <c r="AE103" s="316"/>
      <c r="AF103" s="316"/>
      <c r="AG103" s="316"/>
      <c r="AH103" s="316"/>
      <c r="AI103" s="316"/>
      <c r="AJ103" s="317"/>
      <c r="AK103" s="315"/>
      <c r="AL103" s="316"/>
      <c r="AM103" s="316"/>
      <c r="AN103" s="316"/>
      <c r="AO103" s="316"/>
      <c r="AP103" s="316"/>
      <c r="AQ103" s="317"/>
      <c r="AR103" s="315"/>
      <c r="AS103" s="316"/>
      <c r="AT103" s="316"/>
      <c r="AU103" s="316"/>
      <c r="AV103" s="316"/>
      <c r="AW103" s="316"/>
      <c r="AX103" s="317"/>
      <c r="AY103" s="315"/>
      <c r="AZ103" s="316"/>
      <c r="BA103" s="318"/>
      <c r="BB103" s="1507"/>
      <c r="BC103" s="1508"/>
      <c r="BD103" s="1509"/>
      <c r="BE103" s="1510"/>
      <c r="BF103" s="1511"/>
      <c r="BG103" s="1512"/>
      <c r="BH103" s="1512"/>
      <c r="BI103" s="1512"/>
      <c r="BJ103" s="1513"/>
    </row>
    <row r="104" spans="2:62" ht="20.25" customHeight="1" x14ac:dyDescent="0.15">
      <c r="B104" s="1520"/>
      <c r="C104" s="1521"/>
      <c r="D104" s="1522"/>
      <c r="E104" s="324"/>
      <c r="F104" s="325">
        <f>C103</f>
        <v>0</v>
      </c>
      <c r="G104" s="324"/>
      <c r="H104" s="325">
        <f>I103</f>
        <v>0</v>
      </c>
      <c r="I104" s="1523"/>
      <c r="J104" s="1524"/>
      <c r="K104" s="1525"/>
      <c r="L104" s="1526"/>
      <c r="M104" s="1526"/>
      <c r="N104" s="1522"/>
      <c r="O104" s="1501"/>
      <c r="P104" s="1502"/>
      <c r="Q104" s="1502"/>
      <c r="R104" s="1502"/>
      <c r="S104" s="1503"/>
      <c r="T104" s="319" t="s">
        <v>924</v>
      </c>
      <c r="U104" s="320"/>
      <c r="V104" s="321"/>
      <c r="W104" s="307" t="str">
        <f>IF(W103="","",VLOOKUP(W103,'別紙１-１　シフト記号表（従来型・ユニット型共通）'!$C$6:$L$47,10,FALSE))</f>
        <v/>
      </c>
      <c r="X104" s="308" t="str">
        <f>IF(X103="","",VLOOKUP(X103,'別紙１-１　シフト記号表（従来型・ユニット型共通）'!$C$6:$L$47,10,FALSE))</f>
        <v/>
      </c>
      <c r="Y104" s="308" t="str">
        <f>IF(Y103="","",VLOOKUP(Y103,'別紙１-１　シフト記号表（従来型・ユニット型共通）'!$C$6:$L$47,10,FALSE))</f>
        <v/>
      </c>
      <c r="Z104" s="308" t="str">
        <f>IF(Z103="","",VLOOKUP(Z103,'別紙１-１　シフト記号表（従来型・ユニット型共通）'!$C$6:$L$47,10,FALSE))</f>
        <v/>
      </c>
      <c r="AA104" s="308" t="str">
        <f>IF(AA103="","",VLOOKUP(AA103,'別紙１-１　シフト記号表（従来型・ユニット型共通）'!$C$6:$L$47,10,FALSE))</f>
        <v/>
      </c>
      <c r="AB104" s="308" t="str">
        <f>IF(AB103="","",VLOOKUP(AB103,'別紙１-１　シフト記号表（従来型・ユニット型共通）'!$C$6:$L$47,10,FALSE))</f>
        <v/>
      </c>
      <c r="AC104" s="309" t="str">
        <f>IF(AC103="","",VLOOKUP(AC103,'別紙１-１　シフト記号表（従来型・ユニット型共通）'!$C$6:$L$47,10,FALSE))</f>
        <v/>
      </c>
      <c r="AD104" s="307" t="str">
        <f>IF(AD103="","",VLOOKUP(AD103,'別紙１-１　シフト記号表（従来型・ユニット型共通）'!$C$6:$L$47,10,FALSE))</f>
        <v/>
      </c>
      <c r="AE104" s="308" t="str">
        <f>IF(AE103="","",VLOOKUP(AE103,'別紙１-１　シフト記号表（従来型・ユニット型共通）'!$C$6:$L$47,10,FALSE))</f>
        <v/>
      </c>
      <c r="AF104" s="308" t="str">
        <f>IF(AF103="","",VLOOKUP(AF103,'別紙１-１　シフト記号表（従来型・ユニット型共通）'!$C$6:$L$47,10,FALSE))</f>
        <v/>
      </c>
      <c r="AG104" s="308" t="str">
        <f>IF(AG103="","",VLOOKUP(AG103,'別紙１-１　シフト記号表（従来型・ユニット型共通）'!$C$6:$L$47,10,FALSE))</f>
        <v/>
      </c>
      <c r="AH104" s="308" t="str">
        <f>IF(AH103="","",VLOOKUP(AH103,'別紙１-１　シフト記号表（従来型・ユニット型共通）'!$C$6:$L$47,10,FALSE))</f>
        <v/>
      </c>
      <c r="AI104" s="308" t="str">
        <f>IF(AI103="","",VLOOKUP(AI103,'別紙１-１　シフト記号表（従来型・ユニット型共通）'!$C$6:$L$47,10,FALSE))</f>
        <v/>
      </c>
      <c r="AJ104" s="309" t="str">
        <f>IF(AJ103="","",VLOOKUP(AJ103,'別紙１-１　シフト記号表（従来型・ユニット型共通）'!$C$6:$L$47,10,FALSE))</f>
        <v/>
      </c>
      <c r="AK104" s="307" t="str">
        <f>IF(AK103="","",VLOOKUP(AK103,'別紙１-１　シフト記号表（従来型・ユニット型共通）'!$C$6:$L$47,10,FALSE))</f>
        <v/>
      </c>
      <c r="AL104" s="308" t="str">
        <f>IF(AL103="","",VLOOKUP(AL103,'別紙１-１　シフト記号表（従来型・ユニット型共通）'!$C$6:$L$47,10,FALSE))</f>
        <v/>
      </c>
      <c r="AM104" s="308" t="str">
        <f>IF(AM103="","",VLOOKUP(AM103,'別紙１-１　シフト記号表（従来型・ユニット型共通）'!$C$6:$L$47,10,FALSE))</f>
        <v/>
      </c>
      <c r="AN104" s="308" t="str">
        <f>IF(AN103="","",VLOOKUP(AN103,'別紙１-１　シフト記号表（従来型・ユニット型共通）'!$C$6:$L$47,10,FALSE))</f>
        <v/>
      </c>
      <c r="AO104" s="308" t="str">
        <f>IF(AO103="","",VLOOKUP(AO103,'別紙１-１　シフト記号表（従来型・ユニット型共通）'!$C$6:$L$47,10,FALSE))</f>
        <v/>
      </c>
      <c r="AP104" s="308" t="str">
        <f>IF(AP103="","",VLOOKUP(AP103,'別紙１-１　シフト記号表（従来型・ユニット型共通）'!$C$6:$L$47,10,FALSE))</f>
        <v/>
      </c>
      <c r="AQ104" s="309" t="str">
        <f>IF(AQ103="","",VLOOKUP(AQ103,'別紙１-１　シフト記号表（従来型・ユニット型共通）'!$C$6:$L$47,10,FALSE))</f>
        <v/>
      </c>
      <c r="AR104" s="307" t="str">
        <f>IF(AR103="","",VLOOKUP(AR103,'別紙１-１　シフト記号表（従来型・ユニット型共通）'!$C$6:$L$47,10,FALSE))</f>
        <v/>
      </c>
      <c r="AS104" s="308" t="str">
        <f>IF(AS103="","",VLOOKUP(AS103,'別紙１-１　シフト記号表（従来型・ユニット型共通）'!$C$6:$L$47,10,FALSE))</f>
        <v/>
      </c>
      <c r="AT104" s="308" t="str">
        <f>IF(AT103="","",VLOOKUP(AT103,'別紙１-１　シフト記号表（従来型・ユニット型共通）'!$C$6:$L$47,10,FALSE))</f>
        <v/>
      </c>
      <c r="AU104" s="308" t="str">
        <f>IF(AU103="","",VLOOKUP(AU103,'別紙１-１　シフト記号表（従来型・ユニット型共通）'!$C$6:$L$47,10,FALSE))</f>
        <v/>
      </c>
      <c r="AV104" s="308" t="str">
        <f>IF(AV103="","",VLOOKUP(AV103,'別紙１-１　シフト記号表（従来型・ユニット型共通）'!$C$6:$L$47,10,FALSE))</f>
        <v/>
      </c>
      <c r="AW104" s="308" t="str">
        <f>IF(AW103="","",VLOOKUP(AW103,'別紙１-１　シフト記号表（従来型・ユニット型共通）'!$C$6:$L$47,10,FALSE))</f>
        <v/>
      </c>
      <c r="AX104" s="309" t="str">
        <f>IF(AX103="","",VLOOKUP(AX103,'別紙１-１　シフト記号表（従来型・ユニット型共通）'!$C$6:$L$47,10,FALSE))</f>
        <v/>
      </c>
      <c r="AY104" s="307" t="str">
        <f>IF(AY103="","",VLOOKUP(AY103,'別紙１-１　シフト記号表（従来型・ユニット型共通）'!$C$6:$L$47,10,FALSE))</f>
        <v/>
      </c>
      <c r="AZ104" s="308" t="str">
        <f>IF(AZ103="","",VLOOKUP(AZ103,'別紙１-１　シフト記号表（従来型・ユニット型共通）'!$C$6:$L$47,10,FALSE))</f>
        <v/>
      </c>
      <c r="BA104" s="308" t="str">
        <f>IF(BA103="","",VLOOKUP(BA103,'別紙１-１　シフト記号表（従来型・ユニット型共通）'!$C$6:$L$47,10,FALSE))</f>
        <v/>
      </c>
      <c r="BB104" s="1530">
        <f>IF($BE$3="４週",SUM(W104:AX104),IF($BE$3="暦月",SUM(W104:BA104),""))</f>
        <v>0</v>
      </c>
      <c r="BC104" s="1531"/>
      <c r="BD104" s="1532">
        <f>IF($BE$3="４週",BB104/4,IF($BE$3="暦月",(BB104/($BE$8/7)),""))</f>
        <v>0</v>
      </c>
      <c r="BE104" s="1531"/>
      <c r="BF104" s="1527"/>
      <c r="BG104" s="1528"/>
      <c r="BH104" s="1528"/>
      <c r="BI104" s="1528"/>
      <c r="BJ104" s="1529"/>
    </row>
    <row r="105" spans="2:62" ht="20.25" customHeight="1" x14ac:dyDescent="0.15">
      <c r="B105" s="1487">
        <f>B103+1</f>
        <v>45</v>
      </c>
      <c r="C105" s="1489"/>
      <c r="D105" s="1490"/>
      <c r="E105" s="302"/>
      <c r="F105" s="303"/>
      <c r="G105" s="302"/>
      <c r="H105" s="303"/>
      <c r="I105" s="1493"/>
      <c r="J105" s="1494"/>
      <c r="K105" s="1497"/>
      <c r="L105" s="1498"/>
      <c r="M105" s="1498"/>
      <c r="N105" s="1490"/>
      <c r="O105" s="1501"/>
      <c r="P105" s="1502"/>
      <c r="Q105" s="1502"/>
      <c r="R105" s="1502"/>
      <c r="S105" s="1503"/>
      <c r="T105" s="322" t="s">
        <v>921</v>
      </c>
      <c r="V105" s="323"/>
      <c r="W105" s="315"/>
      <c r="X105" s="316"/>
      <c r="Y105" s="316"/>
      <c r="Z105" s="316"/>
      <c r="AA105" s="316"/>
      <c r="AB105" s="316"/>
      <c r="AC105" s="317"/>
      <c r="AD105" s="315"/>
      <c r="AE105" s="316"/>
      <c r="AF105" s="316"/>
      <c r="AG105" s="316"/>
      <c r="AH105" s="316"/>
      <c r="AI105" s="316"/>
      <c r="AJ105" s="317"/>
      <c r="AK105" s="315"/>
      <c r="AL105" s="316"/>
      <c r="AM105" s="316"/>
      <c r="AN105" s="316"/>
      <c r="AO105" s="316"/>
      <c r="AP105" s="316"/>
      <c r="AQ105" s="317"/>
      <c r="AR105" s="315"/>
      <c r="AS105" s="316"/>
      <c r="AT105" s="316"/>
      <c r="AU105" s="316"/>
      <c r="AV105" s="316"/>
      <c r="AW105" s="316"/>
      <c r="AX105" s="317"/>
      <c r="AY105" s="315"/>
      <c r="AZ105" s="316"/>
      <c r="BA105" s="318"/>
      <c r="BB105" s="1507"/>
      <c r="BC105" s="1508"/>
      <c r="BD105" s="1509"/>
      <c r="BE105" s="1510"/>
      <c r="BF105" s="1511"/>
      <c r="BG105" s="1512"/>
      <c r="BH105" s="1512"/>
      <c r="BI105" s="1512"/>
      <c r="BJ105" s="1513"/>
    </row>
    <row r="106" spans="2:62" ht="20.25" customHeight="1" x14ac:dyDescent="0.15">
      <c r="B106" s="1520"/>
      <c r="C106" s="1521"/>
      <c r="D106" s="1522"/>
      <c r="E106" s="324"/>
      <c r="F106" s="325">
        <f>C105</f>
        <v>0</v>
      </c>
      <c r="G106" s="324"/>
      <c r="H106" s="325">
        <f>I105</f>
        <v>0</v>
      </c>
      <c r="I106" s="1523"/>
      <c r="J106" s="1524"/>
      <c r="K106" s="1525"/>
      <c r="L106" s="1526"/>
      <c r="M106" s="1526"/>
      <c r="N106" s="1522"/>
      <c r="O106" s="1501"/>
      <c r="P106" s="1502"/>
      <c r="Q106" s="1502"/>
      <c r="R106" s="1502"/>
      <c r="S106" s="1503"/>
      <c r="T106" s="319" t="s">
        <v>924</v>
      </c>
      <c r="U106" s="320"/>
      <c r="V106" s="321"/>
      <c r="W106" s="307" t="str">
        <f>IF(W105="","",VLOOKUP(W105,'別紙１-１　シフト記号表（従来型・ユニット型共通）'!$C$6:$L$47,10,FALSE))</f>
        <v/>
      </c>
      <c r="X106" s="308" t="str">
        <f>IF(X105="","",VLOOKUP(X105,'別紙１-１　シフト記号表（従来型・ユニット型共通）'!$C$6:$L$47,10,FALSE))</f>
        <v/>
      </c>
      <c r="Y106" s="308" t="str">
        <f>IF(Y105="","",VLOOKUP(Y105,'別紙１-１　シフト記号表（従来型・ユニット型共通）'!$C$6:$L$47,10,FALSE))</f>
        <v/>
      </c>
      <c r="Z106" s="308" t="str">
        <f>IF(Z105="","",VLOOKUP(Z105,'別紙１-１　シフト記号表（従来型・ユニット型共通）'!$C$6:$L$47,10,FALSE))</f>
        <v/>
      </c>
      <c r="AA106" s="308" t="str">
        <f>IF(AA105="","",VLOOKUP(AA105,'別紙１-１　シフト記号表（従来型・ユニット型共通）'!$C$6:$L$47,10,FALSE))</f>
        <v/>
      </c>
      <c r="AB106" s="308" t="str">
        <f>IF(AB105="","",VLOOKUP(AB105,'別紙１-１　シフト記号表（従来型・ユニット型共通）'!$C$6:$L$47,10,FALSE))</f>
        <v/>
      </c>
      <c r="AC106" s="309" t="str">
        <f>IF(AC105="","",VLOOKUP(AC105,'別紙１-１　シフト記号表（従来型・ユニット型共通）'!$C$6:$L$47,10,FALSE))</f>
        <v/>
      </c>
      <c r="AD106" s="307" t="str">
        <f>IF(AD105="","",VLOOKUP(AD105,'別紙１-１　シフト記号表（従来型・ユニット型共通）'!$C$6:$L$47,10,FALSE))</f>
        <v/>
      </c>
      <c r="AE106" s="308" t="str">
        <f>IF(AE105="","",VLOOKUP(AE105,'別紙１-１　シフト記号表（従来型・ユニット型共通）'!$C$6:$L$47,10,FALSE))</f>
        <v/>
      </c>
      <c r="AF106" s="308" t="str">
        <f>IF(AF105="","",VLOOKUP(AF105,'別紙１-１　シフト記号表（従来型・ユニット型共通）'!$C$6:$L$47,10,FALSE))</f>
        <v/>
      </c>
      <c r="AG106" s="308" t="str">
        <f>IF(AG105="","",VLOOKUP(AG105,'別紙１-１　シフト記号表（従来型・ユニット型共通）'!$C$6:$L$47,10,FALSE))</f>
        <v/>
      </c>
      <c r="AH106" s="308" t="str">
        <f>IF(AH105="","",VLOOKUP(AH105,'別紙１-１　シフト記号表（従来型・ユニット型共通）'!$C$6:$L$47,10,FALSE))</f>
        <v/>
      </c>
      <c r="AI106" s="308" t="str">
        <f>IF(AI105="","",VLOOKUP(AI105,'別紙１-１　シフト記号表（従来型・ユニット型共通）'!$C$6:$L$47,10,FALSE))</f>
        <v/>
      </c>
      <c r="AJ106" s="309" t="str">
        <f>IF(AJ105="","",VLOOKUP(AJ105,'別紙１-１　シフト記号表（従来型・ユニット型共通）'!$C$6:$L$47,10,FALSE))</f>
        <v/>
      </c>
      <c r="AK106" s="307" t="str">
        <f>IF(AK105="","",VLOOKUP(AK105,'別紙１-１　シフト記号表（従来型・ユニット型共通）'!$C$6:$L$47,10,FALSE))</f>
        <v/>
      </c>
      <c r="AL106" s="308" t="str">
        <f>IF(AL105="","",VLOOKUP(AL105,'別紙１-１　シフト記号表（従来型・ユニット型共通）'!$C$6:$L$47,10,FALSE))</f>
        <v/>
      </c>
      <c r="AM106" s="308" t="str">
        <f>IF(AM105="","",VLOOKUP(AM105,'別紙１-１　シフト記号表（従来型・ユニット型共通）'!$C$6:$L$47,10,FALSE))</f>
        <v/>
      </c>
      <c r="AN106" s="308" t="str">
        <f>IF(AN105="","",VLOOKUP(AN105,'別紙１-１　シフト記号表（従来型・ユニット型共通）'!$C$6:$L$47,10,FALSE))</f>
        <v/>
      </c>
      <c r="AO106" s="308" t="str">
        <f>IF(AO105="","",VLOOKUP(AO105,'別紙１-１　シフト記号表（従来型・ユニット型共通）'!$C$6:$L$47,10,FALSE))</f>
        <v/>
      </c>
      <c r="AP106" s="308" t="str">
        <f>IF(AP105="","",VLOOKUP(AP105,'別紙１-１　シフト記号表（従来型・ユニット型共通）'!$C$6:$L$47,10,FALSE))</f>
        <v/>
      </c>
      <c r="AQ106" s="309" t="str">
        <f>IF(AQ105="","",VLOOKUP(AQ105,'別紙１-１　シフト記号表（従来型・ユニット型共通）'!$C$6:$L$47,10,FALSE))</f>
        <v/>
      </c>
      <c r="AR106" s="307" t="str">
        <f>IF(AR105="","",VLOOKUP(AR105,'別紙１-１　シフト記号表（従来型・ユニット型共通）'!$C$6:$L$47,10,FALSE))</f>
        <v/>
      </c>
      <c r="AS106" s="308" t="str">
        <f>IF(AS105="","",VLOOKUP(AS105,'別紙１-１　シフト記号表（従来型・ユニット型共通）'!$C$6:$L$47,10,FALSE))</f>
        <v/>
      </c>
      <c r="AT106" s="308" t="str">
        <f>IF(AT105="","",VLOOKUP(AT105,'別紙１-１　シフト記号表（従来型・ユニット型共通）'!$C$6:$L$47,10,FALSE))</f>
        <v/>
      </c>
      <c r="AU106" s="308" t="str">
        <f>IF(AU105="","",VLOOKUP(AU105,'別紙１-１　シフト記号表（従来型・ユニット型共通）'!$C$6:$L$47,10,FALSE))</f>
        <v/>
      </c>
      <c r="AV106" s="308" t="str">
        <f>IF(AV105="","",VLOOKUP(AV105,'別紙１-１　シフト記号表（従来型・ユニット型共通）'!$C$6:$L$47,10,FALSE))</f>
        <v/>
      </c>
      <c r="AW106" s="308" t="str">
        <f>IF(AW105="","",VLOOKUP(AW105,'別紙１-１　シフト記号表（従来型・ユニット型共通）'!$C$6:$L$47,10,FALSE))</f>
        <v/>
      </c>
      <c r="AX106" s="309" t="str">
        <f>IF(AX105="","",VLOOKUP(AX105,'別紙１-１　シフト記号表（従来型・ユニット型共通）'!$C$6:$L$47,10,FALSE))</f>
        <v/>
      </c>
      <c r="AY106" s="307" t="str">
        <f>IF(AY105="","",VLOOKUP(AY105,'別紙１-１　シフト記号表（従来型・ユニット型共通）'!$C$6:$L$47,10,FALSE))</f>
        <v/>
      </c>
      <c r="AZ106" s="308" t="str">
        <f>IF(AZ105="","",VLOOKUP(AZ105,'別紙１-１　シフト記号表（従来型・ユニット型共通）'!$C$6:$L$47,10,FALSE))</f>
        <v/>
      </c>
      <c r="BA106" s="308" t="str">
        <f>IF(BA105="","",VLOOKUP(BA105,'別紙１-１　シフト記号表（従来型・ユニット型共通）'!$C$6:$L$47,10,FALSE))</f>
        <v/>
      </c>
      <c r="BB106" s="1530">
        <f>IF($BE$3="４週",SUM(W106:AX106),IF($BE$3="暦月",SUM(W106:BA106),""))</f>
        <v>0</v>
      </c>
      <c r="BC106" s="1531"/>
      <c r="BD106" s="1532">
        <f>IF($BE$3="４週",BB106/4,IF($BE$3="暦月",(BB106/($BE$8/7)),""))</f>
        <v>0</v>
      </c>
      <c r="BE106" s="1531"/>
      <c r="BF106" s="1527"/>
      <c r="BG106" s="1528"/>
      <c r="BH106" s="1528"/>
      <c r="BI106" s="1528"/>
      <c r="BJ106" s="1529"/>
    </row>
    <row r="107" spans="2:62" ht="20.25" customHeight="1" x14ac:dyDescent="0.15">
      <c r="B107" s="1487">
        <f>B105+1</f>
        <v>46</v>
      </c>
      <c r="C107" s="1489"/>
      <c r="D107" s="1490"/>
      <c r="E107" s="302"/>
      <c r="F107" s="303"/>
      <c r="G107" s="302"/>
      <c r="H107" s="303"/>
      <c r="I107" s="1493"/>
      <c r="J107" s="1494"/>
      <c r="K107" s="1497"/>
      <c r="L107" s="1498"/>
      <c r="M107" s="1498"/>
      <c r="N107" s="1490"/>
      <c r="O107" s="1501"/>
      <c r="P107" s="1502"/>
      <c r="Q107" s="1502"/>
      <c r="R107" s="1502"/>
      <c r="S107" s="1503"/>
      <c r="T107" s="322" t="s">
        <v>921</v>
      </c>
      <c r="V107" s="323"/>
      <c r="W107" s="315"/>
      <c r="X107" s="316"/>
      <c r="Y107" s="316"/>
      <c r="Z107" s="316"/>
      <c r="AA107" s="316"/>
      <c r="AB107" s="316"/>
      <c r="AC107" s="317"/>
      <c r="AD107" s="315"/>
      <c r="AE107" s="316"/>
      <c r="AF107" s="316"/>
      <c r="AG107" s="316"/>
      <c r="AH107" s="316"/>
      <c r="AI107" s="316"/>
      <c r="AJ107" s="317"/>
      <c r="AK107" s="315"/>
      <c r="AL107" s="316"/>
      <c r="AM107" s="316"/>
      <c r="AN107" s="316"/>
      <c r="AO107" s="316"/>
      <c r="AP107" s="316"/>
      <c r="AQ107" s="317"/>
      <c r="AR107" s="315"/>
      <c r="AS107" s="316"/>
      <c r="AT107" s="316"/>
      <c r="AU107" s="316"/>
      <c r="AV107" s="316"/>
      <c r="AW107" s="316"/>
      <c r="AX107" s="317"/>
      <c r="AY107" s="315"/>
      <c r="AZ107" s="316"/>
      <c r="BA107" s="318"/>
      <c r="BB107" s="1507"/>
      <c r="BC107" s="1508"/>
      <c r="BD107" s="1509"/>
      <c r="BE107" s="1510"/>
      <c r="BF107" s="1511"/>
      <c r="BG107" s="1512"/>
      <c r="BH107" s="1512"/>
      <c r="BI107" s="1512"/>
      <c r="BJ107" s="1513"/>
    </row>
    <row r="108" spans="2:62" ht="20.25" customHeight="1" x14ac:dyDescent="0.15">
      <c r="B108" s="1520"/>
      <c r="C108" s="1521"/>
      <c r="D108" s="1522"/>
      <c r="E108" s="324"/>
      <c r="F108" s="325">
        <f>C107</f>
        <v>0</v>
      </c>
      <c r="G108" s="324"/>
      <c r="H108" s="325">
        <f>I107</f>
        <v>0</v>
      </c>
      <c r="I108" s="1523"/>
      <c r="J108" s="1524"/>
      <c r="K108" s="1525"/>
      <c r="L108" s="1526"/>
      <c r="M108" s="1526"/>
      <c r="N108" s="1522"/>
      <c r="O108" s="1501"/>
      <c r="P108" s="1502"/>
      <c r="Q108" s="1502"/>
      <c r="R108" s="1502"/>
      <c r="S108" s="1503"/>
      <c r="T108" s="319" t="s">
        <v>924</v>
      </c>
      <c r="U108" s="320"/>
      <c r="V108" s="321"/>
      <c r="W108" s="307" t="str">
        <f>IF(W107="","",VLOOKUP(W107,'別紙１-１　シフト記号表（従来型・ユニット型共通）'!$C$6:$L$47,10,FALSE))</f>
        <v/>
      </c>
      <c r="X108" s="308" t="str">
        <f>IF(X107="","",VLOOKUP(X107,'別紙１-１　シフト記号表（従来型・ユニット型共通）'!$C$6:$L$47,10,FALSE))</f>
        <v/>
      </c>
      <c r="Y108" s="308" t="str">
        <f>IF(Y107="","",VLOOKUP(Y107,'別紙１-１　シフト記号表（従来型・ユニット型共通）'!$C$6:$L$47,10,FALSE))</f>
        <v/>
      </c>
      <c r="Z108" s="308" t="str">
        <f>IF(Z107="","",VLOOKUP(Z107,'別紙１-１　シフト記号表（従来型・ユニット型共通）'!$C$6:$L$47,10,FALSE))</f>
        <v/>
      </c>
      <c r="AA108" s="308" t="str">
        <f>IF(AA107="","",VLOOKUP(AA107,'別紙１-１　シフト記号表（従来型・ユニット型共通）'!$C$6:$L$47,10,FALSE))</f>
        <v/>
      </c>
      <c r="AB108" s="308" t="str">
        <f>IF(AB107="","",VLOOKUP(AB107,'別紙１-１　シフト記号表（従来型・ユニット型共通）'!$C$6:$L$47,10,FALSE))</f>
        <v/>
      </c>
      <c r="AC108" s="309" t="str">
        <f>IF(AC107="","",VLOOKUP(AC107,'別紙１-１　シフト記号表（従来型・ユニット型共通）'!$C$6:$L$47,10,FALSE))</f>
        <v/>
      </c>
      <c r="AD108" s="307" t="str">
        <f>IF(AD107="","",VLOOKUP(AD107,'別紙１-１　シフト記号表（従来型・ユニット型共通）'!$C$6:$L$47,10,FALSE))</f>
        <v/>
      </c>
      <c r="AE108" s="308" t="str">
        <f>IF(AE107="","",VLOOKUP(AE107,'別紙１-１　シフト記号表（従来型・ユニット型共通）'!$C$6:$L$47,10,FALSE))</f>
        <v/>
      </c>
      <c r="AF108" s="308" t="str">
        <f>IF(AF107="","",VLOOKUP(AF107,'別紙１-１　シフト記号表（従来型・ユニット型共通）'!$C$6:$L$47,10,FALSE))</f>
        <v/>
      </c>
      <c r="AG108" s="308" t="str">
        <f>IF(AG107="","",VLOOKUP(AG107,'別紙１-１　シフト記号表（従来型・ユニット型共通）'!$C$6:$L$47,10,FALSE))</f>
        <v/>
      </c>
      <c r="AH108" s="308" t="str">
        <f>IF(AH107="","",VLOOKUP(AH107,'別紙１-１　シフト記号表（従来型・ユニット型共通）'!$C$6:$L$47,10,FALSE))</f>
        <v/>
      </c>
      <c r="AI108" s="308" t="str">
        <f>IF(AI107="","",VLOOKUP(AI107,'別紙１-１　シフト記号表（従来型・ユニット型共通）'!$C$6:$L$47,10,FALSE))</f>
        <v/>
      </c>
      <c r="AJ108" s="309" t="str">
        <f>IF(AJ107="","",VLOOKUP(AJ107,'別紙１-１　シフト記号表（従来型・ユニット型共通）'!$C$6:$L$47,10,FALSE))</f>
        <v/>
      </c>
      <c r="AK108" s="307" t="str">
        <f>IF(AK107="","",VLOOKUP(AK107,'別紙１-１　シフト記号表（従来型・ユニット型共通）'!$C$6:$L$47,10,FALSE))</f>
        <v/>
      </c>
      <c r="AL108" s="308" t="str">
        <f>IF(AL107="","",VLOOKUP(AL107,'別紙１-１　シフト記号表（従来型・ユニット型共通）'!$C$6:$L$47,10,FALSE))</f>
        <v/>
      </c>
      <c r="AM108" s="308" t="str">
        <f>IF(AM107="","",VLOOKUP(AM107,'別紙１-１　シフト記号表（従来型・ユニット型共通）'!$C$6:$L$47,10,FALSE))</f>
        <v/>
      </c>
      <c r="AN108" s="308" t="str">
        <f>IF(AN107="","",VLOOKUP(AN107,'別紙１-１　シフト記号表（従来型・ユニット型共通）'!$C$6:$L$47,10,FALSE))</f>
        <v/>
      </c>
      <c r="AO108" s="308" t="str">
        <f>IF(AO107="","",VLOOKUP(AO107,'別紙１-１　シフト記号表（従来型・ユニット型共通）'!$C$6:$L$47,10,FALSE))</f>
        <v/>
      </c>
      <c r="AP108" s="308" t="str">
        <f>IF(AP107="","",VLOOKUP(AP107,'別紙１-１　シフト記号表（従来型・ユニット型共通）'!$C$6:$L$47,10,FALSE))</f>
        <v/>
      </c>
      <c r="AQ108" s="309" t="str">
        <f>IF(AQ107="","",VLOOKUP(AQ107,'別紙１-１　シフト記号表（従来型・ユニット型共通）'!$C$6:$L$47,10,FALSE))</f>
        <v/>
      </c>
      <c r="AR108" s="307" t="str">
        <f>IF(AR107="","",VLOOKUP(AR107,'別紙１-１　シフト記号表（従来型・ユニット型共通）'!$C$6:$L$47,10,FALSE))</f>
        <v/>
      </c>
      <c r="AS108" s="308" t="str">
        <f>IF(AS107="","",VLOOKUP(AS107,'別紙１-１　シフト記号表（従来型・ユニット型共通）'!$C$6:$L$47,10,FALSE))</f>
        <v/>
      </c>
      <c r="AT108" s="308" t="str">
        <f>IF(AT107="","",VLOOKUP(AT107,'別紙１-１　シフト記号表（従来型・ユニット型共通）'!$C$6:$L$47,10,FALSE))</f>
        <v/>
      </c>
      <c r="AU108" s="308" t="str">
        <f>IF(AU107="","",VLOOKUP(AU107,'別紙１-１　シフト記号表（従来型・ユニット型共通）'!$C$6:$L$47,10,FALSE))</f>
        <v/>
      </c>
      <c r="AV108" s="308" t="str">
        <f>IF(AV107="","",VLOOKUP(AV107,'別紙１-１　シフト記号表（従来型・ユニット型共通）'!$C$6:$L$47,10,FALSE))</f>
        <v/>
      </c>
      <c r="AW108" s="308" t="str">
        <f>IF(AW107="","",VLOOKUP(AW107,'別紙１-１　シフト記号表（従来型・ユニット型共通）'!$C$6:$L$47,10,FALSE))</f>
        <v/>
      </c>
      <c r="AX108" s="309" t="str">
        <f>IF(AX107="","",VLOOKUP(AX107,'別紙１-１　シフト記号表（従来型・ユニット型共通）'!$C$6:$L$47,10,FALSE))</f>
        <v/>
      </c>
      <c r="AY108" s="307" t="str">
        <f>IF(AY107="","",VLOOKUP(AY107,'別紙１-１　シフト記号表（従来型・ユニット型共通）'!$C$6:$L$47,10,FALSE))</f>
        <v/>
      </c>
      <c r="AZ108" s="308" t="str">
        <f>IF(AZ107="","",VLOOKUP(AZ107,'別紙１-１　シフト記号表（従来型・ユニット型共通）'!$C$6:$L$47,10,FALSE))</f>
        <v/>
      </c>
      <c r="BA108" s="308" t="str">
        <f>IF(BA107="","",VLOOKUP(BA107,'別紙１-１　シフト記号表（従来型・ユニット型共通）'!$C$6:$L$47,10,FALSE))</f>
        <v/>
      </c>
      <c r="BB108" s="1530">
        <f>IF($BE$3="４週",SUM(W108:AX108),IF($BE$3="暦月",SUM(W108:BA108),""))</f>
        <v>0</v>
      </c>
      <c r="BC108" s="1531"/>
      <c r="BD108" s="1532">
        <f>IF($BE$3="４週",BB108/4,IF($BE$3="暦月",(BB108/($BE$8/7)),""))</f>
        <v>0</v>
      </c>
      <c r="BE108" s="1531"/>
      <c r="BF108" s="1527"/>
      <c r="BG108" s="1528"/>
      <c r="BH108" s="1528"/>
      <c r="BI108" s="1528"/>
      <c r="BJ108" s="1529"/>
    </row>
    <row r="109" spans="2:62" ht="20.25" customHeight="1" x14ac:dyDescent="0.15">
      <c r="B109" s="1487">
        <f>B107+1</f>
        <v>47</v>
      </c>
      <c r="C109" s="1489"/>
      <c r="D109" s="1490"/>
      <c r="E109" s="302"/>
      <c r="F109" s="303"/>
      <c r="G109" s="302"/>
      <c r="H109" s="303"/>
      <c r="I109" s="1493"/>
      <c r="J109" s="1494"/>
      <c r="K109" s="1497"/>
      <c r="L109" s="1498"/>
      <c r="M109" s="1498"/>
      <c r="N109" s="1490"/>
      <c r="O109" s="1501"/>
      <c r="P109" s="1502"/>
      <c r="Q109" s="1502"/>
      <c r="R109" s="1502"/>
      <c r="S109" s="1503"/>
      <c r="T109" s="322" t="s">
        <v>921</v>
      </c>
      <c r="V109" s="323"/>
      <c r="W109" s="315"/>
      <c r="X109" s="316"/>
      <c r="Y109" s="316"/>
      <c r="Z109" s="316"/>
      <c r="AA109" s="316"/>
      <c r="AB109" s="316"/>
      <c r="AC109" s="317"/>
      <c r="AD109" s="315"/>
      <c r="AE109" s="316"/>
      <c r="AF109" s="316"/>
      <c r="AG109" s="316"/>
      <c r="AH109" s="316"/>
      <c r="AI109" s="316"/>
      <c r="AJ109" s="317"/>
      <c r="AK109" s="315"/>
      <c r="AL109" s="316"/>
      <c r="AM109" s="316"/>
      <c r="AN109" s="316"/>
      <c r="AO109" s="316"/>
      <c r="AP109" s="316"/>
      <c r="AQ109" s="317"/>
      <c r="AR109" s="315"/>
      <c r="AS109" s="316"/>
      <c r="AT109" s="316"/>
      <c r="AU109" s="316"/>
      <c r="AV109" s="316"/>
      <c r="AW109" s="316"/>
      <c r="AX109" s="317"/>
      <c r="AY109" s="315"/>
      <c r="AZ109" s="316"/>
      <c r="BA109" s="318"/>
      <c r="BB109" s="1507"/>
      <c r="BC109" s="1508"/>
      <c r="BD109" s="1509"/>
      <c r="BE109" s="1510"/>
      <c r="BF109" s="1511"/>
      <c r="BG109" s="1512"/>
      <c r="BH109" s="1512"/>
      <c r="BI109" s="1512"/>
      <c r="BJ109" s="1513"/>
    </row>
    <row r="110" spans="2:62" ht="20.25" customHeight="1" x14ac:dyDescent="0.15">
      <c r="B110" s="1520"/>
      <c r="C110" s="1521"/>
      <c r="D110" s="1522"/>
      <c r="E110" s="324"/>
      <c r="F110" s="325">
        <f>C109</f>
        <v>0</v>
      </c>
      <c r="G110" s="324"/>
      <c r="H110" s="325">
        <f>I109</f>
        <v>0</v>
      </c>
      <c r="I110" s="1523"/>
      <c r="J110" s="1524"/>
      <c r="K110" s="1525"/>
      <c r="L110" s="1526"/>
      <c r="M110" s="1526"/>
      <c r="N110" s="1522"/>
      <c r="O110" s="1501"/>
      <c r="P110" s="1502"/>
      <c r="Q110" s="1502"/>
      <c r="R110" s="1502"/>
      <c r="S110" s="1503"/>
      <c r="T110" s="319" t="s">
        <v>924</v>
      </c>
      <c r="U110" s="320"/>
      <c r="V110" s="321"/>
      <c r="W110" s="307" t="str">
        <f>IF(W109="","",VLOOKUP(W109,'別紙１-１　シフト記号表（従来型・ユニット型共通）'!$C$6:$L$47,10,FALSE))</f>
        <v/>
      </c>
      <c r="X110" s="308" t="str">
        <f>IF(X109="","",VLOOKUP(X109,'別紙１-１　シフト記号表（従来型・ユニット型共通）'!$C$6:$L$47,10,FALSE))</f>
        <v/>
      </c>
      <c r="Y110" s="308" t="str">
        <f>IF(Y109="","",VLOOKUP(Y109,'別紙１-１　シフト記号表（従来型・ユニット型共通）'!$C$6:$L$47,10,FALSE))</f>
        <v/>
      </c>
      <c r="Z110" s="308" t="str">
        <f>IF(Z109="","",VLOOKUP(Z109,'別紙１-１　シフト記号表（従来型・ユニット型共通）'!$C$6:$L$47,10,FALSE))</f>
        <v/>
      </c>
      <c r="AA110" s="308" t="str">
        <f>IF(AA109="","",VLOOKUP(AA109,'別紙１-１　シフト記号表（従来型・ユニット型共通）'!$C$6:$L$47,10,FALSE))</f>
        <v/>
      </c>
      <c r="AB110" s="308" t="str">
        <f>IF(AB109="","",VLOOKUP(AB109,'別紙１-１　シフト記号表（従来型・ユニット型共通）'!$C$6:$L$47,10,FALSE))</f>
        <v/>
      </c>
      <c r="AC110" s="309" t="str">
        <f>IF(AC109="","",VLOOKUP(AC109,'別紙１-１　シフト記号表（従来型・ユニット型共通）'!$C$6:$L$47,10,FALSE))</f>
        <v/>
      </c>
      <c r="AD110" s="307" t="str">
        <f>IF(AD109="","",VLOOKUP(AD109,'別紙１-１　シフト記号表（従来型・ユニット型共通）'!$C$6:$L$47,10,FALSE))</f>
        <v/>
      </c>
      <c r="AE110" s="308" t="str">
        <f>IF(AE109="","",VLOOKUP(AE109,'別紙１-１　シフト記号表（従来型・ユニット型共通）'!$C$6:$L$47,10,FALSE))</f>
        <v/>
      </c>
      <c r="AF110" s="308" t="str">
        <f>IF(AF109="","",VLOOKUP(AF109,'別紙１-１　シフト記号表（従来型・ユニット型共通）'!$C$6:$L$47,10,FALSE))</f>
        <v/>
      </c>
      <c r="AG110" s="308" t="str">
        <f>IF(AG109="","",VLOOKUP(AG109,'別紙１-１　シフト記号表（従来型・ユニット型共通）'!$C$6:$L$47,10,FALSE))</f>
        <v/>
      </c>
      <c r="AH110" s="308" t="str">
        <f>IF(AH109="","",VLOOKUP(AH109,'別紙１-１　シフト記号表（従来型・ユニット型共通）'!$C$6:$L$47,10,FALSE))</f>
        <v/>
      </c>
      <c r="AI110" s="308" t="str">
        <f>IF(AI109="","",VLOOKUP(AI109,'別紙１-１　シフト記号表（従来型・ユニット型共通）'!$C$6:$L$47,10,FALSE))</f>
        <v/>
      </c>
      <c r="AJ110" s="309" t="str">
        <f>IF(AJ109="","",VLOOKUP(AJ109,'別紙１-１　シフト記号表（従来型・ユニット型共通）'!$C$6:$L$47,10,FALSE))</f>
        <v/>
      </c>
      <c r="AK110" s="307" t="str">
        <f>IF(AK109="","",VLOOKUP(AK109,'別紙１-１　シフト記号表（従来型・ユニット型共通）'!$C$6:$L$47,10,FALSE))</f>
        <v/>
      </c>
      <c r="AL110" s="308" t="str">
        <f>IF(AL109="","",VLOOKUP(AL109,'別紙１-１　シフト記号表（従来型・ユニット型共通）'!$C$6:$L$47,10,FALSE))</f>
        <v/>
      </c>
      <c r="AM110" s="308" t="str">
        <f>IF(AM109="","",VLOOKUP(AM109,'別紙１-１　シフト記号表（従来型・ユニット型共通）'!$C$6:$L$47,10,FALSE))</f>
        <v/>
      </c>
      <c r="AN110" s="308" t="str">
        <f>IF(AN109="","",VLOOKUP(AN109,'別紙１-１　シフト記号表（従来型・ユニット型共通）'!$C$6:$L$47,10,FALSE))</f>
        <v/>
      </c>
      <c r="AO110" s="308" t="str">
        <f>IF(AO109="","",VLOOKUP(AO109,'別紙１-１　シフト記号表（従来型・ユニット型共通）'!$C$6:$L$47,10,FALSE))</f>
        <v/>
      </c>
      <c r="AP110" s="308" t="str">
        <f>IF(AP109="","",VLOOKUP(AP109,'別紙１-１　シフト記号表（従来型・ユニット型共通）'!$C$6:$L$47,10,FALSE))</f>
        <v/>
      </c>
      <c r="AQ110" s="309" t="str">
        <f>IF(AQ109="","",VLOOKUP(AQ109,'別紙１-１　シフト記号表（従来型・ユニット型共通）'!$C$6:$L$47,10,FALSE))</f>
        <v/>
      </c>
      <c r="AR110" s="307" t="str">
        <f>IF(AR109="","",VLOOKUP(AR109,'別紙１-１　シフト記号表（従来型・ユニット型共通）'!$C$6:$L$47,10,FALSE))</f>
        <v/>
      </c>
      <c r="AS110" s="308" t="str">
        <f>IF(AS109="","",VLOOKUP(AS109,'別紙１-１　シフト記号表（従来型・ユニット型共通）'!$C$6:$L$47,10,FALSE))</f>
        <v/>
      </c>
      <c r="AT110" s="308" t="str">
        <f>IF(AT109="","",VLOOKUP(AT109,'別紙１-１　シフト記号表（従来型・ユニット型共通）'!$C$6:$L$47,10,FALSE))</f>
        <v/>
      </c>
      <c r="AU110" s="308" t="str">
        <f>IF(AU109="","",VLOOKUP(AU109,'別紙１-１　シフト記号表（従来型・ユニット型共通）'!$C$6:$L$47,10,FALSE))</f>
        <v/>
      </c>
      <c r="AV110" s="308" t="str">
        <f>IF(AV109="","",VLOOKUP(AV109,'別紙１-１　シフト記号表（従来型・ユニット型共通）'!$C$6:$L$47,10,FALSE))</f>
        <v/>
      </c>
      <c r="AW110" s="308" t="str">
        <f>IF(AW109="","",VLOOKUP(AW109,'別紙１-１　シフト記号表（従来型・ユニット型共通）'!$C$6:$L$47,10,FALSE))</f>
        <v/>
      </c>
      <c r="AX110" s="309" t="str">
        <f>IF(AX109="","",VLOOKUP(AX109,'別紙１-１　シフト記号表（従来型・ユニット型共通）'!$C$6:$L$47,10,FALSE))</f>
        <v/>
      </c>
      <c r="AY110" s="307" t="str">
        <f>IF(AY109="","",VLOOKUP(AY109,'別紙１-１　シフト記号表（従来型・ユニット型共通）'!$C$6:$L$47,10,FALSE))</f>
        <v/>
      </c>
      <c r="AZ110" s="308" t="str">
        <f>IF(AZ109="","",VLOOKUP(AZ109,'別紙１-１　シフト記号表（従来型・ユニット型共通）'!$C$6:$L$47,10,FALSE))</f>
        <v/>
      </c>
      <c r="BA110" s="308" t="str">
        <f>IF(BA109="","",VLOOKUP(BA109,'別紙１-１　シフト記号表（従来型・ユニット型共通）'!$C$6:$L$47,10,FALSE))</f>
        <v/>
      </c>
      <c r="BB110" s="1530">
        <f>IF($BE$3="４週",SUM(W110:AX110),IF($BE$3="暦月",SUM(W110:BA110),""))</f>
        <v>0</v>
      </c>
      <c r="BC110" s="1531"/>
      <c r="BD110" s="1532">
        <f>IF($BE$3="４週",BB110/4,IF($BE$3="暦月",(BB110/($BE$8/7)),""))</f>
        <v>0</v>
      </c>
      <c r="BE110" s="1531"/>
      <c r="BF110" s="1527"/>
      <c r="BG110" s="1528"/>
      <c r="BH110" s="1528"/>
      <c r="BI110" s="1528"/>
      <c r="BJ110" s="1529"/>
    </row>
    <row r="111" spans="2:62" ht="20.25" customHeight="1" x14ac:dyDescent="0.15">
      <c r="B111" s="1487">
        <f>B109+1</f>
        <v>48</v>
      </c>
      <c r="C111" s="1489"/>
      <c r="D111" s="1490"/>
      <c r="E111" s="302"/>
      <c r="F111" s="303"/>
      <c r="G111" s="302"/>
      <c r="H111" s="303"/>
      <c r="I111" s="1493"/>
      <c r="J111" s="1494"/>
      <c r="K111" s="1497"/>
      <c r="L111" s="1498"/>
      <c r="M111" s="1498"/>
      <c r="N111" s="1490"/>
      <c r="O111" s="1501"/>
      <c r="P111" s="1502"/>
      <c r="Q111" s="1502"/>
      <c r="R111" s="1502"/>
      <c r="S111" s="1503"/>
      <c r="T111" s="322" t="s">
        <v>921</v>
      </c>
      <c r="V111" s="323"/>
      <c r="W111" s="315"/>
      <c r="X111" s="316"/>
      <c r="Y111" s="316"/>
      <c r="Z111" s="316"/>
      <c r="AA111" s="316"/>
      <c r="AB111" s="316"/>
      <c r="AC111" s="317"/>
      <c r="AD111" s="315"/>
      <c r="AE111" s="316"/>
      <c r="AF111" s="316"/>
      <c r="AG111" s="316"/>
      <c r="AH111" s="316"/>
      <c r="AI111" s="316"/>
      <c r="AJ111" s="317"/>
      <c r="AK111" s="315"/>
      <c r="AL111" s="316"/>
      <c r="AM111" s="316"/>
      <c r="AN111" s="316"/>
      <c r="AO111" s="316"/>
      <c r="AP111" s="316"/>
      <c r="AQ111" s="317"/>
      <c r="AR111" s="315"/>
      <c r="AS111" s="316"/>
      <c r="AT111" s="316"/>
      <c r="AU111" s="316"/>
      <c r="AV111" s="316"/>
      <c r="AW111" s="316"/>
      <c r="AX111" s="317"/>
      <c r="AY111" s="315"/>
      <c r="AZ111" s="316"/>
      <c r="BA111" s="318"/>
      <c r="BB111" s="1507"/>
      <c r="BC111" s="1508"/>
      <c r="BD111" s="1509"/>
      <c r="BE111" s="1510"/>
      <c r="BF111" s="1511"/>
      <c r="BG111" s="1512"/>
      <c r="BH111" s="1512"/>
      <c r="BI111" s="1512"/>
      <c r="BJ111" s="1513"/>
    </row>
    <row r="112" spans="2:62" ht="20.25" customHeight="1" x14ac:dyDescent="0.15">
      <c r="B112" s="1520"/>
      <c r="C112" s="1521"/>
      <c r="D112" s="1522"/>
      <c r="E112" s="324"/>
      <c r="F112" s="325">
        <f>C111</f>
        <v>0</v>
      </c>
      <c r="G112" s="324"/>
      <c r="H112" s="325">
        <f>I111</f>
        <v>0</v>
      </c>
      <c r="I112" s="1523"/>
      <c r="J112" s="1524"/>
      <c r="K112" s="1525"/>
      <c r="L112" s="1526"/>
      <c r="M112" s="1526"/>
      <c r="N112" s="1522"/>
      <c r="O112" s="1501"/>
      <c r="P112" s="1502"/>
      <c r="Q112" s="1502"/>
      <c r="R112" s="1502"/>
      <c r="S112" s="1503"/>
      <c r="T112" s="319" t="s">
        <v>924</v>
      </c>
      <c r="U112" s="320"/>
      <c r="V112" s="321"/>
      <c r="W112" s="307" t="str">
        <f>IF(W111="","",VLOOKUP(W111,'別紙１-１　シフト記号表（従来型・ユニット型共通）'!$C$6:$L$47,10,FALSE))</f>
        <v/>
      </c>
      <c r="X112" s="308" t="str">
        <f>IF(X111="","",VLOOKUP(X111,'別紙１-１　シフト記号表（従来型・ユニット型共通）'!$C$6:$L$47,10,FALSE))</f>
        <v/>
      </c>
      <c r="Y112" s="308" t="str">
        <f>IF(Y111="","",VLOOKUP(Y111,'別紙１-１　シフト記号表（従来型・ユニット型共通）'!$C$6:$L$47,10,FALSE))</f>
        <v/>
      </c>
      <c r="Z112" s="308" t="str">
        <f>IF(Z111="","",VLOOKUP(Z111,'別紙１-１　シフト記号表（従来型・ユニット型共通）'!$C$6:$L$47,10,FALSE))</f>
        <v/>
      </c>
      <c r="AA112" s="308" t="str">
        <f>IF(AA111="","",VLOOKUP(AA111,'別紙１-１　シフト記号表（従来型・ユニット型共通）'!$C$6:$L$47,10,FALSE))</f>
        <v/>
      </c>
      <c r="AB112" s="308" t="str">
        <f>IF(AB111="","",VLOOKUP(AB111,'別紙１-１　シフト記号表（従来型・ユニット型共通）'!$C$6:$L$47,10,FALSE))</f>
        <v/>
      </c>
      <c r="AC112" s="309" t="str">
        <f>IF(AC111="","",VLOOKUP(AC111,'別紙１-１　シフト記号表（従来型・ユニット型共通）'!$C$6:$L$47,10,FALSE))</f>
        <v/>
      </c>
      <c r="AD112" s="307" t="str">
        <f>IF(AD111="","",VLOOKUP(AD111,'別紙１-１　シフト記号表（従来型・ユニット型共通）'!$C$6:$L$47,10,FALSE))</f>
        <v/>
      </c>
      <c r="AE112" s="308" t="str">
        <f>IF(AE111="","",VLOOKUP(AE111,'別紙１-１　シフト記号表（従来型・ユニット型共通）'!$C$6:$L$47,10,FALSE))</f>
        <v/>
      </c>
      <c r="AF112" s="308" t="str">
        <f>IF(AF111="","",VLOOKUP(AF111,'別紙１-１　シフト記号表（従来型・ユニット型共通）'!$C$6:$L$47,10,FALSE))</f>
        <v/>
      </c>
      <c r="AG112" s="308" t="str">
        <f>IF(AG111="","",VLOOKUP(AG111,'別紙１-１　シフト記号表（従来型・ユニット型共通）'!$C$6:$L$47,10,FALSE))</f>
        <v/>
      </c>
      <c r="AH112" s="308" t="str">
        <f>IF(AH111="","",VLOOKUP(AH111,'別紙１-１　シフト記号表（従来型・ユニット型共通）'!$C$6:$L$47,10,FALSE))</f>
        <v/>
      </c>
      <c r="AI112" s="308" t="str">
        <f>IF(AI111="","",VLOOKUP(AI111,'別紙１-１　シフト記号表（従来型・ユニット型共通）'!$C$6:$L$47,10,FALSE))</f>
        <v/>
      </c>
      <c r="AJ112" s="309" t="str">
        <f>IF(AJ111="","",VLOOKUP(AJ111,'別紙１-１　シフト記号表（従来型・ユニット型共通）'!$C$6:$L$47,10,FALSE))</f>
        <v/>
      </c>
      <c r="AK112" s="307" t="str">
        <f>IF(AK111="","",VLOOKUP(AK111,'別紙１-１　シフト記号表（従来型・ユニット型共通）'!$C$6:$L$47,10,FALSE))</f>
        <v/>
      </c>
      <c r="AL112" s="308" t="str">
        <f>IF(AL111="","",VLOOKUP(AL111,'別紙１-１　シフト記号表（従来型・ユニット型共通）'!$C$6:$L$47,10,FALSE))</f>
        <v/>
      </c>
      <c r="AM112" s="308" t="str">
        <f>IF(AM111="","",VLOOKUP(AM111,'別紙１-１　シフト記号表（従来型・ユニット型共通）'!$C$6:$L$47,10,FALSE))</f>
        <v/>
      </c>
      <c r="AN112" s="308" t="str">
        <f>IF(AN111="","",VLOOKUP(AN111,'別紙１-１　シフト記号表（従来型・ユニット型共通）'!$C$6:$L$47,10,FALSE))</f>
        <v/>
      </c>
      <c r="AO112" s="308" t="str">
        <f>IF(AO111="","",VLOOKUP(AO111,'別紙１-１　シフト記号表（従来型・ユニット型共通）'!$C$6:$L$47,10,FALSE))</f>
        <v/>
      </c>
      <c r="AP112" s="308" t="str">
        <f>IF(AP111="","",VLOOKUP(AP111,'別紙１-１　シフト記号表（従来型・ユニット型共通）'!$C$6:$L$47,10,FALSE))</f>
        <v/>
      </c>
      <c r="AQ112" s="309" t="str">
        <f>IF(AQ111="","",VLOOKUP(AQ111,'別紙１-１　シフト記号表（従来型・ユニット型共通）'!$C$6:$L$47,10,FALSE))</f>
        <v/>
      </c>
      <c r="AR112" s="307" t="str">
        <f>IF(AR111="","",VLOOKUP(AR111,'別紙１-１　シフト記号表（従来型・ユニット型共通）'!$C$6:$L$47,10,FALSE))</f>
        <v/>
      </c>
      <c r="AS112" s="308" t="str">
        <f>IF(AS111="","",VLOOKUP(AS111,'別紙１-１　シフト記号表（従来型・ユニット型共通）'!$C$6:$L$47,10,FALSE))</f>
        <v/>
      </c>
      <c r="AT112" s="308" t="str">
        <f>IF(AT111="","",VLOOKUP(AT111,'別紙１-１　シフト記号表（従来型・ユニット型共通）'!$C$6:$L$47,10,FALSE))</f>
        <v/>
      </c>
      <c r="AU112" s="308" t="str">
        <f>IF(AU111="","",VLOOKUP(AU111,'別紙１-１　シフト記号表（従来型・ユニット型共通）'!$C$6:$L$47,10,FALSE))</f>
        <v/>
      </c>
      <c r="AV112" s="308" t="str">
        <f>IF(AV111="","",VLOOKUP(AV111,'別紙１-１　シフト記号表（従来型・ユニット型共通）'!$C$6:$L$47,10,FALSE))</f>
        <v/>
      </c>
      <c r="AW112" s="308" t="str">
        <f>IF(AW111="","",VLOOKUP(AW111,'別紙１-１　シフト記号表（従来型・ユニット型共通）'!$C$6:$L$47,10,FALSE))</f>
        <v/>
      </c>
      <c r="AX112" s="309" t="str">
        <f>IF(AX111="","",VLOOKUP(AX111,'別紙１-１　シフト記号表（従来型・ユニット型共通）'!$C$6:$L$47,10,FALSE))</f>
        <v/>
      </c>
      <c r="AY112" s="307" t="str">
        <f>IF(AY111="","",VLOOKUP(AY111,'別紙１-１　シフト記号表（従来型・ユニット型共通）'!$C$6:$L$47,10,FALSE))</f>
        <v/>
      </c>
      <c r="AZ112" s="308" t="str">
        <f>IF(AZ111="","",VLOOKUP(AZ111,'別紙１-１　シフト記号表（従来型・ユニット型共通）'!$C$6:$L$47,10,FALSE))</f>
        <v/>
      </c>
      <c r="BA112" s="308" t="str">
        <f>IF(BA111="","",VLOOKUP(BA111,'別紙１-１　シフト記号表（従来型・ユニット型共通）'!$C$6:$L$47,10,FALSE))</f>
        <v/>
      </c>
      <c r="BB112" s="1530">
        <f>IF($BE$3="４週",SUM(W112:AX112),IF($BE$3="暦月",SUM(W112:BA112),""))</f>
        <v>0</v>
      </c>
      <c r="BC112" s="1531"/>
      <c r="BD112" s="1532">
        <f>IF($BE$3="４週",BB112/4,IF($BE$3="暦月",(BB112/($BE$8/7)),""))</f>
        <v>0</v>
      </c>
      <c r="BE112" s="1531"/>
      <c r="BF112" s="1527"/>
      <c r="BG112" s="1528"/>
      <c r="BH112" s="1528"/>
      <c r="BI112" s="1528"/>
      <c r="BJ112" s="1529"/>
    </row>
    <row r="113" spans="2:62" ht="20.25" customHeight="1" x14ac:dyDescent="0.15">
      <c r="B113" s="1487">
        <f>B111+1</f>
        <v>49</v>
      </c>
      <c r="C113" s="1489"/>
      <c r="D113" s="1490"/>
      <c r="E113" s="302"/>
      <c r="F113" s="303"/>
      <c r="G113" s="302"/>
      <c r="H113" s="303"/>
      <c r="I113" s="1493"/>
      <c r="J113" s="1494"/>
      <c r="K113" s="1497"/>
      <c r="L113" s="1498"/>
      <c r="M113" s="1498"/>
      <c r="N113" s="1490"/>
      <c r="O113" s="1501"/>
      <c r="P113" s="1502"/>
      <c r="Q113" s="1502"/>
      <c r="R113" s="1502"/>
      <c r="S113" s="1503"/>
      <c r="T113" s="322" t="s">
        <v>921</v>
      </c>
      <c r="V113" s="323"/>
      <c r="W113" s="315"/>
      <c r="X113" s="316"/>
      <c r="Y113" s="316"/>
      <c r="Z113" s="316"/>
      <c r="AA113" s="316"/>
      <c r="AB113" s="316"/>
      <c r="AC113" s="317"/>
      <c r="AD113" s="315"/>
      <c r="AE113" s="316"/>
      <c r="AF113" s="316"/>
      <c r="AG113" s="316"/>
      <c r="AH113" s="316"/>
      <c r="AI113" s="316"/>
      <c r="AJ113" s="317"/>
      <c r="AK113" s="315"/>
      <c r="AL113" s="316"/>
      <c r="AM113" s="316"/>
      <c r="AN113" s="316"/>
      <c r="AO113" s="316"/>
      <c r="AP113" s="316"/>
      <c r="AQ113" s="317"/>
      <c r="AR113" s="315"/>
      <c r="AS113" s="316"/>
      <c r="AT113" s="316"/>
      <c r="AU113" s="316"/>
      <c r="AV113" s="316"/>
      <c r="AW113" s="316"/>
      <c r="AX113" s="317"/>
      <c r="AY113" s="315"/>
      <c r="AZ113" s="316"/>
      <c r="BA113" s="318"/>
      <c r="BB113" s="1507"/>
      <c r="BC113" s="1508"/>
      <c r="BD113" s="1509"/>
      <c r="BE113" s="1510"/>
      <c r="BF113" s="1511"/>
      <c r="BG113" s="1512"/>
      <c r="BH113" s="1512"/>
      <c r="BI113" s="1512"/>
      <c r="BJ113" s="1513"/>
    </row>
    <row r="114" spans="2:62" ht="20.25" customHeight="1" x14ac:dyDescent="0.15">
      <c r="B114" s="1520"/>
      <c r="C114" s="1521"/>
      <c r="D114" s="1522"/>
      <c r="E114" s="324"/>
      <c r="F114" s="325">
        <f>C113</f>
        <v>0</v>
      </c>
      <c r="G114" s="324"/>
      <c r="H114" s="325">
        <f>I113</f>
        <v>0</v>
      </c>
      <c r="I114" s="1523"/>
      <c r="J114" s="1524"/>
      <c r="K114" s="1525"/>
      <c r="L114" s="1526"/>
      <c r="M114" s="1526"/>
      <c r="N114" s="1522"/>
      <c r="O114" s="1501"/>
      <c r="P114" s="1502"/>
      <c r="Q114" s="1502"/>
      <c r="R114" s="1502"/>
      <c r="S114" s="1503"/>
      <c r="T114" s="319" t="s">
        <v>924</v>
      </c>
      <c r="U114" s="320"/>
      <c r="V114" s="321"/>
      <c r="W114" s="307" t="str">
        <f>IF(W113="","",VLOOKUP(W113,'別紙１-１　シフト記号表（従来型・ユニット型共通）'!$C$6:$L$47,10,FALSE))</f>
        <v/>
      </c>
      <c r="X114" s="308" t="str">
        <f>IF(X113="","",VLOOKUP(X113,'別紙１-１　シフト記号表（従来型・ユニット型共通）'!$C$6:$L$47,10,FALSE))</f>
        <v/>
      </c>
      <c r="Y114" s="308" t="str">
        <f>IF(Y113="","",VLOOKUP(Y113,'別紙１-１　シフト記号表（従来型・ユニット型共通）'!$C$6:$L$47,10,FALSE))</f>
        <v/>
      </c>
      <c r="Z114" s="308" t="str">
        <f>IF(Z113="","",VLOOKUP(Z113,'別紙１-１　シフト記号表（従来型・ユニット型共通）'!$C$6:$L$47,10,FALSE))</f>
        <v/>
      </c>
      <c r="AA114" s="308" t="str">
        <f>IF(AA113="","",VLOOKUP(AA113,'別紙１-１　シフト記号表（従来型・ユニット型共通）'!$C$6:$L$47,10,FALSE))</f>
        <v/>
      </c>
      <c r="AB114" s="308" t="str">
        <f>IF(AB113="","",VLOOKUP(AB113,'別紙１-１　シフト記号表（従来型・ユニット型共通）'!$C$6:$L$47,10,FALSE))</f>
        <v/>
      </c>
      <c r="AC114" s="309" t="str">
        <f>IF(AC113="","",VLOOKUP(AC113,'別紙１-１　シフト記号表（従来型・ユニット型共通）'!$C$6:$L$47,10,FALSE))</f>
        <v/>
      </c>
      <c r="AD114" s="307" t="str">
        <f>IF(AD113="","",VLOOKUP(AD113,'別紙１-１　シフト記号表（従来型・ユニット型共通）'!$C$6:$L$47,10,FALSE))</f>
        <v/>
      </c>
      <c r="AE114" s="308" t="str">
        <f>IF(AE113="","",VLOOKUP(AE113,'別紙１-１　シフト記号表（従来型・ユニット型共通）'!$C$6:$L$47,10,FALSE))</f>
        <v/>
      </c>
      <c r="AF114" s="308" t="str">
        <f>IF(AF113="","",VLOOKUP(AF113,'別紙１-１　シフト記号表（従来型・ユニット型共通）'!$C$6:$L$47,10,FALSE))</f>
        <v/>
      </c>
      <c r="AG114" s="308" t="str">
        <f>IF(AG113="","",VLOOKUP(AG113,'別紙１-１　シフト記号表（従来型・ユニット型共通）'!$C$6:$L$47,10,FALSE))</f>
        <v/>
      </c>
      <c r="AH114" s="308" t="str">
        <f>IF(AH113="","",VLOOKUP(AH113,'別紙１-１　シフト記号表（従来型・ユニット型共通）'!$C$6:$L$47,10,FALSE))</f>
        <v/>
      </c>
      <c r="AI114" s="308" t="str">
        <f>IF(AI113="","",VLOOKUP(AI113,'別紙１-１　シフト記号表（従来型・ユニット型共通）'!$C$6:$L$47,10,FALSE))</f>
        <v/>
      </c>
      <c r="AJ114" s="309" t="str">
        <f>IF(AJ113="","",VLOOKUP(AJ113,'別紙１-１　シフト記号表（従来型・ユニット型共通）'!$C$6:$L$47,10,FALSE))</f>
        <v/>
      </c>
      <c r="AK114" s="307" t="str">
        <f>IF(AK113="","",VLOOKUP(AK113,'別紙１-１　シフト記号表（従来型・ユニット型共通）'!$C$6:$L$47,10,FALSE))</f>
        <v/>
      </c>
      <c r="AL114" s="308" t="str">
        <f>IF(AL113="","",VLOOKUP(AL113,'別紙１-１　シフト記号表（従来型・ユニット型共通）'!$C$6:$L$47,10,FALSE))</f>
        <v/>
      </c>
      <c r="AM114" s="308" t="str">
        <f>IF(AM113="","",VLOOKUP(AM113,'別紙１-１　シフト記号表（従来型・ユニット型共通）'!$C$6:$L$47,10,FALSE))</f>
        <v/>
      </c>
      <c r="AN114" s="308" t="str">
        <f>IF(AN113="","",VLOOKUP(AN113,'別紙１-１　シフト記号表（従来型・ユニット型共通）'!$C$6:$L$47,10,FALSE))</f>
        <v/>
      </c>
      <c r="AO114" s="308" t="str">
        <f>IF(AO113="","",VLOOKUP(AO113,'別紙１-１　シフト記号表（従来型・ユニット型共通）'!$C$6:$L$47,10,FALSE))</f>
        <v/>
      </c>
      <c r="AP114" s="308" t="str">
        <f>IF(AP113="","",VLOOKUP(AP113,'別紙１-１　シフト記号表（従来型・ユニット型共通）'!$C$6:$L$47,10,FALSE))</f>
        <v/>
      </c>
      <c r="AQ114" s="309" t="str">
        <f>IF(AQ113="","",VLOOKUP(AQ113,'別紙１-１　シフト記号表（従来型・ユニット型共通）'!$C$6:$L$47,10,FALSE))</f>
        <v/>
      </c>
      <c r="AR114" s="307" t="str">
        <f>IF(AR113="","",VLOOKUP(AR113,'別紙１-１　シフト記号表（従来型・ユニット型共通）'!$C$6:$L$47,10,FALSE))</f>
        <v/>
      </c>
      <c r="AS114" s="308" t="str">
        <f>IF(AS113="","",VLOOKUP(AS113,'別紙１-１　シフト記号表（従来型・ユニット型共通）'!$C$6:$L$47,10,FALSE))</f>
        <v/>
      </c>
      <c r="AT114" s="308" t="str">
        <f>IF(AT113="","",VLOOKUP(AT113,'別紙１-１　シフト記号表（従来型・ユニット型共通）'!$C$6:$L$47,10,FALSE))</f>
        <v/>
      </c>
      <c r="AU114" s="308" t="str">
        <f>IF(AU113="","",VLOOKUP(AU113,'別紙１-１　シフト記号表（従来型・ユニット型共通）'!$C$6:$L$47,10,FALSE))</f>
        <v/>
      </c>
      <c r="AV114" s="308" t="str">
        <f>IF(AV113="","",VLOOKUP(AV113,'別紙１-１　シフト記号表（従来型・ユニット型共通）'!$C$6:$L$47,10,FALSE))</f>
        <v/>
      </c>
      <c r="AW114" s="308" t="str">
        <f>IF(AW113="","",VLOOKUP(AW113,'別紙１-１　シフト記号表（従来型・ユニット型共通）'!$C$6:$L$47,10,FALSE))</f>
        <v/>
      </c>
      <c r="AX114" s="309" t="str">
        <f>IF(AX113="","",VLOOKUP(AX113,'別紙１-１　シフト記号表（従来型・ユニット型共通）'!$C$6:$L$47,10,FALSE))</f>
        <v/>
      </c>
      <c r="AY114" s="307" t="str">
        <f>IF(AY113="","",VLOOKUP(AY113,'別紙１-１　シフト記号表（従来型・ユニット型共通）'!$C$6:$L$47,10,FALSE))</f>
        <v/>
      </c>
      <c r="AZ114" s="308" t="str">
        <f>IF(AZ113="","",VLOOKUP(AZ113,'別紙１-１　シフト記号表（従来型・ユニット型共通）'!$C$6:$L$47,10,FALSE))</f>
        <v/>
      </c>
      <c r="BA114" s="308" t="str">
        <f>IF(BA113="","",VLOOKUP(BA113,'別紙１-１　シフト記号表（従来型・ユニット型共通）'!$C$6:$L$47,10,FALSE))</f>
        <v/>
      </c>
      <c r="BB114" s="1530">
        <f>IF($BE$3="４週",SUM(W114:AX114),IF($BE$3="暦月",SUM(W114:BA114),""))</f>
        <v>0</v>
      </c>
      <c r="BC114" s="1531"/>
      <c r="BD114" s="1532">
        <f>IF($BE$3="４週",BB114/4,IF($BE$3="暦月",(BB114/($BE$8/7)),""))</f>
        <v>0</v>
      </c>
      <c r="BE114" s="1531"/>
      <c r="BF114" s="1527"/>
      <c r="BG114" s="1528"/>
      <c r="BH114" s="1528"/>
      <c r="BI114" s="1528"/>
      <c r="BJ114" s="1529"/>
    </row>
    <row r="115" spans="2:62" ht="20.25" customHeight="1" x14ac:dyDescent="0.15">
      <c r="B115" s="1487">
        <f>B113+1</f>
        <v>50</v>
      </c>
      <c r="C115" s="1489"/>
      <c r="D115" s="1490"/>
      <c r="E115" s="302"/>
      <c r="F115" s="303"/>
      <c r="G115" s="302"/>
      <c r="H115" s="303"/>
      <c r="I115" s="1493"/>
      <c r="J115" s="1494"/>
      <c r="K115" s="1497"/>
      <c r="L115" s="1498"/>
      <c r="M115" s="1498"/>
      <c r="N115" s="1490"/>
      <c r="O115" s="1501"/>
      <c r="P115" s="1502"/>
      <c r="Q115" s="1502"/>
      <c r="R115" s="1502"/>
      <c r="S115" s="1503"/>
      <c r="T115" s="322" t="s">
        <v>921</v>
      </c>
      <c r="V115" s="323"/>
      <c r="W115" s="315"/>
      <c r="X115" s="316"/>
      <c r="Y115" s="316"/>
      <c r="Z115" s="316"/>
      <c r="AA115" s="316"/>
      <c r="AB115" s="316"/>
      <c r="AC115" s="317"/>
      <c r="AD115" s="315"/>
      <c r="AE115" s="316"/>
      <c r="AF115" s="316"/>
      <c r="AG115" s="316"/>
      <c r="AH115" s="316"/>
      <c r="AI115" s="316"/>
      <c r="AJ115" s="317"/>
      <c r="AK115" s="315"/>
      <c r="AL115" s="316"/>
      <c r="AM115" s="316"/>
      <c r="AN115" s="316"/>
      <c r="AO115" s="316"/>
      <c r="AP115" s="316"/>
      <c r="AQ115" s="317"/>
      <c r="AR115" s="315"/>
      <c r="AS115" s="316"/>
      <c r="AT115" s="316"/>
      <c r="AU115" s="316"/>
      <c r="AV115" s="316"/>
      <c r="AW115" s="316"/>
      <c r="AX115" s="317"/>
      <c r="AY115" s="315"/>
      <c r="AZ115" s="316"/>
      <c r="BA115" s="318"/>
      <c r="BB115" s="1507"/>
      <c r="BC115" s="1508"/>
      <c r="BD115" s="1509"/>
      <c r="BE115" s="1510"/>
      <c r="BF115" s="1511"/>
      <c r="BG115" s="1512"/>
      <c r="BH115" s="1512"/>
      <c r="BI115" s="1512"/>
      <c r="BJ115" s="1513"/>
    </row>
    <row r="116" spans="2:62" ht="20.25" customHeight="1" x14ac:dyDescent="0.15">
      <c r="B116" s="1520"/>
      <c r="C116" s="1521"/>
      <c r="D116" s="1522"/>
      <c r="E116" s="324"/>
      <c r="F116" s="325">
        <f>C115</f>
        <v>0</v>
      </c>
      <c r="G116" s="324"/>
      <c r="H116" s="325">
        <f>I115</f>
        <v>0</v>
      </c>
      <c r="I116" s="1523"/>
      <c r="J116" s="1524"/>
      <c r="K116" s="1525"/>
      <c r="L116" s="1526"/>
      <c r="M116" s="1526"/>
      <c r="N116" s="1522"/>
      <c r="O116" s="1501"/>
      <c r="P116" s="1502"/>
      <c r="Q116" s="1502"/>
      <c r="R116" s="1502"/>
      <c r="S116" s="1503"/>
      <c r="T116" s="319" t="s">
        <v>924</v>
      </c>
      <c r="U116" s="320"/>
      <c r="V116" s="321"/>
      <c r="W116" s="307" t="str">
        <f>IF(W115="","",VLOOKUP(W115,'別紙１-１　シフト記号表（従来型・ユニット型共通）'!$C$6:$L$47,10,FALSE))</f>
        <v/>
      </c>
      <c r="X116" s="308" t="str">
        <f>IF(X115="","",VLOOKUP(X115,'別紙１-１　シフト記号表（従来型・ユニット型共通）'!$C$6:$L$47,10,FALSE))</f>
        <v/>
      </c>
      <c r="Y116" s="308" t="str">
        <f>IF(Y115="","",VLOOKUP(Y115,'別紙１-１　シフト記号表（従来型・ユニット型共通）'!$C$6:$L$47,10,FALSE))</f>
        <v/>
      </c>
      <c r="Z116" s="308" t="str">
        <f>IF(Z115="","",VLOOKUP(Z115,'別紙１-１　シフト記号表（従来型・ユニット型共通）'!$C$6:$L$47,10,FALSE))</f>
        <v/>
      </c>
      <c r="AA116" s="308" t="str">
        <f>IF(AA115="","",VLOOKUP(AA115,'別紙１-１　シフト記号表（従来型・ユニット型共通）'!$C$6:$L$47,10,FALSE))</f>
        <v/>
      </c>
      <c r="AB116" s="308" t="str">
        <f>IF(AB115="","",VLOOKUP(AB115,'別紙１-１　シフト記号表（従来型・ユニット型共通）'!$C$6:$L$47,10,FALSE))</f>
        <v/>
      </c>
      <c r="AC116" s="309" t="str">
        <f>IF(AC115="","",VLOOKUP(AC115,'別紙１-１　シフト記号表（従来型・ユニット型共通）'!$C$6:$L$47,10,FALSE))</f>
        <v/>
      </c>
      <c r="AD116" s="307" t="str">
        <f>IF(AD115="","",VLOOKUP(AD115,'別紙１-１　シフト記号表（従来型・ユニット型共通）'!$C$6:$L$47,10,FALSE))</f>
        <v/>
      </c>
      <c r="AE116" s="308" t="str">
        <f>IF(AE115="","",VLOOKUP(AE115,'別紙１-１　シフト記号表（従来型・ユニット型共通）'!$C$6:$L$47,10,FALSE))</f>
        <v/>
      </c>
      <c r="AF116" s="308" t="str">
        <f>IF(AF115="","",VLOOKUP(AF115,'別紙１-１　シフト記号表（従来型・ユニット型共通）'!$C$6:$L$47,10,FALSE))</f>
        <v/>
      </c>
      <c r="AG116" s="308" t="str">
        <f>IF(AG115="","",VLOOKUP(AG115,'別紙１-１　シフト記号表（従来型・ユニット型共通）'!$C$6:$L$47,10,FALSE))</f>
        <v/>
      </c>
      <c r="AH116" s="308" t="str">
        <f>IF(AH115="","",VLOOKUP(AH115,'別紙１-１　シフト記号表（従来型・ユニット型共通）'!$C$6:$L$47,10,FALSE))</f>
        <v/>
      </c>
      <c r="AI116" s="308" t="str">
        <f>IF(AI115="","",VLOOKUP(AI115,'別紙１-１　シフト記号表（従来型・ユニット型共通）'!$C$6:$L$47,10,FALSE))</f>
        <v/>
      </c>
      <c r="AJ116" s="309" t="str">
        <f>IF(AJ115="","",VLOOKUP(AJ115,'別紙１-１　シフト記号表（従来型・ユニット型共通）'!$C$6:$L$47,10,FALSE))</f>
        <v/>
      </c>
      <c r="AK116" s="307" t="str">
        <f>IF(AK115="","",VLOOKUP(AK115,'別紙１-１　シフト記号表（従来型・ユニット型共通）'!$C$6:$L$47,10,FALSE))</f>
        <v/>
      </c>
      <c r="AL116" s="308" t="str">
        <f>IF(AL115="","",VLOOKUP(AL115,'別紙１-１　シフト記号表（従来型・ユニット型共通）'!$C$6:$L$47,10,FALSE))</f>
        <v/>
      </c>
      <c r="AM116" s="308" t="str">
        <f>IF(AM115="","",VLOOKUP(AM115,'別紙１-１　シフト記号表（従来型・ユニット型共通）'!$C$6:$L$47,10,FALSE))</f>
        <v/>
      </c>
      <c r="AN116" s="308" t="str">
        <f>IF(AN115="","",VLOOKUP(AN115,'別紙１-１　シフト記号表（従来型・ユニット型共通）'!$C$6:$L$47,10,FALSE))</f>
        <v/>
      </c>
      <c r="AO116" s="308" t="str">
        <f>IF(AO115="","",VLOOKUP(AO115,'別紙１-１　シフト記号表（従来型・ユニット型共通）'!$C$6:$L$47,10,FALSE))</f>
        <v/>
      </c>
      <c r="AP116" s="308" t="str">
        <f>IF(AP115="","",VLOOKUP(AP115,'別紙１-１　シフト記号表（従来型・ユニット型共通）'!$C$6:$L$47,10,FALSE))</f>
        <v/>
      </c>
      <c r="AQ116" s="309" t="str">
        <f>IF(AQ115="","",VLOOKUP(AQ115,'別紙１-１　シフト記号表（従来型・ユニット型共通）'!$C$6:$L$47,10,FALSE))</f>
        <v/>
      </c>
      <c r="AR116" s="307" t="str">
        <f>IF(AR115="","",VLOOKUP(AR115,'別紙１-１　シフト記号表（従来型・ユニット型共通）'!$C$6:$L$47,10,FALSE))</f>
        <v/>
      </c>
      <c r="AS116" s="308" t="str">
        <f>IF(AS115="","",VLOOKUP(AS115,'別紙１-１　シフト記号表（従来型・ユニット型共通）'!$C$6:$L$47,10,FALSE))</f>
        <v/>
      </c>
      <c r="AT116" s="308" t="str">
        <f>IF(AT115="","",VLOOKUP(AT115,'別紙１-１　シフト記号表（従来型・ユニット型共通）'!$C$6:$L$47,10,FALSE))</f>
        <v/>
      </c>
      <c r="AU116" s="308" t="str">
        <f>IF(AU115="","",VLOOKUP(AU115,'別紙１-１　シフト記号表（従来型・ユニット型共通）'!$C$6:$L$47,10,FALSE))</f>
        <v/>
      </c>
      <c r="AV116" s="308" t="str">
        <f>IF(AV115="","",VLOOKUP(AV115,'別紙１-１　シフト記号表（従来型・ユニット型共通）'!$C$6:$L$47,10,FALSE))</f>
        <v/>
      </c>
      <c r="AW116" s="308" t="str">
        <f>IF(AW115="","",VLOOKUP(AW115,'別紙１-１　シフト記号表（従来型・ユニット型共通）'!$C$6:$L$47,10,FALSE))</f>
        <v/>
      </c>
      <c r="AX116" s="309" t="str">
        <f>IF(AX115="","",VLOOKUP(AX115,'別紙１-１　シフト記号表（従来型・ユニット型共通）'!$C$6:$L$47,10,FALSE))</f>
        <v/>
      </c>
      <c r="AY116" s="307" t="str">
        <f>IF(AY115="","",VLOOKUP(AY115,'別紙１-１　シフト記号表（従来型・ユニット型共通）'!$C$6:$L$47,10,FALSE))</f>
        <v/>
      </c>
      <c r="AZ116" s="308" t="str">
        <f>IF(AZ115="","",VLOOKUP(AZ115,'別紙１-１　シフト記号表（従来型・ユニット型共通）'!$C$6:$L$47,10,FALSE))</f>
        <v/>
      </c>
      <c r="BA116" s="308" t="str">
        <f>IF(BA115="","",VLOOKUP(BA115,'別紙１-１　シフト記号表（従来型・ユニット型共通）'!$C$6:$L$47,10,FALSE))</f>
        <v/>
      </c>
      <c r="BB116" s="1530">
        <f>IF($BE$3="４週",SUM(W116:AX116),IF($BE$3="暦月",SUM(W116:BA116),""))</f>
        <v>0</v>
      </c>
      <c r="BC116" s="1531"/>
      <c r="BD116" s="1532">
        <f>IF($BE$3="４週",BB116/4,IF($BE$3="暦月",(BB116/($BE$8/7)),""))</f>
        <v>0</v>
      </c>
      <c r="BE116" s="1531"/>
      <c r="BF116" s="1527"/>
      <c r="BG116" s="1528"/>
      <c r="BH116" s="1528"/>
      <c r="BI116" s="1528"/>
      <c r="BJ116" s="1529"/>
    </row>
    <row r="117" spans="2:62" ht="20.25" customHeight="1" x14ac:dyDescent="0.15">
      <c r="B117" s="1487">
        <f>B115+1</f>
        <v>51</v>
      </c>
      <c r="C117" s="1489"/>
      <c r="D117" s="1490"/>
      <c r="E117" s="302"/>
      <c r="F117" s="303"/>
      <c r="G117" s="302"/>
      <c r="H117" s="303"/>
      <c r="I117" s="1493"/>
      <c r="J117" s="1494"/>
      <c r="K117" s="1497"/>
      <c r="L117" s="1498"/>
      <c r="M117" s="1498"/>
      <c r="N117" s="1490"/>
      <c r="O117" s="1501"/>
      <c r="P117" s="1502"/>
      <c r="Q117" s="1502"/>
      <c r="R117" s="1502"/>
      <c r="S117" s="1503"/>
      <c r="T117" s="322" t="s">
        <v>921</v>
      </c>
      <c r="V117" s="323"/>
      <c r="W117" s="315"/>
      <c r="X117" s="316"/>
      <c r="Y117" s="316"/>
      <c r="Z117" s="316"/>
      <c r="AA117" s="316"/>
      <c r="AB117" s="316"/>
      <c r="AC117" s="317"/>
      <c r="AD117" s="315"/>
      <c r="AE117" s="316"/>
      <c r="AF117" s="316"/>
      <c r="AG117" s="316"/>
      <c r="AH117" s="316"/>
      <c r="AI117" s="316"/>
      <c r="AJ117" s="317"/>
      <c r="AK117" s="315"/>
      <c r="AL117" s="316"/>
      <c r="AM117" s="316"/>
      <c r="AN117" s="316"/>
      <c r="AO117" s="316"/>
      <c r="AP117" s="316"/>
      <c r="AQ117" s="317"/>
      <c r="AR117" s="315"/>
      <c r="AS117" s="316"/>
      <c r="AT117" s="316"/>
      <c r="AU117" s="316"/>
      <c r="AV117" s="316"/>
      <c r="AW117" s="316"/>
      <c r="AX117" s="317"/>
      <c r="AY117" s="315"/>
      <c r="AZ117" s="316"/>
      <c r="BA117" s="318"/>
      <c r="BB117" s="1507"/>
      <c r="BC117" s="1508"/>
      <c r="BD117" s="1509"/>
      <c r="BE117" s="1510"/>
      <c r="BF117" s="1511"/>
      <c r="BG117" s="1512"/>
      <c r="BH117" s="1512"/>
      <c r="BI117" s="1512"/>
      <c r="BJ117" s="1513"/>
    </row>
    <row r="118" spans="2:62" ht="20.25" customHeight="1" x14ac:dyDescent="0.15">
      <c r="B118" s="1520"/>
      <c r="C118" s="1521"/>
      <c r="D118" s="1522"/>
      <c r="E118" s="324"/>
      <c r="F118" s="325">
        <f>C117</f>
        <v>0</v>
      </c>
      <c r="G118" s="324"/>
      <c r="H118" s="325">
        <f>I117</f>
        <v>0</v>
      </c>
      <c r="I118" s="1523"/>
      <c r="J118" s="1524"/>
      <c r="K118" s="1525"/>
      <c r="L118" s="1526"/>
      <c r="M118" s="1526"/>
      <c r="N118" s="1522"/>
      <c r="O118" s="1501"/>
      <c r="P118" s="1502"/>
      <c r="Q118" s="1502"/>
      <c r="R118" s="1502"/>
      <c r="S118" s="1503"/>
      <c r="T118" s="319" t="s">
        <v>924</v>
      </c>
      <c r="U118" s="320"/>
      <c r="V118" s="321"/>
      <c r="W118" s="307" t="str">
        <f>IF(W117="","",VLOOKUP(W117,'別紙１-１　シフト記号表（従来型・ユニット型共通）'!$C$6:$L$47,10,FALSE))</f>
        <v/>
      </c>
      <c r="X118" s="308" t="str">
        <f>IF(X117="","",VLOOKUP(X117,'別紙１-１　シフト記号表（従来型・ユニット型共通）'!$C$6:$L$47,10,FALSE))</f>
        <v/>
      </c>
      <c r="Y118" s="308" t="str">
        <f>IF(Y117="","",VLOOKUP(Y117,'別紙１-１　シフト記号表（従来型・ユニット型共通）'!$C$6:$L$47,10,FALSE))</f>
        <v/>
      </c>
      <c r="Z118" s="308" t="str">
        <f>IF(Z117="","",VLOOKUP(Z117,'別紙１-１　シフト記号表（従来型・ユニット型共通）'!$C$6:$L$47,10,FALSE))</f>
        <v/>
      </c>
      <c r="AA118" s="308" t="str">
        <f>IF(AA117="","",VLOOKUP(AA117,'別紙１-１　シフト記号表（従来型・ユニット型共通）'!$C$6:$L$47,10,FALSE))</f>
        <v/>
      </c>
      <c r="AB118" s="308" t="str">
        <f>IF(AB117="","",VLOOKUP(AB117,'別紙１-１　シフト記号表（従来型・ユニット型共通）'!$C$6:$L$47,10,FALSE))</f>
        <v/>
      </c>
      <c r="AC118" s="309" t="str">
        <f>IF(AC117="","",VLOOKUP(AC117,'別紙１-１　シフト記号表（従来型・ユニット型共通）'!$C$6:$L$47,10,FALSE))</f>
        <v/>
      </c>
      <c r="AD118" s="307" t="str">
        <f>IF(AD117="","",VLOOKUP(AD117,'別紙１-１　シフト記号表（従来型・ユニット型共通）'!$C$6:$L$47,10,FALSE))</f>
        <v/>
      </c>
      <c r="AE118" s="308" t="str">
        <f>IF(AE117="","",VLOOKUP(AE117,'別紙１-１　シフト記号表（従来型・ユニット型共通）'!$C$6:$L$47,10,FALSE))</f>
        <v/>
      </c>
      <c r="AF118" s="308" t="str">
        <f>IF(AF117="","",VLOOKUP(AF117,'別紙１-１　シフト記号表（従来型・ユニット型共通）'!$C$6:$L$47,10,FALSE))</f>
        <v/>
      </c>
      <c r="AG118" s="308" t="str">
        <f>IF(AG117="","",VLOOKUP(AG117,'別紙１-１　シフト記号表（従来型・ユニット型共通）'!$C$6:$L$47,10,FALSE))</f>
        <v/>
      </c>
      <c r="AH118" s="308" t="str">
        <f>IF(AH117="","",VLOOKUP(AH117,'別紙１-１　シフト記号表（従来型・ユニット型共通）'!$C$6:$L$47,10,FALSE))</f>
        <v/>
      </c>
      <c r="AI118" s="308" t="str">
        <f>IF(AI117="","",VLOOKUP(AI117,'別紙１-１　シフト記号表（従来型・ユニット型共通）'!$C$6:$L$47,10,FALSE))</f>
        <v/>
      </c>
      <c r="AJ118" s="309" t="str">
        <f>IF(AJ117="","",VLOOKUP(AJ117,'別紙１-１　シフト記号表（従来型・ユニット型共通）'!$C$6:$L$47,10,FALSE))</f>
        <v/>
      </c>
      <c r="AK118" s="307" t="str">
        <f>IF(AK117="","",VLOOKUP(AK117,'別紙１-１　シフト記号表（従来型・ユニット型共通）'!$C$6:$L$47,10,FALSE))</f>
        <v/>
      </c>
      <c r="AL118" s="308" t="str">
        <f>IF(AL117="","",VLOOKUP(AL117,'別紙１-１　シフト記号表（従来型・ユニット型共通）'!$C$6:$L$47,10,FALSE))</f>
        <v/>
      </c>
      <c r="AM118" s="308" t="str">
        <f>IF(AM117="","",VLOOKUP(AM117,'別紙１-１　シフト記号表（従来型・ユニット型共通）'!$C$6:$L$47,10,FALSE))</f>
        <v/>
      </c>
      <c r="AN118" s="308" t="str">
        <f>IF(AN117="","",VLOOKUP(AN117,'別紙１-１　シフト記号表（従来型・ユニット型共通）'!$C$6:$L$47,10,FALSE))</f>
        <v/>
      </c>
      <c r="AO118" s="308" t="str">
        <f>IF(AO117="","",VLOOKUP(AO117,'別紙１-１　シフト記号表（従来型・ユニット型共通）'!$C$6:$L$47,10,FALSE))</f>
        <v/>
      </c>
      <c r="AP118" s="308" t="str">
        <f>IF(AP117="","",VLOOKUP(AP117,'別紙１-１　シフト記号表（従来型・ユニット型共通）'!$C$6:$L$47,10,FALSE))</f>
        <v/>
      </c>
      <c r="AQ118" s="309" t="str">
        <f>IF(AQ117="","",VLOOKUP(AQ117,'別紙１-１　シフト記号表（従来型・ユニット型共通）'!$C$6:$L$47,10,FALSE))</f>
        <v/>
      </c>
      <c r="AR118" s="307" t="str">
        <f>IF(AR117="","",VLOOKUP(AR117,'別紙１-１　シフト記号表（従来型・ユニット型共通）'!$C$6:$L$47,10,FALSE))</f>
        <v/>
      </c>
      <c r="AS118" s="308" t="str">
        <f>IF(AS117="","",VLOOKUP(AS117,'別紙１-１　シフト記号表（従来型・ユニット型共通）'!$C$6:$L$47,10,FALSE))</f>
        <v/>
      </c>
      <c r="AT118" s="308" t="str">
        <f>IF(AT117="","",VLOOKUP(AT117,'別紙１-１　シフト記号表（従来型・ユニット型共通）'!$C$6:$L$47,10,FALSE))</f>
        <v/>
      </c>
      <c r="AU118" s="308" t="str">
        <f>IF(AU117="","",VLOOKUP(AU117,'別紙１-１　シフト記号表（従来型・ユニット型共通）'!$C$6:$L$47,10,FALSE))</f>
        <v/>
      </c>
      <c r="AV118" s="308" t="str">
        <f>IF(AV117="","",VLOOKUP(AV117,'別紙１-１　シフト記号表（従来型・ユニット型共通）'!$C$6:$L$47,10,FALSE))</f>
        <v/>
      </c>
      <c r="AW118" s="308" t="str">
        <f>IF(AW117="","",VLOOKUP(AW117,'別紙１-１　シフト記号表（従来型・ユニット型共通）'!$C$6:$L$47,10,FALSE))</f>
        <v/>
      </c>
      <c r="AX118" s="309" t="str">
        <f>IF(AX117="","",VLOOKUP(AX117,'別紙１-１　シフト記号表（従来型・ユニット型共通）'!$C$6:$L$47,10,FALSE))</f>
        <v/>
      </c>
      <c r="AY118" s="307" t="str">
        <f>IF(AY117="","",VLOOKUP(AY117,'別紙１-１　シフト記号表（従来型・ユニット型共通）'!$C$6:$L$47,10,FALSE))</f>
        <v/>
      </c>
      <c r="AZ118" s="308" t="str">
        <f>IF(AZ117="","",VLOOKUP(AZ117,'別紙１-１　シフト記号表（従来型・ユニット型共通）'!$C$6:$L$47,10,FALSE))</f>
        <v/>
      </c>
      <c r="BA118" s="308" t="str">
        <f>IF(BA117="","",VLOOKUP(BA117,'別紙１-１　シフト記号表（従来型・ユニット型共通）'!$C$6:$L$47,10,FALSE))</f>
        <v/>
      </c>
      <c r="BB118" s="1530">
        <f>IF($BE$3="４週",SUM(W118:AX118),IF($BE$3="暦月",SUM(W118:BA118),""))</f>
        <v>0</v>
      </c>
      <c r="BC118" s="1531"/>
      <c r="BD118" s="1532">
        <f>IF($BE$3="４週",BB118/4,IF($BE$3="暦月",(BB118/($BE$8/7)),""))</f>
        <v>0</v>
      </c>
      <c r="BE118" s="1531"/>
      <c r="BF118" s="1527"/>
      <c r="BG118" s="1528"/>
      <c r="BH118" s="1528"/>
      <c r="BI118" s="1528"/>
      <c r="BJ118" s="1529"/>
    </row>
    <row r="119" spans="2:62" ht="20.25" customHeight="1" x14ac:dyDescent="0.15">
      <c r="B119" s="1487">
        <f>B117+1</f>
        <v>52</v>
      </c>
      <c r="C119" s="1489"/>
      <c r="D119" s="1490"/>
      <c r="E119" s="302"/>
      <c r="F119" s="303"/>
      <c r="G119" s="302"/>
      <c r="H119" s="303"/>
      <c r="I119" s="1493"/>
      <c r="J119" s="1494"/>
      <c r="K119" s="1497"/>
      <c r="L119" s="1498"/>
      <c r="M119" s="1498"/>
      <c r="N119" s="1490"/>
      <c r="O119" s="1501"/>
      <c r="P119" s="1502"/>
      <c r="Q119" s="1502"/>
      <c r="R119" s="1502"/>
      <c r="S119" s="1503"/>
      <c r="T119" s="322" t="s">
        <v>921</v>
      </c>
      <c r="V119" s="323"/>
      <c r="W119" s="315"/>
      <c r="X119" s="316"/>
      <c r="Y119" s="316"/>
      <c r="Z119" s="316"/>
      <c r="AA119" s="316"/>
      <c r="AB119" s="316"/>
      <c r="AC119" s="317"/>
      <c r="AD119" s="315"/>
      <c r="AE119" s="316"/>
      <c r="AF119" s="316"/>
      <c r="AG119" s="316"/>
      <c r="AH119" s="316"/>
      <c r="AI119" s="316"/>
      <c r="AJ119" s="317"/>
      <c r="AK119" s="315"/>
      <c r="AL119" s="316"/>
      <c r="AM119" s="316"/>
      <c r="AN119" s="316"/>
      <c r="AO119" s="316"/>
      <c r="AP119" s="316"/>
      <c r="AQ119" s="317"/>
      <c r="AR119" s="315"/>
      <c r="AS119" s="316"/>
      <c r="AT119" s="316"/>
      <c r="AU119" s="316"/>
      <c r="AV119" s="316"/>
      <c r="AW119" s="316"/>
      <c r="AX119" s="317"/>
      <c r="AY119" s="315"/>
      <c r="AZ119" s="316"/>
      <c r="BA119" s="318"/>
      <c r="BB119" s="1507"/>
      <c r="BC119" s="1508"/>
      <c r="BD119" s="1509"/>
      <c r="BE119" s="1510"/>
      <c r="BF119" s="1511"/>
      <c r="BG119" s="1512"/>
      <c r="BH119" s="1512"/>
      <c r="BI119" s="1512"/>
      <c r="BJ119" s="1513"/>
    </row>
    <row r="120" spans="2:62" ht="20.25" customHeight="1" x14ac:dyDescent="0.15">
      <c r="B120" s="1520"/>
      <c r="C120" s="1521"/>
      <c r="D120" s="1522"/>
      <c r="E120" s="324"/>
      <c r="F120" s="325">
        <f>C119</f>
        <v>0</v>
      </c>
      <c r="G120" s="324"/>
      <c r="H120" s="325">
        <f>I119</f>
        <v>0</v>
      </c>
      <c r="I120" s="1523"/>
      <c r="J120" s="1524"/>
      <c r="K120" s="1525"/>
      <c r="L120" s="1526"/>
      <c r="M120" s="1526"/>
      <c r="N120" s="1522"/>
      <c r="O120" s="1501"/>
      <c r="P120" s="1502"/>
      <c r="Q120" s="1502"/>
      <c r="R120" s="1502"/>
      <c r="S120" s="1503"/>
      <c r="T120" s="319" t="s">
        <v>924</v>
      </c>
      <c r="U120" s="320"/>
      <c r="V120" s="321"/>
      <c r="W120" s="307" t="str">
        <f>IF(W119="","",VLOOKUP(W119,'別紙１-１　シフト記号表（従来型・ユニット型共通）'!$C$6:$L$47,10,FALSE))</f>
        <v/>
      </c>
      <c r="X120" s="308" t="str">
        <f>IF(X119="","",VLOOKUP(X119,'別紙１-１　シフト記号表（従来型・ユニット型共通）'!$C$6:$L$47,10,FALSE))</f>
        <v/>
      </c>
      <c r="Y120" s="308" t="str">
        <f>IF(Y119="","",VLOOKUP(Y119,'別紙１-１　シフト記号表（従来型・ユニット型共通）'!$C$6:$L$47,10,FALSE))</f>
        <v/>
      </c>
      <c r="Z120" s="308" t="str">
        <f>IF(Z119="","",VLOOKUP(Z119,'別紙１-１　シフト記号表（従来型・ユニット型共通）'!$C$6:$L$47,10,FALSE))</f>
        <v/>
      </c>
      <c r="AA120" s="308" t="str">
        <f>IF(AA119="","",VLOOKUP(AA119,'別紙１-１　シフト記号表（従来型・ユニット型共通）'!$C$6:$L$47,10,FALSE))</f>
        <v/>
      </c>
      <c r="AB120" s="308" t="str">
        <f>IF(AB119="","",VLOOKUP(AB119,'別紙１-１　シフト記号表（従来型・ユニット型共通）'!$C$6:$L$47,10,FALSE))</f>
        <v/>
      </c>
      <c r="AC120" s="309" t="str">
        <f>IF(AC119="","",VLOOKUP(AC119,'別紙１-１　シフト記号表（従来型・ユニット型共通）'!$C$6:$L$47,10,FALSE))</f>
        <v/>
      </c>
      <c r="AD120" s="307" t="str">
        <f>IF(AD119="","",VLOOKUP(AD119,'別紙１-１　シフト記号表（従来型・ユニット型共通）'!$C$6:$L$47,10,FALSE))</f>
        <v/>
      </c>
      <c r="AE120" s="308" t="str">
        <f>IF(AE119="","",VLOOKUP(AE119,'別紙１-１　シフト記号表（従来型・ユニット型共通）'!$C$6:$L$47,10,FALSE))</f>
        <v/>
      </c>
      <c r="AF120" s="308" t="str">
        <f>IF(AF119="","",VLOOKUP(AF119,'別紙１-１　シフト記号表（従来型・ユニット型共通）'!$C$6:$L$47,10,FALSE))</f>
        <v/>
      </c>
      <c r="AG120" s="308" t="str">
        <f>IF(AG119="","",VLOOKUP(AG119,'別紙１-１　シフト記号表（従来型・ユニット型共通）'!$C$6:$L$47,10,FALSE))</f>
        <v/>
      </c>
      <c r="AH120" s="308" t="str">
        <f>IF(AH119="","",VLOOKUP(AH119,'別紙１-１　シフト記号表（従来型・ユニット型共通）'!$C$6:$L$47,10,FALSE))</f>
        <v/>
      </c>
      <c r="AI120" s="308" t="str">
        <f>IF(AI119="","",VLOOKUP(AI119,'別紙１-１　シフト記号表（従来型・ユニット型共通）'!$C$6:$L$47,10,FALSE))</f>
        <v/>
      </c>
      <c r="AJ120" s="309" t="str">
        <f>IF(AJ119="","",VLOOKUP(AJ119,'別紙１-１　シフト記号表（従来型・ユニット型共通）'!$C$6:$L$47,10,FALSE))</f>
        <v/>
      </c>
      <c r="AK120" s="307" t="str">
        <f>IF(AK119="","",VLOOKUP(AK119,'別紙１-１　シフト記号表（従来型・ユニット型共通）'!$C$6:$L$47,10,FALSE))</f>
        <v/>
      </c>
      <c r="AL120" s="308" t="str">
        <f>IF(AL119="","",VLOOKUP(AL119,'別紙１-１　シフト記号表（従来型・ユニット型共通）'!$C$6:$L$47,10,FALSE))</f>
        <v/>
      </c>
      <c r="AM120" s="308" t="str">
        <f>IF(AM119="","",VLOOKUP(AM119,'別紙１-１　シフト記号表（従来型・ユニット型共通）'!$C$6:$L$47,10,FALSE))</f>
        <v/>
      </c>
      <c r="AN120" s="308" t="str">
        <f>IF(AN119="","",VLOOKUP(AN119,'別紙１-１　シフト記号表（従来型・ユニット型共通）'!$C$6:$L$47,10,FALSE))</f>
        <v/>
      </c>
      <c r="AO120" s="308" t="str">
        <f>IF(AO119="","",VLOOKUP(AO119,'別紙１-１　シフト記号表（従来型・ユニット型共通）'!$C$6:$L$47,10,FALSE))</f>
        <v/>
      </c>
      <c r="AP120" s="308" t="str">
        <f>IF(AP119="","",VLOOKUP(AP119,'別紙１-１　シフト記号表（従来型・ユニット型共通）'!$C$6:$L$47,10,FALSE))</f>
        <v/>
      </c>
      <c r="AQ120" s="309" t="str">
        <f>IF(AQ119="","",VLOOKUP(AQ119,'別紙１-１　シフト記号表（従来型・ユニット型共通）'!$C$6:$L$47,10,FALSE))</f>
        <v/>
      </c>
      <c r="AR120" s="307" t="str">
        <f>IF(AR119="","",VLOOKUP(AR119,'別紙１-１　シフト記号表（従来型・ユニット型共通）'!$C$6:$L$47,10,FALSE))</f>
        <v/>
      </c>
      <c r="AS120" s="308" t="str">
        <f>IF(AS119="","",VLOOKUP(AS119,'別紙１-１　シフト記号表（従来型・ユニット型共通）'!$C$6:$L$47,10,FALSE))</f>
        <v/>
      </c>
      <c r="AT120" s="308" t="str">
        <f>IF(AT119="","",VLOOKUP(AT119,'別紙１-１　シフト記号表（従来型・ユニット型共通）'!$C$6:$L$47,10,FALSE))</f>
        <v/>
      </c>
      <c r="AU120" s="308" t="str">
        <f>IF(AU119="","",VLOOKUP(AU119,'別紙１-１　シフト記号表（従来型・ユニット型共通）'!$C$6:$L$47,10,FALSE))</f>
        <v/>
      </c>
      <c r="AV120" s="308" t="str">
        <f>IF(AV119="","",VLOOKUP(AV119,'別紙１-１　シフト記号表（従来型・ユニット型共通）'!$C$6:$L$47,10,FALSE))</f>
        <v/>
      </c>
      <c r="AW120" s="308" t="str">
        <f>IF(AW119="","",VLOOKUP(AW119,'別紙１-１　シフト記号表（従来型・ユニット型共通）'!$C$6:$L$47,10,FALSE))</f>
        <v/>
      </c>
      <c r="AX120" s="309" t="str">
        <f>IF(AX119="","",VLOOKUP(AX119,'別紙１-１　シフト記号表（従来型・ユニット型共通）'!$C$6:$L$47,10,FALSE))</f>
        <v/>
      </c>
      <c r="AY120" s="307" t="str">
        <f>IF(AY119="","",VLOOKUP(AY119,'別紙１-１　シフト記号表（従来型・ユニット型共通）'!$C$6:$L$47,10,FALSE))</f>
        <v/>
      </c>
      <c r="AZ120" s="308" t="str">
        <f>IF(AZ119="","",VLOOKUP(AZ119,'別紙１-１　シフト記号表（従来型・ユニット型共通）'!$C$6:$L$47,10,FALSE))</f>
        <v/>
      </c>
      <c r="BA120" s="308" t="str">
        <f>IF(BA119="","",VLOOKUP(BA119,'別紙１-１　シフト記号表（従来型・ユニット型共通）'!$C$6:$L$47,10,FALSE))</f>
        <v/>
      </c>
      <c r="BB120" s="1530">
        <f>IF($BE$3="４週",SUM(W120:AX120),IF($BE$3="暦月",SUM(W120:BA120),""))</f>
        <v>0</v>
      </c>
      <c r="BC120" s="1531"/>
      <c r="BD120" s="1532">
        <f>IF($BE$3="４週",BB120/4,IF($BE$3="暦月",(BB120/($BE$8/7)),""))</f>
        <v>0</v>
      </c>
      <c r="BE120" s="1531"/>
      <c r="BF120" s="1527"/>
      <c r="BG120" s="1528"/>
      <c r="BH120" s="1528"/>
      <c r="BI120" s="1528"/>
      <c r="BJ120" s="1529"/>
    </row>
    <row r="121" spans="2:62" ht="20.25" customHeight="1" x14ac:dyDescent="0.15">
      <c r="B121" s="1487">
        <f>B119+1</f>
        <v>53</v>
      </c>
      <c r="C121" s="1489"/>
      <c r="D121" s="1490"/>
      <c r="E121" s="302"/>
      <c r="F121" s="303"/>
      <c r="G121" s="302"/>
      <c r="H121" s="303"/>
      <c r="I121" s="1493"/>
      <c r="J121" s="1494"/>
      <c r="K121" s="1497"/>
      <c r="L121" s="1498"/>
      <c r="M121" s="1498"/>
      <c r="N121" s="1490"/>
      <c r="O121" s="1501"/>
      <c r="P121" s="1502"/>
      <c r="Q121" s="1502"/>
      <c r="R121" s="1502"/>
      <c r="S121" s="1503"/>
      <c r="T121" s="322" t="s">
        <v>921</v>
      </c>
      <c r="V121" s="323"/>
      <c r="W121" s="315"/>
      <c r="X121" s="316"/>
      <c r="Y121" s="316"/>
      <c r="Z121" s="316"/>
      <c r="AA121" s="316"/>
      <c r="AB121" s="316"/>
      <c r="AC121" s="317"/>
      <c r="AD121" s="315"/>
      <c r="AE121" s="316"/>
      <c r="AF121" s="316"/>
      <c r="AG121" s="316"/>
      <c r="AH121" s="316"/>
      <c r="AI121" s="316"/>
      <c r="AJ121" s="317"/>
      <c r="AK121" s="315"/>
      <c r="AL121" s="316"/>
      <c r="AM121" s="316"/>
      <c r="AN121" s="316"/>
      <c r="AO121" s="316"/>
      <c r="AP121" s="316"/>
      <c r="AQ121" s="317"/>
      <c r="AR121" s="315"/>
      <c r="AS121" s="316"/>
      <c r="AT121" s="316"/>
      <c r="AU121" s="316"/>
      <c r="AV121" s="316"/>
      <c r="AW121" s="316"/>
      <c r="AX121" s="317"/>
      <c r="AY121" s="315"/>
      <c r="AZ121" s="316"/>
      <c r="BA121" s="318"/>
      <c r="BB121" s="1507"/>
      <c r="BC121" s="1508"/>
      <c r="BD121" s="1509"/>
      <c r="BE121" s="1510"/>
      <c r="BF121" s="1511"/>
      <c r="BG121" s="1512"/>
      <c r="BH121" s="1512"/>
      <c r="BI121" s="1512"/>
      <c r="BJ121" s="1513"/>
    </row>
    <row r="122" spans="2:62" ht="20.25" customHeight="1" x14ac:dyDescent="0.15">
      <c r="B122" s="1520"/>
      <c r="C122" s="1521"/>
      <c r="D122" s="1522"/>
      <c r="E122" s="324"/>
      <c r="F122" s="325">
        <f>C121</f>
        <v>0</v>
      </c>
      <c r="G122" s="324"/>
      <c r="H122" s="325">
        <f>I121</f>
        <v>0</v>
      </c>
      <c r="I122" s="1523"/>
      <c r="J122" s="1524"/>
      <c r="K122" s="1525"/>
      <c r="L122" s="1526"/>
      <c r="M122" s="1526"/>
      <c r="N122" s="1522"/>
      <c r="O122" s="1501"/>
      <c r="P122" s="1502"/>
      <c r="Q122" s="1502"/>
      <c r="R122" s="1502"/>
      <c r="S122" s="1503"/>
      <c r="T122" s="319" t="s">
        <v>924</v>
      </c>
      <c r="U122" s="320"/>
      <c r="V122" s="321"/>
      <c r="W122" s="307" t="str">
        <f>IF(W121="","",VLOOKUP(W121,'別紙１-１　シフト記号表（従来型・ユニット型共通）'!$C$6:$L$47,10,FALSE))</f>
        <v/>
      </c>
      <c r="X122" s="308" t="str">
        <f>IF(X121="","",VLOOKUP(X121,'別紙１-１　シフト記号表（従来型・ユニット型共通）'!$C$6:$L$47,10,FALSE))</f>
        <v/>
      </c>
      <c r="Y122" s="308" t="str">
        <f>IF(Y121="","",VLOOKUP(Y121,'別紙１-１　シフト記号表（従来型・ユニット型共通）'!$C$6:$L$47,10,FALSE))</f>
        <v/>
      </c>
      <c r="Z122" s="308" t="str">
        <f>IF(Z121="","",VLOOKUP(Z121,'別紙１-１　シフト記号表（従来型・ユニット型共通）'!$C$6:$L$47,10,FALSE))</f>
        <v/>
      </c>
      <c r="AA122" s="308" t="str">
        <f>IF(AA121="","",VLOOKUP(AA121,'別紙１-１　シフト記号表（従来型・ユニット型共通）'!$C$6:$L$47,10,FALSE))</f>
        <v/>
      </c>
      <c r="AB122" s="308" t="str">
        <f>IF(AB121="","",VLOOKUP(AB121,'別紙１-１　シフト記号表（従来型・ユニット型共通）'!$C$6:$L$47,10,FALSE))</f>
        <v/>
      </c>
      <c r="AC122" s="309" t="str">
        <f>IF(AC121="","",VLOOKUP(AC121,'別紙１-１　シフト記号表（従来型・ユニット型共通）'!$C$6:$L$47,10,FALSE))</f>
        <v/>
      </c>
      <c r="AD122" s="307" t="str">
        <f>IF(AD121="","",VLOOKUP(AD121,'別紙１-１　シフト記号表（従来型・ユニット型共通）'!$C$6:$L$47,10,FALSE))</f>
        <v/>
      </c>
      <c r="AE122" s="308" t="str">
        <f>IF(AE121="","",VLOOKUP(AE121,'別紙１-１　シフト記号表（従来型・ユニット型共通）'!$C$6:$L$47,10,FALSE))</f>
        <v/>
      </c>
      <c r="AF122" s="308" t="str">
        <f>IF(AF121="","",VLOOKUP(AF121,'別紙１-１　シフト記号表（従来型・ユニット型共通）'!$C$6:$L$47,10,FALSE))</f>
        <v/>
      </c>
      <c r="AG122" s="308" t="str">
        <f>IF(AG121="","",VLOOKUP(AG121,'別紙１-１　シフト記号表（従来型・ユニット型共通）'!$C$6:$L$47,10,FALSE))</f>
        <v/>
      </c>
      <c r="AH122" s="308" t="str">
        <f>IF(AH121="","",VLOOKUP(AH121,'別紙１-１　シフト記号表（従来型・ユニット型共通）'!$C$6:$L$47,10,FALSE))</f>
        <v/>
      </c>
      <c r="AI122" s="308" t="str">
        <f>IF(AI121="","",VLOOKUP(AI121,'別紙１-１　シフト記号表（従来型・ユニット型共通）'!$C$6:$L$47,10,FALSE))</f>
        <v/>
      </c>
      <c r="AJ122" s="309" t="str">
        <f>IF(AJ121="","",VLOOKUP(AJ121,'別紙１-１　シフト記号表（従来型・ユニット型共通）'!$C$6:$L$47,10,FALSE))</f>
        <v/>
      </c>
      <c r="AK122" s="307" t="str">
        <f>IF(AK121="","",VLOOKUP(AK121,'別紙１-１　シフト記号表（従来型・ユニット型共通）'!$C$6:$L$47,10,FALSE))</f>
        <v/>
      </c>
      <c r="AL122" s="308" t="str">
        <f>IF(AL121="","",VLOOKUP(AL121,'別紙１-１　シフト記号表（従来型・ユニット型共通）'!$C$6:$L$47,10,FALSE))</f>
        <v/>
      </c>
      <c r="AM122" s="308" t="str">
        <f>IF(AM121="","",VLOOKUP(AM121,'別紙１-１　シフト記号表（従来型・ユニット型共通）'!$C$6:$L$47,10,FALSE))</f>
        <v/>
      </c>
      <c r="AN122" s="308" t="str">
        <f>IF(AN121="","",VLOOKUP(AN121,'別紙１-１　シフト記号表（従来型・ユニット型共通）'!$C$6:$L$47,10,FALSE))</f>
        <v/>
      </c>
      <c r="AO122" s="308" t="str">
        <f>IF(AO121="","",VLOOKUP(AO121,'別紙１-１　シフト記号表（従来型・ユニット型共通）'!$C$6:$L$47,10,FALSE))</f>
        <v/>
      </c>
      <c r="AP122" s="308" t="str">
        <f>IF(AP121="","",VLOOKUP(AP121,'別紙１-１　シフト記号表（従来型・ユニット型共通）'!$C$6:$L$47,10,FALSE))</f>
        <v/>
      </c>
      <c r="AQ122" s="309" t="str">
        <f>IF(AQ121="","",VLOOKUP(AQ121,'別紙１-１　シフト記号表（従来型・ユニット型共通）'!$C$6:$L$47,10,FALSE))</f>
        <v/>
      </c>
      <c r="AR122" s="307" t="str">
        <f>IF(AR121="","",VLOOKUP(AR121,'別紙１-１　シフト記号表（従来型・ユニット型共通）'!$C$6:$L$47,10,FALSE))</f>
        <v/>
      </c>
      <c r="AS122" s="308" t="str">
        <f>IF(AS121="","",VLOOKUP(AS121,'別紙１-１　シフト記号表（従来型・ユニット型共通）'!$C$6:$L$47,10,FALSE))</f>
        <v/>
      </c>
      <c r="AT122" s="308" t="str">
        <f>IF(AT121="","",VLOOKUP(AT121,'別紙１-１　シフト記号表（従来型・ユニット型共通）'!$C$6:$L$47,10,FALSE))</f>
        <v/>
      </c>
      <c r="AU122" s="308" t="str">
        <f>IF(AU121="","",VLOOKUP(AU121,'別紙１-１　シフト記号表（従来型・ユニット型共通）'!$C$6:$L$47,10,FALSE))</f>
        <v/>
      </c>
      <c r="AV122" s="308" t="str">
        <f>IF(AV121="","",VLOOKUP(AV121,'別紙１-１　シフト記号表（従来型・ユニット型共通）'!$C$6:$L$47,10,FALSE))</f>
        <v/>
      </c>
      <c r="AW122" s="308" t="str">
        <f>IF(AW121="","",VLOOKUP(AW121,'別紙１-１　シフト記号表（従来型・ユニット型共通）'!$C$6:$L$47,10,FALSE))</f>
        <v/>
      </c>
      <c r="AX122" s="309" t="str">
        <f>IF(AX121="","",VLOOKUP(AX121,'別紙１-１　シフト記号表（従来型・ユニット型共通）'!$C$6:$L$47,10,FALSE))</f>
        <v/>
      </c>
      <c r="AY122" s="307" t="str">
        <f>IF(AY121="","",VLOOKUP(AY121,'別紙１-１　シフト記号表（従来型・ユニット型共通）'!$C$6:$L$47,10,FALSE))</f>
        <v/>
      </c>
      <c r="AZ122" s="308" t="str">
        <f>IF(AZ121="","",VLOOKUP(AZ121,'別紙１-１　シフト記号表（従来型・ユニット型共通）'!$C$6:$L$47,10,FALSE))</f>
        <v/>
      </c>
      <c r="BA122" s="308" t="str">
        <f>IF(BA121="","",VLOOKUP(BA121,'別紙１-１　シフト記号表（従来型・ユニット型共通）'!$C$6:$L$47,10,FALSE))</f>
        <v/>
      </c>
      <c r="BB122" s="1530">
        <f>IF($BE$3="４週",SUM(W122:AX122),IF($BE$3="暦月",SUM(W122:BA122),""))</f>
        <v>0</v>
      </c>
      <c r="BC122" s="1531"/>
      <c r="BD122" s="1532">
        <f>IF($BE$3="４週",BB122/4,IF($BE$3="暦月",(BB122/($BE$8/7)),""))</f>
        <v>0</v>
      </c>
      <c r="BE122" s="1531"/>
      <c r="BF122" s="1527"/>
      <c r="BG122" s="1528"/>
      <c r="BH122" s="1528"/>
      <c r="BI122" s="1528"/>
      <c r="BJ122" s="1529"/>
    </row>
    <row r="123" spans="2:62" ht="20.25" customHeight="1" x14ac:dyDescent="0.15">
      <c r="B123" s="1487">
        <f>B121+1</f>
        <v>54</v>
      </c>
      <c r="C123" s="1489"/>
      <c r="D123" s="1490"/>
      <c r="E123" s="302"/>
      <c r="F123" s="303"/>
      <c r="G123" s="302"/>
      <c r="H123" s="303"/>
      <c r="I123" s="1493"/>
      <c r="J123" s="1494"/>
      <c r="K123" s="1497"/>
      <c r="L123" s="1498"/>
      <c r="M123" s="1498"/>
      <c r="N123" s="1490"/>
      <c r="O123" s="1501"/>
      <c r="P123" s="1502"/>
      <c r="Q123" s="1502"/>
      <c r="R123" s="1502"/>
      <c r="S123" s="1503"/>
      <c r="T123" s="322" t="s">
        <v>921</v>
      </c>
      <c r="V123" s="323"/>
      <c r="W123" s="315"/>
      <c r="X123" s="316"/>
      <c r="Y123" s="316"/>
      <c r="Z123" s="316"/>
      <c r="AA123" s="316"/>
      <c r="AB123" s="316"/>
      <c r="AC123" s="317"/>
      <c r="AD123" s="315"/>
      <c r="AE123" s="316"/>
      <c r="AF123" s="316"/>
      <c r="AG123" s="316"/>
      <c r="AH123" s="316"/>
      <c r="AI123" s="316"/>
      <c r="AJ123" s="317"/>
      <c r="AK123" s="315"/>
      <c r="AL123" s="316"/>
      <c r="AM123" s="316"/>
      <c r="AN123" s="316"/>
      <c r="AO123" s="316"/>
      <c r="AP123" s="316"/>
      <c r="AQ123" s="317"/>
      <c r="AR123" s="315"/>
      <c r="AS123" s="316"/>
      <c r="AT123" s="316"/>
      <c r="AU123" s="316"/>
      <c r="AV123" s="316"/>
      <c r="AW123" s="316"/>
      <c r="AX123" s="317"/>
      <c r="AY123" s="315"/>
      <c r="AZ123" s="316"/>
      <c r="BA123" s="318"/>
      <c r="BB123" s="1507"/>
      <c r="BC123" s="1508"/>
      <c r="BD123" s="1509"/>
      <c r="BE123" s="1510"/>
      <c r="BF123" s="1511"/>
      <c r="BG123" s="1512"/>
      <c r="BH123" s="1512"/>
      <c r="BI123" s="1512"/>
      <c r="BJ123" s="1513"/>
    </row>
    <row r="124" spans="2:62" ht="20.25" customHeight="1" x14ac:dyDescent="0.15">
      <c r="B124" s="1520"/>
      <c r="C124" s="1521"/>
      <c r="D124" s="1522"/>
      <c r="E124" s="324"/>
      <c r="F124" s="325">
        <f>C123</f>
        <v>0</v>
      </c>
      <c r="G124" s="324"/>
      <c r="H124" s="325">
        <f>I123</f>
        <v>0</v>
      </c>
      <c r="I124" s="1523"/>
      <c r="J124" s="1524"/>
      <c r="K124" s="1525"/>
      <c r="L124" s="1526"/>
      <c r="M124" s="1526"/>
      <c r="N124" s="1522"/>
      <c r="O124" s="1501"/>
      <c r="P124" s="1502"/>
      <c r="Q124" s="1502"/>
      <c r="R124" s="1502"/>
      <c r="S124" s="1503"/>
      <c r="T124" s="319" t="s">
        <v>924</v>
      </c>
      <c r="U124" s="320"/>
      <c r="V124" s="321"/>
      <c r="W124" s="307" t="str">
        <f>IF(W123="","",VLOOKUP(W123,'別紙１-１　シフト記号表（従来型・ユニット型共通）'!$C$6:$L$47,10,FALSE))</f>
        <v/>
      </c>
      <c r="X124" s="308" t="str">
        <f>IF(X123="","",VLOOKUP(X123,'別紙１-１　シフト記号表（従来型・ユニット型共通）'!$C$6:$L$47,10,FALSE))</f>
        <v/>
      </c>
      <c r="Y124" s="308" t="str">
        <f>IF(Y123="","",VLOOKUP(Y123,'別紙１-１　シフト記号表（従来型・ユニット型共通）'!$C$6:$L$47,10,FALSE))</f>
        <v/>
      </c>
      <c r="Z124" s="308" t="str">
        <f>IF(Z123="","",VLOOKUP(Z123,'別紙１-１　シフト記号表（従来型・ユニット型共通）'!$C$6:$L$47,10,FALSE))</f>
        <v/>
      </c>
      <c r="AA124" s="308" t="str">
        <f>IF(AA123="","",VLOOKUP(AA123,'別紙１-１　シフト記号表（従来型・ユニット型共通）'!$C$6:$L$47,10,FALSE))</f>
        <v/>
      </c>
      <c r="AB124" s="308" t="str">
        <f>IF(AB123="","",VLOOKUP(AB123,'別紙１-１　シフト記号表（従来型・ユニット型共通）'!$C$6:$L$47,10,FALSE))</f>
        <v/>
      </c>
      <c r="AC124" s="309" t="str">
        <f>IF(AC123="","",VLOOKUP(AC123,'別紙１-１　シフト記号表（従来型・ユニット型共通）'!$C$6:$L$47,10,FALSE))</f>
        <v/>
      </c>
      <c r="AD124" s="307" t="str">
        <f>IF(AD123="","",VLOOKUP(AD123,'別紙１-１　シフト記号表（従来型・ユニット型共通）'!$C$6:$L$47,10,FALSE))</f>
        <v/>
      </c>
      <c r="AE124" s="308" t="str">
        <f>IF(AE123="","",VLOOKUP(AE123,'別紙１-１　シフト記号表（従来型・ユニット型共通）'!$C$6:$L$47,10,FALSE))</f>
        <v/>
      </c>
      <c r="AF124" s="308" t="str">
        <f>IF(AF123="","",VLOOKUP(AF123,'別紙１-１　シフト記号表（従来型・ユニット型共通）'!$C$6:$L$47,10,FALSE))</f>
        <v/>
      </c>
      <c r="AG124" s="308" t="str">
        <f>IF(AG123="","",VLOOKUP(AG123,'別紙１-１　シフト記号表（従来型・ユニット型共通）'!$C$6:$L$47,10,FALSE))</f>
        <v/>
      </c>
      <c r="AH124" s="308" t="str">
        <f>IF(AH123="","",VLOOKUP(AH123,'別紙１-１　シフト記号表（従来型・ユニット型共通）'!$C$6:$L$47,10,FALSE))</f>
        <v/>
      </c>
      <c r="AI124" s="308" t="str">
        <f>IF(AI123="","",VLOOKUP(AI123,'別紙１-１　シフト記号表（従来型・ユニット型共通）'!$C$6:$L$47,10,FALSE))</f>
        <v/>
      </c>
      <c r="AJ124" s="309" t="str">
        <f>IF(AJ123="","",VLOOKUP(AJ123,'別紙１-１　シフト記号表（従来型・ユニット型共通）'!$C$6:$L$47,10,FALSE))</f>
        <v/>
      </c>
      <c r="AK124" s="307" t="str">
        <f>IF(AK123="","",VLOOKUP(AK123,'別紙１-１　シフト記号表（従来型・ユニット型共通）'!$C$6:$L$47,10,FALSE))</f>
        <v/>
      </c>
      <c r="AL124" s="308" t="str">
        <f>IF(AL123="","",VLOOKUP(AL123,'別紙１-１　シフト記号表（従来型・ユニット型共通）'!$C$6:$L$47,10,FALSE))</f>
        <v/>
      </c>
      <c r="AM124" s="308" t="str">
        <f>IF(AM123="","",VLOOKUP(AM123,'別紙１-１　シフト記号表（従来型・ユニット型共通）'!$C$6:$L$47,10,FALSE))</f>
        <v/>
      </c>
      <c r="AN124" s="308" t="str">
        <f>IF(AN123="","",VLOOKUP(AN123,'別紙１-１　シフト記号表（従来型・ユニット型共通）'!$C$6:$L$47,10,FALSE))</f>
        <v/>
      </c>
      <c r="AO124" s="308" t="str">
        <f>IF(AO123="","",VLOOKUP(AO123,'別紙１-１　シフト記号表（従来型・ユニット型共通）'!$C$6:$L$47,10,FALSE))</f>
        <v/>
      </c>
      <c r="AP124" s="308" t="str">
        <f>IF(AP123="","",VLOOKUP(AP123,'別紙１-１　シフト記号表（従来型・ユニット型共通）'!$C$6:$L$47,10,FALSE))</f>
        <v/>
      </c>
      <c r="AQ124" s="309" t="str">
        <f>IF(AQ123="","",VLOOKUP(AQ123,'別紙１-１　シフト記号表（従来型・ユニット型共通）'!$C$6:$L$47,10,FALSE))</f>
        <v/>
      </c>
      <c r="AR124" s="307" t="str">
        <f>IF(AR123="","",VLOOKUP(AR123,'別紙１-１　シフト記号表（従来型・ユニット型共通）'!$C$6:$L$47,10,FALSE))</f>
        <v/>
      </c>
      <c r="AS124" s="308" t="str">
        <f>IF(AS123="","",VLOOKUP(AS123,'別紙１-１　シフト記号表（従来型・ユニット型共通）'!$C$6:$L$47,10,FALSE))</f>
        <v/>
      </c>
      <c r="AT124" s="308" t="str">
        <f>IF(AT123="","",VLOOKUP(AT123,'別紙１-１　シフト記号表（従来型・ユニット型共通）'!$C$6:$L$47,10,FALSE))</f>
        <v/>
      </c>
      <c r="AU124" s="308" t="str">
        <f>IF(AU123="","",VLOOKUP(AU123,'別紙１-１　シフト記号表（従来型・ユニット型共通）'!$C$6:$L$47,10,FALSE))</f>
        <v/>
      </c>
      <c r="AV124" s="308" t="str">
        <f>IF(AV123="","",VLOOKUP(AV123,'別紙１-１　シフト記号表（従来型・ユニット型共通）'!$C$6:$L$47,10,FALSE))</f>
        <v/>
      </c>
      <c r="AW124" s="308" t="str">
        <f>IF(AW123="","",VLOOKUP(AW123,'別紙１-１　シフト記号表（従来型・ユニット型共通）'!$C$6:$L$47,10,FALSE))</f>
        <v/>
      </c>
      <c r="AX124" s="309" t="str">
        <f>IF(AX123="","",VLOOKUP(AX123,'別紙１-１　シフト記号表（従来型・ユニット型共通）'!$C$6:$L$47,10,FALSE))</f>
        <v/>
      </c>
      <c r="AY124" s="307" t="str">
        <f>IF(AY123="","",VLOOKUP(AY123,'別紙１-１　シフト記号表（従来型・ユニット型共通）'!$C$6:$L$47,10,FALSE))</f>
        <v/>
      </c>
      <c r="AZ124" s="308" t="str">
        <f>IF(AZ123="","",VLOOKUP(AZ123,'別紙１-１　シフト記号表（従来型・ユニット型共通）'!$C$6:$L$47,10,FALSE))</f>
        <v/>
      </c>
      <c r="BA124" s="308" t="str">
        <f>IF(BA123="","",VLOOKUP(BA123,'別紙１-１　シフト記号表（従来型・ユニット型共通）'!$C$6:$L$47,10,FALSE))</f>
        <v/>
      </c>
      <c r="BB124" s="1530">
        <f>IF($BE$3="４週",SUM(W124:AX124),IF($BE$3="暦月",SUM(W124:BA124),""))</f>
        <v>0</v>
      </c>
      <c r="BC124" s="1531"/>
      <c r="BD124" s="1532">
        <f>IF($BE$3="４週",BB124/4,IF($BE$3="暦月",(BB124/($BE$8/7)),""))</f>
        <v>0</v>
      </c>
      <c r="BE124" s="1531"/>
      <c r="BF124" s="1527"/>
      <c r="BG124" s="1528"/>
      <c r="BH124" s="1528"/>
      <c r="BI124" s="1528"/>
      <c r="BJ124" s="1529"/>
    </row>
    <row r="125" spans="2:62" ht="20.25" customHeight="1" x14ac:dyDescent="0.15">
      <c r="B125" s="1487">
        <f>B123+1</f>
        <v>55</v>
      </c>
      <c r="C125" s="1489"/>
      <c r="D125" s="1490"/>
      <c r="E125" s="302"/>
      <c r="F125" s="303"/>
      <c r="G125" s="302"/>
      <c r="H125" s="303"/>
      <c r="I125" s="1493"/>
      <c r="J125" s="1494"/>
      <c r="K125" s="1497"/>
      <c r="L125" s="1498"/>
      <c r="M125" s="1498"/>
      <c r="N125" s="1490"/>
      <c r="O125" s="1501"/>
      <c r="P125" s="1502"/>
      <c r="Q125" s="1502"/>
      <c r="R125" s="1502"/>
      <c r="S125" s="1503"/>
      <c r="T125" s="322" t="s">
        <v>921</v>
      </c>
      <c r="V125" s="323"/>
      <c r="W125" s="315"/>
      <c r="X125" s="316"/>
      <c r="Y125" s="316"/>
      <c r="Z125" s="316"/>
      <c r="AA125" s="316"/>
      <c r="AB125" s="316"/>
      <c r="AC125" s="317"/>
      <c r="AD125" s="315"/>
      <c r="AE125" s="316"/>
      <c r="AF125" s="316"/>
      <c r="AG125" s="316"/>
      <c r="AH125" s="316"/>
      <c r="AI125" s="316"/>
      <c r="AJ125" s="317"/>
      <c r="AK125" s="315"/>
      <c r="AL125" s="316"/>
      <c r="AM125" s="316"/>
      <c r="AN125" s="316"/>
      <c r="AO125" s="316"/>
      <c r="AP125" s="316"/>
      <c r="AQ125" s="317"/>
      <c r="AR125" s="315"/>
      <c r="AS125" s="316"/>
      <c r="AT125" s="316"/>
      <c r="AU125" s="316"/>
      <c r="AV125" s="316"/>
      <c r="AW125" s="316"/>
      <c r="AX125" s="317"/>
      <c r="AY125" s="315"/>
      <c r="AZ125" s="316"/>
      <c r="BA125" s="318"/>
      <c r="BB125" s="1507"/>
      <c r="BC125" s="1508"/>
      <c r="BD125" s="1509"/>
      <c r="BE125" s="1510"/>
      <c r="BF125" s="1511"/>
      <c r="BG125" s="1512"/>
      <c r="BH125" s="1512"/>
      <c r="BI125" s="1512"/>
      <c r="BJ125" s="1513"/>
    </row>
    <row r="126" spans="2:62" ht="20.25" customHeight="1" x14ac:dyDescent="0.15">
      <c r="B126" s="1520"/>
      <c r="C126" s="1521"/>
      <c r="D126" s="1522"/>
      <c r="E126" s="324"/>
      <c r="F126" s="325">
        <f>C125</f>
        <v>0</v>
      </c>
      <c r="G126" s="324"/>
      <c r="H126" s="325">
        <f>I125</f>
        <v>0</v>
      </c>
      <c r="I126" s="1523"/>
      <c r="J126" s="1524"/>
      <c r="K126" s="1525"/>
      <c r="L126" s="1526"/>
      <c r="M126" s="1526"/>
      <c r="N126" s="1522"/>
      <c r="O126" s="1501"/>
      <c r="P126" s="1502"/>
      <c r="Q126" s="1502"/>
      <c r="R126" s="1502"/>
      <c r="S126" s="1503"/>
      <c r="T126" s="319" t="s">
        <v>924</v>
      </c>
      <c r="U126" s="320"/>
      <c r="V126" s="321"/>
      <c r="W126" s="307" t="str">
        <f>IF(W125="","",VLOOKUP(W125,'別紙１-１　シフト記号表（従来型・ユニット型共通）'!$C$6:$L$47,10,FALSE))</f>
        <v/>
      </c>
      <c r="X126" s="308" t="str">
        <f>IF(X125="","",VLOOKUP(X125,'別紙１-１　シフト記号表（従来型・ユニット型共通）'!$C$6:$L$47,10,FALSE))</f>
        <v/>
      </c>
      <c r="Y126" s="308" t="str">
        <f>IF(Y125="","",VLOOKUP(Y125,'別紙１-１　シフト記号表（従来型・ユニット型共通）'!$C$6:$L$47,10,FALSE))</f>
        <v/>
      </c>
      <c r="Z126" s="308" t="str">
        <f>IF(Z125="","",VLOOKUP(Z125,'別紙１-１　シフト記号表（従来型・ユニット型共通）'!$C$6:$L$47,10,FALSE))</f>
        <v/>
      </c>
      <c r="AA126" s="308" t="str">
        <f>IF(AA125="","",VLOOKUP(AA125,'別紙１-１　シフト記号表（従来型・ユニット型共通）'!$C$6:$L$47,10,FALSE))</f>
        <v/>
      </c>
      <c r="AB126" s="308" t="str">
        <f>IF(AB125="","",VLOOKUP(AB125,'別紙１-１　シフト記号表（従来型・ユニット型共通）'!$C$6:$L$47,10,FALSE))</f>
        <v/>
      </c>
      <c r="AC126" s="309" t="str">
        <f>IF(AC125="","",VLOOKUP(AC125,'別紙１-１　シフト記号表（従来型・ユニット型共通）'!$C$6:$L$47,10,FALSE))</f>
        <v/>
      </c>
      <c r="AD126" s="307" t="str">
        <f>IF(AD125="","",VLOOKUP(AD125,'別紙１-１　シフト記号表（従来型・ユニット型共通）'!$C$6:$L$47,10,FALSE))</f>
        <v/>
      </c>
      <c r="AE126" s="308" t="str">
        <f>IF(AE125="","",VLOOKUP(AE125,'別紙１-１　シフト記号表（従来型・ユニット型共通）'!$C$6:$L$47,10,FALSE))</f>
        <v/>
      </c>
      <c r="AF126" s="308" t="str">
        <f>IF(AF125="","",VLOOKUP(AF125,'別紙１-１　シフト記号表（従来型・ユニット型共通）'!$C$6:$L$47,10,FALSE))</f>
        <v/>
      </c>
      <c r="AG126" s="308" t="str">
        <f>IF(AG125="","",VLOOKUP(AG125,'別紙１-１　シフト記号表（従来型・ユニット型共通）'!$C$6:$L$47,10,FALSE))</f>
        <v/>
      </c>
      <c r="AH126" s="308" t="str">
        <f>IF(AH125="","",VLOOKUP(AH125,'別紙１-１　シフト記号表（従来型・ユニット型共通）'!$C$6:$L$47,10,FALSE))</f>
        <v/>
      </c>
      <c r="AI126" s="308" t="str">
        <f>IF(AI125="","",VLOOKUP(AI125,'別紙１-１　シフト記号表（従来型・ユニット型共通）'!$C$6:$L$47,10,FALSE))</f>
        <v/>
      </c>
      <c r="AJ126" s="309" t="str">
        <f>IF(AJ125="","",VLOOKUP(AJ125,'別紙１-１　シフト記号表（従来型・ユニット型共通）'!$C$6:$L$47,10,FALSE))</f>
        <v/>
      </c>
      <c r="AK126" s="307" t="str">
        <f>IF(AK125="","",VLOOKUP(AK125,'別紙１-１　シフト記号表（従来型・ユニット型共通）'!$C$6:$L$47,10,FALSE))</f>
        <v/>
      </c>
      <c r="AL126" s="308" t="str">
        <f>IF(AL125="","",VLOOKUP(AL125,'別紙１-１　シフト記号表（従来型・ユニット型共通）'!$C$6:$L$47,10,FALSE))</f>
        <v/>
      </c>
      <c r="AM126" s="308" t="str">
        <f>IF(AM125="","",VLOOKUP(AM125,'別紙１-１　シフト記号表（従来型・ユニット型共通）'!$C$6:$L$47,10,FALSE))</f>
        <v/>
      </c>
      <c r="AN126" s="308" t="str">
        <f>IF(AN125="","",VLOOKUP(AN125,'別紙１-１　シフト記号表（従来型・ユニット型共通）'!$C$6:$L$47,10,FALSE))</f>
        <v/>
      </c>
      <c r="AO126" s="308" t="str">
        <f>IF(AO125="","",VLOOKUP(AO125,'別紙１-１　シフト記号表（従来型・ユニット型共通）'!$C$6:$L$47,10,FALSE))</f>
        <v/>
      </c>
      <c r="AP126" s="308" t="str">
        <f>IF(AP125="","",VLOOKUP(AP125,'別紙１-１　シフト記号表（従来型・ユニット型共通）'!$C$6:$L$47,10,FALSE))</f>
        <v/>
      </c>
      <c r="AQ126" s="309" t="str">
        <f>IF(AQ125="","",VLOOKUP(AQ125,'別紙１-１　シフト記号表（従来型・ユニット型共通）'!$C$6:$L$47,10,FALSE))</f>
        <v/>
      </c>
      <c r="AR126" s="307" t="str">
        <f>IF(AR125="","",VLOOKUP(AR125,'別紙１-１　シフト記号表（従来型・ユニット型共通）'!$C$6:$L$47,10,FALSE))</f>
        <v/>
      </c>
      <c r="AS126" s="308" t="str">
        <f>IF(AS125="","",VLOOKUP(AS125,'別紙１-１　シフト記号表（従来型・ユニット型共通）'!$C$6:$L$47,10,FALSE))</f>
        <v/>
      </c>
      <c r="AT126" s="308" t="str">
        <f>IF(AT125="","",VLOOKUP(AT125,'別紙１-１　シフト記号表（従来型・ユニット型共通）'!$C$6:$L$47,10,FALSE))</f>
        <v/>
      </c>
      <c r="AU126" s="308" t="str">
        <f>IF(AU125="","",VLOOKUP(AU125,'別紙１-１　シフト記号表（従来型・ユニット型共通）'!$C$6:$L$47,10,FALSE))</f>
        <v/>
      </c>
      <c r="AV126" s="308" t="str">
        <f>IF(AV125="","",VLOOKUP(AV125,'別紙１-１　シフト記号表（従来型・ユニット型共通）'!$C$6:$L$47,10,FALSE))</f>
        <v/>
      </c>
      <c r="AW126" s="308" t="str">
        <f>IF(AW125="","",VLOOKUP(AW125,'別紙１-１　シフト記号表（従来型・ユニット型共通）'!$C$6:$L$47,10,FALSE))</f>
        <v/>
      </c>
      <c r="AX126" s="309" t="str">
        <f>IF(AX125="","",VLOOKUP(AX125,'別紙１-１　シフト記号表（従来型・ユニット型共通）'!$C$6:$L$47,10,FALSE))</f>
        <v/>
      </c>
      <c r="AY126" s="307" t="str">
        <f>IF(AY125="","",VLOOKUP(AY125,'別紙１-１　シフト記号表（従来型・ユニット型共通）'!$C$6:$L$47,10,FALSE))</f>
        <v/>
      </c>
      <c r="AZ126" s="308" t="str">
        <f>IF(AZ125="","",VLOOKUP(AZ125,'別紙１-１　シフト記号表（従来型・ユニット型共通）'!$C$6:$L$47,10,FALSE))</f>
        <v/>
      </c>
      <c r="BA126" s="308" t="str">
        <f>IF(BA125="","",VLOOKUP(BA125,'別紙１-１　シフト記号表（従来型・ユニット型共通）'!$C$6:$L$47,10,FALSE))</f>
        <v/>
      </c>
      <c r="BB126" s="1530">
        <f>IF($BE$3="４週",SUM(W126:AX126),IF($BE$3="暦月",SUM(W126:BA126),""))</f>
        <v>0</v>
      </c>
      <c r="BC126" s="1531"/>
      <c r="BD126" s="1532">
        <f>IF($BE$3="４週",BB126/4,IF($BE$3="暦月",(BB126/($BE$8/7)),""))</f>
        <v>0</v>
      </c>
      <c r="BE126" s="1531"/>
      <c r="BF126" s="1527"/>
      <c r="BG126" s="1528"/>
      <c r="BH126" s="1528"/>
      <c r="BI126" s="1528"/>
      <c r="BJ126" s="1529"/>
    </row>
    <row r="127" spans="2:62" ht="20.25" customHeight="1" x14ac:dyDescent="0.15">
      <c r="B127" s="1487">
        <f>B125+1</f>
        <v>56</v>
      </c>
      <c r="C127" s="1489"/>
      <c r="D127" s="1490"/>
      <c r="E127" s="302"/>
      <c r="F127" s="303"/>
      <c r="G127" s="302"/>
      <c r="H127" s="303"/>
      <c r="I127" s="1493"/>
      <c r="J127" s="1494"/>
      <c r="K127" s="1497"/>
      <c r="L127" s="1498"/>
      <c r="M127" s="1498"/>
      <c r="N127" s="1490"/>
      <c r="O127" s="1501"/>
      <c r="P127" s="1502"/>
      <c r="Q127" s="1502"/>
      <c r="R127" s="1502"/>
      <c r="S127" s="1503"/>
      <c r="T127" s="322" t="s">
        <v>921</v>
      </c>
      <c r="V127" s="323"/>
      <c r="W127" s="315"/>
      <c r="X127" s="316"/>
      <c r="Y127" s="316"/>
      <c r="Z127" s="316"/>
      <c r="AA127" s="316"/>
      <c r="AB127" s="316"/>
      <c r="AC127" s="317"/>
      <c r="AD127" s="315"/>
      <c r="AE127" s="316"/>
      <c r="AF127" s="316"/>
      <c r="AG127" s="316"/>
      <c r="AH127" s="316"/>
      <c r="AI127" s="316"/>
      <c r="AJ127" s="317"/>
      <c r="AK127" s="315"/>
      <c r="AL127" s="316"/>
      <c r="AM127" s="316"/>
      <c r="AN127" s="316"/>
      <c r="AO127" s="316"/>
      <c r="AP127" s="316"/>
      <c r="AQ127" s="317"/>
      <c r="AR127" s="315"/>
      <c r="AS127" s="316"/>
      <c r="AT127" s="316"/>
      <c r="AU127" s="316"/>
      <c r="AV127" s="316"/>
      <c r="AW127" s="316"/>
      <c r="AX127" s="317"/>
      <c r="AY127" s="315"/>
      <c r="AZ127" s="316"/>
      <c r="BA127" s="318"/>
      <c r="BB127" s="1507"/>
      <c r="BC127" s="1508"/>
      <c r="BD127" s="1509"/>
      <c r="BE127" s="1510"/>
      <c r="BF127" s="1511"/>
      <c r="BG127" s="1512"/>
      <c r="BH127" s="1512"/>
      <c r="BI127" s="1512"/>
      <c r="BJ127" s="1513"/>
    </row>
    <row r="128" spans="2:62" ht="20.25" customHeight="1" x14ac:dyDescent="0.15">
      <c r="B128" s="1520"/>
      <c r="C128" s="1521"/>
      <c r="D128" s="1522"/>
      <c r="E128" s="324"/>
      <c r="F128" s="325">
        <f>C127</f>
        <v>0</v>
      </c>
      <c r="G128" s="324"/>
      <c r="H128" s="325">
        <f>I127</f>
        <v>0</v>
      </c>
      <c r="I128" s="1523"/>
      <c r="J128" s="1524"/>
      <c r="K128" s="1525"/>
      <c r="L128" s="1526"/>
      <c r="M128" s="1526"/>
      <c r="N128" s="1522"/>
      <c r="O128" s="1501"/>
      <c r="P128" s="1502"/>
      <c r="Q128" s="1502"/>
      <c r="R128" s="1502"/>
      <c r="S128" s="1503"/>
      <c r="T128" s="319" t="s">
        <v>924</v>
      </c>
      <c r="U128" s="320"/>
      <c r="V128" s="321"/>
      <c r="W128" s="307" t="str">
        <f>IF(W127="","",VLOOKUP(W127,'別紙１-１　シフト記号表（従来型・ユニット型共通）'!$C$6:$L$47,10,FALSE))</f>
        <v/>
      </c>
      <c r="X128" s="308" t="str">
        <f>IF(X127="","",VLOOKUP(X127,'別紙１-１　シフト記号表（従来型・ユニット型共通）'!$C$6:$L$47,10,FALSE))</f>
        <v/>
      </c>
      <c r="Y128" s="308" t="str">
        <f>IF(Y127="","",VLOOKUP(Y127,'別紙１-１　シフト記号表（従来型・ユニット型共通）'!$C$6:$L$47,10,FALSE))</f>
        <v/>
      </c>
      <c r="Z128" s="308" t="str">
        <f>IF(Z127="","",VLOOKUP(Z127,'別紙１-１　シフト記号表（従来型・ユニット型共通）'!$C$6:$L$47,10,FALSE))</f>
        <v/>
      </c>
      <c r="AA128" s="308" t="str">
        <f>IF(AA127="","",VLOOKUP(AA127,'別紙１-１　シフト記号表（従来型・ユニット型共通）'!$C$6:$L$47,10,FALSE))</f>
        <v/>
      </c>
      <c r="AB128" s="308" t="str">
        <f>IF(AB127="","",VLOOKUP(AB127,'別紙１-１　シフト記号表（従来型・ユニット型共通）'!$C$6:$L$47,10,FALSE))</f>
        <v/>
      </c>
      <c r="AC128" s="309" t="str">
        <f>IF(AC127="","",VLOOKUP(AC127,'別紙１-１　シフト記号表（従来型・ユニット型共通）'!$C$6:$L$47,10,FALSE))</f>
        <v/>
      </c>
      <c r="AD128" s="307" t="str">
        <f>IF(AD127="","",VLOOKUP(AD127,'別紙１-１　シフト記号表（従来型・ユニット型共通）'!$C$6:$L$47,10,FALSE))</f>
        <v/>
      </c>
      <c r="AE128" s="308" t="str">
        <f>IF(AE127="","",VLOOKUP(AE127,'別紙１-１　シフト記号表（従来型・ユニット型共通）'!$C$6:$L$47,10,FALSE))</f>
        <v/>
      </c>
      <c r="AF128" s="308" t="str">
        <f>IF(AF127="","",VLOOKUP(AF127,'別紙１-１　シフト記号表（従来型・ユニット型共通）'!$C$6:$L$47,10,FALSE))</f>
        <v/>
      </c>
      <c r="AG128" s="308" t="str">
        <f>IF(AG127="","",VLOOKUP(AG127,'別紙１-１　シフト記号表（従来型・ユニット型共通）'!$C$6:$L$47,10,FALSE))</f>
        <v/>
      </c>
      <c r="AH128" s="308" t="str">
        <f>IF(AH127="","",VLOOKUP(AH127,'別紙１-１　シフト記号表（従来型・ユニット型共通）'!$C$6:$L$47,10,FALSE))</f>
        <v/>
      </c>
      <c r="AI128" s="308" t="str">
        <f>IF(AI127="","",VLOOKUP(AI127,'別紙１-１　シフト記号表（従来型・ユニット型共通）'!$C$6:$L$47,10,FALSE))</f>
        <v/>
      </c>
      <c r="AJ128" s="309" t="str">
        <f>IF(AJ127="","",VLOOKUP(AJ127,'別紙１-１　シフト記号表（従来型・ユニット型共通）'!$C$6:$L$47,10,FALSE))</f>
        <v/>
      </c>
      <c r="AK128" s="307" t="str">
        <f>IF(AK127="","",VLOOKUP(AK127,'別紙１-１　シフト記号表（従来型・ユニット型共通）'!$C$6:$L$47,10,FALSE))</f>
        <v/>
      </c>
      <c r="AL128" s="308" t="str">
        <f>IF(AL127="","",VLOOKUP(AL127,'別紙１-１　シフト記号表（従来型・ユニット型共通）'!$C$6:$L$47,10,FALSE))</f>
        <v/>
      </c>
      <c r="AM128" s="308" t="str">
        <f>IF(AM127="","",VLOOKUP(AM127,'別紙１-１　シフト記号表（従来型・ユニット型共通）'!$C$6:$L$47,10,FALSE))</f>
        <v/>
      </c>
      <c r="AN128" s="308" t="str">
        <f>IF(AN127="","",VLOOKUP(AN127,'別紙１-１　シフト記号表（従来型・ユニット型共通）'!$C$6:$L$47,10,FALSE))</f>
        <v/>
      </c>
      <c r="AO128" s="308" t="str">
        <f>IF(AO127="","",VLOOKUP(AO127,'別紙１-１　シフト記号表（従来型・ユニット型共通）'!$C$6:$L$47,10,FALSE))</f>
        <v/>
      </c>
      <c r="AP128" s="308" t="str">
        <f>IF(AP127="","",VLOOKUP(AP127,'別紙１-１　シフト記号表（従来型・ユニット型共通）'!$C$6:$L$47,10,FALSE))</f>
        <v/>
      </c>
      <c r="AQ128" s="309" t="str">
        <f>IF(AQ127="","",VLOOKUP(AQ127,'別紙１-１　シフト記号表（従来型・ユニット型共通）'!$C$6:$L$47,10,FALSE))</f>
        <v/>
      </c>
      <c r="AR128" s="307" t="str">
        <f>IF(AR127="","",VLOOKUP(AR127,'別紙１-１　シフト記号表（従来型・ユニット型共通）'!$C$6:$L$47,10,FALSE))</f>
        <v/>
      </c>
      <c r="AS128" s="308" t="str">
        <f>IF(AS127="","",VLOOKUP(AS127,'別紙１-１　シフト記号表（従来型・ユニット型共通）'!$C$6:$L$47,10,FALSE))</f>
        <v/>
      </c>
      <c r="AT128" s="308" t="str">
        <f>IF(AT127="","",VLOOKUP(AT127,'別紙１-１　シフト記号表（従来型・ユニット型共通）'!$C$6:$L$47,10,FALSE))</f>
        <v/>
      </c>
      <c r="AU128" s="308" t="str">
        <f>IF(AU127="","",VLOOKUP(AU127,'別紙１-１　シフト記号表（従来型・ユニット型共通）'!$C$6:$L$47,10,FALSE))</f>
        <v/>
      </c>
      <c r="AV128" s="308" t="str">
        <f>IF(AV127="","",VLOOKUP(AV127,'別紙１-１　シフト記号表（従来型・ユニット型共通）'!$C$6:$L$47,10,FALSE))</f>
        <v/>
      </c>
      <c r="AW128" s="308" t="str">
        <f>IF(AW127="","",VLOOKUP(AW127,'別紙１-１　シフト記号表（従来型・ユニット型共通）'!$C$6:$L$47,10,FALSE))</f>
        <v/>
      </c>
      <c r="AX128" s="309" t="str">
        <f>IF(AX127="","",VLOOKUP(AX127,'別紙１-１　シフト記号表（従来型・ユニット型共通）'!$C$6:$L$47,10,FALSE))</f>
        <v/>
      </c>
      <c r="AY128" s="307" t="str">
        <f>IF(AY127="","",VLOOKUP(AY127,'別紙１-１　シフト記号表（従来型・ユニット型共通）'!$C$6:$L$47,10,FALSE))</f>
        <v/>
      </c>
      <c r="AZ128" s="308" t="str">
        <f>IF(AZ127="","",VLOOKUP(AZ127,'別紙１-１　シフト記号表（従来型・ユニット型共通）'!$C$6:$L$47,10,FALSE))</f>
        <v/>
      </c>
      <c r="BA128" s="308" t="str">
        <f>IF(BA127="","",VLOOKUP(BA127,'別紙１-１　シフト記号表（従来型・ユニット型共通）'!$C$6:$L$47,10,FALSE))</f>
        <v/>
      </c>
      <c r="BB128" s="1530">
        <f>IF($BE$3="４週",SUM(W128:AX128),IF($BE$3="暦月",SUM(W128:BA128),""))</f>
        <v>0</v>
      </c>
      <c r="BC128" s="1531"/>
      <c r="BD128" s="1532">
        <f>IF($BE$3="４週",BB128/4,IF($BE$3="暦月",(BB128/($BE$8/7)),""))</f>
        <v>0</v>
      </c>
      <c r="BE128" s="1531"/>
      <c r="BF128" s="1527"/>
      <c r="BG128" s="1528"/>
      <c r="BH128" s="1528"/>
      <c r="BI128" s="1528"/>
      <c r="BJ128" s="1529"/>
    </row>
    <row r="129" spans="2:62" ht="20.25" customHeight="1" x14ac:dyDescent="0.15">
      <c r="B129" s="1487">
        <f>B127+1</f>
        <v>57</v>
      </c>
      <c r="C129" s="1489"/>
      <c r="D129" s="1490"/>
      <c r="E129" s="302"/>
      <c r="F129" s="303"/>
      <c r="G129" s="302"/>
      <c r="H129" s="303"/>
      <c r="I129" s="1493"/>
      <c r="J129" s="1494"/>
      <c r="K129" s="1497"/>
      <c r="L129" s="1498"/>
      <c r="M129" s="1498"/>
      <c r="N129" s="1490"/>
      <c r="O129" s="1501"/>
      <c r="P129" s="1502"/>
      <c r="Q129" s="1502"/>
      <c r="R129" s="1502"/>
      <c r="S129" s="1503"/>
      <c r="T129" s="322" t="s">
        <v>921</v>
      </c>
      <c r="V129" s="323"/>
      <c r="W129" s="315"/>
      <c r="X129" s="316"/>
      <c r="Y129" s="316"/>
      <c r="Z129" s="316"/>
      <c r="AA129" s="316"/>
      <c r="AB129" s="316"/>
      <c r="AC129" s="317"/>
      <c r="AD129" s="315"/>
      <c r="AE129" s="316"/>
      <c r="AF129" s="316"/>
      <c r="AG129" s="316"/>
      <c r="AH129" s="316"/>
      <c r="AI129" s="316"/>
      <c r="AJ129" s="317"/>
      <c r="AK129" s="315"/>
      <c r="AL129" s="316"/>
      <c r="AM129" s="316"/>
      <c r="AN129" s="316"/>
      <c r="AO129" s="316"/>
      <c r="AP129" s="316"/>
      <c r="AQ129" s="317"/>
      <c r="AR129" s="315"/>
      <c r="AS129" s="316"/>
      <c r="AT129" s="316"/>
      <c r="AU129" s="316"/>
      <c r="AV129" s="316"/>
      <c r="AW129" s="316"/>
      <c r="AX129" s="317"/>
      <c r="AY129" s="315"/>
      <c r="AZ129" s="316"/>
      <c r="BA129" s="318"/>
      <c r="BB129" s="1507"/>
      <c r="BC129" s="1508"/>
      <c r="BD129" s="1509"/>
      <c r="BE129" s="1510"/>
      <c r="BF129" s="1511"/>
      <c r="BG129" s="1512"/>
      <c r="BH129" s="1512"/>
      <c r="BI129" s="1512"/>
      <c r="BJ129" s="1513"/>
    </row>
    <row r="130" spans="2:62" ht="20.25" customHeight="1" x14ac:dyDescent="0.15">
      <c r="B130" s="1520"/>
      <c r="C130" s="1521"/>
      <c r="D130" s="1522"/>
      <c r="E130" s="324"/>
      <c r="F130" s="325">
        <f>C129</f>
        <v>0</v>
      </c>
      <c r="G130" s="324"/>
      <c r="H130" s="325">
        <f>I129</f>
        <v>0</v>
      </c>
      <c r="I130" s="1523"/>
      <c r="J130" s="1524"/>
      <c r="K130" s="1525"/>
      <c r="L130" s="1526"/>
      <c r="M130" s="1526"/>
      <c r="N130" s="1522"/>
      <c r="O130" s="1501"/>
      <c r="P130" s="1502"/>
      <c r="Q130" s="1502"/>
      <c r="R130" s="1502"/>
      <c r="S130" s="1503"/>
      <c r="T130" s="319" t="s">
        <v>924</v>
      </c>
      <c r="U130" s="320"/>
      <c r="V130" s="321"/>
      <c r="W130" s="307" t="str">
        <f>IF(W129="","",VLOOKUP(W129,'別紙１-１　シフト記号表（従来型・ユニット型共通）'!$C$6:$L$47,10,FALSE))</f>
        <v/>
      </c>
      <c r="X130" s="308" t="str">
        <f>IF(X129="","",VLOOKUP(X129,'別紙１-１　シフト記号表（従来型・ユニット型共通）'!$C$6:$L$47,10,FALSE))</f>
        <v/>
      </c>
      <c r="Y130" s="308" t="str">
        <f>IF(Y129="","",VLOOKUP(Y129,'別紙１-１　シフト記号表（従来型・ユニット型共通）'!$C$6:$L$47,10,FALSE))</f>
        <v/>
      </c>
      <c r="Z130" s="308" t="str">
        <f>IF(Z129="","",VLOOKUP(Z129,'別紙１-１　シフト記号表（従来型・ユニット型共通）'!$C$6:$L$47,10,FALSE))</f>
        <v/>
      </c>
      <c r="AA130" s="308" t="str">
        <f>IF(AA129="","",VLOOKUP(AA129,'別紙１-１　シフト記号表（従来型・ユニット型共通）'!$C$6:$L$47,10,FALSE))</f>
        <v/>
      </c>
      <c r="AB130" s="308" t="str">
        <f>IF(AB129="","",VLOOKUP(AB129,'別紙１-１　シフト記号表（従来型・ユニット型共通）'!$C$6:$L$47,10,FALSE))</f>
        <v/>
      </c>
      <c r="AC130" s="309" t="str">
        <f>IF(AC129="","",VLOOKUP(AC129,'別紙１-１　シフト記号表（従来型・ユニット型共通）'!$C$6:$L$47,10,FALSE))</f>
        <v/>
      </c>
      <c r="AD130" s="307" t="str">
        <f>IF(AD129="","",VLOOKUP(AD129,'別紙１-１　シフト記号表（従来型・ユニット型共通）'!$C$6:$L$47,10,FALSE))</f>
        <v/>
      </c>
      <c r="AE130" s="308" t="str">
        <f>IF(AE129="","",VLOOKUP(AE129,'別紙１-１　シフト記号表（従来型・ユニット型共通）'!$C$6:$L$47,10,FALSE))</f>
        <v/>
      </c>
      <c r="AF130" s="308" t="str">
        <f>IF(AF129="","",VLOOKUP(AF129,'別紙１-１　シフト記号表（従来型・ユニット型共通）'!$C$6:$L$47,10,FALSE))</f>
        <v/>
      </c>
      <c r="AG130" s="308" t="str">
        <f>IF(AG129="","",VLOOKUP(AG129,'別紙１-１　シフト記号表（従来型・ユニット型共通）'!$C$6:$L$47,10,FALSE))</f>
        <v/>
      </c>
      <c r="AH130" s="308" t="str">
        <f>IF(AH129="","",VLOOKUP(AH129,'別紙１-１　シフト記号表（従来型・ユニット型共通）'!$C$6:$L$47,10,FALSE))</f>
        <v/>
      </c>
      <c r="AI130" s="308" t="str">
        <f>IF(AI129="","",VLOOKUP(AI129,'別紙１-１　シフト記号表（従来型・ユニット型共通）'!$C$6:$L$47,10,FALSE))</f>
        <v/>
      </c>
      <c r="AJ130" s="309" t="str">
        <f>IF(AJ129="","",VLOOKUP(AJ129,'別紙１-１　シフト記号表（従来型・ユニット型共通）'!$C$6:$L$47,10,FALSE))</f>
        <v/>
      </c>
      <c r="AK130" s="307" t="str">
        <f>IF(AK129="","",VLOOKUP(AK129,'別紙１-１　シフト記号表（従来型・ユニット型共通）'!$C$6:$L$47,10,FALSE))</f>
        <v/>
      </c>
      <c r="AL130" s="308" t="str">
        <f>IF(AL129="","",VLOOKUP(AL129,'別紙１-１　シフト記号表（従来型・ユニット型共通）'!$C$6:$L$47,10,FALSE))</f>
        <v/>
      </c>
      <c r="AM130" s="308" t="str">
        <f>IF(AM129="","",VLOOKUP(AM129,'別紙１-１　シフト記号表（従来型・ユニット型共通）'!$C$6:$L$47,10,FALSE))</f>
        <v/>
      </c>
      <c r="AN130" s="308" t="str">
        <f>IF(AN129="","",VLOOKUP(AN129,'別紙１-１　シフト記号表（従来型・ユニット型共通）'!$C$6:$L$47,10,FALSE))</f>
        <v/>
      </c>
      <c r="AO130" s="308" t="str">
        <f>IF(AO129="","",VLOOKUP(AO129,'別紙１-１　シフト記号表（従来型・ユニット型共通）'!$C$6:$L$47,10,FALSE))</f>
        <v/>
      </c>
      <c r="AP130" s="308" t="str">
        <f>IF(AP129="","",VLOOKUP(AP129,'別紙１-１　シフト記号表（従来型・ユニット型共通）'!$C$6:$L$47,10,FALSE))</f>
        <v/>
      </c>
      <c r="AQ130" s="309" t="str">
        <f>IF(AQ129="","",VLOOKUP(AQ129,'別紙１-１　シフト記号表（従来型・ユニット型共通）'!$C$6:$L$47,10,FALSE))</f>
        <v/>
      </c>
      <c r="AR130" s="307" t="str">
        <f>IF(AR129="","",VLOOKUP(AR129,'別紙１-１　シフト記号表（従来型・ユニット型共通）'!$C$6:$L$47,10,FALSE))</f>
        <v/>
      </c>
      <c r="AS130" s="308" t="str">
        <f>IF(AS129="","",VLOOKUP(AS129,'別紙１-１　シフト記号表（従来型・ユニット型共通）'!$C$6:$L$47,10,FALSE))</f>
        <v/>
      </c>
      <c r="AT130" s="308" t="str">
        <f>IF(AT129="","",VLOOKUP(AT129,'別紙１-１　シフト記号表（従来型・ユニット型共通）'!$C$6:$L$47,10,FALSE))</f>
        <v/>
      </c>
      <c r="AU130" s="308" t="str">
        <f>IF(AU129="","",VLOOKUP(AU129,'別紙１-１　シフト記号表（従来型・ユニット型共通）'!$C$6:$L$47,10,FALSE))</f>
        <v/>
      </c>
      <c r="AV130" s="308" t="str">
        <f>IF(AV129="","",VLOOKUP(AV129,'別紙１-１　シフト記号表（従来型・ユニット型共通）'!$C$6:$L$47,10,FALSE))</f>
        <v/>
      </c>
      <c r="AW130" s="308" t="str">
        <f>IF(AW129="","",VLOOKUP(AW129,'別紙１-１　シフト記号表（従来型・ユニット型共通）'!$C$6:$L$47,10,FALSE))</f>
        <v/>
      </c>
      <c r="AX130" s="309" t="str">
        <f>IF(AX129="","",VLOOKUP(AX129,'別紙１-１　シフト記号表（従来型・ユニット型共通）'!$C$6:$L$47,10,FALSE))</f>
        <v/>
      </c>
      <c r="AY130" s="307" t="str">
        <f>IF(AY129="","",VLOOKUP(AY129,'別紙１-１　シフト記号表（従来型・ユニット型共通）'!$C$6:$L$47,10,FALSE))</f>
        <v/>
      </c>
      <c r="AZ130" s="308" t="str">
        <f>IF(AZ129="","",VLOOKUP(AZ129,'別紙１-１　シフト記号表（従来型・ユニット型共通）'!$C$6:$L$47,10,FALSE))</f>
        <v/>
      </c>
      <c r="BA130" s="308" t="str">
        <f>IF(BA129="","",VLOOKUP(BA129,'別紙１-１　シフト記号表（従来型・ユニット型共通）'!$C$6:$L$47,10,FALSE))</f>
        <v/>
      </c>
      <c r="BB130" s="1530">
        <f>IF($BE$3="４週",SUM(W130:AX130),IF($BE$3="暦月",SUM(W130:BA130),""))</f>
        <v>0</v>
      </c>
      <c r="BC130" s="1531"/>
      <c r="BD130" s="1532">
        <f>IF($BE$3="４週",BB130/4,IF($BE$3="暦月",(BB130/($BE$8/7)),""))</f>
        <v>0</v>
      </c>
      <c r="BE130" s="1531"/>
      <c r="BF130" s="1527"/>
      <c r="BG130" s="1528"/>
      <c r="BH130" s="1528"/>
      <c r="BI130" s="1528"/>
      <c r="BJ130" s="1529"/>
    </row>
    <row r="131" spans="2:62" ht="20.25" customHeight="1" x14ac:dyDescent="0.15">
      <c r="B131" s="1487">
        <f>B129+1</f>
        <v>58</v>
      </c>
      <c r="C131" s="1489"/>
      <c r="D131" s="1490"/>
      <c r="E131" s="302"/>
      <c r="F131" s="303"/>
      <c r="G131" s="302"/>
      <c r="H131" s="303"/>
      <c r="I131" s="1493"/>
      <c r="J131" s="1494"/>
      <c r="K131" s="1497"/>
      <c r="L131" s="1498"/>
      <c r="M131" s="1498"/>
      <c r="N131" s="1490"/>
      <c r="O131" s="1501"/>
      <c r="P131" s="1502"/>
      <c r="Q131" s="1502"/>
      <c r="R131" s="1502"/>
      <c r="S131" s="1503"/>
      <c r="T131" s="322" t="s">
        <v>921</v>
      </c>
      <c r="V131" s="323"/>
      <c r="W131" s="315"/>
      <c r="X131" s="316"/>
      <c r="Y131" s="316"/>
      <c r="Z131" s="316"/>
      <c r="AA131" s="316"/>
      <c r="AB131" s="316"/>
      <c r="AC131" s="317"/>
      <c r="AD131" s="315"/>
      <c r="AE131" s="316"/>
      <c r="AF131" s="316"/>
      <c r="AG131" s="316"/>
      <c r="AH131" s="316"/>
      <c r="AI131" s="316"/>
      <c r="AJ131" s="317"/>
      <c r="AK131" s="315"/>
      <c r="AL131" s="316"/>
      <c r="AM131" s="316"/>
      <c r="AN131" s="316"/>
      <c r="AO131" s="316"/>
      <c r="AP131" s="316"/>
      <c r="AQ131" s="317"/>
      <c r="AR131" s="315"/>
      <c r="AS131" s="316"/>
      <c r="AT131" s="316"/>
      <c r="AU131" s="316"/>
      <c r="AV131" s="316"/>
      <c r="AW131" s="316"/>
      <c r="AX131" s="317"/>
      <c r="AY131" s="315"/>
      <c r="AZ131" s="316"/>
      <c r="BA131" s="318"/>
      <c r="BB131" s="1507"/>
      <c r="BC131" s="1508"/>
      <c r="BD131" s="1509"/>
      <c r="BE131" s="1510"/>
      <c r="BF131" s="1511"/>
      <c r="BG131" s="1512"/>
      <c r="BH131" s="1512"/>
      <c r="BI131" s="1512"/>
      <c r="BJ131" s="1513"/>
    </row>
    <row r="132" spans="2:62" ht="20.25" customHeight="1" x14ac:dyDescent="0.15">
      <c r="B132" s="1520"/>
      <c r="C132" s="1521"/>
      <c r="D132" s="1522"/>
      <c r="E132" s="324"/>
      <c r="F132" s="325">
        <f>C131</f>
        <v>0</v>
      </c>
      <c r="G132" s="324"/>
      <c r="H132" s="325">
        <f>I131</f>
        <v>0</v>
      </c>
      <c r="I132" s="1523"/>
      <c r="J132" s="1524"/>
      <c r="K132" s="1525"/>
      <c r="L132" s="1526"/>
      <c r="M132" s="1526"/>
      <c r="N132" s="1522"/>
      <c r="O132" s="1501"/>
      <c r="P132" s="1502"/>
      <c r="Q132" s="1502"/>
      <c r="R132" s="1502"/>
      <c r="S132" s="1503"/>
      <c r="T132" s="319" t="s">
        <v>924</v>
      </c>
      <c r="U132" s="320"/>
      <c r="V132" s="321"/>
      <c r="W132" s="307" t="str">
        <f>IF(W131="","",VLOOKUP(W131,'別紙１-１　シフト記号表（従来型・ユニット型共通）'!$C$6:$L$47,10,FALSE))</f>
        <v/>
      </c>
      <c r="X132" s="308" t="str">
        <f>IF(X131="","",VLOOKUP(X131,'別紙１-１　シフト記号表（従来型・ユニット型共通）'!$C$6:$L$47,10,FALSE))</f>
        <v/>
      </c>
      <c r="Y132" s="308" t="str">
        <f>IF(Y131="","",VLOOKUP(Y131,'別紙１-１　シフト記号表（従来型・ユニット型共通）'!$C$6:$L$47,10,FALSE))</f>
        <v/>
      </c>
      <c r="Z132" s="308" t="str">
        <f>IF(Z131="","",VLOOKUP(Z131,'別紙１-１　シフト記号表（従来型・ユニット型共通）'!$C$6:$L$47,10,FALSE))</f>
        <v/>
      </c>
      <c r="AA132" s="308" t="str">
        <f>IF(AA131="","",VLOOKUP(AA131,'別紙１-１　シフト記号表（従来型・ユニット型共通）'!$C$6:$L$47,10,FALSE))</f>
        <v/>
      </c>
      <c r="AB132" s="308" t="str">
        <f>IF(AB131="","",VLOOKUP(AB131,'別紙１-１　シフト記号表（従来型・ユニット型共通）'!$C$6:$L$47,10,FALSE))</f>
        <v/>
      </c>
      <c r="AC132" s="309" t="str">
        <f>IF(AC131="","",VLOOKUP(AC131,'別紙１-１　シフト記号表（従来型・ユニット型共通）'!$C$6:$L$47,10,FALSE))</f>
        <v/>
      </c>
      <c r="AD132" s="307" t="str">
        <f>IF(AD131="","",VLOOKUP(AD131,'別紙１-１　シフト記号表（従来型・ユニット型共通）'!$C$6:$L$47,10,FALSE))</f>
        <v/>
      </c>
      <c r="AE132" s="308" t="str">
        <f>IF(AE131="","",VLOOKUP(AE131,'別紙１-１　シフト記号表（従来型・ユニット型共通）'!$C$6:$L$47,10,FALSE))</f>
        <v/>
      </c>
      <c r="AF132" s="308" t="str">
        <f>IF(AF131="","",VLOOKUP(AF131,'別紙１-１　シフト記号表（従来型・ユニット型共通）'!$C$6:$L$47,10,FALSE))</f>
        <v/>
      </c>
      <c r="AG132" s="308" t="str">
        <f>IF(AG131="","",VLOOKUP(AG131,'別紙１-１　シフト記号表（従来型・ユニット型共通）'!$C$6:$L$47,10,FALSE))</f>
        <v/>
      </c>
      <c r="AH132" s="308" t="str">
        <f>IF(AH131="","",VLOOKUP(AH131,'別紙１-１　シフト記号表（従来型・ユニット型共通）'!$C$6:$L$47,10,FALSE))</f>
        <v/>
      </c>
      <c r="AI132" s="308" t="str">
        <f>IF(AI131="","",VLOOKUP(AI131,'別紙１-１　シフト記号表（従来型・ユニット型共通）'!$C$6:$L$47,10,FALSE))</f>
        <v/>
      </c>
      <c r="AJ132" s="309" t="str">
        <f>IF(AJ131="","",VLOOKUP(AJ131,'別紙１-１　シフト記号表（従来型・ユニット型共通）'!$C$6:$L$47,10,FALSE))</f>
        <v/>
      </c>
      <c r="AK132" s="307" t="str">
        <f>IF(AK131="","",VLOOKUP(AK131,'別紙１-１　シフト記号表（従来型・ユニット型共通）'!$C$6:$L$47,10,FALSE))</f>
        <v/>
      </c>
      <c r="AL132" s="308" t="str">
        <f>IF(AL131="","",VLOOKUP(AL131,'別紙１-１　シフト記号表（従来型・ユニット型共通）'!$C$6:$L$47,10,FALSE))</f>
        <v/>
      </c>
      <c r="AM132" s="308" t="str">
        <f>IF(AM131="","",VLOOKUP(AM131,'別紙１-１　シフト記号表（従来型・ユニット型共通）'!$C$6:$L$47,10,FALSE))</f>
        <v/>
      </c>
      <c r="AN132" s="308" t="str">
        <f>IF(AN131="","",VLOOKUP(AN131,'別紙１-１　シフト記号表（従来型・ユニット型共通）'!$C$6:$L$47,10,FALSE))</f>
        <v/>
      </c>
      <c r="AO132" s="308" t="str">
        <f>IF(AO131="","",VLOOKUP(AO131,'別紙１-１　シフト記号表（従来型・ユニット型共通）'!$C$6:$L$47,10,FALSE))</f>
        <v/>
      </c>
      <c r="AP132" s="308" t="str">
        <f>IF(AP131="","",VLOOKUP(AP131,'別紙１-１　シフト記号表（従来型・ユニット型共通）'!$C$6:$L$47,10,FALSE))</f>
        <v/>
      </c>
      <c r="AQ132" s="309" t="str">
        <f>IF(AQ131="","",VLOOKUP(AQ131,'別紙１-１　シフト記号表（従来型・ユニット型共通）'!$C$6:$L$47,10,FALSE))</f>
        <v/>
      </c>
      <c r="AR132" s="307" t="str">
        <f>IF(AR131="","",VLOOKUP(AR131,'別紙１-１　シフト記号表（従来型・ユニット型共通）'!$C$6:$L$47,10,FALSE))</f>
        <v/>
      </c>
      <c r="AS132" s="308" t="str">
        <f>IF(AS131="","",VLOOKUP(AS131,'別紙１-１　シフト記号表（従来型・ユニット型共通）'!$C$6:$L$47,10,FALSE))</f>
        <v/>
      </c>
      <c r="AT132" s="308" t="str">
        <f>IF(AT131="","",VLOOKUP(AT131,'別紙１-１　シフト記号表（従来型・ユニット型共通）'!$C$6:$L$47,10,FALSE))</f>
        <v/>
      </c>
      <c r="AU132" s="308" t="str">
        <f>IF(AU131="","",VLOOKUP(AU131,'別紙１-１　シフト記号表（従来型・ユニット型共通）'!$C$6:$L$47,10,FALSE))</f>
        <v/>
      </c>
      <c r="AV132" s="308" t="str">
        <f>IF(AV131="","",VLOOKUP(AV131,'別紙１-１　シフト記号表（従来型・ユニット型共通）'!$C$6:$L$47,10,FALSE))</f>
        <v/>
      </c>
      <c r="AW132" s="308" t="str">
        <f>IF(AW131="","",VLOOKUP(AW131,'別紙１-１　シフト記号表（従来型・ユニット型共通）'!$C$6:$L$47,10,FALSE))</f>
        <v/>
      </c>
      <c r="AX132" s="309" t="str">
        <f>IF(AX131="","",VLOOKUP(AX131,'別紙１-１　シフト記号表（従来型・ユニット型共通）'!$C$6:$L$47,10,FALSE))</f>
        <v/>
      </c>
      <c r="AY132" s="307" t="str">
        <f>IF(AY131="","",VLOOKUP(AY131,'別紙１-１　シフト記号表（従来型・ユニット型共通）'!$C$6:$L$47,10,FALSE))</f>
        <v/>
      </c>
      <c r="AZ132" s="308" t="str">
        <f>IF(AZ131="","",VLOOKUP(AZ131,'別紙１-１　シフト記号表（従来型・ユニット型共通）'!$C$6:$L$47,10,FALSE))</f>
        <v/>
      </c>
      <c r="BA132" s="308" t="str">
        <f>IF(BA131="","",VLOOKUP(BA131,'別紙１-１　シフト記号表（従来型・ユニット型共通）'!$C$6:$L$47,10,FALSE))</f>
        <v/>
      </c>
      <c r="BB132" s="1530">
        <f>IF($BE$3="４週",SUM(W132:AX132),IF($BE$3="暦月",SUM(W132:BA132),""))</f>
        <v>0</v>
      </c>
      <c r="BC132" s="1531"/>
      <c r="BD132" s="1532">
        <f>IF($BE$3="４週",BB132/4,IF($BE$3="暦月",(BB132/($BE$8/7)),""))</f>
        <v>0</v>
      </c>
      <c r="BE132" s="1531"/>
      <c r="BF132" s="1527"/>
      <c r="BG132" s="1528"/>
      <c r="BH132" s="1528"/>
      <c r="BI132" s="1528"/>
      <c r="BJ132" s="1529"/>
    </row>
    <row r="133" spans="2:62" ht="20.25" customHeight="1" x14ac:dyDescent="0.15">
      <c r="B133" s="1487">
        <f>B131+1</f>
        <v>59</v>
      </c>
      <c r="C133" s="1489"/>
      <c r="D133" s="1490"/>
      <c r="E133" s="302"/>
      <c r="F133" s="303"/>
      <c r="G133" s="302"/>
      <c r="H133" s="303"/>
      <c r="I133" s="1493"/>
      <c r="J133" s="1494"/>
      <c r="K133" s="1497"/>
      <c r="L133" s="1498"/>
      <c r="M133" s="1498"/>
      <c r="N133" s="1490"/>
      <c r="O133" s="1501"/>
      <c r="P133" s="1502"/>
      <c r="Q133" s="1502"/>
      <c r="R133" s="1502"/>
      <c r="S133" s="1503"/>
      <c r="T133" s="322" t="s">
        <v>921</v>
      </c>
      <c r="V133" s="323"/>
      <c r="W133" s="315"/>
      <c r="X133" s="316"/>
      <c r="Y133" s="316"/>
      <c r="Z133" s="316"/>
      <c r="AA133" s="316"/>
      <c r="AB133" s="316"/>
      <c r="AC133" s="317"/>
      <c r="AD133" s="315"/>
      <c r="AE133" s="316"/>
      <c r="AF133" s="316"/>
      <c r="AG133" s="316"/>
      <c r="AH133" s="316"/>
      <c r="AI133" s="316"/>
      <c r="AJ133" s="317"/>
      <c r="AK133" s="315"/>
      <c r="AL133" s="316"/>
      <c r="AM133" s="316"/>
      <c r="AN133" s="316"/>
      <c r="AO133" s="316"/>
      <c r="AP133" s="316"/>
      <c r="AQ133" s="317"/>
      <c r="AR133" s="315"/>
      <c r="AS133" s="316"/>
      <c r="AT133" s="316"/>
      <c r="AU133" s="316"/>
      <c r="AV133" s="316"/>
      <c r="AW133" s="316"/>
      <c r="AX133" s="317"/>
      <c r="AY133" s="315"/>
      <c r="AZ133" s="316"/>
      <c r="BA133" s="318"/>
      <c r="BB133" s="1507"/>
      <c r="BC133" s="1508"/>
      <c r="BD133" s="1509"/>
      <c r="BE133" s="1510"/>
      <c r="BF133" s="1511"/>
      <c r="BG133" s="1512"/>
      <c r="BH133" s="1512"/>
      <c r="BI133" s="1512"/>
      <c r="BJ133" s="1513"/>
    </row>
    <row r="134" spans="2:62" ht="20.25" customHeight="1" x14ac:dyDescent="0.15">
      <c r="B134" s="1520"/>
      <c r="C134" s="1521"/>
      <c r="D134" s="1522"/>
      <c r="E134" s="324"/>
      <c r="F134" s="325">
        <f>C133</f>
        <v>0</v>
      </c>
      <c r="G134" s="324"/>
      <c r="H134" s="325">
        <f>I133</f>
        <v>0</v>
      </c>
      <c r="I134" s="1523"/>
      <c r="J134" s="1524"/>
      <c r="K134" s="1525"/>
      <c r="L134" s="1526"/>
      <c r="M134" s="1526"/>
      <c r="N134" s="1522"/>
      <c r="O134" s="1501"/>
      <c r="P134" s="1502"/>
      <c r="Q134" s="1502"/>
      <c r="R134" s="1502"/>
      <c r="S134" s="1503"/>
      <c r="T134" s="319" t="s">
        <v>924</v>
      </c>
      <c r="U134" s="320"/>
      <c r="V134" s="321"/>
      <c r="W134" s="307" t="str">
        <f>IF(W133="","",VLOOKUP(W133,'別紙１-１　シフト記号表（従来型・ユニット型共通）'!$C$6:$L$47,10,FALSE))</f>
        <v/>
      </c>
      <c r="X134" s="308" t="str">
        <f>IF(X133="","",VLOOKUP(X133,'別紙１-１　シフト記号表（従来型・ユニット型共通）'!$C$6:$L$47,10,FALSE))</f>
        <v/>
      </c>
      <c r="Y134" s="308" t="str">
        <f>IF(Y133="","",VLOOKUP(Y133,'別紙１-１　シフト記号表（従来型・ユニット型共通）'!$C$6:$L$47,10,FALSE))</f>
        <v/>
      </c>
      <c r="Z134" s="308" t="str">
        <f>IF(Z133="","",VLOOKUP(Z133,'別紙１-１　シフト記号表（従来型・ユニット型共通）'!$C$6:$L$47,10,FALSE))</f>
        <v/>
      </c>
      <c r="AA134" s="308" t="str">
        <f>IF(AA133="","",VLOOKUP(AA133,'別紙１-１　シフト記号表（従来型・ユニット型共通）'!$C$6:$L$47,10,FALSE))</f>
        <v/>
      </c>
      <c r="AB134" s="308" t="str">
        <f>IF(AB133="","",VLOOKUP(AB133,'別紙１-１　シフト記号表（従来型・ユニット型共通）'!$C$6:$L$47,10,FALSE))</f>
        <v/>
      </c>
      <c r="AC134" s="309" t="str">
        <f>IF(AC133="","",VLOOKUP(AC133,'別紙１-１　シフト記号表（従来型・ユニット型共通）'!$C$6:$L$47,10,FALSE))</f>
        <v/>
      </c>
      <c r="AD134" s="307" t="str">
        <f>IF(AD133="","",VLOOKUP(AD133,'別紙１-１　シフト記号表（従来型・ユニット型共通）'!$C$6:$L$47,10,FALSE))</f>
        <v/>
      </c>
      <c r="AE134" s="308" t="str">
        <f>IF(AE133="","",VLOOKUP(AE133,'別紙１-１　シフト記号表（従来型・ユニット型共通）'!$C$6:$L$47,10,FALSE))</f>
        <v/>
      </c>
      <c r="AF134" s="308" t="str">
        <f>IF(AF133="","",VLOOKUP(AF133,'別紙１-１　シフト記号表（従来型・ユニット型共通）'!$C$6:$L$47,10,FALSE))</f>
        <v/>
      </c>
      <c r="AG134" s="308" t="str">
        <f>IF(AG133="","",VLOOKUP(AG133,'別紙１-１　シフト記号表（従来型・ユニット型共通）'!$C$6:$L$47,10,FALSE))</f>
        <v/>
      </c>
      <c r="AH134" s="308" t="str">
        <f>IF(AH133="","",VLOOKUP(AH133,'別紙１-１　シフト記号表（従来型・ユニット型共通）'!$C$6:$L$47,10,FALSE))</f>
        <v/>
      </c>
      <c r="AI134" s="308" t="str">
        <f>IF(AI133="","",VLOOKUP(AI133,'別紙１-１　シフト記号表（従来型・ユニット型共通）'!$C$6:$L$47,10,FALSE))</f>
        <v/>
      </c>
      <c r="AJ134" s="309" t="str">
        <f>IF(AJ133="","",VLOOKUP(AJ133,'別紙１-１　シフト記号表（従来型・ユニット型共通）'!$C$6:$L$47,10,FALSE))</f>
        <v/>
      </c>
      <c r="AK134" s="307" t="str">
        <f>IF(AK133="","",VLOOKUP(AK133,'別紙１-１　シフト記号表（従来型・ユニット型共通）'!$C$6:$L$47,10,FALSE))</f>
        <v/>
      </c>
      <c r="AL134" s="308" t="str">
        <f>IF(AL133="","",VLOOKUP(AL133,'別紙１-１　シフト記号表（従来型・ユニット型共通）'!$C$6:$L$47,10,FALSE))</f>
        <v/>
      </c>
      <c r="AM134" s="308" t="str">
        <f>IF(AM133="","",VLOOKUP(AM133,'別紙１-１　シフト記号表（従来型・ユニット型共通）'!$C$6:$L$47,10,FALSE))</f>
        <v/>
      </c>
      <c r="AN134" s="308" t="str">
        <f>IF(AN133="","",VLOOKUP(AN133,'別紙１-１　シフト記号表（従来型・ユニット型共通）'!$C$6:$L$47,10,FALSE))</f>
        <v/>
      </c>
      <c r="AO134" s="308" t="str">
        <f>IF(AO133="","",VLOOKUP(AO133,'別紙１-１　シフト記号表（従来型・ユニット型共通）'!$C$6:$L$47,10,FALSE))</f>
        <v/>
      </c>
      <c r="AP134" s="308" t="str">
        <f>IF(AP133="","",VLOOKUP(AP133,'別紙１-１　シフト記号表（従来型・ユニット型共通）'!$C$6:$L$47,10,FALSE))</f>
        <v/>
      </c>
      <c r="AQ134" s="309" t="str">
        <f>IF(AQ133="","",VLOOKUP(AQ133,'別紙１-１　シフト記号表（従来型・ユニット型共通）'!$C$6:$L$47,10,FALSE))</f>
        <v/>
      </c>
      <c r="AR134" s="307" t="str">
        <f>IF(AR133="","",VLOOKUP(AR133,'別紙１-１　シフト記号表（従来型・ユニット型共通）'!$C$6:$L$47,10,FALSE))</f>
        <v/>
      </c>
      <c r="AS134" s="308" t="str">
        <f>IF(AS133="","",VLOOKUP(AS133,'別紙１-１　シフト記号表（従来型・ユニット型共通）'!$C$6:$L$47,10,FALSE))</f>
        <v/>
      </c>
      <c r="AT134" s="308" t="str">
        <f>IF(AT133="","",VLOOKUP(AT133,'別紙１-１　シフト記号表（従来型・ユニット型共通）'!$C$6:$L$47,10,FALSE))</f>
        <v/>
      </c>
      <c r="AU134" s="308" t="str">
        <f>IF(AU133="","",VLOOKUP(AU133,'別紙１-１　シフト記号表（従来型・ユニット型共通）'!$C$6:$L$47,10,FALSE))</f>
        <v/>
      </c>
      <c r="AV134" s="308" t="str">
        <f>IF(AV133="","",VLOOKUP(AV133,'別紙１-１　シフト記号表（従来型・ユニット型共通）'!$C$6:$L$47,10,FALSE))</f>
        <v/>
      </c>
      <c r="AW134" s="308" t="str">
        <f>IF(AW133="","",VLOOKUP(AW133,'別紙１-１　シフト記号表（従来型・ユニット型共通）'!$C$6:$L$47,10,FALSE))</f>
        <v/>
      </c>
      <c r="AX134" s="309" t="str">
        <f>IF(AX133="","",VLOOKUP(AX133,'別紙１-１　シフト記号表（従来型・ユニット型共通）'!$C$6:$L$47,10,FALSE))</f>
        <v/>
      </c>
      <c r="AY134" s="307" t="str">
        <f>IF(AY133="","",VLOOKUP(AY133,'別紙１-１　シフト記号表（従来型・ユニット型共通）'!$C$6:$L$47,10,FALSE))</f>
        <v/>
      </c>
      <c r="AZ134" s="308" t="str">
        <f>IF(AZ133="","",VLOOKUP(AZ133,'別紙１-１　シフト記号表（従来型・ユニット型共通）'!$C$6:$L$47,10,FALSE))</f>
        <v/>
      </c>
      <c r="BA134" s="308" t="str">
        <f>IF(BA133="","",VLOOKUP(BA133,'別紙１-１　シフト記号表（従来型・ユニット型共通）'!$C$6:$L$47,10,FALSE))</f>
        <v/>
      </c>
      <c r="BB134" s="1530">
        <f>IF($BE$3="４週",SUM(W134:AX134),IF($BE$3="暦月",SUM(W134:BA134),""))</f>
        <v>0</v>
      </c>
      <c r="BC134" s="1531"/>
      <c r="BD134" s="1532">
        <f>IF($BE$3="４週",BB134/4,IF($BE$3="暦月",(BB134/($BE$8/7)),""))</f>
        <v>0</v>
      </c>
      <c r="BE134" s="1531"/>
      <c r="BF134" s="1527"/>
      <c r="BG134" s="1528"/>
      <c r="BH134" s="1528"/>
      <c r="BI134" s="1528"/>
      <c r="BJ134" s="1529"/>
    </row>
    <row r="135" spans="2:62" ht="20.25" customHeight="1" x14ac:dyDescent="0.15">
      <c r="B135" s="1487">
        <f>B133+1</f>
        <v>60</v>
      </c>
      <c r="C135" s="1489"/>
      <c r="D135" s="1490"/>
      <c r="E135" s="302"/>
      <c r="F135" s="303"/>
      <c r="G135" s="302"/>
      <c r="H135" s="303"/>
      <c r="I135" s="1493"/>
      <c r="J135" s="1494"/>
      <c r="K135" s="1497"/>
      <c r="L135" s="1498"/>
      <c r="M135" s="1498"/>
      <c r="N135" s="1490"/>
      <c r="O135" s="1501"/>
      <c r="P135" s="1502"/>
      <c r="Q135" s="1502"/>
      <c r="R135" s="1502"/>
      <c r="S135" s="1503"/>
      <c r="T135" s="322" t="s">
        <v>921</v>
      </c>
      <c r="V135" s="323"/>
      <c r="W135" s="315"/>
      <c r="X135" s="316"/>
      <c r="Y135" s="316"/>
      <c r="Z135" s="316"/>
      <c r="AA135" s="316"/>
      <c r="AB135" s="316"/>
      <c r="AC135" s="317"/>
      <c r="AD135" s="315"/>
      <c r="AE135" s="316"/>
      <c r="AF135" s="316"/>
      <c r="AG135" s="316"/>
      <c r="AH135" s="316"/>
      <c r="AI135" s="316"/>
      <c r="AJ135" s="317"/>
      <c r="AK135" s="315"/>
      <c r="AL135" s="316"/>
      <c r="AM135" s="316"/>
      <c r="AN135" s="316"/>
      <c r="AO135" s="316"/>
      <c r="AP135" s="316"/>
      <c r="AQ135" s="317"/>
      <c r="AR135" s="315"/>
      <c r="AS135" s="316"/>
      <c r="AT135" s="316"/>
      <c r="AU135" s="316"/>
      <c r="AV135" s="316"/>
      <c r="AW135" s="316"/>
      <c r="AX135" s="317"/>
      <c r="AY135" s="315"/>
      <c r="AZ135" s="316"/>
      <c r="BA135" s="318"/>
      <c r="BB135" s="1507"/>
      <c r="BC135" s="1508"/>
      <c r="BD135" s="1509"/>
      <c r="BE135" s="1510"/>
      <c r="BF135" s="1511"/>
      <c r="BG135" s="1512"/>
      <c r="BH135" s="1512"/>
      <c r="BI135" s="1512"/>
      <c r="BJ135" s="1513"/>
    </row>
    <row r="136" spans="2:62" ht="20.25" customHeight="1" x14ac:dyDescent="0.15">
      <c r="B136" s="1520"/>
      <c r="C136" s="1521"/>
      <c r="D136" s="1522"/>
      <c r="E136" s="324"/>
      <c r="F136" s="325">
        <f>C135</f>
        <v>0</v>
      </c>
      <c r="G136" s="324"/>
      <c r="H136" s="325">
        <f>I135</f>
        <v>0</v>
      </c>
      <c r="I136" s="1523"/>
      <c r="J136" s="1524"/>
      <c r="K136" s="1525"/>
      <c r="L136" s="1526"/>
      <c r="M136" s="1526"/>
      <c r="N136" s="1522"/>
      <c r="O136" s="1501"/>
      <c r="P136" s="1502"/>
      <c r="Q136" s="1502"/>
      <c r="R136" s="1502"/>
      <c r="S136" s="1503"/>
      <c r="T136" s="319" t="s">
        <v>924</v>
      </c>
      <c r="U136" s="320"/>
      <c r="V136" s="321"/>
      <c r="W136" s="307" t="str">
        <f>IF(W135="","",VLOOKUP(W135,'別紙１-１　シフト記号表（従来型・ユニット型共通）'!$C$6:$L$47,10,FALSE))</f>
        <v/>
      </c>
      <c r="X136" s="308" t="str">
        <f>IF(X135="","",VLOOKUP(X135,'別紙１-１　シフト記号表（従来型・ユニット型共通）'!$C$6:$L$47,10,FALSE))</f>
        <v/>
      </c>
      <c r="Y136" s="308" t="str">
        <f>IF(Y135="","",VLOOKUP(Y135,'別紙１-１　シフト記号表（従来型・ユニット型共通）'!$C$6:$L$47,10,FALSE))</f>
        <v/>
      </c>
      <c r="Z136" s="308" t="str">
        <f>IF(Z135="","",VLOOKUP(Z135,'別紙１-１　シフト記号表（従来型・ユニット型共通）'!$C$6:$L$47,10,FALSE))</f>
        <v/>
      </c>
      <c r="AA136" s="308" t="str">
        <f>IF(AA135="","",VLOOKUP(AA135,'別紙１-１　シフト記号表（従来型・ユニット型共通）'!$C$6:$L$47,10,FALSE))</f>
        <v/>
      </c>
      <c r="AB136" s="308" t="str">
        <f>IF(AB135="","",VLOOKUP(AB135,'別紙１-１　シフト記号表（従来型・ユニット型共通）'!$C$6:$L$47,10,FALSE))</f>
        <v/>
      </c>
      <c r="AC136" s="309" t="str">
        <f>IF(AC135="","",VLOOKUP(AC135,'別紙１-１　シフト記号表（従来型・ユニット型共通）'!$C$6:$L$47,10,FALSE))</f>
        <v/>
      </c>
      <c r="AD136" s="307" t="str">
        <f>IF(AD135="","",VLOOKUP(AD135,'別紙１-１　シフト記号表（従来型・ユニット型共通）'!$C$6:$L$47,10,FALSE))</f>
        <v/>
      </c>
      <c r="AE136" s="308" t="str">
        <f>IF(AE135="","",VLOOKUP(AE135,'別紙１-１　シフト記号表（従来型・ユニット型共通）'!$C$6:$L$47,10,FALSE))</f>
        <v/>
      </c>
      <c r="AF136" s="308" t="str">
        <f>IF(AF135="","",VLOOKUP(AF135,'別紙１-１　シフト記号表（従来型・ユニット型共通）'!$C$6:$L$47,10,FALSE))</f>
        <v/>
      </c>
      <c r="AG136" s="308" t="str">
        <f>IF(AG135="","",VLOOKUP(AG135,'別紙１-１　シフト記号表（従来型・ユニット型共通）'!$C$6:$L$47,10,FALSE))</f>
        <v/>
      </c>
      <c r="AH136" s="308" t="str">
        <f>IF(AH135="","",VLOOKUP(AH135,'別紙１-１　シフト記号表（従来型・ユニット型共通）'!$C$6:$L$47,10,FALSE))</f>
        <v/>
      </c>
      <c r="AI136" s="308" t="str">
        <f>IF(AI135="","",VLOOKUP(AI135,'別紙１-１　シフト記号表（従来型・ユニット型共通）'!$C$6:$L$47,10,FALSE))</f>
        <v/>
      </c>
      <c r="AJ136" s="309" t="str">
        <f>IF(AJ135="","",VLOOKUP(AJ135,'別紙１-１　シフト記号表（従来型・ユニット型共通）'!$C$6:$L$47,10,FALSE))</f>
        <v/>
      </c>
      <c r="AK136" s="307" t="str">
        <f>IF(AK135="","",VLOOKUP(AK135,'別紙１-１　シフト記号表（従来型・ユニット型共通）'!$C$6:$L$47,10,FALSE))</f>
        <v/>
      </c>
      <c r="AL136" s="308" t="str">
        <f>IF(AL135="","",VLOOKUP(AL135,'別紙１-１　シフト記号表（従来型・ユニット型共通）'!$C$6:$L$47,10,FALSE))</f>
        <v/>
      </c>
      <c r="AM136" s="308" t="str">
        <f>IF(AM135="","",VLOOKUP(AM135,'別紙１-１　シフト記号表（従来型・ユニット型共通）'!$C$6:$L$47,10,FALSE))</f>
        <v/>
      </c>
      <c r="AN136" s="308" t="str">
        <f>IF(AN135="","",VLOOKUP(AN135,'別紙１-１　シフト記号表（従来型・ユニット型共通）'!$C$6:$L$47,10,FALSE))</f>
        <v/>
      </c>
      <c r="AO136" s="308" t="str">
        <f>IF(AO135="","",VLOOKUP(AO135,'別紙１-１　シフト記号表（従来型・ユニット型共通）'!$C$6:$L$47,10,FALSE))</f>
        <v/>
      </c>
      <c r="AP136" s="308" t="str">
        <f>IF(AP135="","",VLOOKUP(AP135,'別紙１-１　シフト記号表（従来型・ユニット型共通）'!$C$6:$L$47,10,FALSE))</f>
        <v/>
      </c>
      <c r="AQ136" s="309" t="str">
        <f>IF(AQ135="","",VLOOKUP(AQ135,'別紙１-１　シフト記号表（従来型・ユニット型共通）'!$C$6:$L$47,10,FALSE))</f>
        <v/>
      </c>
      <c r="AR136" s="307" t="str">
        <f>IF(AR135="","",VLOOKUP(AR135,'別紙１-１　シフト記号表（従来型・ユニット型共通）'!$C$6:$L$47,10,FALSE))</f>
        <v/>
      </c>
      <c r="AS136" s="308" t="str">
        <f>IF(AS135="","",VLOOKUP(AS135,'別紙１-１　シフト記号表（従来型・ユニット型共通）'!$C$6:$L$47,10,FALSE))</f>
        <v/>
      </c>
      <c r="AT136" s="308" t="str">
        <f>IF(AT135="","",VLOOKUP(AT135,'別紙１-１　シフト記号表（従来型・ユニット型共通）'!$C$6:$L$47,10,FALSE))</f>
        <v/>
      </c>
      <c r="AU136" s="308" t="str">
        <f>IF(AU135="","",VLOOKUP(AU135,'別紙１-１　シフト記号表（従来型・ユニット型共通）'!$C$6:$L$47,10,FALSE))</f>
        <v/>
      </c>
      <c r="AV136" s="308" t="str">
        <f>IF(AV135="","",VLOOKUP(AV135,'別紙１-１　シフト記号表（従来型・ユニット型共通）'!$C$6:$L$47,10,FALSE))</f>
        <v/>
      </c>
      <c r="AW136" s="308" t="str">
        <f>IF(AW135="","",VLOOKUP(AW135,'別紙１-１　シフト記号表（従来型・ユニット型共通）'!$C$6:$L$47,10,FALSE))</f>
        <v/>
      </c>
      <c r="AX136" s="309" t="str">
        <f>IF(AX135="","",VLOOKUP(AX135,'別紙１-１　シフト記号表（従来型・ユニット型共通）'!$C$6:$L$47,10,FALSE))</f>
        <v/>
      </c>
      <c r="AY136" s="307" t="str">
        <f>IF(AY135="","",VLOOKUP(AY135,'別紙１-１　シフト記号表（従来型・ユニット型共通）'!$C$6:$L$47,10,FALSE))</f>
        <v/>
      </c>
      <c r="AZ136" s="308" t="str">
        <f>IF(AZ135="","",VLOOKUP(AZ135,'別紙１-１　シフト記号表（従来型・ユニット型共通）'!$C$6:$L$47,10,FALSE))</f>
        <v/>
      </c>
      <c r="BA136" s="308" t="str">
        <f>IF(BA135="","",VLOOKUP(BA135,'別紙１-１　シフト記号表（従来型・ユニット型共通）'!$C$6:$L$47,10,FALSE))</f>
        <v/>
      </c>
      <c r="BB136" s="1530">
        <f>IF($BE$3="４週",SUM(W136:AX136),IF($BE$3="暦月",SUM(W136:BA136),""))</f>
        <v>0</v>
      </c>
      <c r="BC136" s="1531"/>
      <c r="BD136" s="1532">
        <f>IF($BE$3="４週",BB136/4,IF($BE$3="暦月",(BB136/($BE$8/7)),""))</f>
        <v>0</v>
      </c>
      <c r="BE136" s="1531"/>
      <c r="BF136" s="1527"/>
      <c r="BG136" s="1528"/>
      <c r="BH136" s="1528"/>
      <c r="BI136" s="1528"/>
      <c r="BJ136" s="1529"/>
    </row>
    <row r="137" spans="2:62" ht="20.25" customHeight="1" x14ac:dyDescent="0.15">
      <c r="B137" s="1487">
        <f>B135+1</f>
        <v>61</v>
      </c>
      <c r="C137" s="1489"/>
      <c r="D137" s="1490"/>
      <c r="E137" s="302"/>
      <c r="F137" s="303"/>
      <c r="G137" s="302"/>
      <c r="H137" s="303"/>
      <c r="I137" s="1493"/>
      <c r="J137" s="1494"/>
      <c r="K137" s="1497"/>
      <c r="L137" s="1498"/>
      <c r="M137" s="1498"/>
      <c r="N137" s="1490"/>
      <c r="O137" s="1501"/>
      <c r="P137" s="1502"/>
      <c r="Q137" s="1502"/>
      <c r="R137" s="1502"/>
      <c r="S137" s="1503"/>
      <c r="T137" s="322" t="s">
        <v>921</v>
      </c>
      <c r="V137" s="323"/>
      <c r="W137" s="315"/>
      <c r="X137" s="316"/>
      <c r="Y137" s="316"/>
      <c r="Z137" s="316"/>
      <c r="AA137" s="316"/>
      <c r="AB137" s="316"/>
      <c r="AC137" s="317"/>
      <c r="AD137" s="315"/>
      <c r="AE137" s="316"/>
      <c r="AF137" s="316"/>
      <c r="AG137" s="316"/>
      <c r="AH137" s="316"/>
      <c r="AI137" s="316"/>
      <c r="AJ137" s="317"/>
      <c r="AK137" s="315"/>
      <c r="AL137" s="316"/>
      <c r="AM137" s="316"/>
      <c r="AN137" s="316"/>
      <c r="AO137" s="316"/>
      <c r="AP137" s="316"/>
      <c r="AQ137" s="317"/>
      <c r="AR137" s="315"/>
      <c r="AS137" s="316"/>
      <c r="AT137" s="316"/>
      <c r="AU137" s="316"/>
      <c r="AV137" s="316"/>
      <c r="AW137" s="316"/>
      <c r="AX137" s="317"/>
      <c r="AY137" s="315"/>
      <c r="AZ137" s="316"/>
      <c r="BA137" s="318"/>
      <c r="BB137" s="1507"/>
      <c r="BC137" s="1508"/>
      <c r="BD137" s="1509"/>
      <c r="BE137" s="1510"/>
      <c r="BF137" s="1511"/>
      <c r="BG137" s="1512"/>
      <c r="BH137" s="1512"/>
      <c r="BI137" s="1512"/>
      <c r="BJ137" s="1513"/>
    </row>
    <row r="138" spans="2:62" ht="20.25" customHeight="1" x14ac:dyDescent="0.15">
      <c r="B138" s="1520"/>
      <c r="C138" s="1521"/>
      <c r="D138" s="1522"/>
      <c r="E138" s="324"/>
      <c r="F138" s="325">
        <f>C137</f>
        <v>0</v>
      </c>
      <c r="G138" s="324"/>
      <c r="H138" s="325">
        <f>I137</f>
        <v>0</v>
      </c>
      <c r="I138" s="1523"/>
      <c r="J138" s="1524"/>
      <c r="K138" s="1525"/>
      <c r="L138" s="1526"/>
      <c r="M138" s="1526"/>
      <c r="N138" s="1522"/>
      <c r="O138" s="1501"/>
      <c r="P138" s="1502"/>
      <c r="Q138" s="1502"/>
      <c r="R138" s="1502"/>
      <c r="S138" s="1503"/>
      <c r="T138" s="319" t="s">
        <v>924</v>
      </c>
      <c r="U138" s="320"/>
      <c r="V138" s="321"/>
      <c r="W138" s="307" t="str">
        <f>IF(W137="","",VLOOKUP(W137,'別紙１-１　シフト記号表（従来型・ユニット型共通）'!$C$6:$L$47,10,FALSE))</f>
        <v/>
      </c>
      <c r="X138" s="308" t="str">
        <f>IF(X137="","",VLOOKUP(X137,'別紙１-１　シフト記号表（従来型・ユニット型共通）'!$C$6:$L$47,10,FALSE))</f>
        <v/>
      </c>
      <c r="Y138" s="308" t="str">
        <f>IF(Y137="","",VLOOKUP(Y137,'別紙１-１　シフト記号表（従来型・ユニット型共通）'!$C$6:$L$47,10,FALSE))</f>
        <v/>
      </c>
      <c r="Z138" s="308" t="str">
        <f>IF(Z137="","",VLOOKUP(Z137,'別紙１-１　シフト記号表（従来型・ユニット型共通）'!$C$6:$L$47,10,FALSE))</f>
        <v/>
      </c>
      <c r="AA138" s="308" t="str">
        <f>IF(AA137="","",VLOOKUP(AA137,'別紙１-１　シフト記号表（従来型・ユニット型共通）'!$C$6:$L$47,10,FALSE))</f>
        <v/>
      </c>
      <c r="AB138" s="308" t="str">
        <f>IF(AB137="","",VLOOKUP(AB137,'別紙１-１　シフト記号表（従来型・ユニット型共通）'!$C$6:$L$47,10,FALSE))</f>
        <v/>
      </c>
      <c r="AC138" s="309" t="str">
        <f>IF(AC137="","",VLOOKUP(AC137,'別紙１-１　シフト記号表（従来型・ユニット型共通）'!$C$6:$L$47,10,FALSE))</f>
        <v/>
      </c>
      <c r="AD138" s="307" t="str">
        <f>IF(AD137="","",VLOOKUP(AD137,'別紙１-１　シフト記号表（従来型・ユニット型共通）'!$C$6:$L$47,10,FALSE))</f>
        <v/>
      </c>
      <c r="AE138" s="308" t="str">
        <f>IF(AE137="","",VLOOKUP(AE137,'別紙１-１　シフト記号表（従来型・ユニット型共通）'!$C$6:$L$47,10,FALSE))</f>
        <v/>
      </c>
      <c r="AF138" s="308" t="str">
        <f>IF(AF137="","",VLOOKUP(AF137,'別紙１-１　シフト記号表（従来型・ユニット型共通）'!$C$6:$L$47,10,FALSE))</f>
        <v/>
      </c>
      <c r="AG138" s="308" t="str">
        <f>IF(AG137="","",VLOOKUP(AG137,'別紙１-１　シフト記号表（従来型・ユニット型共通）'!$C$6:$L$47,10,FALSE))</f>
        <v/>
      </c>
      <c r="AH138" s="308" t="str">
        <f>IF(AH137="","",VLOOKUP(AH137,'別紙１-１　シフト記号表（従来型・ユニット型共通）'!$C$6:$L$47,10,FALSE))</f>
        <v/>
      </c>
      <c r="AI138" s="308" t="str">
        <f>IF(AI137="","",VLOOKUP(AI137,'別紙１-１　シフト記号表（従来型・ユニット型共通）'!$C$6:$L$47,10,FALSE))</f>
        <v/>
      </c>
      <c r="AJ138" s="309" t="str">
        <f>IF(AJ137="","",VLOOKUP(AJ137,'別紙１-１　シフト記号表（従来型・ユニット型共通）'!$C$6:$L$47,10,FALSE))</f>
        <v/>
      </c>
      <c r="AK138" s="307" t="str">
        <f>IF(AK137="","",VLOOKUP(AK137,'別紙１-１　シフト記号表（従来型・ユニット型共通）'!$C$6:$L$47,10,FALSE))</f>
        <v/>
      </c>
      <c r="AL138" s="308" t="str">
        <f>IF(AL137="","",VLOOKUP(AL137,'別紙１-１　シフト記号表（従来型・ユニット型共通）'!$C$6:$L$47,10,FALSE))</f>
        <v/>
      </c>
      <c r="AM138" s="308" t="str">
        <f>IF(AM137="","",VLOOKUP(AM137,'別紙１-１　シフト記号表（従来型・ユニット型共通）'!$C$6:$L$47,10,FALSE))</f>
        <v/>
      </c>
      <c r="AN138" s="308" t="str">
        <f>IF(AN137="","",VLOOKUP(AN137,'別紙１-１　シフト記号表（従来型・ユニット型共通）'!$C$6:$L$47,10,FALSE))</f>
        <v/>
      </c>
      <c r="AO138" s="308" t="str">
        <f>IF(AO137="","",VLOOKUP(AO137,'別紙１-１　シフト記号表（従来型・ユニット型共通）'!$C$6:$L$47,10,FALSE))</f>
        <v/>
      </c>
      <c r="AP138" s="308" t="str">
        <f>IF(AP137="","",VLOOKUP(AP137,'別紙１-１　シフト記号表（従来型・ユニット型共通）'!$C$6:$L$47,10,FALSE))</f>
        <v/>
      </c>
      <c r="AQ138" s="309" t="str">
        <f>IF(AQ137="","",VLOOKUP(AQ137,'別紙１-１　シフト記号表（従来型・ユニット型共通）'!$C$6:$L$47,10,FALSE))</f>
        <v/>
      </c>
      <c r="AR138" s="307" t="str">
        <f>IF(AR137="","",VLOOKUP(AR137,'別紙１-１　シフト記号表（従来型・ユニット型共通）'!$C$6:$L$47,10,FALSE))</f>
        <v/>
      </c>
      <c r="AS138" s="308" t="str">
        <f>IF(AS137="","",VLOOKUP(AS137,'別紙１-１　シフト記号表（従来型・ユニット型共通）'!$C$6:$L$47,10,FALSE))</f>
        <v/>
      </c>
      <c r="AT138" s="308" t="str">
        <f>IF(AT137="","",VLOOKUP(AT137,'別紙１-１　シフト記号表（従来型・ユニット型共通）'!$C$6:$L$47,10,FALSE))</f>
        <v/>
      </c>
      <c r="AU138" s="308" t="str">
        <f>IF(AU137="","",VLOOKUP(AU137,'別紙１-１　シフト記号表（従来型・ユニット型共通）'!$C$6:$L$47,10,FALSE))</f>
        <v/>
      </c>
      <c r="AV138" s="308" t="str">
        <f>IF(AV137="","",VLOOKUP(AV137,'別紙１-１　シフト記号表（従来型・ユニット型共通）'!$C$6:$L$47,10,FALSE))</f>
        <v/>
      </c>
      <c r="AW138" s="308" t="str">
        <f>IF(AW137="","",VLOOKUP(AW137,'別紙１-１　シフト記号表（従来型・ユニット型共通）'!$C$6:$L$47,10,FALSE))</f>
        <v/>
      </c>
      <c r="AX138" s="309" t="str">
        <f>IF(AX137="","",VLOOKUP(AX137,'別紙１-１　シフト記号表（従来型・ユニット型共通）'!$C$6:$L$47,10,FALSE))</f>
        <v/>
      </c>
      <c r="AY138" s="307" t="str">
        <f>IF(AY137="","",VLOOKUP(AY137,'別紙１-１　シフト記号表（従来型・ユニット型共通）'!$C$6:$L$47,10,FALSE))</f>
        <v/>
      </c>
      <c r="AZ138" s="308" t="str">
        <f>IF(AZ137="","",VLOOKUP(AZ137,'別紙１-１　シフト記号表（従来型・ユニット型共通）'!$C$6:$L$47,10,FALSE))</f>
        <v/>
      </c>
      <c r="BA138" s="308" t="str">
        <f>IF(BA137="","",VLOOKUP(BA137,'別紙１-１　シフト記号表（従来型・ユニット型共通）'!$C$6:$L$47,10,FALSE))</f>
        <v/>
      </c>
      <c r="BB138" s="1530">
        <f>IF($BE$3="４週",SUM(W138:AX138),IF($BE$3="暦月",SUM(W138:BA138),""))</f>
        <v>0</v>
      </c>
      <c r="BC138" s="1531"/>
      <c r="BD138" s="1532">
        <f>IF($BE$3="４週",BB138/4,IF($BE$3="暦月",(BB138/($BE$8/7)),""))</f>
        <v>0</v>
      </c>
      <c r="BE138" s="1531"/>
      <c r="BF138" s="1527"/>
      <c r="BG138" s="1528"/>
      <c r="BH138" s="1528"/>
      <c r="BI138" s="1528"/>
      <c r="BJ138" s="1529"/>
    </row>
    <row r="139" spans="2:62" ht="20.25" customHeight="1" x14ac:dyDescent="0.15">
      <c r="B139" s="1487">
        <f>B137+1</f>
        <v>62</v>
      </c>
      <c r="C139" s="1489"/>
      <c r="D139" s="1490"/>
      <c r="E139" s="302"/>
      <c r="F139" s="303"/>
      <c r="G139" s="302"/>
      <c r="H139" s="303"/>
      <c r="I139" s="1493"/>
      <c r="J139" s="1494"/>
      <c r="K139" s="1497"/>
      <c r="L139" s="1498"/>
      <c r="M139" s="1498"/>
      <c r="N139" s="1490"/>
      <c r="O139" s="1501"/>
      <c r="P139" s="1502"/>
      <c r="Q139" s="1502"/>
      <c r="R139" s="1502"/>
      <c r="S139" s="1503"/>
      <c r="T139" s="322" t="s">
        <v>921</v>
      </c>
      <c r="V139" s="323"/>
      <c r="W139" s="315"/>
      <c r="X139" s="316"/>
      <c r="Y139" s="316"/>
      <c r="Z139" s="316"/>
      <c r="AA139" s="316"/>
      <c r="AB139" s="316"/>
      <c r="AC139" s="317"/>
      <c r="AD139" s="315"/>
      <c r="AE139" s="316"/>
      <c r="AF139" s="316"/>
      <c r="AG139" s="316"/>
      <c r="AH139" s="316"/>
      <c r="AI139" s="316"/>
      <c r="AJ139" s="317"/>
      <c r="AK139" s="315"/>
      <c r="AL139" s="316"/>
      <c r="AM139" s="316"/>
      <c r="AN139" s="316"/>
      <c r="AO139" s="316"/>
      <c r="AP139" s="316"/>
      <c r="AQ139" s="317"/>
      <c r="AR139" s="315"/>
      <c r="AS139" s="316"/>
      <c r="AT139" s="316"/>
      <c r="AU139" s="316"/>
      <c r="AV139" s="316"/>
      <c r="AW139" s="316"/>
      <c r="AX139" s="317"/>
      <c r="AY139" s="315"/>
      <c r="AZ139" s="316"/>
      <c r="BA139" s="318"/>
      <c r="BB139" s="1507"/>
      <c r="BC139" s="1508"/>
      <c r="BD139" s="1509"/>
      <c r="BE139" s="1510"/>
      <c r="BF139" s="1511"/>
      <c r="BG139" s="1512"/>
      <c r="BH139" s="1512"/>
      <c r="BI139" s="1512"/>
      <c r="BJ139" s="1513"/>
    </row>
    <row r="140" spans="2:62" ht="20.25" customHeight="1" x14ac:dyDescent="0.15">
      <c r="B140" s="1520"/>
      <c r="C140" s="1521"/>
      <c r="D140" s="1522"/>
      <c r="E140" s="324"/>
      <c r="F140" s="325">
        <f>C139</f>
        <v>0</v>
      </c>
      <c r="G140" s="324"/>
      <c r="H140" s="325">
        <f>I139</f>
        <v>0</v>
      </c>
      <c r="I140" s="1523"/>
      <c r="J140" s="1524"/>
      <c r="K140" s="1525"/>
      <c r="L140" s="1526"/>
      <c r="M140" s="1526"/>
      <c r="N140" s="1522"/>
      <c r="O140" s="1501"/>
      <c r="P140" s="1502"/>
      <c r="Q140" s="1502"/>
      <c r="R140" s="1502"/>
      <c r="S140" s="1503"/>
      <c r="T140" s="319" t="s">
        <v>924</v>
      </c>
      <c r="U140" s="320"/>
      <c r="V140" s="321"/>
      <c r="W140" s="307" t="str">
        <f>IF(W139="","",VLOOKUP(W139,'別紙１-１　シフト記号表（従来型・ユニット型共通）'!$C$6:$L$47,10,FALSE))</f>
        <v/>
      </c>
      <c r="X140" s="308" t="str">
        <f>IF(X139="","",VLOOKUP(X139,'別紙１-１　シフト記号表（従来型・ユニット型共通）'!$C$6:$L$47,10,FALSE))</f>
        <v/>
      </c>
      <c r="Y140" s="308" t="str">
        <f>IF(Y139="","",VLOOKUP(Y139,'別紙１-１　シフト記号表（従来型・ユニット型共通）'!$C$6:$L$47,10,FALSE))</f>
        <v/>
      </c>
      <c r="Z140" s="308" t="str">
        <f>IF(Z139="","",VLOOKUP(Z139,'別紙１-１　シフト記号表（従来型・ユニット型共通）'!$C$6:$L$47,10,FALSE))</f>
        <v/>
      </c>
      <c r="AA140" s="308" t="str">
        <f>IF(AA139="","",VLOOKUP(AA139,'別紙１-１　シフト記号表（従来型・ユニット型共通）'!$C$6:$L$47,10,FALSE))</f>
        <v/>
      </c>
      <c r="AB140" s="308" t="str">
        <f>IF(AB139="","",VLOOKUP(AB139,'別紙１-１　シフト記号表（従来型・ユニット型共通）'!$C$6:$L$47,10,FALSE))</f>
        <v/>
      </c>
      <c r="AC140" s="309" t="str">
        <f>IF(AC139="","",VLOOKUP(AC139,'別紙１-１　シフト記号表（従来型・ユニット型共通）'!$C$6:$L$47,10,FALSE))</f>
        <v/>
      </c>
      <c r="AD140" s="307" t="str">
        <f>IF(AD139="","",VLOOKUP(AD139,'別紙１-１　シフト記号表（従来型・ユニット型共通）'!$C$6:$L$47,10,FALSE))</f>
        <v/>
      </c>
      <c r="AE140" s="308" t="str">
        <f>IF(AE139="","",VLOOKUP(AE139,'別紙１-１　シフト記号表（従来型・ユニット型共通）'!$C$6:$L$47,10,FALSE))</f>
        <v/>
      </c>
      <c r="AF140" s="308" t="str">
        <f>IF(AF139="","",VLOOKUP(AF139,'別紙１-１　シフト記号表（従来型・ユニット型共通）'!$C$6:$L$47,10,FALSE))</f>
        <v/>
      </c>
      <c r="AG140" s="308" t="str">
        <f>IF(AG139="","",VLOOKUP(AG139,'別紙１-１　シフト記号表（従来型・ユニット型共通）'!$C$6:$L$47,10,FALSE))</f>
        <v/>
      </c>
      <c r="AH140" s="308" t="str">
        <f>IF(AH139="","",VLOOKUP(AH139,'別紙１-１　シフト記号表（従来型・ユニット型共通）'!$C$6:$L$47,10,FALSE))</f>
        <v/>
      </c>
      <c r="AI140" s="308" t="str">
        <f>IF(AI139="","",VLOOKUP(AI139,'別紙１-１　シフト記号表（従来型・ユニット型共通）'!$C$6:$L$47,10,FALSE))</f>
        <v/>
      </c>
      <c r="AJ140" s="309" t="str">
        <f>IF(AJ139="","",VLOOKUP(AJ139,'別紙１-１　シフト記号表（従来型・ユニット型共通）'!$C$6:$L$47,10,FALSE))</f>
        <v/>
      </c>
      <c r="AK140" s="307" t="str">
        <f>IF(AK139="","",VLOOKUP(AK139,'別紙１-１　シフト記号表（従来型・ユニット型共通）'!$C$6:$L$47,10,FALSE))</f>
        <v/>
      </c>
      <c r="AL140" s="308" t="str">
        <f>IF(AL139="","",VLOOKUP(AL139,'別紙１-１　シフト記号表（従来型・ユニット型共通）'!$C$6:$L$47,10,FALSE))</f>
        <v/>
      </c>
      <c r="AM140" s="308" t="str">
        <f>IF(AM139="","",VLOOKUP(AM139,'別紙１-１　シフト記号表（従来型・ユニット型共通）'!$C$6:$L$47,10,FALSE))</f>
        <v/>
      </c>
      <c r="AN140" s="308" t="str">
        <f>IF(AN139="","",VLOOKUP(AN139,'別紙１-１　シフト記号表（従来型・ユニット型共通）'!$C$6:$L$47,10,FALSE))</f>
        <v/>
      </c>
      <c r="AO140" s="308" t="str">
        <f>IF(AO139="","",VLOOKUP(AO139,'別紙１-１　シフト記号表（従来型・ユニット型共通）'!$C$6:$L$47,10,FALSE))</f>
        <v/>
      </c>
      <c r="AP140" s="308" t="str">
        <f>IF(AP139="","",VLOOKUP(AP139,'別紙１-１　シフト記号表（従来型・ユニット型共通）'!$C$6:$L$47,10,FALSE))</f>
        <v/>
      </c>
      <c r="AQ140" s="309" t="str">
        <f>IF(AQ139="","",VLOOKUP(AQ139,'別紙１-１　シフト記号表（従来型・ユニット型共通）'!$C$6:$L$47,10,FALSE))</f>
        <v/>
      </c>
      <c r="AR140" s="307" t="str">
        <f>IF(AR139="","",VLOOKUP(AR139,'別紙１-１　シフト記号表（従来型・ユニット型共通）'!$C$6:$L$47,10,FALSE))</f>
        <v/>
      </c>
      <c r="AS140" s="308" t="str">
        <f>IF(AS139="","",VLOOKUP(AS139,'別紙１-１　シフト記号表（従来型・ユニット型共通）'!$C$6:$L$47,10,FALSE))</f>
        <v/>
      </c>
      <c r="AT140" s="308" t="str">
        <f>IF(AT139="","",VLOOKUP(AT139,'別紙１-１　シフト記号表（従来型・ユニット型共通）'!$C$6:$L$47,10,FALSE))</f>
        <v/>
      </c>
      <c r="AU140" s="308" t="str">
        <f>IF(AU139="","",VLOOKUP(AU139,'別紙１-１　シフト記号表（従来型・ユニット型共通）'!$C$6:$L$47,10,FALSE))</f>
        <v/>
      </c>
      <c r="AV140" s="308" t="str">
        <f>IF(AV139="","",VLOOKUP(AV139,'別紙１-１　シフト記号表（従来型・ユニット型共通）'!$C$6:$L$47,10,FALSE))</f>
        <v/>
      </c>
      <c r="AW140" s="308" t="str">
        <f>IF(AW139="","",VLOOKUP(AW139,'別紙１-１　シフト記号表（従来型・ユニット型共通）'!$C$6:$L$47,10,FALSE))</f>
        <v/>
      </c>
      <c r="AX140" s="309" t="str">
        <f>IF(AX139="","",VLOOKUP(AX139,'別紙１-１　シフト記号表（従来型・ユニット型共通）'!$C$6:$L$47,10,FALSE))</f>
        <v/>
      </c>
      <c r="AY140" s="307" t="str">
        <f>IF(AY139="","",VLOOKUP(AY139,'別紙１-１　シフト記号表（従来型・ユニット型共通）'!$C$6:$L$47,10,FALSE))</f>
        <v/>
      </c>
      <c r="AZ140" s="308" t="str">
        <f>IF(AZ139="","",VLOOKUP(AZ139,'別紙１-１　シフト記号表（従来型・ユニット型共通）'!$C$6:$L$47,10,FALSE))</f>
        <v/>
      </c>
      <c r="BA140" s="308" t="str">
        <f>IF(BA139="","",VLOOKUP(BA139,'別紙１-１　シフト記号表（従来型・ユニット型共通）'!$C$6:$L$47,10,FALSE))</f>
        <v/>
      </c>
      <c r="BB140" s="1530">
        <f>IF($BE$3="４週",SUM(W140:AX140),IF($BE$3="暦月",SUM(W140:BA140),""))</f>
        <v>0</v>
      </c>
      <c r="BC140" s="1531"/>
      <c r="BD140" s="1532">
        <f>IF($BE$3="４週",BB140/4,IF($BE$3="暦月",(BB140/($BE$8/7)),""))</f>
        <v>0</v>
      </c>
      <c r="BE140" s="1531"/>
      <c r="BF140" s="1527"/>
      <c r="BG140" s="1528"/>
      <c r="BH140" s="1528"/>
      <c r="BI140" s="1528"/>
      <c r="BJ140" s="1529"/>
    </row>
    <row r="141" spans="2:62" ht="20.25" customHeight="1" x14ac:dyDescent="0.15">
      <c r="B141" s="1487">
        <f>B139+1</f>
        <v>63</v>
      </c>
      <c r="C141" s="1489"/>
      <c r="D141" s="1490"/>
      <c r="E141" s="302"/>
      <c r="F141" s="303"/>
      <c r="G141" s="302"/>
      <c r="H141" s="303"/>
      <c r="I141" s="1493"/>
      <c r="J141" s="1494"/>
      <c r="K141" s="1497"/>
      <c r="L141" s="1498"/>
      <c r="M141" s="1498"/>
      <c r="N141" s="1490"/>
      <c r="O141" s="1501"/>
      <c r="P141" s="1502"/>
      <c r="Q141" s="1502"/>
      <c r="R141" s="1502"/>
      <c r="S141" s="1503"/>
      <c r="T141" s="322" t="s">
        <v>921</v>
      </c>
      <c r="V141" s="323"/>
      <c r="W141" s="315"/>
      <c r="X141" s="316"/>
      <c r="Y141" s="316"/>
      <c r="Z141" s="316"/>
      <c r="AA141" s="316"/>
      <c r="AB141" s="316"/>
      <c r="AC141" s="317"/>
      <c r="AD141" s="315"/>
      <c r="AE141" s="316"/>
      <c r="AF141" s="316"/>
      <c r="AG141" s="316"/>
      <c r="AH141" s="316"/>
      <c r="AI141" s="316"/>
      <c r="AJ141" s="317"/>
      <c r="AK141" s="315"/>
      <c r="AL141" s="316"/>
      <c r="AM141" s="316"/>
      <c r="AN141" s="316"/>
      <c r="AO141" s="316"/>
      <c r="AP141" s="316"/>
      <c r="AQ141" s="317"/>
      <c r="AR141" s="315"/>
      <c r="AS141" s="316"/>
      <c r="AT141" s="316"/>
      <c r="AU141" s="316"/>
      <c r="AV141" s="316"/>
      <c r="AW141" s="316"/>
      <c r="AX141" s="317"/>
      <c r="AY141" s="315"/>
      <c r="AZ141" s="316"/>
      <c r="BA141" s="318"/>
      <c r="BB141" s="1507"/>
      <c r="BC141" s="1508"/>
      <c r="BD141" s="1509"/>
      <c r="BE141" s="1510"/>
      <c r="BF141" s="1511"/>
      <c r="BG141" s="1512"/>
      <c r="BH141" s="1512"/>
      <c r="BI141" s="1512"/>
      <c r="BJ141" s="1513"/>
    </row>
    <row r="142" spans="2:62" ht="20.25" customHeight="1" x14ac:dyDescent="0.15">
      <c r="B142" s="1520"/>
      <c r="C142" s="1521"/>
      <c r="D142" s="1522"/>
      <c r="E142" s="324"/>
      <c r="F142" s="325">
        <f>C141</f>
        <v>0</v>
      </c>
      <c r="G142" s="324"/>
      <c r="H142" s="325">
        <f>I141</f>
        <v>0</v>
      </c>
      <c r="I142" s="1523"/>
      <c r="J142" s="1524"/>
      <c r="K142" s="1525"/>
      <c r="L142" s="1526"/>
      <c r="M142" s="1526"/>
      <c r="N142" s="1522"/>
      <c r="O142" s="1501"/>
      <c r="P142" s="1502"/>
      <c r="Q142" s="1502"/>
      <c r="R142" s="1502"/>
      <c r="S142" s="1503"/>
      <c r="T142" s="319" t="s">
        <v>924</v>
      </c>
      <c r="U142" s="320"/>
      <c r="V142" s="321"/>
      <c r="W142" s="307" t="str">
        <f>IF(W141="","",VLOOKUP(W141,'別紙１-１　シフト記号表（従来型・ユニット型共通）'!$C$6:$L$47,10,FALSE))</f>
        <v/>
      </c>
      <c r="X142" s="308" t="str">
        <f>IF(X141="","",VLOOKUP(X141,'別紙１-１　シフト記号表（従来型・ユニット型共通）'!$C$6:$L$47,10,FALSE))</f>
        <v/>
      </c>
      <c r="Y142" s="308" t="str">
        <f>IF(Y141="","",VLOOKUP(Y141,'別紙１-１　シフト記号表（従来型・ユニット型共通）'!$C$6:$L$47,10,FALSE))</f>
        <v/>
      </c>
      <c r="Z142" s="308" t="str">
        <f>IF(Z141="","",VLOOKUP(Z141,'別紙１-１　シフト記号表（従来型・ユニット型共通）'!$C$6:$L$47,10,FALSE))</f>
        <v/>
      </c>
      <c r="AA142" s="308" t="str">
        <f>IF(AA141="","",VLOOKUP(AA141,'別紙１-１　シフト記号表（従来型・ユニット型共通）'!$C$6:$L$47,10,FALSE))</f>
        <v/>
      </c>
      <c r="AB142" s="308" t="str">
        <f>IF(AB141="","",VLOOKUP(AB141,'別紙１-１　シフト記号表（従来型・ユニット型共通）'!$C$6:$L$47,10,FALSE))</f>
        <v/>
      </c>
      <c r="AC142" s="309" t="str">
        <f>IF(AC141="","",VLOOKUP(AC141,'別紙１-１　シフト記号表（従来型・ユニット型共通）'!$C$6:$L$47,10,FALSE))</f>
        <v/>
      </c>
      <c r="AD142" s="307" t="str">
        <f>IF(AD141="","",VLOOKUP(AD141,'別紙１-１　シフト記号表（従来型・ユニット型共通）'!$C$6:$L$47,10,FALSE))</f>
        <v/>
      </c>
      <c r="AE142" s="308" t="str">
        <f>IF(AE141="","",VLOOKUP(AE141,'別紙１-１　シフト記号表（従来型・ユニット型共通）'!$C$6:$L$47,10,FALSE))</f>
        <v/>
      </c>
      <c r="AF142" s="308" t="str">
        <f>IF(AF141="","",VLOOKUP(AF141,'別紙１-１　シフト記号表（従来型・ユニット型共通）'!$C$6:$L$47,10,FALSE))</f>
        <v/>
      </c>
      <c r="AG142" s="308" t="str">
        <f>IF(AG141="","",VLOOKUP(AG141,'別紙１-１　シフト記号表（従来型・ユニット型共通）'!$C$6:$L$47,10,FALSE))</f>
        <v/>
      </c>
      <c r="AH142" s="308" t="str">
        <f>IF(AH141="","",VLOOKUP(AH141,'別紙１-１　シフト記号表（従来型・ユニット型共通）'!$C$6:$L$47,10,FALSE))</f>
        <v/>
      </c>
      <c r="AI142" s="308" t="str">
        <f>IF(AI141="","",VLOOKUP(AI141,'別紙１-１　シフト記号表（従来型・ユニット型共通）'!$C$6:$L$47,10,FALSE))</f>
        <v/>
      </c>
      <c r="AJ142" s="309" t="str">
        <f>IF(AJ141="","",VLOOKUP(AJ141,'別紙１-１　シフト記号表（従来型・ユニット型共通）'!$C$6:$L$47,10,FALSE))</f>
        <v/>
      </c>
      <c r="AK142" s="307" t="str">
        <f>IF(AK141="","",VLOOKUP(AK141,'別紙１-１　シフト記号表（従来型・ユニット型共通）'!$C$6:$L$47,10,FALSE))</f>
        <v/>
      </c>
      <c r="AL142" s="308" t="str">
        <f>IF(AL141="","",VLOOKUP(AL141,'別紙１-１　シフト記号表（従来型・ユニット型共通）'!$C$6:$L$47,10,FALSE))</f>
        <v/>
      </c>
      <c r="AM142" s="308" t="str">
        <f>IF(AM141="","",VLOOKUP(AM141,'別紙１-１　シフト記号表（従来型・ユニット型共通）'!$C$6:$L$47,10,FALSE))</f>
        <v/>
      </c>
      <c r="AN142" s="308" t="str">
        <f>IF(AN141="","",VLOOKUP(AN141,'別紙１-１　シフト記号表（従来型・ユニット型共通）'!$C$6:$L$47,10,FALSE))</f>
        <v/>
      </c>
      <c r="AO142" s="308" t="str">
        <f>IF(AO141="","",VLOOKUP(AO141,'別紙１-１　シフト記号表（従来型・ユニット型共通）'!$C$6:$L$47,10,FALSE))</f>
        <v/>
      </c>
      <c r="AP142" s="308" t="str">
        <f>IF(AP141="","",VLOOKUP(AP141,'別紙１-１　シフト記号表（従来型・ユニット型共通）'!$C$6:$L$47,10,FALSE))</f>
        <v/>
      </c>
      <c r="AQ142" s="309" t="str">
        <f>IF(AQ141="","",VLOOKUP(AQ141,'別紙１-１　シフト記号表（従来型・ユニット型共通）'!$C$6:$L$47,10,FALSE))</f>
        <v/>
      </c>
      <c r="AR142" s="307" t="str">
        <f>IF(AR141="","",VLOOKUP(AR141,'別紙１-１　シフト記号表（従来型・ユニット型共通）'!$C$6:$L$47,10,FALSE))</f>
        <v/>
      </c>
      <c r="AS142" s="308" t="str">
        <f>IF(AS141="","",VLOOKUP(AS141,'別紙１-１　シフト記号表（従来型・ユニット型共通）'!$C$6:$L$47,10,FALSE))</f>
        <v/>
      </c>
      <c r="AT142" s="308" t="str">
        <f>IF(AT141="","",VLOOKUP(AT141,'別紙１-１　シフト記号表（従来型・ユニット型共通）'!$C$6:$L$47,10,FALSE))</f>
        <v/>
      </c>
      <c r="AU142" s="308" t="str">
        <f>IF(AU141="","",VLOOKUP(AU141,'別紙１-１　シフト記号表（従来型・ユニット型共通）'!$C$6:$L$47,10,FALSE))</f>
        <v/>
      </c>
      <c r="AV142" s="308" t="str">
        <f>IF(AV141="","",VLOOKUP(AV141,'別紙１-１　シフト記号表（従来型・ユニット型共通）'!$C$6:$L$47,10,FALSE))</f>
        <v/>
      </c>
      <c r="AW142" s="308" t="str">
        <f>IF(AW141="","",VLOOKUP(AW141,'別紙１-１　シフト記号表（従来型・ユニット型共通）'!$C$6:$L$47,10,FALSE))</f>
        <v/>
      </c>
      <c r="AX142" s="309" t="str">
        <f>IF(AX141="","",VLOOKUP(AX141,'別紙１-１　シフト記号表（従来型・ユニット型共通）'!$C$6:$L$47,10,FALSE))</f>
        <v/>
      </c>
      <c r="AY142" s="307" t="str">
        <f>IF(AY141="","",VLOOKUP(AY141,'別紙１-１　シフト記号表（従来型・ユニット型共通）'!$C$6:$L$47,10,FALSE))</f>
        <v/>
      </c>
      <c r="AZ142" s="308" t="str">
        <f>IF(AZ141="","",VLOOKUP(AZ141,'別紙１-１　シフト記号表（従来型・ユニット型共通）'!$C$6:$L$47,10,FALSE))</f>
        <v/>
      </c>
      <c r="BA142" s="308" t="str">
        <f>IF(BA141="","",VLOOKUP(BA141,'別紙１-１　シフト記号表（従来型・ユニット型共通）'!$C$6:$L$47,10,FALSE))</f>
        <v/>
      </c>
      <c r="BB142" s="1530">
        <f>IF($BE$3="４週",SUM(W142:AX142),IF($BE$3="暦月",SUM(W142:BA142),""))</f>
        <v>0</v>
      </c>
      <c r="BC142" s="1531"/>
      <c r="BD142" s="1532">
        <f>IF($BE$3="４週",BB142/4,IF($BE$3="暦月",(BB142/($BE$8/7)),""))</f>
        <v>0</v>
      </c>
      <c r="BE142" s="1531"/>
      <c r="BF142" s="1527"/>
      <c r="BG142" s="1528"/>
      <c r="BH142" s="1528"/>
      <c r="BI142" s="1528"/>
      <c r="BJ142" s="1529"/>
    </row>
    <row r="143" spans="2:62" ht="20.25" customHeight="1" x14ac:dyDescent="0.15">
      <c r="B143" s="1487">
        <f>B141+1</f>
        <v>64</v>
      </c>
      <c r="C143" s="1489"/>
      <c r="D143" s="1490"/>
      <c r="E143" s="302"/>
      <c r="F143" s="303"/>
      <c r="G143" s="302"/>
      <c r="H143" s="303"/>
      <c r="I143" s="1493"/>
      <c r="J143" s="1494"/>
      <c r="K143" s="1497"/>
      <c r="L143" s="1498"/>
      <c r="M143" s="1498"/>
      <c r="N143" s="1490"/>
      <c r="O143" s="1501"/>
      <c r="P143" s="1502"/>
      <c r="Q143" s="1502"/>
      <c r="R143" s="1502"/>
      <c r="S143" s="1503"/>
      <c r="T143" s="322" t="s">
        <v>921</v>
      </c>
      <c r="V143" s="323"/>
      <c r="W143" s="315"/>
      <c r="X143" s="316"/>
      <c r="Y143" s="316"/>
      <c r="Z143" s="316"/>
      <c r="AA143" s="316"/>
      <c r="AB143" s="316"/>
      <c r="AC143" s="317"/>
      <c r="AD143" s="315"/>
      <c r="AE143" s="316"/>
      <c r="AF143" s="316"/>
      <c r="AG143" s="316"/>
      <c r="AH143" s="316"/>
      <c r="AI143" s="316"/>
      <c r="AJ143" s="317"/>
      <c r="AK143" s="315"/>
      <c r="AL143" s="316"/>
      <c r="AM143" s="316"/>
      <c r="AN143" s="316"/>
      <c r="AO143" s="316"/>
      <c r="AP143" s="316"/>
      <c r="AQ143" s="317"/>
      <c r="AR143" s="315"/>
      <c r="AS143" s="316"/>
      <c r="AT143" s="316"/>
      <c r="AU143" s="316"/>
      <c r="AV143" s="316"/>
      <c r="AW143" s="316"/>
      <c r="AX143" s="317"/>
      <c r="AY143" s="315"/>
      <c r="AZ143" s="316"/>
      <c r="BA143" s="318"/>
      <c r="BB143" s="1507"/>
      <c r="BC143" s="1508"/>
      <c r="BD143" s="1509"/>
      <c r="BE143" s="1510"/>
      <c r="BF143" s="1511"/>
      <c r="BG143" s="1512"/>
      <c r="BH143" s="1512"/>
      <c r="BI143" s="1512"/>
      <c r="BJ143" s="1513"/>
    </row>
    <row r="144" spans="2:62" ht="20.25" customHeight="1" x14ac:dyDescent="0.15">
      <c r="B144" s="1520"/>
      <c r="C144" s="1521"/>
      <c r="D144" s="1522"/>
      <c r="E144" s="324"/>
      <c r="F144" s="325">
        <f>C143</f>
        <v>0</v>
      </c>
      <c r="G144" s="324"/>
      <c r="H144" s="325">
        <f>I143</f>
        <v>0</v>
      </c>
      <c r="I144" s="1523"/>
      <c r="J144" s="1524"/>
      <c r="K144" s="1525"/>
      <c r="L144" s="1526"/>
      <c r="M144" s="1526"/>
      <c r="N144" s="1522"/>
      <c r="O144" s="1501"/>
      <c r="P144" s="1502"/>
      <c r="Q144" s="1502"/>
      <c r="R144" s="1502"/>
      <c r="S144" s="1503"/>
      <c r="T144" s="319" t="s">
        <v>924</v>
      </c>
      <c r="U144" s="320"/>
      <c r="V144" s="321"/>
      <c r="W144" s="307" t="str">
        <f>IF(W143="","",VLOOKUP(W143,'別紙１-１　シフト記号表（従来型・ユニット型共通）'!$C$6:$L$47,10,FALSE))</f>
        <v/>
      </c>
      <c r="X144" s="308" t="str">
        <f>IF(X143="","",VLOOKUP(X143,'別紙１-１　シフト記号表（従来型・ユニット型共通）'!$C$6:$L$47,10,FALSE))</f>
        <v/>
      </c>
      <c r="Y144" s="308" t="str">
        <f>IF(Y143="","",VLOOKUP(Y143,'別紙１-１　シフト記号表（従来型・ユニット型共通）'!$C$6:$L$47,10,FALSE))</f>
        <v/>
      </c>
      <c r="Z144" s="308" t="str">
        <f>IF(Z143="","",VLOOKUP(Z143,'別紙１-１　シフト記号表（従来型・ユニット型共通）'!$C$6:$L$47,10,FALSE))</f>
        <v/>
      </c>
      <c r="AA144" s="308" t="str">
        <f>IF(AA143="","",VLOOKUP(AA143,'別紙１-１　シフト記号表（従来型・ユニット型共通）'!$C$6:$L$47,10,FALSE))</f>
        <v/>
      </c>
      <c r="AB144" s="308" t="str">
        <f>IF(AB143="","",VLOOKUP(AB143,'別紙１-１　シフト記号表（従来型・ユニット型共通）'!$C$6:$L$47,10,FALSE))</f>
        <v/>
      </c>
      <c r="AC144" s="309" t="str">
        <f>IF(AC143="","",VLOOKUP(AC143,'別紙１-１　シフト記号表（従来型・ユニット型共通）'!$C$6:$L$47,10,FALSE))</f>
        <v/>
      </c>
      <c r="AD144" s="307" t="str">
        <f>IF(AD143="","",VLOOKUP(AD143,'別紙１-１　シフト記号表（従来型・ユニット型共通）'!$C$6:$L$47,10,FALSE))</f>
        <v/>
      </c>
      <c r="AE144" s="308" t="str">
        <f>IF(AE143="","",VLOOKUP(AE143,'別紙１-１　シフト記号表（従来型・ユニット型共通）'!$C$6:$L$47,10,FALSE))</f>
        <v/>
      </c>
      <c r="AF144" s="308" t="str">
        <f>IF(AF143="","",VLOOKUP(AF143,'別紙１-１　シフト記号表（従来型・ユニット型共通）'!$C$6:$L$47,10,FALSE))</f>
        <v/>
      </c>
      <c r="AG144" s="308" t="str">
        <f>IF(AG143="","",VLOOKUP(AG143,'別紙１-１　シフト記号表（従来型・ユニット型共通）'!$C$6:$L$47,10,FALSE))</f>
        <v/>
      </c>
      <c r="AH144" s="308" t="str">
        <f>IF(AH143="","",VLOOKUP(AH143,'別紙１-１　シフト記号表（従来型・ユニット型共通）'!$C$6:$L$47,10,FALSE))</f>
        <v/>
      </c>
      <c r="AI144" s="308" t="str">
        <f>IF(AI143="","",VLOOKUP(AI143,'別紙１-１　シフト記号表（従来型・ユニット型共通）'!$C$6:$L$47,10,FALSE))</f>
        <v/>
      </c>
      <c r="AJ144" s="309" t="str">
        <f>IF(AJ143="","",VLOOKUP(AJ143,'別紙１-１　シフト記号表（従来型・ユニット型共通）'!$C$6:$L$47,10,FALSE))</f>
        <v/>
      </c>
      <c r="AK144" s="307" t="str">
        <f>IF(AK143="","",VLOOKUP(AK143,'別紙１-１　シフト記号表（従来型・ユニット型共通）'!$C$6:$L$47,10,FALSE))</f>
        <v/>
      </c>
      <c r="AL144" s="308" t="str">
        <f>IF(AL143="","",VLOOKUP(AL143,'別紙１-１　シフト記号表（従来型・ユニット型共通）'!$C$6:$L$47,10,FALSE))</f>
        <v/>
      </c>
      <c r="AM144" s="308" t="str">
        <f>IF(AM143="","",VLOOKUP(AM143,'別紙１-１　シフト記号表（従来型・ユニット型共通）'!$C$6:$L$47,10,FALSE))</f>
        <v/>
      </c>
      <c r="AN144" s="308" t="str">
        <f>IF(AN143="","",VLOOKUP(AN143,'別紙１-１　シフト記号表（従来型・ユニット型共通）'!$C$6:$L$47,10,FALSE))</f>
        <v/>
      </c>
      <c r="AO144" s="308" t="str">
        <f>IF(AO143="","",VLOOKUP(AO143,'別紙１-１　シフト記号表（従来型・ユニット型共通）'!$C$6:$L$47,10,FALSE))</f>
        <v/>
      </c>
      <c r="AP144" s="308" t="str">
        <f>IF(AP143="","",VLOOKUP(AP143,'別紙１-１　シフト記号表（従来型・ユニット型共通）'!$C$6:$L$47,10,FALSE))</f>
        <v/>
      </c>
      <c r="AQ144" s="309" t="str">
        <f>IF(AQ143="","",VLOOKUP(AQ143,'別紙１-１　シフト記号表（従来型・ユニット型共通）'!$C$6:$L$47,10,FALSE))</f>
        <v/>
      </c>
      <c r="AR144" s="307" t="str">
        <f>IF(AR143="","",VLOOKUP(AR143,'別紙１-１　シフト記号表（従来型・ユニット型共通）'!$C$6:$L$47,10,FALSE))</f>
        <v/>
      </c>
      <c r="AS144" s="308" t="str">
        <f>IF(AS143="","",VLOOKUP(AS143,'別紙１-１　シフト記号表（従来型・ユニット型共通）'!$C$6:$L$47,10,FALSE))</f>
        <v/>
      </c>
      <c r="AT144" s="308" t="str">
        <f>IF(AT143="","",VLOOKUP(AT143,'別紙１-１　シフト記号表（従来型・ユニット型共通）'!$C$6:$L$47,10,FALSE))</f>
        <v/>
      </c>
      <c r="AU144" s="308" t="str">
        <f>IF(AU143="","",VLOOKUP(AU143,'別紙１-１　シフト記号表（従来型・ユニット型共通）'!$C$6:$L$47,10,FALSE))</f>
        <v/>
      </c>
      <c r="AV144" s="308" t="str">
        <f>IF(AV143="","",VLOOKUP(AV143,'別紙１-１　シフト記号表（従来型・ユニット型共通）'!$C$6:$L$47,10,FALSE))</f>
        <v/>
      </c>
      <c r="AW144" s="308" t="str">
        <f>IF(AW143="","",VLOOKUP(AW143,'別紙１-１　シフト記号表（従来型・ユニット型共通）'!$C$6:$L$47,10,FALSE))</f>
        <v/>
      </c>
      <c r="AX144" s="309" t="str">
        <f>IF(AX143="","",VLOOKUP(AX143,'別紙１-１　シフト記号表（従来型・ユニット型共通）'!$C$6:$L$47,10,FALSE))</f>
        <v/>
      </c>
      <c r="AY144" s="307" t="str">
        <f>IF(AY143="","",VLOOKUP(AY143,'別紙１-１　シフト記号表（従来型・ユニット型共通）'!$C$6:$L$47,10,FALSE))</f>
        <v/>
      </c>
      <c r="AZ144" s="308" t="str">
        <f>IF(AZ143="","",VLOOKUP(AZ143,'別紙１-１　シフト記号表（従来型・ユニット型共通）'!$C$6:$L$47,10,FALSE))</f>
        <v/>
      </c>
      <c r="BA144" s="308" t="str">
        <f>IF(BA143="","",VLOOKUP(BA143,'別紙１-１　シフト記号表（従来型・ユニット型共通）'!$C$6:$L$47,10,FALSE))</f>
        <v/>
      </c>
      <c r="BB144" s="1530">
        <f>IF($BE$3="４週",SUM(W144:AX144),IF($BE$3="暦月",SUM(W144:BA144),""))</f>
        <v>0</v>
      </c>
      <c r="BC144" s="1531"/>
      <c r="BD144" s="1532">
        <f>IF($BE$3="４週",BB144/4,IF($BE$3="暦月",(BB144/($BE$8/7)),""))</f>
        <v>0</v>
      </c>
      <c r="BE144" s="1531"/>
      <c r="BF144" s="1527"/>
      <c r="BG144" s="1528"/>
      <c r="BH144" s="1528"/>
      <c r="BI144" s="1528"/>
      <c r="BJ144" s="1529"/>
    </row>
    <row r="145" spans="2:62" ht="20.25" customHeight="1" x14ac:dyDescent="0.15">
      <c r="B145" s="1487">
        <f>B143+1</f>
        <v>65</v>
      </c>
      <c r="C145" s="1489"/>
      <c r="D145" s="1490"/>
      <c r="E145" s="302"/>
      <c r="F145" s="303"/>
      <c r="G145" s="302"/>
      <c r="H145" s="303"/>
      <c r="I145" s="1493"/>
      <c r="J145" s="1494"/>
      <c r="K145" s="1497"/>
      <c r="L145" s="1498"/>
      <c r="M145" s="1498"/>
      <c r="N145" s="1490"/>
      <c r="O145" s="1501"/>
      <c r="P145" s="1502"/>
      <c r="Q145" s="1502"/>
      <c r="R145" s="1502"/>
      <c r="S145" s="1503"/>
      <c r="T145" s="322" t="s">
        <v>921</v>
      </c>
      <c r="V145" s="323"/>
      <c r="W145" s="315"/>
      <c r="X145" s="316"/>
      <c r="Y145" s="316"/>
      <c r="Z145" s="316"/>
      <c r="AA145" s="316"/>
      <c r="AB145" s="316"/>
      <c r="AC145" s="317"/>
      <c r="AD145" s="315"/>
      <c r="AE145" s="316"/>
      <c r="AF145" s="316"/>
      <c r="AG145" s="316"/>
      <c r="AH145" s="316"/>
      <c r="AI145" s="316"/>
      <c r="AJ145" s="317"/>
      <c r="AK145" s="315"/>
      <c r="AL145" s="316"/>
      <c r="AM145" s="316"/>
      <c r="AN145" s="316"/>
      <c r="AO145" s="316"/>
      <c r="AP145" s="316"/>
      <c r="AQ145" s="317"/>
      <c r="AR145" s="315"/>
      <c r="AS145" s="316"/>
      <c r="AT145" s="316"/>
      <c r="AU145" s="316"/>
      <c r="AV145" s="316"/>
      <c r="AW145" s="316"/>
      <c r="AX145" s="317"/>
      <c r="AY145" s="315"/>
      <c r="AZ145" s="316"/>
      <c r="BA145" s="318"/>
      <c r="BB145" s="1507"/>
      <c r="BC145" s="1508"/>
      <c r="BD145" s="1509"/>
      <c r="BE145" s="1510"/>
      <c r="BF145" s="1511"/>
      <c r="BG145" s="1512"/>
      <c r="BH145" s="1512"/>
      <c r="BI145" s="1512"/>
      <c r="BJ145" s="1513"/>
    </row>
    <row r="146" spans="2:62" ht="20.25" customHeight="1" x14ac:dyDescent="0.15">
      <c r="B146" s="1520"/>
      <c r="C146" s="1521"/>
      <c r="D146" s="1522"/>
      <c r="E146" s="324"/>
      <c r="F146" s="325">
        <f>C145</f>
        <v>0</v>
      </c>
      <c r="G146" s="324"/>
      <c r="H146" s="325">
        <f>I145</f>
        <v>0</v>
      </c>
      <c r="I146" s="1523"/>
      <c r="J146" s="1524"/>
      <c r="K146" s="1525"/>
      <c r="L146" s="1526"/>
      <c r="M146" s="1526"/>
      <c r="N146" s="1522"/>
      <c r="O146" s="1501"/>
      <c r="P146" s="1502"/>
      <c r="Q146" s="1502"/>
      <c r="R146" s="1502"/>
      <c r="S146" s="1503"/>
      <c r="T146" s="319" t="s">
        <v>924</v>
      </c>
      <c r="U146" s="320"/>
      <c r="V146" s="321"/>
      <c r="W146" s="307" t="str">
        <f>IF(W145="","",VLOOKUP(W145,'別紙１-１　シフト記号表（従来型・ユニット型共通）'!$C$6:$L$47,10,FALSE))</f>
        <v/>
      </c>
      <c r="X146" s="308" t="str">
        <f>IF(X145="","",VLOOKUP(X145,'別紙１-１　シフト記号表（従来型・ユニット型共通）'!$C$6:$L$47,10,FALSE))</f>
        <v/>
      </c>
      <c r="Y146" s="308" t="str">
        <f>IF(Y145="","",VLOOKUP(Y145,'別紙１-１　シフト記号表（従来型・ユニット型共通）'!$C$6:$L$47,10,FALSE))</f>
        <v/>
      </c>
      <c r="Z146" s="308" t="str">
        <f>IF(Z145="","",VLOOKUP(Z145,'別紙１-１　シフト記号表（従来型・ユニット型共通）'!$C$6:$L$47,10,FALSE))</f>
        <v/>
      </c>
      <c r="AA146" s="308" t="str">
        <f>IF(AA145="","",VLOOKUP(AA145,'別紙１-１　シフト記号表（従来型・ユニット型共通）'!$C$6:$L$47,10,FALSE))</f>
        <v/>
      </c>
      <c r="AB146" s="308" t="str">
        <f>IF(AB145="","",VLOOKUP(AB145,'別紙１-１　シフト記号表（従来型・ユニット型共通）'!$C$6:$L$47,10,FALSE))</f>
        <v/>
      </c>
      <c r="AC146" s="309" t="str">
        <f>IF(AC145="","",VLOOKUP(AC145,'別紙１-１　シフト記号表（従来型・ユニット型共通）'!$C$6:$L$47,10,FALSE))</f>
        <v/>
      </c>
      <c r="AD146" s="307" t="str">
        <f>IF(AD145="","",VLOOKUP(AD145,'別紙１-１　シフト記号表（従来型・ユニット型共通）'!$C$6:$L$47,10,FALSE))</f>
        <v/>
      </c>
      <c r="AE146" s="308" t="str">
        <f>IF(AE145="","",VLOOKUP(AE145,'別紙１-１　シフト記号表（従来型・ユニット型共通）'!$C$6:$L$47,10,FALSE))</f>
        <v/>
      </c>
      <c r="AF146" s="308" t="str">
        <f>IF(AF145="","",VLOOKUP(AF145,'別紙１-１　シフト記号表（従来型・ユニット型共通）'!$C$6:$L$47,10,FALSE))</f>
        <v/>
      </c>
      <c r="AG146" s="308" t="str">
        <f>IF(AG145="","",VLOOKUP(AG145,'別紙１-１　シフト記号表（従来型・ユニット型共通）'!$C$6:$L$47,10,FALSE))</f>
        <v/>
      </c>
      <c r="AH146" s="308" t="str">
        <f>IF(AH145="","",VLOOKUP(AH145,'別紙１-１　シフト記号表（従来型・ユニット型共通）'!$C$6:$L$47,10,FALSE))</f>
        <v/>
      </c>
      <c r="AI146" s="308" t="str">
        <f>IF(AI145="","",VLOOKUP(AI145,'別紙１-１　シフト記号表（従来型・ユニット型共通）'!$C$6:$L$47,10,FALSE))</f>
        <v/>
      </c>
      <c r="AJ146" s="309" t="str">
        <f>IF(AJ145="","",VLOOKUP(AJ145,'別紙１-１　シフト記号表（従来型・ユニット型共通）'!$C$6:$L$47,10,FALSE))</f>
        <v/>
      </c>
      <c r="AK146" s="307" t="str">
        <f>IF(AK145="","",VLOOKUP(AK145,'別紙１-１　シフト記号表（従来型・ユニット型共通）'!$C$6:$L$47,10,FALSE))</f>
        <v/>
      </c>
      <c r="AL146" s="308" t="str">
        <f>IF(AL145="","",VLOOKUP(AL145,'別紙１-１　シフト記号表（従来型・ユニット型共通）'!$C$6:$L$47,10,FALSE))</f>
        <v/>
      </c>
      <c r="AM146" s="308" t="str">
        <f>IF(AM145="","",VLOOKUP(AM145,'別紙１-１　シフト記号表（従来型・ユニット型共通）'!$C$6:$L$47,10,FALSE))</f>
        <v/>
      </c>
      <c r="AN146" s="308" t="str">
        <f>IF(AN145="","",VLOOKUP(AN145,'別紙１-１　シフト記号表（従来型・ユニット型共通）'!$C$6:$L$47,10,FALSE))</f>
        <v/>
      </c>
      <c r="AO146" s="308" t="str">
        <f>IF(AO145="","",VLOOKUP(AO145,'別紙１-１　シフト記号表（従来型・ユニット型共通）'!$C$6:$L$47,10,FALSE))</f>
        <v/>
      </c>
      <c r="AP146" s="308" t="str">
        <f>IF(AP145="","",VLOOKUP(AP145,'別紙１-１　シフト記号表（従来型・ユニット型共通）'!$C$6:$L$47,10,FALSE))</f>
        <v/>
      </c>
      <c r="AQ146" s="309" t="str">
        <f>IF(AQ145="","",VLOOKUP(AQ145,'別紙１-１　シフト記号表（従来型・ユニット型共通）'!$C$6:$L$47,10,FALSE))</f>
        <v/>
      </c>
      <c r="AR146" s="307" t="str">
        <f>IF(AR145="","",VLOOKUP(AR145,'別紙１-１　シフト記号表（従来型・ユニット型共通）'!$C$6:$L$47,10,FALSE))</f>
        <v/>
      </c>
      <c r="AS146" s="308" t="str">
        <f>IF(AS145="","",VLOOKUP(AS145,'別紙１-１　シフト記号表（従来型・ユニット型共通）'!$C$6:$L$47,10,FALSE))</f>
        <v/>
      </c>
      <c r="AT146" s="308" t="str">
        <f>IF(AT145="","",VLOOKUP(AT145,'別紙１-１　シフト記号表（従来型・ユニット型共通）'!$C$6:$L$47,10,FALSE))</f>
        <v/>
      </c>
      <c r="AU146" s="308" t="str">
        <f>IF(AU145="","",VLOOKUP(AU145,'別紙１-１　シフト記号表（従来型・ユニット型共通）'!$C$6:$L$47,10,FALSE))</f>
        <v/>
      </c>
      <c r="AV146" s="308" t="str">
        <f>IF(AV145="","",VLOOKUP(AV145,'別紙１-１　シフト記号表（従来型・ユニット型共通）'!$C$6:$L$47,10,FALSE))</f>
        <v/>
      </c>
      <c r="AW146" s="308" t="str">
        <f>IF(AW145="","",VLOOKUP(AW145,'別紙１-１　シフト記号表（従来型・ユニット型共通）'!$C$6:$L$47,10,FALSE))</f>
        <v/>
      </c>
      <c r="AX146" s="309" t="str">
        <f>IF(AX145="","",VLOOKUP(AX145,'別紙１-１　シフト記号表（従来型・ユニット型共通）'!$C$6:$L$47,10,FALSE))</f>
        <v/>
      </c>
      <c r="AY146" s="307" t="str">
        <f>IF(AY145="","",VLOOKUP(AY145,'別紙１-１　シフト記号表（従来型・ユニット型共通）'!$C$6:$L$47,10,FALSE))</f>
        <v/>
      </c>
      <c r="AZ146" s="308" t="str">
        <f>IF(AZ145="","",VLOOKUP(AZ145,'別紙１-１　シフト記号表（従来型・ユニット型共通）'!$C$6:$L$47,10,FALSE))</f>
        <v/>
      </c>
      <c r="BA146" s="308" t="str">
        <f>IF(BA145="","",VLOOKUP(BA145,'別紙１-１　シフト記号表（従来型・ユニット型共通）'!$C$6:$L$47,10,FALSE))</f>
        <v/>
      </c>
      <c r="BB146" s="1530">
        <f>IF($BE$3="４週",SUM(W146:AX146),IF($BE$3="暦月",SUM(W146:BA146),""))</f>
        <v>0</v>
      </c>
      <c r="BC146" s="1531"/>
      <c r="BD146" s="1532">
        <f>IF($BE$3="４週",BB146/4,IF($BE$3="暦月",(BB146/($BE$8/7)),""))</f>
        <v>0</v>
      </c>
      <c r="BE146" s="1531"/>
      <c r="BF146" s="1527"/>
      <c r="BG146" s="1528"/>
      <c r="BH146" s="1528"/>
      <c r="BI146" s="1528"/>
      <c r="BJ146" s="1529"/>
    </row>
    <row r="147" spans="2:62" ht="20.25" customHeight="1" x14ac:dyDescent="0.15">
      <c r="B147" s="1487">
        <f>B145+1</f>
        <v>66</v>
      </c>
      <c r="C147" s="1489"/>
      <c r="D147" s="1490"/>
      <c r="E147" s="302"/>
      <c r="F147" s="303"/>
      <c r="G147" s="302"/>
      <c r="H147" s="303"/>
      <c r="I147" s="1493"/>
      <c r="J147" s="1494"/>
      <c r="K147" s="1497"/>
      <c r="L147" s="1498"/>
      <c r="M147" s="1498"/>
      <c r="N147" s="1490"/>
      <c r="O147" s="1501"/>
      <c r="P147" s="1502"/>
      <c r="Q147" s="1502"/>
      <c r="R147" s="1502"/>
      <c r="S147" s="1503"/>
      <c r="T147" s="322" t="s">
        <v>921</v>
      </c>
      <c r="V147" s="323"/>
      <c r="W147" s="315"/>
      <c r="X147" s="316"/>
      <c r="Y147" s="316"/>
      <c r="Z147" s="316"/>
      <c r="AA147" s="316"/>
      <c r="AB147" s="316"/>
      <c r="AC147" s="317"/>
      <c r="AD147" s="315"/>
      <c r="AE147" s="316"/>
      <c r="AF147" s="316"/>
      <c r="AG147" s="316"/>
      <c r="AH147" s="316"/>
      <c r="AI147" s="316"/>
      <c r="AJ147" s="317"/>
      <c r="AK147" s="315"/>
      <c r="AL147" s="316"/>
      <c r="AM147" s="316"/>
      <c r="AN147" s="316"/>
      <c r="AO147" s="316"/>
      <c r="AP147" s="316"/>
      <c r="AQ147" s="317"/>
      <c r="AR147" s="315"/>
      <c r="AS147" s="316"/>
      <c r="AT147" s="316"/>
      <c r="AU147" s="316"/>
      <c r="AV147" s="316"/>
      <c r="AW147" s="316"/>
      <c r="AX147" s="317"/>
      <c r="AY147" s="315"/>
      <c r="AZ147" s="316"/>
      <c r="BA147" s="318"/>
      <c r="BB147" s="1507"/>
      <c r="BC147" s="1508"/>
      <c r="BD147" s="1509"/>
      <c r="BE147" s="1510"/>
      <c r="BF147" s="1511"/>
      <c r="BG147" s="1512"/>
      <c r="BH147" s="1512"/>
      <c r="BI147" s="1512"/>
      <c r="BJ147" s="1513"/>
    </row>
    <row r="148" spans="2:62" ht="20.25" customHeight="1" x14ac:dyDescent="0.15">
      <c r="B148" s="1520"/>
      <c r="C148" s="1521"/>
      <c r="D148" s="1522"/>
      <c r="E148" s="324"/>
      <c r="F148" s="325">
        <f>C147</f>
        <v>0</v>
      </c>
      <c r="G148" s="324"/>
      <c r="H148" s="325">
        <f>I147</f>
        <v>0</v>
      </c>
      <c r="I148" s="1523"/>
      <c r="J148" s="1524"/>
      <c r="K148" s="1525"/>
      <c r="L148" s="1526"/>
      <c r="M148" s="1526"/>
      <c r="N148" s="1522"/>
      <c r="O148" s="1501"/>
      <c r="P148" s="1502"/>
      <c r="Q148" s="1502"/>
      <c r="R148" s="1502"/>
      <c r="S148" s="1503"/>
      <c r="T148" s="319" t="s">
        <v>924</v>
      </c>
      <c r="U148" s="320"/>
      <c r="V148" s="321"/>
      <c r="W148" s="307" t="str">
        <f>IF(W147="","",VLOOKUP(W147,'別紙１-１　シフト記号表（従来型・ユニット型共通）'!$C$6:$L$47,10,FALSE))</f>
        <v/>
      </c>
      <c r="X148" s="308" t="str">
        <f>IF(X147="","",VLOOKUP(X147,'別紙１-１　シフト記号表（従来型・ユニット型共通）'!$C$6:$L$47,10,FALSE))</f>
        <v/>
      </c>
      <c r="Y148" s="308" t="str">
        <f>IF(Y147="","",VLOOKUP(Y147,'別紙１-１　シフト記号表（従来型・ユニット型共通）'!$C$6:$L$47,10,FALSE))</f>
        <v/>
      </c>
      <c r="Z148" s="308" t="str">
        <f>IF(Z147="","",VLOOKUP(Z147,'別紙１-１　シフト記号表（従来型・ユニット型共通）'!$C$6:$L$47,10,FALSE))</f>
        <v/>
      </c>
      <c r="AA148" s="308" t="str">
        <f>IF(AA147="","",VLOOKUP(AA147,'別紙１-１　シフト記号表（従来型・ユニット型共通）'!$C$6:$L$47,10,FALSE))</f>
        <v/>
      </c>
      <c r="AB148" s="308" t="str">
        <f>IF(AB147="","",VLOOKUP(AB147,'別紙１-１　シフト記号表（従来型・ユニット型共通）'!$C$6:$L$47,10,FALSE))</f>
        <v/>
      </c>
      <c r="AC148" s="309" t="str">
        <f>IF(AC147="","",VLOOKUP(AC147,'別紙１-１　シフト記号表（従来型・ユニット型共通）'!$C$6:$L$47,10,FALSE))</f>
        <v/>
      </c>
      <c r="AD148" s="307" t="str">
        <f>IF(AD147="","",VLOOKUP(AD147,'別紙１-１　シフト記号表（従来型・ユニット型共通）'!$C$6:$L$47,10,FALSE))</f>
        <v/>
      </c>
      <c r="AE148" s="308" t="str">
        <f>IF(AE147="","",VLOOKUP(AE147,'別紙１-１　シフト記号表（従来型・ユニット型共通）'!$C$6:$L$47,10,FALSE))</f>
        <v/>
      </c>
      <c r="AF148" s="308" t="str">
        <f>IF(AF147="","",VLOOKUP(AF147,'別紙１-１　シフト記号表（従来型・ユニット型共通）'!$C$6:$L$47,10,FALSE))</f>
        <v/>
      </c>
      <c r="AG148" s="308" t="str">
        <f>IF(AG147="","",VLOOKUP(AG147,'別紙１-１　シフト記号表（従来型・ユニット型共通）'!$C$6:$L$47,10,FALSE))</f>
        <v/>
      </c>
      <c r="AH148" s="308" t="str">
        <f>IF(AH147="","",VLOOKUP(AH147,'別紙１-１　シフト記号表（従来型・ユニット型共通）'!$C$6:$L$47,10,FALSE))</f>
        <v/>
      </c>
      <c r="AI148" s="308" t="str">
        <f>IF(AI147="","",VLOOKUP(AI147,'別紙１-１　シフト記号表（従来型・ユニット型共通）'!$C$6:$L$47,10,FALSE))</f>
        <v/>
      </c>
      <c r="AJ148" s="309" t="str">
        <f>IF(AJ147="","",VLOOKUP(AJ147,'別紙１-１　シフト記号表（従来型・ユニット型共通）'!$C$6:$L$47,10,FALSE))</f>
        <v/>
      </c>
      <c r="AK148" s="307" t="str">
        <f>IF(AK147="","",VLOOKUP(AK147,'別紙１-１　シフト記号表（従来型・ユニット型共通）'!$C$6:$L$47,10,FALSE))</f>
        <v/>
      </c>
      <c r="AL148" s="308" t="str">
        <f>IF(AL147="","",VLOOKUP(AL147,'別紙１-１　シフト記号表（従来型・ユニット型共通）'!$C$6:$L$47,10,FALSE))</f>
        <v/>
      </c>
      <c r="AM148" s="308" t="str">
        <f>IF(AM147="","",VLOOKUP(AM147,'別紙１-１　シフト記号表（従来型・ユニット型共通）'!$C$6:$L$47,10,FALSE))</f>
        <v/>
      </c>
      <c r="AN148" s="308" t="str">
        <f>IF(AN147="","",VLOOKUP(AN147,'別紙１-１　シフト記号表（従来型・ユニット型共通）'!$C$6:$L$47,10,FALSE))</f>
        <v/>
      </c>
      <c r="AO148" s="308" t="str">
        <f>IF(AO147="","",VLOOKUP(AO147,'別紙１-１　シフト記号表（従来型・ユニット型共通）'!$C$6:$L$47,10,FALSE))</f>
        <v/>
      </c>
      <c r="AP148" s="308" t="str">
        <f>IF(AP147="","",VLOOKUP(AP147,'別紙１-１　シフト記号表（従来型・ユニット型共通）'!$C$6:$L$47,10,FALSE))</f>
        <v/>
      </c>
      <c r="AQ148" s="309" t="str">
        <f>IF(AQ147="","",VLOOKUP(AQ147,'別紙１-１　シフト記号表（従来型・ユニット型共通）'!$C$6:$L$47,10,FALSE))</f>
        <v/>
      </c>
      <c r="AR148" s="307" t="str">
        <f>IF(AR147="","",VLOOKUP(AR147,'別紙１-１　シフト記号表（従来型・ユニット型共通）'!$C$6:$L$47,10,FALSE))</f>
        <v/>
      </c>
      <c r="AS148" s="308" t="str">
        <f>IF(AS147="","",VLOOKUP(AS147,'別紙１-１　シフト記号表（従来型・ユニット型共通）'!$C$6:$L$47,10,FALSE))</f>
        <v/>
      </c>
      <c r="AT148" s="308" t="str">
        <f>IF(AT147="","",VLOOKUP(AT147,'別紙１-１　シフト記号表（従来型・ユニット型共通）'!$C$6:$L$47,10,FALSE))</f>
        <v/>
      </c>
      <c r="AU148" s="308" t="str">
        <f>IF(AU147="","",VLOOKUP(AU147,'別紙１-１　シフト記号表（従来型・ユニット型共通）'!$C$6:$L$47,10,FALSE))</f>
        <v/>
      </c>
      <c r="AV148" s="308" t="str">
        <f>IF(AV147="","",VLOOKUP(AV147,'別紙１-１　シフト記号表（従来型・ユニット型共通）'!$C$6:$L$47,10,FALSE))</f>
        <v/>
      </c>
      <c r="AW148" s="308" t="str">
        <f>IF(AW147="","",VLOOKUP(AW147,'別紙１-１　シフト記号表（従来型・ユニット型共通）'!$C$6:$L$47,10,FALSE))</f>
        <v/>
      </c>
      <c r="AX148" s="309" t="str">
        <f>IF(AX147="","",VLOOKUP(AX147,'別紙１-１　シフト記号表（従来型・ユニット型共通）'!$C$6:$L$47,10,FALSE))</f>
        <v/>
      </c>
      <c r="AY148" s="307" t="str">
        <f>IF(AY147="","",VLOOKUP(AY147,'別紙１-１　シフト記号表（従来型・ユニット型共通）'!$C$6:$L$47,10,FALSE))</f>
        <v/>
      </c>
      <c r="AZ148" s="308" t="str">
        <f>IF(AZ147="","",VLOOKUP(AZ147,'別紙１-１　シフト記号表（従来型・ユニット型共通）'!$C$6:$L$47,10,FALSE))</f>
        <v/>
      </c>
      <c r="BA148" s="308" t="str">
        <f>IF(BA147="","",VLOOKUP(BA147,'別紙１-１　シフト記号表（従来型・ユニット型共通）'!$C$6:$L$47,10,FALSE))</f>
        <v/>
      </c>
      <c r="BB148" s="1530">
        <f>IF($BE$3="４週",SUM(W148:AX148),IF($BE$3="暦月",SUM(W148:BA148),""))</f>
        <v>0</v>
      </c>
      <c r="BC148" s="1531"/>
      <c r="BD148" s="1532">
        <f>IF($BE$3="４週",BB148/4,IF($BE$3="暦月",(BB148/($BE$8/7)),""))</f>
        <v>0</v>
      </c>
      <c r="BE148" s="1531"/>
      <c r="BF148" s="1527"/>
      <c r="BG148" s="1528"/>
      <c r="BH148" s="1528"/>
      <c r="BI148" s="1528"/>
      <c r="BJ148" s="1529"/>
    </row>
    <row r="149" spans="2:62" ht="20.25" customHeight="1" x14ac:dyDescent="0.15">
      <c r="B149" s="1487">
        <f>B147+1</f>
        <v>67</v>
      </c>
      <c r="C149" s="1489"/>
      <c r="D149" s="1490"/>
      <c r="E149" s="302"/>
      <c r="F149" s="303"/>
      <c r="G149" s="302"/>
      <c r="H149" s="303"/>
      <c r="I149" s="1493"/>
      <c r="J149" s="1494"/>
      <c r="K149" s="1497"/>
      <c r="L149" s="1498"/>
      <c r="M149" s="1498"/>
      <c r="N149" s="1490"/>
      <c r="O149" s="1501"/>
      <c r="P149" s="1502"/>
      <c r="Q149" s="1502"/>
      <c r="R149" s="1502"/>
      <c r="S149" s="1503"/>
      <c r="T149" s="322" t="s">
        <v>921</v>
      </c>
      <c r="V149" s="323"/>
      <c r="W149" s="315"/>
      <c r="X149" s="316"/>
      <c r="Y149" s="316"/>
      <c r="Z149" s="316"/>
      <c r="AA149" s="316"/>
      <c r="AB149" s="316"/>
      <c r="AC149" s="317"/>
      <c r="AD149" s="315"/>
      <c r="AE149" s="316"/>
      <c r="AF149" s="316"/>
      <c r="AG149" s="316"/>
      <c r="AH149" s="316"/>
      <c r="AI149" s="316"/>
      <c r="AJ149" s="317"/>
      <c r="AK149" s="315"/>
      <c r="AL149" s="316"/>
      <c r="AM149" s="316"/>
      <c r="AN149" s="316"/>
      <c r="AO149" s="316"/>
      <c r="AP149" s="316"/>
      <c r="AQ149" s="317"/>
      <c r="AR149" s="315"/>
      <c r="AS149" s="316"/>
      <c r="AT149" s="316"/>
      <c r="AU149" s="316"/>
      <c r="AV149" s="316"/>
      <c r="AW149" s="316"/>
      <c r="AX149" s="317"/>
      <c r="AY149" s="315"/>
      <c r="AZ149" s="316"/>
      <c r="BA149" s="318"/>
      <c r="BB149" s="1507"/>
      <c r="BC149" s="1508"/>
      <c r="BD149" s="1509"/>
      <c r="BE149" s="1510"/>
      <c r="BF149" s="1511"/>
      <c r="BG149" s="1512"/>
      <c r="BH149" s="1512"/>
      <c r="BI149" s="1512"/>
      <c r="BJ149" s="1513"/>
    </row>
    <row r="150" spans="2:62" ht="20.25" customHeight="1" x14ac:dyDescent="0.15">
      <c r="B150" s="1520"/>
      <c r="C150" s="1521"/>
      <c r="D150" s="1522"/>
      <c r="E150" s="324"/>
      <c r="F150" s="325">
        <f>C149</f>
        <v>0</v>
      </c>
      <c r="G150" s="324"/>
      <c r="H150" s="325">
        <f>I149</f>
        <v>0</v>
      </c>
      <c r="I150" s="1523"/>
      <c r="J150" s="1524"/>
      <c r="K150" s="1525"/>
      <c r="L150" s="1526"/>
      <c r="M150" s="1526"/>
      <c r="N150" s="1522"/>
      <c r="O150" s="1501"/>
      <c r="P150" s="1502"/>
      <c r="Q150" s="1502"/>
      <c r="R150" s="1502"/>
      <c r="S150" s="1503"/>
      <c r="T150" s="319" t="s">
        <v>924</v>
      </c>
      <c r="U150" s="320"/>
      <c r="V150" s="321"/>
      <c r="W150" s="307" t="str">
        <f>IF(W149="","",VLOOKUP(W149,'別紙１-１　シフト記号表（従来型・ユニット型共通）'!$C$6:$L$47,10,FALSE))</f>
        <v/>
      </c>
      <c r="X150" s="308" t="str">
        <f>IF(X149="","",VLOOKUP(X149,'別紙１-１　シフト記号表（従来型・ユニット型共通）'!$C$6:$L$47,10,FALSE))</f>
        <v/>
      </c>
      <c r="Y150" s="308" t="str">
        <f>IF(Y149="","",VLOOKUP(Y149,'別紙１-１　シフト記号表（従来型・ユニット型共通）'!$C$6:$L$47,10,FALSE))</f>
        <v/>
      </c>
      <c r="Z150" s="308" t="str">
        <f>IF(Z149="","",VLOOKUP(Z149,'別紙１-１　シフト記号表（従来型・ユニット型共通）'!$C$6:$L$47,10,FALSE))</f>
        <v/>
      </c>
      <c r="AA150" s="308" t="str">
        <f>IF(AA149="","",VLOOKUP(AA149,'別紙１-１　シフト記号表（従来型・ユニット型共通）'!$C$6:$L$47,10,FALSE))</f>
        <v/>
      </c>
      <c r="AB150" s="308" t="str">
        <f>IF(AB149="","",VLOOKUP(AB149,'別紙１-１　シフト記号表（従来型・ユニット型共通）'!$C$6:$L$47,10,FALSE))</f>
        <v/>
      </c>
      <c r="AC150" s="309" t="str">
        <f>IF(AC149="","",VLOOKUP(AC149,'別紙１-１　シフト記号表（従来型・ユニット型共通）'!$C$6:$L$47,10,FALSE))</f>
        <v/>
      </c>
      <c r="AD150" s="307" t="str">
        <f>IF(AD149="","",VLOOKUP(AD149,'別紙１-１　シフト記号表（従来型・ユニット型共通）'!$C$6:$L$47,10,FALSE))</f>
        <v/>
      </c>
      <c r="AE150" s="308" t="str">
        <f>IF(AE149="","",VLOOKUP(AE149,'別紙１-１　シフト記号表（従来型・ユニット型共通）'!$C$6:$L$47,10,FALSE))</f>
        <v/>
      </c>
      <c r="AF150" s="308" t="str">
        <f>IF(AF149="","",VLOOKUP(AF149,'別紙１-１　シフト記号表（従来型・ユニット型共通）'!$C$6:$L$47,10,FALSE))</f>
        <v/>
      </c>
      <c r="AG150" s="308" t="str">
        <f>IF(AG149="","",VLOOKUP(AG149,'別紙１-１　シフト記号表（従来型・ユニット型共通）'!$C$6:$L$47,10,FALSE))</f>
        <v/>
      </c>
      <c r="AH150" s="308" t="str">
        <f>IF(AH149="","",VLOOKUP(AH149,'別紙１-１　シフト記号表（従来型・ユニット型共通）'!$C$6:$L$47,10,FALSE))</f>
        <v/>
      </c>
      <c r="AI150" s="308" t="str">
        <f>IF(AI149="","",VLOOKUP(AI149,'別紙１-１　シフト記号表（従来型・ユニット型共通）'!$C$6:$L$47,10,FALSE))</f>
        <v/>
      </c>
      <c r="AJ150" s="309" t="str">
        <f>IF(AJ149="","",VLOOKUP(AJ149,'別紙１-１　シフト記号表（従来型・ユニット型共通）'!$C$6:$L$47,10,FALSE))</f>
        <v/>
      </c>
      <c r="AK150" s="307" t="str">
        <f>IF(AK149="","",VLOOKUP(AK149,'別紙１-１　シフト記号表（従来型・ユニット型共通）'!$C$6:$L$47,10,FALSE))</f>
        <v/>
      </c>
      <c r="AL150" s="308" t="str">
        <f>IF(AL149="","",VLOOKUP(AL149,'別紙１-１　シフト記号表（従来型・ユニット型共通）'!$C$6:$L$47,10,FALSE))</f>
        <v/>
      </c>
      <c r="AM150" s="308" t="str">
        <f>IF(AM149="","",VLOOKUP(AM149,'別紙１-１　シフト記号表（従来型・ユニット型共通）'!$C$6:$L$47,10,FALSE))</f>
        <v/>
      </c>
      <c r="AN150" s="308" t="str">
        <f>IF(AN149="","",VLOOKUP(AN149,'別紙１-１　シフト記号表（従来型・ユニット型共通）'!$C$6:$L$47,10,FALSE))</f>
        <v/>
      </c>
      <c r="AO150" s="308" t="str">
        <f>IF(AO149="","",VLOOKUP(AO149,'別紙１-１　シフト記号表（従来型・ユニット型共通）'!$C$6:$L$47,10,FALSE))</f>
        <v/>
      </c>
      <c r="AP150" s="308" t="str">
        <f>IF(AP149="","",VLOOKUP(AP149,'別紙１-１　シフト記号表（従来型・ユニット型共通）'!$C$6:$L$47,10,FALSE))</f>
        <v/>
      </c>
      <c r="AQ150" s="309" t="str">
        <f>IF(AQ149="","",VLOOKUP(AQ149,'別紙１-１　シフト記号表（従来型・ユニット型共通）'!$C$6:$L$47,10,FALSE))</f>
        <v/>
      </c>
      <c r="AR150" s="307" t="str">
        <f>IF(AR149="","",VLOOKUP(AR149,'別紙１-１　シフト記号表（従来型・ユニット型共通）'!$C$6:$L$47,10,FALSE))</f>
        <v/>
      </c>
      <c r="AS150" s="308" t="str">
        <f>IF(AS149="","",VLOOKUP(AS149,'別紙１-１　シフト記号表（従来型・ユニット型共通）'!$C$6:$L$47,10,FALSE))</f>
        <v/>
      </c>
      <c r="AT150" s="308" t="str">
        <f>IF(AT149="","",VLOOKUP(AT149,'別紙１-１　シフト記号表（従来型・ユニット型共通）'!$C$6:$L$47,10,FALSE))</f>
        <v/>
      </c>
      <c r="AU150" s="308" t="str">
        <f>IF(AU149="","",VLOOKUP(AU149,'別紙１-１　シフト記号表（従来型・ユニット型共通）'!$C$6:$L$47,10,FALSE))</f>
        <v/>
      </c>
      <c r="AV150" s="308" t="str">
        <f>IF(AV149="","",VLOOKUP(AV149,'別紙１-１　シフト記号表（従来型・ユニット型共通）'!$C$6:$L$47,10,FALSE))</f>
        <v/>
      </c>
      <c r="AW150" s="308" t="str">
        <f>IF(AW149="","",VLOOKUP(AW149,'別紙１-１　シフト記号表（従来型・ユニット型共通）'!$C$6:$L$47,10,FALSE))</f>
        <v/>
      </c>
      <c r="AX150" s="309" t="str">
        <f>IF(AX149="","",VLOOKUP(AX149,'別紙１-１　シフト記号表（従来型・ユニット型共通）'!$C$6:$L$47,10,FALSE))</f>
        <v/>
      </c>
      <c r="AY150" s="307" t="str">
        <f>IF(AY149="","",VLOOKUP(AY149,'別紙１-１　シフト記号表（従来型・ユニット型共通）'!$C$6:$L$47,10,FALSE))</f>
        <v/>
      </c>
      <c r="AZ150" s="308" t="str">
        <f>IF(AZ149="","",VLOOKUP(AZ149,'別紙１-１　シフト記号表（従来型・ユニット型共通）'!$C$6:$L$47,10,FALSE))</f>
        <v/>
      </c>
      <c r="BA150" s="308" t="str">
        <f>IF(BA149="","",VLOOKUP(BA149,'別紙１-１　シフト記号表（従来型・ユニット型共通）'!$C$6:$L$47,10,FALSE))</f>
        <v/>
      </c>
      <c r="BB150" s="1530">
        <f>IF($BE$3="４週",SUM(W150:AX150),IF($BE$3="暦月",SUM(W150:BA150),""))</f>
        <v>0</v>
      </c>
      <c r="BC150" s="1531"/>
      <c r="BD150" s="1532">
        <f>IF($BE$3="４週",BB150/4,IF($BE$3="暦月",(BB150/($BE$8/7)),""))</f>
        <v>0</v>
      </c>
      <c r="BE150" s="1531"/>
      <c r="BF150" s="1527"/>
      <c r="BG150" s="1528"/>
      <c r="BH150" s="1528"/>
      <c r="BI150" s="1528"/>
      <c r="BJ150" s="1529"/>
    </row>
    <row r="151" spans="2:62" ht="20.25" customHeight="1" x14ac:dyDescent="0.15">
      <c r="B151" s="1487">
        <f>B149+1</f>
        <v>68</v>
      </c>
      <c r="C151" s="1489"/>
      <c r="D151" s="1490"/>
      <c r="E151" s="302"/>
      <c r="F151" s="303"/>
      <c r="G151" s="302"/>
      <c r="H151" s="303"/>
      <c r="I151" s="1493"/>
      <c r="J151" s="1494"/>
      <c r="K151" s="1497"/>
      <c r="L151" s="1498"/>
      <c r="M151" s="1498"/>
      <c r="N151" s="1490"/>
      <c r="O151" s="1501"/>
      <c r="P151" s="1502"/>
      <c r="Q151" s="1502"/>
      <c r="R151" s="1502"/>
      <c r="S151" s="1503"/>
      <c r="T151" s="322" t="s">
        <v>921</v>
      </c>
      <c r="V151" s="323"/>
      <c r="W151" s="315"/>
      <c r="X151" s="316"/>
      <c r="Y151" s="316"/>
      <c r="Z151" s="316"/>
      <c r="AA151" s="316"/>
      <c r="AB151" s="316"/>
      <c r="AC151" s="317"/>
      <c r="AD151" s="315"/>
      <c r="AE151" s="316"/>
      <c r="AF151" s="316"/>
      <c r="AG151" s="316"/>
      <c r="AH151" s="316"/>
      <c r="AI151" s="316"/>
      <c r="AJ151" s="317"/>
      <c r="AK151" s="315"/>
      <c r="AL151" s="316"/>
      <c r="AM151" s="316"/>
      <c r="AN151" s="316"/>
      <c r="AO151" s="316"/>
      <c r="AP151" s="316"/>
      <c r="AQ151" s="317"/>
      <c r="AR151" s="315"/>
      <c r="AS151" s="316"/>
      <c r="AT151" s="316"/>
      <c r="AU151" s="316"/>
      <c r="AV151" s="316"/>
      <c r="AW151" s="316"/>
      <c r="AX151" s="317"/>
      <c r="AY151" s="315"/>
      <c r="AZ151" s="316"/>
      <c r="BA151" s="318"/>
      <c r="BB151" s="1507"/>
      <c r="BC151" s="1508"/>
      <c r="BD151" s="1509"/>
      <c r="BE151" s="1510"/>
      <c r="BF151" s="1511"/>
      <c r="BG151" s="1512"/>
      <c r="BH151" s="1512"/>
      <c r="BI151" s="1512"/>
      <c r="BJ151" s="1513"/>
    </row>
    <row r="152" spans="2:62" ht="20.25" customHeight="1" x14ac:dyDescent="0.15">
      <c r="B152" s="1520"/>
      <c r="C152" s="1521"/>
      <c r="D152" s="1522"/>
      <c r="E152" s="324"/>
      <c r="F152" s="325">
        <f>C151</f>
        <v>0</v>
      </c>
      <c r="G152" s="324"/>
      <c r="H152" s="325">
        <f>I151</f>
        <v>0</v>
      </c>
      <c r="I152" s="1523"/>
      <c r="J152" s="1524"/>
      <c r="K152" s="1525"/>
      <c r="L152" s="1526"/>
      <c r="M152" s="1526"/>
      <c r="N152" s="1522"/>
      <c r="O152" s="1501"/>
      <c r="P152" s="1502"/>
      <c r="Q152" s="1502"/>
      <c r="R152" s="1502"/>
      <c r="S152" s="1503"/>
      <c r="T152" s="319" t="s">
        <v>924</v>
      </c>
      <c r="U152" s="320"/>
      <c r="V152" s="321"/>
      <c r="W152" s="307" t="str">
        <f>IF(W151="","",VLOOKUP(W151,'別紙１-１　シフト記号表（従来型・ユニット型共通）'!$C$6:$L$47,10,FALSE))</f>
        <v/>
      </c>
      <c r="X152" s="308" t="str">
        <f>IF(X151="","",VLOOKUP(X151,'別紙１-１　シフト記号表（従来型・ユニット型共通）'!$C$6:$L$47,10,FALSE))</f>
        <v/>
      </c>
      <c r="Y152" s="308" t="str">
        <f>IF(Y151="","",VLOOKUP(Y151,'別紙１-１　シフト記号表（従来型・ユニット型共通）'!$C$6:$L$47,10,FALSE))</f>
        <v/>
      </c>
      <c r="Z152" s="308" t="str">
        <f>IF(Z151="","",VLOOKUP(Z151,'別紙１-１　シフト記号表（従来型・ユニット型共通）'!$C$6:$L$47,10,FALSE))</f>
        <v/>
      </c>
      <c r="AA152" s="308" t="str">
        <f>IF(AA151="","",VLOOKUP(AA151,'別紙１-１　シフト記号表（従来型・ユニット型共通）'!$C$6:$L$47,10,FALSE))</f>
        <v/>
      </c>
      <c r="AB152" s="308" t="str">
        <f>IF(AB151="","",VLOOKUP(AB151,'別紙１-１　シフト記号表（従来型・ユニット型共通）'!$C$6:$L$47,10,FALSE))</f>
        <v/>
      </c>
      <c r="AC152" s="309" t="str">
        <f>IF(AC151="","",VLOOKUP(AC151,'別紙１-１　シフト記号表（従来型・ユニット型共通）'!$C$6:$L$47,10,FALSE))</f>
        <v/>
      </c>
      <c r="AD152" s="307" t="str">
        <f>IF(AD151="","",VLOOKUP(AD151,'別紙１-１　シフト記号表（従来型・ユニット型共通）'!$C$6:$L$47,10,FALSE))</f>
        <v/>
      </c>
      <c r="AE152" s="308" t="str">
        <f>IF(AE151="","",VLOOKUP(AE151,'別紙１-１　シフト記号表（従来型・ユニット型共通）'!$C$6:$L$47,10,FALSE))</f>
        <v/>
      </c>
      <c r="AF152" s="308" t="str">
        <f>IF(AF151="","",VLOOKUP(AF151,'別紙１-１　シフト記号表（従来型・ユニット型共通）'!$C$6:$L$47,10,FALSE))</f>
        <v/>
      </c>
      <c r="AG152" s="308" t="str">
        <f>IF(AG151="","",VLOOKUP(AG151,'別紙１-１　シフト記号表（従来型・ユニット型共通）'!$C$6:$L$47,10,FALSE))</f>
        <v/>
      </c>
      <c r="AH152" s="308" t="str">
        <f>IF(AH151="","",VLOOKUP(AH151,'別紙１-１　シフト記号表（従来型・ユニット型共通）'!$C$6:$L$47,10,FALSE))</f>
        <v/>
      </c>
      <c r="AI152" s="308" t="str">
        <f>IF(AI151="","",VLOOKUP(AI151,'別紙１-１　シフト記号表（従来型・ユニット型共通）'!$C$6:$L$47,10,FALSE))</f>
        <v/>
      </c>
      <c r="AJ152" s="309" t="str">
        <f>IF(AJ151="","",VLOOKUP(AJ151,'別紙１-１　シフト記号表（従来型・ユニット型共通）'!$C$6:$L$47,10,FALSE))</f>
        <v/>
      </c>
      <c r="AK152" s="307" t="str">
        <f>IF(AK151="","",VLOOKUP(AK151,'別紙１-１　シフト記号表（従来型・ユニット型共通）'!$C$6:$L$47,10,FALSE))</f>
        <v/>
      </c>
      <c r="AL152" s="308" t="str">
        <f>IF(AL151="","",VLOOKUP(AL151,'別紙１-１　シフト記号表（従来型・ユニット型共通）'!$C$6:$L$47,10,FALSE))</f>
        <v/>
      </c>
      <c r="AM152" s="308" t="str">
        <f>IF(AM151="","",VLOOKUP(AM151,'別紙１-１　シフト記号表（従来型・ユニット型共通）'!$C$6:$L$47,10,FALSE))</f>
        <v/>
      </c>
      <c r="AN152" s="308" t="str">
        <f>IF(AN151="","",VLOOKUP(AN151,'別紙１-１　シフト記号表（従来型・ユニット型共通）'!$C$6:$L$47,10,FALSE))</f>
        <v/>
      </c>
      <c r="AO152" s="308" t="str">
        <f>IF(AO151="","",VLOOKUP(AO151,'別紙１-１　シフト記号表（従来型・ユニット型共通）'!$C$6:$L$47,10,FALSE))</f>
        <v/>
      </c>
      <c r="AP152" s="308" t="str">
        <f>IF(AP151="","",VLOOKUP(AP151,'別紙１-１　シフト記号表（従来型・ユニット型共通）'!$C$6:$L$47,10,FALSE))</f>
        <v/>
      </c>
      <c r="AQ152" s="309" t="str">
        <f>IF(AQ151="","",VLOOKUP(AQ151,'別紙１-１　シフト記号表（従来型・ユニット型共通）'!$C$6:$L$47,10,FALSE))</f>
        <v/>
      </c>
      <c r="AR152" s="307" t="str">
        <f>IF(AR151="","",VLOOKUP(AR151,'別紙１-１　シフト記号表（従来型・ユニット型共通）'!$C$6:$L$47,10,FALSE))</f>
        <v/>
      </c>
      <c r="AS152" s="308" t="str">
        <f>IF(AS151="","",VLOOKUP(AS151,'別紙１-１　シフト記号表（従来型・ユニット型共通）'!$C$6:$L$47,10,FALSE))</f>
        <v/>
      </c>
      <c r="AT152" s="308" t="str">
        <f>IF(AT151="","",VLOOKUP(AT151,'別紙１-１　シフト記号表（従来型・ユニット型共通）'!$C$6:$L$47,10,FALSE))</f>
        <v/>
      </c>
      <c r="AU152" s="308" t="str">
        <f>IF(AU151="","",VLOOKUP(AU151,'別紙１-１　シフト記号表（従来型・ユニット型共通）'!$C$6:$L$47,10,FALSE))</f>
        <v/>
      </c>
      <c r="AV152" s="308" t="str">
        <f>IF(AV151="","",VLOOKUP(AV151,'別紙１-１　シフト記号表（従来型・ユニット型共通）'!$C$6:$L$47,10,FALSE))</f>
        <v/>
      </c>
      <c r="AW152" s="308" t="str">
        <f>IF(AW151="","",VLOOKUP(AW151,'別紙１-１　シフト記号表（従来型・ユニット型共通）'!$C$6:$L$47,10,FALSE))</f>
        <v/>
      </c>
      <c r="AX152" s="309" t="str">
        <f>IF(AX151="","",VLOOKUP(AX151,'別紙１-１　シフト記号表（従来型・ユニット型共通）'!$C$6:$L$47,10,FALSE))</f>
        <v/>
      </c>
      <c r="AY152" s="307" t="str">
        <f>IF(AY151="","",VLOOKUP(AY151,'別紙１-１　シフト記号表（従来型・ユニット型共通）'!$C$6:$L$47,10,FALSE))</f>
        <v/>
      </c>
      <c r="AZ152" s="308" t="str">
        <f>IF(AZ151="","",VLOOKUP(AZ151,'別紙１-１　シフト記号表（従来型・ユニット型共通）'!$C$6:$L$47,10,FALSE))</f>
        <v/>
      </c>
      <c r="BA152" s="308" t="str">
        <f>IF(BA151="","",VLOOKUP(BA151,'別紙１-１　シフト記号表（従来型・ユニット型共通）'!$C$6:$L$47,10,FALSE))</f>
        <v/>
      </c>
      <c r="BB152" s="1530">
        <f>IF($BE$3="４週",SUM(W152:AX152),IF($BE$3="暦月",SUM(W152:BA152),""))</f>
        <v>0</v>
      </c>
      <c r="BC152" s="1531"/>
      <c r="BD152" s="1532">
        <f>IF($BE$3="４週",BB152/4,IF($BE$3="暦月",(BB152/($BE$8/7)),""))</f>
        <v>0</v>
      </c>
      <c r="BE152" s="1531"/>
      <c r="BF152" s="1527"/>
      <c r="BG152" s="1528"/>
      <c r="BH152" s="1528"/>
      <c r="BI152" s="1528"/>
      <c r="BJ152" s="1529"/>
    </row>
    <row r="153" spans="2:62" ht="20.25" customHeight="1" x14ac:dyDescent="0.15">
      <c r="B153" s="1487">
        <f>B151+1</f>
        <v>69</v>
      </c>
      <c r="C153" s="1489"/>
      <c r="D153" s="1490"/>
      <c r="E153" s="302"/>
      <c r="F153" s="303"/>
      <c r="G153" s="302"/>
      <c r="H153" s="303"/>
      <c r="I153" s="1493"/>
      <c r="J153" s="1494"/>
      <c r="K153" s="1497"/>
      <c r="L153" s="1498"/>
      <c r="M153" s="1498"/>
      <c r="N153" s="1490"/>
      <c r="O153" s="1501"/>
      <c r="P153" s="1502"/>
      <c r="Q153" s="1502"/>
      <c r="R153" s="1502"/>
      <c r="S153" s="1503"/>
      <c r="T153" s="322" t="s">
        <v>921</v>
      </c>
      <c r="V153" s="323"/>
      <c r="W153" s="315"/>
      <c r="X153" s="316"/>
      <c r="Y153" s="316"/>
      <c r="Z153" s="316"/>
      <c r="AA153" s="316"/>
      <c r="AB153" s="316"/>
      <c r="AC153" s="317"/>
      <c r="AD153" s="315"/>
      <c r="AE153" s="316"/>
      <c r="AF153" s="316"/>
      <c r="AG153" s="316"/>
      <c r="AH153" s="316"/>
      <c r="AI153" s="316"/>
      <c r="AJ153" s="317"/>
      <c r="AK153" s="315"/>
      <c r="AL153" s="316"/>
      <c r="AM153" s="316"/>
      <c r="AN153" s="316"/>
      <c r="AO153" s="316"/>
      <c r="AP153" s="316"/>
      <c r="AQ153" s="317"/>
      <c r="AR153" s="315"/>
      <c r="AS153" s="316"/>
      <c r="AT153" s="316"/>
      <c r="AU153" s="316"/>
      <c r="AV153" s="316"/>
      <c r="AW153" s="316"/>
      <c r="AX153" s="317"/>
      <c r="AY153" s="315"/>
      <c r="AZ153" s="316"/>
      <c r="BA153" s="318"/>
      <c r="BB153" s="1507"/>
      <c r="BC153" s="1508"/>
      <c r="BD153" s="1509"/>
      <c r="BE153" s="1510"/>
      <c r="BF153" s="1511"/>
      <c r="BG153" s="1512"/>
      <c r="BH153" s="1512"/>
      <c r="BI153" s="1512"/>
      <c r="BJ153" s="1513"/>
    </row>
    <row r="154" spans="2:62" ht="20.25" customHeight="1" x14ac:dyDescent="0.15">
      <c r="B154" s="1520"/>
      <c r="C154" s="1521"/>
      <c r="D154" s="1522"/>
      <c r="E154" s="324"/>
      <c r="F154" s="325">
        <f>C153</f>
        <v>0</v>
      </c>
      <c r="G154" s="324"/>
      <c r="H154" s="325">
        <f>I153</f>
        <v>0</v>
      </c>
      <c r="I154" s="1523"/>
      <c r="J154" s="1524"/>
      <c r="K154" s="1525"/>
      <c r="L154" s="1526"/>
      <c r="M154" s="1526"/>
      <c r="N154" s="1522"/>
      <c r="O154" s="1501"/>
      <c r="P154" s="1502"/>
      <c r="Q154" s="1502"/>
      <c r="R154" s="1502"/>
      <c r="S154" s="1503"/>
      <c r="T154" s="319" t="s">
        <v>924</v>
      </c>
      <c r="U154" s="320"/>
      <c r="V154" s="321"/>
      <c r="W154" s="307" t="str">
        <f>IF(W153="","",VLOOKUP(W153,'別紙１-１　シフト記号表（従来型・ユニット型共通）'!$C$6:$L$47,10,FALSE))</f>
        <v/>
      </c>
      <c r="X154" s="308" t="str">
        <f>IF(X153="","",VLOOKUP(X153,'別紙１-１　シフト記号表（従来型・ユニット型共通）'!$C$6:$L$47,10,FALSE))</f>
        <v/>
      </c>
      <c r="Y154" s="308" t="str">
        <f>IF(Y153="","",VLOOKUP(Y153,'別紙１-１　シフト記号表（従来型・ユニット型共通）'!$C$6:$L$47,10,FALSE))</f>
        <v/>
      </c>
      <c r="Z154" s="308" t="str">
        <f>IF(Z153="","",VLOOKUP(Z153,'別紙１-１　シフト記号表（従来型・ユニット型共通）'!$C$6:$L$47,10,FALSE))</f>
        <v/>
      </c>
      <c r="AA154" s="308" t="str">
        <f>IF(AA153="","",VLOOKUP(AA153,'別紙１-１　シフト記号表（従来型・ユニット型共通）'!$C$6:$L$47,10,FALSE))</f>
        <v/>
      </c>
      <c r="AB154" s="308" t="str">
        <f>IF(AB153="","",VLOOKUP(AB153,'別紙１-１　シフト記号表（従来型・ユニット型共通）'!$C$6:$L$47,10,FALSE))</f>
        <v/>
      </c>
      <c r="AC154" s="309" t="str">
        <f>IF(AC153="","",VLOOKUP(AC153,'別紙１-１　シフト記号表（従来型・ユニット型共通）'!$C$6:$L$47,10,FALSE))</f>
        <v/>
      </c>
      <c r="AD154" s="307" t="str">
        <f>IF(AD153="","",VLOOKUP(AD153,'別紙１-１　シフト記号表（従来型・ユニット型共通）'!$C$6:$L$47,10,FALSE))</f>
        <v/>
      </c>
      <c r="AE154" s="308" t="str">
        <f>IF(AE153="","",VLOOKUP(AE153,'別紙１-１　シフト記号表（従来型・ユニット型共通）'!$C$6:$L$47,10,FALSE))</f>
        <v/>
      </c>
      <c r="AF154" s="308" t="str">
        <f>IF(AF153="","",VLOOKUP(AF153,'別紙１-１　シフト記号表（従来型・ユニット型共通）'!$C$6:$L$47,10,FALSE))</f>
        <v/>
      </c>
      <c r="AG154" s="308" t="str">
        <f>IF(AG153="","",VLOOKUP(AG153,'別紙１-１　シフト記号表（従来型・ユニット型共通）'!$C$6:$L$47,10,FALSE))</f>
        <v/>
      </c>
      <c r="AH154" s="308" t="str">
        <f>IF(AH153="","",VLOOKUP(AH153,'別紙１-１　シフト記号表（従来型・ユニット型共通）'!$C$6:$L$47,10,FALSE))</f>
        <v/>
      </c>
      <c r="AI154" s="308" t="str">
        <f>IF(AI153="","",VLOOKUP(AI153,'別紙１-１　シフト記号表（従来型・ユニット型共通）'!$C$6:$L$47,10,FALSE))</f>
        <v/>
      </c>
      <c r="AJ154" s="309" t="str">
        <f>IF(AJ153="","",VLOOKUP(AJ153,'別紙１-１　シフト記号表（従来型・ユニット型共通）'!$C$6:$L$47,10,FALSE))</f>
        <v/>
      </c>
      <c r="AK154" s="307" t="str">
        <f>IF(AK153="","",VLOOKUP(AK153,'別紙１-１　シフト記号表（従来型・ユニット型共通）'!$C$6:$L$47,10,FALSE))</f>
        <v/>
      </c>
      <c r="AL154" s="308" t="str">
        <f>IF(AL153="","",VLOOKUP(AL153,'別紙１-１　シフト記号表（従来型・ユニット型共通）'!$C$6:$L$47,10,FALSE))</f>
        <v/>
      </c>
      <c r="AM154" s="308" t="str">
        <f>IF(AM153="","",VLOOKUP(AM153,'別紙１-１　シフト記号表（従来型・ユニット型共通）'!$C$6:$L$47,10,FALSE))</f>
        <v/>
      </c>
      <c r="AN154" s="308" t="str">
        <f>IF(AN153="","",VLOOKUP(AN153,'別紙１-１　シフト記号表（従来型・ユニット型共通）'!$C$6:$L$47,10,FALSE))</f>
        <v/>
      </c>
      <c r="AO154" s="308" t="str">
        <f>IF(AO153="","",VLOOKUP(AO153,'別紙１-１　シフト記号表（従来型・ユニット型共通）'!$C$6:$L$47,10,FALSE))</f>
        <v/>
      </c>
      <c r="AP154" s="308" t="str">
        <f>IF(AP153="","",VLOOKUP(AP153,'別紙１-１　シフト記号表（従来型・ユニット型共通）'!$C$6:$L$47,10,FALSE))</f>
        <v/>
      </c>
      <c r="AQ154" s="309" t="str">
        <f>IF(AQ153="","",VLOOKUP(AQ153,'別紙１-１　シフト記号表（従来型・ユニット型共通）'!$C$6:$L$47,10,FALSE))</f>
        <v/>
      </c>
      <c r="AR154" s="307" t="str">
        <f>IF(AR153="","",VLOOKUP(AR153,'別紙１-１　シフト記号表（従来型・ユニット型共通）'!$C$6:$L$47,10,FALSE))</f>
        <v/>
      </c>
      <c r="AS154" s="308" t="str">
        <f>IF(AS153="","",VLOOKUP(AS153,'別紙１-１　シフト記号表（従来型・ユニット型共通）'!$C$6:$L$47,10,FALSE))</f>
        <v/>
      </c>
      <c r="AT154" s="308" t="str">
        <f>IF(AT153="","",VLOOKUP(AT153,'別紙１-１　シフト記号表（従来型・ユニット型共通）'!$C$6:$L$47,10,FALSE))</f>
        <v/>
      </c>
      <c r="AU154" s="308" t="str">
        <f>IF(AU153="","",VLOOKUP(AU153,'別紙１-１　シフト記号表（従来型・ユニット型共通）'!$C$6:$L$47,10,FALSE))</f>
        <v/>
      </c>
      <c r="AV154" s="308" t="str">
        <f>IF(AV153="","",VLOOKUP(AV153,'別紙１-１　シフト記号表（従来型・ユニット型共通）'!$C$6:$L$47,10,FALSE))</f>
        <v/>
      </c>
      <c r="AW154" s="308" t="str">
        <f>IF(AW153="","",VLOOKUP(AW153,'別紙１-１　シフト記号表（従来型・ユニット型共通）'!$C$6:$L$47,10,FALSE))</f>
        <v/>
      </c>
      <c r="AX154" s="309" t="str">
        <f>IF(AX153="","",VLOOKUP(AX153,'別紙１-１　シフト記号表（従来型・ユニット型共通）'!$C$6:$L$47,10,FALSE))</f>
        <v/>
      </c>
      <c r="AY154" s="307" t="str">
        <f>IF(AY153="","",VLOOKUP(AY153,'別紙１-１　シフト記号表（従来型・ユニット型共通）'!$C$6:$L$47,10,FALSE))</f>
        <v/>
      </c>
      <c r="AZ154" s="308" t="str">
        <f>IF(AZ153="","",VLOOKUP(AZ153,'別紙１-１　シフト記号表（従来型・ユニット型共通）'!$C$6:$L$47,10,FALSE))</f>
        <v/>
      </c>
      <c r="BA154" s="308" t="str">
        <f>IF(BA153="","",VLOOKUP(BA153,'別紙１-１　シフト記号表（従来型・ユニット型共通）'!$C$6:$L$47,10,FALSE))</f>
        <v/>
      </c>
      <c r="BB154" s="1530">
        <f>IF($BE$3="４週",SUM(W154:AX154),IF($BE$3="暦月",SUM(W154:BA154),""))</f>
        <v>0</v>
      </c>
      <c r="BC154" s="1531"/>
      <c r="BD154" s="1532">
        <f>IF($BE$3="４週",BB154/4,IF($BE$3="暦月",(BB154/($BE$8/7)),""))</f>
        <v>0</v>
      </c>
      <c r="BE154" s="1531"/>
      <c r="BF154" s="1527"/>
      <c r="BG154" s="1528"/>
      <c r="BH154" s="1528"/>
      <c r="BI154" s="1528"/>
      <c r="BJ154" s="1529"/>
    </row>
    <row r="155" spans="2:62" ht="20.25" customHeight="1" x14ac:dyDescent="0.15">
      <c r="B155" s="1487">
        <f>B153+1</f>
        <v>70</v>
      </c>
      <c r="C155" s="1489"/>
      <c r="D155" s="1490"/>
      <c r="E155" s="302"/>
      <c r="F155" s="303"/>
      <c r="G155" s="302"/>
      <c r="H155" s="303"/>
      <c r="I155" s="1493"/>
      <c r="J155" s="1494"/>
      <c r="K155" s="1497"/>
      <c r="L155" s="1498"/>
      <c r="M155" s="1498"/>
      <c r="N155" s="1490"/>
      <c r="O155" s="1501"/>
      <c r="P155" s="1502"/>
      <c r="Q155" s="1502"/>
      <c r="R155" s="1502"/>
      <c r="S155" s="1503"/>
      <c r="T155" s="322" t="s">
        <v>921</v>
      </c>
      <c r="V155" s="323"/>
      <c r="W155" s="315"/>
      <c r="X155" s="316"/>
      <c r="Y155" s="316"/>
      <c r="Z155" s="316"/>
      <c r="AA155" s="316"/>
      <c r="AB155" s="316"/>
      <c r="AC155" s="317"/>
      <c r="AD155" s="315"/>
      <c r="AE155" s="316"/>
      <c r="AF155" s="316"/>
      <c r="AG155" s="316"/>
      <c r="AH155" s="316"/>
      <c r="AI155" s="316"/>
      <c r="AJ155" s="317"/>
      <c r="AK155" s="315"/>
      <c r="AL155" s="316"/>
      <c r="AM155" s="316"/>
      <c r="AN155" s="316"/>
      <c r="AO155" s="316"/>
      <c r="AP155" s="316"/>
      <c r="AQ155" s="317"/>
      <c r="AR155" s="315"/>
      <c r="AS155" s="316"/>
      <c r="AT155" s="316"/>
      <c r="AU155" s="316"/>
      <c r="AV155" s="316"/>
      <c r="AW155" s="316"/>
      <c r="AX155" s="317"/>
      <c r="AY155" s="315"/>
      <c r="AZ155" s="316"/>
      <c r="BA155" s="318"/>
      <c r="BB155" s="1507"/>
      <c r="BC155" s="1508"/>
      <c r="BD155" s="1509"/>
      <c r="BE155" s="1510"/>
      <c r="BF155" s="1511"/>
      <c r="BG155" s="1512"/>
      <c r="BH155" s="1512"/>
      <c r="BI155" s="1512"/>
      <c r="BJ155" s="1513"/>
    </row>
    <row r="156" spans="2:62" ht="20.25" customHeight="1" x14ac:dyDescent="0.15">
      <c r="B156" s="1520"/>
      <c r="C156" s="1521"/>
      <c r="D156" s="1522"/>
      <c r="E156" s="324"/>
      <c r="F156" s="325">
        <f>C155</f>
        <v>0</v>
      </c>
      <c r="G156" s="324"/>
      <c r="H156" s="325">
        <f>I155</f>
        <v>0</v>
      </c>
      <c r="I156" s="1523"/>
      <c r="J156" s="1524"/>
      <c r="K156" s="1525"/>
      <c r="L156" s="1526"/>
      <c r="M156" s="1526"/>
      <c r="N156" s="1522"/>
      <c r="O156" s="1501"/>
      <c r="P156" s="1502"/>
      <c r="Q156" s="1502"/>
      <c r="R156" s="1502"/>
      <c r="S156" s="1503"/>
      <c r="T156" s="319" t="s">
        <v>924</v>
      </c>
      <c r="U156" s="320"/>
      <c r="V156" s="321"/>
      <c r="W156" s="307" t="str">
        <f>IF(W155="","",VLOOKUP(W155,'別紙１-１　シフト記号表（従来型・ユニット型共通）'!$C$6:$L$47,10,FALSE))</f>
        <v/>
      </c>
      <c r="X156" s="308" t="str">
        <f>IF(X155="","",VLOOKUP(X155,'別紙１-１　シフト記号表（従来型・ユニット型共通）'!$C$6:$L$47,10,FALSE))</f>
        <v/>
      </c>
      <c r="Y156" s="308" t="str">
        <f>IF(Y155="","",VLOOKUP(Y155,'別紙１-１　シフト記号表（従来型・ユニット型共通）'!$C$6:$L$47,10,FALSE))</f>
        <v/>
      </c>
      <c r="Z156" s="308" t="str">
        <f>IF(Z155="","",VLOOKUP(Z155,'別紙１-１　シフト記号表（従来型・ユニット型共通）'!$C$6:$L$47,10,FALSE))</f>
        <v/>
      </c>
      <c r="AA156" s="308" t="str">
        <f>IF(AA155="","",VLOOKUP(AA155,'別紙１-１　シフト記号表（従来型・ユニット型共通）'!$C$6:$L$47,10,FALSE))</f>
        <v/>
      </c>
      <c r="AB156" s="308" t="str">
        <f>IF(AB155="","",VLOOKUP(AB155,'別紙１-１　シフト記号表（従来型・ユニット型共通）'!$C$6:$L$47,10,FALSE))</f>
        <v/>
      </c>
      <c r="AC156" s="309" t="str">
        <f>IF(AC155="","",VLOOKUP(AC155,'別紙１-１　シフト記号表（従来型・ユニット型共通）'!$C$6:$L$47,10,FALSE))</f>
        <v/>
      </c>
      <c r="AD156" s="307" t="str">
        <f>IF(AD155="","",VLOOKUP(AD155,'別紙１-１　シフト記号表（従来型・ユニット型共通）'!$C$6:$L$47,10,FALSE))</f>
        <v/>
      </c>
      <c r="AE156" s="308" t="str">
        <f>IF(AE155="","",VLOOKUP(AE155,'別紙１-１　シフト記号表（従来型・ユニット型共通）'!$C$6:$L$47,10,FALSE))</f>
        <v/>
      </c>
      <c r="AF156" s="308" t="str">
        <f>IF(AF155="","",VLOOKUP(AF155,'別紙１-１　シフト記号表（従来型・ユニット型共通）'!$C$6:$L$47,10,FALSE))</f>
        <v/>
      </c>
      <c r="AG156" s="308" t="str">
        <f>IF(AG155="","",VLOOKUP(AG155,'別紙１-１　シフト記号表（従来型・ユニット型共通）'!$C$6:$L$47,10,FALSE))</f>
        <v/>
      </c>
      <c r="AH156" s="308" t="str">
        <f>IF(AH155="","",VLOOKUP(AH155,'別紙１-１　シフト記号表（従来型・ユニット型共通）'!$C$6:$L$47,10,FALSE))</f>
        <v/>
      </c>
      <c r="AI156" s="308" t="str">
        <f>IF(AI155="","",VLOOKUP(AI155,'別紙１-１　シフト記号表（従来型・ユニット型共通）'!$C$6:$L$47,10,FALSE))</f>
        <v/>
      </c>
      <c r="AJ156" s="309" t="str">
        <f>IF(AJ155="","",VLOOKUP(AJ155,'別紙１-１　シフト記号表（従来型・ユニット型共通）'!$C$6:$L$47,10,FALSE))</f>
        <v/>
      </c>
      <c r="AK156" s="307" t="str">
        <f>IF(AK155="","",VLOOKUP(AK155,'別紙１-１　シフト記号表（従来型・ユニット型共通）'!$C$6:$L$47,10,FALSE))</f>
        <v/>
      </c>
      <c r="AL156" s="308" t="str">
        <f>IF(AL155="","",VLOOKUP(AL155,'別紙１-１　シフト記号表（従来型・ユニット型共通）'!$C$6:$L$47,10,FALSE))</f>
        <v/>
      </c>
      <c r="AM156" s="308" t="str">
        <f>IF(AM155="","",VLOOKUP(AM155,'別紙１-１　シフト記号表（従来型・ユニット型共通）'!$C$6:$L$47,10,FALSE))</f>
        <v/>
      </c>
      <c r="AN156" s="308" t="str">
        <f>IF(AN155="","",VLOOKUP(AN155,'別紙１-１　シフト記号表（従来型・ユニット型共通）'!$C$6:$L$47,10,FALSE))</f>
        <v/>
      </c>
      <c r="AO156" s="308" t="str">
        <f>IF(AO155="","",VLOOKUP(AO155,'別紙１-１　シフト記号表（従来型・ユニット型共通）'!$C$6:$L$47,10,FALSE))</f>
        <v/>
      </c>
      <c r="AP156" s="308" t="str">
        <f>IF(AP155="","",VLOOKUP(AP155,'別紙１-１　シフト記号表（従来型・ユニット型共通）'!$C$6:$L$47,10,FALSE))</f>
        <v/>
      </c>
      <c r="AQ156" s="309" t="str">
        <f>IF(AQ155="","",VLOOKUP(AQ155,'別紙１-１　シフト記号表（従来型・ユニット型共通）'!$C$6:$L$47,10,FALSE))</f>
        <v/>
      </c>
      <c r="AR156" s="307" t="str">
        <f>IF(AR155="","",VLOOKUP(AR155,'別紙１-１　シフト記号表（従来型・ユニット型共通）'!$C$6:$L$47,10,FALSE))</f>
        <v/>
      </c>
      <c r="AS156" s="308" t="str">
        <f>IF(AS155="","",VLOOKUP(AS155,'別紙１-１　シフト記号表（従来型・ユニット型共通）'!$C$6:$L$47,10,FALSE))</f>
        <v/>
      </c>
      <c r="AT156" s="308" t="str">
        <f>IF(AT155="","",VLOOKUP(AT155,'別紙１-１　シフト記号表（従来型・ユニット型共通）'!$C$6:$L$47,10,FALSE))</f>
        <v/>
      </c>
      <c r="AU156" s="308" t="str">
        <f>IF(AU155="","",VLOOKUP(AU155,'別紙１-１　シフト記号表（従来型・ユニット型共通）'!$C$6:$L$47,10,FALSE))</f>
        <v/>
      </c>
      <c r="AV156" s="308" t="str">
        <f>IF(AV155="","",VLOOKUP(AV155,'別紙１-１　シフト記号表（従来型・ユニット型共通）'!$C$6:$L$47,10,FALSE))</f>
        <v/>
      </c>
      <c r="AW156" s="308" t="str">
        <f>IF(AW155="","",VLOOKUP(AW155,'別紙１-１　シフト記号表（従来型・ユニット型共通）'!$C$6:$L$47,10,FALSE))</f>
        <v/>
      </c>
      <c r="AX156" s="309" t="str">
        <f>IF(AX155="","",VLOOKUP(AX155,'別紙１-１　シフト記号表（従来型・ユニット型共通）'!$C$6:$L$47,10,FALSE))</f>
        <v/>
      </c>
      <c r="AY156" s="307" t="str">
        <f>IF(AY155="","",VLOOKUP(AY155,'別紙１-１　シフト記号表（従来型・ユニット型共通）'!$C$6:$L$47,10,FALSE))</f>
        <v/>
      </c>
      <c r="AZ156" s="308" t="str">
        <f>IF(AZ155="","",VLOOKUP(AZ155,'別紙１-１　シフト記号表（従来型・ユニット型共通）'!$C$6:$L$47,10,FALSE))</f>
        <v/>
      </c>
      <c r="BA156" s="308" t="str">
        <f>IF(BA155="","",VLOOKUP(BA155,'別紙１-１　シフト記号表（従来型・ユニット型共通）'!$C$6:$L$47,10,FALSE))</f>
        <v/>
      </c>
      <c r="BB156" s="1530">
        <f>IF($BE$3="４週",SUM(W156:AX156),IF($BE$3="暦月",SUM(W156:BA156),""))</f>
        <v>0</v>
      </c>
      <c r="BC156" s="1531"/>
      <c r="BD156" s="1532">
        <f>IF($BE$3="４週",BB156/4,IF($BE$3="暦月",(BB156/($BE$8/7)),""))</f>
        <v>0</v>
      </c>
      <c r="BE156" s="1531"/>
      <c r="BF156" s="1527"/>
      <c r="BG156" s="1528"/>
      <c r="BH156" s="1528"/>
      <c r="BI156" s="1528"/>
      <c r="BJ156" s="1529"/>
    </row>
    <row r="157" spans="2:62" ht="20.25" customHeight="1" x14ac:dyDescent="0.15">
      <c r="B157" s="1487">
        <f>B155+1</f>
        <v>71</v>
      </c>
      <c r="C157" s="1489"/>
      <c r="D157" s="1490"/>
      <c r="E157" s="302"/>
      <c r="F157" s="303"/>
      <c r="G157" s="302"/>
      <c r="H157" s="303"/>
      <c r="I157" s="1493"/>
      <c r="J157" s="1494"/>
      <c r="K157" s="1497"/>
      <c r="L157" s="1498"/>
      <c r="M157" s="1498"/>
      <c r="N157" s="1490"/>
      <c r="O157" s="1501"/>
      <c r="P157" s="1502"/>
      <c r="Q157" s="1502"/>
      <c r="R157" s="1502"/>
      <c r="S157" s="1503"/>
      <c r="T157" s="322" t="s">
        <v>921</v>
      </c>
      <c r="V157" s="323"/>
      <c r="W157" s="315"/>
      <c r="X157" s="316"/>
      <c r="Y157" s="316"/>
      <c r="Z157" s="316"/>
      <c r="AA157" s="316"/>
      <c r="AB157" s="316"/>
      <c r="AC157" s="317"/>
      <c r="AD157" s="315"/>
      <c r="AE157" s="316"/>
      <c r="AF157" s="316"/>
      <c r="AG157" s="316"/>
      <c r="AH157" s="316"/>
      <c r="AI157" s="316"/>
      <c r="AJ157" s="317"/>
      <c r="AK157" s="315"/>
      <c r="AL157" s="316"/>
      <c r="AM157" s="316"/>
      <c r="AN157" s="316"/>
      <c r="AO157" s="316"/>
      <c r="AP157" s="316"/>
      <c r="AQ157" s="317"/>
      <c r="AR157" s="315"/>
      <c r="AS157" s="316"/>
      <c r="AT157" s="316"/>
      <c r="AU157" s="316"/>
      <c r="AV157" s="316"/>
      <c r="AW157" s="316"/>
      <c r="AX157" s="317"/>
      <c r="AY157" s="315"/>
      <c r="AZ157" s="316"/>
      <c r="BA157" s="318"/>
      <c r="BB157" s="1507"/>
      <c r="BC157" s="1508"/>
      <c r="BD157" s="1509"/>
      <c r="BE157" s="1510"/>
      <c r="BF157" s="1511"/>
      <c r="BG157" s="1512"/>
      <c r="BH157" s="1512"/>
      <c r="BI157" s="1512"/>
      <c r="BJ157" s="1513"/>
    </row>
    <row r="158" spans="2:62" ht="20.25" customHeight="1" x14ac:dyDescent="0.15">
      <c r="B158" s="1520"/>
      <c r="C158" s="1521"/>
      <c r="D158" s="1522"/>
      <c r="E158" s="324"/>
      <c r="F158" s="325">
        <f>C157</f>
        <v>0</v>
      </c>
      <c r="G158" s="324"/>
      <c r="H158" s="325">
        <f>I157</f>
        <v>0</v>
      </c>
      <c r="I158" s="1523"/>
      <c r="J158" s="1524"/>
      <c r="K158" s="1525"/>
      <c r="L158" s="1526"/>
      <c r="M158" s="1526"/>
      <c r="N158" s="1522"/>
      <c r="O158" s="1501"/>
      <c r="P158" s="1502"/>
      <c r="Q158" s="1502"/>
      <c r="R158" s="1502"/>
      <c r="S158" s="1503"/>
      <c r="T158" s="319" t="s">
        <v>924</v>
      </c>
      <c r="U158" s="320"/>
      <c r="V158" s="321"/>
      <c r="W158" s="307" t="str">
        <f>IF(W157="","",VLOOKUP(W157,'別紙１-１　シフト記号表（従来型・ユニット型共通）'!$C$6:$L$47,10,FALSE))</f>
        <v/>
      </c>
      <c r="X158" s="308" t="str">
        <f>IF(X157="","",VLOOKUP(X157,'別紙１-１　シフト記号表（従来型・ユニット型共通）'!$C$6:$L$47,10,FALSE))</f>
        <v/>
      </c>
      <c r="Y158" s="308" t="str">
        <f>IF(Y157="","",VLOOKUP(Y157,'別紙１-１　シフト記号表（従来型・ユニット型共通）'!$C$6:$L$47,10,FALSE))</f>
        <v/>
      </c>
      <c r="Z158" s="308" t="str">
        <f>IF(Z157="","",VLOOKUP(Z157,'別紙１-１　シフト記号表（従来型・ユニット型共通）'!$C$6:$L$47,10,FALSE))</f>
        <v/>
      </c>
      <c r="AA158" s="308" t="str">
        <f>IF(AA157="","",VLOOKUP(AA157,'別紙１-１　シフト記号表（従来型・ユニット型共通）'!$C$6:$L$47,10,FALSE))</f>
        <v/>
      </c>
      <c r="AB158" s="308" t="str">
        <f>IF(AB157="","",VLOOKUP(AB157,'別紙１-１　シフト記号表（従来型・ユニット型共通）'!$C$6:$L$47,10,FALSE))</f>
        <v/>
      </c>
      <c r="AC158" s="309" t="str">
        <f>IF(AC157="","",VLOOKUP(AC157,'別紙１-１　シフト記号表（従来型・ユニット型共通）'!$C$6:$L$47,10,FALSE))</f>
        <v/>
      </c>
      <c r="AD158" s="307" t="str">
        <f>IF(AD157="","",VLOOKUP(AD157,'別紙１-１　シフト記号表（従来型・ユニット型共通）'!$C$6:$L$47,10,FALSE))</f>
        <v/>
      </c>
      <c r="AE158" s="308" t="str">
        <f>IF(AE157="","",VLOOKUP(AE157,'別紙１-１　シフト記号表（従来型・ユニット型共通）'!$C$6:$L$47,10,FALSE))</f>
        <v/>
      </c>
      <c r="AF158" s="308" t="str">
        <f>IF(AF157="","",VLOOKUP(AF157,'別紙１-１　シフト記号表（従来型・ユニット型共通）'!$C$6:$L$47,10,FALSE))</f>
        <v/>
      </c>
      <c r="AG158" s="308" t="str">
        <f>IF(AG157="","",VLOOKUP(AG157,'別紙１-１　シフト記号表（従来型・ユニット型共通）'!$C$6:$L$47,10,FALSE))</f>
        <v/>
      </c>
      <c r="AH158" s="308" t="str">
        <f>IF(AH157="","",VLOOKUP(AH157,'別紙１-１　シフト記号表（従来型・ユニット型共通）'!$C$6:$L$47,10,FALSE))</f>
        <v/>
      </c>
      <c r="AI158" s="308" t="str">
        <f>IF(AI157="","",VLOOKUP(AI157,'別紙１-１　シフト記号表（従来型・ユニット型共通）'!$C$6:$L$47,10,FALSE))</f>
        <v/>
      </c>
      <c r="AJ158" s="309" t="str">
        <f>IF(AJ157="","",VLOOKUP(AJ157,'別紙１-１　シフト記号表（従来型・ユニット型共通）'!$C$6:$L$47,10,FALSE))</f>
        <v/>
      </c>
      <c r="AK158" s="307" t="str">
        <f>IF(AK157="","",VLOOKUP(AK157,'別紙１-１　シフト記号表（従来型・ユニット型共通）'!$C$6:$L$47,10,FALSE))</f>
        <v/>
      </c>
      <c r="AL158" s="308" t="str">
        <f>IF(AL157="","",VLOOKUP(AL157,'別紙１-１　シフト記号表（従来型・ユニット型共通）'!$C$6:$L$47,10,FALSE))</f>
        <v/>
      </c>
      <c r="AM158" s="308" t="str">
        <f>IF(AM157="","",VLOOKUP(AM157,'別紙１-１　シフト記号表（従来型・ユニット型共通）'!$C$6:$L$47,10,FALSE))</f>
        <v/>
      </c>
      <c r="AN158" s="308" t="str">
        <f>IF(AN157="","",VLOOKUP(AN157,'別紙１-１　シフト記号表（従来型・ユニット型共通）'!$C$6:$L$47,10,FALSE))</f>
        <v/>
      </c>
      <c r="AO158" s="308" t="str">
        <f>IF(AO157="","",VLOOKUP(AO157,'別紙１-１　シフト記号表（従来型・ユニット型共通）'!$C$6:$L$47,10,FALSE))</f>
        <v/>
      </c>
      <c r="AP158" s="308" t="str">
        <f>IF(AP157="","",VLOOKUP(AP157,'別紙１-１　シフト記号表（従来型・ユニット型共通）'!$C$6:$L$47,10,FALSE))</f>
        <v/>
      </c>
      <c r="AQ158" s="309" t="str">
        <f>IF(AQ157="","",VLOOKUP(AQ157,'別紙１-１　シフト記号表（従来型・ユニット型共通）'!$C$6:$L$47,10,FALSE))</f>
        <v/>
      </c>
      <c r="AR158" s="307" t="str">
        <f>IF(AR157="","",VLOOKUP(AR157,'別紙１-１　シフト記号表（従来型・ユニット型共通）'!$C$6:$L$47,10,FALSE))</f>
        <v/>
      </c>
      <c r="AS158" s="308" t="str">
        <f>IF(AS157="","",VLOOKUP(AS157,'別紙１-１　シフト記号表（従来型・ユニット型共通）'!$C$6:$L$47,10,FALSE))</f>
        <v/>
      </c>
      <c r="AT158" s="308" t="str">
        <f>IF(AT157="","",VLOOKUP(AT157,'別紙１-１　シフト記号表（従来型・ユニット型共通）'!$C$6:$L$47,10,FALSE))</f>
        <v/>
      </c>
      <c r="AU158" s="308" t="str">
        <f>IF(AU157="","",VLOOKUP(AU157,'別紙１-１　シフト記号表（従来型・ユニット型共通）'!$C$6:$L$47,10,FALSE))</f>
        <v/>
      </c>
      <c r="AV158" s="308" t="str">
        <f>IF(AV157="","",VLOOKUP(AV157,'別紙１-１　シフト記号表（従来型・ユニット型共通）'!$C$6:$L$47,10,FALSE))</f>
        <v/>
      </c>
      <c r="AW158" s="308" t="str">
        <f>IF(AW157="","",VLOOKUP(AW157,'別紙１-１　シフト記号表（従来型・ユニット型共通）'!$C$6:$L$47,10,FALSE))</f>
        <v/>
      </c>
      <c r="AX158" s="309" t="str">
        <f>IF(AX157="","",VLOOKUP(AX157,'別紙１-１　シフト記号表（従来型・ユニット型共通）'!$C$6:$L$47,10,FALSE))</f>
        <v/>
      </c>
      <c r="AY158" s="307" t="str">
        <f>IF(AY157="","",VLOOKUP(AY157,'別紙１-１　シフト記号表（従来型・ユニット型共通）'!$C$6:$L$47,10,FALSE))</f>
        <v/>
      </c>
      <c r="AZ158" s="308" t="str">
        <f>IF(AZ157="","",VLOOKUP(AZ157,'別紙１-１　シフト記号表（従来型・ユニット型共通）'!$C$6:$L$47,10,FALSE))</f>
        <v/>
      </c>
      <c r="BA158" s="308" t="str">
        <f>IF(BA157="","",VLOOKUP(BA157,'別紙１-１　シフト記号表（従来型・ユニット型共通）'!$C$6:$L$47,10,FALSE))</f>
        <v/>
      </c>
      <c r="BB158" s="1530">
        <f>IF($BE$3="４週",SUM(W158:AX158),IF($BE$3="暦月",SUM(W158:BA158),""))</f>
        <v>0</v>
      </c>
      <c r="BC158" s="1531"/>
      <c r="BD158" s="1532">
        <f>IF($BE$3="４週",BB158/4,IF($BE$3="暦月",(BB158/($BE$8/7)),""))</f>
        <v>0</v>
      </c>
      <c r="BE158" s="1531"/>
      <c r="BF158" s="1527"/>
      <c r="BG158" s="1528"/>
      <c r="BH158" s="1528"/>
      <c r="BI158" s="1528"/>
      <c r="BJ158" s="1529"/>
    </row>
    <row r="159" spans="2:62" ht="20.25" customHeight="1" x14ac:dyDescent="0.15">
      <c r="B159" s="1487">
        <f>B157+1</f>
        <v>72</v>
      </c>
      <c r="C159" s="1489"/>
      <c r="D159" s="1490"/>
      <c r="E159" s="302"/>
      <c r="F159" s="303"/>
      <c r="G159" s="302"/>
      <c r="H159" s="303"/>
      <c r="I159" s="1493"/>
      <c r="J159" s="1494"/>
      <c r="K159" s="1497"/>
      <c r="L159" s="1498"/>
      <c r="M159" s="1498"/>
      <c r="N159" s="1490"/>
      <c r="O159" s="1501"/>
      <c r="P159" s="1502"/>
      <c r="Q159" s="1502"/>
      <c r="R159" s="1502"/>
      <c r="S159" s="1503"/>
      <c r="T159" s="322" t="s">
        <v>921</v>
      </c>
      <c r="V159" s="323"/>
      <c r="W159" s="315"/>
      <c r="X159" s="316"/>
      <c r="Y159" s="316"/>
      <c r="Z159" s="316"/>
      <c r="AA159" s="316"/>
      <c r="AB159" s="316"/>
      <c r="AC159" s="317"/>
      <c r="AD159" s="315"/>
      <c r="AE159" s="316"/>
      <c r="AF159" s="316"/>
      <c r="AG159" s="316"/>
      <c r="AH159" s="316"/>
      <c r="AI159" s="316"/>
      <c r="AJ159" s="317"/>
      <c r="AK159" s="315"/>
      <c r="AL159" s="316"/>
      <c r="AM159" s="316"/>
      <c r="AN159" s="316"/>
      <c r="AO159" s="316"/>
      <c r="AP159" s="316"/>
      <c r="AQ159" s="317"/>
      <c r="AR159" s="315"/>
      <c r="AS159" s="316"/>
      <c r="AT159" s="316"/>
      <c r="AU159" s="316"/>
      <c r="AV159" s="316"/>
      <c r="AW159" s="316"/>
      <c r="AX159" s="317"/>
      <c r="AY159" s="315"/>
      <c r="AZ159" s="316"/>
      <c r="BA159" s="318"/>
      <c r="BB159" s="1507"/>
      <c r="BC159" s="1508"/>
      <c r="BD159" s="1509"/>
      <c r="BE159" s="1510"/>
      <c r="BF159" s="1511"/>
      <c r="BG159" s="1512"/>
      <c r="BH159" s="1512"/>
      <c r="BI159" s="1512"/>
      <c r="BJ159" s="1513"/>
    </row>
    <row r="160" spans="2:62" ht="20.25" customHeight="1" x14ac:dyDescent="0.15">
      <c r="B160" s="1520"/>
      <c r="C160" s="1521"/>
      <c r="D160" s="1522"/>
      <c r="E160" s="324"/>
      <c r="F160" s="325">
        <f>C159</f>
        <v>0</v>
      </c>
      <c r="G160" s="324"/>
      <c r="H160" s="325">
        <f>I159</f>
        <v>0</v>
      </c>
      <c r="I160" s="1523"/>
      <c r="J160" s="1524"/>
      <c r="K160" s="1525"/>
      <c r="L160" s="1526"/>
      <c r="M160" s="1526"/>
      <c r="N160" s="1522"/>
      <c r="O160" s="1501"/>
      <c r="P160" s="1502"/>
      <c r="Q160" s="1502"/>
      <c r="R160" s="1502"/>
      <c r="S160" s="1503"/>
      <c r="T160" s="319" t="s">
        <v>924</v>
      </c>
      <c r="U160" s="320"/>
      <c r="V160" s="321"/>
      <c r="W160" s="307" t="str">
        <f>IF(W159="","",VLOOKUP(W159,'別紙１-１　シフト記号表（従来型・ユニット型共通）'!$C$6:$L$47,10,FALSE))</f>
        <v/>
      </c>
      <c r="X160" s="308" t="str">
        <f>IF(X159="","",VLOOKUP(X159,'別紙１-１　シフト記号表（従来型・ユニット型共通）'!$C$6:$L$47,10,FALSE))</f>
        <v/>
      </c>
      <c r="Y160" s="308" t="str">
        <f>IF(Y159="","",VLOOKUP(Y159,'別紙１-１　シフト記号表（従来型・ユニット型共通）'!$C$6:$L$47,10,FALSE))</f>
        <v/>
      </c>
      <c r="Z160" s="308" t="str">
        <f>IF(Z159="","",VLOOKUP(Z159,'別紙１-１　シフト記号表（従来型・ユニット型共通）'!$C$6:$L$47,10,FALSE))</f>
        <v/>
      </c>
      <c r="AA160" s="308" t="str">
        <f>IF(AA159="","",VLOOKUP(AA159,'別紙１-１　シフト記号表（従来型・ユニット型共通）'!$C$6:$L$47,10,FALSE))</f>
        <v/>
      </c>
      <c r="AB160" s="308" t="str">
        <f>IF(AB159="","",VLOOKUP(AB159,'別紙１-１　シフト記号表（従来型・ユニット型共通）'!$C$6:$L$47,10,FALSE))</f>
        <v/>
      </c>
      <c r="AC160" s="309" t="str">
        <f>IF(AC159="","",VLOOKUP(AC159,'別紙１-１　シフト記号表（従来型・ユニット型共通）'!$C$6:$L$47,10,FALSE))</f>
        <v/>
      </c>
      <c r="AD160" s="307" t="str">
        <f>IF(AD159="","",VLOOKUP(AD159,'別紙１-１　シフト記号表（従来型・ユニット型共通）'!$C$6:$L$47,10,FALSE))</f>
        <v/>
      </c>
      <c r="AE160" s="308" t="str">
        <f>IF(AE159="","",VLOOKUP(AE159,'別紙１-１　シフト記号表（従来型・ユニット型共通）'!$C$6:$L$47,10,FALSE))</f>
        <v/>
      </c>
      <c r="AF160" s="308" t="str">
        <f>IF(AF159="","",VLOOKUP(AF159,'別紙１-１　シフト記号表（従来型・ユニット型共通）'!$C$6:$L$47,10,FALSE))</f>
        <v/>
      </c>
      <c r="AG160" s="308" t="str">
        <f>IF(AG159="","",VLOOKUP(AG159,'別紙１-１　シフト記号表（従来型・ユニット型共通）'!$C$6:$L$47,10,FALSE))</f>
        <v/>
      </c>
      <c r="AH160" s="308" t="str">
        <f>IF(AH159="","",VLOOKUP(AH159,'別紙１-１　シフト記号表（従来型・ユニット型共通）'!$C$6:$L$47,10,FALSE))</f>
        <v/>
      </c>
      <c r="AI160" s="308" t="str">
        <f>IF(AI159="","",VLOOKUP(AI159,'別紙１-１　シフト記号表（従来型・ユニット型共通）'!$C$6:$L$47,10,FALSE))</f>
        <v/>
      </c>
      <c r="AJ160" s="309" t="str">
        <f>IF(AJ159="","",VLOOKUP(AJ159,'別紙１-１　シフト記号表（従来型・ユニット型共通）'!$C$6:$L$47,10,FALSE))</f>
        <v/>
      </c>
      <c r="AK160" s="307" t="str">
        <f>IF(AK159="","",VLOOKUP(AK159,'別紙１-１　シフト記号表（従来型・ユニット型共通）'!$C$6:$L$47,10,FALSE))</f>
        <v/>
      </c>
      <c r="AL160" s="308" t="str">
        <f>IF(AL159="","",VLOOKUP(AL159,'別紙１-１　シフト記号表（従来型・ユニット型共通）'!$C$6:$L$47,10,FALSE))</f>
        <v/>
      </c>
      <c r="AM160" s="308" t="str">
        <f>IF(AM159="","",VLOOKUP(AM159,'別紙１-１　シフト記号表（従来型・ユニット型共通）'!$C$6:$L$47,10,FALSE))</f>
        <v/>
      </c>
      <c r="AN160" s="308" t="str">
        <f>IF(AN159="","",VLOOKUP(AN159,'別紙１-１　シフト記号表（従来型・ユニット型共通）'!$C$6:$L$47,10,FALSE))</f>
        <v/>
      </c>
      <c r="AO160" s="308" t="str">
        <f>IF(AO159="","",VLOOKUP(AO159,'別紙１-１　シフト記号表（従来型・ユニット型共通）'!$C$6:$L$47,10,FALSE))</f>
        <v/>
      </c>
      <c r="AP160" s="308" t="str">
        <f>IF(AP159="","",VLOOKUP(AP159,'別紙１-１　シフト記号表（従来型・ユニット型共通）'!$C$6:$L$47,10,FALSE))</f>
        <v/>
      </c>
      <c r="AQ160" s="309" t="str">
        <f>IF(AQ159="","",VLOOKUP(AQ159,'別紙１-１　シフト記号表（従来型・ユニット型共通）'!$C$6:$L$47,10,FALSE))</f>
        <v/>
      </c>
      <c r="AR160" s="307" t="str">
        <f>IF(AR159="","",VLOOKUP(AR159,'別紙１-１　シフト記号表（従来型・ユニット型共通）'!$C$6:$L$47,10,FALSE))</f>
        <v/>
      </c>
      <c r="AS160" s="308" t="str">
        <f>IF(AS159="","",VLOOKUP(AS159,'別紙１-１　シフト記号表（従来型・ユニット型共通）'!$C$6:$L$47,10,FALSE))</f>
        <v/>
      </c>
      <c r="AT160" s="308" t="str">
        <f>IF(AT159="","",VLOOKUP(AT159,'別紙１-１　シフト記号表（従来型・ユニット型共通）'!$C$6:$L$47,10,FALSE))</f>
        <v/>
      </c>
      <c r="AU160" s="308" t="str">
        <f>IF(AU159="","",VLOOKUP(AU159,'別紙１-１　シフト記号表（従来型・ユニット型共通）'!$C$6:$L$47,10,FALSE))</f>
        <v/>
      </c>
      <c r="AV160" s="308" t="str">
        <f>IF(AV159="","",VLOOKUP(AV159,'別紙１-１　シフト記号表（従来型・ユニット型共通）'!$C$6:$L$47,10,FALSE))</f>
        <v/>
      </c>
      <c r="AW160" s="308" t="str">
        <f>IF(AW159="","",VLOOKUP(AW159,'別紙１-１　シフト記号表（従来型・ユニット型共通）'!$C$6:$L$47,10,FALSE))</f>
        <v/>
      </c>
      <c r="AX160" s="309" t="str">
        <f>IF(AX159="","",VLOOKUP(AX159,'別紙１-１　シフト記号表（従来型・ユニット型共通）'!$C$6:$L$47,10,FALSE))</f>
        <v/>
      </c>
      <c r="AY160" s="307" t="str">
        <f>IF(AY159="","",VLOOKUP(AY159,'別紙１-１　シフト記号表（従来型・ユニット型共通）'!$C$6:$L$47,10,FALSE))</f>
        <v/>
      </c>
      <c r="AZ160" s="308" t="str">
        <f>IF(AZ159="","",VLOOKUP(AZ159,'別紙１-１　シフト記号表（従来型・ユニット型共通）'!$C$6:$L$47,10,FALSE))</f>
        <v/>
      </c>
      <c r="BA160" s="308" t="str">
        <f>IF(BA159="","",VLOOKUP(BA159,'別紙１-１　シフト記号表（従来型・ユニット型共通）'!$C$6:$L$47,10,FALSE))</f>
        <v/>
      </c>
      <c r="BB160" s="1530">
        <f>IF($BE$3="４週",SUM(W160:AX160),IF($BE$3="暦月",SUM(W160:BA160),""))</f>
        <v>0</v>
      </c>
      <c r="BC160" s="1531"/>
      <c r="BD160" s="1532">
        <f>IF($BE$3="４週",BB160/4,IF($BE$3="暦月",(BB160/($BE$8/7)),""))</f>
        <v>0</v>
      </c>
      <c r="BE160" s="1531"/>
      <c r="BF160" s="1527"/>
      <c r="BG160" s="1528"/>
      <c r="BH160" s="1528"/>
      <c r="BI160" s="1528"/>
      <c r="BJ160" s="1529"/>
    </row>
    <row r="161" spans="2:62" ht="20.25" customHeight="1" x14ac:dyDescent="0.15">
      <c r="B161" s="1487">
        <f>B159+1</f>
        <v>73</v>
      </c>
      <c r="C161" s="1489"/>
      <c r="D161" s="1490"/>
      <c r="E161" s="302"/>
      <c r="F161" s="303"/>
      <c r="G161" s="302"/>
      <c r="H161" s="303"/>
      <c r="I161" s="1493"/>
      <c r="J161" s="1494"/>
      <c r="K161" s="1497"/>
      <c r="L161" s="1498"/>
      <c r="M161" s="1498"/>
      <c r="N161" s="1490"/>
      <c r="O161" s="1501"/>
      <c r="P161" s="1502"/>
      <c r="Q161" s="1502"/>
      <c r="R161" s="1502"/>
      <c r="S161" s="1503"/>
      <c r="T161" s="322" t="s">
        <v>921</v>
      </c>
      <c r="V161" s="323"/>
      <c r="W161" s="315"/>
      <c r="X161" s="316"/>
      <c r="Y161" s="316"/>
      <c r="Z161" s="316"/>
      <c r="AA161" s="316"/>
      <c r="AB161" s="316"/>
      <c r="AC161" s="317"/>
      <c r="AD161" s="315"/>
      <c r="AE161" s="316"/>
      <c r="AF161" s="316"/>
      <c r="AG161" s="316"/>
      <c r="AH161" s="316"/>
      <c r="AI161" s="316"/>
      <c r="AJ161" s="317"/>
      <c r="AK161" s="315"/>
      <c r="AL161" s="316"/>
      <c r="AM161" s="316"/>
      <c r="AN161" s="316"/>
      <c r="AO161" s="316"/>
      <c r="AP161" s="316"/>
      <c r="AQ161" s="317"/>
      <c r="AR161" s="315"/>
      <c r="AS161" s="316"/>
      <c r="AT161" s="316"/>
      <c r="AU161" s="316"/>
      <c r="AV161" s="316"/>
      <c r="AW161" s="316"/>
      <c r="AX161" s="317"/>
      <c r="AY161" s="315"/>
      <c r="AZ161" s="316"/>
      <c r="BA161" s="318"/>
      <c r="BB161" s="1507"/>
      <c r="BC161" s="1508"/>
      <c r="BD161" s="1509"/>
      <c r="BE161" s="1510"/>
      <c r="BF161" s="1511"/>
      <c r="BG161" s="1512"/>
      <c r="BH161" s="1512"/>
      <c r="BI161" s="1512"/>
      <c r="BJ161" s="1513"/>
    </row>
    <row r="162" spans="2:62" ht="20.25" customHeight="1" x14ac:dyDescent="0.15">
      <c r="B162" s="1520"/>
      <c r="C162" s="1521"/>
      <c r="D162" s="1522"/>
      <c r="E162" s="324"/>
      <c r="F162" s="325">
        <f>C161</f>
        <v>0</v>
      </c>
      <c r="G162" s="324"/>
      <c r="H162" s="325">
        <f>I161</f>
        <v>0</v>
      </c>
      <c r="I162" s="1523"/>
      <c r="J162" s="1524"/>
      <c r="K162" s="1525"/>
      <c r="L162" s="1526"/>
      <c r="M162" s="1526"/>
      <c r="N162" s="1522"/>
      <c r="O162" s="1501"/>
      <c r="P162" s="1502"/>
      <c r="Q162" s="1502"/>
      <c r="R162" s="1502"/>
      <c r="S162" s="1503"/>
      <c r="T162" s="319" t="s">
        <v>924</v>
      </c>
      <c r="U162" s="320"/>
      <c r="V162" s="321"/>
      <c r="W162" s="307" t="str">
        <f>IF(W161="","",VLOOKUP(W161,'別紙１-１　シフト記号表（従来型・ユニット型共通）'!$C$6:$L$47,10,FALSE))</f>
        <v/>
      </c>
      <c r="X162" s="308" t="str">
        <f>IF(X161="","",VLOOKUP(X161,'別紙１-１　シフト記号表（従来型・ユニット型共通）'!$C$6:$L$47,10,FALSE))</f>
        <v/>
      </c>
      <c r="Y162" s="308" t="str">
        <f>IF(Y161="","",VLOOKUP(Y161,'別紙１-１　シフト記号表（従来型・ユニット型共通）'!$C$6:$L$47,10,FALSE))</f>
        <v/>
      </c>
      <c r="Z162" s="308" t="str">
        <f>IF(Z161="","",VLOOKUP(Z161,'別紙１-１　シフト記号表（従来型・ユニット型共通）'!$C$6:$L$47,10,FALSE))</f>
        <v/>
      </c>
      <c r="AA162" s="308" t="str">
        <f>IF(AA161="","",VLOOKUP(AA161,'別紙１-１　シフト記号表（従来型・ユニット型共通）'!$C$6:$L$47,10,FALSE))</f>
        <v/>
      </c>
      <c r="AB162" s="308" t="str">
        <f>IF(AB161="","",VLOOKUP(AB161,'別紙１-１　シフト記号表（従来型・ユニット型共通）'!$C$6:$L$47,10,FALSE))</f>
        <v/>
      </c>
      <c r="AC162" s="309" t="str">
        <f>IF(AC161="","",VLOOKUP(AC161,'別紙１-１　シフト記号表（従来型・ユニット型共通）'!$C$6:$L$47,10,FALSE))</f>
        <v/>
      </c>
      <c r="AD162" s="307" t="str">
        <f>IF(AD161="","",VLOOKUP(AD161,'別紙１-１　シフト記号表（従来型・ユニット型共通）'!$C$6:$L$47,10,FALSE))</f>
        <v/>
      </c>
      <c r="AE162" s="308" t="str">
        <f>IF(AE161="","",VLOOKUP(AE161,'別紙１-１　シフト記号表（従来型・ユニット型共通）'!$C$6:$L$47,10,FALSE))</f>
        <v/>
      </c>
      <c r="AF162" s="308" t="str">
        <f>IF(AF161="","",VLOOKUP(AF161,'別紙１-１　シフト記号表（従来型・ユニット型共通）'!$C$6:$L$47,10,FALSE))</f>
        <v/>
      </c>
      <c r="AG162" s="308" t="str">
        <f>IF(AG161="","",VLOOKUP(AG161,'別紙１-１　シフト記号表（従来型・ユニット型共通）'!$C$6:$L$47,10,FALSE))</f>
        <v/>
      </c>
      <c r="AH162" s="308" t="str">
        <f>IF(AH161="","",VLOOKUP(AH161,'別紙１-１　シフト記号表（従来型・ユニット型共通）'!$C$6:$L$47,10,FALSE))</f>
        <v/>
      </c>
      <c r="AI162" s="308" t="str">
        <f>IF(AI161="","",VLOOKUP(AI161,'別紙１-１　シフト記号表（従来型・ユニット型共通）'!$C$6:$L$47,10,FALSE))</f>
        <v/>
      </c>
      <c r="AJ162" s="309" t="str">
        <f>IF(AJ161="","",VLOOKUP(AJ161,'別紙１-１　シフト記号表（従来型・ユニット型共通）'!$C$6:$L$47,10,FALSE))</f>
        <v/>
      </c>
      <c r="AK162" s="307" t="str">
        <f>IF(AK161="","",VLOOKUP(AK161,'別紙１-１　シフト記号表（従来型・ユニット型共通）'!$C$6:$L$47,10,FALSE))</f>
        <v/>
      </c>
      <c r="AL162" s="308" t="str">
        <f>IF(AL161="","",VLOOKUP(AL161,'別紙１-１　シフト記号表（従来型・ユニット型共通）'!$C$6:$L$47,10,FALSE))</f>
        <v/>
      </c>
      <c r="AM162" s="308" t="str">
        <f>IF(AM161="","",VLOOKUP(AM161,'別紙１-１　シフト記号表（従来型・ユニット型共通）'!$C$6:$L$47,10,FALSE))</f>
        <v/>
      </c>
      <c r="AN162" s="308" t="str">
        <f>IF(AN161="","",VLOOKUP(AN161,'別紙１-１　シフト記号表（従来型・ユニット型共通）'!$C$6:$L$47,10,FALSE))</f>
        <v/>
      </c>
      <c r="AO162" s="308" t="str">
        <f>IF(AO161="","",VLOOKUP(AO161,'別紙１-１　シフト記号表（従来型・ユニット型共通）'!$C$6:$L$47,10,FALSE))</f>
        <v/>
      </c>
      <c r="AP162" s="308" t="str">
        <f>IF(AP161="","",VLOOKUP(AP161,'別紙１-１　シフト記号表（従来型・ユニット型共通）'!$C$6:$L$47,10,FALSE))</f>
        <v/>
      </c>
      <c r="AQ162" s="309" t="str">
        <f>IF(AQ161="","",VLOOKUP(AQ161,'別紙１-１　シフト記号表（従来型・ユニット型共通）'!$C$6:$L$47,10,FALSE))</f>
        <v/>
      </c>
      <c r="AR162" s="307" t="str">
        <f>IF(AR161="","",VLOOKUP(AR161,'別紙１-１　シフト記号表（従来型・ユニット型共通）'!$C$6:$L$47,10,FALSE))</f>
        <v/>
      </c>
      <c r="AS162" s="308" t="str">
        <f>IF(AS161="","",VLOOKUP(AS161,'別紙１-１　シフト記号表（従来型・ユニット型共通）'!$C$6:$L$47,10,FALSE))</f>
        <v/>
      </c>
      <c r="AT162" s="308" t="str">
        <f>IF(AT161="","",VLOOKUP(AT161,'別紙１-１　シフト記号表（従来型・ユニット型共通）'!$C$6:$L$47,10,FALSE))</f>
        <v/>
      </c>
      <c r="AU162" s="308" t="str">
        <f>IF(AU161="","",VLOOKUP(AU161,'別紙１-１　シフト記号表（従来型・ユニット型共通）'!$C$6:$L$47,10,FALSE))</f>
        <v/>
      </c>
      <c r="AV162" s="308" t="str">
        <f>IF(AV161="","",VLOOKUP(AV161,'別紙１-１　シフト記号表（従来型・ユニット型共通）'!$C$6:$L$47,10,FALSE))</f>
        <v/>
      </c>
      <c r="AW162" s="308" t="str">
        <f>IF(AW161="","",VLOOKUP(AW161,'別紙１-１　シフト記号表（従来型・ユニット型共通）'!$C$6:$L$47,10,FALSE))</f>
        <v/>
      </c>
      <c r="AX162" s="309" t="str">
        <f>IF(AX161="","",VLOOKUP(AX161,'別紙１-１　シフト記号表（従来型・ユニット型共通）'!$C$6:$L$47,10,FALSE))</f>
        <v/>
      </c>
      <c r="AY162" s="307" t="str">
        <f>IF(AY161="","",VLOOKUP(AY161,'別紙１-１　シフト記号表（従来型・ユニット型共通）'!$C$6:$L$47,10,FALSE))</f>
        <v/>
      </c>
      <c r="AZ162" s="308" t="str">
        <f>IF(AZ161="","",VLOOKUP(AZ161,'別紙１-１　シフト記号表（従来型・ユニット型共通）'!$C$6:$L$47,10,FALSE))</f>
        <v/>
      </c>
      <c r="BA162" s="308" t="str">
        <f>IF(BA161="","",VLOOKUP(BA161,'別紙１-１　シフト記号表（従来型・ユニット型共通）'!$C$6:$L$47,10,FALSE))</f>
        <v/>
      </c>
      <c r="BB162" s="1530">
        <f>IF($BE$3="４週",SUM(W162:AX162),IF($BE$3="暦月",SUM(W162:BA162),""))</f>
        <v>0</v>
      </c>
      <c r="BC162" s="1531"/>
      <c r="BD162" s="1532">
        <f>IF($BE$3="４週",BB162/4,IF($BE$3="暦月",(BB162/($BE$8/7)),""))</f>
        <v>0</v>
      </c>
      <c r="BE162" s="1531"/>
      <c r="BF162" s="1527"/>
      <c r="BG162" s="1528"/>
      <c r="BH162" s="1528"/>
      <c r="BI162" s="1528"/>
      <c r="BJ162" s="1529"/>
    </row>
    <row r="163" spans="2:62" ht="20.25" customHeight="1" x14ac:dyDescent="0.15">
      <c r="B163" s="1487">
        <f>B161+1</f>
        <v>74</v>
      </c>
      <c r="C163" s="1489"/>
      <c r="D163" s="1490"/>
      <c r="E163" s="302"/>
      <c r="F163" s="303"/>
      <c r="G163" s="302"/>
      <c r="H163" s="303"/>
      <c r="I163" s="1493"/>
      <c r="J163" s="1494"/>
      <c r="K163" s="1497"/>
      <c r="L163" s="1498"/>
      <c r="M163" s="1498"/>
      <c r="N163" s="1490"/>
      <c r="O163" s="1501"/>
      <c r="P163" s="1502"/>
      <c r="Q163" s="1502"/>
      <c r="R163" s="1502"/>
      <c r="S163" s="1503"/>
      <c r="T163" s="322" t="s">
        <v>921</v>
      </c>
      <c r="V163" s="323"/>
      <c r="W163" s="315"/>
      <c r="X163" s="316"/>
      <c r="Y163" s="316"/>
      <c r="Z163" s="316"/>
      <c r="AA163" s="316"/>
      <c r="AB163" s="316"/>
      <c r="AC163" s="317"/>
      <c r="AD163" s="315"/>
      <c r="AE163" s="316"/>
      <c r="AF163" s="316"/>
      <c r="AG163" s="316"/>
      <c r="AH163" s="316"/>
      <c r="AI163" s="316"/>
      <c r="AJ163" s="317"/>
      <c r="AK163" s="315"/>
      <c r="AL163" s="316"/>
      <c r="AM163" s="316"/>
      <c r="AN163" s="316"/>
      <c r="AO163" s="316"/>
      <c r="AP163" s="316"/>
      <c r="AQ163" s="317"/>
      <c r="AR163" s="315"/>
      <c r="AS163" s="316"/>
      <c r="AT163" s="316"/>
      <c r="AU163" s="316"/>
      <c r="AV163" s="316"/>
      <c r="AW163" s="316"/>
      <c r="AX163" s="317"/>
      <c r="AY163" s="315"/>
      <c r="AZ163" s="316"/>
      <c r="BA163" s="318"/>
      <c r="BB163" s="1507"/>
      <c r="BC163" s="1508"/>
      <c r="BD163" s="1509"/>
      <c r="BE163" s="1510"/>
      <c r="BF163" s="1511"/>
      <c r="BG163" s="1512"/>
      <c r="BH163" s="1512"/>
      <c r="BI163" s="1512"/>
      <c r="BJ163" s="1513"/>
    </row>
    <row r="164" spans="2:62" ht="20.25" customHeight="1" x14ac:dyDescent="0.15">
      <c r="B164" s="1520"/>
      <c r="C164" s="1521"/>
      <c r="D164" s="1522"/>
      <c r="E164" s="324"/>
      <c r="F164" s="325">
        <f>C163</f>
        <v>0</v>
      </c>
      <c r="G164" s="324"/>
      <c r="H164" s="325">
        <f>I163</f>
        <v>0</v>
      </c>
      <c r="I164" s="1523"/>
      <c r="J164" s="1524"/>
      <c r="K164" s="1525"/>
      <c r="L164" s="1526"/>
      <c r="M164" s="1526"/>
      <c r="N164" s="1522"/>
      <c r="O164" s="1501"/>
      <c r="P164" s="1502"/>
      <c r="Q164" s="1502"/>
      <c r="R164" s="1502"/>
      <c r="S164" s="1503"/>
      <c r="T164" s="319" t="s">
        <v>924</v>
      </c>
      <c r="U164" s="320"/>
      <c r="V164" s="321"/>
      <c r="W164" s="307" t="str">
        <f>IF(W163="","",VLOOKUP(W163,'別紙１-１　シフト記号表（従来型・ユニット型共通）'!$C$6:$L$47,10,FALSE))</f>
        <v/>
      </c>
      <c r="X164" s="308" t="str">
        <f>IF(X163="","",VLOOKUP(X163,'別紙１-１　シフト記号表（従来型・ユニット型共通）'!$C$6:$L$47,10,FALSE))</f>
        <v/>
      </c>
      <c r="Y164" s="308" t="str">
        <f>IF(Y163="","",VLOOKUP(Y163,'別紙１-１　シフト記号表（従来型・ユニット型共通）'!$C$6:$L$47,10,FALSE))</f>
        <v/>
      </c>
      <c r="Z164" s="308" t="str">
        <f>IF(Z163="","",VLOOKUP(Z163,'別紙１-１　シフト記号表（従来型・ユニット型共通）'!$C$6:$L$47,10,FALSE))</f>
        <v/>
      </c>
      <c r="AA164" s="308" t="str">
        <f>IF(AA163="","",VLOOKUP(AA163,'別紙１-１　シフト記号表（従来型・ユニット型共通）'!$C$6:$L$47,10,FALSE))</f>
        <v/>
      </c>
      <c r="AB164" s="308" t="str">
        <f>IF(AB163="","",VLOOKUP(AB163,'別紙１-１　シフト記号表（従来型・ユニット型共通）'!$C$6:$L$47,10,FALSE))</f>
        <v/>
      </c>
      <c r="AC164" s="309" t="str">
        <f>IF(AC163="","",VLOOKUP(AC163,'別紙１-１　シフト記号表（従来型・ユニット型共通）'!$C$6:$L$47,10,FALSE))</f>
        <v/>
      </c>
      <c r="AD164" s="307" t="str">
        <f>IF(AD163="","",VLOOKUP(AD163,'別紙１-１　シフト記号表（従来型・ユニット型共通）'!$C$6:$L$47,10,FALSE))</f>
        <v/>
      </c>
      <c r="AE164" s="308" t="str">
        <f>IF(AE163="","",VLOOKUP(AE163,'別紙１-１　シフト記号表（従来型・ユニット型共通）'!$C$6:$L$47,10,FALSE))</f>
        <v/>
      </c>
      <c r="AF164" s="308" t="str">
        <f>IF(AF163="","",VLOOKUP(AF163,'別紙１-１　シフト記号表（従来型・ユニット型共通）'!$C$6:$L$47,10,FALSE))</f>
        <v/>
      </c>
      <c r="AG164" s="308" t="str">
        <f>IF(AG163="","",VLOOKUP(AG163,'別紙１-１　シフト記号表（従来型・ユニット型共通）'!$C$6:$L$47,10,FALSE))</f>
        <v/>
      </c>
      <c r="AH164" s="308" t="str">
        <f>IF(AH163="","",VLOOKUP(AH163,'別紙１-１　シフト記号表（従来型・ユニット型共通）'!$C$6:$L$47,10,FALSE))</f>
        <v/>
      </c>
      <c r="AI164" s="308" t="str">
        <f>IF(AI163="","",VLOOKUP(AI163,'別紙１-１　シフト記号表（従来型・ユニット型共通）'!$C$6:$L$47,10,FALSE))</f>
        <v/>
      </c>
      <c r="AJ164" s="309" t="str">
        <f>IF(AJ163="","",VLOOKUP(AJ163,'別紙１-１　シフト記号表（従来型・ユニット型共通）'!$C$6:$L$47,10,FALSE))</f>
        <v/>
      </c>
      <c r="AK164" s="307" t="str">
        <f>IF(AK163="","",VLOOKUP(AK163,'別紙１-１　シフト記号表（従来型・ユニット型共通）'!$C$6:$L$47,10,FALSE))</f>
        <v/>
      </c>
      <c r="AL164" s="308" t="str">
        <f>IF(AL163="","",VLOOKUP(AL163,'別紙１-１　シフト記号表（従来型・ユニット型共通）'!$C$6:$L$47,10,FALSE))</f>
        <v/>
      </c>
      <c r="AM164" s="308" t="str">
        <f>IF(AM163="","",VLOOKUP(AM163,'別紙１-１　シフト記号表（従来型・ユニット型共通）'!$C$6:$L$47,10,FALSE))</f>
        <v/>
      </c>
      <c r="AN164" s="308" t="str">
        <f>IF(AN163="","",VLOOKUP(AN163,'別紙１-１　シフト記号表（従来型・ユニット型共通）'!$C$6:$L$47,10,FALSE))</f>
        <v/>
      </c>
      <c r="AO164" s="308" t="str">
        <f>IF(AO163="","",VLOOKUP(AO163,'別紙１-１　シフト記号表（従来型・ユニット型共通）'!$C$6:$L$47,10,FALSE))</f>
        <v/>
      </c>
      <c r="AP164" s="308" t="str">
        <f>IF(AP163="","",VLOOKUP(AP163,'別紙１-１　シフト記号表（従来型・ユニット型共通）'!$C$6:$L$47,10,FALSE))</f>
        <v/>
      </c>
      <c r="AQ164" s="309" t="str">
        <f>IF(AQ163="","",VLOOKUP(AQ163,'別紙１-１　シフト記号表（従来型・ユニット型共通）'!$C$6:$L$47,10,FALSE))</f>
        <v/>
      </c>
      <c r="AR164" s="307" t="str">
        <f>IF(AR163="","",VLOOKUP(AR163,'別紙１-１　シフト記号表（従来型・ユニット型共通）'!$C$6:$L$47,10,FALSE))</f>
        <v/>
      </c>
      <c r="AS164" s="308" t="str">
        <f>IF(AS163="","",VLOOKUP(AS163,'別紙１-１　シフト記号表（従来型・ユニット型共通）'!$C$6:$L$47,10,FALSE))</f>
        <v/>
      </c>
      <c r="AT164" s="308" t="str">
        <f>IF(AT163="","",VLOOKUP(AT163,'別紙１-１　シフト記号表（従来型・ユニット型共通）'!$C$6:$L$47,10,FALSE))</f>
        <v/>
      </c>
      <c r="AU164" s="308" t="str">
        <f>IF(AU163="","",VLOOKUP(AU163,'別紙１-１　シフト記号表（従来型・ユニット型共通）'!$C$6:$L$47,10,FALSE))</f>
        <v/>
      </c>
      <c r="AV164" s="308" t="str">
        <f>IF(AV163="","",VLOOKUP(AV163,'別紙１-１　シフト記号表（従来型・ユニット型共通）'!$C$6:$L$47,10,FALSE))</f>
        <v/>
      </c>
      <c r="AW164" s="308" t="str">
        <f>IF(AW163="","",VLOOKUP(AW163,'別紙１-１　シフト記号表（従来型・ユニット型共通）'!$C$6:$L$47,10,FALSE))</f>
        <v/>
      </c>
      <c r="AX164" s="309" t="str">
        <f>IF(AX163="","",VLOOKUP(AX163,'別紙１-１　シフト記号表（従来型・ユニット型共通）'!$C$6:$L$47,10,FALSE))</f>
        <v/>
      </c>
      <c r="AY164" s="307" t="str">
        <f>IF(AY163="","",VLOOKUP(AY163,'別紙１-１　シフト記号表（従来型・ユニット型共通）'!$C$6:$L$47,10,FALSE))</f>
        <v/>
      </c>
      <c r="AZ164" s="308" t="str">
        <f>IF(AZ163="","",VLOOKUP(AZ163,'別紙１-１　シフト記号表（従来型・ユニット型共通）'!$C$6:$L$47,10,FALSE))</f>
        <v/>
      </c>
      <c r="BA164" s="308" t="str">
        <f>IF(BA163="","",VLOOKUP(BA163,'別紙１-１　シフト記号表（従来型・ユニット型共通）'!$C$6:$L$47,10,FALSE))</f>
        <v/>
      </c>
      <c r="BB164" s="1530">
        <f>IF($BE$3="４週",SUM(W164:AX164),IF($BE$3="暦月",SUM(W164:BA164),""))</f>
        <v>0</v>
      </c>
      <c r="BC164" s="1531"/>
      <c r="BD164" s="1532">
        <f>IF($BE$3="４週",BB164/4,IF($BE$3="暦月",(BB164/($BE$8/7)),""))</f>
        <v>0</v>
      </c>
      <c r="BE164" s="1531"/>
      <c r="BF164" s="1527"/>
      <c r="BG164" s="1528"/>
      <c r="BH164" s="1528"/>
      <c r="BI164" s="1528"/>
      <c r="BJ164" s="1529"/>
    </row>
    <row r="165" spans="2:62" ht="20.25" customHeight="1" x14ac:dyDescent="0.15">
      <c r="B165" s="1487">
        <f>B163+1</f>
        <v>75</v>
      </c>
      <c r="C165" s="1489"/>
      <c r="D165" s="1490"/>
      <c r="E165" s="302"/>
      <c r="F165" s="303"/>
      <c r="G165" s="302"/>
      <c r="H165" s="303"/>
      <c r="I165" s="1493"/>
      <c r="J165" s="1494"/>
      <c r="K165" s="1497"/>
      <c r="L165" s="1498"/>
      <c r="M165" s="1498"/>
      <c r="N165" s="1490"/>
      <c r="O165" s="1501"/>
      <c r="P165" s="1502"/>
      <c r="Q165" s="1502"/>
      <c r="R165" s="1502"/>
      <c r="S165" s="1503"/>
      <c r="T165" s="322" t="s">
        <v>921</v>
      </c>
      <c r="V165" s="323"/>
      <c r="W165" s="315"/>
      <c r="X165" s="316"/>
      <c r="Y165" s="316"/>
      <c r="Z165" s="316"/>
      <c r="AA165" s="316"/>
      <c r="AB165" s="316"/>
      <c r="AC165" s="317"/>
      <c r="AD165" s="315"/>
      <c r="AE165" s="316"/>
      <c r="AF165" s="316"/>
      <c r="AG165" s="316"/>
      <c r="AH165" s="316"/>
      <c r="AI165" s="316"/>
      <c r="AJ165" s="317"/>
      <c r="AK165" s="315"/>
      <c r="AL165" s="316"/>
      <c r="AM165" s="316"/>
      <c r="AN165" s="316"/>
      <c r="AO165" s="316"/>
      <c r="AP165" s="316"/>
      <c r="AQ165" s="317"/>
      <c r="AR165" s="315"/>
      <c r="AS165" s="316"/>
      <c r="AT165" s="316"/>
      <c r="AU165" s="316"/>
      <c r="AV165" s="316"/>
      <c r="AW165" s="316"/>
      <c r="AX165" s="317"/>
      <c r="AY165" s="315"/>
      <c r="AZ165" s="316"/>
      <c r="BA165" s="318"/>
      <c r="BB165" s="1507"/>
      <c r="BC165" s="1508"/>
      <c r="BD165" s="1509"/>
      <c r="BE165" s="1510"/>
      <c r="BF165" s="1511"/>
      <c r="BG165" s="1512"/>
      <c r="BH165" s="1512"/>
      <c r="BI165" s="1512"/>
      <c r="BJ165" s="1513"/>
    </row>
    <row r="166" spans="2:62" ht="20.25" customHeight="1" x14ac:dyDescent="0.15">
      <c r="B166" s="1520"/>
      <c r="C166" s="1521"/>
      <c r="D166" s="1522"/>
      <c r="E166" s="324"/>
      <c r="F166" s="325">
        <f>C165</f>
        <v>0</v>
      </c>
      <c r="G166" s="324"/>
      <c r="H166" s="325">
        <f>I165</f>
        <v>0</v>
      </c>
      <c r="I166" s="1523"/>
      <c r="J166" s="1524"/>
      <c r="K166" s="1525"/>
      <c r="L166" s="1526"/>
      <c r="M166" s="1526"/>
      <c r="N166" s="1522"/>
      <c r="O166" s="1501"/>
      <c r="P166" s="1502"/>
      <c r="Q166" s="1502"/>
      <c r="R166" s="1502"/>
      <c r="S166" s="1503"/>
      <c r="T166" s="319" t="s">
        <v>924</v>
      </c>
      <c r="U166" s="320"/>
      <c r="V166" s="321"/>
      <c r="W166" s="307" t="str">
        <f>IF(W165="","",VLOOKUP(W165,'別紙１-１　シフト記号表（従来型・ユニット型共通）'!$C$6:$L$47,10,FALSE))</f>
        <v/>
      </c>
      <c r="X166" s="308" t="str">
        <f>IF(X165="","",VLOOKUP(X165,'別紙１-１　シフト記号表（従来型・ユニット型共通）'!$C$6:$L$47,10,FALSE))</f>
        <v/>
      </c>
      <c r="Y166" s="308" t="str">
        <f>IF(Y165="","",VLOOKUP(Y165,'別紙１-１　シフト記号表（従来型・ユニット型共通）'!$C$6:$L$47,10,FALSE))</f>
        <v/>
      </c>
      <c r="Z166" s="308" t="str">
        <f>IF(Z165="","",VLOOKUP(Z165,'別紙１-１　シフト記号表（従来型・ユニット型共通）'!$C$6:$L$47,10,FALSE))</f>
        <v/>
      </c>
      <c r="AA166" s="308" t="str">
        <f>IF(AA165="","",VLOOKUP(AA165,'別紙１-１　シフト記号表（従来型・ユニット型共通）'!$C$6:$L$47,10,FALSE))</f>
        <v/>
      </c>
      <c r="AB166" s="308" t="str">
        <f>IF(AB165="","",VLOOKUP(AB165,'別紙１-１　シフト記号表（従来型・ユニット型共通）'!$C$6:$L$47,10,FALSE))</f>
        <v/>
      </c>
      <c r="AC166" s="309" t="str">
        <f>IF(AC165="","",VLOOKUP(AC165,'別紙１-１　シフト記号表（従来型・ユニット型共通）'!$C$6:$L$47,10,FALSE))</f>
        <v/>
      </c>
      <c r="AD166" s="307" t="str">
        <f>IF(AD165="","",VLOOKUP(AD165,'別紙１-１　シフト記号表（従来型・ユニット型共通）'!$C$6:$L$47,10,FALSE))</f>
        <v/>
      </c>
      <c r="AE166" s="308" t="str">
        <f>IF(AE165="","",VLOOKUP(AE165,'別紙１-１　シフト記号表（従来型・ユニット型共通）'!$C$6:$L$47,10,FALSE))</f>
        <v/>
      </c>
      <c r="AF166" s="308" t="str">
        <f>IF(AF165="","",VLOOKUP(AF165,'別紙１-１　シフト記号表（従来型・ユニット型共通）'!$C$6:$L$47,10,FALSE))</f>
        <v/>
      </c>
      <c r="AG166" s="308" t="str">
        <f>IF(AG165="","",VLOOKUP(AG165,'別紙１-１　シフト記号表（従来型・ユニット型共通）'!$C$6:$L$47,10,FALSE))</f>
        <v/>
      </c>
      <c r="AH166" s="308" t="str">
        <f>IF(AH165="","",VLOOKUP(AH165,'別紙１-１　シフト記号表（従来型・ユニット型共通）'!$C$6:$L$47,10,FALSE))</f>
        <v/>
      </c>
      <c r="AI166" s="308" t="str">
        <f>IF(AI165="","",VLOOKUP(AI165,'別紙１-１　シフト記号表（従来型・ユニット型共通）'!$C$6:$L$47,10,FALSE))</f>
        <v/>
      </c>
      <c r="AJ166" s="309" t="str">
        <f>IF(AJ165="","",VLOOKUP(AJ165,'別紙１-１　シフト記号表（従来型・ユニット型共通）'!$C$6:$L$47,10,FALSE))</f>
        <v/>
      </c>
      <c r="AK166" s="307" t="str">
        <f>IF(AK165="","",VLOOKUP(AK165,'別紙１-１　シフト記号表（従来型・ユニット型共通）'!$C$6:$L$47,10,FALSE))</f>
        <v/>
      </c>
      <c r="AL166" s="308" t="str">
        <f>IF(AL165="","",VLOOKUP(AL165,'別紙１-１　シフト記号表（従来型・ユニット型共通）'!$C$6:$L$47,10,FALSE))</f>
        <v/>
      </c>
      <c r="AM166" s="308" t="str">
        <f>IF(AM165="","",VLOOKUP(AM165,'別紙１-１　シフト記号表（従来型・ユニット型共通）'!$C$6:$L$47,10,FALSE))</f>
        <v/>
      </c>
      <c r="AN166" s="308" t="str">
        <f>IF(AN165="","",VLOOKUP(AN165,'別紙１-１　シフト記号表（従来型・ユニット型共通）'!$C$6:$L$47,10,FALSE))</f>
        <v/>
      </c>
      <c r="AO166" s="308" t="str">
        <f>IF(AO165="","",VLOOKUP(AO165,'別紙１-１　シフト記号表（従来型・ユニット型共通）'!$C$6:$L$47,10,FALSE))</f>
        <v/>
      </c>
      <c r="AP166" s="308" t="str">
        <f>IF(AP165="","",VLOOKUP(AP165,'別紙１-１　シフト記号表（従来型・ユニット型共通）'!$C$6:$L$47,10,FALSE))</f>
        <v/>
      </c>
      <c r="AQ166" s="309" t="str">
        <f>IF(AQ165="","",VLOOKUP(AQ165,'別紙１-１　シフト記号表（従来型・ユニット型共通）'!$C$6:$L$47,10,FALSE))</f>
        <v/>
      </c>
      <c r="AR166" s="307" t="str">
        <f>IF(AR165="","",VLOOKUP(AR165,'別紙１-１　シフト記号表（従来型・ユニット型共通）'!$C$6:$L$47,10,FALSE))</f>
        <v/>
      </c>
      <c r="AS166" s="308" t="str">
        <f>IF(AS165="","",VLOOKUP(AS165,'別紙１-１　シフト記号表（従来型・ユニット型共通）'!$C$6:$L$47,10,FALSE))</f>
        <v/>
      </c>
      <c r="AT166" s="308" t="str">
        <f>IF(AT165="","",VLOOKUP(AT165,'別紙１-１　シフト記号表（従来型・ユニット型共通）'!$C$6:$L$47,10,FALSE))</f>
        <v/>
      </c>
      <c r="AU166" s="308" t="str">
        <f>IF(AU165="","",VLOOKUP(AU165,'別紙１-１　シフト記号表（従来型・ユニット型共通）'!$C$6:$L$47,10,FALSE))</f>
        <v/>
      </c>
      <c r="AV166" s="308" t="str">
        <f>IF(AV165="","",VLOOKUP(AV165,'別紙１-１　シフト記号表（従来型・ユニット型共通）'!$C$6:$L$47,10,FALSE))</f>
        <v/>
      </c>
      <c r="AW166" s="308" t="str">
        <f>IF(AW165="","",VLOOKUP(AW165,'別紙１-１　シフト記号表（従来型・ユニット型共通）'!$C$6:$L$47,10,FALSE))</f>
        <v/>
      </c>
      <c r="AX166" s="309" t="str">
        <f>IF(AX165="","",VLOOKUP(AX165,'別紙１-１　シフト記号表（従来型・ユニット型共通）'!$C$6:$L$47,10,FALSE))</f>
        <v/>
      </c>
      <c r="AY166" s="307" t="str">
        <f>IF(AY165="","",VLOOKUP(AY165,'別紙１-１　シフト記号表（従来型・ユニット型共通）'!$C$6:$L$47,10,FALSE))</f>
        <v/>
      </c>
      <c r="AZ166" s="308" t="str">
        <f>IF(AZ165="","",VLOOKUP(AZ165,'別紙１-１　シフト記号表（従来型・ユニット型共通）'!$C$6:$L$47,10,FALSE))</f>
        <v/>
      </c>
      <c r="BA166" s="308" t="str">
        <f>IF(BA165="","",VLOOKUP(BA165,'別紙１-１　シフト記号表（従来型・ユニット型共通）'!$C$6:$L$47,10,FALSE))</f>
        <v/>
      </c>
      <c r="BB166" s="1530">
        <f>IF($BE$3="４週",SUM(W166:AX166),IF($BE$3="暦月",SUM(W166:BA166),""))</f>
        <v>0</v>
      </c>
      <c r="BC166" s="1531"/>
      <c r="BD166" s="1532">
        <f>IF($BE$3="４週",BB166/4,IF($BE$3="暦月",(BB166/($BE$8/7)),""))</f>
        <v>0</v>
      </c>
      <c r="BE166" s="1531"/>
      <c r="BF166" s="1527"/>
      <c r="BG166" s="1528"/>
      <c r="BH166" s="1528"/>
      <c r="BI166" s="1528"/>
      <c r="BJ166" s="1529"/>
    </row>
    <row r="167" spans="2:62" ht="20.25" customHeight="1" x14ac:dyDescent="0.15">
      <c r="B167" s="1487">
        <f>B165+1</f>
        <v>76</v>
      </c>
      <c r="C167" s="1489"/>
      <c r="D167" s="1490"/>
      <c r="E167" s="302"/>
      <c r="F167" s="303"/>
      <c r="G167" s="302"/>
      <c r="H167" s="303"/>
      <c r="I167" s="1493"/>
      <c r="J167" s="1494"/>
      <c r="K167" s="1497"/>
      <c r="L167" s="1498"/>
      <c r="M167" s="1498"/>
      <c r="N167" s="1490"/>
      <c r="O167" s="1501"/>
      <c r="P167" s="1502"/>
      <c r="Q167" s="1502"/>
      <c r="R167" s="1502"/>
      <c r="S167" s="1503"/>
      <c r="T167" s="322" t="s">
        <v>921</v>
      </c>
      <c r="V167" s="323"/>
      <c r="W167" s="315"/>
      <c r="X167" s="316"/>
      <c r="Y167" s="316"/>
      <c r="Z167" s="316"/>
      <c r="AA167" s="316"/>
      <c r="AB167" s="316"/>
      <c r="AC167" s="317"/>
      <c r="AD167" s="315"/>
      <c r="AE167" s="316"/>
      <c r="AF167" s="316"/>
      <c r="AG167" s="316"/>
      <c r="AH167" s="316"/>
      <c r="AI167" s="316"/>
      <c r="AJ167" s="317"/>
      <c r="AK167" s="315"/>
      <c r="AL167" s="316"/>
      <c r="AM167" s="316"/>
      <c r="AN167" s="316"/>
      <c r="AO167" s="316"/>
      <c r="AP167" s="316"/>
      <c r="AQ167" s="317"/>
      <c r="AR167" s="315"/>
      <c r="AS167" s="316"/>
      <c r="AT167" s="316"/>
      <c r="AU167" s="316"/>
      <c r="AV167" s="316"/>
      <c r="AW167" s="316"/>
      <c r="AX167" s="317"/>
      <c r="AY167" s="315"/>
      <c r="AZ167" s="316"/>
      <c r="BA167" s="318"/>
      <c r="BB167" s="1507"/>
      <c r="BC167" s="1508"/>
      <c r="BD167" s="1509"/>
      <c r="BE167" s="1510"/>
      <c r="BF167" s="1511"/>
      <c r="BG167" s="1512"/>
      <c r="BH167" s="1512"/>
      <c r="BI167" s="1512"/>
      <c r="BJ167" s="1513"/>
    </row>
    <row r="168" spans="2:62" ht="20.25" customHeight="1" x14ac:dyDescent="0.15">
      <c r="B168" s="1520"/>
      <c r="C168" s="1521"/>
      <c r="D168" s="1522"/>
      <c r="E168" s="324"/>
      <c r="F168" s="325">
        <f>C167</f>
        <v>0</v>
      </c>
      <c r="G168" s="324"/>
      <c r="H168" s="325">
        <f>I167</f>
        <v>0</v>
      </c>
      <c r="I168" s="1523"/>
      <c r="J168" s="1524"/>
      <c r="K168" s="1525"/>
      <c r="L168" s="1526"/>
      <c r="M168" s="1526"/>
      <c r="N168" s="1522"/>
      <c r="O168" s="1501"/>
      <c r="P168" s="1502"/>
      <c r="Q168" s="1502"/>
      <c r="R168" s="1502"/>
      <c r="S168" s="1503"/>
      <c r="T168" s="319" t="s">
        <v>924</v>
      </c>
      <c r="U168" s="320"/>
      <c r="V168" s="321"/>
      <c r="W168" s="307" t="str">
        <f>IF(W167="","",VLOOKUP(W167,'別紙１-１　シフト記号表（従来型・ユニット型共通）'!$C$6:$L$47,10,FALSE))</f>
        <v/>
      </c>
      <c r="X168" s="308" t="str">
        <f>IF(X167="","",VLOOKUP(X167,'別紙１-１　シフト記号表（従来型・ユニット型共通）'!$C$6:$L$47,10,FALSE))</f>
        <v/>
      </c>
      <c r="Y168" s="308" t="str">
        <f>IF(Y167="","",VLOOKUP(Y167,'別紙１-１　シフト記号表（従来型・ユニット型共通）'!$C$6:$L$47,10,FALSE))</f>
        <v/>
      </c>
      <c r="Z168" s="308" t="str">
        <f>IF(Z167="","",VLOOKUP(Z167,'別紙１-１　シフト記号表（従来型・ユニット型共通）'!$C$6:$L$47,10,FALSE))</f>
        <v/>
      </c>
      <c r="AA168" s="308" t="str">
        <f>IF(AA167="","",VLOOKUP(AA167,'別紙１-１　シフト記号表（従来型・ユニット型共通）'!$C$6:$L$47,10,FALSE))</f>
        <v/>
      </c>
      <c r="AB168" s="308" t="str">
        <f>IF(AB167="","",VLOOKUP(AB167,'別紙１-１　シフト記号表（従来型・ユニット型共通）'!$C$6:$L$47,10,FALSE))</f>
        <v/>
      </c>
      <c r="AC168" s="309" t="str">
        <f>IF(AC167="","",VLOOKUP(AC167,'別紙１-１　シフト記号表（従来型・ユニット型共通）'!$C$6:$L$47,10,FALSE))</f>
        <v/>
      </c>
      <c r="AD168" s="307" t="str">
        <f>IF(AD167="","",VLOOKUP(AD167,'別紙１-１　シフト記号表（従来型・ユニット型共通）'!$C$6:$L$47,10,FALSE))</f>
        <v/>
      </c>
      <c r="AE168" s="308" t="str">
        <f>IF(AE167="","",VLOOKUP(AE167,'別紙１-１　シフト記号表（従来型・ユニット型共通）'!$C$6:$L$47,10,FALSE))</f>
        <v/>
      </c>
      <c r="AF168" s="308" t="str">
        <f>IF(AF167="","",VLOOKUP(AF167,'別紙１-１　シフト記号表（従来型・ユニット型共通）'!$C$6:$L$47,10,FALSE))</f>
        <v/>
      </c>
      <c r="AG168" s="308" t="str">
        <f>IF(AG167="","",VLOOKUP(AG167,'別紙１-１　シフト記号表（従来型・ユニット型共通）'!$C$6:$L$47,10,FALSE))</f>
        <v/>
      </c>
      <c r="AH168" s="308" t="str">
        <f>IF(AH167="","",VLOOKUP(AH167,'別紙１-１　シフト記号表（従来型・ユニット型共通）'!$C$6:$L$47,10,FALSE))</f>
        <v/>
      </c>
      <c r="AI168" s="308" t="str">
        <f>IF(AI167="","",VLOOKUP(AI167,'別紙１-１　シフト記号表（従来型・ユニット型共通）'!$C$6:$L$47,10,FALSE))</f>
        <v/>
      </c>
      <c r="AJ168" s="309" t="str">
        <f>IF(AJ167="","",VLOOKUP(AJ167,'別紙１-１　シフト記号表（従来型・ユニット型共通）'!$C$6:$L$47,10,FALSE))</f>
        <v/>
      </c>
      <c r="AK168" s="307" t="str">
        <f>IF(AK167="","",VLOOKUP(AK167,'別紙１-１　シフト記号表（従来型・ユニット型共通）'!$C$6:$L$47,10,FALSE))</f>
        <v/>
      </c>
      <c r="AL168" s="308" t="str">
        <f>IF(AL167="","",VLOOKUP(AL167,'別紙１-１　シフト記号表（従来型・ユニット型共通）'!$C$6:$L$47,10,FALSE))</f>
        <v/>
      </c>
      <c r="AM168" s="308" t="str">
        <f>IF(AM167="","",VLOOKUP(AM167,'別紙１-１　シフト記号表（従来型・ユニット型共通）'!$C$6:$L$47,10,FALSE))</f>
        <v/>
      </c>
      <c r="AN168" s="308" t="str">
        <f>IF(AN167="","",VLOOKUP(AN167,'別紙１-１　シフト記号表（従来型・ユニット型共通）'!$C$6:$L$47,10,FALSE))</f>
        <v/>
      </c>
      <c r="AO168" s="308" t="str">
        <f>IF(AO167="","",VLOOKUP(AO167,'別紙１-１　シフト記号表（従来型・ユニット型共通）'!$C$6:$L$47,10,FALSE))</f>
        <v/>
      </c>
      <c r="AP168" s="308" t="str">
        <f>IF(AP167="","",VLOOKUP(AP167,'別紙１-１　シフト記号表（従来型・ユニット型共通）'!$C$6:$L$47,10,FALSE))</f>
        <v/>
      </c>
      <c r="AQ168" s="309" t="str">
        <f>IF(AQ167="","",VLOOKUP(AQ167,'別紙１-１　シフト記号表（従来型・ユニット型共通）'!$C$6:$L$47,10,FALSE))</f>
        <v/>
      </c>
      <c r="AR168" s="307" t="str">
        <f>IF(AR167="","",VLOOKUP(AR167,'別紙１-１　シフト記号表（従来型・ユニット型共通）'!$C$6:$L$47,10,FALSE))</f>
        <v/>
      </c>
      <c r="AS168" s="308" t="str">
        <f>IF(AS167="","",VLOOKUP(AS167,'別紙１-１　シフト記号表（従来型・ユニット型共通）'!$C$6:$L$47,10,FALSE))</f>
        <v/>
      </c>
      <c r="AT168" s="308" t="str">
        <f>IF(AT167="","",VLOOKUP(AT167,'別紙１-１　シフト記号表（従来型・ユニット型共通）'!$C$6:$L$47,10,FALSE))</f>
        <v/>
      </c>
      <c r="AU168" s="308" t="str">
        <f>IF(AU167="","",VLOOKUP(AU167,'別紙１-１　シフト記号表（従来型・ユニット型共通）'!$C$6:$L$47,10,FALSE))</f>
        <v/>
      </c>
      <c r="AV168" s="308" t="str">
        <f>IF(AV167="","",VLOOKUP(AV167,'別紙１-１　シフト記号表（従来型・ユニット型共通）'!$C$6:$L$47,10,FALSE))</f>
        <v/>
      </c>
      <c r="AW168" s="308" t="str">
        <f>IF(AW167="","",VLOOKUP(AW167,'別紙１-１　シフト記号表（従来型・ユニット型共通）'!$C$6:$L$47,10,FALSE))</f>
        <v/>
      </c>
      <c r="AX168" s="309" t="str">
        <f>IF(AX167="","",VLOOKUP(AX167,'別紙１-１　シフト記号表（従来型・ユニット型共通）'!$C$6:$L$47,10,FALSE))</f>
        <v/>
      </c>
      <c r="AY168" s="307" t="str">
        <f>IF(AY167="","",VLOOKUP(AY167,'別紙１-１　シフト記号表（従来型・ユニット型共通）'!$C$6:$L$47,10,FALSE))</f>
        <v/>
      </c>
      <c r="AZ168" s="308" t="str">
        <f>IF(AZ167="","",VLOOKUP(AZ167,'別紙１-１　シフト記号表（従来型・ユニット型共通）'!$C$6:$L$47,10,FALSE))</f>
        <v/>
      </c>
      <c r="BA168" s="308" t="str">
        <f>IF(BA167="","",VLOOKUP(BA167,'別紙１-１　シフト記号表（従来型・ユニット型共通）'!$C$6:$L$47,10,FALSE))</f>
        <v/>
      </c>
      <c r="BB168" s="1530">
        <f>IF($BE$3="４週",SUM(W168:AX168),IF($BE$3="暦月",SUM(W168:BA168),""))</f>
        <v>0</v>
      </c>
      <c r="BC168" s="1531"/>
      <c r="BD168" s="1532">
        <f>IF($BE$3="４週",BB168/4,IF($BE$3="暦月",(BB168/($BE$8/7)),""))</f>
        <v>0</v>
      </c>
      <c r="BE168" s="1531"/>
      <c r="BF168" s="1527"/>
      <c r="BG168" s="1528"/>
      <c r="BH168" s="1528"/>
      <c r="BI168" s="1528"/>
      <c r="BJ168" s="1529"/>
    </row>
    <row r="169" spans="2:62" ht="20.25" customHeight="1" x14ac:dyDescent="0.15">
      <c r="B169" s="1487">
        <f>B167+1</f>
        <v>77</v>
      </c>
      <c r="C169" s="1489"/>
      <c r="D169" s="1490"/>
      <c r="E169" s="302"/>
      <c r="F169" s="303"/>
      <c r="G169" s="302"/>
      <c r="H169" s="303"/>
      <c r="I169" s="1493"/>
      <c r="J169" s="1494"/>
      <c r="K169" s="1497"/>
      <c r="L169" s="1498"/>
      <c r="M169" s="1498"/>
      <c r="N169" s="1490"/>
      <c r="O169" s="1501"/>
      <c r="P169" s="1502"/>
      <c r="Q169" s="1502"/>
      <c r="R169" s="1502"/>
      <c r="S169" s="1503"/>
      <c r="T169" s="322" t="s">
        <v>921</v>
      </c>
      <c r="V169" s="323"/>
      <c r="W169" s="315"/>
      <c r="X169" s="316"/>
      <c r="Y169" s="316"/>
      <c r="Z169" s="316"/>
      <c r="AA169" s="316"/>
      <c r="AB169" s="316"/>
      <c r="AC169" s="317"/>
      <c r="AD169" s="315"/>
      <c r="AE169" s="316"/>
      <c r="AF169" s="316"/>
      <c r="AG169" s="316"/>
      <c r="AH169" s="316"/>
      <c r="AI169" s="316"/>
      <c r="AJ169" s="317"/>
      <c r="AK169" s="315"/>
      <c r="AL169" s="316"/>
      <c r="AM169" s="316"/>
      <c r="AN169" s="316"/>
      <c r="AO169" s="316"/>
      <c r="AP169" s="316"/>
      <c r="AQ169" s="317"/>
      <c r="AR169" s="315"/>
      <c r="AS169" s="316"/>
      <c r="AT169" s="316"/>
      <c r="AU169" s="316"/>
      <c r="AV169" s="316"/>
      <c r="AW169" s="316"/>
      <c r="AX169" s="317"/>
      <c r="AY169" s="315"/>
      <c r="AZ169" s="316"/>
      <c r="BA169" s="318"/>
      <c r="BB169" s="1507"/>
      <c r="BC169" s="1508"/>
      <c r="BD169" s="1509"/>
      <c r="BE169" s="1510"/>
      <c r="BF169" s="1511"/>
      <c r="BG169" s="1512"/>
      <c r="BH169" s="1512"/>
      <c r="BI169" s="1512"/>
      <c r="BJ169" s="1513"/>
    </row>
    <row r="170" spans="2:62" ht="20.25" customHeight="1" x14ac:dyDescent="0.15">
      <c r="B170" s="1520"/>
      <c r="C170" s="1521"/>
      <c r="D170" s="1522"/>
      <c r="E170" s="324"/>
      <c r="F170" s="325">
        <f>C169</f>
        <v>0</v>
      </c>
      <c r="G170" s="324"/>
      <c r="H170" s="325">
        <f>I169</f>
        <v>0</v>
      </c>
      <c r="I170" s="1523"/>
      <c r="J170" s="1524"/>
      <c r="K170" s="1525"/>
      <c r="L170" s="1526"/>
      <c r="M170" s="1526"/>
      <c r="N170" s="1522"/>
      <c r="O170" s="1501"/>
      <c r="P170" s="1502"/>
      <c r="Q170" s="1502"/>
      <c r="R170" s="1502"/>
      <c r="S170" s="1503"/>
      <c r="T170" s="319" t="s">
        <v>924</v>
      </c>
      <c r="U170" s="320"/>
      <c r="V170" s="321"/>
      <c r="W170" s="307" t="str">
        <f>IF(W169="","",VLOOKUP(W169,'別紙１-１　シフト記号表（従来型・ユニット型共通）'!$C$6:$L$47,10,FALSE))</f>
        <v/>
      </c>
      <c r="X170" s="308" t="str">
        <f>IF(X169="","",VLOOKUP(X169,'別紙１-１　シフト記号表（従来型・ユニット型共通）'!$C$6:$L$47,10,FALSE))</f>
        <v/>
      </c>
      <c r="Y170" s="308" t="str">
        <f>IF(Y169="","",VLOOKUP(Y169,'別紙１-１　シフト記号表（従来型・ユニット型共通）'!$C$6:$L$47,10,FALSE))</f>
        <v/>
      </c>
      <c r="Z170" s="308" t="str">
        <f>IF(Z169="","",VLOOKUP(Z169,'別紙１-１　シフト記号表（従来型・ユニット型共通）'!$C$6:$L$47,10,FALSE))</f>
        <v/>
      </c>
      <c r="AA170" s="308" t="str">
        <f>IF(AA169="","",VLOOKUP(AA169,'別紙１-１　シフト記号表（従来型・ユニット型共通）'!$C$6:$L$47,10,FALSE))</f>
        <v/>
      </c>
      <c r="AB170" s="308" t="str">
        <f>IF(AB169="","",VLOOKUP(AB169,'別紙１-１　シフト記号表（従来型・ユニット型共通）'!$C$6:$L$47,10,FALSE))</f>
        <v/>
      </c>
      <c r="AC170" s="309" t="str">
        <f>IF(AC169="","",VLOOKUP(AC169,'別紙１-１　シフト記号表（従来型・ユニット型共通）'!$C$6:$L$47,10,FALSE))</f>
        <v/>
      </c>
      <c r="AD170" s="307" t="str">
        <f>IF(AD169="","",VLOOKUP(AD169,'別紙１-１　シフト記号表（従来型・ユニット型共通）'!$C$6:$L$47,10,FALSE))</f>
        <v/>
      </c>
      <c r="AE170" s="308" t="str">
        <f>IF(AE169="","",VLOOKUP(AE169,'別紙１-１　シフト記号表（従来型・ユニット型共通）'!$C$6:$L$47,10,FALSE))</f>
        <v/>
      </c>
      <c r="AF170" s="308" t="str">
        <f>IF(AF169="","",VLOOKUP(AF169,'別紙１-１　シフト記号表（従来型・ユニット型共通）'!$C$6:$L$47,10,FALSE))</f>
        <v/>
      </c>
      <c r="AG170" s="308" t="str">
        <f>IF(AG169="","",VLOOKUP(AG169,'別紙１-１　シフト記号表（従来型・ユニット型共通）'!$C$6:$L$47,10,FALSE))</f>
        <v/>
      </c>
      <c r="AH170" s="308" t="str">
        <f>IF(AH169="","",VLOOKUP(AH169,'別紙１-１　シフト記号表（従来型・ユニット型共通）'!$C$6:$L$47,10,FALSE))</f>
        <v/>
      </c>
      <c r="AI170" s="308" t="str">
        <f>IF(AI169="","",VLOOKUP(AI169,'別紙１-１　シフト記号表（従来型・ユニット型共通）'!$C$6:$L$47,10,FALSE))</f>
        <v/>
      </c>
      <c r="AJ170" s="309" t="str">
        <f>IF(AJ169="","",VLOOKUP(AJ169,'別紙１-１　シフト記号表（従来型・ユニット型共通）'!$C$6:$L$47,10,FALSE))</f>
        <v/>
      </c>
      <c r="AK170" s="307" t="str">
        <f>IF(AK169="","",VLOOKUP(AK169,'別紙１-１　シフト記号表（従来型・ユニット型共通）'!$C$6:$L$47,10,FALSE))</f>
        <v/>
      </c>
      <c r="AL170" s="308" t="str">
        <f>IF(AL169="","",VLOOKUP(AL169,'別紙１-１　シフト記号表（従来型・ユニット型共通）'!$C$6:$L$47,10,FALSE))</f>
        <v/>
      </c>
      <c r="AM170" s="308" t="str">
        <f>IF(AM169="","",VLOOKUP(AM169,'別紙１-１　シフト記号表（従来型・ユニット型共通）'!$C$6:$L$47,10,FALSE))</f>
        <v/>
      </c>
      <c r="AN170" s="308" t="str">
        <f>IF(AN169="","",VLOOKUP(AN169,'別紙１-１　シフト記号表（従来型・ユニット型共通）'!$C$6:$L$47,10,FALSE))</f>
        <v/>
      </c>
      <c r="AO170" s="308" t="str">
        <f>IF(AO169="","",VLOOKUP(AO169,'別紙１-１　シフト記号表（従来型・ユニット型共通）'!$C$6:$L$47,10,FALSE))</f>
        <v/>
      </c>
      <c r="AP170" s="308" t="str">
        <f>IF(AP169="","",VLOOKUP(AP169,'別紙１-１　シフト記号表（従来型・ユニット型共通）'!$C$6:$L$47,10,FALSE))</f>
        <v/>
      </c>
      <c r="AQ170" s="309" t="str">
        <f>IF(AQ169="","",VLOOKUP(AQ169,'別紙１-１　シフト記号表（従来型・ユニット型共通）'!$C$6:$L$47,10,FALSE))</f>
        <v/>
      </c>
      <c r="AR170" s="307" t="str">
        <f>IF(AR169="","",VLOOKUP(AR169,'別紙１-１　シフト記号表（従来型・ユニット型共通）'!$C$6:$L$47,10,FALSE))</f>
        <v/>
      </c>
      <c r="AS170" s="308" t="str">
        <f>IF(AS169="","",VLOOKUP(AS169,'別紙１-１　シフト記号表（従来型・ユニット型共通）'!$C$6:$L$47,10,FALSE))</f>
        <v/>
      </c>
      <c r="AT170" s="308" t="str">
        <f>IF(AT169="","",VLOOKUP(AT169,'別紙１-１　シフト記号表（従来型・ユニット型共通）'!$C$6:$L$47,10,FALSE))</f>
        <v/>
      </c>
      <c r="AU170" s="308" t="str">
        <f>IF(AU169="","",VLOOKUP(AU169,'別紙１-１　シフト記号表（従来型・ユニット型共通）'!$C$6:$L$47,10,FALSE))</f>
        <v/>
      </c>
      <c r="AV170" s="308" t="str">
        <f>IF(AV169="","",VLOOKUP(AV169,'別紙１-１　シフト記号表（従来型・ユニット型共通）'!$C$6:$L$47,10,FALSE))</f>
        <v/>
      </c>
      <c r="AW170" s="308" t="str">
        <f>IF(AW169="","",VLOOKUP(AW169,'別紙１-１　シフト記号表（従来型・ユニット型共通）'!$C$6:$L$47,10,FALSE))</f>
        <v/>
      </c>
      <c r="AX170" s="309" t="str">
        <f>IF(AX169="","",VLOOKUP(AX169,'別紙１-１　シフト記号表（従来型・ユニット型共通）'!$C$6:$L$47,10,FALSE))</f>
        <v/>
      </c>
      <c r="AY170" s="307" t="str">
        <f>IF(AY169="","",VLOOKUP(AY169,'別紙１-１　シフト記号表（従来型・ユニット型共通）'!$C$6:$L$47,10,FALSE))</f>
        <v/>
      </c>
      <c r="AZ170" s="308" t="str">
        <f>IF(AZ169="","",VLOOKUP(AZ169,'別紙１-１　シフト記号表（従来型・ユニット型共通）'!$C$6:$L$47,10,FALSE))</f>
        <v/>
      </c>
      <c r="BA170" s="308" t="str">
        <f>IF(BA169="","",VLOOKUP(BA169,'別紙１-１　シフト記号表（従来型・ユニット型共通）'!$C$6:$L$47,10,FALSE))</f>
        <v/>
      </c>
      <c r="BB170" s="1530">
        <f>IF($BE$3="４週",SUM(W170:AX170),IF($BE$3="暦月",SUM(W170:BA170),""))</f>
        <v>0</v>
      </c>
      <c r="BC170" s="1531"/>
      <c r="BD170" s="1532">
        <f>IF($BE$3="４週",BB170/4,IF($BE$3="暦月",(BB170/($BE$8/7)),""))</f>
        <v>0</v>
      </c>
      <c r="BE170" s="1531"/>
      <c r="BF170" s="1527"/>
      <c r="BG170" s="1528"/>
      <c r="BH170" s="1528"/>
      <c r="BI170" s="1528"/>
      <c r="BJ170" s="1529"/>
    </row>
    <row r="171" spans="2:62" ht="20.25" customHeight="1" x14ac:dyDescent="0.15">
      <c r="B171" s="1487">
        <f>B169+1</f>
        <v>78</v>
      </c>
      <c r="C171" s="1489"/>
      <c r="D171" s="1490"/>
      <c r="E171" s="302"/>
      <c r="F171" s="303"/>
      <c r="G171" s="302"/>
      <c r="H171" s="303"/>
      <c r="I171" s="1493"/>
      <c r="J171" s="1494"/>
      <c r="K171" s="1497"/>
      <c r="L171" s="1498"/>
      <c r="M171" s="1498"/>
      <c r="N171" s="1490"/>
      <c r="O171" s="1501"/>
      <c r="P171" s="1502"/>
      <c r="Q171" s="1502"/>
      <c r="R171" s="1502"/>
      <c r="S171" s="1503"/>
      <c r="T171" s="322" t="s">
        <v>921</v>
      </c>
      <c r="V171" s="323"/>
      <c r="W171" s="315"/>
      <c r="X171" s="316"/>
      <c r="Y171" s="316"/>
      <c r="Z171" s="316"/>
      <c r="AA171" s="316"/>
      <c r="AB171" s="316"/>
      <c r="AC171" s="317"/>
      <c r="AD171" s="315"/>
      <c r="AE171" s="316"/>
      <c r="AF171" s="316"/>
      <c r="AG171" s="316"/>
      <c r="AH171" s="316"/>
      <c r="AI171" s="316"/>
      <c r="AJ171" s="317"/>
      <c r="AK171" s="315"/>
      <c r="AL171" s="316"/>
      <c r="AM171" s="316"/>
      <c r="AN171" s="316"/>
      <c r="AO171" s="316"/>
      <c r="AP171" s="316"/>
      <c r="AQ171" s="317"/>
      <c r="AR171" s="315"/>
      <c r="AS171" s="316"/>
      <c r="AT171" s="316"/>
      <c r="AU171" s="316"/>
      <c r="AV171" s="316"/>
      <c r="AW171" s="316"/>
      <c r="AX171" s="317"/>
      <c r="AY171" s="315"/>
      <c r="AZ171" s="316"/>
      <c r="BA171" s="318"/>
      <c r="BB171" s="1507"/>
      <c r="BC171" s="1508"/>
      <c r="BD171" s="1509"/>
      <c r="BE171" s="1510"/>
      <c r="BF171" s="1511"/>
      <c r="BG171" s="1512"/>
      <c r="BH171" s="1512"/>
      <c r="BI171" s="1512"/>
      <c r="BJ171" s="1513"/>
    </row>
    <row r="172" spans="2:62" ht="20.25" customHeight="1" x14ac:dyDescent="0.15">
      <c r="B172" s="1520"/>
      <c r="C172" s="1521"/>
      <c r="D172" s="1522"/>
      <c r="E172" s="324"/>
      <c r="F172" s="325">
        <f>C171</f>
        <v>0</v>
      </c>
      <c r="G172" s="324"/>
      <c r="H172" s="325">
        <f>I171</f>
        <v>0</v>
      </c>
      <c r="I172" s="1523"/>
      <c r="J172" s="1524"/>
      <c r="K172" s="1525"/>
      <c r="L172" s="1526"/>
      <c r="M172" s="1526"/>
      <c r="N172" s="1522"/>
      <c r="O172" s="1501"/>
      <c r="P172" s="1502"/>
      <c r="Q172" s="1502"/>
      <c r="R172" s="1502"/>
      <c r="S172" s="1503"/>
      <c r="T172" s="319" t="s">
        <v>924</v>
      </c>
      <c r="U172" s="320"/>
      <c r="V172" s="321"/>
      <c r="W172" s="307" t="str">
        <f>IF(W171="","",VLOOKUP(W171,'別紙１-１　シフト記号表（従来型・ユニット型共通）'!$C$6:$L$47,10,FALSE))</f>
        <v/>
      </c>
      <c r="X172" s="308" t="str">
        <f>IF(X171="","",VLOOKUP(X171,'別紙１-１　シフト記号表（従来型・ユニット型共通）'!$C$6:$L$47,10,FALSE))</f>
        <v/>
      </c>
      <c r="Y172" s="308" t="str">
        <f>IF(Y171="","",VLOOKUP(Y171,'別紙１-１　シフト記号表（従来型・ユニット型共通）'!$C$6:$L$47,10,FALSE))</f>
        <v/>
      </c>
      <c r="Z172" s="308" t="str">
        <f>IF(Z171="","",VLOOKUP(Z171,'別紙１-１　シフト記号表（従来型・ユニット型共通）'!$C$6:$L$47,10,FALSE))</f>
        <v/>
      </c>
      <c r="AA172" s="308" t="str">
        <f>IF(AA171="","",VLOOKUP(AA171,'別紙１-１　シフト記号表（従来型・ユニット型共通）'!$C$6:$L$47,10,FALSE))</f>
        <v/>
      </c>
      <c r="AB172" s="308" t="str">
        <f>IF(AB171="","",VLOOKUP(AB171,'別紙１-１　シフト記号表（従来型・ユニット型共通）'!$C$6:$L$47,10,FALSE))</f>
        <v/>
      </c>
      <c r="AC172" s="309" t="str">
        <f>IF(AC171="","",VLOOKUP(AC171,'別紙１-１　シフト記号表（従来型・ユニット型共通）'!$C$6:$L$47,10,FALSE))</f>
        <v/>
      </c>
      <c r="AD172" s="307" t="str">
        <f>IF(AD171="","",VLOOKUP(AD171,'別紙１-１　シフト記号表（従来型・ユニット型共通）'!$C$6:$L$47,10,FALSE))</f>
        <v/>
      </c>
      <c r="AE172" s="308" t="str">
        <f>IF(AE171="","",VLOOKUP(AE171,'別紙１-１　シフト記号表（従来型・ユニット型共通）'!$C$6:$L$47,10,FALSE))</f>
        <v/>
      </c>
      <c r="AF172" s="308" t="str">
        <f>IF(AF171="","",VLOOKUP(AF171,'別紙１-１　シフト記号表（従来型・ユニット型共通）'!$C$6:$L$47,10,FALSE))</f>
        <v/>
      </c>
      <c r="AG172" s="308" t="str">
        <f>IF(AG171="","",VLOOKUP(AG171,'別紙１-１　シフト記号表（従来型・ユニット型共通）'!$C$6:$L$47,10,FALSE))</f>
        <v/>
      </c>
      <c r="AH172" s="308" t="str">
        <f>IF(AH171="","",VLOOKUP(AH171,'別紙１-１　シフト記号表（従来型・ユニット型共通）'!$C$6:$L$47,10,FALSE))</f>
        <v/>
      </c>
      <c r="AI172" s="308" t="str">
        <f>IF(AI171="","",VLOOKUP(AI171,'別紙１-１　シフト記号表（従来型・ユニット型共通）'!$C$6:$L$47,10,FALSE))</f>
        <v/>
      </c>
      <c r="AJ172" s="309" t="str">
        <f>IF(AJ171="","",VLOOKUP(AJ171,'別紙１-１　シフト記号表（従来型・ユニット型共通）'!$C$6:$L$47,10,FALSE))</f>
        <v/>
      </c>
      <c r="AK172" s="307" t="str">
        <f>IF(AK171="","",VLOOKUP(AK171,'別紙１-１　シフト記号表（従来型・ユニット型共通）'!$C$6:$L$47,10,FALSE))</f>
        <v/>
      </c>
      <c r="AL172" s="308" t="str">
        <f>IF(AL171="","",VLOOKUP(AL171,'別紙１-１　シフト記号表（従来型・ユニット型共通）'!$C$6:$L$47,10,FALSE))</f>
        <v/>
      </c>
      <c r="AM172" s="308" t="str">
        <f>IF(AM171="","",VLOOKUP(AM171,'別紙１-１　シフト記号表（従来型・ユニット型共通）'!$C$6:$L$47,10,FALSE))</f>
        <v/>
      </c>
      <c r="AN172" s="308" t="str">
        <f>IF(AN171="","",VLOOKUP(AN171,'別紙１-１　シフト記号表（従来型・ユニット型共通）'!$C$6:$L$47,10,FALSE))</f>
        <v/>
      </c>
      <c r="AO172" s="308" t="str">
        <f>IF(AO171="","",VLOOKUP(AO171,'別紙１-１　シフト記号表（従来型・ユニット型共通）'!$C$6:$L$47,10,FALSE))</f>
        <v/>
      </c>
      <c r="AP172" s="308" t="str">
        <f>IF(AP171="","",VLOOKUP(AP171,'別紙１-１　シフト記号表（従来型・ユニット型共通）'!$C$6:$L$47,10,FALSE))</f>
        <v/>
      </c>
      <c r="AQ172" s="309" t="str">
        <f>IF(AQ171="","",VLOOKUP(AQ171,'別紙１-１　シフト記号表（従来型・ユニット型共通）'!$C$6:$L$47,10,FALSE))</f>
        <v/>
      </c>
      <c r="AR172" s="307" t="str">
        <f>IF(AR171="","",VLOOKUP(AR171,'別紙１-１　シフト記号表（従来型・ユニット型共通）'!$C$6:$L$47,10,FALSE))</f>
        <v/>
      </c>
      <c r="AS172" s="308" t="str">
        <f>IF(AS171="","",VLOOKUP(AS171,'別紙１-１　シフト記号表（従来型・ユニット型共通）'!$C$6:$L$47,10,FALSE))</f>
        <v/>
      </c>
      <c r="AT172" s="308" t="str">
        <f>IF(AT171="","",VLOOKUP(AT171,'別紙１-１　シフト記号表（従来型・ユニット型共通）'!$C$6:$L$47,10,FALSE))</f>
        <v/>
      </c>
      <c r="AU172" s="308" t="str">
        <f>IF(AU171="","",VLOOKUP(AU171,'別紙１-１　シフト記号表（従来型・ユニット型共通）'!$C$6:$L$47,10,FALSE))</f>
        <v/>
      </c>
      <c r="AV172" s="308" t="str">
        <f>IF(AV171="","",VLOOKUP(AV171,'別紙１-１　シフト記号表（従来型・ユニット型共通）'!$C$6:$L$47,10,FALSE))</f>
        <v/>
      </c>
      <c r="AW172" s="308" t="str">
        <f>IF(AW171="","",VLOOKUP(AW171,'別紙１-１　シフト記号表（従来型・ユニット型共通）'!$C$6:$L$47,10,FALSE))</f>
        <v/>
      </c>
      <c r="AX172" s="309" t="str">
        <f>IF(AX171="","",VLOOKUP(AX171,'別紙１-１　シフト記号表（従来型・ユニット型共通）'!$C$6:$L$47,10,FALSE))</f>
        <v/>
      </c>
      <c r="AY172" s="307" t="str">
        <f>IF(AY171="","",VLOOKUP(AY171,'別紙１-１　シフト記号表（従来型・ユニット型共通）'!$C$6:$L$47,10,FALSE))</f>
        <v/>
      </c>
      <c r="AZ172" s="308" t="str">
        <f>IF(AZ171="","",VLOOKUP(AZ171,'別紙１-１　シフト記号表（従来型・ユニット型共通）'!$C$6:$L$47,10,FALSE))</f>
        <v/>
      </c>
      <c r="BA172" s="308" t="str">
        <f>IF(BA171="","",VLOOKUP(BA171,'別紙１-１　シフト記号表（従来型・ユニット型共通）'!$C$6:$L$47,10,FALSE))</f>
        <v/>
      </c>
      <c r="BB172" s="1530">
        <f>IF($BE$3="４週",SUM(W172:AX172),IF($BE$3="暦月",SUM(W172:BA172),""))</f>
        <v>0</v>
      </c>
      <c r="BC172" s="1531"/>
      <c r="BD172" s="1532">
        <f>IF($BE$3="４週",BB172/4,IF($BE$3="暦月",(BB172/($BE$8/7)),""))</f>
        <v>0</v>
      </c>
      <c r="BE172" s="1531"/>
      <c r="BF172" s="1527"/>
      <c r="BG172" s="1528"/>
      <c r="BH172" s="1528"/>
      <c r="BI172" s="1528"/>
      <c r="BJ172" s="1529"/>
    </row>
    <row r="173" spans="2:62" ht="20.25" customHeight="1" x14ac:dyDescent="0.15">
      <c r="B173" s="1487">
        <f>B171+1</f>
        <v>79</v>
      </c>
      <c r="C173" s="1489"/>
      <c r="D173" s="1490"/>
      <c r="E173" s="302"/>
      <c r="F173" s="303"/>
      <c r="G173" s="302"/>
      <c r="H173" s="303"/>
      <c r="I173" s="1493"/>
      <c r="J173" s="1494"/>
      <c r="K173" s="1497"/>
      <c r="L173" s="1498"/>
      <c r="M173" s="1498"/>
      <c r="N173" s="1490"/>
      <c r="O173" s="1501"/>
      <c r="P173" s="1502"/>
      <c r="Q173" s="1502"/>
      <c r="R173" s="1502"/>
      <c r="S173" s="1503"/>
      <c r="T173" s="322" t="s">
        <v>921</v>
      </c>
      <c r="V173" s="323"/>
      <c r="W173" s="315"/>
      <c r="X173" s="316"/>
      <c r="Y173" s="316"/>
      <c r="Z173" s="316"/>
      <c r="AA173" s="316"/>
      <c r="AB173" s="316"/>
      <c r="AC173" s="317"/>
      <c r="AD173" s="315"/>
      <c r="AE173" s="316"/>
      <c r="AF173" s="316"/>
      <c r="AG173" s="316"/>
      <c r="AH173" s="316"/>
      <c r="AI173" s="316"/>
      <c r="AJ173" s="317"/>
      <c r="AK173" s="315"/>
      <c r="AL173" s="316"/>
      <c r="AM173" s="316"/>
      <c r="AN173" s="316"/>
      <c r="AO173" s="316"/>
      <c r="AP173" s="316"/>
      <c r="AQ173" s="317"/>
      <c r="AR173" s="315"/>
      <c r="AS173" s="316"/>
      <c r="AT173" s="316"/>
      <c r="AU173" s="316"/>
      <c r="AV173" s="316"/>
      <c r="AW173" s="316"/>
      <c r="AX173" s="317"/>
      <c r="AY173" s="315"/>
      <c r="AZ173" s="316"/>
      <c r="BA173" s="318"/>
      <c r="BB173" s="1507"/>
      <c r="BC173" s="1508"/>
      <c r="BD173" s="1509"/>
      <c r="BE173" s="1510"/>
      <c r="BF173" s="1511"/>
      <c r="BG173" s="1512"/>
      <c r="BH173" s="1512"/>
      <c r="BI173" s="1512"/>
      <c r="BJ173" s="1513"/>
    </row>
    <row r="174" spans="2:62" ht="20.25" customHeight="1" x14ac:dyDescent="0.15">
      <c r="B174" s="1520"/>
      <c r="C174" s="1521"/>
      <c r="D174" s="1522"/>
      <c r="E174" s="324"/>
      <c r="F174" s="325">
        <f>C173</f>
        <v>0</v>
      </c>
      <c r="G174" s="324"/>
      <c r="H174" s="325">
        <f>I173</f>
        <v>0</v>
      </c>
      <c r="I174" s="1523"/>
      <c r="J174" s="1524"/>
      <c r="K174" s="1525"/>
      <c r="L174" s="1526"/>
      <c r="M174" s="1526"/>
      <c r="N174" s="1522"/>
      <c r="O174" s="1501"/>
      <c r="P174" s="1502"/>
      <c r="Q174" s="1502"/>
      <c r="R174" s="1502"/>
      <c r="S174" s="1503"/>
      <c r="T174" s="319" t="s">
        <v>924</v>
      </c>
      <c r="U174" s="320"/>
      <c r="V174" s="321"/>
      <c r="W174" s="307" t="str">
        <f>IF(W173="","",VLOOKUP(W173,'別紙１-１　シフト記号表（従来型・ユニット型共通）'!$C$6:$L$47,10,FALSE))</f>
        <v/>
      </c>
      <c r="X174" s="308" t="str">
        <f>IF(X173="","",VLOOKUP(X173,'別紙１-１　シフト記号表（従来型・ユニット型共通）'!$C$6:$L$47,10,FALSE))</f>
        <v/>
      </c>
      <c r="Y174" s="308" t="str">
        <f>IF(Y173="","",VLOOKUP(Y173,'別紙１-１　シフト記号表（従来型・ユニット型共通）'!$C$6:$L$47,10,FALSE))</f>
        <v/>
      </c>
      <c r="Z174" s="308" t="str">
        <f>IF(Z173="","",VLOOKUP(Z173,'別紙１-１　シフト記号表（従来型・ユニット型共通）'!$C$6:$L$47,10,FALSE))</f>
        <v/>
      </c>
      <c r="AA174" s="308" t="str">
        <f>IF(AA173="","",VLOOKUP(AA173,'別紙１-１　シフト記号表（従来型・ユニット型共通）'!$C$6:$L$47,10,FALSE))</f>
        <v/>
      </c>
      <c r="AB174" s="308" t="str">
        <f>IF(AB173="","",VLOOKUP(AB173,'別紙１-１　シフト記号表（従来型・ユニット型共通）'!$C$6:$L$47,10,FALSE))</f>
        <v/>
      </c>
      <c r="AC174" s="309" t="str">
        <f>IF(AC173="","",VLOOKUP(AC173,'別紙１-１　シフト記号表（従来型・ユニット型共通）'!$C$6:$L$47,10,FALSE))</f>
        <v/>
      </c>
      <c r="AD174" s="307" t="str">
        <f>IF(AD173="","",VLOOKUP(AD173,'別紙１-１　シフト記号表（従来型・ユニット型共通）'!$C$6:$L$47,10,FALSE))</f>
        <v/>
      </c>
      <c r="AE174" s="308" t="str">
        <f>IF(AE173="","",VLOOKUP(AE173,'別紙１-１　シフト記号表（従来型・ユニット型共通）'!$C$6:$L$47,10,FALSE))</f>
        <v/>
      </c>
      <c r="AF174" s="308" t="str">
        <f>IF(AF173="","",VLOOKUP(AF173,'別紙１-１　シフト記号表（従来型・ユニット型共通）'!$C$6:$L$47,10,FALSE))</f>
        <v/>
      </c>
      <c r="AG174" s="308" t="str">
        <f>IF(AG173="","",VLOOKUP(AG173,'別紙１-１　シフト記号表（従来型・ユニット型共通）'!$C$6:$L$47,10,FALSE))</f>
        <v/>
      </c>
      <c r="AH174" s="308" t="str">
        <f>IF(AH173="","",VLOOKUP(AH173,'別紙１-１　シフト記号表（従来型・ユニット型共通）'!$C$6:$L$47,10,FALSE))</f>
        <v/>
      </c>
      <c r="AI174" s="308" t="str">
        <f>IF(AI173="","",VLOOKUP(AI173,'別紙１-１　シフト記号表（従来型・ユニット型共通）'!$C$6:$L$47,10,FALSE))</f>
        <v/>
      </c>
      <c r="AJ174" s="309" t="str">
        <f>IF(AJ173="","",VLOOKUP(AJ173,'別紙１-１　シフト記号表（従来型・ユニット型共通）'!$C$6:$L$47,10,FALSE))</f>
        <v/>
      </c>
      <c r="AK174" s="307" t="str">
        <f>IF(AK173="","",VLOOKUP(AK173,'別紙１-１　シフト記号表（従来型・ユニット型共通）'!$C$6:$L$47,10,FALSE))</f>
        <v/>
      </c>
      <c r="AL174" s="308" t="str">
        <f>IF(AL173="","",VLOOKUP(AL173,'別紙１-１　シフト記号表（従来型・ユニット型共通）'!$C$6:$L$47,10,FALSE))</f>
        <v/>
      </c>
      <c r="AM174" s="308" t="str">
        <f>IF(AM173="","",VLOOKUP(AM173,'別紙１-１　シフト記号表（従来型・ユニット型共通）'!$C$6:$L$47,10,FALSE))</f>
        <v/>
      </c>
      <c r="AN174" s="308" t="str">
        <f>IF(AN173="","",VLOOKUP(AN173,'別紙１-１　シフト記号表（従来型・ユニット型共通）'!$C$6:$L$47,10,FALSE))</f>
        <v/>
      </c>
      <c r="AO174" s="308" t="str">
        <f>IF(AO173="","",VLOOKUP(AO173,'別紙１-１　シフト記号表（従来型・ユニット型共通）'!$C$6:$L$47,10,FALSE))</f>
        <v/>
      </c>
      <c r="AP174" s="308" t="str">
        <f>IF(AP173="","",VLOOKUP(AP173,'別紙１-１　シフト記号表（従来型・ユニット型共通）'!$C$6:$L$47,10,FALSE))</f>
        <v/>
      </c>
      <c r="AQ174" s="309" t="str">
        <f>IF(AQ173="","",VLOOKUP(AQ173,'別紙１-１　シフト記号表（従来型・ユニット型共通）'!$C$6:$L$47,10,FALSE))</f>
        <v/>
      </c>
      <c r="AR174" s="307" t="str">
        <f>IF(AR173="","",VLOOKUP(AR173,'別紙１-１　シフト記号表（従来型・ユニット型共通）'!$C$6:$L$47,10,FALSE))</f>
        <v/>
      </c>
      <c r="AS174" s="308" t="str">
        <f>IF(AS173="","",VLOOKUP(AS173,'別紙１-１　シフト記号表（従来型・ユニット型共通）'!$C$6:$L$47,10,FALSE))</f>
        <v/>
      </c>
      <c r="AT174" s="308" t="str">
        <f>IF(AT173="","",VLOOKUP(AT173,'別紙１-１　シフト記号表（従来型・ユニット型共通）'!$C$6:$L$47,10,FALSE))</f>
        <v/>
      </c>
      <c r="AU174" s="308" t="str">
        <f>IF(AU173="","",VLOOKUP(AU173,'別紙１-１　シフト記号表（従来型・ユニット型共通）'!$C$6:$L$47,10,FALSE))</f>
        <v/>
      </c>
      <c r="AV174" s="308" t="str">
        <f>IF(AV173="","",VLOOKUP(AV173,'別紙１-１　シフト記号表（従来型・ユニット型共通）'!$C$6:$L$47,10,FALSE))</f>
        <v/>
      </c>
      <c r="AW174" s="308" t="str">
        <f>IF(AW173="","",VLOOKUP(AW173,'別紙１-１　シフト記号表（従来型・ユニット型共通）'!$C$6:$L$47,10,FALSE))</f>
        <v/>
      </c>
      <c r="AX174" s="309" t="str">
        <f>IF(AX173="","",VLOOKUP(AX173,'別紙１-１　シフト記号表（従来型・ユニット型共通）'!$C$6:$L$47,10,FALSE))</f>
        <v/>
      </c>
      <c r="AY174" s="307" t="str">
        <f>IF(AY173="","",VLOOKUP(AY173,'別紙１-１　シフト記号表（従来型・ユニット型共通）'!$C$6:$L$47,10,FALSE))</f>
        <v/>
      </c>
      <c r="AZ174" s="308" t="str">
        <f>IF(AZ173="","",VLOOKUP(AZ173,'別紙１-１　シフト記号表（従来型・ユニット型共通）'!$C$6:$L$47,10,FALSE))</f>
        <v/>
      </c>
      <c r="BA174" s="308" t="str">
        <f>IF(BA173="","",VLOOKUP(BA173,'別紙１-１　シフト記号表（従来型・ユニット型共通）'!$C$6:$L$47,10,FALSE))</f>
        <v/>
      </c>
      <c r="BB174" s="1530">
        <f>IF($BE$3="４週",SUM(W174:AX174),IF($BE$3="暦月",SUM(W174:BA174),""))</f>
        <v>0</v>
      </c>
      <c r="BC174" s="1531"/>
      <c r="BD174" s="1532">
        <f>IF($BE$3="４週",BB174/4,IF($BE$3="暦月",(BB174/($BE$8/7)),""))</f>
        <v>0</v>
      </c>
      <c r="BE174" s="1531"/>
      <c r="BF174" s="1527"/>
      <c r="BG174" s="1528"/>
      <c r="BH174" s="1528"/>
      <c r="BI174" s="1528"/>
      <c r="BJ174" s="1529"/>
    </row>
    <row r="175" spans="2:62" ht="20.25" customHeight="1" x14ac:dyDescent="0.15">
      <c r="B175" s="1487">
        <f>B173+1</f>
        <v>80</v>
      </c>
      <c r="C175" s="1489"/>
      <c r="D175" s="1490"/>
      <c r="E175" s="302"/>
      <c r="F175" s="303"/>
      <c r="G175" s="302"/>
      <c r="H175" s="303"/>
      <c r="I175" s="1493"/>
      <c r="J175" s="1494"/>
      <c r="K175" s="1497"/>
      <c r="L175" s="1498"/>
      <c r="M175" s="1498"/>
      <c r="N175" s="1490"/>
      <c r="O175" s="1501"/>
      <c r="P175" s="1502"/>
      <c r="Q175" s="1502"/>
      <c r="R175" s="1502"/>
      <c r="S175" s="1503"/>
      <c r="T175" s="322" t="s">
        <v>921</v>
      </c>
      <c r="V175" s="323"/>
      <c r="W175" s="315"/>
      <c r="X175" s="316"/>
      <c r="Y175" s="316"/>
      <c r="Z175" s="316"/>
      <c r="AA175" s="316"/>
      <c r="AB175" s="316"/>
      <c r="AC175" s="317"/>
      <c r="AD175" s="315"/>
      <c r="AE175" s="316"/>
      <c r="AF175" s="316"/>
      <c r="AG175" s="316"/>
      <c r="AH175" s="316"/>
      <c r="AI175" s="316"/>
      <c r="AJ175" s="317"/>
      <c r="AK175" s="315"/>
      <c r="AL175" s="316"/>
      <c r="AM175" s="316"/>
      <c r="AN175" s="316"/>
      <c r="AO175" s="316"/>
      <c r="AP175" s="316"/>
      <c r="AQ175" s="317"/>
      <c r="AR175" s="315"/>
      <c r="AS175" s="316"/>
      <c r="AT175" s="316"/>
      <c r="AU175" s="316"/>
      <c r="AV175" s="316"/>
      <c r="AW175" s="316"/>
      <c r="AX175" s="317"/>
      <c r="AY175" s="315"/>
      <c r="AZ175" s="316"/>
      <c r="BA175" s="318"/>
      <c r="BB175" s="1507"/>
      <c r="BC175" s="1508"/>
      <c r="BD175" s="1509"/>
      <c r="BE175" s="1510"/>
      <c r="BF175" s="1511"/>
      <c r="BG175" s="1512"/>
      <c r="BH175" s="1512"/>
      <c r="BI175" s="1512"/>
      <c r="BJ175" s="1513"/>
    </row>
    <row r="176" spans="2:62" ht="20.25" customHeight="1" x14ac:dyDescent="0.15">
      <c r="B176" s="1520"/>
      <c r="C176" s="1521"/>
      <c r="D176" s="1522"/>
      <c r="E176" s="324"/>
      <c r="F176" s="325">
        <f>C175</f>
        <v>0</v>
      </c>
      <c r="G176" s="324"/>
      <c r="H176" s="325">
        <f>I175</f>
        <v>0</v>
      </c>
      <c r="I176" s="1523"/>
      <c r="J176" s="1524"/>
      <c r="K176" s="1525"/>
      <c r="L176" s="1526"/>
      <c r="M176" s="1526"/>
      <c r="N176" s="1522"/>
      <c r="O176" s="1501"/>
      <c r="P176" s="1502"/>
      <c r="Q176" s="1502"/>
      <c r="R176" s="1502"/>
      <c r="S176" s="1503"/>
      <c r="T176" s="319" t="s">
        <v>924</v>
      </c>
      <c r="U176" s="320"/>
      <c r="V176" s="321"/>
      <c r="W176" s="307" t="str">
        <f>IF(W175="","",VLOOKUP(W175,'別紙１-１　シフト記号表（従来型・ユニット型共通）'!$C$6:$L$47,10,FALSE))</f>
        <v/>
      </c>
      <c r="X176" s="308" t="str">
        <f>IF(X175="","",VLOOKUP(X175,'別紙１-１　シフト記号表（従来型・ユニット型共通）'!$C$6:$L$47,10,FALSE))</f>
        <v/>
      </c>
      <c r="Y176" s="308" t="str">
        <f>IF(Y175="","",VLOOKUP(Y175,'別紙１-１　シフト記号表（従来型・ユニット型共通）'!$C$6:$L$47,10,FALSE))</f>
        <v/>
      </c>
      <c r="Z176" s="308" t="str">
        <f>IF(Z175="","",VLOOKUP(Z175,'別紙１-１　シフト記号表（従来型・ユニット型共通）'!$C$6:$L$47,10,FALSE))</f>
        <v/>
      </c>
      <c r="AA176" s="308" t="str">
        <f>IF(AA175="","",VLOOKUP(AA175,'別紙１-１　シフト記号表（従来型・ユニット型共通）'!$C$6:$L$47,10,FALSE))</f>
        <v/>
      </c>
      <c r="AB176" s="308" t="str">
        <f>IF(AB175="","",VLOOKUP(AB175,'別紙１-１　シフト記号表（従来型・ユニット型共通）'!$C$6:$L$47,10,FALSE))</f>
        <v/>
      </c>
      <c r="AC176" s="309" t="str">
        <f>IF(AC175="","",VLOOKUP(AC175,'別紙１-１　シフト記号表（従来型・ユニット型共通）'!$C$6:$L$47,10,FALSE))</f>
        <v/>
      </c>
      <c r="AD176" s="307" t="str">
        <f>IF(AD175="","",VLOOKUP(AD175,'別紙１-１　シフト記号表（従来型・ユニット型共通）'!$C$6:$L$47,10,FALSE))</f>
        <v/>
      </c>
      <c r="AE176" s="308" t="str">
        <f>IF(AE175="","",VLOOKUP(AE175,'別紙１-１　シフト記号表（従来型・ユニット型共通）'!$C$6:$L$47,10,FALSE))</f>
        <v/>
      </c>
      <c r="AF176" s="308" t="str">
        <f>IF(AF175="","",VLOOKUP(AF175,'別紙１-１　シフト記号表（従来型・ユニット型共通）'!$C$6:$L$47,10,FALSE))</f>
        <v/>
      </c>
      <c r="AG176" s="308" t="str">
        <f>IF(AG175="","",VLOOKUP(AG175,'別紙１-１　シフト記号表（従来型・ユニット型共通）'!$C$6:$L$47,10,FALSE))</f>
        <v/>
      </c>
      <c r="AH176" s="308" t="str">
        <f>IF(AH175="","",VLOOKUP(AH175,'別紙１-１　シフト記号表（従来型・ユニット型共通）'!$C$6:$L$47,10,FALSE))</f>
        <v/>
      </c>
      <c r="AI176" s="308" t="str">
        <f>IF(AI175="","",VLOOKUP(AI175,'別紙１-１　シフト記号表（従来型・ユニット型共通）'!$C$6:$L$47,10,FALSE))</f>
        <v/>
      </c>
      <c r="AJ176" s="309" t="str">
        <f>IF(AJ175="","",VLOOKUP(AJ175,'別紙１-１　シフト記号表（従来型・ユニット型共通）'!$C$6:$L$47,10,FALSE))</f>
        <v/>
      </c>
      <c r="AK176" s="307" t="str">
        <f>IF(AK175="","",VLOOKUP(AK175,'別紙１-１　シフト記号表（従来型・ユニット型共通）'!$C$6:$L$47,10,FALSE))</f>
        <v/>
      </c>
      <c r="AL176" s="308" t="str">
        <f>IF(AL175="","",VLOOKUP(AL175,'別紙１-１　シフト記号表（従来型・ユニット型共通）'!$C$6:$L$47,10,FALSE))</f>
        <v/>
      </c>
      <c r="AM176" s="308" t="str">
        <f>IF(AM175="","",VLOOKUP(AM175,'別紙１-１　シフト記号表（従来型・ユニット型共通）'!$C$6:$L$47,10,FALSE))</f>
        <v/>
      </c>
      <c r="AN176" s="308" t="str">
        <f>IF(AN175="","",VLOOKUP(AN175,'別紙１-１　シフト記号表（従来型・ユニット型共通）'!$C$6:$L$47,10,FALSE))</f>
        <v/>
      </c>
      <c r="AO176" s="308" t="str">
        <f>IF(AO175="","",VLOOKUP(AO175,'別紙１-１　シフト記号表（従来型・ユニット型共通）'!$C$6:$L$47,10,FALSE))</f>
        <v/>
      </c>
      <c r="AP176" s="308" t="str">
        <f>IF(AP175="","",VLOOKUP(AP175,'別紙１-１　シフト記号表（従来型・ユニット型共通）'!$C$6:$L$47,10,FALSE))</f>
        <v/>
      </c>
      <c r="AQ176" s="309" t="str">
        <f>IF(AQ175="","",VLOOKUP(AQ175,'別紙１-１　シフト記号表（従来型・ユニット型共通）'!$C$6:$L$47,10,FALSE))</f>
        <v/>
      </c>
      <c r="AR176" s="307" t="str">
        <f>IF(AR175="","",VLOOKUP(AR175,'別紙１-１　シフト記号表（従来型・ユニット型共通）'!$C$6:$L$47,10,FALSE))</f>
        <v/>
      </c>
      <c r="AS176" s="308" t="str">
        <f>IF(AS175="","",VLOOKUP(AS175,'別紙１-１　シフト記号表（従来型・ユニット型共通）'!$C$6:$L$47,10,FALSE))</f>
        <v/>
      </c>
      <c r="AT176" s="308" t="str">
        <f>IF(AT175="","",VLOOKUP(AT175,'別紙１-１　シフト記号表（従来型・ユニット型共通）'!$C$6:$L$47,10,FALSE))</f>
        <v/>
      </c>
      <c r="AU176" s="308" t="str">
        <f>IF(AU175="","",VLOOKUP(AU175,'別紙１-１　シフト記号表（従来型・ユニット型共通）'!$C$6:$L$47,10,FALSE))</f>
        <v/>
      </c>
      <c r="AV176" s="308" t="str">
        <f>IF(AV175="","",VLOOKUP(AV175,'別紙１-１　シフト記号表（従来型・ユニット型共通）'!$C$6:$L$47,10,FALSE))</f>
        <v/>
      </c>
      <c r="AW176" s="308" t="str">
        <f>IF(AW175="","",VLOOKUP(AW175,'別紙１-１　シフト記号表（従来型・ユニット型共通）'!$C$6:$L$47,10,FALSE))</f>
        <v/>
      </c>
      <c r="AX176" s="309" t="str">
        <f>IF(AX175="","",VLOOKUP(AX175,'別紙１-１　シフト記号表（従来型・ユニット型共通）'!$C$6:$L$47,10,FALSE))</f>
        <v/>
      </c>
      <c r="AY176" s="307" t="str">
        <f>IF(AY175="","",VLOOKUP(AY175,'別紙１-１　シフト記号表（従来型・ユニット型共通）'!$C$6:$L$47,10,FALSE))</f>
        <v/>
      </c>
      <c r="AZ176" s="308" t="str">
        <f>IF(AZ175="","",VLOOKUP(AZ175,'別紙１-１　シフト記号表（従来型・ユニット型共通）'!$C$6:$L$47,10,FALSE))</f>
        <v/>
      </c>
      <c r="BA176" s="308" t="str">
        <f>IF(BA175="","",VLOOKUP(BA175,'別紙１-１　シフト記号表（従来型・ユニット型共通）'!$C$6:$L$47,10,FALSE))</f>
        <v/>
      </c>
      <c r="BB176" s="1530">
        <f>IF($BE$3="４週",SUM(W176:AX176),IF($BE$3="暦月",SUM(W176:BA176),""))</f>
        <v>0</v>
      </c>
      <c r="BC176" s="1531"/>
      <c r="BD176" s="1532">
        <f>IF($BE$3="４週",BB176/4,IF($BE$3="暦月",(BB176/($BE$8/7)),""))</f>
        <v>0</v>
      </c>
      <c r="BE176" s="1531"/>
      <c r="BF176" s="1527"/>
      <c r="BG176" s="1528"/>
      <c r="BH176" s="1528"/>
      <c r="BI176" s="1528"/>
      <c r="BJ176" s="1529"/>
    </row>
    <row r="177" spans="2:62" ht="20.25" customHeight="1" x14ac:dyDescent="0.15">
      <c r="B177" s="1487">
        <f>B175+1</f>
        <v>81</v>
      </c>
      <c r="C177" s="1489"/>
      <c r="D177" s="1490"/>
      <c r="E177" s="302"/>
      <c r="F177" s="303"/>
      <c r="G177" s="302"/>
      <c r="H177" s="303"/>
      <c r="I177" s="1493"/>
      <c r="J177" s="1494"/>
      <c r="K177" s="1497"/>
      <c r="L177" s="1498"/>
      <c r="M177" s="1498"/>
      <c r="N177" s="1490"/>
      <c r="O177" s="1501"/>
      <c r="P177" s="1502"/>
      <c r="Q177" s="1502"/>
      <c r="R177" s="1502"/>
      <c r="S177" s="1503"/>
      <c r="T177" s="322" t="s">
        <v>921</v>
      </c>
      <c r="V177" s="323"/>
      <c r="W177" s="315"/>
      <c r="X177" s="316"/>
      <c r="Y177" s="316"/>
      <c r="Z177" s="316"/>
      <c r="AA177" s="316"/>
      <c r="AB177" s="316"/>
      <c r="AC177" s="317"/>
      <c r="AD177" s="315"/>
      <c r="AE177" s="316"/>
      <c r="AF177" s="316"/>
      <c r="AG177" s="316"/>
      <c r="AH177" s="316"/>
      <c r="AI177" s="316"/>
      <c r="AJ177" s="317"/>
      <c r="AK177" s="315"/>
      <c r="AL177" s="316"/>
      <c r="AM177" s="316"/>
      <c r="AN177" s="316"/>
      <c r="AO177" s="316"/>
      <c r="AP177" s="316"/>
      <c r="AQ177" s="317"/>
      <c r="AR177" s="315"/>
      <c r="AS177" s="316"/>
      <c r="AT177" s="316"/>
      <c r="AU177" s="316"/>
      <c r="AV177" s="316"/>
      <c r="AW177" s="316"/>
      <c r="AX177" s="317"/>
      <c r="AY177" s="315"/>
      <c r="AZ177" s="316"/>
      <c r="BA177" s="318"/>
      <c r="BB177" s="1507"/>
      <c r="BC177" s="1508"/>
      <c r="BD177" s="1509"/>
      <c r="BE177" s="1510"/>
      <c r="BF177" s="1511"/>
      <c r="BG177" s="1512"/>
      <c r="BH177" s="1512"/>
      <c r="BI177" s="1512"/>
      <c r="BJ177" s="1513"/>
    </row>
    <row r="178" spans="2:62" ht="20.25" customHeight="1" x14ac:dyDescent="0.15">
      <c r="B178" s="1520"/>
      <c r="C178" s="1521"/>
      <c r="D178" s="1522"/>
      <c r="E178" s="324"/>
      <c r="F178" s="325">
        <f>C177</f>
        <v>0</v>
      </c>
      <c r="G178" s="324"/>
      <c r="H178" s="325">
        <f>I177</f>
        <v>0</v>
      </c>
      <c r="I178" s="1523"/>
      <c r="J178" s="1524"/>
      <c r="K178" s="1525"/>
      <c r="L178" s="1526"/>
      <c r="M178" s="1526"/>
      <c r="N178" s="1522"/>
      <c r="O178" s="1501"/>
      <c r="P178" s="1502"/>
      <c r="Q178" s="1502"/>
      <c r="R178" s="1502"/>
      <c r="S178" s="1503"/>
      <c r="T178" s="319" t="s">
        <v>924</v>
      </c>
      <c r="U178" s="320"/>
      <c r="V178" s="321"/>
      <c r="W178" s="307" t="str">
        <f>IF(W177="","",VLOOKUP(W177,'別紙１-１　シフト記号表（従来型・ユニット型共通）'!$C$6:$L$47,10,FALSE))</f>
        <v/>
      </c>
      <c r="X178" s="308" t="str">
        <f>IF(X177="","",VLOOKUP(X177,'別紙１-１　シフト記号表（従来型・ユニット型共通）'!$C$6:$L$47,10,FALSE))</f>
        <v/>
      </c>
      <c r="Y178" s="308" t="str">
        <f>IF(Y177="","",VLOOKUP(Y177,'別紙１-１　シフト記号表（従来型・ユニット型共通）'!$C$6:$L$47,10,FALSE))</f>
        <v/>
      </c>
      <c r="Z178" s="308" t="str">
        <f>IF(Z177="","",VLOOKUP(Z177,'別紙１-１　シフト記号表（従来型・ユニット型共通）'!$C$6:$L$47,10,FALSE))</f>
        <v/>
      </c>
      <c r="AA178" s="308" t="str">
        <f>IF(AA177="","",VLOOKUP(AA177,'別紙１-１　シフト記号表（従来型・ユニット型共通）'!$C$6:$L$47,10,FALSE))</f>
        <v/>
      </c>
      <c r="AB178" s="308" t="str">
        <f>IF(AB177="","",VLOOKUP(AB177,'別紙１-１　シフト記号表（従来型・ユニット型共通）'!$C$6:$L$47,10,FALSE))</f>
        <v/>
      </c>
      <c r="AC178" s="309" t="str">
        <f>IF(AC177="","",VLOOKUP(AC177,'別紙１-１　シフト記号表（従来型・ユニット型共通）'!$C$6:$L$47,10,FALSE))</f>
        <v/>
      </c>
      <c r="AD178" s="307" t="str">
        <f>IF(AD177="","",VLOOKUP(AD177,'別紙１-１　シフト記号表（従来型・ユニット型共通）'!$C$6:$L$47,10,FALSE))</f>
        <v/>
      </c>
      <c r="AE178" s="308" t="str">
        <f>IF(AE177="","",VLOOKUP(AE177,'別紙１-１　シフト記号表（従来型・ユニット型共通）'!$C$6:$L$47,10,FALSE))</f>
        <v/>
      </c>
      <c r="AF178" s="308" t="str">
        <f>IF(AF177="","",VLOOKUP(AF177,'別紙１-１　シフト記号表（従来型・ユニット型共通）'!$C$6:$L$47,10,FALSE))</f>
        <v/>
      </c>
      <c r="AG178" s="308" t="str">
        <f>IF(AG177="","",VLOOKUP(AG177,'別紙１-１　シフト記号表（従来型・ユニット型共通）'!$C$6:$L$47,10,FALSE))</f>
        <v/>
      </c>
      <c r="AH178" s="308" t="str">
        <f>IF(AH177="","",VLOOKUP(AH177,'別紙１-１　シフト記号表（従来型・ユニット型共通）'!$C$6:$L$47,10,FALSE))</f>
        <v/>
      </c>
      <c r="AI178" s="308" t="str">
        <f>IF(AI177="","",VLOOKUP(AI177,'別紙１-１　シフト記号表（従来型・ユニット型共通）'!$C$6:$L$47,10,FALSE))</f>
        <v/>
      </c>
      <c r="AJ178" s="309" t="str">
        <f>IF(AJ177="","",VLOOKUP(AJ177,'別紙１-１　シフト記号表（従来型・ユニット型共通）'!$C$6:$L$47,10,FALSE))</f>
        <v/>
      </c>
      <c r="AK178" s="307" t="str">
        <f>IF(AK177="","",VLOOKUP(AK177,'別紙１-１　シフト記号表（従来型・ユニット型共通）'!$C$6:$L$47,10,FALSE))</f>
        <v/>
      </c>
      <c r="AL178" s="308" t="str">
        <f>IF(AL177="","",VLOOKUP(AL177,'別紙１-１　シフト記号表（従来型・ユニット型共通）'!$C$6:$L$47,10,FALSE))</f>
        <v/>
      </c>
      <c r="AM178" s="308" t="str">
        <f>IF(AM177="","",VLOOKUP(AM177,'別紙１-１　シフト記号表（従来型・ユニット型共通）'!$C$6:$L$47,10,FALSE))</f>
        <v/>
      </c>
      <c r="AN178" s="308" t="str">
        <f>IF(AN177="","",VLOOKUP(AN177,'別紙１-１　シフト記号表（従来型・ユニット型共通）'!$C$6:$L$47,10,FALSE))</f>
        <v/>
      </c>
      <c r="AO178" s="308" t="str">
        <f>IF(AO177="","",VLOOKUP(AO177,'別紙１-１　シフト記号表（従来型・ユニット型共通）'!$C$6:$L$47,10,FALSE))</f>
        <v/>
      </c>
      <c r="AP178" s="308" t="str">
        <f>IF(AP177="","",VLOOKUP(AP177,'別紙１-１　シフト記号表（従来型・ユニット型共通）'!$C$6:$L$47,10,FALSE))</f>
        <v/>
      </c>
      <c r="AQ178" s="309" t="str">
        <f>IF(AQ177="","",VLOOKUP(AQ177,'別紙１-１　シフト記号表（従来型・ユニット型共通）'!$C$6:$L$47,10,FALSE))</f>
        <v/>
      </c>
      <c r="AR178" s="307" t="str">
        <f>IF(AR177="","",VLOOKUP(AR177,'別紙１-１　シフト記号表（従来型・ユニット型共通）'!$C$6:$L$47,10,FALSE))</f>
        <v/>
      </c>
      <c r="AS178" s="308" t="str">
        <f>IF(AS177="","",VLOOKUP(AS177,'別紙１-１　シフト記号表（従来型・ユニット型共通）'!$C$6:$L$47,10,FALSE))</f>
        <v/>
      </c>
      <c r="AT178" s="308" t="str">
        <f>IF(AT177="","",VLOOKUP(AT177,'別紙１-１　シフト記号表（従来型・ユニット型共通）'!$C$6:$L$47,10,FALSE))</f>
        <v/>
      </c>
      <c r="AU178" s="308" t="str">
        <f>IF(AU177="","",VLOOKUP(AU177,'別紙１-１　シフト記号表（従来型・ユニット型共通）'!$C$6:$L$47,10,FALSE))</f>
        <v/>
      </c>
      <c r="AV178" s="308" t="str">
        <f>IF(AV177="","",VLOOKUP(AV177,'別紙１-１　シフト記号表（従来型・ユニット型共通）'!$C$6:$L$47,10,FALSE))</f>
        <v/>
      </c>
      <c r="AW178" s="308" t="str">
        <f>IF(AW177="","",VLOOKUP(AW177,'別紙１-１　シフト記号表（従来型・ユニット型共通）'!$C$6:$L$47,10,FALSE))</f>
        <v/>
      </c>
      <c r="AX178" s="309" t="str">
        <f>IF(AX177="","",VLOOKUP(AX177,'別紙１-１　シフト記号表（従来型・ユニット型共通）'!$C$6:$L$47,10,FALSE))</f>
        <v/>
      </c>
      <c r="AY178" s="307" t="str">
        <f>IF(AY177="","",VLOOKUP(AY177,'別紙１-１　シフト記号表（従来型・ユニット型共通）'!$C$6:$L$47,10,FALSE))</f>
        <v/>
      </c>
      <c r="AZ178" s="308" t="str">
        <f>IF(AZ177="","",VLOOKUP(AZ177,'別紙１-１　シフト記号表（従来型・ユニット型共通）'!$C$6:$L$47,10,FALSE))</f>
        <v/>
      </c>
      <c r="BA178" s="308" t="str">
        <f>IF(BA177="","",VLOOKUP(BA177,'別紙１-１　シフト記号表（従来型・ユニット型共通）'!$C$6:$L$47,10,FALSE))</f>
        <v/>
      </c>
      <c r="BB178" s="1530">
        <f>IF($BE$3="４週",SUM(W178:AX178),IF($BE$3="暦月",SUM(W178:BA178),""))</f>
        <v>0</v>
      </c>
      <c r="BC178" s="1531"/>
      <c r="BD178" s="1532">
        <f>IF($BE$3="４週",BB178/4,IF($BE$3="暦月",(BB178/($BE$8/7)),""))</f>
        <v>0</v>
      </c>
      <c r="BE178" s="1531"/>
      <c r="BF178" s="1527"/>
      <c r="BG178" s="1528"/>
      <c r="BH178" s="1528"/>
      <c r="BI178" s="1528"/>
      <c r="BJ178" s="1529"/>
    </row>
    <row r="179" spans="2:62" ht="20.25" customHeight="1" x14ac:dyDescent="0.15">
      <c r="B179" s="1487">
        <f>B177+1</f>
        <v>82</v>
      </c>
      <c r="C179" s="1489"/>
      <c r="D179" s="1490"/>
      <c r="E179" s="302"/>
      <c r="F179" s="303"/>
      <c r="G179" s="302"/>
      <c r="H179" s="303"/>
      <c r="I179" s="1493"/>
      <c r="J179" s="1494"/>
      <c r="K179" s="1497"/>
      <c r="L179" s="1498"/>
      <c r="M179" s="1498"/>
      <c r="N179" s="1490"/>
      <c r="O179" s="1501"/>
      <c r="P179" s="1502"/>
      <c r="Q179" s="1502"/>
      <c r="R179" s="1502"/>
      <c r="S179" s="1503"/>
      <c r="T179" s="322" t="s">
        <v>921</v>
      </c>
      <c r="V179" s="323"/>
      <c r="W179" s="315"/>
      <c r="X179" s="316"/>
      <c r="Y179" s="316"/>
      <c r="Z179" s="316"/>
      <c r="AA179" s="316"/>
      <c r="AB179" s="316"/>
      <c r="AC179" s="317"/>
      <c r="AD179" s="315"/>
      <c r="AE179" s="316"/>
      <c r="AF179" s="316"/>
      <c r="AG179" s="316"/>
      <c r="AH179" s="316"/>
      <c r="AI179" s="316"/>
      <c r="AJ179" s="317"/>
      <c r="AK179" s="315"/>
      <c r="AL179" s="316"/>
      <c r="AM179" s="316"/>
      <c r="AN179" s="316"/>
      <c r="AO179" s="316"/>
      <c r="AP179" s="316"/>
      <c r="AQ179" s="317"/>
      <c r="AR179" s="315"/>
      <c r="AS179" s="316"/>
      <c r="AT179" s="316"/>
      <c r="AU179" s="316"/>
      <c r="AV179" s="316"/>
      <c r="AW179" s="316"/>
      <c r="AX179" s="317"/>
      <c r="AY179" s="315"/>
      <c r="AZ179" s="316"/>
      <c r="BA179" s="318"/>
      <c r="BB179" s="1507"/>
      <c r="BC179" s="1508"/>
      <c r="BD179" s="1509"/>
      <c r="BE179" s="1510"/>
      <c r="BF179" s="1511"/>
      <c r="BG179" s="1512"/>
      <c r="BH179" s="1512"/>
      <c r="BI179" s="1512"/>
      <c r="BJ179" s="1513"/>
    </row>
    <row r="180" spans="2:62" ht="20.25" customHeight="1" x14ac:dyDescent="0.15">
      <c r="B180" s="1520"/>
      <c r="C180" s="1521"/>
      <c r="D180" s="1522"/>
      <c r="E180" s="324"/>
      <c r="F180" s="325">
        <f>C179</f>
        <v>0</v>
      </c>
      <c r="G180" s="324"/>
      <c r="H180" s="325">
        <f>I179</f>
        <v>0</v>
      </c>
      <c r="I180" s="1523"/>
      <c r="J180" s="1524"/>
      <c r="K180" s="1525"/>
      <c r="L180" s="1526"/>
      <c r="M180" s="1526"/>
      <c r="N180" s="1522"/>
      <c r="O180" s="1501"/>
      <c r="P180" s="1502"/>
      <c r="Q180" s="1502"/>
      <c r="R180" s="1502"/>
      <c r="S180" s="1503"/>
      <c r="T180" s="319" t="s">
        <v>924</v>
      </c>
      <c r="U180" s="320"/>
      <c r="V180" s="321"/>
      <c r="W180" s="307" t="str">
        <f>IF(W179="","",VLOOKUP(W179,'別紙１-１　シフト記号表（従来型・ユニット型共通）'!$C$6:$L$47,10,FALSE))</f>
        <v/>
      </c>
      <c r="X180" s="308" t="str">
        <f>IF(X179="","",VLOOKUP(X179,'別紙１-１　シフト記号表（従来型・ユニット型共通）'!$C$6:$L$47,10,FALSE))</f>
        <v/>
      </c>
      <c r="Y180" s="308" t="str">
        <f>IF(Y179="","",VLOOKUP(Y179,'別紙１-１　シフト記号表（従来型・ユニット型共通）'!$C$6:$L$47,10,FALSE))</f>
        <v/>
      </c>
      <c r="Z180" s="308" t="str">
        <f>IF(Z179="","",VLOOKUP(Z179,'別紙１-１　シフト記号表（従来型・ユニット型共通）'!$C$6:$L$47,10,FALSE))</f>
        <v/>
      </c>
      <c r="AA180" s="308" t="str">
        <f>IF(AA179="","",VLOOKUP(AA179,'別紙１-１　シフト記号表（従来型・ユニット型共通）'!$C$6:$L$47,10,FALSE))</f>
        <v/>
      </c>
      <c r="AB180" s="308" t="str">
        <f>IF(AB179="","",VLOOKUP(AB179,'別紙１-１　シフト記号表（従来型・ユニット型共通）'!$C$6:$L$47,10,FALSE))</f>
        <v/>
      </c>
      <c r="AC180" s="309" t="str">
        <f>IF(AC179="","",VLOOKUP(AC179,'別紙１-１　シフト記号表（従来型・ユニット型共通）'!$C$6:$L$47,10,FALSE))</f>
        <v/>
      </c>
      <c r="AD180" s="307" t="str">
        <f>IF(AD179="","",VLOOKUP(AD179,'別紙１-１　シフト記号表（従来型・ユニット型共通）'!$C$6:$L$47,10,FALSE))</f>
        <v/>
      </c>
      <c r="AE180" s="308" t="str">
        <f>IF(AE179="","",VLOOKUP(AE179,'別紙１-１　シフト記号表（従来型・ユニット型共通）'!$C$6:$L$47,10,FALSE))</f>
        <v/>
      </c>
      <c r="AF180" s="308" t="str">
        <f>IF(AF179="","",VLOOKUP(AF179,'別紙１-１　シフト記号表（従来型・ユニット型共通）'!$C$6:$L$47,10,FALSE))</f>
        <v/>
      </c>
      <c r="AG180" s="308" t="str">
        <f>IF(AG179="","",VLOOKUP(AG179,'別紙１-１　シフト記号表（従来型・ユニット型共通）'!$C$6:$L$47,10,FALSE))</f>
        <v/>
      </c>
      <c r="AH180" s="308" t="str">
        <f>IF(AH179="","",VLOOKUP(AH179,'別紙１-１　シフト記号表（従来型・ユニット型共通）'!$C$6:$L$47,10,FALSE))</f>
        <v/>
      </c>
      <c r="AI180" s="308" t="str">
        <f>IF(AI179="","",VLOOKUP(AI179,'別紙１-１　シフト記号表（従来型・ユニット型共通）'!$C$6:$L$47,10,FALSE))</f>
        <v/>
      </c>
      <c r="AJ180" s="309" t="str">
        <f>IF(AJ179="","",VLOOKUP(AJ179,'別紙１-１　シフト記号表（従来型・ユニット型共通）'!$C$6:$L$47,10,FALSE))</f>
        <v/>
      </c>
      <c r="AK180" s="307" t="str">
        <f>IF(AK179="","",VLOOKUP(AK179,'別紙１-１　シフト記号表（従来型・ユニット型共通）'!$C$6:$L$47,10,FALSE))</f>
        <v/>
      </c>
      <c r="AL180" s="308" t="str">
        <f>IF(AL179="","",VLOOKUP(AL179,'別紙１-１　シフト記号表（従来型・ユニット型共通）'!$C$6:$L$47,10,FALSE))</f>
        <v/>
      </c>
      <c r="AM180" s="308" t="str">
        <f>IF(AM179="","",VLOOKUP(AM179,'別紙１-１　シフト記号表（従来型・ユニット型共通）'!$C$6:$L$47,10,FALSE))</f>
        <v/>
      </c>
      <c r="AN180" s="308" t="str">
        <f>IF(AN179="","",VLOOKUP(AN179,'別紙１-１　シフト記号表（従来型・ユニット型共通）'!$C$6:$L$47,10,FALSE))</f>
        <v/>
      </c>
      <c r="AO180" s="308" t="str">
        <f>IF(AO179="","",VLOOKUP(AO179,'別紙１-１　シフト記号表（従来型・ユニット型共通）'!$C$6:$L$47,10,FALSE))</f>
        <v/>
      </c>
      <c r="AP180" s="308" t="str">
        <f>IF(AP179="","",VLOOKUP(AP179,'別紙１-１　シフト記号表（従来型・ユニット型共通）'!$C$6:$L$47,10,FALSE))</f>
        <v/>
      </c>
      <c r="AQ180" s="309" t="str">
        <f>IF(AQ179="","",VLOOKUP(AQ179,'別紙１-１　シフト記号表（従来型・ユニット型共通）'!$C$6:$L$47,10,FALSE))</f>
        <v/>
      </c>
      <c r="AR180" s="307" t="str">
        <f>IF(AR179="","",VLOOKUP(AR179,'別紙１-１　シフト記号表（従来型・ユニット型共通）'!$C$6:$L$47,10,FALSE))</f>
        <v/>
      </c>
      <c r="AS180" s="308" t="str">
        <f>IF(AS179="","",VLOOKUP(AS179,'別紙１-１　シフト記号表（従来型・ユニット型共通）'!$C$6:$L$47,10,FALSE))</f>
        <v/>
      </c>
      <c r="AT180" s="308" t="str">
        <f>IF(AT179="","",VLOOKUP(AT179,'別紙１-１　シフト記号表（従来型・ユニット型共通）'!$C$6:$L$47,10,FALSE))</f>
        <v/>
      </c>
      <c r="AU180" s="308" t="str">
        <f>IF(AU179="","",VLOOKUP(AU179,'別紙１-１　シフト記号表（従来型・ユニット型共通）'!$C$6:$L$47,10,FALSE))</f>
        <v/>
      </c>
      <c r="AV180" s="308" t="str">
        <f>IF(AV179="","",VLOOKUP(AV179,'別紙１-１　シフト記号表（従来型・ユニット型共通）'!$C$6:$L$47,10,FALSE))</f>
        <v/>
      </c>
      <c r="AW180" s="308" t="str">
        <f>IF(AW179="","",VLOOKUP(AW179,'別紙１-１　シフト記号表（従来型・ユニット型共通）'!$C$6:$L$47,10,FALSE))</f>
        <v/>
      </c>
      <c r="AX180" s="309" t="str">
        <f>IF(AX179="","",VLOOKUP(AX179,'別紙１-１　シフト記号表（従来型・ユニット型共通）'!$C$6:$L$47,10,FALSE))</f>
        <v/>
      </c>
      <c r="AY180" s="307" t="str">
        <f>IF(AY179="","",VLOOKUP(AY179,'別紙１-１　シフト記号表（従来型・ユニット型共通）'!$C$6:$L$47,10,FALSE))</f>
        <v/>
      </c>
      <c r="AZ180" s="308" t="str">
        <f>IF(AZ179="","",VLOOKUP(AZ179,'別紙１-１　シフト記号表（従来型・ユニット型共通）'!$C$6:$L$47,10,FALSE))</f>
        <v/>
      </c>
      <c r="BA180" s="308" t="str">
        <f>IF(BA179="","",VLOOKUP(BA179,'別紙１-１　シフト記号表（従来型・ユニット型共通）'!$C$6:$L$47,10,FALSE))</f>
        <v/>
      </c>
      <c r="BB180" s="1530">
        <f>IF($BE$3="４週",SUM(W180:AX180),IF($BE$3="暦月",SUM(W180:BA180),""))</f>
        <v>0</v>
      </c>
      <c r="BC180" s="1531"/>
      <c r="BD180" s="1532">
        <f>IF($BE$3="４週",BB180/4,IF($BE$3="暦月",(BB180/($BE$8/7)),""))</f>
        <v>0</v>
      </c>
      <c r="BE180" s="1531"/>
      <c r="BF180" s="1527"/>
      <c r="BG180" s="1528"/>
      <c r="BH180" s="1528"/>
      <c r="BI180" s="1528"/>
      <c r="BJ180" s="1529"/>
    </row>
    <row r="181" spans="2:62" ht="20.25" customHeight="1" x14ac:dyDescent="0.15">
      <c r="B181" s="1487">
        <f>B179+1</f>
        <v>83</v>
      </c>
      <c r="C181" s="1489"/>
      <c r="D181" s="1490"/>
      <c r="E181" s="302"/>
      <c r="F181" s="303"/>
      <c r="G181" s="302"/>
      <c r="H181" s="303"/>
      <c r="I181" s="1493"/>
      <c r="J181" s="1494"/>
      <c r="K181" s="1497"/>
      <c r="L181" s="1498"/>
      <c r="M181" s="1498"/>
      <c r="N181" s="1490"/>
      <c r="O181" s="1501"/>
      <c r="P181" s="1502"/>
      <c r="Q181" s="1502"/>
      <c r="R181" s="1502"/>
      <c r="S181" s="1503"/>
      <c r="T181" s="322" t="s">
        <v>921</v>
      </c>
      <c r="V181" s="323"/>
      <c r="W181" s="315"/>
      <c r="X181" s="316"/>
      <c r="Y181" s="316"/>
      <c r="Z181" s="316"/>
      <c r="AA181" s="316"/>
      <c r="AB181" s="316"/>
      <c r="AC181" s="317"/>
      <c r="AD181" s="315"/>
      <c r="AE181" s="316"/>
      <c r="AF181" s="316"/>
      <c r="AG181" s="316"/>
      <c r="AH181" s="316"/>
      <c r="AI181" s="316"/>
      <c r="AJ181" s="317"/>
      <c r="AK181" s="315"/>
      <c r="AL181" s="316"/>
      <c r="AM181" s="316"/>
      <c r="AN181" s="316"/>
      <c r="AO181" s="316"/>
      <c r="AP181" s="316"/>
      <c r="AQ181" s="317"/>
      <c r="AR181" s="315"/>
      <c r="AS181" s="316"/>
      <c r="AT181" s="316"/>
      <c r="AU181" s="316"/>
      <c r="AV181" s="316"/>
      <c r="AW181" s="316"/>
      <c r="AX181" s="317"/>
      <c r="AY181" s="315"/>
      <c r="AZ181" s="316"/>
      <c r="BA181" s="318"/>
      <c r="BB181" s="1507"/>
      <c r="BC181" s="1508"/>
      <c r="BD181" s="1509"/>
      <c r="BE181" s="1510"/>
      <c r="BF181" s="1511"/>
      <c r="BG181" s="1512"/>
      <c r="BH181" s="1512"/>
      <c r="BI181" s="1512"/>
      <c r="BJ181" s="1513"/>
    </row>
    <row r="182" spans="2:62" ht="20.25" customHeight="1" x14ac:dyDescent="0.15">
      <c r="B182" s="1520"/>
      <c r="C182" s="1521"/>
      <c r="D182" s="1522"/>
      <c r="E182" s="324"/>
      <c r="F182" s="325">
        <f>C181</f>
        <v>0</v>
      </c>
      <c r="G182" s="324"/>
      <c r="H182" s="325">
        <f>I181</f>
        <v>0</v>
      </c>
      <c r="I182" s="1523"/>
      <c r="J182" s="1524"/>
      <c r="K182" s="1525"/>
      <c r="L182" s="1526"/>
      <c r="M182" s="1526"/>
      <c r="N182" s="1522"/>
      <c r="O182" s="1501"/>
      <c r="P182" s="1502"/>
      <c r="Q182" s="1502"/>
      <c r="R182" s="1502"/>
      <c r="S182" s="1503"/>
      <c r="T182" s="319" t="s">
        <v>924</v>
      </c>
      <c r="U182" s="320"/>
      <c r="V182" s="321"/>
      <c r="W182" s="307" t="str">
        <f>IF(W181="","",VLOOKUP(W181,'別紙１-１　シフト記号表（従来型・ユニット型共通）'!$C$6:$L$47,10,FALSE))</f>
        <v/>
      </c>
      <c r="X182" s="308" t="str">
        <f>IF(X181="","",VLOOKUP(X181,'別紙１-１　シフト記号表（従来型・ユニット型共通）'!$C$6:$L$47,10,FALSE))</f>
        <v/>
      </c>
      <c r="Y182" s="308" t="str">
        <f>IF(Y181="","",VLOOKUP(Y181,'別紙１-１　シフト記号表（従来型・ユニット型共通）'!$C$6:$L$47,10,FALSE))</f>
        <v/>
      </c>
      <c r="Z182" s="308" t="str">
        <f>IF(Z181="","",VLOOKUP(Z181,'別紙１-１　シフト記号表（従来型・ユニット型共通）'!$C$6:$L$47,10,FALSE))</f>
        <v/>
      </c>
      <c r="AA182" s="308" t="str">
        <f>IF(AA181="","",VLOOKUP(AA181,'別紙１-１　シフト記号表（従来型・ユニット型共通）'!$C$6:$L$47,10,FALSE))</f>
        <v/>
      </c>
      <c r="AB182" s="308" t="str">
        <f>IF(AB181="","",VLOOKUP(AB181,'別紙１-１　シフト記号表（従来型・ユニット型共通）'!$C$6:$L$47,10,FALSE))</f>
        <v/>
      </c>
      <c r="AC182" s="309" t="str">
        <f>IF(AC181="","",VLOOKUP(AC181,'別紙１-１　シフト記号表（従来型・ユニット型共通）'!$C$6:$L$47,10,FALSE))</f>
        <v/>
      </c>
      <c r="AD182" s="307" t="str">
        <f>IF(AD181="","",VLOOKUP(AD181,'別紙１-１　シフト記号表（従来型・ユニット型共通）'!$C$6:$L$47,10,FALSE))</f>
        <v/>
      </c>
      <c r="AE182" s="308" t="str">
        <f>IF(AE181="","",VLOOKUP(AE181,'別紙１-１　シフト記号表（従来型・ユニット型共通）'!$C$6:$L$47,10,FALSE))</f>
        <v/>
      </c>
      <c r="AF182" s="308" t="str">
        <f>IF(AF181="","",VLOOKUP(AF181,'別紙１-１　シフト記号表（従来型・ユニット型共通）'!$C$6:$L$47,10,FALSE))</f>
        <v/>
      </c>
      <c r="AG182" s="308" t="str">
        <f>IF(AG181="","",VLOOKUP(AG181,'別紙１-１　シフト記号表（従来型・ユニット型共通）'!$C$6:$L$47,10,FALSE))</f>
        <v/>
      </c>
      <c r="AH182" s="308" t="str">
        <f>IF(AH181="","",VLOOKUP(AH181,'別紙１-１　シフト記号表（従来型・ユニット型共通）'!$C$6:$L$47,10,FALSE))</f>
        <v/>
      </c>
      <c r="AI182" s="308" t="str">
        <f>IF(AI181="","",VLOOKUP(AI181,'別紙１-１　シフト記号表（従来型・ユニット型共通）'!$C$6:$L$47,10,FALSE))</f>
        <v/>
      </c>
      <c r="AJ182" s="309" t="str">
        <f>IF(AJ181="","",VLOOKUP(AJ181,'別紙１-１　シフト記号表（従来型・ユニット型共通）'!$C$6:$L$47,10,FALSE))</f>
        <v/>
      </c>
      <c r="AK182" s="307" t="str">
        <f>IF(AK181="","",VLOOKUP(AK181,'別紙１-１　シフト記号表（従来型・ユニット型共通）'!$C$6:$L$47,10,FALSE))</f>
        <v/>
      </c>
      <c r="AL182" s="308" t="str">
        <f>IF(AL181="","",VLOOKUP(AL181,'別紙１-１　シフト記号表（従来型・ユニット型共通）'!$C$6:$L$47,10,FALSE))</f>
        <v/>
      </c>
      <c r="AM182" s="308" t="str">
        <f>IF(AM181="","",VLOOKUP(AM181,'別紙１-１　シフト記号表（従来型・ユニット型共通）'!$C$6:$L$47,10,FALSE))</f>
        <v/>
      </c>
      <c r="AN182" s="308" t="str">
        <f>IF(AN181="","",VLOOKUP(AN181,'別紙１-１　シフト記号表（従来型・ユニット型共通）'!$C$6:$L$47,10,FALSE))</f>
        <v/>
      </c>
      <c r="AO182" s="308" t="str">
        <f>IF(AO181="","",VLOOKUP(AO181,'別紙１-１　シフト記号表（従来型・ユニット型共通）'!$C$6:$L$47,10,FALSE))</f>
        <v/>
      </c>
      <c r="AP182" s="308" t="str">
        <f>IF(AP181="","",VLOOKUP(AP181,'別紙１-１　シフト記号表（従来型・ユニット型共通）'!$C$6:$L$47,10,FALSE))</f>
        <v/>
      </c>
      <c r="AQ182" s="309" t="str">
        <f>IF(AQ181="","",VLOOKUP(AQ181,'別紙１-１　シフト記号表（従来型・ユニット型共通）'!$C$6:$L$47,10,FALSE))</f>
        <v/>
      </c>
      <c r="AR182" s="307" t="str">
        <f>IF(AR181="","",VLOOKUP(AR181,'別紙１-１　シフト記号表（従来型・ユニット型共通）'!$C$6:$L$47,10,FALSE))</f>
        <v/>
      </c>
      <c r="AS182" s="308" t="str">
        <f>IF(AS181="","",VLOOKUP(AS181,'別紙１-１　シフト記号表（従来型・ユニット型共通）'!$C$6:$L$47,10,FALSE))</f>
        <v/>
      </c>
      <c r="AT182" s="308" t="str">
        <f>IF(AT181="","",VLOOKUP(AT181,'別紙１-１　シフト記号表（従来型・ユニット型共通）'!$C$6:$L$47,10,FALSE))</f>
        <v/>
      </c>
      <c r="AU182" s="308" t="str">
        <f>IF(AU181="","",VLOOKUP(AU181,'別紙１-１　シフト記号表（従来型・ユニット型共通）'!$C$6:$L$47,10,FALSE))</f>
        <v/>
      </c>
      <c r="AV182" s="308" t="str">
        <f>IF(AV181="","",VLOOKUP(AV181,'別紙１-１　シフト記号表（従来型・ユニット型共通）'!$C$6:$L$47,10,FALSE))</f>
        <v/>
      </c>
      <c r="AW182" s="308" t="str">
        <f>IF(AW181="","",VLOOKUP(AW181,'別紙１-１　シフト記号表（従来型・ユニット型共通）'!$C$6:$L$47,10,FALSE))</f>
        <v/>
      </c>
      <c r="AX182" s="309" t="str">
        <f>IF(AX181="","",VLOOKUP(AX181,'別紙１-１　シフト記号表（従来型・ユニット型共通）'!$C$6:$L$47,10,FALSE))</f>
        <v/>
      </c>
      <c r="AY182" s="307" t="str">
        <f>IF(AY181="","",VLOOKUP(AY181,'別紙１-１　シフト記号表（従来型・ユニット型共通）'!$C$6:$L$47,10,FALSE))</f>
        <v/>
      </c>
      <c r="AZ182" s="308" t="str">
        <f>IF(AZ181="","",VLOOKUP(AZ181,'別紙１-１　シフト記号表（従来型・ユニット型共通）'!$C$6:$L$47,10,FALSE))</f>
        <v/>
      </c>
      <c r="BA182" s="308" t="str">
        <f>IF(BA181="","",VLOOKUP(BA181,'別紙１-１　シフト記号表（従来型・ユニット型共通）'!$C$6:$L$47,10,FALSE))</f>
        <v/>
      </c>
      <c r="BB182" s="1530">
        <f>IF($BE$3="４週",SUM(W182:AX182),IF($BE$3="暦月",SUM(W182:BA182),""))</f>
        <v>0</v>
      </c>
      <c r="BC182" s="1531"/>
      <c r="BD182" s="1532">
        <f>IF($BE$3="４週",BB182/4,IF($BE$3="暦月",(BB182/($BE$8/7)),""))</f>
        <v>0</v>
      </c>
      <c r="BE182" s="1531"/>
      <c r="BF182" s="1527"/>
      <c r="BG182" s="1528"/>
      <c r="BH182" s="1528"/>
      <c r="BI182" s="1528"/>
      <c r="BJ182" s="1529"/>
    </row>
    <row r="183" spans="2:62" ht="20.25" customHeight="1" x14ac:dyDescent="0.15">
      <c r="B183" s="1487">
        <f>B181+1</f>
        <v>84</v>
      </c>
      <c r="C183" s="1489"/>
      <c r="D183" s="1490"/>
      <c r="E183" s="302"/>
      <c r="F183" s="303"/>
      <c r="G183" s="302"/>
      <c r="H183" s="303"/>
      <c r="I183" s="1493"/>
      <c r="J183" s="1494"/>
      <c r="K183" s="1497"/>
      <c r="L183" s="1498"/>
      <c r="M183" s="1498"/>
      <c r="N183" s="1490"/>
      <c r="O183" s="1501"/>
      <c r="P183" s="1502"/>
      <c r="Q183" s="1502"/>
      <c r="R183" s="1502"/>
      <c r="S183" s="1503"/>
      <c r="T183" s="322" t="s">
        <v>921</v>
      </c>
      <c r="V183" s="323"/>
      <c r="W183" s="315"/>
      <c r="X183" s="316"/>
      <c r="Y183" s="316"/>
      <c r="Z183" s="316"/>
      <c r="AA183" s="316"/>
      <c r="AB183" s="316"/>
      <c r="AC183" s="317"/>
      <c r="AD183" s="315"/>
      <c r="AE183" s="316"/>
      <c r="AF183" s="316"/>
      <c r="AG183" s="316"/>
      <c r="AH183" s="316"/>
      <c r="AI183" s="316"/>
      <c r="AJ183" s="317"/>
      <c r="AK183" s="315"/>
      <c r="AL183" s="316"/>
      <c r="AM183" s="316"/>
      <c r="AN183" s="316"/>
      <c r="AO183" s="316"/>
      <c r="AP183" s="316"/>
      <c r="AQ183" s="317"/>
      <c r="AR183" s="315"/>
      <c r="AS183" s="316"/>
      <c r="AT183" s="316"/>
      <c r="AU183" s="316"/>
      <c r="AV183" s="316"/>
      <c r="AW183" s="316"/>
      <c r="AX183" s="317"/>
      <c r="AY183" s="315"/>
      <c r="AZ183" s="316"/>
      <c r="BA183" s="318"/>
      <c r="BB183" s="1507"/>
      <c r="BC183" s="1508"/>
      <c r="BD183" s="1509"/>
      <c r="BE183" s="1510"/>
      <c r="BF183" s="1511"/>
      <c r="BG183" s="1512"/>
      <c r="BH183" s="1512"/>
      <c r="BI183" s="1512"/>
      <c r="BJ183" s="1513"/>
    </row>
    <row r="184" spans="2:62" ht="20.25" customHeight="1" x14ac:dyDescent="0.15">
      <c r="B184" s="1520"/>
      <c r="C184" s="1521"/>
      <c r="D184" s="1522"/>
      <c r="E184" s="324"/>
      <c r="F184" s="325">
        <f>C183</f>
        <v>0</v>
      </c>
      <c r="G184" s="324"/>
      <c r="H184" s="325">
        <f>I183</f>
        <v>0</v>
      </c>
      <c r="I184" s="1523"/>
      <c r="J184" s="1524"/>
      <c r="K184" s="1525"/>
      <c r="L184" s="1526"/>
      <c r="M184" s="1526"/>
      <c r="N184" s="1522"/>
      <c r="O184" s="1501"/>
      <c r="P184" s="1502"/>
      <c r="Q184" s="1502"/>
      <c r="R184" s="1502"/>
      <c r="S184" s="1503"/>
      <c r="T184" s="319" t="s">
        <v>924</v>
      </c>
      <c r="U184" s="320"/>
      <c r="V184" s="321"/>
      <c r="W184" s="307" t="str">
        <f>IF(W183="","",VLOOKUP(W183,'別紙１-１　シフト記号表（従来型・ユニット型共通）'!$C$6:$L$47,10,FALSE))</f>
        <v/>
      </c>
      <c r="X184" s="308" t="str">
        <f>IF(X183="","",VLOOKUP(X183,'別紙１-１　シフト記号表（従来型・ユニット型共通）'!$C$6:$L$47,10,FALSE))</f>
        <v/>
      </c>
      <c r="Y184" s="308" t="str">
        <f>IF(Y183="","",VLOOKUP(Y183,'別紙１-１　シフト記号表（従来型・ユニット型共通）'!$C$6:$L$47,10,FALSE))</f>
        <v/>
      </c>
      <c r="Z184" s="308" t="str">
        <f>IF(Z183="","",VLOOKUP(Z183,'別紙１-１　シフト記号表（従来型・ユニット型共通）'!$C$6:$L$47,10,FALSE))</f>
        <v/>
      </c>
      <c r="AA184" s="308" t="str">
        <f>IF(AA183="","",VLOOKUP(AA183,'別紙１-１　シフト記号表（従来型・ユニット型共通）'!$C$6:$L$47,10,FALSE))</f>
        <v/>
      </c>
      <c r="AB184" s="308" t="str">
        <f>IF(AB183="","",VLOOKUP(AB183,'別紙１-１　シフト記号表（従来型・ユニット型共通）'!$C$6:$L$47,10,FALSE))</f>
        <v/>
      </c>
      <c r="AC184" s="309" t="str">
        <f>IF(AC183="","",VLOOKUP(AC183,'別紙１-１　シフト記号表（従来型・ユニット型共通）'!$C$6:$L$47,10,FALSE))</f>
        <v/>
      </c>
      <c r="AD184" s="307" t="str">
        <f>IF(AD183="","",VLOOKUP(AD183,'別紙１-１　シフト記号表（従来型・ユニット型共通）'!$C$6:$L$47,10,FALSE))</f>
        <v/>
      </c>
      <c r="AE184" s="308" t="str">
        <f>IF(AE183="","",VLOOKUP(AE183,'別紙１-１　シフト記号表（従来型・ユニット型共通）'!$C$6:$L$47,10,FALSE))</f>
        <v/>
      </c>
      <c r="AF184" s="308" t="str">
        <f>IF(AF183="","",VLOOKUP(AF183,'別紙１-１　シフト記号表（従来型・ユニット型共通）'!$C$6:$L$47,10,FALSE))</f>
        <v/>
      </c>
      <c r="AG184" s="308" t="str">
        <f>IF(AG183="","",VLOOKUP(AG183,'別紙１-１　シフト記号表（従来型・ユニット型共通）'!$C$6:$L$47,10,FALSE))</f>
        <v/>
      </c>
      <c r="AH184" s="308" t="str">
        <f>IF(AH183="","",VLOOKUP(AH183,'別紙１-１　シフト記号表（従来型・ユニット型共通）'!$C$6:$L$47,10,FALSE))</f>
        <v/>
      </c>
      <c r="AI184" s="308" t="str">
        <f>IF(AI183="","",VLOOKUP(AI183,'別紙１-１　シフト記号表（従来型・ユニット型共通）'!$C$6:$L$47,10,FALSE))</f>
        <v/>
      </c>
      <c r="AJ184" s="309" t="str">
        <f>IF(AJ183="","",VLOOKUP(AJ183,'別紙１-１　シフト記号表（従来型・ユニット型共通）'!$C$6:$L$47,10,FALSE))</f>
        <v/>
      </c>
      <c r="AK184" s="307" t="str">
        <f>IF(AK183="","",VLOOKUP(AK183,'別紙１-１　シフト記号表（従来型・ユニット型共通）'!$C$6:$L$47,10,FALSE))</f>
        <v/>
      </c>
      <c r="AL184" s="308" t="str">
        <f>IF(AL183="","",VLOOKUP(AL183,'別紙１-１　シフト記号表（従来型・ユニット型共通）'!$C$6:$L$47,10,FALSE))</f>
        <v/>
      </c>
      <c r="AM184" s="308" t="str">
        <f>IF(AM183="","",VLOOKUP(AM183,'別紙１-１　シフト記号表（従来型・ユニット型共通）'!$C$6:$L$47,10,FALSE))</f>
        <v/>
      </c>
      <c r="AN184" s="308" t="str">
        <f>IF(AN183="","",VLOOKUP(AN183,'別紙１-１　シフト記号表（従来型・ユニット型共通）'!$C$6:$L$47,10,FALSE))</f>
        <v/>
      </c>
      <c r="AO184" s="308" t="str">
        <f>IF(AO183="","",VLOOKUP(AO183,'別紙１-１　シフト記号表（従来型・ユニット型共通）'!$C$6:$L$47,10,FALSE))</f>
        <v/>
      </c>
      <c r="AP184" s="308" t="str">
        <f>IF(AP183="","",VLOOKUP(AP183,'別紙１-１　シフト記号表（従来型・ユニット型共通）'!$C$6:$L$47,10,FALSE))</f>
        <v/>
      </c>
      <c r="AQ184" s="309" t="str">
        <f>IF(AQ183="","",VLOOKUP(AQ183,'別紙１-１　シフト記号表（従来型・ユニット型共通）'!$C$6:$L$47,10,FALSE))</f>
        <v/>
      </c>
      <c r="AR184" s="307" t="str">
        <f>IF(AR183="","",VLOOKUP(AR183,'別紙１-１　シフト記号表（従来型・ユニット型共通）'!$C$6:$L$47,10,FALSE))</f>
        <v/>
      </c>
      <c r="AS184" s="308" t="str">
        <f>IF(AS183="","",VLOOKUP(AS183,'別紙１-１　シフト記号表（従来型・ユニット型共通）'!$C$6:$L$47,10,FALSE))</f>
        <v/>
      </c>
      <c r="AT184" s="308" t="str">
        <f>IF(AT183="","",VLOOKUP(AT183,'別紙１-１　シフト記号表（従来型・ユニット型共通）'!$C$6:$L$47,10,FALSE))</f>
        <v/>
      </c>
      <c r="AU184" s="308" t="str">
        <f>IF(AU183="","",VLOOKUP(AU183,'別紙１-１　シフト記号表（従来型・ユニット型共通）'!$C$6:$L$47,10,FALSE))</f>
        <v/>
      </c>
      <c r="AV184" s="308" t="str">
        <f>IF(AV183="","",VLOOKUP(AV183,'別紙１-１　シフト記号表（従来型・ユニット型共通）'!$C$6:$L$47,10,FALSE))</f>
        <v/>
      </c>
      <c r="AW184" s="308" t="str">
        <f>IF(AW183="","",VLOOKUP(AW183,'別紙１-１　シフト記号表（従来型・ユニット型共通）'!$C$6:$L$47,10,FALSE))</f>
        <v/>
      </c>
      <c r="AX184" s="309" t="str">
        <f>IF(AX183="","",VLOOKUP(AX183,'別紙１-１　シフト記号表（従来型・ユニット型共通）'!$C$6:$L$47,10,FALSE))</f>
        <v/>
      </c>
      <c r="AY184" s="307" t="str">
        <f>IF(AY183="","",VLOOKUP(AY183,'別紙１-１　シフト記号表（従来型・ユニット型共通）'!$C$6:$L$47,10,FALSE))</f>
        <v/>
      </c>
      <c r="AZ184" s="308" t="str">
        <f>IF(AZ183="","",VLOOKUP(AZ183,'別紙１-１　シフト記号表（従来型・ユニット型共通）'!$C$6:$L$47,10,FALSE))</f>
        <v/>
      </c>
      <c r="BA184" s="308" t="str">
        <f>IF(BA183="","",VLOOKUP(BA183,'別紙１-１　シフト記号表（従来型・ユニット型共通）'!$C$6:$L$47,10,FALSE))</f>
        <v/>
      </c>
      <c r="BB184" s="1530">
        <f>IF($BE$3="４週",SUM(W184:AX184),IF($BE$3="暦月",SUM(W184:BA184),""))</f>
        <v>0</v>
      </c>
      <c r="BC184" s="1531"/>
      <c r="BD184" s="1532">
        <f>IF($BE$3="４週",BB184/4,IF($BE$3="暦月",(BB184/($BE$8/7)),""))</f>
        <v>0</v>
      </c>
      <c r="BE184" s="1531"/>
      <c r="BF184" s="1527"/>
      <c r="BG184" s="1528"/>
      <c r="BH184" s="1528"/>
      <c r="BI184" s="1528"/>
      <c r="BJ184" s="1529"/>
    </row>
    <row r="185" spans="2:62" ht="20.25" customHeight="1" x14ac:dyDescent="0.15">
      <c r="B185" s="1487">
        <f>B183+1</f>
        <v>85</v>
      </c>
      <c r="C185" s="1489"/>
      <c r="D185" s="1490"/>
      <c r="E185" s="302"/>
      <c r="F185" s="303"/>
      <c r="G185" s="302"/>
      <c r="H185" s="303"/>
      <c r="I185" s="1493"/>
      <c r="J185" s="1494"/>
      <c r="K185" s="1497"/>
      <c r="L185" s="1498"/>
      <c r="M185" s="1498"/>
      <c r="N185" s="1490"/>
      <c r="O185" s="1501"/>
      <c r="P185" s="1502"/>
      <c r="Q185" s="1502"/>
      <c r="R185" s="1502"/>
      <c r="S185" s="1503"/>
      <c r="T185" s="322" t="s">
        <v>921</v>
      </c>
      <c r="V185" s="323"/>
      <c r="W185" s="315"/>
      <c r="X185" s="316"/>
      <c r="Y185" s="316"/>
      <c r="Z185" s="316"/>
      <c r="AA185" s="316"/>
      <c r="AB185" s="316"/>
      <c r="AC185" s="317"/>
      <c r="AD185" s="315"/>
      <c r="AE185" s="316"/>
      <c r="AF185" s="316"/>
      <c r="AG185" s="316"/>
      <c r="AH185" s="316"/>
      <c r="AI185" s="316"/>
      <c r="AJ185" s="317"/>
      <c r="AK185" s="315"/>
      <c r="AL185" s="316"/>
      <c r="AM185" s="316"/>
      <c r="AN185" s="316"/>
      <c r="AO185" s="316"/>
      <c r="AP185" s="316"/>
      <c r="AQ185" s="317"/>
      <c r="AR185" s="315"/>
      <c r="AS185" s="316"/>
      <c r="AT185" s="316"/>
      <c r="AU185" s="316"/>
      <c r="AV185" s="316"/>
      <c r="AW185" s="316"/>
      <c r="AX185" s="317"/>
      <c r="AY185" s="315"/>
      <c r="AZ185" s="316"/>
      <c r="BA185" s="318"/>
      <c r="BB185" s="1507"/>
      <c r="BC185" s="1508"/>
      <c r="BD185" s="1509"/>
      <c r="BE185" s="1510"/>
      <c r="BF185" s="1511"/>
      <c r="BG185" s="1512"/>
      <c r="BH185" s="1512"/>
      <c r="BI185" s="1512"/>
      <c r="BJ185" s="1513"/>
    </row>
    <row r="186" spans="2:62" ht="20.25" customHeight="1" x14ac:dyDescent="0.15">
      <c r="B186" s="1520"/>
      <c r="C186" s="1521"/>
      <c r="D186" s="1522"/>
      <c r="E186" s="324"/>
      <c r="F186" s="325">
        <f>C185</f>
        <v>0</v>
      </c>
      <c r="G186" s="324"/>
      <c r="H186" s="325">
        <f>I185</f>
        <v>0</v>
      </c>
      <c r="I186" s="1523"/>
      <c r="J186" s="1524"/>
      <c r="K186" s="1525"/>
      <c r="L186" s="1526"/>
      <c r="M186" s="1526"/>
      <c r="N186" s="1522"/>
      <c r="O186" s="1501"/>
      <c r="P186" s="1502"/>
      <c r="Q186" s="1502"/>
      <c r="R186" s="1502"/>
      <c r="S186" s="1503"/>
      <c r="T186" s="319" t="s">
        <v>924</v>
      </c>
      <c r="U186" s="320"/>
      <c r="V186" s="321"/>
      <c r="W186" s="307" t="str">
        <f>IF(W185="","",VLOOKUP(W185,'別紙１-１　シフト記号表（従来型・ユニット型共通）'!$C$6:$L$47,10,FALSE))</f>
        <v/>
      </c>
      <c r="X186" s="308" t="str">
        <f>IF(X185="","",VLOOKUP(X185,'別紙１-１　シフト記号表（従来型・ユニット型共通）'!$C$6:$L$47,10,FALSE))</f>
        <v/>
      </c>
      <c r="Y186" s="308" t="str">
        <f>IF(Y185="","",VLOOKUP(Y185,'別紙１-１　シフト記号表（従来型・ユニット型共通）'!$C$6:$L$47,10,FALSE))</f>
        <v/>
      </c>
      <c r="Z186" s="308" t="str">
        <f>IF(Z185="","",VLOOKUP(Z185,'別紙１-１　シフト記号表（従来型・ユニット型共通）'!$C$6:$L$47,10,FALSE))</f>
        <v/>
      </c>
      <c r="AA186" s="308" t="str">
        <f>IF(AA185="","",VLOOKUP(AA185,'別紙１-１　シフト記号表（従来型・ユニット型共通）'!$C$6:$L$47,10,FALSE))</f>
        <v/>
      </c>
      <c r="AB186" s="308" t="str">
        <f>IF(AB185="","",VLOOKUP(AB185,'別紙１-１　シフト記号表（従来型・ユニット型共通）'!$C$6:$L$47,10,FALSE))</f>
        <v/>
      </c>
      <c r="AC186" s="309" t="str">
        <f>IF(AC185="","",VLOOKUP(AC185,'別紙１-１　シフト記号表（従来型・ユニット型共通）'!$C$6:$L$47,10,FALSE))</f>
        <v/>
      </c>
      <c r="AD186" s="307" t="str">
        <f>IF(AD185="","",VLOOKUP(AD185,'別紙１-１　シフト記号表（従来型・ユニット型共通）'!$C$6:$L$47,10,FALSE))</f>
        <v/>
      </c>
      <c r="AE186" s="308" t="str">
        <f>IF(AE185="","",VLOOKUP(AE185,'別紙１-１　シフト記号表（従来型・ユニット型共通）'!$C$6:$L$47,10,FALSE))</f>
        <v/>
      </c>
      <c r="AF186" s="308" t="str">
        <f>IF(AF185="","",VLOOKUP(AF185,'別紙１-１　シフト記号表（従来型・ユニット型共通）'!$C$6:$L$47,10,FALSE))</f>
        <v/>
      </c>
      <c r="AG186" s="308" t="str">
        <f>IF(AG185="","",VLOOKUP(AG185,'別紙１-１　シフト記号表（従来型・ユニット型共通）'!$C$6:$L$47,10,FALSE))</f>
        <v/>
      </c>
      <c r="AH186" s="308" t="str">
        <f>IF(AH185="","",VLOOKUP(AH185,'別紙１-１　シフト記号表（従来型・ユニット型共通）'!$C$6:$L$47,10,FALSE))</f>
        <v/>
      </c>
      <c r="AI186" s="308" t="str">
        <f>IF(AI185="","",VLOOKUP(AI185,'別紙１-１　シフト記号表（従来型・ユニット型共通）'!$C$6:$L$47,10,FALSE))</f>
        <v/>
      </c>
      <c r="AJ186" s="309" t="str">
        <f>IF(AJ185="","",VLOOKUP(AJ185,'別紙１-１　シフト記号表（従来型・ユニット型共通）'!$C$6:$L$47,10,FALSE))</f>
        <v/>
      </c>
      <c r="AK186" s="307" t="str">
        <f>IF(AK185="","",VLOOKUP(AK185,'別紙１-１　シフト記号表（従来型・ユニット型共通）'!$C$6:$L$47,10,FALSE))</f>
        <v/>
      </c>
      <c r="AL186" s="308" t="str">
        <f>IF(AL185="","",VLOOKUP(AL185,'別紙１-１　シフト記号表（従来型・ユニット型共通）'!$C$6:$L$47,10,FALSE))</f>
        <v/>
      </c>
      <c r="AM186" s="308" t="str">
        <f>IF(AM185="","",VLOOKUP(AM185,'別紙１-１　シフト記号表（従来型・ユニット型共通）'!$C$6:$L$47,10,FALSE))</f>
        <v/>
      </c>
      <c r="AN186" s="308" t="str">
        <f>IF(AN185="","",VLOOKUP(AN185,'別紙１-１　シフト記号表（従来型・ユニット型共通）'!$C$6:$L$47,10,FALSE))</f>
        <v/>
      </c>
      <c r="AO186" s="308" t="str">
        <f>IF(AO185="","",VLOOKUP(AO185,'別紙１-１　シフト記号表（従来型・ユニット型共通）'!$C$6:$L$47,10,FALSE))</f>
        <v/>
      </c>
      <c r="AP186" s="308" t="str">
        <f>IF(AP185="","",VLOOKUP(AP185,'別紙１-１　シフト記号表（従来型・ユニット型共通）'!$C$6:$L$47,10,FALSE))</f>
        <v/>
      </c>
      <c r="AQ186" s="309" t="str">
        <f>IF(AQ185="","",VLOOKUP(AQ185,'別紙１-１　シフト記号表（従来型・ユニット型共通）'!$C$6:$L$47,10,FALSE))</f>
        <v/>
      </c>
      <c r="AR186" s="307" t="str">
        <f>IF(AR185="","",VLOOKUP(AR185,'別紙１-１　シフト記号表（従来型・ユニット型共通）'!$C$6:$L$47,10,FALSE))</f>
        <v/>
      </c>
      <c r="AS186" s="308" t="str">
        <f>IF(AS185="","",VLOOKUP(AS185,'別紙１-１　シフト記号表（従来型・ユニット型共通）'!$C$6:$L$47,10,FALSE))</f>
        <v/>
      </c>
      <c r="AT186" s="308" t="str">
        <f>IF(AT185="","",VLOOKUP(AT185,'別紙１-１　シフト記号表（従来型・ユニット型共通）'!$C$6:$L$47,10,FALSE))</f>
        <v/>
      </c>
      <c r="AU186" s="308" t="str">
        <f>IF(AU185="","",VLOOKUP(AU185,'別紙１-１　シフト記号表（従来型・ユニット型共通）'!$C$6:$L$47,10,FALSE))</f>
        <v/>
      </c>
      <c r="AV186" s="308" t="str">
        <f>IF(AV185="","",VLOOKUP(AV185,'別紙１-１　シフト記号表（従来型・ユニット型共通）'!$C$6:$L$47,10,FALSE))</f>
        <v/>
      </c>
      <c r="AW186" s="308" t="str">
        <f>IF(AW185="","",VLOOKUP(AW185,'別紙１-１　シフト記号表（従来型・ユニット型共通）'!$C$6:$L$47,10,FALSE))</f>
        <v/>
      </c>
      <c r="AX186" s="309" t="str">
        <f>IF(AX185="","",VLOOKUP(AX185,'別紙１-１　シフト記号表（従来型・ユニット型共通）'!$C$6:$L$47,10,FALSE))</f>
        <v/>
      </c>
      <c r="AY186" s="307" t="str">
        <f>IF(AY185="","",VLOOKUP(AY185,'別紙１-１　シフト記号表（従来型・ユニット型共通）'!$C$6:$L$47,10,FALSE))</f>
        <v/>
      </c>
      <c r="AZ186" s="308" t="str">
        <f>IF(AZ185="","",VLOOKUP(AZ185,'別紙１-１　シフト記号表（従来型・ユニット型共通）'!$C$6:$L$47,10,FALSE))</f>
        <v/>
      </c>
      <c r="BA186" s="308" t="str">
        <f>IF(BA185="","",VLOOKUP(BA185,'別紙１-１　シフト記号表（従来型・ユニット型共通）'!$C$6:$L$47,10,FALSE))</f>
        <v/>
      </c>
      <c r="BB186" s="1530">
        <f>IF($BE$3="４週",SUM(W186:AX186),IF($BE$3="暦月",SUM(W186:BA186),""))</f>
        <v>0</v>
      </c>
      <c r="BC186" s="1531"/>
      <c r="BD186" s="1532">
        <f>IF($BE$3="４週",BB186/4,IF($BE$3="暦月",(BB186/($BE$8/7)),""))</f>
        <v>0</v>
      </c>
      <c r="BE186" s="1531"/>
      <c r="BF186" s="1527"/>
      <c r="BG186" s="1528"/>
      <c r="BH186" s="1528"/>
      <c r="BI186" s="1528"/>
      <c r="BJ186" s="1529"/>
    </row>
    <row r="187" spans="2:62" ht="20.25" customHeight="1" x14ac:dyDescent="0.15">
      <c r="B187" s="1487">
        <f>B185+1</f>
        <v>86</v>
      </c>
      <c r="C187" s="1489"/>
      <c r="D187" s="1490"/>
      <c r="E187" s="302"/>
      <c r="F187" s="303"/>
      <c r="G187" s="302"/>
      <c r="H187" s="303"/>
      <c r="I187" s="1493"/>
      <c r="J187" s="1494"/>
      <c r="K187" s="1497"/>
      <c r="L187" s="1498"/>
      <c r="M187" s="1498"/>
      <c r="N187" s="1490"/>
      <c r="O187" s="1501"/>
      <c r="P187" s="1502"/>
      <c r="Q187" s="1502"/>
      <c r="R187" s="1502"/>
      <c r="S187" s="1503"/>
      <c r="T187" s="322" t="s">
        <v>921</v>
      </c>
      <c r="V187" s="323"/>
      <c r="W187" s="315"/>
      <c r="X187" s="316"/>
      <c r="Y187" s="316"/>
      <c r="Z187" s="316"/>
      <c r="AA187" s="316"/>
      <c r="AB187" s="316"/>
      <c r="AC187" s="317"/>
      <c r="AD187" s="315"/>
      <c r="AE187" s="316"/>
      <c r="AF187" s="316"/>
      <c r="AG187" s="316"/>
      <c r="AH187" s="316"/>
      <c r="AI187" s="316"/>
      <c r="AJ187" s="317"/>
      <c r="AK187" s="315"/>
      <c r="AL187" s="316"/>
      <c r="AM187" s="316"/>
      <c r="AN187" s="316"/>
      <c r="AO187" s="316"/>
      <c r="AP187" s="316"/>
      <c r="AQ187" s="317"/>
      <c r="AR187" s="315"/>
      <c r="AS187" s="316"/>
      <c r="AT187" s="316"/>
      <c r="AU187" s="316"/>
      <c r="AV187" s="316"/>
      <c r="AW187" s="316"/>
      <c r="AX187" s="317"/>
      <c r="AY187" s="315"/>
      <c r="AZ187" s="316"/>
      <c r="BA187" s="318"/>
      <c r="BB187" s="1507"/>
      <c r="BC187" s="1508"/>
      <c r="BD187" s="1509"/>
      <c r="BE187" s="1510"/>
      <c r="BF187" s="1511"/>
      <c r="BG187" s="1512"/>
      <c r="BH187" s="1512"/>
      <c r="BI187" s="1512"/>
      <c r="BJ187" s="1513"/>
    </row>
    <row r="188" spans="2:62" ht="20.25" customHeight="1" x14ac:dyDescent="0.15">
      <c r="B188" s="1520"/>
      <c r="C188" s="1521"/>
      <c r="D188" s="1522"/>
      <c r="E188" s="324"/>
      <c r="F188" s="325">
        <f>C187</f>
        <v>0</v>
      </c>
      <c r="G188" s="324"/>
      <c r="H188" s="325">
        <f>I187</f>
        <v>0</v>
      </c>
      <c r="I188" s="1523"/>
      <c r="J188" s="1524"/>
      <c r="K188" s="1525"/>
      <c r="L188" s="1526"/>
      <c r="M188" s="1526"/>
      <c r="N188" s="1522"/>
      <c r="O188" s="1501"/>
      <c r="P188" s="1502"/>
      <c r="Q188" s="1502"/>
      <c r="R188" s="1502"/>
      <c r="S188" s="1503"/>
      <c r="T188" s="319" t="s">
        <v>924</v>
      </c>
      <c r="U188" s="320"/>
      <c r="V188" s="321"/>
      <c r="W188" s="307" t="str">
        <f>IF(W187="","",VLOOKUP(W187,'別紙１-１　シフト記号表（従来型・ユニット型共通）'!$C$6:$L$47,10,FALSE))</f>
        <v/>
      </c>
      <c r="X188" s="308" t="str">
        <f>IF(X187="","",VLOOKUP(X187,'別紙１-１　シフト記号表（従来型・ユニット型共通）'!$C$6:$L$47,10,FALSE))</f>
        <v/>
      </c>
      <c r="Y188" s="308" t="str">
        <f>IF(Y187="","",VLOOKUP(Y187,'別紙１-１　シフト記号表（従来型・ユニット型共通）'!$C$6:$L$47,10,FALSE))</f>
        <v/>
      </c>
      <c r="Z188" s="308" t="str">
        <f>IF(Z187="","",VLOOKUP(Z187,'別紙１-１　シフト記号表（従来型・ユニット型共通）'!$C$6:$L$47,10,FALSE))</f>
        <v/>
      </c>
      <c r="AA188" s="308" t="str">
        <f>IF(AA187="","",VLOOKUP(AA187,'別紙１-１　シフト記号表（従来型・ユニット型共通）'!$C$6:$L$47,10,FALSE))</f>
        <v/>
      </c>
      <c r="AB188" s="308" t="str">
        <f>IF(AB187="","",VLOOKUP(AB187,'別紙１-１　シフト記号表（従来型・ユニット型共通）'!$C$6:$L$47,10,FALSE))</f>
        <v/>
      </c>
      <c r="AC188" s="309" t="str">
        <f>IF(AC187="","",VLOOKUP(AC187,'別紙１-１　シフト記号表（従来型・ユニット型共通）'!$C$6:$L$47,10,FALSE))</f>
        <v/>
      </c>
      <c r="AD188" s="307" t="str">
        <f>IF(AD187="","",VLOOKUP(AD187,'別紙１-１　シフト記号表（従来型・ユニット型共通）'!$C$6:$L$47,10,FALSE))</f>
        <v/>
      </c>
      <c r="AE188" s="308" t="str">
        <f>IF(AE187="","",VLOOKUP(AE187,'別紙１-１　シフト記号表（従来型・ユニット型共通）'!$C$6:$L$47,10,FALSE))</f>
        <v/>
      </c>
      <c r="AF188" s="308" t="str">
        <f>IF(AF187="","",VLOOKUP(AF187,'別紙１-１　シフト記号表（従来型・ユニット型共通）'!$C$6:$L$47,10,FALSE))</f>
        <v/>
      </c>
      <c r="AG188" s="308" t="str">
        <f>IF(AG187="","",VLOOKUP(AG187,'別紙１-１　シフト記号表（従来型・ユニット型共通）'!$C$6:$L$47,10,FALSE))</f>
        <v/>
      </c>
      <c r="AH188" s="308" t="str">
        <f>IF(AH187="","",VLOOKUP(AH187,'別紙１-１　シフト記号表（従来型・ユニット型共通）'!$C$6:$L$47,10,FALSE))</f>
        <v/>
      </c>
      <c r="AI188" s="308" t="str">
        <f>IF(AI187="","",VLOOKUP(AI187,'別紙１-１　シフト記号表（従来型・ユニット型共通）'!$C$6:$L$47,10,FALSE))</f>
        <v/>
      </c>
      <c r="AJ188" s="309" t="str">
        <f>IF(AJ187="","",VLOOKUP(AJ187,'別紙１-１　シフト記号表（従来型・ユニット型共通）'!$C$6:$L$47,10,FALSE))</f>
        <v/>
      </c>
      <c r="AK188" s="307" t="str">
        <f>IF(AK187="","",VLOOKUP(AK187,'別紙１-１　シフト記号表（従来型・ユニット型共通）'!$C$6:$L$47,10,FALSE))</f>
        <v/>
      </c>
      <c r="AL188" s="308" t="str">
        <f>IF(AL187="","",VLOOKUP(AL187,'別紙１-１　シフト記号表（従来型・ユニット型共通）'!$C$6:$L$47,10,FALSE))</f>
        <v/>
      </c>
      <c r="AM188" s="308" t="str">
        <f>IF(AM187="","",VLOOKUP(AM187,'別紙１-１　シフト記号表（従来型・ユニット型共通）'!$C$6:$L$47,10,FALSE))</f>
        <v/>
      </c>
      <c r="AN188" s="308" t="str">
        <f>IF(AN187="","",VLOOKUP(AN187,'別紙１-１　シフト記号表（従来型・ユニット型共通）'!$C$6:$L$47,10,FALSE))</f>
        <v/>
      </c>
      <c r="AO188" s="308" t="str">
        <f>IF(AO187="","",VLOOKUP(AO187,'別紙１-１　シフト記号表（従来型・ユニット型共通）'!$C$6:$L$47,10,FALSE))</f>
        <v/>
      </c>
      <c r="AP188" s="308" t="str">
        <f>IF(AP187="","",VLOOKUP(AP187,'別紙１-１　シフト記号表（従来型・ユニット型共通）'!$C$6:$L$47,10,FALSE))</f>
        <v/>
      </c>
      <c r="AQ188" s="309" t="str">
        <f>IF(AQ187="","",VLOOKUP(AQ187,'別紙１-１　シフト記号表（従来型・ユニット型共通）'!$C$6:$L$47,10,FALSE))</f>
        <v/>
      </c>
      <c r="AR188" s="307" t="str">
        <f>IF(AR187="","",VLOOKUP(AR187,'別紙１-１　シフト記号表（従来型・ユニット型共通）'!$C$6:$L$47,10,FALSE))</f>
        <v/>
      </c>
      <c r="AS188" s="308" t="str">
        <f>IF(AS187="","",VLOOKUP(AS187,'別紙１-１　シフト記号表（従来型・ユニット型共通）'!$C$6:$L$47,10,FALSE))</f>
        <v/>
      </c>
      <c r="AT188" s="308" t="str">
        <f>IF(AT187="","",VLOOKUP(AT187,'別紙１-１　シフト記号表（従来型・ユニット型共通）'!$C$6:$L$47,10,FALSE))</f>
        <v/>
      </c>
      <c r="AU188" s="308" t="str">
        <f>IF(AU187="","",VLOOKUP(AU187,'別紙１-１　シフト記号表（従来型・ユニット型共通）'!$C$6:$L$47,10,FALSE))</f>
        <v/>
      </c>
      <c r="AV188" s="308" t="str">
        <f>IF(AV187="","",VLOOKUP(AV187,'別紙１-１　シフト記号表（従来型・ユニット型共通）'!$C$6:$L$47,10,FALSE))</f>
        <v/>
      </c>
      <c r="AW188" s="308" t="str">
        <f>IF(AW187="","",VLOOKUP(AW187,'別紙１-１　シフト記号表（従来型・ユニット型共通）'!$C$6:$L$47,10,FALSE))</f>
        <v/>
      </c>
      <c r="AX188" s="309" t="str">
        <f>IF(AX187="","",VLOOKUP(AX187,'別紙１-１　シフト記号表（従来型・ユニット型共通）'!$C$6:$L$47,10,FALSE))</f>
        <v/>
      </c>
      <c r="AY188" s="307" t="str">
        <f>IF(AY187="","",VLOOKUP(AY187,'別紙１-１　シフト記号表（従来型・ユニット型共通）'!$C$6:$L$47,10,FALSE))</f>
        <v/>
      </c>
      <c r="AZ188" s="308" t="str">
        <f>IF(AZ187="","",VLOOKUP(AZ187,'別紙１-１　シフト記号表（従来型・ユニット型共通）'!$C$6:$L$47,10,FALSE))</f>
        <v/>
      </c>
      <c r="BA188" s="308" t="str">
        <f>IF(BA187="","",VLOOKUP(BA187,'別紙１-１　シフト記号表（従来型・ユニット型共通）'!$C$6:$L$47,10,FALSE))</f>
        <v/>
      </c>
      <c r="BB188" s="1530">
        <f>IF($BE$3="４週",SUM(W188:AX188),IF($BE$3="暦月",SUM(W188:BA188),""))</f>
        <v>0</v>
      </c>
      <c r="BC188" s="1531"/>
      <c r="BD188" s="1532">
        <f>IF($BE$3="４週",BB188/4,IF($BE$3="暦月",(BB188/($BE$8/7)),""))</f>
        <v>0</v>
      </c>
      <c r="BE188" s="1531"/>
      <c r="BF188" s="1527"/>
      <c r="BG188" s="1528"/>
      <c r="BH188" s="1528"/>
      <c r="BI188" s="1528"/>
      <c r="BJ188" s="1529"/>
    </row>
    <row r="189" spans="2:62" ht="20.25" customHeight="1" x14ac:dyDescent="0.15">
      <c r="B189" s="1487">
        <f>B187+1</f>
        <v>87</v>
      </c>
      <c r="C189" s="1489"/>
      <c r="D189" s="1490"/>
      <c r="E189" s="302"/>
      <c r="F189" s="303"/>
      <c r="G189" s="302"/>
      <c r="H189" s="303"/>
      <c r="I189" s="1493"/>
      <c r="J189" s="1494"/>
      <c r="K189" s="1497"/>
      <c r="L189" s="1498"/>
      <c r="M189" s="1498"/>
      <c r="N189" s="1490"/>
      <c r="O189" s="1501"/>
      <c r="P189" s="1502"/>
      <c r="Q189" s="1502"/>
      <c r="R189" s="1502"/>
      <c r="S189" s="1503"/>
      <c r="T189" s="322" t="s">
        <v>921</v>
      </c>
      <c r="V189" s="323"/>
      <c r="W189" s="315"/>
      <c r="X189" s="316"/>
      <c r="Y189" s="316"/>
      <c r="Z189" s="316"/>
      <c r="AA189" s="316"/>
      <c r="AB189" s="316"/>
      <c r="AC189" s="317"/>
      <c r="AD189" s="315"/>
      <c r="AE189" s="316"/>
      <c r="AF189" s="316"/>
      <c r="AG189" s="316"/>
      <c r="AH189" s="316"/>
      <c r="AI189" s="316"/>
      <c r="AJ189" s="317"/>
      <c r="AK189" s="315"/>
      <c r="AL189" s="316"/>
      <c r="AM189" s="316"/>
      <c r="AN189" s="316"/>
      <c r="AO189" s="316"/>
      <c r="AP189" s="316"/>
      <c r="AQ189" s="317"/>
      <c r="AR189" s="315"/>
      <c r="AS189" s="316"/>
      <c r="AT189" s="316"/>
      <c r="AU189" s="316"/>
      <c r="AV189" s="316"/>
      <c r="AW189" s="316"/>
      <c r="AX189" s="317"/>
      <c r="AY189" s="315"/>
      <c r="AZ189" s="316"/>
      <c r="BA189" s="318"/>
      <c r="BB189" s="1507"/>
      <c r="BC189" s="1508"/>
      <c r="BD189" s="1509"/>
      <c r="BE189" s="1510"/>
      <c r="BF189" s="1511"/>
      <c r="BG189" s="1512"/>
      <c r="BH189" s="1512"/>
      <c r="BI189" s="1512"/>
      <c r="BJ189" s="1513"/>
    </row>
    <row r="190" spans="2:62" ht="20.25" customHeight="1" x14ac:dyDescent="0.15">
      <c r="B190" s="1520"/>
      <c r="C190" s="1521"/>
      <c r="D190" s="1522"/>
      <c r="E190" s="324"/>
      <c r="F190" s="325">
        <f>C189</f>
        <v>0</v>
      </c>
      <c r="G190" s="324"/>
      <c r="H190" s="325">
        <f>I189</f>
        <v>0</v>
      </c>
      <c r="I190" s="1523"/>
      <c r="J190" s="1524"/>
      <c r="K190" s="1525"/>
      <c r="L190" s="1526"/>
      <c r="M190" s="1526"/>
      <c r="N190" s="1522"/>
      <c r="O190" s="1501"/>
      <c r="P190" s="1502"/>
      <c r="Q190" s="1502"/>
      <c r="R190" s="1502"/>
      <c r="S190" s="1503"/>
      <c r="T190" s="319" t="s">
        <v>924</v>
      </c>
      <c r="U190" s="320"/>
      <c r="V190" s="321"/>
      <c r="W190" s="307" t="str">
        <f>IF(W189="","",VLOOKUP(W189,'別紙１-１　シフト記号表（従来型・ユニット型共通）'!$C$6:$L$47,10,FALSE))</f>
        <v/>
      </c>
      <c r="X190" s="308" t="str">
        <f>IF(X189="","",VLOOKUP(X189,'別紙１-１　シフト記号表（従来型・ユニット型共通）'!$C$6:$L$47,10,FALSE))</f>
        <v/>
      </c>
      <c r="Y190" s="308" t="str">
        <f>IF(Y189="","",VLOOKUP(Y189,'別紙１-１　シフト記号表（従来型・ユニット型共通）'!$C$6:$L$47,10,FALSE))</f>
        <v/>
      </c>
      <c r="Z190" s="308" t="str">
        <f>IF(Z189="","",VLOOKUP(Z189,'別紙１-１　シフト記号表（従来型・ユニット型共通）'!$C$6:$L$47,10,FALSE))</f>
        <v/>
      </c>
      <c r="AA190" s="308" t="str">
        <f>IF(AA189="","",VLOOKUP(AA189,'別紙１-１　シフト記号表（従来型・ユニット型共通）'!$C$6:$L$47,10,FALSE))</f>
        <v/>
      </c>
      <c r="AB190" s="308" t="str">
        <f>IF(AB189="","",VLOOKUP(AB189,'別紙１-１　シフト記号表（従来型・ユニット型共通）'!$C$6:$L$47,10,FALSE))</f>
        <v/>
      </c>
      <c r="AC190" s="309" t="str">
        <f>IF(AC189="","",VLOOKUP(AC189,'別紙１-１　シフト記号表（従来型・ユニット型共通）'!$C$6:$L$47,10,FALSE))</f>
        <v/>
      </c>
      <c r="AD190" s="307" t="str">
        <f>IF(AD189="","",VLOOKUP(AD189,'別紙１-１　シフト記号表（従来型・ユニット型共通）'!$C$6:$L$47,10,FALSE))</f>
        <v/>
      </c>
      <c r="AE190" s="308" t="str">
        <f>IF(AE189="","",VLOOKUP(AE189,'別紙１-１　シフト記号表（従来型・ユニット型共通）'!$C$6:$L$47,10,FALSE))</f>
        <v/>
      </c>
      <c r="AF190" s="308" t="str">
        <f>IF(AF189="","",VLOOKUP(AF189,'別紙１-１　シフト記号表（従来型・ユニット型共通）'!$C$6:$L$47,10,FALSE))</f>
        <v/>
      </c>
      <c r="AG190" s="308" t="str">
        <f>IF(AG189="","",VLOOKUP(AG189,'別紙１-１　シフト記号表（従来型・ユニット型共通）'!$C$6:$L$47,10,FALSE))</f>
        <v/>
      </c>
      <c r="AH190" s="308" t="str">
        <f>IF(AH189="","",VLOOKUP(AH189,'別紙１-１　シフト記号表（従来型・ユニット型共通）'!$C$6:$L$47,10,FALSE))</f>
        <v/>
      </c>
      <c r="AI190" s="308" t="str">
        <f>IF(AI189="","",VLOOKUP(AI189,'別紙１-１　シフト記号表（従来型・ユニット型共通）'!$C$6:$L$47,10,FALSE))</f>
        <v/>
      </c>
      <c r="AJ190" s="309" t="str">
        <f>IF(AJ189="","",VLOOKUP(AJ189,'別紙１-１　シフト記号表（従来型・ユニット型共通）'!$C$6:$L$47,10,FALSE))</f>
        <v/>
      </c>
      <c r="AK190" s="307" t="str">
        <f>IF(AK189="","",VLOOKUP(AK189,'別紙１-１　シフト記号表（従来型・ユニット型共通）'!$C$6:$L$47,10,FALSE))</f>
        <v/>
      </c>
      <c r="AL190" s="308" t="str">
        <f>IF(AL189="","",VLOOKUP(AL189,'別紙１-１　シフト記号表（従来型・ユニット型共通）'!$C$6:$L$47,10,FALSE))</f>
        <v/>
      </c>
      <c r="AM190" s="308" t="str">
        <f>IF(AM189="","",VLOOKUP(AM189,'別紙１-１　シフト記号表（従来型・ユニット型共通）'!$C$6:$L$47,10,FALSE))</f>
        <v/>
      </c>
      <c r="AN190" s="308" t="str">
        <f>IF(AN189="","",VLOOKUP(AN189,'別紙１-１　シフト記号表（従来型・ユニット型共通）'!$C$6:$L$47,10,FALSE))</f>
        <v/>
      </c>
      <c r="AO190" s="308" t="str">
        <f>IF(AO189="","",VLOOKUP(AO189,'別紙１-１　シフト記号表（従来型・ユニット型共通）'!$C$6:$L$47,10,FALSE))</f>
        <v/>
      </c>
      <c r="AP190" s="308" t="str">
        <f>IF(AP189="","",VLOOKUP(AP189,'別紙１-１　シフト記号表（従来型・ユニット型共通）'!$C$6:$L$47,10,FALSE))</f>
        <v/>
      </c>
      <c r="AQ190" s="309" t="str">
        <f>IF(AQ189="","",VLOOKUP(AQ189,'別紙１-１　シフト記号表（従来型・ユニット型共通）'!$C$6:$L$47,10,FALSE))</f>
        <v/>
      </c>
      <c r="AR190" s="307" t="str">
        <f>IF(AR189="","",VLOOKUP(AR189,'別紙１-１　シフト記号表（従来型・ユニット型共通）'!$C$6:$L$47,10,FALSE))</f>
        <v/>
      </c>
      <c r="AS190" s="308" t="str">
        <f>IF(AS189="","",VLOOKUP(AS189,'別紙１-１　シフト記号表（従来型・ユニット型共通）'!$C$6:$L$47,10,FALSE))</f>
        <v/>
      </c>
      <c r="AT190" s="308" t="str">
        <f>IF(AT189="","",VLOOKUP(AT189,'別紙１-１　シフト記号表（従来型・ユニット型共通）'!$C$6:$L$47,10,FALSE))</f>
        <v/>
      </c>
      <c r="AU190" s="308" t="str">
        <f>IF(AU189="","",VLOOKUP(AU189,'別紙１-１　シフト記号表（従来型・ユニット型共通）'!$C$6:$L$47,10,FALSE))</f>
        <v/>
      </c>
      <c r="AV190" s="308" t="str">
        <f>IF(AV189="","",VLOOKUP(AV189,'別紙１-１　シフト記号表（従来型・ユニット型共通）'!$C$6:$L$47,10,FALSE))</f>
        <v/>
      </c>
      <c r="AW190" s="308" t="str">
        <f>IF(AW189="","",VLOOKUP(AW189,'別紙１-１　シフト記号表（従来型・ユニット型共通）'!$C$6:$L$47,10,FALSE))</f>
        <v/>
      </c>
      <c r="AX190" s="309" t="str">
        <f>IF(AX189="","",VLOOKUP(AX189,'別紙１-１　シフト記号表（従来型・ユニット型共通）'!$C$6:$L$47,10,FALSE))</f>
        <v/>
      </c>
      <c r="AY190" s="307" t="str">
        <f>IF(AY189="","",VLOOKUP(AY189,'別紙１-１　シフト記号表（従来型・ユニット型共通）'!$C$6:$L$47,10,FALSE))</f>
        <v/>
      </c>
      <c r="AZ190" s="308" t="str">
        <f>IF(AZ189="","",VLOOKUP(AZ189,'別紙１-１　シフト記号表（従来型・ユニット型共通）'!$C$6:$L$47,10,FALSE))</f>
        <v/>
      </c>
      <c r="BA190" s="308" t="str">
        <f>IF(BA189="","",VLOOKUP(BA189,'別紙１-１　シフト記号表（従来型・ユニット型共通）'!$C$6:$L$47,10,FALSE))</f>
        <v/>
      </c>
      <c r="BB190" s="1530">
        <f>IF($BE$3="４週",SUM(W190:AX190),IF($BE$3="暦月",SUM(W190:BA190),""))</f>
        <v>0</v>
      </c>
      <c r="BC190" s="1531"/>
      <c r="BD190" s="1532">
        <f>IF($BE$3="４週",BB190/4,IF($BE$3="暦月",(BB190/($BE$8/7)),""))</f>
        <v>0</v>
      </c>
      <c r="BE190" s="1531"/>
      <c r="BF190" s="1527"/>
      <c r="BG190" s="1528"/>
      <c r="BH190" s="1528"/>
      <c r="BI190" s="1528"/>
      <c r="BJ190" s="1529"/>
    </row>
    <row r="191" spans="2:62" ht="20.25" customHeight="1" x14ac:dyDescent="0.15">
      <c r="B191" s="1487">
        <f>B189+1</f>
        <v>88</v>
      </c>
      <c r="C191" s="1489"/>
      <c r="D191" s="1490"/>
      <c r="E191" s="302"/>
      <c r="F191" s="303"/>
      <c r="G191" s="302"/>
      <c r="H191" s="303"/>
      <c r="I191" s="1493"/>
      <c r="J191" s="1494"/>
      <c r="K191" s="1497"/>
      <c r="L191" s="1498"/>
      <c r="M191" s="1498"/>
      <c r="N191" s="1490"/>
      <c r="O191" s="1501"/>
      <c r="P191" s="1502"/>
      <c r="Q191" s="1502"/>
      <c r="R191" s="1502"/>
      <c r="S191" s="1503"/>
      <c r="T191" s="322" t="s">
        <v>921</v>
      </c>
      <c r="V191" s="323"/>
      <c r="W191" s="315"/>
      <c r="X191" s="316"/>
      <c r="Y191" s="316"/>
      <c r="Z191" s="316"/>
      <c r="AA191" s="316"/>
      <c r="AB191" s="316"/>
      <c r="AC191" s="317"/>
      <c r="AD191" s="315"/>
      <c r="AE191" s="316"/>
      <c r="AF191" s="316"/>
      <c r="AG191" s="316"/>
      <c r="AH191" s="316"/>
      <c r="AI191" s="316"/>
      <c r="AJ191" s="317"/>
      <c r="AK191" s="315"/>
      <c r="AL191" s="316"/>
      <c r="AM191" s="316"/>
      <c r="AN191" s="316"/>
      <c r="AO191" s="316"/>
      <c r="AP191" s="316"/>
      <c r="AQ191" s="317"/>
      <c r="AR191" s="315"/>
      <c r="AS191" s="316"/>
      <c r="AT191" s="316"/>
      <c r="AU191" s="316"/>
      <c r="AV191" s="316"/>
      <c r="AW191" s="316"/>
      <c r="AX191" s="317"/>
      <c r="AY191" s="315"/>
      <c r="AZ191" s="316"/>
      <c r="BA191" s="318"/>
      <c r="BB191" s="1507"/>
      <c r="BC191" s="1508"/>
      <c r="BD191" s="1509"/>
      <c r="BE191" s="1510"/>
      <c r="BF191" s="1511"/>
      <c r="BG191" s="1512"/>
      <c r="BH191" s="1512"/>
      <c r="BI191" s="1512"/>
      <c r="BJ191" s="1513"/>
    </row>
    <row r="192" spans="2:62" ht="20.25" customHeight="1" x14ac:dyDescent="0.15">
      <c r="B192" s="1520"/>
      <c r="C192" s="1521"/>
      <c r="D192" s="1522"/>
      <c r="E192" s="324"/>
      <c r="F192" s="325">
        <f>C191</f>
        <v>0</v>
      </c>
      <c r="G192" s="324"/>
      <c r="H192" s="325">
        <f>I191</f>
        <v>0</v>
      </c>
      <c r="I192" s="1523"/>
      <c r="J192" s="1524"/>
      <c r="K192" s="1525"/>
      <c r="L192" s="1526"/>
      <c r="M192" s="1526"/>
      <c r="N192" s="1522"/>
      <c r="O192" s="1501"/>
      <c r="P192" s="1502"/>
      <c r="Q192" s="1502"/>
      <c r="R192" s="1502"/>
      <c r="S192" s="1503"/>
      <c r="T192" s="319" t="s">
        <v>924</v>
      </c>
      <c r="U192" s="320"/>
      <c r="V192" s="321"/>
      <c r="W192" s="307" t="str">
        <f>IF(W191="","",VLOOKUP(W191,'別紙１-１　シフト記号表（従来型・ユニット型共通）'!$C$6:$L$47,10,FALSE))</f>
        <v/>
      </c>
      <c r="X192" s="308" t="str">
        <f>IF(X191="","",VLOOKUP(X191,'別紙１-１　シフト記号表（従来型・ユニット型共通）'!$C$6:$L$47,10,FALSE))</f>
        <v/>
      </c>
      <c r="Y192" s="308" t="str">
        <f>IF(Y191="","",VLOOKUP(Y191,'別紙１-１　シフト記号表（従来型・ユニット型共通）'!$C$6:$L$47,10,FALSE))</f>
        <v/>
      </c>
      <c r="Z192" s="308" t="str">
        <f>IF(Z191="","",VLOOKUP(Z191,'別紙１-１　シフト記号表（従来型・ユニット型共通）'!$C$6:$L$47,10,FALSE))</f>
        <v/>
      </c>
      <c r="AA192" s="308" t="str">
        <f>IF(AA191="","",VLOOKUP(AA191,'別紙１-１　シフト記号表（従来型・ユニット型共通）'!$C$6:$L$47,10,FALSE))</f>
        <v/>
      </c>
      <c r="AB192" s="308" t="str">
        <f>IF(AB191="","",VLOOKUP(AB191,'別紙１-１　シフト記号表（従来型・ユニット型共通）'!$C$6:$L$47,10,FALSE))</f>
        <v/>
      </c>
      <c r="AC192" s="309" t="str">
        <f>IF(AC191="","",VLOOKUP(AC191,'別紙１-１　シフト記号表（従来型・ユニット型共通）'!$C$6:$L$47,10,FALSE))</f>
        <v/>
      </c>
      <c r="AD192" s="307" t="str">
        <f>IF(AD191="","",VLOOKUP(AD191,'別紙１-１　シフト記号表（従来型・ユニット型共通）'!$C$6:$L$47,10,FALSE))</f>
        <v/>
      </c>
      <c r="AE192" s="308" t="str">
        <f>IF(AE191="","",VLOOKUP(AE191,'別紙１-１　シフト記号表（従来型・ユニット型共通）'!$C$6:$L$47,10,FALSE))</f>
        <v/>
      </c>
      <c r="AF192" s="308" t="str">
        <f>IF(AF191="","",VLOOKUP(AF191,'別紙１-１　シフト記号表（従来型・ユニット型共通）'!$C$6:$L$47,10,FALSE))</f>
        <v/>
      </c>
      <c r="AG192" s="308" t="str">
        <f>IF(AG191="","",VLOOKUP(AG191,'別紙１-１　シフト記号表（従来型・ユニット型共通）'!$C$6:$L$47,10,FALSE))</f>
        <v/>
      </c>
      <c r="AH192" s="308" t="str">
        <f>IF(AH191="","",VLOOKUP(AH191,'別紙１-１　シフト記号表（従来型・ユニット型共通）'!$C$6:$L$47,10,FALSE))</f>
        <v/>
      </c>
      <c r="AI192" s="308" t="str">
        <f>IF(AI191="","",VLOOKUP(AI191,'別紙１-１　シフト記号表（従来型・ユニット型共通）'!$C$6:$L$47,10,FALSE))</f>
        <v/>
      </c>
      <c r="AJ192" s="309" t="str">
        <f>IF(AJ191="","",VLOOKUP(AJ191,'別紙１-１　シフト記号表（従来型・ユニット型共通）'!$C$6:$L$47,10,FALSE))</f>
        <v/>
      </c>
      <c r="AK192" s="307" t="str">
        <f>IF(AK191="","",VLOOKUP(AK191,'別紙１-１　シフト記号表（従来型・ユニット型共通）'!$C$6:$L$47,10,FALSE))</f>
        <v/>
      </c>
      <c r="AL192" s="308" t="str">
        <f>IF(AL191="","",VLOOKUP(AL191,'別紙１-１　シフト記号表（従来型・ユニット型共通）'!$C$6:$L$47,10,FALSE))</f>
        <v/>
      </c>
      <c r="AM192" s="308" t="str">
        <f>IF(AM191="","",VLOOKUP(AM191,'別紙１-１　シフト記号表（従来型・ユニット型共通）'!$C$6:$L$47,10,FALSE))</f>
        <v/>
      </c>
      <c r="AN192" s="308" t="str">
        <f>IF(AN191="","",VLOOKUP(AN191,'別紙１-１　シフト記号表（従来型・ユニット型共通）'!$C$6:$L$47,10,FALSE))</f>
        <v/>
      </c>
      <c r="AO192" s="308" t="str">
        <f>IF(AO191="","",VLOOKUP(AO191,'別紙１-１　シフト記号表（従来型・ユニット型共通）'!$C$6:$L$47,10,FALSE))</f>
        <v/>
      </c>
      <c r="AP192" s="308" t="str">
        <f>IF(AP191="","",VLOOKUP(AP191,'別紙１-１　シフト記号表（従来型・ユニット型共通）'!$C$6:$L$47,10,FALSE))</f>
        <v/>
      </c>
      <c r="AQ192" s="309" t="str">
        <f>IF(AQ191="","",VLOOKUP(AQ191,'別紙１-１　シフト記号表（従来型・ユニット型共通）'!$C$6:$L$47,10,FALSE))</f>
        <v/>
      </c>
      <c r="AR192" s="307" t="str">
        <f>IF(AR191="","",VLOOKUP(AR191,'別紙１-１　シフト記号表（従来型・ユニット型共通）'!$C$6:$L$47,10,FALSE))</f>
        <v/>
      </c>
      <c r="AS192" s="308" t="str">
        <f>IF(AS191="","",VLOOKUP(AS191,'別紙１-１　シフト記号表（従来型・ユニット型共通）'!$C$6:$L$47,10,FALSE))</f>
        <v/>
      </c>
      <c r="AT192" s="308" t="str">
        <f>IF(AT191="","",VLOOKUP(AT191,'別紙１-１　シフト記号表（従来型・ユニット型共通）'!$C$6:$L$47,10,FALSE))</f>
        <v/>
      </c>
      <c r="AU192" s="308" t="str">
        <f>IF(AU191="","",VLOOKUP(AU191,'別紙１-１　シフト記号表（従来型・ユニット型共通）'!$C$6:$L$47,10,FALSE))</f>
        <v/>
      </c>
      <c r="AV192" s="308" t="str">
        <f>IF(AV191="","",VLOOKUP(AV191,'別紙１-１　シフト記号表（従来型・ユニット型共通）'!$C$6:$L$47,10,FALSE))</f>
        <v/>
      </c>
      <c r="AW192" s="308" t="str">
        <f>IF(AW191="","",VLOOKUP(AW191,'別紙１-１　シフト記号表（従来型・ユニット型共通）'!$C$6:$L$47,10,FALSE))</f>
        <v/>
      </c>
      <c r="AX192" s="309" t="str">
        <f>IF(AX191="","",VLOOKUP(AX191,'別紙１-１　シフト記号表（従来型・ユニット型共通）'!$C$6:$L$47,10,FALSE))</f>
        <v/>
      </c>
      <c r="AY192" s="307" t="str">
        <f>IF(AY191="","",VLOOKUP(AY191,'別紙１-１　シフト記号表（従来型・ユニット型共通）'!$C$6:$L$47,10,FALSE))</f>
        <v/>
      </c>
      <c r="AZ192" s="308" t="str">
        <f>IF(AZ191="","",VLOOKUP(AZ191,'別紙１-１　シフト記号表（従来型・ユニット型共通）'!$C$6:$L$47,10,FALSE))</f>
        <v/>
      </c>
      <c r="BA192" s="308" t="str">
        <f>IF(BA191="","",VLOOKUP(BA191,'別紙１-１　シフト記号表（従来型・ユニット型共通）'!$C$6:$L$47,10,FALSE))</f>
        <v/>
      </c>
      <c r="BB192" s="1530">
        <f>IF($BE$3="４週",SUM(W192:AX192),IF($BE$3="暦月",SUM(W192:BA192),""))</f>
        <v>0</v>
      </c>
      <c r="BC192" s="1531"/>
      <c r="BD192" s="1532">
        <f>IF($BE$3="４週",BB192/4,IF($BE$3="暦月",(BB192/($BE$8/7)),""))</f>
        <v>0</v>
      </c>
      <c r="BE192" s="1531"/>
      <c r="BF192" s="1527"/>
      <c r="BG192" s="1528"/>
      <c r="BH192" s="1528"/>
      <c r="BI192" s="1528"/>
      <c r="BJ192" s="1529"/>
    </row>
    <row r="193" spans="2:62" ht="20.25" customHeight="1" x14ac:dyDescent="0.15">
      <c r="B193" s="1487">
        <f>B191+1</f>
        <v>89</v>
      </c>
      <c r="C193" s="1489"/>
      <c r="D193" s="1490"/>
      <c r="E193" s="302"/>
      <c r="F193" s="303"/>
      <c r="G193" s="302"/>
      <c r="H193" s="303"/>
      <c r="I193" s="1493"/>
      <c r="J193" s="1494"/>
      <c r="K193" s="1497"/>
      <c r="L193" s="1498"/>
      <c r="M193" s="1498"/>
      <c r="N193" s="1490"/>
      <c r="O193" s="1501"/>
      <c r="P193" s="1502"/>
      <c r="Q193" s="1502"/>
      <c r="R193" s="1502"/>
      <c r="S193" s="1503"/>
      <c r="T193" s="322" t="s">
        <v>921</v>
      </c>
      <c r="V193" s="323"/>
      <c r="W193" s="315"/>
      <c r="X193" s="316"/>
      <c r="Y193" s="316"/>
      <c r="Z193" s="316"/>
      <c r="AA193" s="316"/>
      <c r="AB193" s="316"/>
      <c r="AC193" s="317"/>
      <c r="AD193" s="315"/>
      <c r="AE193" s="316"/>
      <c r="AF193" s="316"/>
      <c r="AG193" s="316"/>
      <c r="AH193" s="316"/>
      <c r="AI193" s="316"/>
      <c r="AJ193" s="317"/>
      <c r="AK193" s="315"/>
      <c r="AL193" s="316"/>
      <c r="AM193" s="316"/>
      <c r="AN193" s="316"/>
      <c r="AO193" s="316"/>
      <c r="AP193" s="316"/>
      <c r="AQ193" s="317"/>
      <c r="AR193" s="315"/>
      <c r="AS193" s="316"/>
      <c r="AT193" s="316"/>
      <c r="AU193" s="316"/>
      <c r="AV193" s="316"/>
      <c r="AW193" s="316"/>
      <c r="AX193" s="317"/>
      <c r="AY193" s="315"/>
      <c r="AZ193" s="316"/>
      <c r="BA193" s="318"/>
      <c r="BB193" s="1507"/>
      <c r="BC193" s="1508"/>
      <c r="BD193" s="1509"/>
      <c r="BE193" s="1510"/>
      <c r="BF193" s="1511"/>
      <c r="BG193" s="1512"/>
      <c r="BH193" s="1512"/>
      <c r="BI193" s="1512"/>
      <c r="BJ193" s="1513"/>
    </row>
    <row r="194" spans="2:62" ht="20.25" customHeight="1" x14ac:dyDescent="0.15">
      <c r="B194" s="1520"/>
      <c r="C194" s="1521"/>
      <c r="D194" s="1522"/>
      <c r="E194" s="324"/>
      <c r="F194" s="325">
        <f>C193</f>
        <v>0</v>
      </c>
      <c r="G194" s="324"/>
      <c r="H194" s="325">
        <f>I193</f>
        <v>0</v>
      </c>
      <c r="I194" s="1523"/>
      <c r="J194" s="1524"/>
      <c r="K194" s="1525"/>
      <c r="L194" s="1526"/>
      <c r="M194" s="1526"/>
      <c r="N194" s="1522"/>
      <c r="O194" s="1501"/>
      <c r="P194" s="1502"/>
      <c r="Q194" s="1502"/>
      <c r="R194" s="1502"/>
      <c r="S194" s="1503"/>
      <c r="T194" s="319" t="s">
        <v>924</v>
      </c>
      <c r="U194" s="320"/>
      <c r="V194" s="321"/>
      <c r="W194" s="307" t="str">
        <f>IF(W193="","",VLOOKUP(W193,'別紙１-１　シフト記号表（従来型・ユニット型共通）'!$C$6:$L$47,10,FALSE))</f>
        <v/>
      </c>
      <c r="X194" s="308" t="str">
        <f>IF(X193="","",VLOOKUP(X193,'別紙１-１　シフト記号表（従来型・ユニット型共通）'!$C$6:$L$47,10,FALSE))</f>
        <v/>
      </c>
      <c r="Y194" s="308" t="str">
        <f>IF(Y193="","",VLOOKUP(Y193,'別紙１-１　シフト記号表（従来型・ユニット型共通）'!$C$6:$L$47,10,FALSE))</f>
        <v/>
      </c>
      <c r="Z194" s="308" t="str">
        <f>IF(Z193="","",VLOOKUP(Z193,'別紙１-１　シフト記号表（従来型・ユニット型共通）'!$C$6:$L$47,10,FALSE))</f>
        <v/>
      </c>
      <c r="AA194" s="308" t="str">
        <f>IF(AA193="","",VLOOKUP(AA193,'別紙１-１　シフト記号表（従来型・ユニット型共通）'!$C$6:$L$47,10,FALSE))</f>
        <v/>
      </c>
      <c r="AB194" s="308" t="str">
        <f>IF(AB193="","",VLOOKUP(AB193,'別紙１-１　シフト記号表（従来型・ユニット型共通）'!$C$6:$L$47,10,FALSE))</f>
        <v/>
      </c>
      <c r="AC194" s="309" t="str">
        <f>IF(AC193="","",VLOOKUP(AC193,'別紙１-１　シフト記号表（従来型・ユニット型共通）'!$C$6:$L$47,10,FALSE))</f>
        <v/>
      </c>
      <c r="AD194" s="307" t="str">
        <f>IF(AD193="","",VLOOKUP(AD193,'別紙１-１　シフト記号表（従来型・ユニット型共通）'!$C$6:$L$47,10,FALSE))</f>
        <v/>
      </c>
      <c r="AE194" s="308" t="str">
        <f>IF(AE193="","",VLOOKUP(AE193,'別紙１-１　シフト記号表（従来型・ユニット型共通）'!$C$6:$L$47,10,FALSE))</f>
        <v/>
      </c>
      <c r="AF194" s="308" t="str">
        <f>IF(AF193="","",VLOOKUP(AF193,'別紙１-１　シフト記号表（従来型・ユニット型共通）'!$C$6:$L$47,10,FALSE))</f>
        <v/>
      </c>
      <c r="AG194" s="308" t="str">
        <f>IF(AG193="","",VLOOKUP(AG193,'別紙１-１　シフト記号表（従来型・ユニット型共通）'!$C$6:$L$47,10,FALSE))</f>
        <v/>
      </c>
      <c r="AH194" s="308" t="str">
        <f>IF(AH193="","",VLOOKUP(AH193,'別紙１-１　シフト記号表（従来型・ユニット型共通）'!$C$6:$L$47,10,FALSE))</f>
        <v/>
      </c>
      <c r="AI194" s="308" t="str">
        <f>IF(AI193="","",VLOOKUP(AI193,'別紙１-１　シフト記号表（従来型・ユニット型共通）'!$C$6:$L$47,10,FALSE))</f>
        <v/>
      </c>
      <c r="AJ194" s="309" t="str">
        <f>IF(AJ193="","",VLOOKUP(AJ193,'別紙１-１　シフト記号表（従来型・ユニット型共通）'!$C$6:$L$47,10,FALSE))</f>
        <v/>
      </c>
      <c r="AK194" s="307" t="str">
        <f>IF(AK193="","",VLOOKUP(AK193,'別紙１-１　シフト記号表（従来型・ユニット型共通）'!$C$6:$L$47,10,FALSE))</f>
        <v/>
      </c>
      <c r="AL194" s="308" t="str">
        <f>IF(AL193="","",VLOOKUP(AL193,'別紙１-１　シフト記号表（従来型・ユニット型共通）'!$C$6:$L$47,10,FALSE))</f>
        <v/>
      </c>
      <c r="AM194" s="308" t="str">
        <f>IF(AM193="","",VLOOKUP(AM193,'別紙１-１　シフト記号表（従来型・ユニット型共通）'!$C$6:$L$47,10,FALSE))</f>
        <v/>
      </c>
      <c r="AN194" s="308" t="str">
        <f>IF(AN193="","",VLOOKUP(AN193,'別紙１-１　シフト記号表（従来型・ユニット型共通）'!$C$6:$L$47,10,FALSE))</f>
        <v/>
      </c>
      <c r="AO194" s="308" t="str">
        <f>IF(AO193="","",VLOOKUP(AO193,'別紙１-１　シフト記号表（従来型・ユニット型共通）'!$C$6:$L$47,10,FALSE))</f>
        <v/>
      </c>
      <c r="AP194" s="308" t="str">
        <f>IF(AP193="","",VLOOKUP(AP193,'別紙１-１　シフト記号表（従来型・ユニット型共通）'!$C$6:$L$47,10,FALSE))</f>
        <v/>
      </c>
      <c r="AQ194" s="309" t="str">
        <f>IF(AQ193="","",VLOOKUP(AQ193,'別紙１-１　シフト記号表（従来型・ユニット型共通）'!$C$6:$L$47,10,FALSE))</f>
        <v/>
      </c>
      <c r="AR194" s="307" t="str">
        <f>IF(AR193="","",VLOOKUP(AR193,'別紙１-１　シフト記号表（従来型・ユニット型共通）'!$C$6:$L$47,10,FALSE))</f>
        <v/>
      </c>
      <c r="AS194" s="308" t="str">
        <f>IF(AS193="","",VLOOKUP(AS193,'別紙１-１　シフト記号表（従来型・ユニット型共通）'!$C$6:$L$47,10,FALSE))</f>
        <v/>
      </c>
      <c r="AT194" s="308" t="str">
        <f>IF(AT193="","",VLOOKUP(AT193,'別紙１-１　シフト記号表（従来型・ユニット型共通）'!$C$6:$L$47,10,FALSE))</f>
        <v/>
      </c>
      <c r="AU194" s="308" t="str">
        <f>IF(AU193="","",VLOOKUP(AU193,'別紙１-１　シフト記号表（従来型・ユニット型共通）'!$C$6:$L$47,10,FALSE))</f>
        <v/>
      </c>
      <c r="AV194" s="308" t="str">
        <f>IF(AV193="","",VLOOKUP(AV193,'別紙１-１　シフト記号表（従来型・ユニット型共通）'!$C$6:$L$47,10,FALSE))</f>
        <v/>
      </c>
      <c r="AW194" s="308" t="str">
        <f>IF(AW193="","",VLOOKUP(AW193,'別紙１-１　シフト記号表（従来型・ユニット型共通）'!$C$6:$L$47,10,FALSE))</f>
        <v/>
      </c>
      <c r="AX194" s="309" t="str">
        <f>IF(AX193="","",VLOOKUP(AX193,'別紙１-１　シフト記号表（従来型・ユニット型共通）'!$C$6:$L$47,10,FALSE))</f>
        <v/>
      </c>
      <c r="AY194" s="307" t="str">
        <f>IF(AY193="","",VLOOKUP(AY193,'別紙１-１　シフト記号表（従来型・ユニット型共通）'!$C$6:$L$47,10,FALSE))</f>
        <v/>
      </c>
      <c r="AZ194" s="308" t="str">
        <f>IF(AZ193="","",VLOOKUP(AZ193,'別紙１-１　シフト記号表（従来型・ユニット型共通）'!$C$6:$L$47,10,FALSE))</f>
        <v/>
      </c>
      <c r="BA194" s="308" t="str">
        <f>IF(BA193="","",VLOOKUP(BA193,'別紙１-１　シフト記号表（従来型・ユニット型共通）'!$C$6:$L$47,10,FALSE))</f>
        <v/>
      </c>
      <c r="BB194" s="1530">
        <f>IF($BE$3="４週",SUM(W194:AX194),IF($BE$3="暦月",SUM(W194:BA194),""))</f>
        <v>0</v>
      </c>
      <c r="BC194" s="1531"/>
      <c r="BD194" s="1532">
        <f>IF($BE$3="４週",BB194/4,IF($BE$3="暦月",(BB194/($BE$8/7)),""))</f>
        <v>0</v>
      </c>
      <c r="BE194" s="1531"/>
      <c r="BF194" s="1527"/>
      <c r="BG194" s="1528"/>
      <c r="BH194" s="1528"/>
      <c r="BI194" s="1528"/>
      <c r="BJ194" s="1529"/>
    </row>
    <row r="195" spans="2:62" ht="20.25" customHeight="1" x14ac:dyDescent="0.15">
      <c r="B195" s="1487">
        <f>B193+1</f>
        <v>90</v>
      </c>
      <c r="C195" s="1489"/>
      <c r="D195" s="1490"/>
      <c r="E195" s="302"/>
      <c r="F195" s="303"/>
      <c r="G195" s="302"/>
      <c r="H195" s="303"/>
      <c r="I195" s="1493"/>
      <c r="J195" s="1494"/>
      <c r="K195" s="1497"/>
      <c r="L195" s="1498"/>
      <c r="M195" s="1498"/>
      <c r="N195" s="1490"/>
      <c r="O195" s="1501"/>
      <c r="P195" s="1502"/>
      <c r="Q195" s="1502"/>
      <c r="R195" s="1502"/>
      <c r="S195" s="1503"/>
      <c r="T195" s="322" t="s">
        <v>921</v>
      </c>
      <c r="V195" s="323"/>
      <c r="W195" s="315"/>
      <c r="X195" s="316"/>
      <c r="Y195" s="316"/>
      <c r="Z195" s="316"/>
      <c r="AA195" s="316"/>
      <c r="AB195" s="316"/>
      <c r="AC195" s="317"/>
      <c r="AD195" s="315"/>
      <c r="AE195" s="316"/>
      <c r="AF195" s="316"/>
      <c r="AG195" s="316"/>
      <c r="AH195" s="316"/>
      <c r="AI195" s="316"/>
      <c r="AJ195" s="317"/>
      <c r="AK195" s="315"/>
      <c r="AL195" s="316"/>
      <c r="AM195" s="316"/>
      <c r="AN195" s="316"/>
      <c r="AO195" s="316"/>
      <c r="AP195" s="316"/>
      <c r="AQ195" s="317"/>
      <c r="AR195" s="315"/>
      <c r="AS195" s="316"/>
      <c r="AT195" s="316"/>
      <c r="AU195" s="316"/>
      <c r="AV195" s="316"/>
      <c r="AW195" s="316"/>
      <c r="AX195" s="317"/>
      <c r="AY195" s="315"/>
      <c r="AZ195" s="316"/>
      <c r="BA195" s="318"/>
      <c r="BB195" s="1507"/>
      <c r="BC195" s="1508"/>
      <c r="BD195" s="1509"/>
      <c r="BE195" s="1510"/>
      <c r="BF195" s="1511"/>
      <c r="BG195" s="1512"/>
      <c r="BH195" s="1512"/>
      <c r="BI195" s="1512"/>
      <c r="BJ195" s="1513"/>
    </row>
    <row r="196" spans="2:62" ht="20.25" customHeight="1" x14ac:dyDescent="0.15">
      <c r="B196" s="1520"/>
      <c r="C196" s="1521"/>
      <c r="D196" s="1522"/>
      <c r="E196" s="324"/>
      <c r="F196" s="325">
        <f>C195</f>
        <v>0</v>
      </c>
      <c r="G196" s="324"/>
      <c r="H196" s="325">
        <f>I195</f>
        <v>0</v>
      </c>
      <c r="I196" s="1523"/>
      <c r="J196" s="1524"/>
      <c r="K196" s="1525"/>
      <c r="L196" s="1526"/>
      <c r="M196" s="1526"/>
      <c r="N196" s="1522"/>
      <c r="O196" s="1501"/>
      <c r="P196" s="1502"/>
      <c r="Q196" s="1502"/>
      <c r="R196" s="1502"/>
      <c r="S196" s="1503"/>
      <c r="T196" s="319" t="s">
        <v>924</v>
      </c>
      <c r="U196" s="320"/>
      <c r="V196" s="321"/>
      <c r="W196" s="307" t="str">
        <f>IF(W195="","",VLOOKUP(W195,'別紙１-１　シフト記号表（従来型・ユニット型共通）'!$C$6:$L$47,10,FALSE))</f>
        <v/>
      </c>
      <c r="X196" s="308" t="str">
        <f>IF(X195="","",VLOOKUP(X195,'別紙１-１　シフト記号表（従来型・ユニット型共通）'!$C$6:$L$47,10,FALSE))</f>
        <v/>
      </c>
      <c r="Y196" s="308" t="str">
        <f>IF(Y195="","",VLOOKUP(Y195,'別紙１-１　シフト記号表（従来型・ユニット型共通）'!$C$6:$L$47,10,FALSE))</f>
        <v/>
      </c>
      <c r="Z196" s="308" t="str">
        <f>IF(Z195="","",VLOOKUP(Z195,'別紙１-１　シフト記号表（従来型・ユニット型共通）'!$C$6:$L$47,10,FALSE))</f>
        <v/>
      </c>
      <c r="AA196" s="308" t="str">
        <f>IF(AA195="","",VLOOKUP(AA195,'別紙１-１　シフト記号表（従来型・ユニット型共通）'!$C$6:$L$47,10,FALSE))</f>
        <v/>
      </c>
      <c r="AB196" s="308" t="str">
        <f>IF(AB195="","",VLOOKUP(AB195,'別紙１-１　シフト記号表（従来型・ユニット型共通）'!$C$6:$L$47,10,FALSE))</f>
        <v/>
      </c>
      <c r="AC196" s="309" t="str">
        <f>IF(AC195="","",VLOOKUP(AC195,'別紙１-１　シフト記号表（従来型・ユニット型共通）'!$C$6:$L$47,10,FALSE))</f>
        <v/>
      </c>
      <c r="AD196" s="307" t="str">
        <f>IF(AD195="","",VLOOKUP(AD195,'別紙１-１　シフト記号表（従来型・ユニット型共通）'!$C$6:$L$47,10,FALSE))</f>
        <v/>
      </c>
      <c r="AE196" s="308" t="str">
        <f>IF(AE195="","",VLOOKUP(AE195,'別紙１-１　シフト記号表（従来型・ユニット型共通）'!$C$6:$L$47,10,FALSE))</f>
        <v/>
      </c>
      <c r="AF196" s="308" t="str">
        <f>IF(AF195="","",VLOOKUP(AF195,'別紙１-１　シフト記号表（従来型・ユニット型共通）'!$C$6:$L$47,10,FALSE))</f>
        <v/>
      </c>
      <c r="AG196" s="308" t="str">
        <f>IF(AG195="","",VLOOKUP(AG195,'別紙１-１　シフト記号表（従来型・ユニット型共通）'!$C$6:$L$47,10,FALSE))</f>
        <v/>
      </c>
      <c r="AH196" s="308" t="str">
        <f>IF(AH195="","",VLOOKUP(AH195,'別紙１-１　シフト記号表（従来型・ユニット型共通）'!$C$6:$L$47,10,FALSE))</f>
        <v/>
      </c>
      <c r="AI196" s="308" t="str">
        <f>IF(AI195="","",VLOOKUP(AI195,'別紙１-１　シフト記号表（従来型・ユニット型共通）'!$C$6:$L$47,10,FALSE))</f>
        <v/>
      </c>
      <c r="AJ196" s="309" t="str">
        <f>IF(AJ195="","",VLOOKUP(AJ195,'別紙１-１　シフト記号表（従来型・ユニット型共通）'!$C$6:$L$47,10,FALSE))</f>
        <v/>
      </c>
      <c r="AK196" s="307" t="str">
        <f>IF(AK195="","",VLOOKUP(AK195,'別紙１-１　シフト記号表（従来型・ユニット型共通）'!$C$6:$L$47,10,FALSE))</f>
        <v/>
      </c>
      <c r="AL196" s="308" t="str">
        <f>IF(AL195="","",VLOOKUP(AL195,'別紙１-１　シフト記号表（従来型・ユニット型共通）'!$C$6:$L$47,10,FALSE))</f>
        <v/>
      </c>
      <c r="AM196" s="308" t="str">
        <f>IF(AM195="","",VLOOKUP(AM195,'別紙１-１　シフト記号表（従来型・ユニット型共通）'!$C$6:$L$47,10,FALSE))</f>
        <v/>
      </c>
      <c r="AN196" s="308" t="str">
        <f>IF(AN195="","",VLOOKUP(AN195,'別紙１-１　シフト記号表（従来型・ユニット型共通）'!$C$6:$L$47,10,FALSE))</f>
        <v/>
      </c>
      <c r="AO196" s="308" t="str">
        <f>IF(AO195="","",VLOOKUP(AO195,'別紙１-１　シフト記号表（従来型・ユニット型共通）'!$C$6:$L$47,10,FALSE))</f>
        <v/>
      </c>
      <c r="AP196" s="308" t="str">
        <f>IF(AP195="","",VLOOKUP(AP195,'別紙１-１　シフト記号表（従来型・ユニット型共通）'!$C$6:$L$47,10,FALSE))</f>
        <v/>
      </c>
      <c r="AQ196" s="309" t="str">
        <f>IF(AQ195="","",VLOOKUP(AQ195,'別紙１-１　シフト記号表（従来型・ユニット型共通）'!$C$6:$L$47,10,FALSE))</f>
        <v/>
      </c>
      <c r="AR196" s="307" t="str">
        <f>IF(AR195="","",VLOOKUP(AR195,'別紙１-１　シフト記号表（従来型・ユニット型共通）'!$C$6:$L$47,10,FALSE))</f>
        <v/>
      </c>
      <c r="AS196" s="308" t="str">
        <f>IF(AS195="","",VLOOKUP(AS195,'別紙１-１　シフト記号表（従来型・ユニット型共通）'!$C$6:$L$47,10,FALSE))</f>
        <v/>
      </c>
      <c r="AT196" s="308" t="str">
        <f>IF(AT195="","",VLOOKUP(AT195,'別紙１-１　シフト記号表（従来型・ユニット型共通）'!$C$6:$L$47,10,FALSE))</f>
        <v/>
      </c>
      <c r="AU196" s="308" t="str">
        <f>IF(AU195="","",VLOOKUP(AU195,'別紙１-１　シフト記号表（従来型・ユニット型共通）'!$C$6:$L$47,10,FALSE))</f>
        <v/>
      </c>
      <c r="AV196" s="308" t="str">
        <f>IF(AV195="","",VLOOKUP(AV195,'別紙１-１　シフト記号表（従来型・ユニット型共通）'!$C$6:$L$47,10,FALSE))</f>
        <v/>
      </c>
      <c r="AW196" s="308" t="str">
        <f>IF(AW195="","",VLOOKUP(AW195,'別紙１-１　シフト記号表（従来型・ユニット型共通）'!$C$6:$L$47,10,FALSE))</f>
        <v/>
      </c>
      <c r="AX196" s="309" t="str">
        <f>IF(AX195="","",VLOOKUP(AX195,'別紙１-１　シフト記号表（従来型・ユニット型共通）'!$C$6:$L$47,10,FALSE))</f>
        <v/>
      </c>
      <c r="AY196" s="307" t="str">
        <f>IF(AY195="","",VLOOKUP(AY195,'別紙１-１　シフト記号表（従来型・ユニット型共通）'!$C$6:$L$47,10,FALSE))</f>
        <v/>
      </c>
      <c r="AZ196" s="308" t="str">
        <f>IF(AZ195="","",VLOOKUP(AZ195,'別紙１-１　シフト記号表（従来型・ユニット型共通）'!$C$6:$L$47,10,FALSE))</f>
        <v/>
      </c>
      <c r="BA196" s="308" t="str">
        <f>IF(BA195="","",VLOOKUP(BA195,'別紙１-１　シフト記号表（従来型・ユニット型共通）'!$C$6:$L$47,10,FALSE))</f>
        <v/>
      </c>
      <c r="BB196" s="1530">
        <f>IF($BE$3="４週",SUM(W196:AX196),IF($BE$3="暦月",SUM(W196:BA196),""))</f>
        <v>0</v>
      </c>
      <c r="BC196" s="1531"/>
      <c r="BD196" s="1532">
        <f>IF($BE$3="４週",BB196/4,IF($BE$3="暦月",(BB196/($BE$8/7)),""))</f>
        <v>0</v>
      </c>
      <c r="BE196" s="1531"/>
      <c r="BF196" s="1527"/>
      <c r="BG196" s="1528"/>
      <c r="BH196" s="1528"/>
      <c r="BI196" s="1528"/>
      <c r="BJ196" s="1529"/>
    </row>
    <row r="197" spans="2:62" ht="20.25" customHeight="1" x14ac:dyDescent="0.15">
      <c r="B197" s="1487">
        <f>B195+1</f>
        <v>91</v>
      </c>
      <c r="C197" s="1489"/>
      <c r="D197" s="1490"/>
      <c r="E197" s="302"/>
      <c r="F197" s="303"/>
      <c r="G197" s="302"/>
      <c r="H197" s="303"/>
      <c r="I197" s="1493"/>
      <c r="J197" s="1494"/>
      <c r="K197" s="1497"/>
      <c r="L197" s="1498"/>
      <c r="M197" s="1498"/>
      <c r="N197" s="1490"/>
      <c r="O197" s="1501"/>
      <c r="P197" s="1502"/>
      <c r="Q197" s="1502"/>
      <c r="R197" s="1502"/>
      <c r="S197" s="1503"/>
      <c r="T197" s="322" t="s">
        <v>921</v>
      </c>
      <c r="V197" s="323"/>
      <c r="W197" s="315"/>
      <c r="X197" s="316"/>
      <c r="Y197" s="316"/>
      <c r="Z197" s="316"/>
      <c r="AA197" s="316"/>
      <c r="AB197" s="316"/>
      <c r="AC197" s="317"/>
      <c r="AD197" s="315"/>
      <c r="AE197" s="316"/>
      <c r="AF197" s="316"/>
      <c r="AG197" s="316"/>
      <c r="AH197" s="316"/>
      <c r="AI197" s="316"/>
      <c r="AJ197" s="317"/>
      <c r="AK197" s="315"/>
      <c r="AL197" s="316"/>
      <c r="AM197" s="316"/>
      <c r="AN197" s="316"/>
      <c r="AO197" s="316"/>
      <c r="AP197" s="316"/>
      <c r="AQ197" s="317"/>
      <c r="AR197" s="315"/>
      <c r="AS197" s="316"/>
      <c r="AT197" s="316"/>
      <c r="AU197" s="316"/>
      <c r="AV197" s="316"/>
      <c r="AW197" s="316"/>
      <c r="AX197" s="317"/>
      <c r="AY197" s="315"/>
      <c r="AZ197" s="316"/>
      <c r="BA197" s="318"/>
      <c r="BB197" s="1507"/>
      <c r="BC197" s="1508"/>
      <c r="BD197" s="1509"/>
      <c r="BE197" s="1510"/>
      <c r="BF197" s="1511"/>
      <c r="BG197" s="1512"/>
      <c r="BH197" s="1512"/>
      <c r="BI197" s="1512"/>
      <c r="BJ197" s="1513"/>
    </row>
    <row r="198" spans="2:62" ht="20.25" customHeight="1" x14ac:dyDescent="0.15">
      <c r="B198" s="1520"/>
      <c r="C198" s="1521"/>
      <c r="D198" s="1522"/>
      <c r="E198" s="324"/>
      <c r="F198" s="325">
        <f>C197</f>
        <v>0</v>
      </c>
      <c r="G198" s="324"/>
      <c r="H198" s="325">
        <f>I197</f>
        <v>0</v>
      </c>
      <c r="I198" s="1523"/>
      <c r="J198" s="1524"/>
      <c r="K198" s="1525"/>
      <c r="L198" s="1526"/>
      <c r="M198" s="1526"/>
      <c r="N198" s="1522"/>
      <c r="O198" s="1501"/>
      <c r="P198" s="1502"/>
      <c r="Q198" s="1502"/>
      <c r="R198" s="1502"/>
      <c r="S198" s="1503"/>
      <c r="T198" s="319" t="s">
        <v>924</v>
      </c>
      <c r="U198" s="320"/>
      <c r="V198" s="321"/>
      <c r="W198" s="307" t="str">
        <f>IF(W197="","",VLOOKUP(W197,'別紙１-１　シフト記号表（従来型・ユニット型共通）'!$C$6:$L$47,10,FALSE))</f>
        <v/>
      </c>
      <c r="X198" s="308" t="str">
        <f>IF(X197="","",VLOOKUP(X197,'別紙１-１　シフト記号表（従来型・ユニット型共通）'!$C$6:$L$47,10,FALSE))</f>
        <v/>
      </c>
      <c r="Y198" s="308" t="str">
        <f>IF(Y197="","",VLOOKUP(Y197,'別紙１-１　シフト記号表（従来型・ユニット型共通）'!$C$6:$L$47,10,FALSE))</f>
        <v/>
      </c>
      <c r="Z198" s="308" t="str">
        <f>IF(Z197="","",VLOOKUP(Z197,'別紙１-１　シフト記号表（従来型・ユニット型共通）'!$C$6:$L$47,10,FALSE))</f>
        <v/>
      </c>
      <c r="AA198" s="308" t="str">
        <f>IF(AA197="","",VLOOKUP(AA197,'別紙１-１　シフト記号表（従来型・ユニット型共通）'!$C$6:$L$47,10,FALSE))</f>
        <v/>
      </c>
      <c r="AB198" s="308" t="str">
        <f>IF(AB197="","",VLOOKUP(AB197,'別紙１-１　シフト記号表（従来型・ユニット型共通）'!$C$6:$L$47,10,FALSE))</f>
        <v/>
      </c>
      <c r="AC198" s="309" t="str">
        <f>IF(AC197="","",VLOOKUP(AC197,'別紙１-１　シフト記号表（従来型・ユニット型共通）'!$C$6:$L$47,10,FALSE))</f>
        <v/>
      </c>
      <c r="AD198" s="307" t="str">
        <f>IF(AD197="","",VLOOKUP(AD197,'別紙１-１　シフト記号表（従来型・ユニット型共通）'!$C$6:$L$47,10,FALSE))</f>
        <v/>
      </c>
      <c r="AE198" s="308" t="str">
        <f>IF(AE197="","",VLOOKUP(AE197,'別紙１-１　シフト記号表（従来型・ユニット型共通）'!$C$6:$L$47,10,FALSE))</f>
        <v/>
      </c>
      <c r="AF198" s="308" t="str">
        <f>IF(AF197="","",VLOOKUP(AF197,'別紙１-１　シフト記号表（従来型・ユニット型共通）'!$C$6:$L$47,10,FALSE))</f>
        <v/>
      </c>
      <c r="AG198" s="308" t="str">
        <f>IF(AG197="","",VLOOKUP(AG197,'別紙１-１　シフト記号表（従来型・ユニット型共通）'!$C$6:$L$47,10,FALSE))</f>
        <v/>
      </c>
      <c r="AH198" s="308" t="str">
        <f>IF(AH197="","",VLOOKUP(AH197,'別紙１-１　シフト記号表（従来型・ユニット型共通）'!$C$6:$L$47,10,FALSE))</f>
        <v/>
      </c>
      <c r="AI198" s="308" t="str">
        <f>IF(AI197="","",VLOOKUP(AI197,'別紙１-１　シフト記号表（従来型・ユニット型共通）'!$C$6:$L$47,10,FALSE))</f>
        <v/>
      </c>
      <c r="AJ198" s="309" t="str">
        <f>IF(AJ197="","",VLOOKUP(AJ197,'別紙１-１　シフト記号表（従来型・ユニット型共通）'!$C$6:$L$47,10,FALSE))</f>
        <v/>
      </c>
      <c r="AK198" s="307" t="str">
        <f>IF(AK197="","",VLOOKUP(AK197,'別紙１-１　シフト記号表（従来型・ユニット型共通）'!$C$6:$L$47,10,FALSE))</f>
        <v/>
      </c>
      <c r="AL198" s="308" t="str">
        <f>IF(AL197="","",VLOOKUP(AL197,'別紙１-１　シフト記号表（従来型・ユニット型共通）'!$C$6:$L$47,10,FALSE))</f>
        <v/>
      </c>
      <c r="AM198" s="308" t="str">
        <f>IF(AM197="","",VLOOKUP(AM197,'別紙１-１　シフト記号表（従来型・ユニット型共通）'!$C$6:$L$47,10,FALSE))</f>
        <v/>
      </c>
      <c r="AN198" s="308" t="str">
        <f>IF(AN197="","",VLOOKUP(AN197,'別紙１-１　シフト記号表（従来型・ユニット型共通）'!$C$6:$L$47,10,FALSE))</f>
        <v/>
      </c>
      <c r="AO198" s="308" t="str">
        <f>IF(AO197="","",VLOOKUP(AO197,'別紙１-１　シフト記号表（従来型・ユニット型共通）'!$C$6:$L$47,10,FALSE))</f>
        <v/>
      </c>
      <c r="AP198" s="308" t="str">
        <f>IF(AP197="","",VLOOKUP(AP197,'別紙１-１　シフト記号表（従来型・ユニット型共通）'!$C$6:$L$47,10,FALSE))</f>
        <v/>
      </c>
      <c r="AQ198" s="309" t="str">
        <f>IF(AQ197="","",VLOOKUP(AQ197,'別紙１-１　シフト記号表（従来型・ユニット型共通）'!$C$6:$L$47,10,FALSE))</f>
        <v/>
      </c>
      <c r="AR198" s="307" t="str">
        <f>IF(AR197="","",VLOOKUP(AR197,'別紙１-１　シフト記号表（従来型・ユニット型共通）'!$C$6:$L$47,10,FALSE))</f>
        <v/>
      </c>
      <c r="AS198" s="308" t="str">
        <f>IF(AS197="","",VLOOKUP(AS197,'別紙１-１　シフト記号表（従来型・ユニット型共通）'!$C$6:$L$47,10,FALSE))</f>
        <v/>
      </c>
      <c r="AT198" s="308" t="str">
        <f>IF(AT197="","",VLOOKUP(AT197,'別紙１-１　シフト記号表（従来型・ユニット型共通）'!$C$6:$L$47,10,FALSE))</f>
        <v/>
      </c>
      <c r="AU198" s="308" t="str">
        <f>IF(AU197="","",VLOOKUP(AU197,'別紙１-１　シフト記号表（従来型・ユニット型共通）'!$C$6:$L$47,10,FALSE))</f>
        <v/>
      </c>
      <c r="AV198" s="308" t="str">
        <f>IF(AV197="","",VLOOKUP(AV197,'別紙１-１　シフト記号表（従来型・ユニット型共通）'!$C$6:$L$47,10,FALSE))</f>
        <v/>
      </c>
      <c r="AW198" s="308" t="str">
        <f>IF(AW197="","",VLOOKUP(AW197,'別紙１-１　シフト記号表（従来型・ユニット型共通）'!$C$6:$L$47,10,FALSE))</f>
        <v/>
      </c>
      <c r="AX198" s="309" t="str">
        <f>IF(AX197="","",VLOOKUP(AX197,'別紙１-１　シフト記号表（従来型・ユニット型共通）'!$C$6:$L$47,10,FALSE))</f>
        <v/>
      </c>
      <c r="AY198" s="307" t="str">
        <f>IF(AY197="","",VLOOKUP(AY197,'別紙１-１　シフト記号表（従来型・ユニット型共通）'!$C$6:$L$47,10,FALSE))</f>
        <v/>
      </c>
      <c r="AZ198" s="308" t="str">
        <f>IF(AZ197="","",VLOOKUP(AZ197,'別紙１-１　シフト記号表（従来型・ユニット型共通）'!$C$6:$L$47,10,FALSE))</f>
        <v/>
      </c>
      <c r="BA198" s="308" t="str">
        <f>IF(BA197="","",VLOOKUP(BA197,'別紙１-１　シフト記号表（従来型・ユニット型共通）'!$C$6:$L$47,10,FALSE))</f>
        <v/>
      </c>
      <c r="BB198" s="1530">
        <f>IF($BE$3="４週",SUM(W198:AX198),IF($BE$3="暦月",SUM(W198:BA198),""))</f>
        <v>0</v>
      </c>
      <c r="BC198" s="1531"/>
      <c r="BD198" s="1532">
        <f>IF($BE$3="４週",BB198/4,IF($BE$3="暦月",(BB198/($BE$8/7)),""))</f>
        <v>0</v>
      </c>
      <c r="BE198" s="1531"/>
      <c r="BF198" s="1527"/>
      <c r="BG198" s="1528"/>
      <c r="BH198" s="1528"/>
      <c r="BI198" s="1528"/>
      <c r="BJ198" s="1529"/>
    </row>
    <row r="199" spans="2:62" ht="20.25" customHeight="1" x14ac:dyDescent="0.15">
      <c r="B199" s="1487">
        <f>B197+1</f>
        <v>92</v>
      </c>
      <c r="C199" s="1489"/>
      <c r="D199" s="1490"/>
      <c r="E199" s="302"/>
      <c r="F199" s="303"/>
      <c r="G199" s="302"/>
      <c r="H199" s="303"/>
      <c r="I199" s="1493"/>
      <c r="J199" s="1494"/>
      <c r="K199" s="1497"/>
      <c r="L199" s="1498"/>
      <c r="M199" s="1498"/>
      <c r="N199" s="1490"/>
      <c r="O199" s="1501"/>
      <c r="P199" s="1502"/>
      <c r="Q199" s="1502"/>
      <c r="R199" s="1502"/>
      <c r="S199" s="1503"/>
      <c r="T199" s="322" t="s">
        <v>921</v>
      </c>
      <c r="V199" s="323"/>
      <c r="W199" s="315"/>
      <c r="X199" s="316"/>
      <c r="Y199" s="316"/>
      <c r="Z199" s="316"/>
      <c r="AA199" s="316"/>
      <c r="AB199" s="316"/>
      <c r="AC199" s="317"/>
      <c r="AD199" s="315"/>
      <c r="AE199" s="316"/>
      <c r="AF199" s="316"/>
      <c r="AG199" s="316"/>
      <c r="AH199" s="316"/>
      <c r="AI199" s="316"/>
      <c r="AJ199" s="317"/>
      <c r="AK199" s="315"/>
      <c r="AL199" s="316"/>
      <c r="AM199" s="316"/>
      <c r="AN199" s="316"/>
      <c r="AO199" s="316"/>
      <c r="AP199" s="316"/>
      <c r="AQ199" s="317"/>
      <c r="AR199" s="315"/>
      <c r="AS199" s="316"/>
      <c r="AT199" s="316"/>
      <c r="AU199" s="316"/>
      <c r="AV199" s="316"/>
      <c r="AW199" s="316"/>
      <c r="AX199" s="317"/>
      <c r="AY199" s="315"/>
      <c r="AZ199" s="316"/>
      <c r="BA199" s="318"/>
      <c r="BB199" s="1507"/>
      <c r="BC199" s="1508"/>
      <c r="BD199" s="1509"/>
      <c r="BE199" s="1510"/>
      <c r="BF199" s="1511"/>
      <c r="BG199" s="1512"/>
      <c r="BH199" s="1512"/>
      <c r="BI199" s="1512"/>
      <c r="BJ199" s="1513"/>
    </row>
    <row r="200" spans="2:62" ht="20.25" customHeight="1" x14ac:dyDescent="0.15">
      <c r="B200" s="1520"/>
      <c r="C200" s="1521"/>
      <c r="D200" s="1522"/>
      <c r="E200" s="324"/>
      <c r="F200" s="325">
        <f>C199</f>
        <v>0</v>
      </c>
      <c r="G200" s="324"/>
      <c r="H200" s="325">
        <f>I199</f>
        <v>0</v>
      </c>
      <c r="I200" s="1523"/>
      <c r="J200" s="1524"/>
      <c r="K200" s="1525"/>
      <c r="L200" s="1526"/>
      <c r="M200" s="1526"/>
      <c r="N200" s="1522"/>
      <c r="O200" s="1501"/>
      <c r="P200" s="1502"/>
      <c r="Q200" s="1502"/>
      <c r="R200" s="1502"/>
      <c r="S200" s="1503"/>
      <c r="T200" s="319" t="s">
        <v>924</v>
      </c>
      <c r="U200" s="320"/>
      <c r="V200" s="321"/>
      <c r="W200" s="307" t="str">
        <f>IF(W199="","",VLOOKUP(W199,'別紙１-１　シフト記号表（従来型・ユニット型共通）'!$C$6:$L$47,10,FALSE))</f>
        <v/>
      </c>
      <c r="X200" s="308" t="str">
        <f>IF(X199="","",VLOOKUP(X199,'別紙１-１　シフト記号表（従来型・ユニット型共通）'!$C$6:$L$47,10,FALSE))</f>
        <v/>
      </c>
      <c r="Y200" s="308" t="str">
        <f>IF(Y199="","",VLOOKUP(Y199,'別紙１-１　シフト記号表（従来型・ユニット型共通）'!$C$6:$L$47,10,FALSE))</f>
        <v/>
      </c>
      <c r="Z200" s="308" t="str">
        <f>IF(Z199="","",VLOOKUP(Z199,'別紙１-１　シフト記号表（従来型・ユニット型共通）'!$C$6:$L$47,10,FALSE))</f>
        <v/>
      </c>
      <c r="AA200" s="308" t="str">
        <f>IF(AA199="","",VLOOKUP(AA199,'別紙１-１　シフト記号表（従来型・ユニット型共通）'!$C$6:$L$47,10,FALSE))</f>
        <v/>
      </c>
      <c r="AB200" s="308" t="str">
        <f>IF(AB199="","",VLOOKUP(AB199,'別紙１-１　シフト記号表（従来型・ユニット型共通）'!$C$6:$L$47,10,FALSE))</f>
        <v/>
      </c>
      <c r="AC200" s="309" t="str">
        <f>IF(AC199="","",VLOOKUP(AC199,'別紙１-１　シフト記号表（従来型・ユニット型共通）'!$C$6:$L$47,10,FALSE))</f>
        <v/>
      </c>
      <c r="AD200" s="307" t="str">
        <f>IF(AD199="","",VLOOKUP(AD199,'別紙１-１　シフト記号表（従来型・ユニット型共通）'!$C$6:$L$47,10,FALSE))</f>
        <v/>
      </c>
      <c r="AE200" s="308" t="str">
        <f>IF(AE199="","",VLOOKUP(AE199,'別紙１-１　シフト記号表（従来型・ユニット型共通）'!$C$6:$L$47,10,FALSE))</f>
        <v/>
      </c>
      <c r="AF200" s="308" t="str">
        <f>IF(AF199="","",VLOOKUP(AF199,'別紙１-１　シフト記号表（従来型・ユニット型共通）'!$C$6:$L$47,10,FALSE))</f>
        <v/>
      </c>
      <c r="AG200" s="308" t="str">
        <f>IF(AG199="","",VLOOKUP(AG199,'別紙１-１　シフト記号表（従来型・ユニット型共通）'!$C$6:$L$47,10,FALSE))</f>
        <v/>
      </c>
      <c r="AH200" s="308" t="str">
        <f>IF(AH199="","",VLOOKUP(AH199,'別紙１-１　シフト記号表（従来型・ユニット型共通）'!$C$6:$L$47,10,FALSE))</f>
        <v/>
      </c>
      <c r="AI200" s="308" t="str">
        <f>IF(AI199="","",VLOOKUP(AI199,'別紙１-１　シフト記号表（従来型・ユニット型共通）'!$C$6:$L$47,10,FALSE))</f>
        <v/>
      </c>
      <c r="AJ200" s="309" t="str">
        <f>IF(AJ199="","",VLOOKUP(AJ199,'別紙１-１　シフト記号表（従来型・ユニット型共通）'!$C$6:$L$47,10,FALSE))</f>
        <v/>
      </c>
      <c r="AK200" s="307" t="str">
        <f>IF(AK199="","",VLOOKUP(AK199,'別紙１-１　シフト記号表（従来型・ユニット型共通）'!$C$6:$L$47,10,FALSE))</f>
        <v/>
      </c>
      <c r="AL200" s="308" t="str">
        <f>IF(AL199="","",VLOOKUP(AL199,'別紙１-１　シフト記号表（従来型・ユニット型共通）'!$C$6:$L$47,10,FALSE))</f>
        <v/>
      </c>
      <c r="AM200" s="308" t="str">
        <f>IF(AM199="","",VLOOKUP(AM199,'別紙１-１　シフト記号表（従来型・ユニット型共通）'!$C$6:$L$47,10,FALSE))</f>
        <v/>
      </c>
      <c r="AN200" s="308" t="str">
        <f>IF(AN199="","",VLOOKUP(AN199,'別紙１-１　シフト記号表（従来型・ユニット型共通）'!$C$6:$L$47,10,FALSE))</f>
        <v/>
      </c>
      <c r="AO200" s="308" t="str">
        <f>IF(AO199="","",VLOOKUP(AO199,'別紙１-１　シフト記号表（従来型・ユニット型共通）'!$C$6:$L$47,10,FALSE))</f>
        <v/>
      </c>
      <c r="AP200" s="308" t="str">
        <f>IF(AP199="","",VLOOKUP(AP199,'別紙１-１　シフト記号表（従来型・ユニット型共通）'!$C$6:$L$47,10,FALSE))</f>
        <v/>
      </c>
      <c r="AQ200" s="309" t="str">
        <f>IF(AQ199="","",VLOOKUP(AQ199,'別紙１-１　シフト記号表（従来型・ユニット型共通）'!$C$6:$L$47,10,FALSE))</f>
        <v/>
      </c>
      <c r="AR200" s="307" t="str">
        <f>IF(AR199="","",VLOOKUP(AR199,'別紙１-１　シフト記号表（従来型・ユニット型共通）'!$C$6:$L$47,10,FALSE))</f>
        <v/>
      </c>
      <c r="AS200" s="308" t="str">
        <f>IF(AS199="","",VLOOKUP(AS199,'別紙１-１　シフト記号表（従来型・ユニット型共通）'!$C$6:$L$47,10,FALSE))</f>
        <v/>
      </c>
      <c r="AT200" s="308" t="str">
        <f>IF(AT199="","",VLOOKUP(AT199,'別紙１-１　シフト記号表（従来型・ユニット型共通）'!$C$6:$L$47,10,FALSE))</f>
        <v/>
      </c>
      <c r="AU200" s="308" t="str">
        <f>IF(AU199="","",VLOOKUP(AU199,'別紙１-１　シフト記号表（従来型・ユニット型共通）'!$C$6:$L$47,10,FALSE))</f>
        <v/>
      </c>
      <c r="AV200" s="308" t="str">
        <f>IF(AV199="","",VLOOKUP(AV199,'別紙１-１　シフト記号表（従来型・ユニット型共通）'!$C$6:$L$47,10,FALSE))</f>
        <v/>
      </c>
      <c r="AW200" s="308" t="str">
        <f>IF(AW199="","",VLOOKUP(AW199,'別紙１-１　シフト記号表（従来型・ユニット型共通）'!$C$6:$L$47,10,FALSE))</f>
        <v/>
      </c>
      <c r="AX200" s="309" t="str">
        <f>IF(AX199="","",VLOOKUP(AX199,'別紙１-１　シフト記号表（従来型・ユニット型共通）'!$C$6:$L$47,10,FALSE))</f>
        <v/>
      </c>
      <c r="AY200" s="307" t="str">
        <f>IF(AY199="","",VLOOKUP(AY199,'別紙１-１　シフト記号表（従来型・ユニット型共通）'!$C$6:$L$47,10,FALSE))</f>
        <v/>
      </c>
      <c r="AZ200" s="308" t="str">
        <f>IF(AZ199="","",VLOOKUP(AZ199,'別紙１-１　シフト記号表（従来型・ユニット型共通）'!$C$6:$L$47,10,FALSE))</f>
        <v/>
      </c>
      <c r="BA200" s="308" t="str">
        <f>IF(BA199="","",VLOOKUP(BA199,'別紙１-１　シフト記号表（従来型・ユニット型共通）'!$C$6:$L$47,10,FALSE))</f>
        <v/>
      </c>
      <c r="BB200" s="1530">
        <f>IF($BE$3="４週",SUM(W200:AX200),IF($BE$3="暦月",SUM(W200:BA200),""))</f>
        <v>0</v>
      </c>
      <c r="BC200" s="1531"/>
      <c r="BD200" s="1532">
        <f>IF($BE$3="４週",BB200/4,IF($BE$3="暦月",(BB200/($BE$8/7)),""))</f>
        <v>0</v>
      </c>
      <c r="BE200" s="1531"/>
      <c r="BF200" s="1527"/>
      <c r="BG200" s="1528"/>
      <c r="BH200" s="1528"/>
      <c r="BI200" s="1528"/>
      <c r="BJ200" s="1529"/>
    </row>
    <row r="201" spans="2:62" ht="20.25" customHeight="1" x14ac:dyDescent="0.15">
      <c r="B201" s="1487">
        <f>B199+1</f>
        <v>93</v>
      </c>
      <c r="C201" s="1489"/>
      <c r="D201" s="1490"/>
      <c r="E201" s="302"/>
      <c r="F201" s="303"/>
      <c r="G201" s="302"/>
      <c r="H201" s="303"/>
      <c r="I201" s="1493"/>
      <c r="J201" s="1494"/>
      <c r="K201" s="1497"/>
      <c r="L201" s="1498"/>
      <c r="M201" s="1498"/>
      <c r="N201" s="1490"/>
      <c r="O201" s="1501"/>
      <c r="P201" s="1502"/>
      <c r="Q201" s="1502"/>
      <c r="R201" s="1502"/>
      <c r="S201" s="1503"/>
      <c r="T201" s="322" t="s">
        <v>921</v>
      </c>
      <c r="V201" s="323"/>
      <c r="W201" s="315"/>
      <c r="X201" s="316"/>
      <c r="Y201" s="316"/>
      <c r="Z201" s="316"/>
      <c r="AA201" s="316"/>
      <c r="AB201" s="316"/>
      <c r="AC201" s="317"/>
      <c r="AD201" s="315"/>
      <c r="AE201" s="316"/>
      <c r="AF201" s="316"/>
      <c r="AG201" s="316"/>
      <c r="AH201" s="316"/>
      <c r="AI201" s="316"/>
      <c r="AJ201" s="317"/>
      <c r="AK201" s="315"/>
      <c r="AL201" s="316"/>
      <c r="AM201" s="316"/>
      <c r="AN201" s="316"/>
      <c r="AO201" s="316"/>
      <c r="AP201" s="316"/>
      <c r="AQ201" s="317"/>
      <c r="AR201" s="315"/>
      <c r="AS201" s="316"/>
      <c r="AT201" s="316"/>
      <c r="AU201" s="316"/>
      <c r="AV201" s="316"/>
      <c r="AW201" s="316"/>
      <c r="AX201" s="317"/>
      <c r="AY201" s="315"/>
      <c r="AZ201" s="316"/>
      <c r="BA201" s="318"/>
      <c r="BB201" s="1507"/>
      <c r="BC201" s="1508"/>
      <c r="BD201" s="1509"/>
      <c r="BE201" s="1510"/>
      <c r="BF201" s="1511"/>
      <c r="BG201" s="1512"/>
      <c r="BH201" s="1512"/>
      <c r="BI201" s="1512"/>
      <c r="BJ201" s="1513"/>
    </row>
    <row r="202" spans="2:62" ht="20.25" customHeight="1" x14ac:dyDescent="0.15">
      <c r="B202" s="1520"/>
      <c r="C202" s="1521"/>
      <c r="D202" s="1522"/>
      <c r="E202" s="324"/>
      <c r="F202" s="325">
        <f>C201</f>
        <v>0</v>
      </c>
      <c r="G202" s="324"/>
      <c r="H202" s="325">
        <f>I201</f>
        <v>0</v>
      </c>
      <c r="I202" s="1523"/>
      <c r="J202" s="1524"/>
      <c r="K202" s="1525"/>
      <c r="L202" s="1526"/>
      <c r="M202" s="1526"/>
      <c r="N202" s="1522"/>
      <c r="O202" s="1501"/>
      <c r="P202" s="1502"/>
      <c r="Q202" s="1502"/>
      <c r="R202" s="1502"/>
      <c r="S202" s="1503"/>
      <c r="T202" s="319" t="s">
        <v>924</v>
      </c>
      <c r="U202" s="320"/>
      <c r="V202" s="321"/>
      <c r="W202" s="307" t="str">
        <f>IF(W201="","",VLOOKUP(W201,'別紙１-１　シフト記号表（従来型・ユニット型共通）'!$C$6:$L$47,10,FALSE))</f>
        <v/>
      </c>
      <c r="X202" s="308" t="str">
        <f>IF(X201="","",VLOOKUP(X201,'別紙１-１　シフト記号表（従来型・ユニット型共通）'!$C$6:$L$47,10,FALSE))</f>
        <v/>
      </c>
      <c r="Y202" s="308" t="str">
        <f>IF(Y201="","",VLOOKUP(Y201,'別紙１-１　シフト記号表（従来型・ユニット型共通）'!$C$6:$L$47,10,FALSE))</f>
        <v/>
      </c>
      <c r="Z202" s="308" t="str">
        <f>IF(Z201="","",VLOOKUP(Z201,'別紙１-１　シフト記号表（従来型・ユニット型共通）'!$C$6:$L$47,10,FALSE))</f>
        <v/>
      </c>
      <c r="AA202" s="308" t="str">
        <f>IF(AA201="","",VLOOKUP(AA201,'別紙１-１　シフト記号表（従来型・ユニット型共通）'!$C$6:$L$47,10,FALSE))</f>
        <v/>
      </c>
      <c r="AB202" s="308" t="str">
        <f>IF(AB201="","",VLOOKUP(AB201,'別紙１-１　シフト記号表（従来型・ユニット型共通）'!$C$6:$L$47,10,FALSE))</f>
        <v/>
      </c>
      <c r="AC202" s="309" t="str">
        <f>IF(AC201="","",VLOOKUP(AC201,'別紙１-１　シフト記号表（従来型・ユニット型共通）'!$C$6:$L$47,10,FALSE))</f>
        <v/>
      </c>
      <c r="AD202" s="307" t="str">
        <f>IF(AD201="","",VLOOKUP(AD201,'別紙１-１　シフト記号表（従来型・ユニット型共通）'!$C$6:$L$47,10,FALSE))</f>
        <v/>
      </c>
      <c r="AE202" s="308" t="str">
        <f>IF(AE201="","",VLOOKUP(AE201,'別紙１-１　シフト記号表（従来型・ユニット型共通）'!$C$6:$L$47,10,FALSE))</f>
        <v/>
      </c>
      <c r="AF202" s="308" t="str">
        <f>IF(AF201="","",VLOOKUP(AF201,'別紙１-１　シフト記号表（従来型・ユニット型共通）'!$C$6:$L$47,10,FALSE))</f>
        <v/>
      </c>
      <c r="AG202" s="308" t="str">
        <f>IF(AG201="","",VLOOKUP(AG201,'別紙１-１　シフト記号表（従来型・ユニット型共通）'!$C$6:$L$47,10,FALSE))</f>
        <v/>
      </c>
      <c r="AH202" s="308" t="str">
        <f>IF(AH201="","",VLOOKUP(AH201,'別紙１-１　シフト記号表（従来型・ユニット型共通）'!$C$6:$L$47,10,FALSE))</f>
        <v/>
      </c>
      <c r="AI202" s="308" t="str">
        <f>IF(AI201="","",VLOOKUP(AI201,'別紙１-１　シフト記号表（従来型・ユニット型共通）'!$C$6:$L$47,10,FALSE))</f>
        <v/>
      </c>
      <c r="AJ202" s="309" t="str">
        <f>IF(AJ201="","",VLOOKUP(AJ201,'別紙１-１　シフト記号表（従来型・ユニット型共通）'!$C$6:$L$47,10,FALSE))</f>
        <v/>
      </c>
      <c r="AK202" s="307" t="str">
        <f>IF(AK201="","",VLOOKUP(AK201,'別紙１-１　シフト記号表（従来型・ユニット型共通）'!$C$6:$L$47,10,FALSE))</f>
        <v/>
      </c>
      <c r="AL202" s="308" t="str">
        <f>IF(AL201="","",VLOOKUP(AL201,'別紙１-１　シフト記号表（従来型・ユニット型共通）'!$C$6:$L$47,10,FALSE))</f>
        <v/>
      </c>
      <c r="AM202" s="308" t="str">
        <f>IF(AM201="","",VLOOKUP(AM201,'別紙１-１　シフト記号表（従来型・ユニット型共通）'!$C$6:$L$47,10,FALSE))</f>
        <v/>
      </c>
      <c r="AN202" s="308" t="str">
        <f>IF(AN201="","",VLOOKUP(AN201,'別紙１-１　シフト記号表（従来型・ユニット型共通）'!$C$6:$L$47,10,FALSE))</f>
        <v/>
      </c>
      <c r="AO202" s="308" t="str">
        <f>IF(AO201="","",VLOOKUP(AO201,'別紙１-１　シフト記号表（従来型・ユニット型共通）'!$C$6:$L$47,10,FALSE))</f>
        <v/>
      </c>
      <c r="AP202" s="308" t="str">
        <f>IF(AP201="","",VLOOKUP(AP201,'別紙１-１　シフト記号表（従来型・ユニット型共通）'!$C$6:$L$47,10,FALSE))</f>
        <v/>
      </c>
      <c r="AQ202" s="309" t="str">
        <f>IF(AQ201="","",VLOOKUP(AQ201,'別紙１-１　シフト記号表（従来型・ユニット型共通）'!$C$6:$L$47,10,FALSE))</f>
        <v/>
      </c>
      <c r="AR202" s="307" t="str">
        <f>IF(AR201="","",VLOOKUP(AR201,'別紙１-１　シフト記号表（従来型・ユニット型共通）'!$C$6:$L$47,10,FALSE))</f>
        <v/>
      </c>
      <c r="AS202" s="308" t="str">
        <f>IF(AS201="","",VLOOKUP(AS201,'別紙１-１　シフト記号表（従来型・ユニット型共通）'!$C$6:$L$47,10,FALSE))</f>
        <v/>
      </c>
      <c r="AT202" s="308" t="str">
        <f>IF(AT201="","",VLOOKUP(AT201,'別紙１-１　シフト記号表（従来型・ユニット型共通）'!$C$6:$L$47,10,FALSE))</f>
        <v/>
      </c>
      <c r="AU202" s="308" t="str">
        <f>IF(AU201="","",VLOOKUP(AU201,'別紙１-１　シフト記号表（従来型・ユニット型共通）'!$C$6:$L$47,10,FALSE))</f>
        <v/>
      </c>
      <c r="AV202" s="308" t="str">
        <f>IF(AV201="","",VLOOKUP(AV201,'別紙１-１　シフト記号表（従来型・ユニット型共通）'!$C$6:$L$47,10,FALSE))</f>
        <v/>
      </c>
      <c r="AW202" s="308" t="str">
        <f>IF(AW201="","",VLOOKUP(AW201,'別紙１-１　シフト記号表（従来型・ユニット型共通）'!$C$6:$L$47,10,FALSE))</f>
        <v/>
      </c>
      <c r="AX202" s="309" t="str">
        <f>IF(AX201="","",VLOOKUP(AX201,'別紙１-１　シフト記号表（従来型・ユニット型共通）'!$C$6:$L$47,10,FALSE))</f>
        <v/>
      </c>
      <c r="AY202" s="307" t="str">
        <f>IF(AY201="","",VLOOKUP(AY201,'別紙１-１　シフト記号表（従来型・ユニット型共通）'!$C$6:$L$47,10,FALSE))</f>
        <v/>
      </c>
      <c r="AZ202" s="308" t="str">
        <f>IF(AZ201="","",VLOOKUP(AZ201,'別紙１-１　シフト記号表（従来型・ユニット型共通）'!$C$6:$L$47,10,FALSE))</f>
        <v/>
      </c>
      <c r="BA202" s="308" t="str">
        <f>IF(BA201="","",VLOOKUP(BA201,'別紙１-１　シフト記号表（従来型・ユニット型共通）'!$C$6:$L$47,10,FALSE))</f>
        <v/>
      </c>
      <c r="BB202" s="1530">
        <f>IF($BE$3="４週",SUM(W202:AX202),IF($BE$3="暦月",SUM(W202:BA202),""))</f>
        <v>0</v>
      </c>
      <c r="BC202" s="1531"/>
      <c r="BD202" s="1532">
        <f>IF($BE$3="４週",BB202/4,IF($BE$3="暦月",(BB202/($BE$8/7)),""))</f>
        <v>0</v>
      </c>
      <c r="BE202" s="1531"/>
      <c r="BF202" s="1527"/>
      <c r="BG202" s="1528"/>
      <c r="BH202" s="1528"/>
      <c r="BI202" s="1528"/>
      <c r="BJ202" s="1529"/>
    </row>
    <row r="203" spans="2:62" ht="20.25" customHeight="1" x14ac:dyDescent="0.15">
      <c r="B203" s="1487">
        <f>B201+1</f>
        <v>94</v>
      </c>
      <c r="C203" s="1489"/>
      <c r="D203" s="1490"/>
      <c r="E203" s="302"/>
      <c r="F203" s="303"/>
      <c r="G203" s="302"/>
      <c r="H203" s="303"/>
      <c r="I203" s="1493"/>
      <c r="J203" s="1494"/>
      <c r="K203" s="1497"/>
      <c r="L203" s="1498"/>
      <c r="M203" s="1498"/>
      <c r="N203" s="1490"/>
      <c r="O203" s="1501"/>
      <c r="P203" s="1502"/>
      <c r="Q203" s="1502"/>
      <c r="R203" s="1502"/>
      <c r="S203" s="1503"/>
      <c r="T203" s="322" t="s">
        <v>921</v>
      </c>
      <c r="V203" s="323"/>
      <c r="W203" s="315"/>
      <c r="X203" s="316"/>
      <c r="Y203" s="316"/>
      <c r="Z203" s="316"/>
      <c r="AA203" s="316"/>
      <c r="AB203" s="316"/>
      <c r="AC203" s="317"/>
      <c r="AD203" s="315"/>
      <c r="AE203" s="316"/>
      <c r="AF203" s="316"/>
      <c r="AG203" s="316"/>
      <c r="AH203" s="316"/>
      <c r="AI203" s="316"/>
      <c r="AJ203" s="317"/>
      <c r="AK203" s="315"/>
      <c r="AL203" s="316"/>
      <c r="AM203" s="316"/>
      <c r="AN203" s="316"/>
      <c r="AO203" s="316"/>
      <c r="AP203" s="316"/>
      <c r="AQ203" s="317"/>
      <c r="AR203" s="315"/>
      <c r="AS203" s="316"/>
      <c r="AT203" s="316"/>
      <c r="AU203" s="316"/>
      <c r="AV203" s="316"/>
      <c r="AW203" s="316"/>
      <c r="AX203" s="317"/>
      <c r="AY203" s="315"/>
      <c r="AZ203" s="316"/>
      <c r="BA203" s="318"/>
      <c r="BB203" s="1507"/>
      <c r="BC203" s="1508"/>
      <c r="BD203" s="1509"/>
      <c r="BE203" s="1510"/>
      <c r="BF203" s="1511"/>
      <c r="BG203" s="1512"/>
      <c r="BH203" s="1512"/>
      <c r="BI203" s="1512"/>
      <c r="BJ203" s="1513"/>
    </row>
    <row r="204" spans="2:62" ht="20.25" customHeight="1" x14ac:dyDescent="0.15">
      <c r="B204" s="1520"/>
      <c r="C204" s="1521"/>
      <c r="D204" s="1522"/>
      <c r="E204" s="324"/>
      <c r="F204" s="325">
        <f>C203</f>
        <v>0</v>
      </c>
      <c r="G204" s="324"/>
      <c r="H204" s="325">
        <f>I203</f>
        <v>0</v>
      </c>
      <c r="I204" s="1523"/>
      <c r="J204" s="1524"/>
      <c r="K204" s="1525"/>
      <c r="L204" s="1526"/>
      <c r="M204" s="1526"/>
      <c r="N204" s="1522"/>
      <c r="O204" s="1501"/>
      <c r="P204" s="1502"/>
      <c r="Q204" s="1502"/>
      <c r="R204" s="1502"/>
      <c r="S204" s="1503"/>
      <c r="T204" s="319" t="s">
        <v>924</v>
      </c>
      <c r="U204" s="320"/>
      <c r="V204" s="321"/>
      <c r="W204" s="307" t="str">
        <f>IF(W203="","",VLOOKUP(W203,'別紙１-１　シフト記号表（従来型・ユニット型共通）'!$C$6:$L$47,10,FALSE))</f>
        <v/>
      </c>
      <c r="X204" s="308" t="str">
        <f>IF(X203="","",VLOOKUP(X203,'別紙１-１　シフト記号表（従来型・ユニット型共通）'!$C$6:$L$47,10,FALSE))</f>
        <v/>
      </c>
      <c r="Y204" s="308" t="str">
        <f>IF(Y203="","",VLOOKUP(Y203,'別紙１-１　シフト記号表（従来型・ユニット型共通）'!$C$6:$L$47,10,FALSE))</f>
        <v/>
      </c>
      <c r="Z204" s="308" t="str">
        <f>IF(Z203="","",VLOOKUP(Z203,'別紙１-１　シフト記号表（従来型・ユニット型共通）'!$C$6:$L$47,10,FALSE))</f>
        <v/>
      </c>
      <c r="AA204" s="308" t="str">
        <f>IF(AA203="","",VLOOKUP(AA203,'別紙１-１　シフト記号表（従来型・ユニット型共通）'!$C$6:$L$47,10,FALSE))</f>
        <v/>
      </c>
      <c r="AB204" s="308" t="str">
        <f>IF(AB203="","",VLOOKUP(AB203,'別紙１-１　シフト記号表（従来型・ユニット型共通）'!$C$6:$L$47,10,FALSE))</f>
        <v/>
      </c>
      <c r="AC204" s="309" t="str">
        <f>IF(AC203="","",VLOOKUP(AC203,'別紙１-１　シフト記号表（従来型・ユニット型共通）'!$C$6:$L$47,10,FALSE))</f>
        <v/>
      </c>
      <c r="AD204" s="307" t="str">
        <f>IF(AD203="","",VLOOKUP(AD203,'別紙１-１　シフト記号表（従来型・ユニット型共通）'!$C$6:$L$47,10,FALSE))</f>
        <v/>
      </c>
      <c r="AE204" s="308" t="str">
        <f>IF(AE203="","",VLOOKUP(AE203,'別紙１-１　シフト記号表（従来型・ユニット型共通）'!$C$6:$L$47,10,FALSE))</f>
        <v/>
      </c>
      <c r="AF204" s="308" t="str">
        <f>IF(AF203="","",VLOOKUP(AF203,'別紙１-１　シフト記号表（従来型・ユニット型共通）'!$C$6:$L$47,10,FALSE))</f>
        <v/>
      </c>
      <c r="AG204" s="308" t="str">
        <f>IF(AG203="","",VLOOKUP(AG203,'別紙１-１　シフト記号表（従来型・ユニット型共通）'!$C$6:$L$47,10,FALSE))</f>
        <v/>
      </c>
      <c r="AH204" s="308" t="str">
        <f>IF(AH203="","",VLOOKUP(AH203,'別紙１-１　シフト記号表（従来型・ユニット型共通）'!$C$6:$L$47,10,FALSE))</f>
        <v/>
      </c>
      <c r="AI204" s="308" t="str">
        <f>IF(AI203="","",VLOOKUP(AI203,'別紙１-１　シフト記号表（従来型・ユニット型共通）'!$C$6:$L$47,10,FALSE))</f>
        <v/>
      </c>
      <c r="AJ204" s="309" t="str">
        <f>IF(AJ203="","",VLOOKUP(AJ203,'別紙１-１　シフト記号表（従来型・ユニット型共通）'!$C$6:$L$47,10,FALSE))</f>
        <v/>
      </c>
      <c r="AK204" s="307" t="str">
        <f>IF(AK203="","",VLOOKUP(AK203,'別紙１-１　シフト記号表（従来型・ユニット型共通）'!$C$6:$L$47,10,FALSE))</f>
        <v/>
      </c>
      <c r="AL204" s="308" t="str">
        <f>IF(AL203="","",VLOOKUP(AL203,'別紙１-１　シフト記号表（従来型・ユニット型共通）'!$C$6:$L$47,10,FALSE))</f>
        <v/>
      </c>
      <c r="AM204" s="308" t="str">
        <f>IF(AM203="","",VLOOKUP(AM203,'別紙１-１　シフト記号表（従来型・ユニット型共通）'!$C$6:$L$47,10,FALSE))</f>
        <v/>
      </c>
      <c r="AN204" s="308" t="str">
        <f>IF(AN203="","",VLOOKUP(AN203,'別紙１-１　シフト記号表（従来型・ユニット型共通）'!$C$6:$L$47,10,FALSE))</f>
        <v/>
      </c>
      <c r="AO204" s="308" t="str">
        <f>IF(AO203="","",VLOOKUP(AO203,'別紙１-１　シフト記号表（従来型・ユニット型共通）'!$C$6:$L$47,10,FALSE))</f>
        <v/>
      </c>
      <c r="AP204" s="308" t="str">
        <f>IF(AP203="","",VLOOKUP(AP203,'別紙１-１　シフト記号表（従来型・ユニット型共通）'!$C$6:$L$47,10,FALSE))</f>
        <v/>
      </c>
      <c r="AQ204" s="309" t="str">
        <f>IF(AQ203="","",VLOOKUP(AQ203,'別紙１-１　シフト記号表（従来型・ユニット型共通）'!$C$6:$L$47,10,FALSE))</f>
        <v/>
      </c>
      <c r="AR204" s="307" t="str">
        <f>IF(AR203="","",VLOOKUP(AR203,'別紙１-１　シフト記号表（従来型・ユニット型共通）'!$C$6:$L$47,10,FALSE))</f>
        <v/>
      </c>
      <c r="AS204" s="308" t="str">
        <f>IF(AS203="","",VLOOKUP(AS203,'別紙１-１　シフト記号表（従来型・ユニット型共通）'!$C$6:$L$47,10,FALSE))</f>
        <v/>
      </c>
      <c r="AT204" s="308" t="str">
        <f>IF(AT203="","",VLOOKUP(AT203,'別紙１-１　シフト記号表（従来型・ユニット型共通）'!$C$6:$L$47,10,FALSE))</f>
        <v/>
      </c>
      <c r="AU204" s="308" t="str">
        <f>IF(AU203="","",VLOOKUP(AU203,'別紙１-１　シフト記号表（従来型・ユニット型共通）'!$C$6:$L$47,10,FALSE))</f>
        <v/>
      </c>
      <c r="AV204" s="308" t="str">
        <f>IF(AV203="","",VLOOKUP(AV203,'別紙１-１　シフト記号表（従来型・ユニット型共通）'!$C$6:$L$47,10,FALSE))</f>
        <v/>
      </c>
      <c r="AW204" s="308" t="str">
        <f>IF(AW203="","",VLOOKUP(AW203,'別紙１-１　シフト記号表（従来型・ユニット型共通）'!$C$6:$L$47,10,FALSE))</f>
        <v/>
      </c>
      <c r="AX204" s="309" t="str">
        <f>IF(AX203="","",VLOOKUP(AX203,'別紙１-１　シフト記号表（従来型・ユニット型共通）'!$C$6:$L$47,10,FALSE))</f>
        <v/>
      </c>
      <c r="AY204" s="307" t="str">
        <f>IF(AY203="","",VLOOKUP(AY203,'別紙１-１　シフト記号表（従来型・ユニット型共通）'!$C$6:$L$47,10,FALSE))</f>
        <v/>
      </c>
      <c r="AZ204" s="308" t="str">
        <f>IF(AZ203="","",VLOOKUP(AZ203,'別紙１-１　シフト記号表（従来型・ユニット型共通）'!$C$6:$L$47,10,FALSE))</f>
        <v/>
      </c>
      <c r="BA204" s="308" t="str">
        <f>IF(BA203="","",VLOOKUP(BA203,'別紙１-１　シフト記号表（従来型・ユニット型共通）'!$C$6:$L$47,10,FALSE))</f>
        <v/>
      </c>
      <c r="BB204" s="1530">
        <f>IF($BE$3="４週",SUM(W204:AX204),IF($BE$3="暦月",SUM(W204:BA204),""))</f>
        <v>0</v>
      </c>
      <c r="BC204" s="1531"/>
      <c r="BD204" s="1532">
        <f>IF($BE$3="４週",BB204/4,IF($BE$3="暦月",(BB204/($BE$8/7)),""))</f>
        <v>0</v>
      </c>
      <c r="BE204" s="1531"/>
      <c r="BF204" s="1527"/>
      <c r="BG204" s="1528"/>
      <c r="BH204" s="1528"/>
      <c r="BI204" s="1528"/>
      <c r="BJ204" s="1529"/>
    </row>
    <row r="205" spans="2:62" ht="20.25" customHeight="1" x14ac:dyDescent="0.15">
      <c r="B205" s="1487">
        <f>B203+1</f>
        <v>95</v>
      </c>
      <c r="C205" s="1489"/>
      <c r="D205" s="1490"/>
      <c r="E205" s="302"/>
      <c r="F205" s="303"/>
      <c r="G205" s="302"/>
      <c r="H205" s="303"/>
      <c r="I205" s="1493"/>
      <c r="J205" s="1494"/>
      <c r="K205" s="1497"/>
      <c r="L205" s="1498"/>
      <c r="M205" s="1498"/>
      <c r="N205" s="1490"/>
      <c r="O205" s="1501"/>
      <c r="P205" s="1502"/>
      <c r="Q205" s="1502"/>
      <c r="R205" s="1502"/>
      <c r="S205" s="1503"/>
      <c r="T205" s="322" t="s">
        <v>921</v>
      </c>
      <c r="V205" s="323"/>
      <c r="W205" s="315"/>
      <c r="X205" s="316"/>
      <c r="Y205" s="316"/>
      <c r="Z205" s="316"/>
      <c r="AA205" s="316"/>
      <c r="AB205" s="316"/>
      <c r="AC205" s="317"/>
      <c r="AD205" s="315"/>
      <c r="AE205" s="316"/>
      <c r="AF205" s="316"/>
      <c r="AG205" s="316"/>
      <c r="AH205" s="316"/>
      <c r="AI205" s="316"/>
      <c r="AJ205" s="317"/>
      <c r="AK205" s="315"/>
      <c r="AL205" s="316"/>
      <c r="AM205" s="316"/>
      <c r="AN205" s="316"/>
      <c r="AO205" s="316"/>
      <c r="AP205" s="316"/>
      <c r="AQ205" s="317"/>
      <c r="AR205" s="315"/>
      <c r="AS205" s="316"/>
      <c r="AT205" s="316"/>
      <c r="AU205" s="316"/>
      <c r="AV205" s="316"/>
      <c r="AW205" s="316"/>
      <c r="AX205" s="317"/>
      <c r="AY205" s="315"/>
      <c r="AZ205" s="316"/>
      <c r="BA205" s="318"/>
      <c r="BB205" s="1507"/>
      <c r="BC205" s="1508"/>
      <c r="BD205" s="1509"/>
      <c r="BE205" s="1510"/>
      <c r="BF205" s="1511"/>
      <c r="BG205" s="1512"/>
      <c r="BH205" s="1512"/>
      <c r="BI205" s="1512"/>
      <c r="BJ205" s="1513"/>
    </row>
    <row r="206" spans="2:62" ht="20.25" customHeight="1" x14ac:dyDescent="0.15">
      <c r="B206" s="1520"/>
      <c r="C206" s="1521"/>
      <c r="D206" s="1522"/>
      <c r="E206" s="324"/>
      <c r="F206" s="325">
        <f>C205</f>
        <v>0</v>
      </c>
      <c r="G206" s="324"/>
      <c r="H206" s="325">
        <f>I205</f>
        <v>0</v>
      </c>
      <c r="I206" s="1523"/>
      <c r="J206" s="1524"/>
      <c r="K206" s="1525"/>
      <c r="L206" s="1526"/>
      <c r="M206" s="1526"/>
      <c r="N206" s="1522"/>
      <c r="O206" s="1501"/>
      <c r="P206" s="1502"/>
      <c r="Q206" s="1502"/>
      <c r="R206" s="1502"/>
      <c r="S206" s="1503"/>
      <c r="T206" s="319" t="s">
        <v>924</v>
      </c>
      <c r="U206" s="320"/>
      <c r="V206" s="321"/>
      <c r="W206" s="307" t="str">
        <f>IF(W205="","",VLOOKUP(W205,'別紙１-１　シフト記号表（従来型・ユニット型共通）'!$C$6:$L$47,10,FALSE))</f>
        <v/>
      </c>
      <c r="X206" s="308" t="str">
        <f>IF(X205="","",VLOOKUP(X205,'別紙１-１　シフト記号表（従来型・ユニット型共通）'!$C$6:$L$47,10,FALSE))</f>
        <v/>
      </c>
      <c r="Y206" s="308" t="str">
        <f>IF(Y205="","",VLOOKUP(Y205,'別紙１-１　シフト記号表（従来型・ユニット型共通）'!$C$6:$L$47,10,FALSE))</f>
        <v/>
      </c>
      <c r="Z206" s="308" t="str">
        <f>IF(Z205="","",VLOOKUP(Z205,'別紙１-１　シフト記号表（従来型・ユニット型共通）'!$C$6:$L$47,10,FALSE))</f>
        <v/>
      </c>
      <c r="AA206" s="308" t="str">
        <f>IF(AA205="","",VLOOKUP(AA205,'別紙１-１　シフト記号表（従来型・ユニット型共通）'!$C$6:$L$47,10,FALSE))</f>
        <v/>
      </c>
      <c r="AB206" s="308" t="str">
        <f>IF(AB205="","",VLOOKUP(AB205,'別紙１-１　シフト記号表（従来型・ユニット型共通）'!$C$6:$L$47,10,FALSE))</f>
        <v/>
      </c>
      <c r="AC206" s="309" t="str">
        <f>IF(AC205="","",VLOOKUP(AC205,'別紙１-１　シフト記号表（従来型・ユニット型共通）'!$C$6:$L$47,10,FALSE))</f>
        <v/>
      </c>
      <c r="AD206" s="307" t="str">
        <f>IF(AD205="","",VLOOKUP(AD205,'別紙１-１　シフト記号表（従来型・ユニット型共通）'!$C$6:$L$47,10,FALSE))</f>
        <v/>
      </c>
      <c r="AE206" s="308" t="str">
        <f>IF(AE205="","",VLOOKUP(AE205,'別紙１-１　シフト記号表（従来型・ユニット型共通）'!$C$6:$L$47,10,FALSE))</f>
        <v/>
      </c>
      <c r="AF206" s="308" t="str">
        <f>IF(AF205="","",VLOOKUP(AF205,'別紙１-１　シフト記号表（従来型・ユニット型共通）'!$C$6:$L$47,10,FALSE))</f>
        <v/>
      </c>
      <c r="AG206" s="308" t="str">
        <f>IF(AG205="","",VLOOKUP(AG205,'別紙１-１　シフト記号表（従来型・ユニット型共通）'!$C$6:$L$47,10,FALSE))</f>
        <v/>
      </c>
      <c r="AH206" s="308" t="str">
        <f>IF(AH205="","",VLOOKUP(AH205,'別紙１-１　シフト記号表（従来型・ユニット型共通）'!$C$6:$L$47,10,FALSE))</f>
        <v/>
      </c>
      <c r="AI206" s="308" t="str">
        <f>IF(AI205="","",VLOOKUP(AI205,'別紙１-１　シフト記号表（従来型・ユニット型共通）'!$C$6:$L$47,10,FALSE))</f>
        <v/>
      </c>
      <c r="AJ206" s="309" t="str">
        <f>IF(AJ205="","",VLOOKUP(AJ205,'別紙１-１　シフト記号表（従来型・ユニット型共通）'!$C$6:$L$47,10,FALSE))</f>
        <v/>
      </c>
      <c r="AK206" s="307" t="str">
        <f>IF(AK205="","",VLOOKUP(AK205,'別紙１-１　シフト記号表（従来型・ユニット型共通）'!$C$6:$L$47,10,FALSE))</f>
        <v/>
      </c>
      <c r="AL206" s="308" t="str">
        <f>IF(AL205="","",VLOOKUP(AL205,'別紙１-１　シフト記号表（従来型・ユニット型共通）'!$C$6:$L$47,10,FALSE))</f>
        <v/>
      </c>
      <c r="AM206" s="308" t="str">
        <f>IF(AM205="","",VLOOKUP(AM205,'別紙１-１　シフト記号表（従来型・ユニット型共通）'!$C$6:$L$47,10,FALSE))</f>
        <v/>
      </c>
      <c r="AN206" s="308" t="str">
        <f>IF(AN205="","",VLOOKUP(AN205,'別紙１-１　シフト記号表（従来型・ユニット型共通）'!$C$6:$L$47,10,FALSE))</f>
        <v/>
      </c>
      <c r="AO206" s="308" t="str">
        <f>IF(AO205="","",VLOOKUP(AO205,'別紙１-１　シフト記号表（従来型・ユニット型共通）'!$C$6:$L$47,10,FALSE))</f>
        <v/>
      </c>
      <c r="AP206" s="308" t="str">
        <f>IF(AP205="","",VLOOKUP(AP205,'別紙１-１　シフト記号表（従来型・ユニット型共通）'!$C$6:$L$47,10,FALSE))</f>
        <v/>
      </c>
      <c r="AQ206" s="309" t="str">
        <f>IF(AQ205="","",VLOOKUP(AQ205,'別紙１-１　シフト記号表（従来型・ユニット型共通）'!$C$6:$L$47,10,FALSE))</f>
        <v/>
      </c>
      <c r="AR206" s="307" t="str">
        <f>IF(AR205="","",VLOOKUP(AR205,'別紙１-１　シフト記号表（従来型・ユニット型共通）'!$C$6:$L$47,10,FALSE))</f>
        <v/>
      </c>
      <c r="AS206" s="308" t="str">
        <f>IF(AS205="","",VLOOKUP(AS205,'別紙１-１　シフト記号表（従来型・ユニット型共通）'!$C$6:$L$47,10,FALSE))</f>
        <v/>
      </c>
      <c r="AT206" s="308" t="str">
        <f>IF(AT205="","",VLOOKUP(AT205,'別紙１-１　シフト記号表（従来型・ユニット型共通）'!$C$6:$L$47,10,FALSE))</f>
        <v/>
      </c>
      <c r="AU206" s="308" t="str">
        <f>IF(AU205="","",VLOOKUP(AU205,'別紙１-１　シフト記号表（従来型・ユニット型共通）'!$C$6:$L$47,10,FALSE))</f>
        <v/>
      </c>
      <c r="AV206" s="308" t="str">
        <f>IF(AV205="","",VLOOKUP(AV205,'別紙１-１　シフト記号表（従来型・ユニット型共通）'!$C$6:$L$47,10,FALSE))</f>
        <v/>
      </c>
      <c r="AW206" s="308" t="str">
        <f>IF(AW205="","",VLOOKUP(AW205,'別紙１-１　シフト記号表（従来型・ユニット型共通）'!$C$6:$L$47,10,FALSE))</f>
        <v/>
      </c>
      <c r="AX206" s="309" t="str">
        <f>IF(AX205="","",VLOOKUP(AX205,'別紙１-１　シフト記号表（従来型・ユニット型共通）'!$C$6:$L$47,10,FALSE))</f>
        <v/>
      </c>
      <c r="AY206" s="307" t="str">
        <f>IF(AY205="","",VLOOKUP(AY205,'別紙１-１　シフト記号表（従来型・ユニット型共通）'!$C$6:$L$47,10,FALSE))</f>
        <v/>
      </c>
      <c r="AZ206" s="308" t="str">
        <f>IF(AZ205="","",VLOOKUP(AZ205,'別紙１-１　シフト記号表（従来型・ユニット型共通）'!$C$6:$L$47,10,FALSE))</f>
        <v/>
      </c>
      <c r="BA206" s="308" t="str">
        <f>IF(BA205="","",VLOOKUP(BA205,'別紙１-１　シフト記号表（従来型・ユニット型共通）'!$C$6:$L$47,10,FALSE))</f>
        <v/>
      </c>
      <c r="BB206" s="1530">
        <f>IF($BE$3="４週",SUM(W206:AX206),IF($BE$3="暦月",SUM(W206:BA206),""))</f>
        <v>0</v>
      </c>
      <c r="BC206" s="1531"/>
      <c r="BD206" s="1532">
        <f>IF($BE$3="４週",BB206/4,IF($BE$3="暦月",(BB206/($BE$8/7)),""))</f>
        <v>0</v>
      </c>
      <c r="BE206" s="1531"/>
      <c r="BF206" s="1527"/>
      <c r="BG206" s="1528"/>
      <c r="BH206" s="1528"/>
      <c r="BI206" s="1528"/>
      <c r="BJ206" s="1529"/>
    </row>
    <row r="207" spans="2:62" ht="20.25" customHeight="1" x14ac:dyDescent="0.15">
      <c r="B207" s="1487">
        <f>B205+1</f>
        <v>96</v>
      </c>
      <c r="C207" s="1489"/>
      <c r="D207" s="1490"/>
      <c r="E207" s="302"/>
      <c r="F207" s="303"/>
      <c r="G207" s="302"/>
      <c r="H207" s="303"/>
      <c r="I207" s="1493"/>
      <c r="J207" s="1494"/>
      <c r="K207" s="1497"/>
      <c r="L207" s="1498"/>
      <c r="M207" s="1498"/>
      <c r="N207" s="1490"/>
      <c r="O207" s="1501"/>
      <c r="P207" s="1502"/>
      <c r="Q207" s="1502"/>
      <c r="R207" s="1502"/>
      <c r="S207" s="1503"/>
      <c r="T207" s="322" t="s">
        <v>921</v>
      </c>
      <c r="V207" s="323"/>
      <c r="W207" s="315"/>
      <c r="X207" s="316"/>
      <c r="Y207" s="316"/>
      <c r="Z207" s="316"/>
      <c r="AA207" s="316"/>
      <c r="AB207" s="316"/>
      <c r="AC207" s="317"/>
      <c r="AD207" s="315"/>
      <c r="AE207" s="316"/>
      <c r="AF207" s="316"/>
      <c r="AG207" s="316"/>
      <c r="AH207" s="316"/>
      <c r="AI207" s="316"/>
      <c r="AJ207" s="317"/>
      <c r="AK207" s="315"/>
      <c r="AL207" s="316"/>
      <c r="AM207" s="316"/>
      <c r="AN207" s="316"/>
      <c r="AO207" s="316"/>
      <c r="AP207" s="316"/>
      <c r="AQ207" s="317"/>
      <c r="AR207" s="315"/>
      <c r="AS207" s="316"/>
      <c r="AT207" s="316"/>
      <c r="AU207" s="316"/>
      <c r="AV207" s="316"/>
      <c r="AW207" s="316"/>
      <c r="AX207" s="317"/>
      <c r="AY207" s="315"/>
      <c r="AZ207" s="316"/>
      <c r="BA207" s="318"/>
      <c r="BB207" s="1507"/>
      <c r="BC207" s="1508"/>
      <c r="BD207" s="1509"/>
      <c r="BE207" s="1510"/>
      <c r="BF207" s="1511"/>
      <c r="BG207" s="1512"/>
      <c r="BH207" s="1512"/>
      <c r="BI207" s="1512"/>
      <c r="BJ207" s="1513"/>
    </row>
    <row r="208" spans="2:62" ht="20.25" customHeight="1" x14ac:dyDescent="0.15">
      <c r="B208" s="1520"/>
      <c r="C208" s="1521"/>
      <c r="D208" s="1522"/>
      <c r="E208" s="324"/>
      <c r="F208" s="325">
        <f>C207</f>
        <v>0</v>
      </c>
      <c r="G208" s="324"/>
      <c r="H208" s="325">
        <f>I207</f>
        <v>0</v>
      </c>
      <c r="I208" s="1523"/>
      <c r="J208" s="1524"/>
      <c r="K208" s="1525"/>
      <c r="L208" s="1526"/>
      <c r="M208" s="1526"/>
      <c r="N208" s="1522"/>
      <c r="O208" s="1501"/>
      <c r="P208" s="1502"/>
      <c r="Q208" s="1502"/>
      <c r="R208" s="1502"/>
      <c r="S208" s="1503"/>
      <c r="T208" s="319" t="s">
        <v>924</v>
      </c>
      <c r="U208" s="320"/>
      <c r="V208" s="321"/>
      <c r="W208" s="307" t="str">
        <f>IF(W207="","",VLOOKUP(W207,'別紙１-１　シフト記号表（従来型・ユニット型共通）'!$C$6:$L$47,10,FALSE))</f>
        <v/>
      </c>
      <c r="X208" s="308" t="str">
        <f>IF(X207="","",VLOOKUP(X207,'別紙１-１　シフト記号表（従来型・ユニット型共通）'!$C$6:$L$47,10,FALSE))</f>
        <v/>
      </c>
      <c r="Y208" s="308" t="str">
        <f>IF(Y207="","",VLOOKUP(Y207,'別紙１-１　シフト記号表（従来型・ユニット型共通）'!$C$6:$L$47,10,FALSE))</f>
        <v/>
      </c>
      <c r="Z208" s="308" t="str">
        <f>IF(Z207="","",VLOOKUP(Z207,'別紙１-１　シフト記号表（従来型・ユニット型共通）'!$C$6:$L$47,10,FALSE))</f>
        <v/>
      </c>
      <c r="AA208" s="308" t="str">
        <f>IF(AA207="","",VLOOKUP(AA207,'別紙１-１　シフト記号表（従来型・ユニット型共通）'!$C$6:$L$47,10,FALSE))</f>
        <v/>
      </c>
      <c r="AB208" s="308" t="str">
        <f>IF(AB207="","",VLOOKUP(AB207,'別紙１-１　シフト記号表（従来型・ユニット型共通）'!$C$6:$L$47,10,FALSE))</f>
        <v/>
      </c>
      <c r="AC208" s="309" t="str">
        <f>IF(AC207="","",VLOOKUP(AC207,'別紙１-１　シフト記号表（従来型・ユニット型共通）'!$C$6:$L$47,10,FALSE))</f>
        <v/>
      </c>
      <c r="AD208" s="307" t="str">
        <f>IF(AD207="","",VLOOKUP(AD207,'別紙１-１　シフト記号表（従来型・ユニット型共通）'!$C$6:$L$47,10,FALSE))</f>
        <v/>
      </c>
      <c r="AE208" s="308" t="str">
        <f>IF(AE207="","",VLOOKUP(AE207,'別紙１-１　シフト記号表（従来型・ユニット型共通）'!$C$6:$L$47,10,FALSE))</f>
        <v/>
      </c>
      <c r="AF208" s="308" t="str">
        <f>IF(AF207="","",VLOOKUP(AF207,'別紙１-１　シフト記号表（従来型・ユニット型共通）'!$C$6:$L$47,10,FALSE))</f>
        <v/>
      </c>
      <c r="AG208" s="308" t="str">
        <f>IF(AG207="","",VLOOKUP(AG207,'別紙１-１　シフト記号表（従来型・ユニット型共通）'!$C$6:$L$47,10,FALSE))</f>
        <v/>
      </c>
      <c r="AH208" s="308" t="str">
        <f>IF(AH207="","",VLOOKUP(AH207,'別紙１-１　シフト記号表（従来型・ユニット型共通）'!$C$6:$L$47,10,FALSE))</f>
        <v/>
      </c>
      <c r="AI208" s="308" t="str">
        <f>IF(AI207="","",VLOOKUP(AI207,'別紙１-１　シフト記号表（従来型・ユニット型共通）'!$C$6:$L$47,10,FALSE))</f>
        <v/>
      </c>
      <c r="AJ208" s="309" t="str">
        <f>IF(AJ207="","",VLOOKUP(AJ207,'別紙１-１　シフト記号表（従来型・ユニット型共通）'!$C$6:$L$47,10,FALSE))</f>
        <v/>
      </c>
      <c r="AK208" s="307" t="str">
        <f>IF(AK207="","",VLOOKUP(AK207,'別紙１-１　シフト記号表（従来型・ユニット型共通）'!$C$6:$L$47,10,FALSE))</f>
        <v/>
      </c>
      <c r="AL208" s="308" t="str">
        <f>IF(AL207="","",VLOOKUP(AL207,'別紙１-１　シフト記号表（従来型・ユニット型共通）'!$C$6:$L$47,10,FALSE))</f>
        <v/>
      </c>
      <c r="AM208" s="308" t="str">
        <f>IF(AM207="","",VLOOKUP(AM207,'別紙１-１　シフト記号表（従来型・ユニット型共通）'!$C$6:$L$47,10,FALSE))</f>
        <v/>
      </c>
      <c r="AN208" s="308" t="str">
        <f>IF(AN207="","",VLOOKUP(AN207,'別紙１-１　シフト記号表（従来型・ユニット型共通）'!$C$6:$L$47,10,FALSE))</f>
        <v/>
      </c>
      <c r="AO208" s="308" t="str">
        <f>IF(AO207="","",VLOOKUP(AO207,'別紙１-１　シフト記号表（従来型・ユニット型共通）'!$C$6:$L$47,10,FALSE))</f>
        <v/>
      </c>
      <c r="AP208" s="308" t="str">
        <f>IF(AP207="","",VLOOKUP(AP207,'別紙１-１　シフト記号表（従来型・ユニット型共通）'!$C$6:$L$47,10,FALSE))</f>
        <v/>
      </c>
      <c r="AQ208" s="309" t="str">
        <f>IF(AQ207="","",VLOOKUP(AQ207,'別紙１-１　シフト記号表（従来型・ユニット型共通）'!$C$6:$L$47,10,FALSE))</f>
        <v/>
      </c>
      <c r="AR208" s="307" t="str">
        <f>IF(AR207="","",VLOOKUP(AR207,'別紙１-１　シフト記号表（従来型・ユニット型共通）'!$C$6:$L$47,10,FALSE))</f>
        <v/>
      </c>
      <c r="AS208" s="308" t="str">
        <f>IF(AS207="","",VLOOKUP(AS207,'別紙１-１　シフト記号表（従来型・ユニット型共通）'!$C$6:$L$47,10,FALSE))</f>
        <v/>
      </c>
      <c r="AT208" s="308" t="str">
        <f>IF(AT207="","",VLOOKUP(AT207,'別紙１-１　シフト記号表（従来型・ユニット型共通）'!$C$6:$L$47,10,FALSE))</f>
        <v/>
      </c>
      <c r="AU208" s="308" t="str">
        <f>IF(AU207="","",VLOOKUP(AU207,'別紙１-１　シフト記号表（従来型・ユニット型共通）'!$C$6:$L$47,10,FALSE))</f>
        <v/>
      </c>
      <c r="AV208" s="308" t="str">
        <f>IF(AV207="","",VLOOKUP(AV207,'別紙１-１　シフト記号表（従来型・ユニット型共通）'!$C$6:$L$47,10,FALSE))</f>
        <v/>
      </c>
      <c r="AW208" s="308" t="str">
        <f>IF(AW207="","",VLOOKUP(AW207,'別紙１-１　シフト記号表（従来型・ユニット型共通）'!$C$6:$L$47,10,FALSE))</f>
        <v/>
      </c>
      <c r="AX208" s="309" t="str">
        <f>IF(AX207="","",VLOOKUP(AX207,'別紙１-１　シフト記号表（従来型・ユニット型共通）'!$C$6:$L$47,10,FALSE))</f>
        <v/>
      </c>
      <c r="AY208" s="307" t="str">
        <f>IF(AY207="","",VLOOKUP(AY207,'別紙１-１　シフト記号表（従来型・ユニット型共通）'!$C$6:$L$47,10,FALSE))</f>
        <v/>
      </c>
      <c r="AZ208" s="308" t="str">
        <f>IF(AZ207="","",VLOOKUP(AZ207,'別紙１-１　シフト記号表（従来型・ユニット型共通）'!$C$6:$L$47,10,FALSE))</f>
        <v/>
      </c>
      <c r="BA208" s="308" t="str">
        <f>IF(BA207="","",VLOOKUP(BA207,'別紙１-１　シフト記号表（従来型・ユニット型共通）'!$C$6:$L$47,10,FALSE))</f>
        <v/>
      </c>
      <c r="BB208" s="1530">
        <f>IF($BE$3="４週",SUM(W208:AX208),IF($BE$3="暦月",SUM(W208:BA208),""))</f>
        <v>0</v>
      </c>
      <c r="BC208" s="1531"/>
      <c r="BD208" s="1532">
        <f>IF($BE$3="４週",BB208/4,IF($BE$3="暦月",(BB208/($BE$8/7)),""))</f>
        <v>0</v>
      </c>
      <c r="BE208" s="1531"/>
      <c r="BF208" s="1527"/>
      <c r="BG208" s="1528"/>
      <c r="BH208" s="1528"/>
      <c r="BI208" s="1528"/>
      <c r="BJ208" s="1529"/>
    </row>
    <row r="209" spans="2:62" ht="20.25" customHeight="1" x14ac:dyDescent="0.15">
      <c r="B209" s="1487">
        <f>B207+1</f>
        <v>97</v>
      </c>
      <c r="C209" s="1489"/>
      <c r="D209" s="1490"/>
      <c r="E209" s="302"/>
      <c r="F209" s="303"/>
      <c r="G209" s="302"/>
      <c r="H209" s="303"/>
      <c r="I209" s="1493"/>
      <c r="J209" s="1494"/>
      <c r="K209" s="1497"/>
      <c r="L209" s="1498"/>
      <c r="M209" s="1498"/>
      <c r="N209" s="1490"/>
      <c r="O209" s="1501"/>
      <c r="P209" s="1502"/>
      <c r="Q209" s="1502"/>
      <c r="R209" s="1502"/>
      <c r="S209" s="1503"/>
      <c r="T209" s="322" t="s">
        <v>921</v>
      </c>
      <c r="V209" s="323"/>
      <c r="W209" s="315"/>
      <c r="X209" s="316"/>
      <c r="Y209" s="316"/>
      <c r="Z209" s="316"/>
      <c r="AA209" s="316"/>
      <c r="AB209" s="316"/>
      <c r="AC209" s="317"/>
      <c r="AD209" s="315"/>
      <c r="AE209" s="316"/>
      <c r="AF209" s="316"/>
      <c r="AG209" s="316"/>
      <c r="AH209" s="316"/>
      <c r="AI209" s="316"/>
      <c r="AJ209" s="317"/>
      <c r="AK209" s="315"/>
      <c r="AL209" s="316"/>
      <c r="AM209" s="316"/>
      <c r="AN209" s="316"/>
      <c r="AO209" s="316"/>
      <c r="AP209" s="316"/>
      <c r="AQ209" s="317"/>
      <c r="AR209" s="315"/>
      <c r="AS209" s="316"/>
      <c r="AT209" s="316"/>
      <c r="AU209" s="316"/>
      <c r="AV209" s="316"/>
      <c r="AW209" s="316"/>
      <c r="AX209" s="317"/>
      <c r="AY209" s="315"/>
      <c r="AZ209" s="316"/>
      <c r="BA209" s="318"/>
      <c r="BB209" s="1507"/>
      <c r="BC209" s="1508"/>
      <c r="BD209" s="1509"/>
      <c r="BE209" s="1510"/>
      <c r="BF209" s="1511"/>
      <c r="BG209" s="1512"/>
      <c r="BH209" s="1512"/>
      <c r="BI209" s="1512"/>
      <c r="BJ209" s="1513"/>
    </row>
    <row r="210" spans="2:62" ht="20.25" customHeight="1" x14ac:dyDescent="0.15">
      <c r="B210" s="1520"/>
      <c r="C210" s="1521"/>
      <c r="D210" s="1522"/>
      <c r="E210" s="324"/>
      <c r="F210" s="325">
        <f>C209</f>
        <v>0</v>
      </c>
      <c r="G210" s="324"/>
      <c r="H210" s="325">
        <f>I209</f>
        <v>0</v>
      </c>
      <c r="I210" s="1523"/>
      <c r="J210" s="1524"/>
      <c r="K210" s="1525"/>
      <c r="L210" s="1526"/>
      <c r="M210" s="1526"/>
      <c r="N210" s="1522"/>
      <c r="O210" s="1501"/>
      <c r="P210" s="1502"/>
      <c r="Q210" s="1502"/>
      <c r="R210" s="1502"/>
      <c r="S210" s="1503"/>
      <c r="T210" s="319" t="s">
        <v>924</v>
      </c>
      <c r="U210" s="320"/>
      <c r="V210" s="321"/>
      <c r="W210" s="307" t="str">
        <f>IF(W209="","",VLOOKUP(W209,'別紙１-１　シフト記号表（従来型・ユニット型共通）'!$C$6:$L$47,10,FALSE))</f>
        <v/>
      </c>
      <c r="X210" s="308" t="str">
        <f>IF(X209="","",VLOOKUP(X209,'別紙１-１　シフト記号表（従来型・ユニット型共通）'!$C$6:$L$47,10,FALSE))</f>
        <v/>
      </c>
      <c r="Y210" s="308" t="str">
        <f>IF(Y209="","",VLOOKUP(Y209,'別紙１-１　シフト記号表（従来型・ユニット型共通）'!$C$6:$L$47,10,FALSE))</f>
        <v/>
      </c>
      <c r="Z210" s="308" t="str">
        <f>IF(Z209="","",VLOOKUP(Z209,'別紙１-１　シフト記号表（従来型・ユニット型共通）'!$C$6:$L$47,10,FALSE))</f>
        <v/>
      </c>
      <c r="AA210" s="308" t="str">
        <f>IF(AA209="","",VLOOKUP(AA209,'別紙１-１　シフト記号表（従来型・ユニット型共通）'!$C$6:$L$47,10,FALSE))</f>
        <v/>
      </c>
      <c r="AB210" s="308" t="str">
        <f>IF(AB209="","",VLOOKUP(AB209,'別紙１-１　シフト記号表（従来型・ユニット型共通）'!$C$6:$L$47,10,FALSE))</f>
        <v/>
      </c>
      <c r="AC210" s="309" t="str">
        <f>IF(AC209="","",VLOOKUP(AC209,'別紙１-１　シフト記号表（従来型・ユニット型共通）'!$C$6:$L$47,10,FALSE))</f>
        <v/>
      </c>
      <c r="AD210" s="307" t="str">
        <f>IF(AD209="","",VLOOKUP(AD209,'別紙１-１　シフト記号表（従来型・ユニット型共通）'!$C$6:$L$47,10,FALSE))</f>
        <v/>
      </c>
      <c r="AE210" s="308" t="str">
        <f>IF(AE209="","",VLOOKUP(AE209,'別紙１-１　シフト記号表（従来型・ユニット型共通）'!$C$6:$L$47,10,FALSE))</f>
        <v/>
      </c>
      <c r="AF210" s="308" t="str">
        <f>IF(AF209="","",VLOOKUP(AF209,'別紙１-１　シフト記号表（従来型・ユニット型共通）'!$C$6:$L$47,10,FALSE))</f>
        <v/>
      </c>
      <c r="AG210" s="308" t="str">
        <f>IF(AG209="","",VLOOKUP(AG209,'別紙１-１　シフト記号表（従来型・ユニット型共通）'!$C$6:$L$47,10,FALSE))</f>
        <v/>
      </c>
      <c r="AH210" s="308" t="str">
        <f>IF(AH209="","",VLOOKUP(AH209,'別紙１-１　シフト記号表（従来型・ユニット型共通）'!$C$6:$L$47,10,FALSE))</f>
        <v/>
      </c>
      <c r="AI210" s="308" t="str">
        <f>IF(AI209="","",VLOOKUP(AI209,'別紙１-１　シフト記号表（従来型・ユニット型共通）'!$C$6:$L$47,10,FALSE))</f>
        <v/>
      </c>
      <c r="AJ210" s="309" t="str">
        <f>IF(AJ209="","",VLOOKUP(AJ209,'別紙１-１　シフト記号表（従来型・ユニット型共通）'!$C$6:$L$47,10,FALSE))</f>
        <v/>
      </c>
      <c r="AK210" s="307" t="str">
        <f>IF(AK209="","",VLOOKUP(AK209,'別紙１-１　シフト記号表（従来型・ユニット型共通）'!$C$6:$L$47,10,FALSE))</f>
        <v/>
      </c>
      <c r="AL210" s="308" t="str">
        <f>IF(AL209="","",VLOOKUP(AL209,'別紙１-１　シフト記号表（従来型・ユニット型共通）'!$C$6:$L$47,10,FALSE))</f>
        <v/>
      </c>
      <c r="AM210" s="308" t="str">
        <f>IF(AM209="","",VLOOKUP(AM209,'別紙１-１　シフト記号表（従来型・ユニット型共通）'!$C$6:$L$47,10,FALSE))</f>
        <v/>
      </c>
      <c r="AN210" s="308" t="str">
        <f>IF(AN209="","",VLOOKUP(AN209,'別紙１-１　シフト記号表（従来型・ユニット型共通）'!$C$6:$L$47,10,FALSE))</f>
        <v/>
      </c>
      <c r="AO210" s="308" t="str">
        <f>IF(AO209="","",VLOOKUP(AO209,'別紙１-１　シフト記号表（従来型・ユニット型共通）'!$C$6:$L$47,10,FALSE))</f>
        <v/>
      </c>
      <c r="AP210" s="308" t="str">
        <f>IF(AP209="","",VLOOKUP(AP209,'別紙１-１　シフト記号表（従来型・ユニット型共通）'!$C$6:$L$47,10,FALSE))</f>
        <v/>
      </c>
      <c r="AQ210" s="309" t="str">
        <f>IF(AQ209="","",VLOOKUP(AQ209,'別紙１-１　シフト記号表（従来型・ユニット型共通）'!$C$6:$L$47,10,FALSE))</f>
        <v/>
      </c>
      <c r="AR210" s="307" t="str">
        <f>IF(AR209="","",VLOOKUP(AR209,'別紙１-１　シフト記号表（従来型・ユニット型共通）'!$C$6:$L$47,10,FALSE))</f>
        <v/>
      </c>
      <c r="AS210" s="308" t="str">
        <f>IF(AS209="","",VLOOKUP(AS209,'別紙１-１　シフト記号表（従来型・ユニット型共通）'!$C$6:$L$47,10,FALSE))</f>
        <v/>
      </c>
      <c r="AT210" s="308" t="str">
        <f>IF(AT209="","",VLOOKUP(AT209,'別紙１-１　シフト記号表（従来型・ユニット型共通）'!$C$6:$L$47,10,FALSE))</f>
        <v/>
      </c>
      <c r="AU210" s="308" t="str">
        <f>IF(AU209="","",VLOOKUP(AU209,'別紙１-１　シフト記号表（従来型・ユニット型共通）'!$C$6:$L$47,10,FALSE))</f>
        <v/>
      </c>
      <c r="AV210" s="308" t="str">
        <f>IF(AV209="","",VLOOKUP(AV209,'別紙１-１　シフト記号表（従来型・ユニット型共通）'!$C$6:$L$47,10,FALSE))</f>
        <v/>
      </c>
      <c r="AW210" s="308" t="str">
        <f>IF(AW209="","",VLOOKUP(AW209,'別紙１-１　シフト記号表（従来型・ユニット型共通）'!$C$6:$L$47,10,FALSE))</f>
        <v/>
      </c>
      <c r="AX210" s="309" t="str">
        <f>IF(AX209="","",VLOOKUP(AX209,'別紙１-１　シフト記号表（従来型・ユニット型共通）'!$C$6:$L$47,10,FALSE))</f>
        <v/>
      </c>
      <c r="AY210" s="307" t="str">
        <f>IF(AY209="","",VLOOKUP(AY209,'別紙１-１　シフト記号表（従来型・ユニット型共通）'!$C$6:$L$47,10,FALSE))</f>
        <v/>
      </c>
      <c r="AZ210" s="308" t="str">
        <f>IF(AZ209="","",VLOOKUP(AZ209,'別紙１-１　シフト記号表（従来型・ユニット型共通）'!$C$6:$L$47,10,FALSE))</f>
        <v/>
      </c>
      <c r="BA210" s="308" t="str">
        <f>IF(BA209="","",VLOOKUP(BA209,'別紙１-１　シフト記号表（従来型・ユニット型共通）'!$C$6:$L$47,10,FALSE))</f>
        <v/>
      </c>
      <c r="BB210" s="1530">
        <f>IF($BE$3="４週",SUM(W210:AX210),IF($BE$3="暦月",SUM(W210:BA210),""))</f>
        <v>0</v>
      </c>
      <c r="BC210" s="1531"/>
      <c r="BD210" s="1532">
        <f>IF($BE$3="４週",BB210/4,IF($BE$3="暦月",(BB210/($BE$8/7)),""))</f>
        <v>0</v>
      </c>
      <c r="BE210" s="1531"/>
      <c r="BF210" s="1527"/>
      <c r="BG210" s="1528"/>
      <c r="BH210" s="1528"/>
      <c r="BI210" s="1528"/>
      <c r="BJ210" s="1529"/>
    </row>
    <row r="211" spans="2:62" ht="20.25" customHeight="1" x14ac:dyDescent="0.15">
      <c r="B211" s="1487">
        <f>B209+1</f>
        <v>98</v>
      </c>
      <c r="C211" s="1489"/>
      <c r="D211" s="1490"/>
      <c r="E211" s="302"/>
      <c r="F211" s="303"/>
      <c r="G211" s="302"/>
      <c r="H211" s="303"/>
      <c r="I211" s="1493"/>
      <c r="J211" s="1494"/>
      <c r="K211" s="1497"/>
      <c r="L211" s="1498"/>
      <c r="M211" s="1498"/>
      <c r="N211" s="1490"/>
      <c r="O211" s="1501"/>
      <c r="P211" s="1502"/>
      <c r="Q211" s="1502"/>
      <c r="R211" s="1502"/>
      <c r="S211" s="1503"/>
      <c r="T211" s="322" t="s">
        <v>921</v>
      </c>
      <c r="V211" s="323"/>
      <c r="W211" s="315"/>
      <c r="X211" s="316"/>
      <c r="Y211" s="316"/>
      <c r="Z211" s="316"/>
      <c r="AA211" s="316"/>
      <c r="AB211" s="316"/>
      <c r="AC211" s="317"/>
      <c r="AD211" s="315"/>
      <c r="AE211" s="316"/>
      <c r="AF211" s="316"/>
      <c r="AG211" s="316"/>
      <c r="AH211" s="316"/>
      <c r="AI211" s="316"/>
      <c r="AJ211" s="317"/>
      <c r="AK211" s="315"/>
      <c r="AL211" s="316"/>
      <c r="AM211" s="316"/>
      <c r="AN211" s="316"/>
      <c r="AO211" s="316"/>
      <c r="AP211" s="316"/>
      <c r="AQ211" s="317"/>
      <c r="AR211" s="315"/>
      <c r="AS211" s="316"/>
      <c r="AT211" s="316"/>
      <c r="AU211" s="316"/>
      <c r="AV211" s="316"/>
      <c r="AW211" s="316"/>
      <c r="AX211" s="317"/>
      <c r="AY211" s="315"/>
      <c r="AZ211" s="316"/>
      <c r="BA211" s="318"/>
      <c r="BB211" s="1507"/>
      <c r="BC211" s="1508"/>
      <c r="BD211" s="1509"/>
      <c r="BE211" s="1510"/>
      <c r="BF211" s="1511"/>
      <c r="BG211" s="1512"/>
      <c r="BH211" s="1512"/>
      <c r="BI211" s="1512"/>
      <c r="BJ211" s="1513"/>
    </row>
    <row r="212" spans="2:62" ht="20.25" customHeight="1" x14ac:dyDescent="0.15">
      <c r="B212" s="1520"/>
      <c r="C212" s="1521"/>
      <c r="D212" s="1522"/>
      <c r="E212" s="324"/>
      <c r="F212" s="325">
        <f>C211</f>
        <v>0</v>
      </c>
      <c r="G212" s="324"/>
      <c r="H212" s="325">
        <f>I211</f>
        <v>0</v>
      </c>
      <c r="I212" s="1523"/>
      <c r="J212" s="1524"/>
      <c r="K212" s="1525"/>
      <c r="L212" s="1526"/>
      <c r="M212" s="1526"/>
      <c r="N212" s="1522"/>
      <c r="O212" s="1501"/>
      <c r="P212" s="1502"/>
      <c r="Q212" s="1502"/>
      <c r="R212" s="1502"/>
      <c r="S212" s="1503"/>
      <c r="T212" s="319" t="s">
        <v>924</v>
      </c>
      <c r="U212" s="320"/>
      <c r="V212" s="321"/>
      <c r="W212" s="307" t="str">
        <f>IF(W211="","",VLOOKUP(W211,'別紙１-１　シフト記号表（従来型・ユニット型共通）'!$C$6:$L$47,10,FALSE))</f>
        <v/>
      </c>
      <c r="X212" s="308" t="str">
        <f>IF(X211="","",VLOOKUP(X211,'別紙１-１　シフト記号表（従来型・ユニット型共通）'!$C$6:$L$47,10,FALSE))</f>
        <v/>
      </c>
      <c r="Y212" s="308" t="str">
        <f>IF(Y211="","",VLOOKUP(Y211,'別紙１-１　シフト記号表（従来型・ユニット型共通）'!$C$6:$L$47,10,FALSE))</f>
        <v/>
      </c>
      <c r="Z212" s="308" t="str">
        <f>IF(Z211="","",VLOOKUP(Z211,'別紙１-１　シフト記号表（従来型・ユニット型共通）'!$C$6:$L$47,10,FALSE))</f>
        <v/>
      </c>
      <c r="AA212" s="308" t="str">
        <f>IF(AA211="","",VLOOKUP(AA211,'別紙１-１　シフト記号表（従来型・ユニット型共通）'!$C$6:$L$47,10,FALSE))</f>
        <v/>
      </c>
      <c r="AB212" s="308" t="str">
        <f>IF(AB211="","",VLOOKUP(AB211,'別紙１-１　シフト記号表（従来型・ユニット型共通）'!$C$6:$L$47,10,FALSE))</f>
        <v/>
      </c>
      <c r="AC212" s="309" t="str">
        <f>IF(AC211="","",VLOOKUP(AC211,'別紙１-１　シフト記号表（従来型・ユニット型共通）'!$C$6:$L$47,10,FALSE))</f>
        <v/>
      </c>
      <c r="AD212" s="307" t="str">
        <f>IF(AD211="","",VLOOKUP(AD211,'別紙１-１　シフト記号表（従来型・ユニット型共通）'!$C$6:$L$47,10,FALSE))</f>
        <v/>
      </c>
      <c r="AE212" s="308" t="str">
        <f>IF(AE211="","",VLOOKUP(AE211,'別紙１-１　シフト記号表（従来型・ユニット型共通）'!$C$6:$L$47,10,FALSE))</f>
        <v/>
      </c>
      <c r="AF212" s="308" t="str">
        <f>IF(AF211="","",VLOOKUP(AF211,'別紙１-１　シフト記号表（従来型・ユニット型共通）'!$C$6:$L$47,10,FALSE))</f>
        <v/>
      </c>
      <c r="AG212" s="308" t="str">
        <f>IF(AG211="","",VLOOKUP(AG211,'別紙１-１　シフト記号表（従来型・ユニット型共通）'!$C$6:$L$47,10,FALSE))</f>
        <v/>
      </c>
      <c r="AH212" s="308" t="str">
        <f>IF(AH211="","",VLOOKUP(AH211,'別紙１-１　シフト記号表（従来型・ユニット型共通）'!$C$6:$L$47,10,FALSE))</f>
        <v/>
      </c>
      <c r="AI212" s="308" t="str">
        <f>IF(AI211="","",VLOOKUP(AI211,'別紙１-１　シフト記号表（従来型・ユニット型共通）'!$C$6:$L$47,10,FALSE))</f>
        <v/>
      </c>
      <c r="AJ212" s="309" t="str">
        <f>IF(AJ211="","",VLOOKUP(AJ211,'別紙１-１　シフト記号表（従来型・ユニット型共通）'!$C$6:$L$47,10,FALSE))</f>
        <v/>
      </c>
      <c r="AK212" s="307" t="str">
        <f>IF(AK211="","",VLOOKUP(AK211,'別紙１-１　シフト記号表（従来型・ユニット型共通）'!$C$6:$L$47,10,FALSE))</f>
        <v/>
      </c>
      <c r="AL212" s="308" t="str">
        <f>IF(AL211="","",VLOOKUP(AL211,'別紙１-１　シフト記号表（従来型・ユニット型共通）'!$C$6:$L$47,10,FALSE))</f>
        <v/>
      </c>
      <c r="AM212" s="308" t="str">
        <f>IF(AM211="","",VLOOKUP(AM211,'別紙１-１　シフト記号表（従来型・ユニット型共通）'!$C$6:$L$47,10,FALSE))</f>
        <v/>
      </c>
      <c r="AN212" s="308" t="str">
        <f>IF(AN211="","",VLOOKUP(AN211,'別紙１-１　シフト記号表（従来型・ユニット型共通）'!$C$6:$L$47,10,FALSE))</f>
        <v/>
      </c>
      <c r="AO212" s="308" t="str">
        <f>IF(AO211="","",VLOOKUP(AO211,'別紙１-１　シフト記号表（従来型・ユニット型共通）'!$C$6:$L$47,10,FALSE))</f>
        <v/>
      </c>
      <c r="AP212" s="308" t="str">
        <f>IF(AP211="","",VLOOKUP(AP211,'別紙１-１　シフト記号表（従来型・ユニット型共通）'!$C$6:$L$47,10,FALSE))</f>
        <v/>
      </c>
      <c r="AQ212" s="309" t="str">
        <f>IF(AQ211="","",VLOOKUP(AQ211,'別紙１-１　シフト記号表（従来型・ユニット型共通）'!$C$6:$L$47,10,FALSE))</f>
        <v/>
      </c>
      <c r="AR212" s="307" t="str">
        <f>IF(AR211="","",VLOOKUP(AR211,'別紙１-１　シフト記号表（従来型・ユニット型共通）'!$C$6:$L$47,10,FALSE))</f>
        <v/>
      </c>
      <c r="AS212" s="308" t="str">
        <f>IF(AS211="","",VLOOKUP(AS211,'別紙１-１　シフト記号表（従来型・ユニット型共通）'!$C$6:$L$47,10,FALSE))</f>
        <v/>
      </c>
      <c r="AT212" s="308" t="str">
        <f>IF(AT211="","",VLOOKUP(AT211,'別紙１-１　シフト記号表（従来型・ユニット型共通）'!$C$6:$L$47,10,FALSE))</f>
        <v/>
      </c>
      <c r="AU212" s="308" t="str">
        <f>IF(AU211="","",VLOOKUP(AU211,'別紙１-１　シフト記号表（従来型・ユニット型共通）'!$C$6:$L$47,10,FALSE))</f>
        <v/>
      </c>
      <c r="AV212" s="308" t="str">
        <f>IF(AV211="","",VLOOKUP(AV211,'別紙１-１　シフト記号表（従来型・ユニット型共通）'!$C$6:$L$47,10,FALSE))</f>
        <v/>
      </c>
      <c r="AW212" s="308" t="str">
        <f>IF(AW211="","",VLOOKUP(AW211,'別紙１-１　シフト記号表（従来型・ユニット型共通）'!$C$6:$L$47,10,FALSE))</f>
        <v/>
      </c>
      <c r="AX212" s="309" t="str">
        <f>IF(AX211="","",VLOOKUP(AX211,'別紙１-１　シフト記号表（従来型・ユニット型共通）'!$C$6:$L$47,10,FALSE))</f>
        <v/>
      </c>
      <c r="AY212" s="307" t="str">
        <f>IF(AY211="","",VLOOKUP(AY211,'別紙１-１　シフト記号表（従来型・ユニット型共通）'!$C$6:$L$47,10,FALSE))</f>
        <v/>
      </c>
      <c r="AZ212" s="308" t="str">
        <f>IF(AZ211="","",VLOOKUP(AZ211,'別紙１-１　シフト記号表（従来型・ユニット型共通）'!$C$6:$L$47,10,FALSE))</f>
        <v/>
      </c>
      <c r="BA212" s="308" t="str">
        <f>IF(BA211="","",VLOOKUP(BA211,'別紙１-１　シフト記号表（従来型・ユニット型共通）'!$C$6:$L$47,10,FALSE))</f>
        <v/>
      </c>
      <c r="BB212" s="1530">
        <f>IF($BE$3="４週",SUM(W212:AX212),IF($BE$3="暦月",SUM(W212:BA212),""))</f>
        <v>0</v>
      </c>
      <c r="BC212" s="1531"/>
      <c r="BD212" s="1532">
        <f>IF($BE$3="４週",BB212/4,IF($BE$3="暦月",(BB212/($BE$8/7)),""))</f>
        <v>0</v>
      </c>
      <c r="BE212" s="1531"/>
      <c r="BF212" s="1527"/>
      <c r="BG212" s="1528"/>
      <c r="BH212" s="1528"/>
      <c r="BI212" s="1528"/>
      <c r="BJ212" s="1529"/>
    </row>
    <row r="213" spans="2:62" ht="20.25" customHeight="1" x14ac:dyDescent="0.15">
      <c r="B213" s="1487">
        <f>B211+1</f>
        <v>99</v>
      </c>
      <c r="C213" s="1489"/>
      <c r="D213" s="1490"/>
      <c r="E213" s="302"/>
      <c r="F213" s="303"/>
      <c r="G213" s="302"/>
      <c r="H213" s="303"/>
      <c r="I213" s="1493"/>
      <c r="J213" s="1494"/>
      <c r="K213" s="1497"/>
      <c r="L213" s="1498"/>
      <c r="M213" s="1498"/>
      <c r="N213" s="1490"/>
      <c r="O213" s="1501"/>
      <c r="P213" s="1502"/>
      <c r="Q213" s="1502"/>
      <c r="R213" s="1502"/>
      <c r="S213" s="1503"/>
      <c r="T213" s="322" t="s">
        <v>921</v>
      </c>
      <c r="V213" s="323"/>
      <c r="W213" s="315"/>
      <c r="X213" s="316"/>
      <c r="Y213" s="316"/>
      <c r="Z213" s="316"/>
      <c r="AA213" s="316"/>
      <c r="AB213" s="316"/>
      <c r="AC213" s="317"/>
      <c r="AD213" s="315"/>
      <c r="AE213" s="316"/>
      <c r="AF213" s="316"/>
      <c r="AG213" s="316"/>
      <c r="AH213" s="316"/>
      <c r="AI213" s="316"/>
      <c r="AJ213" s="317"/>
      <c r="AK213" s="315"/>
      <c r="AL213" s="316"/>
      <c r="AM213" s="316"/>
      <c r="AN213" s="316"/>
      <c r="AO213" s="316"/>
      <c r="AP213" s="316"/>
      <c r="AQ213" s="317"/>
      <c r="AR213" s="315"/>
      <c r="AS213" s="316"/>
      <c r="AT213" s="316"/>
      <c r="AU213" s="316"/>
      <c r="AV213" s="316"/>
      <c r="AW213" s="316"/>
      <c r="AX213" s="317"/>
      <c r="AY213" s="315"/>
      <c r="AZ213" s="316"/>
      <c r="BA213" s="318"/>
      <c r="BB213" s="1507"/>
      <c r="BC213" s="1508"/>
      <c r="BD213" s="1509"/>
      <c r="BE213" s="1510"/>
      <c r="BF213" s="1511"/>
      <c r="BG213" s="1512"/>
      <c r="BH213" s="1512"/>
      <c r="BI213" s="1512"/>
      <c r="BJ213" s="1513"/>
    </row>
    <row r="214" spans="2:62" ht="20.25" customHeight="1" x14ac:dyDescent="0.15">
      <c r="B214" s="1520"/>
      <c r="C214" s="1521"/>
      <c r="D214" s="1522"/>
      <c r="E214" s="324"/>
      <c r="F214" s="325">
        <f>C213</f>
        <v>0</v>
      </c>
      <c r="G214" s="324"/>
      <c r="H214" s="325">
        <f>I213</f>
        <v>0</v>
      </c>
      <c r="I214" s="1523"/>
      <c r="J214" s="1524"/>
      <c r="K214" s="1525"/>
      <c r="L214" s="1526"/>
      <c r="M214" s="1526"/>
      <c r="N214" s="1522"/>
      <c r="O214" s="1501"/>
      <c r="P214" s="1502"/>
      <c r="Q214" s="1502"/>
      <c r="R214" s="1502"/>
      <c r="S214" s="1503"/>
      <c r="T214" s="319" t="s">
        <v>924</v>
      </c>
      <c r="U214" s="320"/>
      <c r="V214" s="321"/>
      <c r="W214" s="307" t="str">
        <f>IF(W213="","",VLOOKUP(W213,'別紙１-１　シフト記号表（従来型・ユニット型共通）'!$C$6:$L$47,10,FALSE))</f>
        <v/>
      </c>
      <c r="X214" s="308" t="str">
        <f>IF(X213="","",VLOOKUP(X213,'別紙１-１　シフト記号表（従来型・ユニット型共通）'!$C$6:$L$47,10,FALSE))</f>
        <v/>
      </c>
      <c r="Y214" s="308" t="str">
        <f>IF(Y213="","",VLOOKUP(Y213,'別紙１-１　シフト記号表（従来型・ユニット型共通）'!$C$6:$L$47,10,FALSE))</f>
        <v/>
      </c>
      <c r="Z214" s="308" t="str">
        <f>IF(Z213="","",VLOOKUP(Z213,'別紙１-１　シフト記号表（従来型・ユニット型共通）'!$C$6:$L$47,10,FALSE))</f>
        <v/>
      </c>
      <c r="AA214" s="308" t="str">
        <f>IF(AA213="","",VLOOKUP(AA213,'別紙１-１　シフト記号表（従来型・ユニット型共通）'!$C$6:$L$47,10,FALSE))</f>
        <v/>
      </c>
      <c r="AB214" s="308" t="str">
        <f>IF(AB213="","",VLOOKUP(AB213,'別紙１-１　シフト記号表（従来型・ユニット型共通）'!$C$6:$L$47,10,FALSE))</f>
        <v/>
      </c>
      <c r="AC214" s="309" t="str">
        <f>IF(AC213="","",VLOOKUP(AC213,'別紙１-１　シフト記号表（従来型・ユニット型共通）'!$C$6:$L$47,10,FALSE))</f>
        <v/>
      </c>
      <c r="AD214" s="307" t="str">
        <f>IF(AD213="","",VLOOKUP(AD213,'別紙１-１　シフト記号表（従来型・ユニット型共通）'!$C$6:$L$47,10,FALSE))</f>
        <v/>
      </c>
      <c r="AE214" s="308" t="str">
        <f>IF(AE213="","",VLOOKUP(AE213,'別紙１-１　シフト記号表（従来型・ユニット型共通）'!$C$6:$L$47,10,FALSE))</f>
        <v/>
      </c>
      <c r="AF214" s="308" t="str">
        <f>IF(AF213="","",VLOOKUP(AF213,'別紙１-１　シフト記号表（従来型・ユニット型共通）'!$C$6:$L$47,10,FALSE))</f>
        <v/>
      </c>
      <c r="AG214" s="308" t="str">
        <f>IF(AG213="","",VLOOKUP(AG213,'別紙１-１　シフト記号表（従来型・ユニット型共通）'!$C$6:$L$47,10,FALSE))</f>
        <v/>
      </c>
      <c r="AH214" s="308" t="str">
        <f>IF(AH213="","",VLOOKUP(AH213,'別紙１-１　シフト記号表（従来型・ユニット型共通）'!$C$6:$L$47,10,FALSE))</f>
        <v/>
      </c>
      <c r="AI214" s="308" t="str">
        <f>IF(AI213="","",VLOOKUP(AI213,'別紙１-１　シフト記号表（従来型・ユニット型共通）'!$C$6:$L$47,10,FALSE))</f>
        <v/>
      </c>
      <c r="AJ214" s="309" t="str">
        <f>IF(AJ213="","",VLOOKUP(AJ213,'別紙１-１　シフト記号表（従来型・ユニット型共通）'!$C$6:$L$47,10,FALSE))</f>
        <v/>
      </c>
      <c r="AK214" s="307" t="str">
        <f>IF(AK213="","",VLOOKUP(AK213,'別紙１-１　シフト記号表（従来型・ユニット型共通）'!$C$6:$L$47,10,FALSE))</f>
        <v/>
      </c>
      <c r="AL214" s="308" t="str">
        <f>IF(AL213="","",VLOOKUP(AL213,'別紙１-１　シフト記号表（従来型・ユニット型共通）'!$C$6:$L$47,10,FALSE))</f>
        <v/>
      </c>
      <c r="AM214" s="308" t="str">
        <f>IF(AM213="","",VLOOKUP(AM213,'別紙１-１　シフト記号表（従来型・ユニット型共通）'!$C$6:$L$47,10,FALSE))</f>
        <v/>
      </c>
      <c r="AN214" s="308" t="str">
        <f>IF(AN213="","",VLOOKUP(AN213,'別紙１-１　シフト記号表（従来型・ユニット型共通）'!$C$6:$L$47,10,FALSE))</f>
        <v/>
      </c>
      <c r="AO214" s="308" t="str">
        <f>IF(AO213="","",VLOOKUP(AO213,'別紙１-１　シフト記号表（従来型・ユニット型共通）'!$C$6:$L$47,10,FALSE))</f>
        <v/>
      </c>
      <c r="AP214" s="308" t="str">
        <f>IF(AP213="","",VLOOKUP(AP213,'別紙１-１　シフト記号表（従来型・ユニット型共通）'!$C$6:$L$47,10,FALSE))</f>
        <v/>
      </c>
      <c r="AQ214" s="309" t="str">
        <f>IF(AQ213="","",VLOOKUP(AQ213,'別紙１-１　シフト記号表（従来型・ユニット型共通）'!$C$6:$L$47,10,FALSE))</f>
        <v/>
      </c>
      <c r="AR214" s="307" t="str">
        <f>IF(AR213="","",VLOOKUP(AR213,'別紙１-１　シフト記号表（従来型・ユニット型共通）'!$C$6:$L$47,10,FALSE))</f>
        <v/>
      </c>
      <c r="AS214" s="308" t="str">
        <f>IF(AS213="","",VLOOKUP(AS213,'別紙１-１　シフト記号表（従来型・ユニット型共通）'!$C$6:$L$47,10,FALSE))</f>
        <v/>
      </c>
      <c r="AT214" s="308" t="str">
        <f>IF(AT213="","",VLOOKUP(AT213,'別紙１-１　シフト記号表（従来型・ユニット型共通）'!$C$6:$L$47,10,FALSE))</f>
        <v/>
      </c>
      <c r="AU214" s="308" t="str">
        <f>IF(AU213="","",VLOOKUP(AU213,'別紙１-１　シフト記号表（従来型・ユニット型共通）'!$C$6:$L$47,10,FALSE))</f>
        <v/>
      </c>
      <c r="AV214" s="308" t="str">
        <f>IF(AV213="","",VLOOKUP(AV213,'別紙１-１　シフト記号表（従来型・ユニット型共通）'!$C$6:$L$47,10,FALSE))</f>
        <v/>
      </c>
      <c r="AW214" s="308" t="str">
        <f>IF(AW213="","",VLOOKUP(AW213,'別紙１-１　シフト記号表（従来型・ユニット型共通）'!$C$6:$L$47,10,FALSE))</f>
        <v/>
      </c>
      <c r="AX214" s="309" t="str">
        <f>IF(AX213="","",VLOOKUP(AX213,'別紙１-１　シフト記号表（従来型・ユニット型共通）'!$C$6:$L$47,10,FALSE))</f>
        <v/>
      </c>
      <c r="AY214" s="307" t="str">
        <f>IF(AY213="","",VLOOKUP(AY213,'別紙１-１　シフト記号表（従来型・ユニット型共通）'!$C$6:$L$47,10,FALSE))</f>
        <v/>
      </c>
      <c r="AZ214" s="308" t="str">
        <f>IF(AZ213="","",VLOOKUP(AZ213,'別紙１-１　シフト記号表（従来型・ユニット型共通）'!$C$6:$L$47,10,FALSE))</f>
        <v/>
      </c>
      <c r="BA214" s="308" t="str">
        <f>IF(BA213="","",VLOOKUP(BA213,'別紙１-１　シフト記号表（従来型・ユニット型共通）'!$C$6:$L$47,10,FALSE))</f>
        <v/>
      </c>
      <c r="BB214" s="1530">
        <f>IF($BE$3="４週",SUM(W214:AX214),IF($BE$3="暦月",SUM(W214:BA214),""))</f>
        <v>0</v>
      </c>
      <c r="BC214" s="1531"/>
      <c r="BD214" s="1532">
        <f>IF($BE$3="４週",BB214/4,IF($BE$3="暦月",(BB214/($BE$8/7)),""))</f>
        <v>0</v>
      </c>
      <c r="BE214" s="1531"/>
      <c r="BF214" s="1527"/>
      <c r="BG214" s="1528"/>
      <c r="BH214" s="1528"/>
      <c r="BI214" s="1528"/>
      <c r="BJ214" s="1529"/>
    </row>
    <row r="215" spans="2:62" ht="20.25" customHeight="1" x14ac:dyDescent="0.15">
      <c r="B215" s="1487">
        <f>B213+1</f>
        <v>100</v>
      </c>
      <c r="C215" s="1489"/>
      <c r="D215" s="1490"/>
      <c r="E215" s="310"/>
      <c r="F215" s="311"/>
      <c r="G215" s="310"/>
      <c r="H215" s="311"/>
      <c r="I215" s="1493"/>
      <c r="J215" s="1494"/>
      <c r="K215" s="1497"/>
      <c r="L215" s="1498"/>
      <c r="M215" s="1498"/>
      <c r="N215" s="1490"/>
      <c r="O215" s="1501"/>
      <c r="P215" s="1502"/>
      <c r="Q215" s="1502"/>
      <c r="R215" s="1502"/>
      <c r="S215" s="1503"/>
      <c r="T215" s="312" t="s">
        <v>921</v>
      </c>
      <c r="U215" s="313"/>
      <c r="V215" s="314"/>
      <c r="W215" s="315"/>
      <c r="X215" s="316"/>
      <c r="Y215" s="316"/>
      <c r="Z215" s="316"/>
      <c r="AA215" s="316"/>
      <c r="AB215" s="316"/>
      <c r="AC215" s="317"/>
      <c r="AD215" s="315"/>
      <c r="AE215" s="316"/>
      <c r="AF215" s="316"/>
      <c r="AG215" s="316"/>
      <c r="AH215" s="316"/>
      <c r="AI215" s="316"/>
      <c r="AJ215" s="317"/>
      <c r="AK215" s="315"/>
      <c r="AL215" s="316"/>
      <c r="AM215" s="316"/>
      <c r="AN215" s="316"/>
      <c r="AO215" s="316"/>
      <c r="AP215" s="316"/>
      <c r="AQ215" s="317"/>
      <c r="AR215" s="315"/>
      <c r="AS215" s="316"/>
      <c r="AT215" s="316"/>
      <c r="AU215" s="316"/>
      <c r="AV215" s="316"/>
      <c r="AW215" s="316"/>
      <c r="AX215" s="317"/>
      <c r="AY215" s="315"/>
      <c r="AZ215" s="316"/>
      <c r="BA215" s="318"/>
      <c r="BB215" s="1507"/>
      <c r="BC215" s="1508"/>
      <c r="BD215" s="1509"/>
      <c r="BE215" s="1510"/>
      <c r="BF215" s="1511"/>
      <c r="BG215" s="1512"/>
      <c r="BH215" s="1512"/>
      <c r="BI215" s="1512"/>
      <c r="BJ215" s="1513"/>
    </row>
    <row r="216" spans="2:62" ht="20.25" customHeight="1" thickBot="1" x14ac:dyDescent="0.2">
      <c r="B216" s="1488"/>
      <c r="C216" s="1491"/>
      <c r="D216" s="1492"/>
      <c r="E216" s="329"/>
      <c r="F216" s="330">
        <f>C215</f>
        <v>0</v>
      </c>
      <c r="G216" s="329"/>
      <c r="H216" s="330">
        <f>I215</f>
        <v>0</v>
      </c>
      <c r="I216" s="1495"/>
      <c r="J216" s="1496"/>
      <c r="K216" s="1499"/>
      <c r="L216" s="1500"/>
      <c r="M216" s="1500"/>
      <c r="N216" s="1492"/>
      <c r="O216" s="1504"/>
      <c r="P216" s="1505"/>
      <c r="Q216" s="1505"/>
      <c r="R216" s="1505"/>
      <c r="S216" s="1506"/>
      <c r="T216" s="331" t="s">
        <v>924</v>
      </c>
      <c r="U216" s="332"/>
      <c r="V216" s="333"/>
      <c r="W216" s="334" t="str">
        <f>IF(W215="","",VLOOKUP(W215,'別紙１-１　シフト記号表（従来型・ユニット型共通）'!$C$6:$L$47,10,FALSE))</f>
        <v/>
      </c>
      <c r="X216" s="335" t="str">
        <f>IF(X215="","",VLOOKUP(X215,'別紙１-１　シフト記号表（従来型・ユニット型共通）'!$C$6:$L$47,10,FALSE))</f>
        <v/>
      </c>
      <c r="Y216" s="335" t="str">
        <f>IF(Y215="","",VLOOKUP(Y215,'別紙１-１　シフト記号表（従来型・ユニット型共通）'!$C$6:$L$47,10,FALSE))</f>
        <v/>
      </c>
      <c r="Z216" s="335" t="str">
        <f>IF(Z215="","",VLOOKUP(Z215,'別紙１-１　シフト記号表（従来型・ユニット型共通）'!$C$6:$L$47,10,FALSE))</f>
        <v/>
      </c>
      <c r="AA216" s="335" t="str">
        <f>IF(AA215="","",VLOOKUP(AA215,'別紙１-１　シフト記号表（従来型・ユニット型共通）'!$C$6:$L$47,10,FALSE))</f>
        <v/>
      </c>
      <c r="AB216" s="335" t="str">
        <f>IF(AB215="","",VLOOKUP(AB215,'別紙１-１　シフト記号表（従来型・ユニット型共通）'!$C$6:$L$47,10,FALSE))</f>
        <v/>
      </c>
      <c r="AC216" s="336" t="str">
        <f>IF(AC215="","",VLOOKUP(AC215,'別紙１-１　シフト記号表（従来型・ユニット型共通）'!$C$6:$L$47,10,FALSE))</f>
        <v/>
      </c>
      <c r="AD216" s="334" t="str">
        <f>IF(AD215="","",VLOOKUP(AD215,'別紙１-１　シフト記号表（従来型・ユニット型共通）'!$C$6:$L$47,10,FALSE))</f>
        <v/>
      </c>
      <c r="AE216" s="335" t="str">
        <f>IF(AE215="","",VLOOKUP(AE215,'別紙１-１　シフト記号表（従来型・ユニット型共通）'!$C$6:$L$47,10,FALSE))</f>
        <v/>
      </c>
      <c r="AF216" s="335" t="str">
        <f>IF(AF215="","",VLOOKUP(AF215,'別紙１-１　シフト記号表（従来型・ユニット型共通）'!$C$6:$L$47,10,FALSE))</f>
        <v/>
      </c>
      <c r="AG216" s="335" t="str">
        <f>IF(AG215="","",VLOOKUP(AG215,'別紙１-１　シフト記号表（従来型・ユニット型共通）'!$C$6:$L$47,10,FALSE))</f>
        <v/>
      </c>
      <c r="AH216" s="335" t="str">
        <f>IF(AH215="","",VLOOKUP(AH215,'別紙１-１　シフト記号表（従来型・ユニット型共通）'!$C$6:$L$47,10,FALSE))</f>
        <v/>
      </c>
      <c r="AI216" s="335" t="str">
        <f>IF(AI215="","",VLOOKUP(AI215,'別紙１-１　シフト記号表（従来型・ユニット型共通）'!$C$6:$L$47,10,FALSE))</f>
        <v/>
      </c>
      <c r="AJ216" s="336" t="str">
        <f>IF(AJ215="","",VLOOKUP(AJ215,'別紙１-１　シフト記号表（従来型・ユニット型共通）'!$C$6:$L$47,10,FALSE))</f>
        <v/>
      </c>
      <c r="AK216" s="334" t="str">
        <f>IF(AK215="","",VLOOKUP(AK215,'別紙１-１　シフト記号表（従来型・ユニット型共通）'!$C$6:$L$47,10,FALSE))</f>
        <v/>
      </c>
      <c r="AL216" s="335" t="str">
        <f>IF(AL215="","",VLOOKUP(AL215,'別紙１-１　シフト記号表（従来型・ユニット型共通）'!$C$6:$L$47,10,FALSE))</f>
        <v/>
      </c>
      <c r="AM216" s="335" t="str">
        <f>IF(AM215="","",VLOOKUP(AM215,'別紙１-１　シフト記号表（従来型・ユニット型共通）'!$C$6:$L$47,10,FALSE))</f>
        <v/>
      </c>
      <c r="AN216" s="335" t="str">
        <f>IF(AN215="","",VLOOKUP(AN215,'別紙１-１　シフト記号表（従来型・ユニット型共通）'!$C$6:$L$47,10,FALSE))</f>
        <v/>
      </c>
      <c r="AO216" s="335" t="str">
        <f>IF(AO215="","",VLOOKUP(AO215,'別紙１-１　シフト記号表（従来型・ユニット型共通）'!$C$6:$L$47,10,FALSE))</f>
        <v/>
      </c>
      <c r="AP216" s="335" t="str">
        <f>IF(AP215="","",VLOOKUP(AP215,'別紙１-１　シフト記号表（従来型・ユニット型共通）'!$C$6:$L$47,10,FALSE))</f>
        <v/>
      </c>
      <c r="AQ216" s="336" t="str">
        <f>IF(AQ215="","",VLOOKUP(AQ215,'別紙１-１　シフト記号表（従来型・ユニット型共通）'!$C$6:$L$47,10,FALSE))</f>
        <v/>
      </c>
      <c r="AR216" s="334" t="str">
        <f>IF(AR215="","",VLOOKUP(AR215,'別紙１-１　シフト記号表（従来型・ユニット型共通）'!$C$6:$L$47,10,FALSE))</f>
        <v/>
      </c>
      <c r="AS216" s="335" t="str">
        <f>IF(AS215="","",VLOOKUP(AS215,'別紙１-１　シフト記号表（従来型・ユニット型共通）'!$C$6:$L$47,10,FALSE))</f>
        <v/>
      </c>
      <c r="AT216" s="335" t="str">
        <f>IF(AT215="","",VLOOKUP(AT215,'別紙１-１　シフト記号表（従来型・ユニット型共通）'!$C$6:$L$47,10,FALSE))</f>
        <v/>
      </c>
      <c r="AU216" s="335" t="str">
        <f>IF(AU215="","",VLOOKUP(AU215,'別紙１-１　シフト記号表（従来型・ユニット型共通）'!$C$6:$L$47,10,FALSE))</f>
        <v/>
      </c>
      <c r="AV216" s="335" t="str">
        <f>IF(AV215="","",VLOOKUP(AV215,'別紙１-１　シフト記号表（従来型・ユニット型共通）'!$C$6:$L$47,10,FALSE))</f>
        <v/>
      </c>
      <c r="AW216" s="335" t="str">
        <f>IF(AW215="","",VLOOKUP(AW215,'別紙１-１　シフト記号表（従来型・ユニット型共通）'!$C$6:$L$47,10,FALSE))</f>
        <v/>
      </c>
      <c r="AX216" s="336" t="str">
        <f>IF(AX215="","",VLOOKUP(AX215,'別紙１-１　シフト記号表（従来型・ユニット型共通）'!$C$6:$L$47,10,FALSE))</f>
        <v/>
      </c>
      <c r="AY216" s="334" t="str">
        <f>IF(AY215="","",VLOOKUP(AY215,'別紙１-１　シフト記号表（従来型・ユニット型共通）'!$C$6:$L$47,10,FALSE))</f>
        <v/>
      </c>
      <c r="AZ216" s="335" t="str">
        <f>IF(AZ215="","",VLOOKUP(AZ215,'別紙１-１　シフト記号表（従来型・ユニット型共通）'!$C$6:$L$47,10,FALSE))</f>
        <v/>
      </c>
      <c r="BA216" s="335" t="str">
        <f>IF(BA215="","",VLOOKUP(BA215,'別紙１-１　シフト記号表（従来型・ユニット型共通）'!$C$6:$L$47,10,FALSE))</f>
        <v/>
      </c>
      <c r="BB216" s="1517">
        <f>IF($BE$3="４週",SUM(W216:AX216),IF($BE$3="暦月",SUM(W216:BA216),""))</f>
        <v>0</v>
      </c>
      <c r="BC216" s="1518"/>
      <c r="BD216" s="1519">
        <f>IF($BE$3="４週",BB216/4,IF($BE$3="暦月",(BB216/($BE$8/7)),""))</f>
        <v>0</v>
      </c>
      <c r="BE216" s="1518"/>
      <c r="BF216" s="1514"/>
      <c r="BG216" s="1515"/>
      <c r="BH216" s="1515"/>
      <c r="BI216" s="1515"/>
      <c r="BJ216" s="1516"/>
    </row>
    <row r="217" spans="2:62" ht="20.25" customHeight="1" x14ac:dyDescent="0.15">
      <c r="B217" s="338"/>
      <c r="C217" s="339"/>
      <c r="D217" s="339"/>
      <c r="E217" s="339"/>
      <c r="F217" s="339"/>
      <c r="G217" s="339"/>
      <c r="H217" s="339"/>
      <c r="I217" s="340"/>
      <c r="J217" s="340"/>
      <c r="K217" s="339"/>
      <c r="L217" s="339"/>
      <c r="M217" s="339"/>
      <c r="N217" s="339"/>
      <c r="O217" s="341"/>
      <c r="P217" s="341"/>
      <c r="Q217" s="341"/>
      <c r="R217" s="342"/>
      <c r="S217" s="342"/>
      <c r="T217" s="342"/>
      <c r="U217" s="343"/>
      <c r="V217" s="344"/>
      <c r="W217" s="345"/>
      <c r="X217" s="345"/>
      <c r="Y217" s="345"/>
      <c r="Z217" s="345"/>
      <c r="AA217" s="345"/>
      <c r="AB217" s="345"/>
      <c r="AC217" s="345"/>
      <c r="AD217" s="345"/>
      <c r="AE217" s="345"/>
      <c r="AF217" s="345"/>
      <c r="AG217" s="345"/>
      <c r="AH217" s="345"/>
      <c r="AI217" s="345"/>
      <c r="AJ217" s="345"/>
      <c r="AK217" s="345"/>
      <c r="AL217" s="345"/>
      <c r="AM217" s="345"/>
      <c r="AN217" s="345"/>
      <c r="AO217" s="345"/>
      <c r="AP217" s="345"/>
      <c r="AQ217" s="345"/>
      <c r="AR217" s="345"/>
      <c r="AS217" s="345"/>
      <c r="AT217" s="345"/>
      <c r="AU217" s="345"/>
      <c r="AV217" s="345"/>
      <c r="AW217" s="345"/>
      <c r="AX217" s="345"/>
      <c r="AY217" s="345"/>
      <c r="AZ217" s="345"/>
      <c r="BA217" s="345"/>
      <c r="BB217" s="345"/>
      <c r="BC217" s="345"/>
      <c r="BD217" s="346"/>
      <c r="BE217" s="346"/>
      <c r="BF217" s="341"/>
      <c r="BG217" s="341"/>
      <c r="BH217" s="341"/>
      <c r="BI217" s="341"/>
      <c r="BJ217" s="341"/>
    </row>
    <row r="218" spans="2:62" ht="20.25" customHeight="1" x14ac:dyDescent="0.15">
      <c r="B218" s="338"/>
      <c r="C218" s="339"/>
      <c r="D218" s="339"/>
      <c r="E218" s="339"/>
      <c r="F218" s="339"/>
      <c r="G218" s="339"/>
      <c r="H218" s="339"/>
      <c r="I218" s="347"/>
      <c r="J218" s="264" t="s">
        <v>968</v>
      </c>
      <c r="K218" s="264"/>
      <c r="L218" s="264"/>
      <c r="M218" s="264"/>
      <c r="N218" s="264"/>
      <c r="O218" s="264"/>
      <c r="P218" s="264"/>
      <c r="Q218" s="264"/>
      <c r="R218" s="264"/>
      <c r="S218" s="264"/>
      <c r="T218" s="269"/>
      <c r="U218" s="264"/>
      <c r="V218" s="264"/>
      <c r="W218" s="264"/>
      <c r="X218" s="264"/>
      <c r="Y218" s="264"/>
      <c r="Z218" s="348"/>
      <c r="AA218" s="348"/>
      <c r="AB218" s="348"/>
      <c r="AC218" s="348"/>
      <c r="AD218" s="348"/>
      <c r="AE218" s="348"/>
      <c r="AF218" s="348"/>
      <c r="AG218" s="348"/>
      <c r="AH218" s="348"/>
      <c r="AI218" s="348"/>
      <c r="AJ218" s="348"/>
      <c r="AK218" s="348"/>
      <c r="AL218" s="348"/>
      <c r="AM218" s="348"/>
      <c r="AN218" s="348"/>
      <c r="AO218" s="348"/>
      <c r="AP218" s="348"/>
      <c r="AQ218" s="348"/>
      <c r="AR218" s="348"/>
      <c r="AS218" s="348"/>
      <c r="AT218" s="348"/>
      <c r="AU218" s="348"/>
      <c r="AV218" s="348"/>
      <c r="AW218" s="348"/>
      <c r="AX218" s="348"/>
      <c r="AY218" s="348"/>
      <c r="AZ218" s="348"/>
      <c r="BA218" s="348"/>
      <c r="BB218" s="348"/>
      <c r="BC218" s="348"/>
      <c r="BD218" s="349"/>
      <c r="BE218" s="346"/>
      <c r="BF218" s="341"/>
      <c r="BG218" s="341"/>
      <c r="BH218" s="341"/>
      <c r="BI218" s="341"/>
      <c r="BJ218" s="341"/>
    </row>
    <row r="219" spans="2:62" ht="20.25" customHeight="1" x14ac:dyDescent="0.15">
      <c r="B219" s="338"/>
      <c r="C219" s="339"/>
      <c r="D219" s="339"/>
      <c r="E219" s="339"/>
      <c r="F219" s="339"/>
      <c r="G219" s="339"/>
      <c r="H219" s="339"/>
      <c r="I219" s="347"/>
      <c r="J219" s="264"/>
      <c r="K219" s="264" t="s">
        <v>969</v>
      </c>
      <c r="L219" s="264"/>
      <c r="M219" s="264"/>
      <c r="N219" s="264"/>
      <c r="O219" s="264"/>
      <c r="P219" s="264"/>
      <c r="Q219" s="264"/>
      <c r="R219" s="264"/>
      <c r="S219" s="264"/>
      <c r="T219" s="269"/>
      <c r="U219" s="264"/>
      <c r="V219" s="264"/>
      <c r="W219" s="264"/>
      <c r="X219" s="264"/>
      <c r="Y219" s="264"/>
      <c r="Z219" s="348"/>
      <c r="AA219" s="264" t="s">
        <v>970</v>
      </c>
      <c r="AB219" s="264"/>
      <c r="AC219" s="264"/>
      <c r="AD219" s="264"/>
      <c r="AE219" s="264"/>
      <c r="AF219" s="264"/>
      <c r="AG219" s="264"/>
      <c r="AH219" s="264"/>
      <c r="AI219" s="264"/>
      <c r="AJ219" s="269"/>
      <c r="AK219" s="264"/>
      <c r="AL219" s="264"/>
      <c r="AM219" s="264"/>
      <c r="AN219" s="264"/>
      <c r="AO219" s="348"/>
      <c r="AP219" s="348"/>
      <c r="AQ219" s="264" t="s">
        <v>971</v>
      </c>
      <c r="AR219" s="264"/>
      <c r="AS219" s="264"/>
      <c r="AT219" s="264"/>
      <c r="AU219" s="264"/>
      <c r="AV219" s="264"/>
      <c r="AW219" s="348"/>
      <c r="AX219" s="348"/>
      <c r="AY219" s="348"/>
      <c r="AZ219" s="348"/>
      <c r="BA219" s="348"/>
      <c r="BB219" s="348"/>
      <c r="BC219" s="348"/>
      <c r="BD219" s="349"/>
      <c r="BE219" s="346"/>
      <c r="BF219" s="1611"/>
      <c r="BG219" s="1611"/>
      <c r="BH219" s="1611"/>
      <c r="BI219" s="1611"/>
      <c r="BJ219" s="341"/>
    </row>
    <row r="220" spans="2:62" ht="20.25" customHeight="1" x14ac:dyDescent="0.15">
      <c r="B220" s="338"/>
      <c r="C220" s="339"/>
      <c r="D220" s="339"/>
      <c r="E220" s="339"/>
      <c r="F220" s="339"/>
      <c r="G220" s="339"/>
      <c r="H220" s="339"/>
      <c r="I220" s="347"/>
      <c r="J220" s="264"/>
      <c r="K220" s="1466" t="s">
        <v>972</v>
      </c>
      <c r="L220" s="1466"/>
      <c r="M220" s="1466" t="s">
        <v>973</v>
      </c>
      <c r="N220" s="1466"/>
      <c r="O220" s="1466"/>
      <c r="P220" s="1466"/>
      <c r="Q220" s="264"/>
      <c r="R220" s="1484" t="s">
        <v>974</v>
      </c>
      <c r="S220" s="1484"/>
      <c r="T220" s="1484"/>
      <c r="U220" s="1484"/>
      <c r="V220" s="264"/>
      <c r="W220" s="350" t="s">
        <v>975</v>
      </c>
      <c r="X220" s="350"/>
      <c r="Y220" s="264"/>
      <c r="Z220" s="348"/>
      <c r="AA220" s="1466" t="s">
        <v>972</v>
      </c>
      <c r="AB220" s="1466"/>
      <c r="AC220" s="1466" t="s">
        <v>973</v>
      </c>
      <c r="AD220" s="1466"/>
      <c r="AE220" s="1466"/>
      <c r="AF220" s="1466"/>
      <c r="AG220" s="264"/>
      <c r="AH220" s="1484" t="s">
        <v>974</v>
      </c>
      <c r="AI220" s="1484"/>
      <c r="AJ220" s="1484"/>
      <c r="AK220" s="1484"/>
      <c r="AL220" s="264"/>
      <c r="AM220" s="350" t="s">
        <v>975</v>
      </c>
      <c r="AN220" s="350"/>
      <c r="AO220" s="348"/>
      <c r="AP220" s="348"/>
      <c r="AQ220" s="1468" t="s">
        <v>976</v>
      </c>
      <c r="AR220" s="1468"/>
      <c r="AS220" s="1468" t="s">
        <v>977</v>
      </c>
      <c r="AT220" s="1468"/>
      <c r="AU220" s="1468"/>
      <c r="AV220" s="1468"/>
      <c r="AW220" s="348"/>
      <c r="AX220" s="348"/>
      <c r="AY220" s="348"/>
      <c r="AZ220" s="348"/>
      <c r="BA220" s="348"/>
      <c r="BB220" s="348"/>
      <c r="BC220" s="348"/>
      <c r="BD220" s="349"/>
      <c r="BE220" s="346"/>
      <c r="BF220" s="1613"/>
      <c r="BG220" s="1613"/>
      <c r="BH220" s="1613"/>
      <c r="BI220" s="1613"/>
      <c r="BJ220" s="341"/>
    </row>
    <row r="221" spans="2:62" ht="20.25" customHeight="1" x14ac:dyDescent="0.15">
      <c r="B221" s="338"/>
      <c r="C221" s="339"/>
      <c r="D221" s="339"/>
      <c r="E221" s="339"/>
      <c r="F221" s="339"/>
      <c r="G221" s="339"/>
      <c r="H221" s="339"/>
      <c r="I221" s="347"/>
      <c r="J221" s="264"/>
      <c r="K221" s="1467"/>
      <c r="L221" s="1467"/>
      <c r="M221" s="1467" t="s">
        <v>978</v>
      </c>
      <c r="N221" s="1467"/>
      <c r="O221" s="1467" t="s">
        <v>979</v>
      </c>
      <c r="P221" s="1467"/>
      <c r="Q221" s="264"/>
      <c r="R221" s="1467" t="s">
        <v>978</v>
      </c>
      <c r="S221" s="1467"/>
      <c r="T221" s="1467" t="s">
        <v>979</v>
      </c>
      <c r="U221" s="1467"/>
      <c r="V221" s="264"/>
      <c r="W221" s="350" t="s">
        <v>980</v>
      </c>
      <c r="X221" s="350"/>
      <c r="Y221" s="264"/>
      <c r="Z221" s="348"/>
      <c r="AA221" s="1467"/>
      <c r="AB221" s="1467"/>
      <c r="AC221" s="1467" t="s">
        <v>978</v>
      </c>
      <c r="AD221" s="1467"/>
      <c r="AE221" s="1467" t="s">
        <v>979</v>
      </c>
      <c r="AF221" s="1467"/>
      <c r="AG221" s="264"/>
      <c r="AH221" s="1467" t="s">
        <v>978</v>
      </c>
      <c r="AI221" s="1467"/>
      <c r="AJ221" s="1467" t="s">
        <v>979</v>
      </c>
      <c r="AK221" s="1467"/>
      <c r="AL221" s="264"/>
      <c r="AM221" s="350" t="s">
        <v>980</v>
      </c>
      <c r="AN221" s="350"/>
      <c r="AO221" s="348"/>
      <c r="AP221" s="348"/>
      <c r="AQ221" s="1468" t="s">
        <v>981</v>
      </c>
      <c r="AR221" s="1468"/>
      <c r="AS221" s="1468" t="s">
        <v>982</v>
      </c>
      <c r="AT221" s="1468"/>
      <c r="AU221" s="1468"/>
      <c r="AV221" s="1468"/>
      <c r="AW221" s="348"/>
      <c r="AX221" s="348"/>
      <c r="AY221" s="348"/>
      <c r="AZ221" s="348"/>
      <c r="BA221" s="348"/>
      <c r="BB221" s="348"/>
      <c r="BC221" s="348"/>
      <c r="BD221" s="349"/>
      <c r="BE221" s="346"/>
      <c r="BF221" s="1612"/>
      <c r="BG221" s="1612"/>
      <c r="BH221" s="1612"/>
      <c r="BI221" s="1612"/>
      <c r="BJ221" s="341"/>
    </row>
    <row r="222" spans="2:62" ht="20.25" customHeight="1" x14ac:dyDescent="0.15">
      <c r="B222" s="338"/>
      <c r="C222" s="339"/>
      <c r="D222" s="339"/>
      <c r="E222" s="339"/>
      <c r="F222" s="339"/>
      <c r="G222" s="339"/>
      <c r="H222" s="339"/>
      <c r="I222" s="347"/>
      <c r="J222" s="264"/>
      <c r="K222" s="1468" t="s">
        <v>981</v>
      </c>
      <c r="L222" s="1468"/>
      <c r="M222" s="1471">
        <f>SUMIFS($BB$17:$BB$216,$F$17:$F$216,"医師",$H$17:$H$216,"A")</f>
        <v>0</v>
      </c>
      <c r="N222" s="1471"/>
      <c r="O222" s="1472">
        <f>SUMIFS($BD$17:$BD$216,$F$17:$F$216,"医師",$H$17:$H$216,"A")</f>
        <v>0</v>
      </c>
      <c r="P222" s="1472"/>
      <c r="Q222" s="351"/>
      <c r="R222" s="1478">
        <v>0</v>
      </c>
      <c r="S222" s="1478"/>
      <c r="T222" s="1478">
        <v>0</v>
      </c>
      <c r="U222" s="1478"/>
      <c r="V222" s="351"/>
      <c r="W222" s="1482">
        <v>0</v>
      </c>
      <c r="X222" s="1483"/>
      <c r="Y222" s="264"/>
      <c r="Z222" s="348"/>
      <c r="AA222" s="1468" t="s">
        <v>981</v>
      </c>
      <c r="AB222" s="1468"/>
      <c r="AC222" s="1471">
        <f>SUMIFS($BB$17:$BB$216,$F$17:$F$216,"薬剤師",$H$17:$H$216,"A")</f>
        <v>0</v>
      </c>
      <c r="AD222" s="1471"/>
      <c r="AE222" s="1472">
        <f>SUMIFS($BD$17:$BD$216,$F$17:$F$216,"薬剤師",$H$17:$H$216,"A")</f>
        <v>0</v>
      </c>
      <c r="AF222" s="1472"/>
      <c r="AG222" s="351"/>
      <c r="AH222" s="1478">
        <v>0</v>
      </c>
      <c r="AI222" s="1478"/>
      <c r="AJ222" s="1478">
        <v>0</v>
      </c>
      <c r="AK222" s="1478"/>
      <c r="AL222" s="351"/>
      <c r="AM222" s="1482">
        <v>0</v>
      </c>
      <c r="AN222" s="1483"/>
      <c r="AO222" s="348"/>
      <c r="AP222" s="348"/>
      <c r="AQ222" s="1468" t="s">
        <v>983</v>
      </c>
      <c r="AR222" s="1468"/>
      <c r="AS222" s="1468" t="s">
        <v>984</v>
      </c>
      <c r="AT222" s="1468"/>
      <c r="AU222" s="1468"/>
      <c r="AV222" s="1468"/>
      <c r="AW222" s="348"/>
      <c r="AX222" s="348"/>
      <c r="AY222" s="348"/>
      <c r="AZ222" s="348"/>
      <c r="BA222" s="348"/>
      <c r="BB222" s="348"/>
      <c r="BC222" s="348"/>
      <c r="BD222" s="349"/>
      <c r="BE222" s="346"/>
      <c r="BF222" s="377"/>
      <c r="BG222" s="377"/>
      <c r="BH222" s="377"/>
      <c r="BI222" s="377"/>
      <c r="BJ222" s="341"/>
    </row>
    <row r="223" spans="2:62" ht="20.25" customHeight="1" x14ac:dyDescent="0.15">
      <c r="B223" s="338"/>
      <c r="C223" s="339"/>
      <c r="D223" s="339"/>
      <c r="E223" s="339"/>
      <c r="F223" s="339"/>
      <c r="G223" s="339"/>
      <c r="H223" s="339"/>
      <c r="I223" s="347"/>
      <c r="J223" s="264"/>
      <c r="K223" s="1468" t="s">
        <v>983</v>
      </c>
      <c r="L223" s="1468"/>
      <c r="M223" s="1471">
        <f>SUMIFS($BB$17:$BB$216,$F$17:$F$216,"医師",$H$17:$H$216,"B")</f>
        <v>0</v>
      </c>
      <c r="N223" s="1471"/>
      <c r="O223" s="1472">
        <f>SUMIFS($BD$17:$BD$216,$F$17:$F$216,"医師",$H$17:$H$216,"B")</f>
        <v>0</v>
      </c>
      <c r="P223" s="1472"/>
      <c r="Q223" s="351"/>
      <c r="R223" s="1478">
        <v>0</v>
      </c>
      <c r="S223" s="1478"/>
      <c r="T223" s="1478">
        <v>0</v>
      </c>
      <c r="U223" s="1478"/>
      <c r="V223" s="351"/>
      <c r="W223" s="1482">
        <v>0</v>
      </c>
      <c r="X223" s="1483"/>
      <c r="Y223" s="264"/>
      <c r="Z223" s="348"/>
      <c r="AA223" s="1468" t="s">
        <v>983</v>
      </c>
      <c r="AB223" s="1468"/>
      <c r="AC223" s="1471">
        <f>SUMIFS($BB$17:$BB$216,$F$17:$F$216,"薬剤師",$H$17:$H$216,"B")</f>
        <v>0</v>
      </c>
      <c r="AD223" s="1471"/>
      <c r="AE223" s="1472">
        <f>SUMIFS($BD$17:$BD$216,$F$17:$F$216,"薬剤師",$H$17:$H$216,"B")</f>
        <v>0</v>
      </c>
      <c r="AF223" s="1472"/>
      <c r="AG223" s="351"/>
      <c r="AH223" s="1478">
        <v>0</v>
      </c>
      <c r="AI223" s="1478"/>
      <c r="AJ223" s="1478">
        <v>0</v>
      </c>
      <c r="AK223" s="1478"/>
      <c r="AL223" s="351"/>
      <c r="AM223" s="1482">
        <v>0</v>
      </c>
      <c r="AN223" s="1483"/>
      <c r="AO223" s="348"/>
      <c r="AP223" s="348"/>
      <c r="AQ223" s="1468" t="s">
        <v>985</v>
      </c>
      <c r="AR223" s="1468"/>
      <c r="AS223" s="1468" t="s">
        <v>986</v>
      </c>
      <c r="AT223" s="1468"/>
      <c r="AU223" s="1468"/>
      <c r="AV223" s="1468"/>
      <c r="AW223" s="348"/>
      <c r="AX223" s="348"/>
      <c r="AY223" s="348"/>
      <c r="AZ223" s="348"/>
      <c r="BA223" s="348"/>
      <c r="BB223" s="348"/>
      <c r="BC223" s="348"/>
      <c r="BD223" s="349"/>
      <c r="BE223" s="346"/>
      <c r="BF223" s="341"/>
      <c r="BG223" s="341"/>
      <c r="BH223" s="341"/>
      <c r="BI223" s="341"/>
      <c r="BJ223" s="341"/>
    </row>
    <row r="224" spans="2:62" ht="20.25" customHeight="1" x14ac:dyDescent="0.15">
      <c r="B224" s="338"/>
      <c r="C224" s="339"/>
      <c r="D224" s="339"/>
      <c r="E224" s="339"/>
      <c r="F224" s="339"/>
      <c r="G224" s="339"/>
      <c r="H224" s="339"/>
      <c r="I224" s="347"/>
      <c r="J224" s="264"/>
      <c r="K224" s="1468" t="s">
        <v>985</v>
      </c>
      <c r="L224" s="1468"/>
      <c r="M224" s="1471">
        <f>SUMIFS($BB$17:$BB$216,$F$17:$F$216,"医師",$H$17:$H$216,"C")</f>
        <v>0</v>
      </c>
      <c r="N224" s="1471"/>
      <c r="O224" s="1472">
        <f>SUMIFS($BD$17:$BD$216,$F$17:$F$216,"医師",$H$17:$H$216,"C")</f>
        <v>0</v>
      </c>
      <c r="P224" s="1472"/>
      <c r="Q224" s="351"/>
      <c r="R224" s="1478">
        <v>0</v>
      </c>
      <c r="S224" s="1478"/>
      <c r="T224" s="1479">
        <v>0</v>
      </c>
      <c r="U224" s="1479"/>
      <c r="V224" s="351"/>
      <c r="W224" s="1480" t="s">
        <v>987</v>
      </c>
      <c r="X224" s="1481"/>
      <c r="Y224" s="264"/>
      <c r="Z224" s="348"/>
      <c r="AA224" s="1468" t="s">
        <v>985</v>
      </c>
      <c r="AB224" s="1468"/>
      <c r="AC224" s="1471">
        <f>SUMIFS($BB$17:$BB$216,$F$17:$F$216,"薬剤師",$H$17:$H$216,"C")</f>
        <v>0</v>
      </c>
      <c r="AD224" s="1471"/>
      <c r="AE224" s="1472">
        <f>SUMIFS($BD$17:$BD$216,$F$17:$F$216,"薬剤師",$H$17:$H$216,"C")</f>
        <v>0</v>
      </c>
      <c r="AF224" s="1472"/>
      <c r="AG224" s="351"/>
      <c r="AH224" s="1478">
        <v>0</v>
      </c>
      <c r="AI224" s="1478"/>
      <c r="AJ224" s="1479">
        <v>0</v>
      </c>
      <c r="AK224" s="1479"/>
      <c r="AL224" s="351"/>
      <c r="AM224" s="1480" t="s">
        <v>987</v>
      </c>
      <c r="AN224" s="1481"/>
      <c r="AO224" s="348"/>
      <c r="AP224" s="348"/>
      <c r="AQ224" s="1468" t="s">
        <v>988</v>
      </c>
      <c r="AR224" s="1468"/>
      <c r="AS224" s="1468" t="s">
        <v>989</v>
      </c>
      <c r="AT224" s="1468"/>
      <c r="AU224" s="1468"/>
      <c r="AV224" s="1468"/>
      <c r="AW224" s="348"/>
      <c r="AX224" s="348"/>
      <c r="AY224" s="348"/>
      <c r="AZ224" s="348"/>
      <c r="BA224" s="348"/>
      <c r="BB224" s="348"/>
      <c r="BC224" s="348"/>
      <c r="BD224" s="349"/>
      <c r="BE224" s="346"/>
      <c r="BF224" s="341"/>
      <c r="BG224" s="341"/>
      <c r="BH224" s="341"/>
      <c r="BI224" s="341"/>
      <c r="BJ224" s="341"/>
    </row>
    <row r="225" spans="2:62" ht="20.25" customHeight="1" x14ac:dyDescent="0.15">
      <c r="B225" s="338"/>
      <c r="C225" s="339"/>
      <c r="D225" s="339"/>
      <c r="E225" s="339"/>
      <c r="F225" s="339"/>
      <c r="G225" s="339"/>
      <c r="H225" s="339"/>
      <c r="I225" s="347"/>
      <c r="J225" s="264"/>
      <c r="K225" s="1468" t="s">
        <v>988</v>
      </c>
      <c r="L225" s="1468"/>
      <c r="M225" s="1471">
        <f>SUMIFS($BB$17:$BB$216,$F$17:$F$216,"医師",$H$17:$H$216,"D")</f>
        <v>0</v>
      </c>
      <c r="N225" s="1471"/>
      <c r="O225" s="1472">
        <f>SUMIFS($BD$17:$BD$216,$F$17:$F$216,"医師",$H$17:$H$216,"D")</f>
        <v>0</v>
      </c>
      <c r="P225" s="1472"/>
      <c r="Q225" s="351"/>
      <c r="R225" s="1478">
        <v>0</v>
      </c>
      <c r="S225" s="1478"/>
      <c r="T225" s="1479">
        <v>0</v>
      </c>
      <c r="U225" s="1479"/>
      <c r="V225" s="351"/>
      <c r="W225" s="1480" t="s">
        <v>987</v>
      </c>
      <c r="X225" s="1481"/>
      <c r="Y225" s="264"/>
      <c r="Z225" s="348"/>
      <c r="AA225" s="1468" t="s">
        <v>988</v>
      </c>
      <c r="AB225" s="1468"/>
      <c r="AC225" s="1471">
        <f>SUMIFS($BB$17:$BB$216,$F$17:$F$216,"薬剤師",$H$17:$H$216,"D")</f>
        <v>0</v>
      </c>
      <c r="AD225" s="1471"/>
      <c r="AE225" s="1472">
        <f>SUMIFS($BD$17:$BD$216,$F$17:$F$216,"薬剤師",$H$17:$H$216,"D")</f>
        <v>0</v>
      </c>
      <c r="AF225" s="1472"/>
      <c r="AG225" s="351"/>
      <c r="AH225" s="1478">
        <v>0</v>
      </c>
      <c r="AI225" s="1478"/>
      <c r="AJ225" s="1479">
        <v>0</v>
      </c>
      <c r="AK225" s="1479"/>
      <c r="AL225" s="351"/>
      <c r="AM225" s="1480" t="s">
        <v>987</v>
      </c>
      <c r="AN225" s="1481"/>
      <c r="AO225" s="348"/>
      <c r="AP225" s="348"/>
      <c r="AQ225" s="264"/>
      <c r="AR225" s="264"/>
      <c r="AS225" s="264"/>
      <c r="AT225" s="264"/>
      <c r="AU225" s="264"/>
      <c r="AV225" s="264"/>
      <c r="AW225" s="264"/>
      <c r="AX225" s="264"/>
      <c r="AY225" s="264"/>
      <c r="AZ225" s="264"/>
      <c r="BA225" s="264"/>
      <c r="BB225" s="264"/>
      <c r="BC225" s="264"/>
      <c r="BD225" s="264"/>
      <c r="BF225" s="341"/>
      <c r="BG225" s="341"/>
      <c r="BH225" s="341"/>
      <c r="BI225" s="341"/>
      <c r="BJ225" s="341"/>
    </row>
    <row r="226" spans="2:62" ht="20.25" customHeight="1" x14ac:dyDescent="0.15">
      <c r="B226" s="338"/>
      <c r="C226" s="339"/>
      <c r="D226" s="339"/>
      <c r="E226" s="339"/>
      <c r="F226" s="339"/>
      <c r="G226" s="339"/>
      <c r="H226" s="339"/>
      <c r="I226" s="347"/>
      <c r="J226" s="264"/>
      <c r="K226" s="1468" t="s">
        <v>990</v>
      </c>
      <c r="L226" s="1468"/>
      <c r="M226" s="1471">
        <f>SUM(M222:N225)</f>
        <v>0</v>
      </c>
      <c r="N226" s="1471"/>
      <c r="O226" s="1472">
        <f>SUM(O222:P225)</f>
        <v>0</v>
      </c>
      <c r="P226" s="1472"/>
      <c r="Q226" s="351"/>
      <c r="R226" s="1471">
        <f>SUM(R222:S225)</f>
        <v>0</v>
      </c>
      <c r="S226" s="1471"/>
      <c r="T226" s="1472">
        <f>SUM(T222:U225)</f>
        <v>0</v>
      </c>
      <c r="U226" s="1472"/>
      <c r="V226" s="351"/>
      <c r="W226" s="1473">
        <f>SUM(W222:X223)</f>
        <v>0</v>
      </c>
      <c r="X226" s="1474"/>
      <c r="Y226" s="264"/>
      <c r="Z226" s="348"/>
      <c r="AA226" s="1468" t="s">
        <v>990</v>
      </c>
      <c r="AB226" s="1468"/>
      <c r="AC226" s="1471">
        <f>SUM(AC222:AD225)</f>
        <v>0</v>
      </c>
      <c r="AD226" s="1471"/>
      <c r="AE226" s="1472">
        <f>SUM(AE222:AF225)</f>
        <v>0</v>
      </c>
      <c r="AF226" s="1472"/>
      <c r="AG226" s="351"/>
      <c r="AH226" s="1471">
        <f>SUM(AH222:AI225)</f>
        <v>0</v>
      </c>
      <c r="AI226" s="1471"/>
      <c r="AJ226" s="1472">
        <f>SUM(AJ222:AK225)</f>
        <v>0</v>
      </c>
      <c r="AK226" s="1472"/>
      <c r="AL226" s="351"/>
      <c r="AM226" s="1473">
        <f>SUM(AM222:AN223)</f>
        <v>0</v>
      </c>
      <c r="AN226" s="1474"/>
      <c r="AO226" s="348"/>
      <c r="AP226" s="348"/>
      <c r="AQ226" s="264"/>
      <c r="AR226" s="264"/>
      <c r="AS226" s="264"/>
      <c r="AT226" s="264"/>
      <c r="AU226" s="264"/>
      <c r="AV226" s="264"/>
      <c r="AW226" s="264"/>
      <c r="AX226" s="264"/>
      <c r="AY226" s="264"/>
      <c r="AZ226" s="264"/>
      <c r="BA226" s="264"/>
      <c r="BB226" s="264"/>
      <c r="BC226" s="264"/>
      <c r="BD226" s="264"/>
      <c r="BF226" s="341"/>
      <c r="BG226" s="341"/>
      <c r="BH226" s="341"/>
      <c r="BI226" s="341"/>
      <c r="BJ226" s="341"/>
    </row>
    <row r="227" spans="2:62" ht="20.25" customHeight="1" x14ac:dyDescent="0.15">
      <c r="B227" s="338"/>
      <c r="C227" s="339"/>
      <c r="D227" s="339"/>
      <c r="E227" s="339"/>
      <c r="F227" s="339"/>
      <c r="G227" s="339"/>
      <c r="H227" s="339"/>
      <c r="I227" s="347"/>
      <c r="J227" s="347"/>
      <c r="K227" s="352"/>
      <c r="L227" s="352"/>
      <c r="M227" s="352"/>
      <c r="N227" s="352"/>
      <c r="O227" s="353"/>
      <c r="P227" s="353"/>
      <c r="Q227" s="353"/>
      <c r="R227" s="354"/>
      <c r="S227" s="354"/>
      <c r="T227" s="354"/>
      <c r="U227" s="354"/>
      <c r="V227" s="355"/>
      <c r="W227" s="348"/>
      <c r="X227" s="348"/>
      <c r="Y227" s="348"/>
      <c r="Z227" s="348"/>
      <c r="AA227" s="352"/>
      <c r="AB227" s="352"/>
      <c r="AC227" s="352"/>
      <c r="AD227" s="352"/>
      <c r="AE227" s="353"/>
      <c r="AF227" s="353"/>
      <c r="AG227" s="353"/>
      <c r="AH227" s="354"/>
      <c r="AI227" s="354"/>
      <c r="AJ227" s="354"/>
      <c r="AK227" s="354"/>
      <c r="AL227" s="355"/>
      <c r="AM227" s="348"/>
      <c r="AN227" s="348"/>
      <c r="AO227" s="348"/>
      <c r="AP227" s="348"/>
      <c r="AQ227" s="264"/>
      <c r="AR227" s="264"/>
      <c r="AS227" s="264"/>
      <c r="AT227" s="264"/>
      <c r="AU227" s="264"/>
      <c r="AV227" s="264"/>
      <c r="AW227" s="264"/>
      <c r="AX227" s="264"/>
      <c r="AY227" s="264"/>
      <c r="AZ227" s="264"/>
      <c r="BA227" s="264"/>
      <c r="BB227" s="264"/>
      <c r="BC227" s="264"/>
      <c r="BD227" s="264"/>
      <c r="BF227" s="341"/>
      <c r="BG227" s="341"/>
      <c r="BH227" s="341"/>
      <c r="BI227" s="341"/>
      <c r="BJ227" s="341"/>
    </row>
    <row r="228" spans="2:62" ht="20.25" customHeight="1" x14ac:dyDescent="0.15">
      <c r="B228" s="338"/>
      <c r="C228" s="339"/>
      <c r="D228" s="339"/>
      <c r="E228" s="339"/>
      <c r="F228" s="339"/>
      <c r="G228" s="339"/>
      <c r="H228" s="339"/>
      <c r="I228" s="347"/>
      <c r="J228" s="347"/>
      <c r="K228" s="269" t="s">
        <v>991</v>
      </c>
      <c r="L228" s="264"/>
      <c r="M228" s="264"/>
      <c r="N228" s="264"/>
      <c r="O228" s="264"/>
      <c r="P228" s="264"/>
      <c r="Q228" s="270" t="s">
        <v>992</v>
      </c>
      <c r="R228" s="1485" t="s">
        <v>993</v>
      </c>
      <c r="S228" s="1486"/>
      <c r="T228" s="270"/>
      <c r="U228" s="270"/>
      <c r="V228" s="264"/>
      <c r="W228" s="264"/>
      <c r="X228" s="264"/>
      <c r="Y228" s="348"/>
      <c r="Z228" s="348"/>
      <c r="AA228" s="269" t="s">
        <v>991</v>
      </c>
      <c r="AB228" s="264"/>
      <c r="AC228" s="264"/>
      <c r="AD228" s="264"/>
      <c r="AE228" s="264"/>
      <c r="AF228" s="264"/>
      <c r="AG228" s="270" t="s">
        <v>992</v>
      </c>
      <c r="AH228" s="1475" t="str">
        <f>R228</f>
        <v>週</v>
      </c>
      <c r="AI228" s="1476"/>
      <c r="AJ228" s="270"/>
      <c r="AK228" s="270"/>
      <c r="AL228" s="264"/>
      <c r="AM228" s="264"/>
      <c r="AN228" s="264"/>
      <c r="AO228" s="348"/>
      <c r="AP228" s="348"/>
      <c r="AQ228" s="264"/>
      <c r="AR228" s="264"/>
      <c r="AS228" s="264"/>
      <c r="AT228" s="264"/>
      <c r="AU228" s="264"/>
      <c r="AV228" s="264"/>
      <c r="AW228" s="264"/>
      <c r="AX228" s="264"/>
      <c r="AY228" s="264"/>
      <c r="AZ228" s="264"/>
      <c r="BA228" s="264"/>
      <c r="BB228" s="264"/>
      <c r="BC228" s="264"/>
      <c r="BD228" s="264"/>
      <c r="BF228" s="341"/>
      <c r="BG228" s="341"/>
      <c r="BH228" s="341"/>
      <c r="BI228" s="341"/>
      <c r="BJ228" s="341"/>
    </row>
    <row r="229" spans="2:62" ht="20.25" customHeight="1" x14ac:dyDescent="0.15">
      <c r="B229" s="338"/>
      <c r="C229" s="339"/>
      <c r="D229" s="339"/>
      <c r="E229" s="339"/>
      <c r="F229" s="339"/>
      <c r="G229" s="339"/>
      <c r="H229" s="339"/>
      <c r="I229" s="347"/>
      <c r="J229" s="347"/>
      <c r="K229" s="264" t="s">
        <v>994</v>
      </c>
      <c r="L229" s="264"/>
      <c r="M229" s="264"/>
      <c r="N229" s="264"/>
      <c r="O229" s="264"/>
      <c r="P229" s="264" t="s">
        <v>995</v>
      </c>
      <c r="Q229" s="264"/>
      <c r="R229" s="264"/>
      <c r="S229" s="264"/>
      <c r="T229" s="269"/>
      <c r="U229" s="264"/>
      <c r="V229" s="264"/>
      <c r="W229" s="264"/>
      <c r="X229" s="264"/>
      <c r="Y229" s="348"/>
      <c r="Z229" s="348"/>
      <c r="AA229" s="264" t="s">
        <v>994</v>
      </c>
      <c r="AB229" s="264"/>
      <c r="AC229" s="264"/>
      <c r="AD229" s="264"/>
      <c r="AE229" s="264"/>
      <c r="AF229" s="264" t="s">
        <v>995</v>
      </c>
      <c r="AG229" s="264"/>
      <c r="AH229" s="264"/>
      <c r="AI229" s="264"/>
      <c r="AJ229" s="269"/>
      <c r="AK229" s="264"/>
      <c r="AL229" s="264"/>
      <c r="AM229" s="264"/>
      <c r="AN229" s="264"/>
      <c r="AO229" s="348"/>
      <c r="AP229" s="348"/>
      <c r="AQ229" s="264"/>
      <c r="AR229" s="264"/>
      <c r="AS229" s="264"/>
      <c r="AT229" s="264"/>
      <c r="AU229" s="264"/>
      <c r="AV229" s="264"/>
      <c r="AW229" s="264"/>
      <c r="AX229" s="264"/>
      <c r="AY229" s="264"/>
      <c r="AZ229" s="264"/>
      <c r="BA229" s="264"/>
      <c r="BB229" s="264"/>
      <c r="BC229" s="264"/>
      <c r="BD229" s="264"/>
      <c r="BF229" s="341"/>
      <c r="BG229" s="341"/>
      <c r="BH229" s="341"/>
      <c r="BI229" s="341"/>
      <c r="BJ229" s="341"/>
    </row>
    <row r="230" spans="2:62" ht="20.25" customHeight="1" x14ac:dyDescent="0.15">
      <c r="B230" s="338"/>
      <c r="C230" s="339"/>
      <c r="D230" s="339"/>
      <c r="E230" s="339"/>
      <c r="F230" s="339"/>
      <c r="G230" s="339"/>
      <c r="H230" s="339"/>
      <c r="I230" s="347"/>
      <c r="J230" s="347"/>
      <c r="K230" s="264" t="str">
        <f>IF($R$228="週","対象時間数（週平均）","対象時間数（当月合計）")</f>
        <v>対象時間数（週平均）</v>
      </c>
      <c r="L230" s="264"/>
      <c r="M230" s="264"/>
      <c r="N230" s="264"/>
      <c r="O230" s="264"/>
      <c r="P230" s="264" t="str">
        <f>IF($R$228="週","週に勤務すべき時間数","当月に勤務すべき時間数")</f>
        <v>週に勤務すべき時間数</v>
      </c>
      <c r="Q230" s="264"/>
      <c r="R230" s="264"/>
      <c r="S230" s="264"/>
      <c r="T230" s="269"/>
      <c r="U230" s="264" t="s">
        <v>996</v>
      </c>
      <c r="V230" s="264"/>
      <c r="W230" s="264"/>
      <c r="X230" s="264"/>
      <c r="Y230" s="348"/>
      <c r="Z230" s="348"/>
      <c r="AA230" s="264" t="str">
        <f>IF(AH228="週","対象時間数（週平均）","対象時間数（当月合計）")</f>
        <v>対象時間数（週平均）</v>
      </c>
      <c r="AB230" s="264"/>
      <c r="AC230" s="264"/>
      <c r="AD230" s="264"/>
      <c r="AE230" s="264"/>
      <c r="AF230" s="264" t="str">
        <f>IF($AH$228="週","週に勤務すべき時間数","当月に勤務すべき時間数")</f>
        <v>週に勤務すべき時間数</v>
      </c>
      <c r="AG230" s="264"/>
      <c r="AH230" s="264"/>
      <c r="AI230" s="264"/>
      <c r="AJ230" s="269"/>
      <c r="AK230" s="264" t="s">
        <v>996</v>
      </c>
      <c r="AL230" s="264"/>
      <c r="AM230" s="264"/>
      <c r="AN230" s="264"/>
      <c r="AO230" s="348"/>
      <c r="AP230" s="348"/>
      <c r="AQ230" s="264"/>
      <c r="AR230" s="264"/>
      <c r="AS230" s="264"/>
      <c r="AT230" s="264"/>
      <c r="AU230" s="264"/>
      <c r="AV230" s="264"/>
      <c r="AW230" s="264"/>
      <c r="AX230" s="264"/>
      <c r="AY230" s="264"/>
      <c r="AZ230" s="264"/>
      <c r="BA230" s="264"/>
      <c r="BB230" s="264"/>
      <c r="BC230" s="264"/>
      <c r="BD230" s="264"/>
      <c r="BF230" s="341"/>
      <c r="BG230" s="341"/>
      <c r="BH230" s="341"/>
      <c r="BI230" s="341"/>
      <c r="BJ230" s="341"/>
    </row>
    <row r="231" spans="2:62" ht="20.25" customHeight="1" x14ac:dyDescent="0.15">
      <c r="I231" s="264"/>
      <c r="J231" s="264"/>
      <c r="K231" s="1477">
        <f>IF($R$228="週",T226,R226)</f>
        <v>0</v>
      </c>
      <c r="L231" s="1477"/>
      <c r="M231" s="1477"/>
      <c r="N231" s="1477"/>
      <c r="O231" s="356" t="s">
        <v>997</v>
      </c>
      <c r="P231" s="1468">
        <f>IF($R$228="週",$BA$6,$BE$6)</f>
        <v>40</v>
      </c>
      <c r="Q231" s="1468"/>
      <c r="R231" s="1468"/>
      <c r="S231" s="1468"/>
      <c r="T231" s="356" t="s">
        <v>998</v>
      </c>
      <c r="U231" s="1465">
        <f>ROUNDDOWN(K231/P231,1)</f>
        <v>0</v>
      </c>
      <c r="V231" s="1465"/>
      <c r="W231" s="1465"/>
      <c r="X231" s="1465"/>
      <c r="Y231" s="264"/>
      <c r="Z231" s="264"/>
      <c r="AA231" s="1477">
        <f>IF($AH$228="週",AJ226,AH226)</f>
        <v>0</v>
      </c>
      <c r="AB231" s="1477"/>
      <c r="AC231" s="1477"/>
      <c r="AD231" s="1477"/>
      <c r="AE231" s="356" t="s">
        <v>997</v>
      </c>
      <c r="AF231" s="1468">
        <f>IF($AH$228="週",$BA$6,$BE$6)</f>
        <v>40</v>
      </c>
      <c r="AG231" s="1468"/>
      <c r="AH231" s="1468"/>
      <c r="AI231" s="1468"/>
      <c r="AJ231" s="356" t="s">
        <v>998</v>
      </c>
      <c r="AK231" s="1465">
        <f>ROUNDDOWN(AA231/AF231,1)</f>
        <v>0</v>
      </c>
      <c r="AL231" s="1465"/>
      <c r="AM231" s="1465"/>
      <c r="AN231" s="1465"/>
      <c r="AO231" s="264"/>
      <c r="AP231" s="264"/>
    </row>
    <row r="232" spans="2:62" ht="20.25" customHeight="1" x14ac:dyDescent="0.15">
      <c r="I232" s="264"/>
      <c r="J232" s="264"/>
      <c r="K232" s="264"/>
      <c r="L232" s="264"/>
      <c r="M232" s="264"/>
      <c r="N232" s="264"/>
      <c r="O232" s="264"/>
      <c r="P232" s="264"/>
      <c r="Q232" s="264"/>
      <c r="R232" s="264"/>
      <c r="S232" s="264"/>
      <c r="T232" s="269"/>
      <c r="U232" s="264" t="s">
        <v>999</v>
      </c>
      <c r="V232" s="264"/>
      <c r="W232" s="264"/>
      <c r="X232" s="264"/>
      <c r="Y232" s="264"/>
      <c r="Z232" s="264"/>
      <c r="AA232" s="264"/>
      <c r="AB232" s="264"/>
      <c r="AC232" s="264"/>
      <c r="AD232" s="264"/>
      <c r="AE232" s="264"/>
      <c r="AF232" s="264"/>
      <c r="AG232" s="264"/>
      <c r="AH232" s="264"/>
      <c r="AI232" s="264"/>
      <c r="AJ232" s="269"/>
      <c r="AK232" s="264" t="s">
        <v>999</v>
      </c>
      <c r="AL232" s="264"/>
      <c r="AM232" s="264"/>
      <c r="AN232" s="264"/>
      <c r="AO232" s="264"/>
      <c r="AP232" s="264"/>
    </row>
    <row r="233" spans="2:62" ht="20.25" customHeight="1" x14ac:dyDescent="0.15">
      <c r="I233" s="264"/>
      <c r="J233" s="264"/>
      <c r="K233" s="264" t="s">
        <v>1000</v>
      </c>
      <c r="L233" s="264"/>
      <c r="M233" s="264"/>
      <c r="N233" s="264"/>
      <c r="O233" s="264"/>
      <c r="P233" s="264"/>
      <c r="Q233" s="264"/>
      <c r="R233" s="264"/>
      <c r="S233" s="264"/>
      <c r="T233" s="269"/>
      <c r="U233" s="264"/>
      <c r="V233" s="264"/>
      <c r="W233" s="264"/>
      <c r="X233" s="264"/>
      <c r="Y233" s="264"/>
      <c r="Z233" s="264"/>
      <c r="AA233" s="264" t="s">
        <v>1001</v>
      </c>
      <c r="AB233" s="264"/>
      <c r="AC233" s="264"/>
      <c r="AD233" s="264"/>
      <c r="AE233" s="264"/>
      <c r="AF233" s="264"/>
      <c r="AG233" s="264"/>
      <c r="AH233" s="264"/>
      <c r="AI233" s="264"/>
      <c r="AJ233" s="269"/>
      <c r="AK233" s="264"/>
      <c r="AL233" s="264"/>
      <c r="AM233" s="264"/>
      <c r="AN233" s="264"/>
      <c r="AO233" s="264"/>
      <c r="AP233" s="264"/>
    </row>
    <row r="234" spans="2:62" ht="20.25" customHeight="1" x14ac:dyDescent="0.15">
      <c r="I234" s="264"/>
      <c r="J234" s="264"/>
      <c r="K234" s="264" t="s">
        <v>975</v>
      </c>
      <c r="L234" s="264"/>
      <c r="M234" s="264"/>
      <c r="N234" s="264"/>
      <c r="O234" s="264"/>
      <c r="P234" s="264"/>
      <c r="Q234" s="264"/>
      <c r="R234" s="264"/>
      <c r="S234" s="264"/>
      <c r="T234" s="269"/>
      <c r="U234" s="1466"/>
      <c r="V234" s="1466"/>
      <c r="W234" s="1466"/>
      <c r="X234" s="1466"/>
      <c r="Y234" s="264"/>
      <c r="Z234" s="264"/>
      <c r="AA234" s="264" t="s">
        <v>975</v>
      </c>
      <c r="AB234" s="264"/>
      <c r="AC234" s="264"/>
      <c r="AD234" s="264"/>
      <c r="AE234" s="264"/>
      <c r="AF234" s="264"/>
      <c r="AG234" s="264"/>
      <c r="AH234" s="264"/>
      <c r="AI234" s="264"/>
      <c r="AJ234" s="269"/>
      <c r="AK234" s="1466"/>
      <c r="AL234" s="1466"/>
      <c r="AM234" s="1466"/>
      <c r="AN234" s="1466"/>
      <c r="AO234" s="264"/>
      <c r="AP234" s="264"/>
    </row>
    <row r="235" spans="2:62" ht="20.25" customHeight="1" x14ac:dyDescent="0.15">
      <c r="I235" s="264"/>
      <c r="J235" s="264"/>
      <c r="K235" s="264" t="s">
        <v>1002</v>
      </c>
      <c r="L235" s="264"/>
      <c r="M235" s="264"/>
      <c r="N235" s="264"/>
      <c r="O235" s="264"/>
      <c r="P235" s="264" t="s">
        <v>1003</v>
      </c>
      <c r="Q235" s="264"/>
      <c r="R235" s="264"/>
      <c r="S235" s="264"/>
      <c r="T235" s="264"/>
      <c r="U235" s="1467" t="s">
        <v>990</v>
      </c>
      <c r="V235" s="1467"/>
      <c r="W235" s="1467"/>
      <c r="X235" s="1467"/>
      <c r="Y235" s="264"/>
      <c r="Z235" s="264"/>
      <c r="AA235" s="264" t="s">
        <v>1002</v>
      </c>
      <c r="AB235" s="264"/>
      <c r="AC235" s="264"/>
      <c r="AD235" s="264"/>
      <c r="AE235" s="264"/>
      <c r="AF235" s="264" t="s">
        <v>1003</v>
      </c>
      <c r="AG235" s="264"/>
      <c r="AH235" s="264"/>
      <c r="AI235" s="264"/>
      <c r="AJ235" s="264"/>
      <c r="AK235" s="1467" t="s">
        <v>990</v>
      </c>
      <c r="AL235" s="1467"/>
      <c r="AM235" s="1467"/>
      <c r="AN235" s="1467"/>
      <c r="AO235" s="264"/>
      <c r="AP235" s="264"/>
    </row>
    <row r="236" spans="2:62" ht="20.25" customHeight="1" x14ac:dyDescent="0.15">
      <c r="I236" s="264"/>
      <c r="J236" s="264"/>
      <c r="K236" s="1468">
        <f>W226</f>
        <v>0</v>
      </c>
      <c r="L236" s="1468"/>
      <c r="M236" s="1468"/>
      <c r="N236" s="1468"/>
      <c r="O236" s="356" t="s">
        <v>1004</v>
      </c>
      <c r="P236" s="1465">
        <f>U231</f>
        <v>0</v>
      </c>
      <c r="Q236" s="1465"/>
      <c r="R236" s="1465"/>
      <c r="S236" s="1465"/>
      <c r="T236" s="356" t="s">
        <v>998</v>
      </c>
      <c r="U236" s="1464">
        <f>ROUNDDOWN(K236+P236,1)</f>
        <v>0</v>
      </c>
      <c r="V236" s="1464"/>
      <c r="W236" s="1464"/>
      <c r="X236" s="1464"/>
      <c r="Y236" s="354"/>
      <c r="Z236" s="354"/>
      <c r="AA236" s="1469">
        <f>AM226</f>
        <v>0</v>
      </c>
      <c r="AB236" s="1469"/>
      <c r="AC236" s="1469"/>
      <c r="AD236" s="1469"/>
      <c r="AE236" s="355" t="s">
        <v>1004</v>
      </c>
      <c r="AF236" s="1470">
        <f>AK231</f>
        <v>0</v>
      </c>
      <c r="AG236" s="1470"/>
      <c r="AH236" s="1470"/>
      <c r="AI236" s="1470"/>
      <c r="AJ236" s="355" t="s">
        <v>998</v>
      </c>
      <c r="AK236" s="1464">
        <f>ROUNDDOWN(AA236+AF236,1)</f>
        <v>0</v>
      </c>
      <c r="AL236" s="1464"/>
      <c r="AM236" s="1464"/>
      <c r="AN236" s="1464"/>
      <c r="AO236" s="264"/>
      <c r="AP236" s="264"/>
    </row>
    <row r="237" spans="2:62" ht="20.25" customHeight="1" x14ac:dyDescent="0.15"/>
    <row r="238" spans="2:62" ht="20.25" customHeight="1" x14ac:dyDescent="0.15">
      <c r="K238" s="264" t="s">
        <v>1005</v>
      </c>
      <c r="L238" s="264"/>
      <c r="M238" s="264"/>
      <c r="N238" s="264"/>
      <c r="O238" s="264"/>
      <c r="P238" s="264"/>
      <c r="Q238" s="264"/>
      <c r="R238" s="264"/>
      <c r="S238" s="264"/>
      <c r="T238" s="269"/>
      <c r="U238" s="264"/>
      <c r="V238" s="264"/>
      <c r="W238" s="264"/>
      <c r="X238" s="264"/>
      <c r="Y238" s="264"/>
      <c r="Z238" s="348"/>
      <c r="AA238" s="264" t="s">
        <v>1006</v>
      </c>
      <c r="AB238" s="264"/>
      <c r="AC238" s="264"/>
      <c r="AD238" s="264"/>
      <c r="AE238" s="264"/>
      <c r="AF238" s="264"/>
      <c r="AG238" s="264"/>
      <c r="AH238" s="264"/>
      <c r="AI238" s="264"/>
      <c r="AJ238" s="269"/>
      <c r="AK238" s="264"/>
      <c r="AL238" s="264"/>
      <c r="AM238" s="264"/>
      <c r="AN238" s="264"/>
      <c r="AO238" s="348"/>
      <c r="AP238" s="348"/>
    </row>
    <row r="239" spans="2:62" ht="20.25" customHeight="1" x14ac:dyDescent="0.15">
      <c r="K239" s="1466" t="s">
        <v>972</v>
      </c>
      <c r="L239" s="1466"/>
      <c r="M239" s="1466" t="s">
        <v>973</v>
      </c>
      <c r="N239" s="1466"/>
      <c r="O239" s="1466"/>
      <c r="P239" s="1466"/>
      <c r="Q239" s="264"/>
      <c r="R239" s="1484" t="s">
        <v>974</v>
      </c>
      <c r="S239" s="1484"/>
      <c r="T239" s="1484"/>
      <c r="U239" s="1484"/>
      <c r="V239" s="264"/>
      <c r="W239" s="350" t="s">
        <v>975</v>
      </c>
      <c r="X239" s="350"/>
      <c r="Y239" s="264"/>
      <c r="Z239" s="348"/>
      <c r="AA239" s="1466" t="s">
        <v>972</v>
      </c>
      <c r="AB239" s="1466"/>
      <c r="AC239" s="1466" t="s">
        <v>973</v>
      </c>
      <c r="AD239" s="1466"/>
      <c r="AE239" s="1466"/>
      <c r="AF239" s="1466"/>
      <c r="AG239" s="264"/>
      <c r="AH239" s="1484" t="s">
        <v>974</v>
      </c>
      <c r="AI239" s="1484"/>
      <c r="AJ239" s="1484"/>
      <c r="AK239" s="1484"/>
      <c r="AL239" s="264"/>
      <c r="AM239" s="350" t="s">
        <v>975</v>
      </c>
      <c r="AN239" s="350"/>
      <c r="AO239" s="348"/>
      <c r="AP239" s="348"/>
    </row>
    <row r="240" spans="2:62" ht="20.25" customHeight="1" x14ac:dyDescent="0.15">
      <c r="K240" s="1467"/>
      <c r="L240" s="1467"/>
      <c r="M240" s="1467" t="s">
        <v>978</v>
      </c>
      <c r="N240" s="1467"/>
      <c r="O240" s="1467" t="s">
        <v>979</v>
      </c>
      <c r="P240" s="1467"/>
      <c r="Q240" s="264"/>
      <c r="R240" s="1467" t="s">
        <v>978</v>
      </c>
      <c r="S240" s="1467"/>
      <c r="T240" s="1467" t="s">
        <v>979</v>
      </c>
      <c r="U240" s="1467"/>
      <c r="V240" s="264"/>
      <c r="W240" s="350" t="s">
        <v>980</v>
      </c>
      <c r="X240" s="350"/>
      <c r="Y240" s="264"/>
      <c r="Z240" s="348"/>
      <c r="AA240" s="1467"/>
      <c r="AB240" s="1467"/>
      <c r="AC240" s="1467" t="s">
        <v>978</v>
      </c>
      <c r="AD240" s="1467"/>
      <c r="AE240" s="1467" t="s">
        <v>979</v>
      </c>
      <c r="AF240" s="1467"/>
      <c r="AG240" s="264"/>
      <c r="AH240" s="1467" t="s">
        <v>978</v>
      </c>
      <c r="AI240" s="1467"/>
      <c r="AJ240" s="1467" t="s">
        <v>979</v>
      </c>
      <c r="AK240" s="1467"/>
      <c r="AL240" s="264"/>
      <c r="AM240" s="350" t="s">
        <v>980</v>
      </c>
      <c r="AN240" s="350"/>
      <c r="AO240" s="348"/>
      <c r="AP240" s="348"/>
    </row>
    <row r="241" spans="11:42" ht="20.25" customHeight="1" x14ac:dyDescent="0.15">
      <c r="K241" s="1468" t="s">
        <v>981</v>
      </c>
      <c r="L241" s="1468"/>
      <c r="M241" s="1471">
        <f>SUMIFS($BB$17:$BB$216,$F$17:$F$216,"看護職員",$H$17:$H$216,"A")</f>
        <v>0</v>
      </c>
      <c r="N241" s="1471"/>
      <c r="O241" s="1472">
        <f>SUMIFS($BD$17:$BD$216,$F$17:$F$216,"看護職員",$H$17:$H$216,"A")</f>
        <v>0</v>
      </c>
      <c r="P241" s="1472"/>
      <c r="Q241" s="351"/>
      <c r="R241" s="1478">
        <v>0</v>
      </c>
      <c r="S241" s="1478"/>
      <c r="T241" s="1478">
        <v>0</v>
      </c>
      <c r="U241" s="1478"/>
      <c r="V241" s="351"/>
      <c r="W241" s="1482">
        <v>0</v>
      </c>
      <c r="X241" s="1483"/>
      <c r="Y241" s="264"/>
      <c r="Z241" s="348"/>
      <c r="AA241" s="1468" t="s">
        <v>981</v>
      </c>
      <c r="AB241" s="1468"/>
      <c r="AC241" s="1471">
        <f>SUMIFS($BB$17:$BB$216,$F$17:$F$216,"介護職員",$H$17:$H$216,"A")</f>
        <v>0</v>
      </c>
      <c r="AD241" s="1471"/>
      <c r="AE241" s="1472">
        <f>SUMIFS($BD$17:$BD$216,$F$17:$F$216,"介護職員",$H$17:$H$216,"A")</f>
        <v>0</v>
      </c>
      <c r="AF241" s="1472"/>
      <c r="AG241" s="351"/>
      <c r="AH241" s="1478">
        <v>0</v>
      </c>
      <c r="AI241" s="1478"/>
      <c r="AJ241" s="1478">
        <v>0</v>
      </c>
      <c r="AK241" s="1478"/>
      <c r="AL241" s="351"/>
      <c r="AM241" s="1482">
        <v>0</v>
      </c>
      <c r="AN241" s="1483"/>
      <c r="AO241" s="348"/>
      <c r="AP241" s="348"/>
    </row>
    <row r="242" spans="11:42" ht="20.25" customHeight="1" x14ac:dyDescent="0.15">
      <c r="K242" s="1468" t="s">
        <v>983</v>
      </c>
      <c r="L242" s="1468"/>
      <c r="M242" s="1471">
        <f>SUMIFS($BB$17:$BB$216,$F$17:$F$216,"看護職員",$H$17:$H$216,"B")</f>
        <v>0</v>
      </c>
      <c r="N242" s="1471"/>
      <c r="O242" s="1472">
        <f>SUMIFS($BD$17:$BD$216,$F$17:$F$216,"看護職員",$H$17:$H$216,"B")</f>
        <v>0</v>
      </c>
      <c r="P242" s="1472"/>
      <c r="Q242" s="351"/>
      <c r="R242" s="1478">
        <v>0</v>
      </c>
      <c r="S242" s="1478"/>
      <c r="T242" s="1478">
        <v>0</v>
      </c>
      <c r="U242" s="1478"/>
      <c r="V242" s="351"/>
      <c r="W242" s="1482">
        <v>0</v>
      </c>
      <c r="X242" s="1483"/>
      <c r="Y242" s="264"/>
      <c r="Z242" s="348"/>
      <c r="AA242" s="1468" t="s">
        <v>983</v>
      </c>
      <c r="AB242" s="1468"/>
      <c r="AC242" s="1471">
        <f>SUMIFS($BB$17:$BB$216,$F$17:$F$216,"介護職員",$H$17:$H$216,"B")</f>
        <v>0</v>
      </c>
      <c r="AD242" s="1471"/>
      <c r="AE242" s="1472">
        <f>SUMIFS($BD$17:$BD$216,$F$17:$F$216,"介護職員",$H$17:$H$216,"B")</f>
        <v>0</v>
      </c>
      <c r="AF242" s="1472"/>
      <c r="AG242" s="351"/>
      <c r="AH242" s="1478">
        <v>0</v>
      </c>
      <c r="AI242" s="1478"/>
      <c r="AJ242" s="1478">
        <v>0</v>
      </c>
      <c r="AK242" s="1478"/>
      <c r="AL242" s="351"/>
      <c r="AM242" s="1482">
        <v>0</v>
      </c>
      <c r="AN242" s="1483"/>
      <c r="AO242" s="348"/>
      <c r="AP242" s="348"/>
    </row>
    <row r="243" spans="11:42" ht="20.25" customHeight="1" x14ac:dyDescent="0.15">
      <c r="K243" s="1468" t="s">
        <v>985</v>
      </c>
      <c r="L243" s="1468"/>
      <c r="M243" s="1471">
        <f>SUMIFS($BB$17:$BB$216,$F$17:$F$216,"看護職員",$H$17:$H$216,"C")</f>
        <v>0</v>
      </c>
      <c r="N243" s="1471"/>
      <c r="O243" s="1472">
        <f>SUMIFS($BD$17:$BD$216,$F$17:$F$216,"看護職員",$H$17:$H$216,"C")</f>
        <v>0</v>
      </c>
      <c r="P243" s="1472"/>
      <c r="Q243" s="351"/>
      <c r="R243" s="1478">
        <v>0</v>
      </c>
      <c r="S243" s="1478"/>
      <c r="T243" s="1479">
        <v>0</v>
      </c>
      <c r="U243" s="1479"/>
      <c r="V243" s="351"/>
      <c r="W243" s="1480" t="s">
        <v>987</v>
      </c>
      <c r="X243" s="1481"/>
      <c r="Y243" s="264"/>
      <c r="Z243" s="348"/>
      <c r="AA243" s="1468" t="s">
        <v>985</v>
      </c>
      <c r="AB243" s="1468"/>
      <c r="AC243" s="1471">
        <f>SUMIFS($BB$17:$BB$216,$F$17:$F$216,"介護職員",$H$17:$H$216,"C")</f>
        <v>0</v>
      </c>
      <c r="AD243" s="1471"/>
      <c r="AE243" s="1472">
        <f>SUMIFS($BD$17:$BD$216,$F$17:$F$216,"介護職員",$H$17:$H$216,"C")</f>
        <v>0</v>
      </c>
      <c r="AF243" s="1472"/>
      <c r="AG243" s="351"/>
      <c r="AH243" s="1478">
        <v>0</v>
      </c>
      <c r="AI243" s="1478"/>
      <c r="AJ243" s="1479">
        <v>0</v>
      </c>
      <c r="AK243" s="1479"/>
      <c r="AL243" s="351"/>
      <c r="AM243" s="1480" t="s">
        <v>987</v>
      </c>
      <c r="AN243" s="1481"/>
      <c r="AO243" s="348"/>
      <c r="AP243" s="348"/>
    </row>
    <row r="244" spans="11:42" ht="20.25" customHeight="1" x14ac:dyDescent="0.15">
      <c r="K244" s="1468" t="s">
        <v>988</v>
      </c>
      <c r="L244" s="1468"/>
      <c r="M244" s="1471">
        <f>SUMIFS($BB$17:$BB$216,$F$17:$F$216,"看護職員",$H$17:$H$216,"D")</f>
        <v>0</v>
      </c>
      <c r="N244" s="1471"/>
      <c r="O244" s="1472">
        <f>SUMIFS($BD$17:$BD$216,$F$17:$F$216,"看護職員",$H$17:$H$216,"D")</f>
        <v>0</v>
      </c>
      <c r="P244" s="1472"/>
      <c r="Q244" s="351"/>
      <c r="R244" s="1478">
        <v>0</v>
      </c>
      <c r="S244" s="1478"/>
      <c r="T244" s="1479">
        <v>0</v>
      </c>
      <c r="U244" s="1479"/>
      <c r="V244" s="351"/>
      <c r="W244" s="1480" t="s">
        <v>987</v>
      </c>
      <c r="X244" s="1481"/>
      <c r="Y244" s="264"/>
      <c r="Z244" s="348"/>
      <c r="AA244" s="1468" t="s">
        <v>988</v>
      </c>
      <c r="AB244" s="1468"/>
      <c r="AC244" s="1471">
        <f>SUMIFS($BB$17:$BB$216,$F$17:$F$216,"介護職員",$H$17:$H$216,"D")</f>
        <v>0</v>
      </c>
      <c r="AD244" s="1471"/>
      <c r="AE244" s="1472">
        <f>SUMIFS($BD$17:$BD$216,$F$17:$F$216,"介護職員",$H$17:$H$216,"D")</f>
        <v>0</v>
      </c>
      <c r="AF244" s="1472"/>
      <c r="AG244" s="351"/>
      <c r="AH244" s="1478">
        <v>0</v>
      </c>
      <c r="AI244" s="1478"/>
      <c r="AJ244" s="1479">
        <v>0</v>
      </c>
      <c r="AK244" s="1479"/>
      <c r="AL244" s="351"/>
      <c r="AM244" s="1480" t="s">
        <v>987</v>
      </c>
      <c r="AN244" s="1481"/>
      <c r="AO244" s="348"/>
      <c r="AP244" s="348"/>
    </row>
    <row r="245" spans="11:42" ht="20.25" customHeight="1" x14ac:dyDescent="0.15">
      <c r="K245" s="1468" t="s">
        <v>990</v>
      </c>
      <c r="L245" s="1468"/>
      <c r="M245" s="1471">
        <f>SUM(M241:N244)</f>
        <v>0</v>
      </c>
      <c r="N245" s="1471"/>
      <c r="O245" s="1472">
        <f>SUM(O241:P244)</f>
        <v>0</v>
      </c>
      <c r="P245" s="1472"/>
      <c r="Q245" s="351"/>
      <c r="R245" s="1471">
        <f>SUM(R241:S244)</f>
        <v>0</v>
      </c>
      <c r="S245" s="1471"/>
      <c r="T245" s="1472">
        <f>SUM(T241:U244)</f>
        <v>0</v>
      </c>
      <c r="U245" s="1472"/>
      <c r="V245" s="351"/>
      <c r="W245" s="1473">
        <f>SUM(W241:X242)</f>
        <v>0</v>
      </c>
      <c r="X245" s="1474"/>
      <c r="Y245" s="264"/>
      <c r="Z245" s="348"/>
      <c r="AA245" s="1468" t="s">
        <v>990</v>
      </c>
      <c r="AB245" s="1468"/>
      <c r="AC245" s="1471">
        <f>SUM(AC241:AD244)</f>
        <v>0</v>
      </c>
      <c r="AD245" s="1471"/>
      <c r="AE245" s="1472">
        <f>SUM(AE241:AF244)</f>
        <v>0</v>
      </c>
      <c r="AF245" s="1472"/>
      <c r="AG245" s="351"/>
      <c r="AH245" s="1471">
        <f>SUM(AH241:AI244)</f>
        <v>0</v>
      </c>
      <c r="AI245" s="1471"/>
      <c r="AJ245" s="1472">
        <f>SUM(AJ241:AK244)</f>
        <v>0</v>
      </c>
      <c r="AK245" s="1472"/>
      <c r="AL245" s="351"/>
      <c r="AM245" s="1473">
        <f>SUM(AM241:AN242)</f>
        <v>0</v>
      </c>
      <c r="AN245" s="1474"/>
      <c r="AO245" s="348"/>
      <c r="AP245" s="348"/>
    </row>
    <row r="246" spans="11:42" ht="20.25" customHeight="1" x14ac:dyDescent="0.15">
      <c r="K246" s="352"/>
      <c r="L246" s="352"/>
      <c r="M246" s="352"/>
      <c r="N246" s="352"/>
      <c r="O246" s="353"/>
      <c r="P246" s="353"/>
      <c r="Q246" s="353"/>
      <c r="R246" s="354"/>
      <c r="S246" s="354"/>
      <c r="T246" s="354"/>
      <c r="U246" s="354"/>
      <c r="V246" s="355"/>
      <c r="W246" s="348"/>
      <c r="X246" s="348"/>
      <c r="Y246" s="348"/>
      <c r="Z246" s="348"/>
      <c r="AA246" s="352"/>
      <c r="AB246" s="352"/>
      <c r="AC246" s="352"/>
      <c r="AD246" s="352"/>
      <c r="AE246" s="353"/>
      <c r="AF246" s="353"/>
      <c r="AG246" s="353"/>
      <c r="AH246" s="354"/>
      <c r="AI246" s="354"/>
      <c r="AJ246" s="354"/>
      <c r="AK246" s="354"/>
      <c r="AL246" s="355"/>
      <c r="AM246" s="348"/>
      <c r="AN246" s="348"/>
      <c r="AO246" s="348"/>
      <c r="AP246" s="348"/>
    </row>
    <row r="247" spans="11:42" ht="20.25" customHeight="1" x14ac:dyDescent="0.15">
      <c r="K247" s="269" t="s">
        <v>991</v>
      </c>
      <c r="L247" s="264"/>
      <c r="M247" s="264"/>
      <c r="N247" s="264"/>
      <c r="O247" s="264"/>
      <c r="P247" s="264"/>
      <c r="Q247" s="270" t="s">
        <v>992</v>
      </c>
      <c r="R247" s="1475" t="str">
        <f>R228</f>
        <v>週</v>
      </c>
      <c r="S247" s="1476"/>
      <c r="T247" s="270"/>
      <c r="U247" s="270"/>
      <c r="V247" s="264"/>
      <c r="W247" s="264"/>
      <c r="X247" s="264"/>
      <c r="Y247" s="348"/>
      <c r="Z247" s="348"/>
      <c r="AA247" s="269" t="s">
        <v>991</v>
      </c>
      <c r="AB247" s="264"/>
      <c r="AC247" s="264"/>
      <c r="AD247" s="264"/>
      <c r="AE247" s="264"/>
      <c r="AF247" s="264"/>
      <c r="AG247" s="270" t="s">
        <v>992</v>
      </c>
      <c r="AH247" s="1475" t="str">
        <f>R247</f>
        <v>週</v>
      </c>
      <c r="AI247" s="1476"/>
      <c r="AJ247" s="270"/>
      <c r="AK247" s="270"/>
      <c r="AL247" s="264"/>
      <c r="AM247" s="264"/>
      <c r="AN247" s="264"/>
      <c r="AO247" s="348"/>
      <c r="AP247" s="348"/>
    </row>
    <row r="248" spans="11:42" ht="20.25" customHeight="1" x14ac:dyDescent="0.15">
      <c r="K248" s="264" t="s">
        <v>994</v>
      </c>
      <c r="L248" s="264"/>
      <c r="M248" s="264"/>
      <c r="N248" s="264"/>
      <c r="O248" s="264"/>
      <c r="P248" s="264" t="s">
        <v>995</v>
      </c>
      <c r="Q248" s="264"/>
      <c r="R248" s="264"/>
      <c r="S248" s="264"/>
      <c r="T248" s="269"/>
      <c r="U248" s="264"/>
      <c r="V248" s="264"/>
      <c r="W248" s="264"/>
      <c r="X248" s="264"/>
      <c r="Y248" s="348"/>
      <c r="Z248" s="348"/>
      <c r="AA248" s="264" t="s">
        <v>994</v>
      </c>
      <c r="AB248" s="264"/>
      <c r="AC248" s="264"/>
      <c r="AD248" s="264"/>
      <c r="AE248" s="264"/>
      <c r="AF248" s="264" t="s">
        <v>995</v>
      </c>
      <c r="AG248" s="264"/>
      <c r="AH248" s="264"/>
      <c r="AI248" s="264"/>
      <c r="AJ248" s="269"/>
      <c r="AK248" s="264"/>
      <c r="AL248" s="264"/>
      <c r="AM248" s="264"/>
      <c r="AN248" s="264"/>
      <c r="AO248" s="348"/>
      <c r="AP248" s="348"/>
    </row>
    <row r="249" spans="11:42" ht="20.25" customHeight="1" x14ac:dyDescent="0.15">
      <c r="K249" s="264" t="str">
        <f>IF($R$247="週","対象時間数（週平均）","対象時間数（当月合計）")</f>
        <v>対象時間数（週平均）</v>
      </c>
      <c r="L249" s="264"/>
      <c r="M249" s="264"/>
      <c r="N249" s="264"/>
      <c r="O249" s="264"/>
      <c r="P249" s="264" t="str">
        <f>IF($R$228="週","週に勤務すべき時間数","当月に勤務すべき時間数")</f>
        <v>週に勤務すべき時間数</v>
      </c>
      <c r="Q249" s="264"/>
      <c r="R249" s="264"/>
      <c r="S249" s="264"/>
      <c r="T249" s="269"/>
      <c r="U249" s="264" t="s">
        <v>996</v>
      </c>
      <c r="V249" s="264"/>
      <c r="W249" s="264"/>
      <c r="X249" s="264"/>
      <c r="Y249" s="348"/>
      <c r="Z249" s="348"/>
      <c r="AA249" s="264" t="str">
        <f>IF(AH247="週","対象時間数（週平均）","対象時間数（当月合計）")</f>
        <v>対象時間数（週平均）</v>
      </c>
      <c r="AB249" s="264"/>
      <c r="AC249" s="264"/>
      <c r="AD249" s="264"/>
      <c r="AE249" s="264"/>
      <c r="AF249" s="264" t="str">
        <f>IF($AH$228="週","週に勤務すべき時間数","当月に勤務すべき時間数")</f>
        <v>週に勤務すべき時間数</v>
      </c>
      <c r="AG249" s="264"/>
      <c r="AH249" s="264"/>
      <c r="AI249" s="264"/>
      <c r="AJ249" s="269"/>
      <c r="AK249" s="264" t="s">
        <v>996</v>
      </c>
      <c r="AL249" s="264"/>
      <c r="AM249" s="264"/>
      <c r="AN249" s="264"/>
      <c r="AO249" s="348"/>
      <c r="AP249" s="348"/>
    </row>
    <row r="250" spans="11:42" ht="20.25" customHeight="1" x14ac:dyDescent="0.15">
      <c r="K250" s="1477">
        <f>IF($R$228="週",T245,R245)</f>
        <v>0</v>
      </c>
      <c r="L250" s="1477"/>
      <c r="M250" s="1477"/>
      <c r="N250" s="1477"/>
      <c r="O250" s="356" t="s">
        <v>997</v>
      </c>
      <c r="P250" s="1468">
        <f>IF($R$228="週",$BA$6,$BE$6)</f>
        <v>40</v>
      </c>
      <c r="Q250" s="1468"/>
      <c r="R250" s="1468"/>
      <c r="S250" s="1468"/>
      <c r="T250" s="356" t="s">
        <v>998</v>
      </c>
      <c r="U250" s="1465">
        <f>ROUNDDOWN(K250/P250,1)</f>
        <v>0</v>
      </c>
      <c r="V250" s="1465"/>
      <c r="W250" s="1465"/>
      <c r="X250" s="1465"/>
      <c r="Y250" s="264"/>
      <c r="Z250" s="264"/>
      <c r="AA250" s="1477">
        <f>IF($AH$228="週",AJ245,AH245)</f>
        <v>0</v>
      </c>
      <c r="AB250" s="1477"/>
      <c r="AC250" s="1477"/>
      <c r="AD250" s="1477"/>
      <c r="AE250" s="356" t="s">
        <v>997</v>
      </c>
      <c r="AF250" s="1468">
        <f>IF($AH$228="週",$BA$6,$BE$6)</f>
        <v>40</v>
      </c>
      <c r="AG250" s="1468"/>
      <c r="AH250" s="1468"/>
      <c r="AI250" s="1468"/>
      <c r="AJ250" s="356" t="s">
        <v>998</v>
      </c>
      <c r="AK250" s="1465">
        <f>ROUNDDOWN(AA250/AF250,1)</f>
        <v>0</v>
      </c>
      <c r="AL250" s="1465"/>
      <c r="AM250" s="1465"/>
      <c r="AN250" s="1465"/>
      <c r="AO250" s="264"/>
      <c r="AP250" s="264"/>
    </row>
    <row r="251" spans="11:42" ht="20.25" customHeight="1" x14ac:dyDescent="0.15">
      <c r="K251" s="264"/>
      <c r="L251" s="264"/>
      <c r="M251" s="264"/>
      <c r="N251" s="264"/>
      <c r="O251" s="264"/>
      <c r="P251" s="264"/>
      <c r="Q251" s="264"/>
      <c r="R251" s="264"/>
      <c r="S251" s="264"/>
      <c r="T251" s="269"/>
      <c r="U251" s="264" t="s">
        <v>999</v>
      </c>
      <c r="V251" s="264"/>
      <c r="W251" s="264"/>
      <c r="X251" s="264"/>
      <c r="Y251" s="264"/>
      <c r="Z251" s="264"/>
      <c r="AA251" s="264"/>
      <c r="AB251" s="264"/>
      <c r="AC251" s="264"/>
      <c r="AD251" s="264"/>
      <c r="AE251" s="264"/>
      <c r="AF251" s="264"/>
      <c r="AG251" s="264"/>
      <c r="AH251" s="264"/>
      <c r="AI251" s="264"/>
      <c r="AJ251" s="269"/>
      <c r="AK251" s="264" t="s">
        <v>999</v>
      </c>
      <c r="AL251" s="264"/>
      <c r="AM251" s="264"/>
      <c r="AN251" s="264"/>
      <c r="AO251" s="264"/>
      <c r="AP251" s="264"/>
    </row>
    <row r="252" spans="11:42" ht="20.25" customHeight="1" x14ac:dyDescent="0.15">
      <c r="K252" s="264" t="s">
        <v>1007</v>
      </c>
      <c r="L252" s="264"/>
      <c r="M252" s="264"/>
      <c r="N252" s="264"/>
      <c r="O252" s="264"/>
      <c r="P252" s="264"/>
      <c r="Q252" s="264"/>
      <c r="R252" s="264"/>
      <c r="S252" s="264"/>
      <c r="T252" s="269"/>
      <c r="U252" s="264"/>
      <c r="V252" s="264"/>
      <c r="W252" s="264"/>
      <c r="X252" s="264"/>
      <c r="Y252" s="264"/>
      <c r="Z252" s="264"/>
      <c r="AA252" s="264" t="s">
        <v>1008</v>
      </c>
      <c r="AB252" s="264"/>
      <c r="AC252" s="264"/>
      <c r="AD252" s="264"/>
      <c r="AE252" s="264"/>
      <c r="AF252" s="264"/>
      <c r="AG252" s="264"/>
      <c r="AH252" s="264"/>
      <c r="AI252" s="264"/>
      <c r="AJ252" s="269"/>
      <c r="AK252" s="264"/>
      <c r="AL252" s="264"/>
      <c r="AM252" s="264"/>
      <c r="AN252" s="264"/>
      <c r="AO252" s="264"/>
      <c r="AP252" s="264"/>
    </row>
    <row r="253" spans="11:42" ht="20.25" customHeight="1" x14ac:dyDescent="0.15">
      <c r="K253" s="264" t="s">
        <v>975</v>
      </c>
      <c r="L253" s="264"/>
      <c r="M253" s="264"/>
      <c r="N253" s="264"/>
      <c r="O253" s="264"/>
      <c r="P253" s="264"/>
      <c r="Q253" s="264"/>
      <c r="R253" s="264"/>
      <c r="S253" s="264"/>
      <c r="T253" s="269"/>
      <c r="U253" s="1466"/>
      <c r="V253" s="1466"/>
      <c r="W253" s="1466"/>
      <c r="X253" s="1466"/>
      <c r="Y253" s="264"/>
      <c r="Z253" s="264"/>
      <c r="AA253" s="264" t="s">
        <v>975</v>
      </c>
      <c r="AB253" s="264"/>
      <c r="AC253" s="264"/>
      <c r="AD253" s="264"/>
      <c r="AE253" s="264"/>
      <c r="AF253" s="264"/>
      <c r="AG253" s="264"/>
      <c r="AH253" s="264"/>
      <c r="AI253" s="264"/>
      <c r="AJ253" s="269"/>
      <c r="AK253" s="1466"/>
      <c r="AL253" s="1466"/>
      <c r="AM253" s="1466"/>
      <c r="AN253" s="1466"/>
      <c r="AO253" s="264"/>
      <c r="AP253" s="264"/>
    </row>
    <row r="254" spans="11:42" ht="20.25" customHeight="1" x14ac:dyDescent="0.15">
      <c r="K254" s="264" t="s">
        <v>1002</v>
      </c>
      <c r="L254" s="264"/>
      <c r="M254" s="264"/>
      <c r="N254" s="264"/>
      <c r="O254" s="264"/>
      <c r="P254" s="264" t="s">
        <v>1003</v>
      </c>
      <c r="Q254" s="264"/>
      <c r="R254" s="264"/>
      <c r="S254" s="264"/>
      <c r="T254" s="264"/>
      <c r="U254" s="1467" t="s">
        <v>990</v>
      </c>
      <c r="V254" s="1467"/>
      <c r="W254" s="1467"/>
      <c r="X254" s="1467"/>
      <c r="Y254" s="264"/>
      <c r="Z254" s="264"/>
      <c r="AA254" s="264" t="s">
        <v>1002</v>
      </c>
      <c r="AB254" s="264"/>
      <c r="AC254" s="264"/>
      <c r="AD254" s="264"/>
      <c r="AE254" s="264"/>
      <c r="AF254" s="264" t="s">
        <v>1003</v>
      </c>
      <c r="AG254" s="264"/>
      <c r="AH254" s="264"/>
      <c r="AI254" s="264"/>
      <c r="AJ254" s="264"/>
      <c r="AK254" s="1467" t="s">
        <v>990</v>
      </c>
      <c r="AL254" s="1467"/>
      <c r="AM254" s="1467"/>
      <c r="AN254" s="1467"/>
      <c r="AO254" s="264"/>
      <c r="AP254" s="264"/>
    </row>
    <row r="255" spans="11:42" ht="20.25" customHeight="1" x14ac:dyDescent="0.15">
      <c r="K255" s="1468">
        <f>W245</f>
        <v>0</v>
      </c>
      <c r="L255" s="1468"/>
      <c r="M255" s="1468"/>
      <c r="N255" s="1468"/>
      <c r="O255" s="356" t="s">
        <v>1004</v>
      </c>
      <c r="P255" s="1465">
        <f>U250</f>
        <v>0</v>
      </c>
      <c r="Q255" s="1465"/>
      <c r="R255" s="1465"/>
      <c r="S255" s="1465"/>
      <c r="T255" s="356" t="s">
        <v>998</v>
      </c>
      <c r="U255" s="1464">
        <f>ROUNDDOWN(K255+P255,1)</f>
        <v>0</v>
      </c>
      <c r="V255" s="1464"/>
      <c r="W255" s="1464"/>
      <c r="X255" s="1464"/>
      <c r="Y255" s="354"/>
      <c r="Z255" s="354"/>
      <c r="AA255" s="1469">
        <f>AM245</f>
        <v>0</v>
      </c>
      <c r="AB255" s="1469"/>
      <c r="AC255" s="1469"/>
      <c r="AD255" s="1469"/>
      <c r="AE255" s="355" t="s">
        <v>1004</v>
      </c>
      <c r="AF255" s="1470">
        <f>AK250</f>
        <v>0</v>
      </c>
      <c r="AG255" s="1470"/>
      <c r="AH255" s="1470"/>
      <c r="AI255" s="1470"/>
      <c r="AJ255" s="355" t="s">
        <v>998</v>
      </c>
      <c r="AK255" s="1464">
        <f>ROUNDDOWN(AA255+AF255,1)</f>
        <v>0</v>
      </c>
      <c r="AL255" s="1464"/>
      <c r="AM255" s="1464"/>
      <c r="AN255" s="1464"/>
      <c r="AO255" s="264"/>
      <c r="AP255" s="264"/>
    </row>
    <row r="256" spans="11:42" ht="20.25" customHeight="1" x14ac:dyDescent="0.15"/>
    <row r="277" spans="3:59" x14ac:dyDescent="0.15">
      <c r="AQ277" s="357"/>
      <c r="AR277" s="357"/>
      <c r="AS277" s="357"/>
      <c r="AT277" s="357"/>
      <c r="AU277" s="357"/>
      <c r="AV277" s="357"/>
      <c r="AW277" s="357"/>
      <c r="AX277" s="357"/>
      <c r="AY277" s="357"/>
      <c r="AZ277" s="357"/>
      <c r="BA277" s="357"/>
      <c r="BB277" s="357"/>
      <c r="BC277" s="357"/>
      <c r="BD277" s="357"/>
      <c r="BE277" s="357"/>
    </row>
    <row r="278" spans="3:59" x14ac:dyDescent="0.15">
      <c r="AQ278" s="357"/>
      <c r="AR278" s="357"/>
      <c r="AS278" s="357"/>
      <c r="AT278" s="357"/>
      <c r="AU278" s="357"/>
      <c r="AV278" s="357"/>
      <c r="AW278" s="357"/>
      <c r="AX278" s="357"/>
      <c r="AY278" s="357"/>
      <c r="AZ278" s="357"/>
      <c r="BA278" s="357"/>
      <c r="BB278" s="357"/>
      <c r="BC278" s="357"/>
      <c r="BD278" s="357"/>
      <c r="BE278" s="357"/>
    </row>
    <row r="283" spans="3:59" x14ac:dyDescent="0.15">
      <c r="C283" s="272"/>
      <c r="D283" s="272"/>
      <c r="E283" s="272"/>
      <c r="F283" s="272"/>
      <c r="G283" s="272"/>
      <c r="H283" s="272"/>
      <c r="I283" s="272"/>
      <c r="J283" s="272"/>
      <c r="K283" s="357"/>
      <c r="L283" s="357"/>
      <c r="M283" s="357"/>
      <c r="N283" s="357"/>
      <c r="O283" s="357"/>
      <c r="P283" s="357"/>
      <c r="Q283" s="357"/>
      <c r="R283" s="357"/>
      <c r="S283" s="357"/>
      <c r="T283" s="357"/>
      <c r="U283" s="357"/>
      <c r="V283" s="357"/>
      <c r="W283" s="357"/>
      <c r="X283" s="357"/>
      <c r="Y283" s="357"/>
      <c r="Z283" s="357"/>
      <c r="AA283" s="357"/>
      <c r="AB283" s="357"/>
      <c r="AC283" s="357"/>
      <c r="AD283" s="357"/>
      <c r="AE283" s="357"/>
      <c r="AF283" s="357"/>
      <c r="AG283" s="357"/>
      <c r="AH283" s="357"/>
      <c r="AI283" s="357"/>
      <c r="AJ283" s="357"/>
      <c r="AK283" s="357"/>
      <c r="AL283" s="357"/>
      <c r="AM283" s="357"/>
      <c r="AN283" s="357"/>
      <c r="AO283" s="357"/>
      <c r="AP283" s="357"/>
      <c r="BF283" s="357"/>
      <c r="BG283" s="357"/>
    </row>
    <row r="284" spans="3:59" x14ac:dyDescent="0.15">
      <c r="C284" s="272"/>
      <c r="D284" s="272"/>
      <c r="E284" s="272"/>
      <c r="F284" s="272"/>
      <c r="G284" s="272"/>
      <c r="H284" s="272"/>
      <c r="I284" s="272"/>
      <c r="J284" s="272"/>
      <c r="K284" s="357"/>
      <c r="L284" s="357"/>
      <c r="M284" s="357"/>
      <c r="N284" s="357"/>
      <c r="O284" s="357"/>
      <c r="P284" s="357"/>
      <c r="Q284" s="357"/>
      <c r="R284" s="357"/>
      <c r="S284" s="357"/>
      <c r="T284" s="357"/>
      <c r="U284" s="357"/>
      <c r="V284" s="357"/>
      <c r="W284" s="357"/>
      <c r="X284" s="357"/>
      <c r="Y284" s="357"/>
      <c r="Z284" s="357"/>
      <c r="AA284" s="357"/>
      <c r="AB284" s="357"/>
      <c r="AC284" s="357"/>
      <c r="AD284" s="357"/>
      <c r="AE284" s="357"/>
      <c r="AF284" s="357"/>
      <c r="AG284" s="357"/>
      <c r="AH284" s="357"/>
      <c r="AI284" s="357"/>
      <c r="AJ284" s="357"/>
      <c r="AK284" s="357"/>
      <c r="AL284" s="357"/>
      <c r="AM284" s="357"/>
      <c r="AN284" s="357"/>
      <c r="AO284" s="357"/>
      <c r="AP284" s="357"/>
      <c r="BF284" s="357"/>
      <c r="BG284" s="357"/>
    </row>
    <row r="285" spans="3:59" x14ac:dyDescent="0.15">
      <c r="C285" s="358"/>
      <c r="D285" s="358"/>
      <c r="E285" s="358"/>
      <c r="F285" s="358"/>
      <c r="G285" s="358"/>
      <c r="H285" s="358"/>
      <c r="I285" s="358"/>
      <c r="J285" s="358"/>
      <c r="K285" s="272"/>
      <c r="L285" s="272"/>
    </row>
    <row r="286" spans="3:59" x14ac:dyDescent="0.15">
      <c r="C286" s="358"/>
      <c r="D286" s="358"/>
      <c r="E286" s="358"/>
      <c r="F286" s="358"/>
      <c r="G286" s="358"/>
      <c r="H286" s="358"/>
      <c r="I286" s="358"/>
      <c r="J286" s="358"/>
      <c r="K286" s="272"/>
      <c r="L286" s="272"/>
    </row>
    <row r="287" spans="3:59" x14ac:dyDescent="0.15">
      <c r="C287" s="272"/>
      <c r="D287" s="272"/>
      <c r="E287" s="272"/>
      <c r="F287" s="272"/>
      <c r="G287" s="272"/>
      <c r="H287" s="272"/>
      <c r="I287" s="272"/>
      <c r="J287" s="272"/>
    </row>
    <row r="288" spans="3:59" x14ac:dyDescent="0.15">
      <c r="C288" s="272"/>
      <c r="D288" s="272"/>
      <c r="E288" s="272"/>
      <c r="F288" s="272"/>
      <c r="G288" s="272"/>
      <c r="H288" s="272"/>
      <c r="I288" s="272"/>
      <c r="J288" s="272"/>
    </row>
    <row r="289" spans="3:10" x14ac:dyDescent="0.15">
      <c r="C289" s="272"/>
      <c r="D289" s="272"/>
      <c r="E289" s="272"/>
      <c r="F289" s="272"/>
      <c r="G289" s="272"/>
      <c r="H289" s="272"/>
      <c r="I289" s="272"/>
      <c r="J289" s="272"/>
    </row>
    <row r="290" spans="3:10" x14ac:dyDescent="0.15">
      <c r="C290" s="272"/>
      <c r="D290" s="272"/>
      <c r="E290" s="272"/>
      <c r="F290" s="272"/>
      <c r="G290" s="272"/>
      <c r="H290" s="272"/>
      <c r="I290" s="272"/>
      <c r="J290" s="272"/>
    </row>
  </sheetData>
  <sheetProtection insertRows="0" deleteRows="0"/>
  <mergeCells count="1223">
    <mergeCell ref="B19:B20"/>
    <mergeCell ref="C19:D20"/>
    <mergeCell ref="I19:J20"/>
    <mergeCell ref="K19:N20"/>
    <mergeCell ref="O19:S20"/>
    <mergeCell ref="BB19:BC19"/>
    <mergeCell ref="B17:B18"/>
    <mergeCell ref="C17:D18"/>
    <mergeCell ref="I17:J18"/>
    <mergeCell ref="K17:N18"/>
    <mergeCell ref="O21:S22"/>
    <mergeCell ref="BB21:BC21"/>
    <mergeCell ref="BE4:BH4"/>
    <mergeCell ref="BA6:BB6"/>
    <mergeCell ref="BE6:BF6"/>
    <mergeCell ref="BE8:BF8"/>
    <mergeCell ref="BA10:BB10"/>
    <mergeCell ref="BE10:BF10"/>
    <mergeCell ref="B21:B22"/>
    <mergeCell ref="C21:D22"/>
    <mergeCell ref="I21:J22"/>
    <mergeCell ref="K21:N22"/>
    <mergeCell ref="AT1:BI1"/>
    <mergeCell ref="AC2:AD2"/>
    <mergeCell ref="AF2:AG2"/>
    <mergeCell ref="AJ2:AK2"/>
    <mergeCell ref="AT2:BI2"/>
    <mergeCell ref="BE3:BH3"/>
    <mergeCell ref="BD17:BE17"/>
    <mergeCell ref="BF17:BJ18"/>
    <mergeCell ref="BB18:BC18"/>
    <mergeCell ref="BD18:BE18"/>
    <mergeCell ref="O17:S18"/>
    <mergeCell ref="BB17:BC17"/>
    <mergeCell ref="BB12:BC16"/>
    <mergeCell ref="BD12:BE16"/>
    <mergeCell ref="BF12:BJ16"/>
    <mergeCell ref="W13:AC13"/>
    <mergeCell ref="BB20:BC20"/>
    <mergeCell ref="BD20:BE20"/>
    <mergeCell ref="BD23:BE23"/>
    <mergeCell ref="BF23:BJ24"/>
    <mergeCell ref="BB24:BC24"/>
    <mergeCell ref="BD24:BE24"/>
    <mergeCell ref="B25:B26"/>
    <mergeCell ref="C25:D26"/>
    <mergeCell ref="I25:J26"/>
    <mergeCell ref="K25:N26"/>
    <mergeCell ref="O25:S26"/>
    <mergeCell ref="BB25:BC25"/>
    <mergeCell ref="AD13:AJ13"/>
    <mergeCell ref="AK13:AQ13"/>
    <mergeCell ref="AR13:AX13"/>
    <mergeCell ref="AY13:BA13"/>
    <mergeCell ref="B12:B16"/>
    <mergeCell ref="C12:D16"/>
    <mergeCell ref="I12:J16"/>
    <mergeCell ref="K12:N16"/>
    <mergeCell ref="O12:S16"/>
    <mergeCell ref="W12:BA12"/>
    <mergeCell ref="BD21:BE21"/>
    <mergeCell ref="BF21:BJ22"/>
    <mergeCell ref="BB22:BC22"/>
    <mergeCell ref="BD22:BE22"/>
    <mergeCell ref="B23:B24"/>
    <mergeCell ref="C23:D24"/>
    <mergeCell ref="I23:J24"/>
    <mergeCell ref="K23:N24"/>
    <mergeCell ref="O23:S24"/>
    <mergeCell ref="BB23:BC23"/>
    <mergeCell ref="BD19:BE19"/>
    <mergeCell ref="BF19:BJ20"/>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215:B216"/>
    <mergeCell ref="C215:D216"/>
    <mergeCell ref="I215:J216"/>
    <mergeCell ref="K215:N216"/>
    <mergeCell ref="O215:S216"/>
    <mergeCell ref="BB215:BC215"/>
    <mergeCell ref="BD211:BE211"/>
    <mergeCell ref="BF211:BJ212"/>
    <mergeCell ref="BB212:BC212"/>
    <mergeCell ref="BD212:BE212"/>
    <mergeCell ref="B213:B214"/>
    <mergeCell ref="C213:D214"/>
    <mergeCell ref="I213:J214"/>
    <mergeCell ref="K213:N214"/>
    <mergeCell ref="O213:S214"/>
    <mergeCell ref="BB213:BC213"/>
    <mergeCell ref="BD209:BE209"/>
    <mergeCell ref="BF209:BJ210"/>
    <mergeCell ref="BB210:BC210"/>
    <mergeCell ref="BD210:BE210"/>
    <mergeCell ref="B211:B212"/>
    <mergeCell ref="C211:D212"/>
    <mergeCell ref="I211:J212"/>
    <mergeCell ref="K211:N212"/>
    <mergeCell ref="O211:S212"/>
    <mergeCell ref="BB211:BC211"/>
    <mergeCell ref="BD215:BE215"/>
    <mergeCell ref="BF215:BJ216"/>
    <mergeCell ref="BB216:BC216"/>
    <mergeCell ref="BD216:BE216"/>
    <mergeCell ref="BF219:BI219"/>
    <mergeCell ref="K220:L221"/>
    <mergeCell ref="M220:P220"/>
    <mergeCell ref="R220:U220"/>
    <mergeCell ref="AA220:AB221"/>
    <mergeCell ref="AC220:AF220"/>
    <mergeCell ref="AM222:AN222"/>
    <mergeCell ref="AQ222:AR222"/>
    <mergeCell ref="AS222:AV222"/>
    <mergeCell ref="BD213:BE213"/>
    <mergeCell ref="BF213:BJ214"/>
    <mergeCell ref="BB214:BC214"/>
    <mergeCell ref="BD214:BE214"/>
    <mergeCell ref="AS221:AV221"/>
    <mergeCell ref="BF221:BI221"/>
    <mergeCell ref="K222:L222"/>
    <mergeCell ref="M222:N222"/>
    <mergeCell ref="O222:P222"/>
    <mergeCell ref="R222:S222"/>
    <mergeCell ref="T222:U222"/>
    <mergeCell ref="AH220:AK220"/>
    <mergeCell ref="AQ220:AR220"/>
    <mergeCell ref="AS220:AV220"/>
    <mergeCell ref="BF220:BI220"/>
    <mergeCell ref="M221:N221"/>
    <mergeCell ref="O221:P221"/>
    <mergeCell ref="R221:S221"/>
    <mergeCell ref="T221:U221"/>
    <mergeCell ref="AC221:AD221"/>
    <mergeCell ref="AE221:AF221"/>
    <mergeCell ref="AM224:AN224"/>
    <mergeCell ref="K223:L223"/>
    <mergeCell ref="M223:N223"/>
    <mergeCell ref="O223:P223"/>
    <mergeCell ref="R223:S223"/>
    <mergeCell ref="T223:U223"/>
    <mergeCell ref="W223:X223"/>
    <mergeCell ref="AA223:AB223"/>
    <mergeCell ref="W222:X222"/>
    <mergeCell ref="AA222:AB222"/>
    <mergeCell ref="AC222:AD222"/>
    <mergeCell ref="AE222:AF222"/>
    <mergeCell ref="AH222:AI222"/>
    <mergeCell ref="AJ222:AK222"/>
    <mergeCell ref="AH221:AI221"/>
    <mergeCell ref="AJ221:AK221"/>
    <mergeCell ref="AQ221:AR221"/>
    <mergeCell ref="W225:X225"/>
    <mergeCell ref="AA225:AB225"/>
    <mergeCell ref="AC225:AD225"/>
    <mergeCell ref="AE225:AF225"/>
    <mergeCell ref="AH225:AI225"/>
    <mergeCell ref="AJ225:AK225"/>
    <mergeCell ref="AH224:AI224"/>
    <mergeCell ref="AJ224:AK224"/>
    <mergeCell ref="AQ224:AR224"/>
    <mergeCell ref="AS224:AV224"/>
    <mergeCell ref="K225:L225"/>
    <mergeCell ref="M225:N225"/>
    <mergeCell ref="O225:P225"/>
    <mergeCell ref="R225:S225"/>
    <mergeCell ref="T225:U225"/>
    <mergeCell ref="AS223:AV223"/>
    <mergeCell ref="K224:L224"/>
    <mergeCell ref="M224:N224"/>
    <mergeCell ref="O224:P224"/>
    <mergeCell ref="R224:S224"/>
    <mergeCell ref="T224:U224"/>
    <mergeCell ref="W224:X224"/>
    <mergeCell ref="AA224:AB224"/>
    <mergeCell ref="AC224:AD224"/>
    <mergeCell ref="AE224:AF224"/>
    <mergeCell ref="AC223:AD223"/>
    <mergeCell ref="AE223:AF223"/>
    <mergeCell ref="AH223:AI223"/>
    <mergeCell ref="AJ223:AK223"/>
    <mergeCell ref="AM223:AN223"/>
    <mergeCell ref="AQ223:AR223"/>
    <mergeCell ref="AM225:AN225"/>
    <mergeCell ref="AK231:AN231"/>
    <mergeCell ref="U234:X234"/>
    <mergeCell ref="AK234:AN234"/>
    <mergeCell ref="U235:X235"/>
    <mergeCell ref="AK235:AN235"/>
    <mergeCell ref="K236:N236"/>
    <mergeCell ref="P236:S236"/>
    <mergeCell ref="U236:X236"/>
    <mergeCell ref="AA236:AD236"/>
    <mergeCell ref="AF236:AI236"/>
    <mergeCell ref="AH226:AI226"/>
    <mergeCell ref="AJ226:AK226"/>
    <mergeCell ref="AM226:AN226"/>
    <mergeCell ref="R228:S228"/>
    <mergeCell ref="AH228:AI228"/>
    <mergeCell ref="K231:N231"/>
    <mergeCell ref="P231:S231"/>
    <mergeCell ref="U231:X231"/>
    <mergeCell ref="AA231:AD231"/>
    <mergeCell ref="AF231:AI231"/>
    <mergeCell ref="K226:L226"/>
    <mergeCell ref="M226:N226"/>
    <mergeCell ref="O226:P226"/>
    <mergeCell ref="R226:S226"/>
    <mergeCell ref="T226:U226"/>
    <mergeCell ref="W226:X226"/>
    <mergeCell ref="AA226:AB226"/>
    <mergeCell ref="AC226:AD226"/>
    <mergeCell ref="AE226:AF226"/>
    <mergeCell ref="T240:U240"/>
    <mergeCell ref="AC240:AD240"/>
    <mergeCell ref="AE240:AF240"/>
    <mergeCell ref="AH240:AI240"/>
    <mergeCell ref="AJ240:AK240"/>
    <mergeCell ref="K241:L241"/>
    <mergeCell ref="M241:N241"/>
    <mergeCell ref="O241:P241"/>
    <mergeCell ref="R241:S241"/>
    <mergeCell ref="T241:U241"/>
    <mergeCell ref="AK236:AN236"/>
    <mergeCell ref="K239:L240"/>
    <mergeCell ref="M239:P239"/>
    <mergeCell ref="R239:U239"/>
    <mergeCell ref="AA239:AB240"/>
    <mergeCell ref="AC239:AF239"/>
    <mergeCell ref="AH239:AK239"/>
    <mergeCell ref="M240:N240"/>
    <mergeCell ref="O240:P240"/>
    <mergeCell ref="R240:S240"/>
    <mergeCell ref="AH242:AI242"/>
    <mergeCell ref="AJ242:AK242"/>
    <mergeCell ref="AM242:AN242"/>
    <mergeCell ref="K243:L243"/>
    <mergeCell ref="M243:N243"/>
    <mergeCell ref="O243:P243"/>
    <mergeCell ref="R243:S243"/>
    <mergeCell ref="T243:U243"/>
    <mergeCell ref="W243:X243"/>
    <mergeCell ref="AA243:AB243"/>
    <mergeCell ref="AM241:AN241"/>
    <mergeCell ref="K242:L242"/>
    <mergeCell ref="M242:N242"/>
    <mergeCell ref="O242:P242"/>
    <mergeCell ref="R242:S242"/>
    <mergeCell ref="T242:U242"/>
    <mergeCell ref="W242:X242"/>
    <mergeCell ref="AA242:AB242"/>
    <mergeCell ref="AC242:AD242"/>
    <mergeCell ref="AE242:AF242"/>
    <mergeCell ref="W241:X241"/>
    <mergeCell ref="AA241:AB241"/>
    <mergeCell ref="AC241:AD241"/>
    <mergeCell ref="AE241:AF241"/>
    <mergeCell ref="AH241:AI241"/>
    <mergeCell ref="AJ241:AK241"/>
    <mergeCell ref="AM244:AN244"/>
    <mergeCell ref="K245:L245"/>
    <mergeCell ref="M245:N245"/>
    <mergeCell ref="O245:P245"/>
    <mergeCell ref="R245:S245"/>
    <mergeCell ref="T245:U245"/>
    <mergeCell ref="W245:X245"/>
    <mergeCell ref="AA245:AB245"/>
    <mergeCell ref="AC245:AD245"/>
    <mergeCell ref="AE245:AF245"/>
    <mergeCell ref="W244:X244"/>
    <mergeCell ref="AA244:AB244"/>
    <mergeCell ref="AC244:AD244"/>
    <mergeCell ref="AE244:AF244"/>
    <mergeCell ref="AH244:AI244"/>
    <mergeCell ref="AJ244:AK244"/>
    <mergeCell ref="AC243:AD243"/>
    <mergeCell ref="AE243:AF243"/>
    <mergeCell ref="AH243:AI243"/>
    <mergeCell ref="AJ243:AK243"/>
    <mergeCell ref="AM243:AN243"/>
    <mergeCell ref="K244:L244"/>
    <mergeCell ref="M244:N244"/>
    <mergeCell ref="O244:P244"/>
    <mergeCell ref="R244:S244"/>
    <mergeCell ref="T244:U244"/>
    <mergeCell ref="AK255:AN255"/>
    <mergeCell ref="AK250:AN250"/>
    <mergeCell ref="U253:X253"/>
    <mergeCell ref="AK253:AN253"/>
    <mergeCell ref="U254:X254"/>
    <mergeCell ref="AK254:AN254"/>
    <mergeCell ref="K255:N255"/>
    <mergeCell ref="P255:S255"/>
    <mergeCell ref="U255:X255"/>
    <mergeCell ref="AA255:AD255"/>
    <mergeCell ref="AF255:AI255"/>
    <mergeCell ref="AH245:AI245"/>
    <mergeCell ref="AJ245:AK245"/>
    <mergeCell ref="AM245:AN245"/>
    <mergeCell ref="R247:S247"/>
    <mergeCell ref="AH247:AI247"/>
    <mergeCell ref="K250:N250"/>
    <mergeCell ref="P250:S250"/>
    <mergeCell ref="U250:X250"/>
    <mergeCell ref="AA250:AD250"/>
    <mergeCell ref="AF250:AI250"/>
  </mergeCells>
  <phoneticPr fontId="2"/>
  <conditionalFormatting sqref="K231:N231">
    <cfRule type="expression" dxfId="265" priority="183">
      <formula>INDIRECT(ADDRESS(ROW(),COLUMN()))=TRUNC(INDIRECT(ADDRESS(ROW(),COLUMN())))</formula>
    </cfRule>
  </conditionalFormatting>
  <conditionalFormatting sqref="K250:N250">
    <cfRule type="expression" dxfId="264" priority="3">
      <formula>INDIRECT(ADDRESS(ROW(),COLUMN()))=TRUNC(INDIRECT(ADDRESS(ROW(),COLUMN())))</formula>
    </cfRule>
  </conditionalFormatting>
  <conditionalFormatting sqref="M222:X226">
    <cfRule type="expression" dxfId="263" priority="185">
      <formula>INDIRECT(ADDRESS(ROW(),COLUMN()))=TRUNC(INDIRECT(ADDRESS(ROW(),COLUMN())))</formula>
    </cfRule>
  </conditionalFormatting>
  <conditionalFormatting sqref="M241:X245">
    <cfRule type="expression" dxfId="262" priority="5">
      <formula>INDIRECT(ADDRESS(ROW(),COLUMN()))=TRUNC(INDIRECT(ADDRESS(ROW(),COLUMN())))</formula>
    </cfRule>
  </conditionalFormatting>
  <conditionalFormatting sqref="W220:X220 Z220 W229:Z229">
    <cfRule type="expression" dxfId="261" priority="218">
      <formula>OR(#REF!=$B218,#REF!=$B218)</formula>
    </cfRule>
  </conditionalFormatting>
  <conditionalFormatting sqref="W239:X239 Z239 W248:Z248">
    <cfRule type="expression" dxfId="260" priority="9">
      <formula>OR(#REF!=$B237,#REF!=$B237)</formula>
    </cfRule>
  </conditionalFormatting>
  <conditionalFormatting sqref="W230:Z230">
    <cfRule type="expression" dxfId="259" priority="217">
      <formula>OR(#REF!=$B217,#REF!=$B217)</formula>
    </cfRule>
  </conditionalFormatting>
  <conditionalFormatting sqref="W249:Z249">
    <cfRule type="expression" dxfId="258" priority="8">
      <formula>OR(#REF!=$B236,#REF!=$B236)</formula>
    </cfRule>
  </conditionalFormatting>
  <conditionalFormatting sqref="W18:BE18">
    <cfRule type="expression" dxfId="257" priority="179">
      <formula>INDIRECT(ADDRESS(ROW(),COLUMN()))=TRUNC(INDIRECT(ADDRESS(ROW(),COLUMN())))</formula>
    </cfRule>
  </conditionalFormatting>
  <conditionalFormatting sqref="W20:BE20">
    <cfRule type="expression" dxfId="256" priority="180">
      <formula>INDIRECT(ADDRESS(ROW(),COLUMN()))=TRUNC(INDIRECT(ADDRESS(ROW(),COLUMN())))</formula>
    </cfRule>
  </conditionalFormatting>
  <conditionalFormatting sqref="W22:BE22">
    <cfRule type="expression" dxfId="255" priority="178">
      <formula>INDIRECT(ADDRESS(ROW(),COLUMN()))=TRUNC(INDIRECT(ADDRESS(ROW(),COLUMN())))</formula>
    </cfRule>
  </conditionalFormatting>
  <conditionalFormatting sqref="W24:BE24">
    <cfRule type="expression" dxfId="254" priority="177">
      <formula>INDIRECT(ADDRESS(ROW(),COLUMN()))=TRUNC(INDIRECT(ADDRESS(ROW(),COLUMN())))</formula>
    </cfRule>
  </conditionalFormatting>
  <conditionalFormatting sqref="W26:BE26">
    <cfRule type="expression" dxfId="253" priority="176">
      <formula>INDIRECT(ADDRESS(ROW(),COLUMN()))=TRUNC(INDIRECT(ADDRESS(ROW(),COLUMN())))</formula>
    </cfRule>
  </conditionalFormatting>
  <conditionalFormatting sqref="W28:BE28">
    <cfRule type="expression" dxfId="252" priority="175">
      <formula>INDIRECT(ADDRESS(ROW(),COLUMN()))=TRUNC(INDIRECT(ADDRESS(ROW(),COLUMN())))</formula>
    </cfRule>
  </conditionalFormatting>
  <conditionalFormatting sqref="W30:BE30">
    <cfRule type="expression" dxfId="251" priority="174">
      <formula>INDIRECT(ADDRESS(ROW(),COLUMN()))=TRUNC(INDIRECT(ADDRESS(ROW(),COLUMN())))</formula>
    </cfRule>
  </conditionalFormatting>
  <conditionalFormatting sqref="W32:BE32">
    <cfRule type="expression" dxfId="250" priority="173">
      <formula>INDIRECT(ADDRESS(ROW(),COLUMN()))=TRUNC(INDIRECT(ADDRESS(ROW(),COLUMN())))</formula>
    </cfRule>
  </conditionalFormatting>
  <conditionalFormatting sqref="W34:BE34">
    <cfRule type="expression" dxfId="249" priority="172">
      <formula>INDIRECT(ADDRESS(ROW(),COLUMN()))=TRUNC(INDIRECT(ADDRESS(ROW(),COLUMN())))</formula>
    </cfRule>
  </conditionalFormatting>
  <conditionalFormatting sqref="W36:BE36">
    <cfRule type="expression" dxfId="248" priority="171">
      <formula>INDIRECT(ADDRESS(ROW(),COLUMN()))=TRUNC(INDIRECT(ADDRESS(ROW(),COLUMN())))</formula>
    </cfRule>
  </conditionalFormatting>
  <conditionalFormatting sqref="W38:BE38">
    <cfRule type="expression" dxfId="247" priority="170">
      <formula>INDIRECT(ADDRESS(ROW(),COLUMN()))=TRUNC(INDIRECT(ADDRESS(ROW(),COLUMN())))</formula>
    </cfRule>
  </conditionalFormatting>
  <conditionalFormatting sqref="W40:BE40">
    <cfRule type="expression" dxfId="246" priority="169">
      <formula>INDIRECT(ADDRESS(ROW(),COLUMN()))=TRUNC(INDIRECT(ADDRESS(ROW(),COLUMN())))</formula>
    </cfRule>
  </conditionalFormatting>
  <conditionalFormatting sqref="W42:BE42">
    <cfRule type="expression" dxfId="245" priority="168">
      <formula>INDIRECT(ADDRESS(ROW(),COLUMN()))=TRUNC(INDIRECT(ADDRESS(ROW(),COLUMN())))</formula>
    </cfRule>
  </conditionalFormatting>
  <conditionalFormatting sqref="W44:BE44">
    <cfRule type="expression" dxfId="244" priority="167">
      <formula>INDIRECT(ADDRESS(ROW(),COLUMN()))=TRUNC(INDIRECT(ADDRESS(ROW(),COLUMN())))</formula>
    </cfRule>
  </conditionalFormatting>
  <conditionalFormatting sqref="W46:BE46">
    <cfRule type="expression" dxfId="243" priority="166">
      <formula>INDIRECT(ADDRESS(ROW(),COLUMN()))=TRUNC(INDIRECT(ADDRESS(ROW(),COLUMN())))</formula>
    </cfRule>
  </conditionalFormatting>
  <conditionalFormatting sqref="W48:BE48">
    <cfRule type="expression" dxfId="242" priority="165">
      <formula>INDIRECT(ADDRESS(ROW(),COLUMN()))=TRUNC(INDIRECT(ADDRESS(ROW(),COLUMN())))</formula>
    </cfRule>
  </conditionalFormatting>
  <conditionalFormatting sqref="W50:BE50">
    <cfRule type="expression" dxfId="241" priority="164">
      <formula>INDIRECT(ADDRESS(ROW(),COLUMN()))=TRUNC(INDIRECT(ADDRESS(ROW(),COLUMN())))</formula>
    </cfRule>
  </conditionalFormatting>
  <conditionalFormatting sqref="W52:BE52">
    <cfRule type="expression" dxfId="240" priority="163">
      <formula>INDIRECT(ADDRESS(ROW(),COLUMN()))=TRUNC(INDIRECT(ADDRESS(ROW(),COLUMN())))</formula>
    </cfRule>
  </conditionalFormatting>
  <conditionalFormatting sqref="W54:BE54">
    <cfRule type="expression" dxfId="239" priority="162">
      <formula>INDIRECT(ADDRESS(ROW(),COLUMN()))=TRUNC(INDIRECT(ADDRESS(ROW(),COLUMN())))</formula>
    </cfRule>
  </conditionalFormatting>
  <conditionalFormatting sqref="W56:BE56">
    <cfRule type="expression" dxfId="238" priority="161">
      <formula>INDIRECT(ADDRESS(ROW(),COLUMN()))=TRUNC(INDIRECT(ADDRESS(ROW(),COLUMN())))</formula>
    </cfRule>
  </conditionalFormatting>
  <conditionalFormatting sqref="W58:BE58">
    <cfRule type="expression" dxfId="237" priority="160">
      <formula>INDIRECT(ADDRESS(ROW(),COLUMN()))=TRUNC(INDIRECT(ADDRESS(ROW(),COLUMN())))</formula>
    </cfRule>
  </conditionalFormatting>
  <conditionalFormatting sqref="W60:BE60">
    <cfRule type="expression" dxfId="236" priority="159">
      <formula>INDIRECT(ADDRESS(ROW(),COLUMN()))=TRUNC(INDIRECT(ADDRESS(ROW(),COLUMN())))</formula>
    </cfRule>
  </conditionalFormatting>
  <conditionalFormatting sqref="W62:BE62">
    <cfRule type="expression" dxfId="235" priority="158">
      <formula>INDIRECT(ADDRESS(ROW(),COLUMN()))=TRUNC(INDIRECT(ADDRESS(ROW(),COLUMN())))</formula>
    </cfRule>
  </conditionalFormatting>
  <conditionalFormatting sqref="W64:BE64">
    <cfRule type="expression" dxfId="234" priority="157">
      <formula>INDIRECT(ADDRESS(ROW(),COLUMN()))=TRUNC(INDIRECT(ADDRESS(ROW(),COLUMN())))</formula>
    </cfRule>
  </conditionalFormatting>
  <conditionalFormatting sqref="W66:BE66">
    <cfRule type="expression" dxfId="233" priority="156">
      <formula>INDIRECT(ADDRESS(ROW(),COLUMN()))=TRUNC(INDIRECT(ADDRESS(ROW(),COLUMN())))</formula>
    </cfRule>
  </conditionalFormatting>
  <conditionalFormatting sqref="W68:BE68">
    <cfRule type="expression" dxfId="232" priority="155">
      <formula>INDIRECT(ADDRESS(ROW(),COLUMN()))=TRUNC(INDIRECT(ADDRESS(ROW(),COLUMN())))</formula>
    </cfRule>
  </conditionalFormatting>
  <conditionalFormatting sqref="W70:BE70">
    <cfRule type="expression" dxfId="231" priority="154">
      <formula>INDIRECT(ADDRESS(ROW(),COLUMN()))=TRUNC(INDIRECT(ADDRESS(ROW(),COLUMN())))</formula>
    </cfRule>
  </conditionalFormatting>
  <conditionalFormatting sqref="W72:BE72">
    <cfRule type="expression" dxfId="230" priority="153">
      <formula>INDIRECT(ADDRESS(ROW(),COLUMN()))=TRUNC(INDIRECT(ADDRESS(ROW(),COLUMN())))</formula>
    </cfRule>
  </conditionalFormatting>
  <conditionalFormatting sqref="W74:BE74">
    <cfRule type="expression" dxfId="229" priority="152">
      <formula>INDIRECT(ADDRESS(ROW(),COLUMN()))=TRUNC(INDIRECT(ADDRESS(ROW(),COLUMN())))</formula>
    </cfRule>
  </conditionalFormatting>
  <conditionalFormatting sqref="W76:BE76">
    <cfRule type="expression" dxfId="228" priority="150">
      <formula>INDIRECT(ADDRESS(ROW(),COLUMN()))=TRUNC(INDIRECT(ADDRESS(ROW(),COLUMN())))</formula>
    </cfRule>
  </conditionalFormatting>
  <conditionalFormatting sqref="W78:BE78">
    <cfRule type="expression" dxfId="227" priority="148">
      <formula>INDIRECT(ADDRESS(ROW(),COLUMN()))=TRUNC(INDIRECT(ADDRESS(ROW(),COLUMN())))</formula>
    </cfRule>
  </conditionalFormatting>
  <conditionalFormatting sqref="W80:BE80">
    <cfRule type="expression" dxfId="226" priority="146">
      <formula>INDIRECT(ADDRESS(ROW(),COLUMN()))=TRUNC(INDIRECT(ADDRESS(ROW(),COLUMN())))</formula>
    </cfRule>
  </conditionalFormatting>
  <conditionalFormatting sqref="W82:BE82">
    <cfRule type="expression" dxfId="225" priority="144">
      <formula>INDIRECT(ADDRESS(ROW(),COLUMN()))=TRUNC(INDIRECT(ADDRESS(ROW(),COLUMN())))</formula>
    </cfRule>
  </conditionalFormatting>
  <conditionalFormatting sqref="W84:BE84">
    <cfRule type="expression" dxfId="224" priority="142">
      <formula>INDIRECT(ADDRESS(ROW(),COLUMN()))=TRUNC(INDIRECT(ADDRESS(ROW(),COLUMN())))</formula>
    </cfRule>
  </conditionalFormatting>
  <conditionalFormatting sqref="W86:BE86">
    <cfRule type="expression" dxfId="223" priority="140">
      <formula>INDIRECT(ADDRESS(ROW(),COLUMN()))=TRUNC(INDIRECT(ADDRESS(ROW(),COLUMN())))</formula>
    </cfRule>
  </conditionalFormatting>
  <conditionalFormatting sqref="W88:BE88">
    <cfRule type="expression" dxfId="222" priority="138">
      <formula>INDIRECT(ADDRESS(ROW(),COLUMN()))=TRUNC(INDIRECT(ADDRESS(ROW(),COLUMN())))</formula>
    </cfRule>
  </conditionalFormatting>
  <conditionalFormatting sqref="W90:BE90">
    <cfRule type="expression" dxfId="221" priority="136">
      <formula>INDIRECT(ADDRESS(ROW(),COLUMN()))=TRUNC(INDIRECT(ADDRESS(ROW(),COLUMN())))</formula>
    </cfRule>
  </conditionalFormatting>
  <conditionalFormatting sqref="W92:BE92">
    <cfRule type="expression" dxfId="220" priority="134">
      <formula>INDIRECT(ADDRESS(ROW(),COLUMN()))=TRUNC(INDIRECT(ADDRESS(ROW(),COLUMN())))</formula>
    </cfRule>
  </conditionalFormatting>
  <conditionalFormatting sqref="W94:BE94">
    <cfRule type="expression" dxfId="219" priority="132">
      <formula>INDIRECT(ADDRESS(ROW(),COLUMN()))=TRUNC(INDIRECT(ADDRESS(ROW(),COLUMN())))</formula>
    </cfRule>
  </conditionalFormatting>
  <conditionalFormatting sqref="W96:BE96">
    <cfRule type="expression" dxfId="218" priority="130">
      <formula>INDIRECT(ADDRESS(ROW(),COLUMN()))=TRUNC(INDIRECT(ADDRESS(ROW(),COLUMN())))</formula>
    </cfRule>
  </conditionalFormatting>
  <conditionalFormatting sqref="W98:BE98">
    <cfRule type="expression" dxfId="217" priority="128">
      <formula>INDIRECT(ADDRESS(ROW(),COLUMN()))=TRUNC(INDIRECT(ADDRESS(ROW(),COLUMN())))</formula>
    </cfRule>
  </conditionalFormatting>
  <conditionalFormatting sqref="W100:BE100">
    <cfRule type="expression" dxfId="216" priority="126">
      <formula>INDIRECT(ADDRESS(ROW(),COLUMN()))=TRUNC(INDIRECT(ADDRESS(ROW(),COLUMN())))</formula>
    </cfRule>
  </conditionalFormatting>
  <conditionalFormatting sqref="W102:BE102">
    <cfRule type="expression" dxfId="215" priority="124">
      <formula>INDIRECT(ADDRESS(ROW(),COLUMN()))=TRUNC(INDIRECT(ADDRESS(ROW(),COLUMN())))</formula>
    </cfRule>
  </conditionalFormatting>
  <conditionalFormatting sqref="W104:BE104">
    <cfRule type="expression" dxfId="214" priority="122">
      <formula>INDIRECT(ADDRESS(ROW(),COLUMN()))=TRUNC(INDIRECT(ADDRESS(ROW(),COLUMN())))</formula>
    </cfRule>
  </conditionalFormatting>
  <conditionalFormatting sqref="W106:BE106">
    <cfRule type="expression" dxfId="213" priority="120">
      <formula>INDIRECT(ADDRESS(ROW(),COLUMN()))=TRUNC(INDIRECT(ADDRESS(ROW(),COLUMN())))</formula>
    </cfRule>
  </conditionalFormatting>
  <conditionalFormatting sqref="W108:BE108">
    <cfRule type="expression" dxfId="212" priority="118">
      <formula>INDIRECT(ADDRESS(ROW(),COLUMN()))=TRUNC(INDIRECT(ADDRESS(ROW(),COLUMN())))</formula>
    </cfRule>
  </conditionalFormatting>
  <conditionalFormatting sqref="W110:BE110">
    <cfRule type="expression" dxfId="211" priority="116">
      <formula>INDIRECT(ADDRESS(ROW(),COLUMN()))=TRUNC(INDIRECT(ADDRESS(ROW(),COLUMN())))</formula>
    </cfRule>
  </conditionalFormatting>
  <conditionalFormatting sqref="W112:BE112">
    <cfRule type="expression" dxfId="210" priority="114">
      <formula>INDIRECT(ADDRESS(ROW(),COLUMN()))=TRUNC(INDIRECT(ADDRESS(ROW(),COLUMN())))</formula>
    </cfRule>
  </conditionalFormatting>
  <conditionalFormatting sqref="W114:BE114">
    <cfRule type="expression" dxfId="209" priority="112">
      <formula>INDIRECT(ADDRESS(ROW(),COLUMN()))=TRUNC(INDIRECT(ADDRESS(ROW(),COLUMN())))</formula>
    </cfRule>
  </conditionalFormatting>
  <conditionalFormatting sqref="W116:BE116">
    <cfRule type="expression" dxfId="208" priority="110">
      <formula>INDIRECT(ADDRESS(ROW(),COLUMN()))=TRUNC(INDIRECT(ADDRESS(ROW(),COLUMN())))</formula>
    </cfRule>
  </conditionalFormatting>
  <conditionalFormatting sqref="W118:BE118">
    <cfRule type="expression" dxfId="207" priority="108">
      <formula>INDIRECT(ADDRESS(ROW(),COLUMN()))=TRUNC(INDIRECT(ADDRESS(ROW(),COLUMN())))</formula>
    </cfRule>
  </conditionalFormatting>
  <conditionalFormatting sqref="W120:BE120">
    <cfRule type="expression" dxfId="206" priority="106">
      <formula>INDIRECT(ADDRESS(ROW(),COLUMN()))=TRUNC(INDIRECT(ADDRESS(ROW(),COLUMN())))</formula>
    </cfRule>
  </conditionalFormatting>
  <conditionalFormatting sqref="W122:BE122">
    <cfRule type="expression" dxfId="205" priority="104">
      <formula>INDIRECT(ADDRESS(ROW(),COLUMN()))=TRUNC(INDIRECT(ADDRESS(ROW(),COLUMN())))</formula>
    </cfRule>
  </conditionalFormatting>
  <conditionalFormatting sqref="W124:BE124">
    <cfRule type="expression" dxfId="204" priority="102">
      <formula>INDIRECT(ADDRESS(ROW(),COLUMN()))=TRUNC(INDIRECT(ADDRESS(ROW(),COLUMN())))</formula>
    </cfRule>
  </conditionalFormatting>
  <conditionalFormatting sqref="W126:BE126">
    <cfRule type="expression" dxfId="203" priority="100">
      <formula>INDIRECT(ADDRESS(ROW(),COLUMN()))=TRUNC(INDIRECT(ADDRESS(ROW(),COLUMN())))</formula>
    </cfRule>
  </conditionalFormatting>
  <conditionalFormatting sqref="W128:BE128">
    <cfRule type="expression" dxfId="202" priority="98">
      <formula>INDIRECT(ADDRESS(ROW(),COLUMN()))=TRUNC(INDIRECT(ADDRESS(ROW(),COLUMN())))</formula>
    </cfRule>
  </conditionalFormatting>
  <conditionalFormatting sqref="W130:BE130">
    <cfRule type="expression" dxfId="201" priority="96">
      <formula>INDIRECT(ADDRESS(ROW(),COLUMN()))=TRUNC(INDIRECT(ADDRESS(ROW(),COLUMN())))</formula>
    </cfRule>
  </conditionalFormatting>
  <conditionalFormatting sqref="W132:BE132">
    <cfRule type="expression" dxfId="200" priority="94">
      <formula>INDIRECT(ADDRESS(ROW(),COLUMN()))=TRUNC(INDIRECT(ADDRESS(ROW(),COLUMN())))</formula>
    </cfRule>
  </conditionalFormatting>
  <conditionalFormatting sqref="W134:BE134">
    <cfRule type="expression" dxfId="199" priority="92">
      <formula>INDIRECT(ADDRESS(ROW(),COLUMN()))=TRUNC(INDIRECT(ADDRESS(ROW(),COLUMN())))</formula>
    </cfRule>
  </conditionalFormatting>
  <conditionalFormatting sqref="W136:BE136">
    <cfRule type="expression" dxfId="198" priority="90">
      <formula>INDIRECT(ADDRESS(ROW(),COLUMN()))=TRUNC(INDIRECT(ADDRESS(ROW(),COLUMN())))</formula>
    </cfRule>
  </conditionalFormatting>
  <conditionalFormatting sqref="W138:BE138">
    <cfRule type="expression" dxfId="197" priority="88">
      <formula>INDIRECT(ADDRESS(ROW(),COLUMN()))=TRUNC(INDIRECT(ADDRESS(ROW(),COLUMN())))</formula>
    </cfRule>
  </conditionalFormatting>
  <conditionalFormatting sqref="W140:BE140">
    <cfRule type="expression" dxfId="196" priority="86">
      <formula>INDIRECT(ADDRESS(ROW(),COLUMN()))=TRUNC(INDIRECT(ADDRESS(ROW(),COLUMN())))</formula>
    </cfRule>
  </conditionalFormatting>
  <conditionalFormatting sqref="W142:BE142">
    <cfRule type="expression" dxfId="195" priority="84">
      <formula>INDIRECT(ADDRESS(ROW(),COLUMN()))=TRUNC(INDIRECT(ADDRESS(ROW(),COLUMN())))</formula>
    </cfRule>
  </conditionalFormatting>
  <conditionalFormatting sqref="W144:BE144">
    <cfRule type="expression" dxfId="194" priority="82">
      <formula>INDIRECT(ADDRESS(ROW(),COLUMN()))=TRUNC(INDIRECT(ADDRESS(ROW(),COLUMN())))</formula>
    </cfRule>
  </conditionalFormatting>
  <conditionalFormatting sqref="W146:BE146">
    <cfRule type="expression" dxfId="193" priority="80">
      <formula>INDIRECT(ADDRESS(ROW(),COLUMN()))=TRUNC(INDIRECT(ADDRESS(ROW(),COLUMN())))</formula>
    </cfRule>
  </conditionalFormatting>
  <conditionalFormatting sqref="W148:BE148">
    <cfRule type="expression" dxfId="192" priority="78">
      <formula>INDIRECT(ADDRESS(ROW(),COLUMN()))=TRUNC(INDIRECT(ADDRESS(ROW(),COLUMN())))</formula>
    </cfRule>
  </conditionalFormatting>
  <conditionalFormatting sqref="W150:BE150">
    <cfRule type="expression" dxfId="191" priority="76">
      <formula>INDIRECT(ADDRESS(ROW(),COLUMN()))=TRUNC(INDIRECT(ADDRESS(ROW(),COLUMN())))</formula>
    </cfRule>
  </conditionalFormatting>
  <conditionalFormatting sqref="W152:BE152">
    <cfRule type="expression" dxfId="190" priority="74">
      <formula>INDIRECT(ADDRESS(ROW(),COLUMN()))=TRUNC(INDIRECT(ADDRESS(ROW(),COLUMN())))</formula>
    </cfRule>
  </conditionalFormatting>
  <conditionalFormatting sqref="W154:BE154">
    <cfRule type="expression" dxfId="189" priority="72">
      <formula>INDIRECT(ADDRESS(ROW(),COLUMN()))=TRUNC(INDIRECT(ADDRESS(ROW(),COLUMN())))</formula>
    </cfRule>
  </conditionalFormatting>
  <conditionalFormatting sqref="W156:BE156">
    <cfRule type="expression" dxfId="188" priority="70">
      <formula>INDIRECT(ADDRESS(ROW(),COLUMN()))=TRUNC(INDIRECT(ADDRESS(ROW(),COLUMN())))</formula>
    </cfRule>
  </conditionalFormatting>
  <conditionalFormatting sqref="W158:BE158">
    <cfRule type="expression" dxfId="187" priority="68">
      <formula>INDIRECT(ADDRESS(ROW(),COLUMN()))=TRUNC(INDIRECT(ADDRESS(ROW(),COLUMN())))</formula>
    </cfRule>
  </conditionalFormatting>
  <conditionalFormatting sqref="W160:BE160">
    <cfRule type="expression" dxfId="186" priority="66">
      <formula>INDIRECT(ADDRESS(ROW(),COLUMN()))=TRUNC(INDIRECT(ADDRESS(ROW(),COLUMN())))</formula>
    </cfRule>
  </conditionalFormatting>
  <conditionalFormatting sqref="W162:BE162">
    <cfRule type="expression" dxfId="185" priority="64">
      <formula>INDIRECT(ADDRESS(ROW(),COLUMN()))=TRUNC(INDIRECT(ADDRESS(ROW(),COLUMN())))</formula>
    </cfRule>
  </conditionalFormatting>
  <conditionalFormatting sqref="W164:BE164">
    <cfRule type="expression" dxfId="184" priority="62">
      <formula>INDIRECT(ADDRESS(ROW(),COLUMN()))=TRUNC(INDIRECT(ADDRESS(ROW(),COLUMN())))</formula>
    </cfRule>
  </conditionalFormatting>
  <conditionalFormatting sqref="W166:BE166">
    <cfRule type="expression" dxfId="183" priority="60">
      <formula>INDIRECT(ADDRESS(ROW(),COLUMN()))=TRUNC(INDIRECT(ADDRESS(ROW(),COLUMN())))</formula>
    </cfRule>
  </conditionalFormatting>
  <conditionalFormatting sqref="W168:BE168">
    <cfRule type="expression" dxfId="182" priority="58">
      <formula>INDIRECT(ADDRESS(ROW(),COLUMN()))=TRUNC(INDIRECT(ADDRESS(ROW(),COLUMN())))</formula>
    </cfRule>
  </conditionalFormatting>
  <conditionalFormatting sqref="W170:BE170">
    <cfRule type="expression" dxfId="181" priority="56">
      <formula>INDIRECT(ADDRESS(ROW(),COLUMN()))=TRUNC(INDIRECT(ADDRESS(ROW(),COLUMN())))</formula>
    </cfRule>
  </conditionalFormatting>
  <conditionalFormatting sqref="W172:BE172">
    <cfRule type="expression" dxfId="180" priority="54">
      <formula>INDIRECT(ADDRESS(ROW(),COLUMN()))=TRUNC(INDIRECT(ADDRESS(ROW(),COLUMN())))</formula>
    </cfRule>
  </conditionalFormatting>
  <conditionalFormatting sqref="W174:BE174">
    <cfRule type="expression" dxfId="179" priority="52">
      <formula>INDIRECT(ADDRESS(ROW(),COLUMN()))=TRUNC(INDIRECT(ADDRESS(ROW(),COLUMN())))</formula>
    </cfRule>
  </conditionalFormatting>
  <conditionalFormatting sqref="W176:BE176">
    <cfRule type="expression" dxfId="178" priority="50">
      <formula>INDIRECT(ADDRESS(ROW(),COLUMN()))=TRUNC(INDIRECT(ADDRESS(ROW(),COLUMN())))</formula>
    </cfRule>
  </conditionalFormatting>
  <conditionalFormatting sqref="W178:BE178">
    <cfRule type="expression" dxfId="177" priority="48">
      <formula>INDIRECT(ADDRESS(ROW(),COLUMN()))=TRUNC(INDIRECT(ADDRESS(ROW(),COLUMN())))</formula>
    </cfRule>
  </conditionalFormatting>
  <conditionalFormatting sqref="W180:BE180">
    <cfRule type="expression" dxfId="176" priority="46">
      <formula>INDIRECT(ADDRESS(ROW(),COLUMN()))=TRUNC(INDIRECT(ADDRESS(ROW(),COLUMN())))</formula>
    </cfRule>
  </conditionalFormatting>
  <conditionalFormatting sqref="W182:BE182">
    <cfRule type="expression" dxfId="175" priority="44">
      <formula>INDIRECT(ADDRESS(ROW(),COLUMN()))=TRUNC(INDIRECT(ADDRESS(ROW(),COLUMN())))</formula>
    </cfRule>
  </conditionalFormatting>
  <conditionalFormatting sqref="W184:BE184">
    <cfRule type="expression" dxfId="174" priority="42">
      <formula>INDIRECT(ADDRESS(ROW(),COLUMN()))=TRUNC(INDIRECT(ADDRESS(ROW(),COLUMN())))</formula>
    </cfRule>
  </conditionalFormatting>
  <conditionalFormatting sqref="W186:BE186">
    <cfRule type="expression" dxfId="173" priority="40">
      <formula>INDIRECT(ADDRESS(ROW(),COLUMN()))=TRUNC(INDIRECT(ADDRESS(ROW(),COLUMN())))</formula>
    </cfRule>
  </conditionalFormatting>
  <conditionalFormatting sqref="W188:BE188">
    <cfRule type="expression" dxfId="172" priority="38">
      <formula>INDIRECT(ADDRESS(ROW(),COLUMN()))=TRUNC(INDIRECT(ADDRESS(ROW(),COLUMN())))</formula>
    </cfRule>
  </conditionalFormatting>
  <conditionalFormatting sqref="W190:BE190">
    <cfRule type="expression" dxfId="171" priority="36">
      <formula>INDIRECT(ADDRESS(ROW(),COLUMN()))=TRUNC(INDIRECT(ADDRESS(ROW(),COLUMN())))</formula>
    </cfRule>
  </conditionalFormatting>
  <conditionalFormatting sqref="W192:BE192">
    <cfRule type="expression" dxfId="170" priority="34">
      <formula>INDIRECT(ADDRESS(ROW(),COLUMN()))=TRUNC(INDIRECT(ADDRESS(ROW(),COLUMN())))</formula>
    </cfRule>
  </conditionalFormatting>
  <conditionalFormatting sqref="W194:BE194">
    <cfRule type="expression" dxfId="169" priority="32">
      <formula>INDIRECT(ADDRESS(ROW(),COLUMN()))=TRUNC(INDIRECT(ADDRESS(ROW(),COLUMN())))</formula>
    </cfRule>
  </conditionalFormatting>
  <conditionalFormatting sqref="W196:BE196">
    <cfRule type="expression" dxfId="168" priority="30">
      <formula>INDIRECT(ADDRESS(ROW(),COLUMN()))=TRUNC(INDIRECT(ADDRESS(ROW(),COLUMN())))</formula>
    </cfRule>
  </conditionalFormatting>
  <conditionalFormatting sqref="W198:BE198">
    <cfRule type="expression" dxfId="167" priority="28">
      <formula>INDIRECT(ADDRESS(ROW(),COLUMN()))=TRUNC(INDIRECT(ADDRESS(ROW(),COLUMN())))</formula>
    </cfRule>
  </conditionalFormatting>
  <conditionalFormatting sqref="W200:BE200">
    <cfRule type="expression" dxfId="166" priority="26">
      <formula>INDIRECT(ADDRESS(ROW(),COLUMN()))=TRUNC(INDIRECT(ADDRESS(ROW(),COLUMN())))</formula>
    </cfRule>
  </conditionalFormatting>
  <conditionalFormatting sqref="W202:BE202">
    <cfRule type="expression" dxfId="165" priority="24">
      <formula>INDIRECT(ADDRESS(ROW(),COLUMN()))=TRUNC(INDIRECT(ADDRESS(ROW(),COLUMN())))</formula>
    </cfRule>
  </conditionalFormatting>
  <conditionalFormatting sqref="W204:BE204">
    <cfRule type="expression" dxfId="164" priority="22">
      <formula>INDIRECT(ADDRESS(ROW(),COLUMN()))=TRUNC(INDIRECT(ADDRESS(ROW(),COLUMN())))</formula>
    </cfRule>
  </conditionalFormatting>
  <conditionalFormatting sqref="W206:BE206">
    <cfRule type="expression" dxfId="163" priority="20">
      <formula>INDIRECT(ADDRESS(ROW(),COLUMN()))=TRUNC(INDIRECT(ADDRESS(ROW(),COLUMN())))</formula>
    </cfRule>
  </conditionalFormatting>
  <conditionalFormatting sqref="W208:BE208">
    <cfRule type="expression" dxfId="162" priority="18">
      <formula>INDIRECT(ADDRESS(ROW(),COLUMN()))=TRUNC(INDIRECT(ADDRESS(ROW(),COLUMN())))</formula>
    </cfRule>
  </conditionalFormatting>
  <conditionalFormatting sqref="W210:BE210">
    <cfRule type="expression" dxfId="161" priority="16">
      <formula>INDIRECT(ADDRESS(ROW(),COLUMN()))=TRUNC(INDIRECT(ADDRESS(ROW(),COLUMN())))</formula>
    </cfRule>
  </conditionalFormatting>
  <conditionalFormatting sqref="W212:BE212">
    <cfRule type="expression" dxfId="160" priority="14">
      <formula>INDIRECT(ADDRESS(ROW(),COLUMN()))=TRUNC(INDIRECT(ADDRESS(ROW(),COLUMN())))</formula>
    </cfRule>
  </conditionalFormatting>
  <conditionalFormatting sqref="W214:BE214">
    <cfRule type="expression" dxfId="159" priority="12">
      <formula>INDIRECT(ADDRESS(ROW(),COLUMN()))=TRUNC(INDIRECT(ADDRESS(ROW(),COLUMN())))</formula>
    </cfRule>
  </conditionalFormatting>
  <conditionalFormatting sqref="W216:BE216">
    <cfRule type="expression" dxfId="158" priority="10">
      <formula>INDIRECT(ADDRESS(ROW(),COLUMN()))=TRUNC(INDIRECT(ADDRESS(ROW(),COLUMN())))</formula>
    </cfRule>
  </conditionalFormatting>
  <conditionalFormatting sqref="AA231:AD231">
    <cfRule type="expression" dxfId="157" priority="182">
      <formula>INDIRECT(ADDRESS(ROW(),COLUMN()))=TRUNC(INDIRECT(ADDRESS(ROW(),COLUMN())))</formula>
    </cfRule>
  </conditionalFormatting>
  <conditionalFormatting sqref="AA250:AD250">
    <cfRule type="expression" dxfId="156" priority="2">
      <formula>INDIRECT(ADDRESS(ROW(),COLUMN()))=TRUNC(INDIRECT(ADDRESS(ROW(),COLUMN())))</formula>
    </cfRule>
  </conditionalFormatting>
  <conditionalFormatting sqref="AC222:AN226">
    <cfRule type="expression" dxfId="155" priority="181">
      <formula>INDIRECT(ADDRESS(ROW(),COLUMN()))=TRUNC(INDIRECT(ADDRESS(ROW(),COLUMN())))</formula>
    </cfRule>
  </conditionalFormatting>
  <conditionalFormatting sqref="AC241:AN245">
    <cfRule type="expression" dxfId="154" priority="1">
      <formula>INDIRECT(ADDRESS(ROW(),COLUMN()))=TRUNC(INDIRECT(ADDRESS(ROW(),COLUMN())))</formula>
    </cfRule>
  </conditionalFormatting>
  <conditionalFormatting sqref="AM220:AP220 AM229:AP229">
    <cfRule type="expression" dxfId="153" priority="216">
      <formula>OR(#REF!=$B218,#REF!=$B218)</formula>
    </cfRule>
  </conditionalFormatting>
  <conditionalFormatting sqref="AM230:AP230">
    <cfRule type="expression" dxfId="152" priority="215">
      <formula>OR(#REF!=$B217,#REF!=$B217)</formula>
    </cfRule>
  </conditionalFormatting>
  <conditionalFormatting sqref="AM239:AP239 AM248:AP248">
    <cfRule type="expression" dxfId="151" priority="7">
      <formula>OR(#REF!=$B237,#REF!=$B237)</formula>
    </cfRule>
  </conditionalFormatting>
  <conditionalFormatting sqref="AM249:AP249">
    <cfRule type="expression" dxfId="150" priority="6">
      <formula>OR(#REF!=$B236,#REF!=$B236)</formula>
    </cfRule>
  </conditionalFormatting>
  <conditionalFormatting sqref="AQ223:BA223">
    <cfRule type="expression" dxfId="149" priority="220">
      <formula>OR(#REF!=$B227,#REF!=$B227)</formula>
    </cfRule>
  </conditionalFormatting>
  <conditionalFormatting sqref="AQ224:BA224">
    <cfRule type="expression" dxfId="148" priority="219">
      <formula>OR(#REF!=$B217,#REF!=$B217)</formula>
    </cfRule>
  </conditionalFormatting>
  <dataValidations count="10">
    <dataValidation allowBlank="1" showInputMessage="1" showErrorMessage="1" error="入力可能範囲　32～40" sqref="BE10 BA10" xr:uid="{00000000-0002-0000-0500-000000000000}"/>
    <dataValidation type="list" allowBlank="1" showInputMessage="1" showErrorMessage="1" sqref="R228:S228" xr:uid="{00000000-0002-0000-0500-000001000000}">
      <formula1>"週,暦月"</formula1>
    </dataValidation>
    <dataValidation type="list" allowBlank="1" showInputMessage="1" showErrorMessage="1" sqref="BE3:BH3" xr:uid="{00000000-0002-0000-0500-000002000000}">
      <formula1>"４週,暦月"</formula1>
    </dataValidation>
    <dataValidation type="list" allowBlank="1" showInputMessage="1" showErrorMessage="1" sqref="AF3:AF4" xr:uid="{00000000-0002-0000-0500-000003000000}">
      <formula1>#REF!</formula1>
    </dataValidation>
    <dataValidation type="decimal" allowBlank="1" showInputMessage="1" showErrorMessage="1" error="入力可能範囲　32～40" sqref="BA6:BB6" xr:uid="{00000000-0002-0000-0500-000004000000}">
      <formula1>32</formula1>
      <formula2>40</formula2>
    </dataValidation>
    <dataValidation type="list" allowBlank="1" showInputMessage="1" showErrorMessage="1" sqref="BE4:BH4" xr:uid="{00000000-0002-0000-0500-000005000000}">
      <formula1>"予定,実績,予定・実績"</formula1>
    </dataValidation>
    <dataValidation type="list" allowBlank="1" showInputMessage="1" sqref="C17:D216" xr:uid="{00000000-0002-0000-0500-000006000000}">
      <formula1>職種</formula1>
    </dataValidation>
    <dataValidation type="list" errorStyle="warning" allowBlank="1" showInputMessage="1" error="リストにない場合のみ、入力してください。" sqref="K17:N216" xr:uid="{00000000-0002-0000-05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500-000008000000}">
      <formula1>医療院シフト記号表</formula1>
    </dataValidation>
    <dataValidation type="list" allowBlank="1" showInputMessage="1" sqref="I17:J216" xr:uid="{00000000-0002-0000-0500-000009000000}">
      <formula1>"A, B, C, D"</formula1>
    </dataValidation>
  </dataValidations>
  <printOptions horizontalCentered="1"/>
  <pageMargins left="0.15748031496062992" right="0.15748031496062992" top="0.59055118110236227" bottom="0.15748031496062992" header="0.15748031496062992" footer="0.15748031496062992"/>
  <pageSetup paperSize="9" scale="15" orientation="portrait"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500-00000A000000}">
          <x14:formula1>
            <xm:f>'別紙１-1・３　プルダウン・リスト'!$C$4:$C$17</xm:f>
          </x14:formula1>
          <xm:sqref>AT1:BI1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pageSetUpPr fitToPage="1"/>
  </sheetPr>
  <dimension ref="B1:BS290"/>
  <sheetViews>
    <sheetView showGridLines="0" view="pageBreakPreview" topLeftCell="W1" zoomScale="75" zoomScaleNormal="55" zoomScaleSheetLayoutView="75" workbookViewId="0">
      <selection activeCell="AG3" sqref="AG3"/>
    </sheetView>
  </sheetViews>
  <sheetFormatPr defaultColWidth="4.5" defaultRowHeight="14.25" x14ac:dyDescent="0.15"/>
  <cols>
    <col min="1" max="1" width="0.875" style="271" customWidth="1"/>
    <col min="2" max="6" width="5.625" style="271" customWidth="1"/>
    <col min="7" max="8" width="8.125" style="271" customWidth="1"/>
    <col min="9" max="12" width="3.125" style="271" hidden="1" customWidth="1"/>
    <col min="13" max="14" width="3.125" style="271" customWidth="1"/>
    <col min="15" max="66" width="5.625" style="271" customWidth="1"/>
    <col min="67" max="67" width="1.125" style="271" customWidth="1"/>
    <col min="68" max="16384" width="4.5" style="271"/>
  </cols>
  <sheetData>
    <row r="1" spans="2:71" s="251" customFormat="1" ht="20.25" customHeight="1" x14ac:dyDescent="0.15">
      <c r="G1" s="252" t="s">
        <v>878</v>
      </c>
      <c r="H1" s="252"/>
      <c r="I1" s="252"/>
      <c r="J1" s="252"/>
      <c r="K1" s="252"/>
      <c r="L1" s="252"/>
      <c r="M1" s="252"/>
      <c r="N1" s="252"/>
      <c r="Q1" s="253" t="s">
        <v>879</v>
      </c>
      <c r="T1" s="252"/>
      <c r="U1" s="252"/>
      <c r="V1" s="252"/>
      <c r="W1" s="252"/>
      <c r="X1" s="252"/>
      <c r="Y1" s="252"/>
      <c r="Z1" s="252"/>
      <c r="AA1" s="252"/>
      <c r="AW1" s="254" t="s">
        <v>880</v>
      </c>
      <c r="AX1" s="1606" t="s">
        <v>1059</v>
      </c>
      <c r="AY1" s="1607"/>
      <c r="AZ1" s="1607"/>
      <c r="BA1" s="1607"/>
      <c r="BB1" s="1607"/>
      <c r="BC1" s="1607"/>
      <c r="BD1" s="1607"/>
      <c r="BE1" s="1607"/>
      <c r="BF1" s="1607"/>
      <c r="BG1" s="1607"/>
      <c r="BH1" s="1607"/>
      <c r="BI1" s="1607"/>
      <c r="BJ1" s="1607"/>
      <c r="BK1" s="1607"/>
      <c r="BL1" s="1607"/>
      <c r="BM1" s="1607"/>
      <c r="BN1" s="254" t="s">
        <v>882</v>
      </c>
    </row>
    <row r="2" spans="2:71" s="255" customFormat="1" ht="20.25" customHeight="1" x14ac:dyDescent="0.15">
      <c r="N2" s="253"/>
      <c r="Q2" s="253"/>
      <c r="R2" s="253"/>
      <c r="T2" s="254"/>
      <c r="U2" s="254"/>
      <c r="V2" s="254"/>
      <c r="W2" s="254"/>
      <c r="X2" s="254"/>
      <c r="Y2" s="254"/>
      <c r="Z2" s="254"/>
      <c r="AA2" s="254"/>
      <c r="AF2" s="254" t="s">
        <v>883</v>
      </c>
      <c r="AG2" s="1608">
        <v>7</v>
      </c>
      <c r="AH2" s="1608"/>
      <c r="AI2" s="254" t="s">
        <v>884</v>
      </c>
      <c r="AJ2" s="1609">
        <f>IF(AG2=0,"",YEAR(DATE(2018+AG2,1,1)))</f>
        <v>2025</v>
      </c>
      <c r="AK2" s="1609"/>
      <c r="AL2" s="255" t="s">
        <v>885</v>
      </c>
      <c r="AM2" s="255" t="s">
        <v>886</v>
      </c>
      <c r="AN2" s="1608"/>
      <c r="AO2" s="1608"/>
      <c r="AP2" s="255" t="s">
        <v>887</v>
      </c>
      <c r="AW2" s="254" t="s">
        <v>888</v>
      </c>
      <c r="AX2" s="1608" t="s">
        <v>889</v>
      </c>
      <c r="AY2" s="1608"/>
      <c r="AZ2" s="1608"/>
      <c r="BA2" s="1608"/>
      <c r="BB2" s="1608"/>
      <c r="BC2" s="1608"/>
      <c r="BD2" s="1608"/>
      <c r="BE2" s="1608"/>
      <c r="BF2" s="1608"/>
      <c r="BG2" s="1608"/>
      <c r="BH2" s="1608"/>
      <c r="BI2" s="1608"/>
      <c r="BJ2" s="1608"/>
      <c r="BK2" s="1608"/>
      <c r="BL2" s="1608"/>
      <c r="BM2" s="1608"/>
      <c r="BN2" s="254" t="s">
        <v>882</v>
      </c>
      <c r="BO2" s="254"/>
      <c r="BP2" s="254"/>
      <c r="BQ2" s="254"/>
    </row>
    <row r="3" spans="2:71" s="255" customFormat="1" ht="20.25" customHeight="1" x14ac:dyDescent="0.15">
      <c r="N3" s="253"/>
      <c r="Q3" s="253"/>
      <c r="S3" s="254"/>
      <c r="T3" s="254"/>
      <c r="U3" s="254"/>
      <c r="V3" s="254"/>
      <c r="W3" s="254"/>
      <c r="X3" s="254"/>
      <c r="Y3" s="254"/>
      <c r="AG3" s="256"/>
      <c r="AH3" s="256"/>
      <c r="AI3" s="256"/>
      <c r="AJ3" s="257"/>
      <c r="AK3" s="256"/>
      <c r="BH3" s="258" t="s">
        <v>890</v>
      </c>
      <c r="BI3" s="1599" t="s">
        <v>891</v>
      </c>
      <c r="BJ3" s="1600"/>
      <c r="BK3" s="1600"/>
      <c r="BL3" s="1601"/>
      <c r="BM3" s="254"/>
    </row>
    <row r="4" spans="2:71" s="255" customFormat="1" ht="20.25" customHeight="1" x14ac:dyDescent="0.15">
      <c r="N4" s="253"/>
      <c r="Q4" s="253"/>
      <c r="S4" s="254"/>
      <c r="T4" s="254"/>
      <c r="U4" s="254"/>
      <c r="V4" s="254"/>
      <c r="W4" s="254"/>
      <c r="X4" s="254"/>
      <c r="Y4" s="254"/>
      <c r="AG4" s="256"/>
      <c r="AH4" s="256"/>
      <c r="AI4" s="256"/>
      <c r="AJ4" s="257"/>
      <c r="AK4" s="256"/>
      <c r="BH4" s="258" t="s">
        <v>892</v>
      </c>
      <c r="BI4" s="1599" t="s">
        <v>893</v>
      </c>
      <c r="BJ4" s="1600"/>
      <c r="BK4" s="1600"/>
      <c r="BL4" s="1601"/>
      <c r="BM4" s="254"/>
    </row>
    <row r="5" spans="2:71" s="255" customFormat="1" ht="9" customHeight="1" x14ac:dyDescent="0.15">
      <c r="N5" s="253"/>
      <c r="Q5" s="253"/>
      <c r="S5" s="254"/>
      <c r="T5" s="254"/>
      <c r="U5" s="254"/>
      <c r="V5" s="254"/>
      <c r="W5" s="254"/>
      <c r="X5" s="254"/>
      <c r="Y5" s="254"/>
      <c r="AG5" s="259"/>
      <c r="AH5" s="259"/>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60"/>
      <c r="BM5" s="260"/>
    </row>
    <row r="6" spans="2:71" s="255" customFormat="1" ht="21" customHeight="1" x14ac:dyDescent="0.15">
      <c r="B6" s="252"/>
      <c r="C6" s="252"/>
      <c r="D6" s="252"/>
      <c r="E6" s="252"/>
      <c r="F6" s="252"/>
      <c r="G6" s="251"/>
      <c r="H6" s="251"/>
      <c r="I6" s="251"/>
      <c r="J6" s="251"/>
      <c r="K6" s="251"/>
      <c r="L6" s="251"/>
      <c r="M6" s="251"/>
      <c r="N6" s="251"/>
      <c r="O6" s="261"/>
      <c r="P6" s="261"/>
      <c r="Q6" s="261"/>
      <c r="R6" s="262"/>
      <c r="S6" s="261"/>
      <c r="T6" s="261"/>
      <c r="U6" s="261"/>
      <c r="AN6" s="251"/>
      <c r="AO6" s="251"/>
      <c r="AP6" s="251"/>
      <c r="AQ6" s="251"/>
      <c r="AR6" s="251"/>
      <c r="AS6" s="251" t="s">
        <v>894</v>
      </c>
      <c r="AT6" s="251"/>
      <c r="AU6" s="251"/>
      <c r="AV6" s="251"/>
      <c r="AW6" s="251"/>
      <c r="AX6" s="251"/>
      <c r="AY6" s="251"/>
      <c r="BA6" s="263"/>
      <c r="BB6" s="263"/>
      <c r="BC6" s="264"/>
      <c r="BD6" s="251"/>
      <c r="BE6" s="1602">
        <v>40</v>
      </c>
      <c r="BF6" s="1603"/>
      <c r="BG6" s="264" t="s">
        <v>895</v>
      </c>
      <c r="BH6" s="251"/>
      <c r="BI6" s="1602">
        <v>160</v>
      </c>
      <c r="BJ6" s="1603"/>
      <c r="BK6" s="264" t="s">
        <v>896</v>
      </c>
      <c r="BL6" s="251"/>
      <c r="BM6" s="260"/>
    </row>
    <row r="7" spans="2:71" s="255" customFormat="1" ht="5.25" customHeight="1" x14ac:dyDescent="0.15">
      <c r="B7" s="252"/>
      <c r="C7" s="252"/>
      <c r="D7" s="252"/>
      <c r="E7" s="252"/>
      <c r="F7" s="252"/>
      <c r="G7" s="265"/>
      <c r="H7" s="265"/>
      <c r="I7" s="265"/>
      <c r="J7" s="265"/>
      <c r="K7" s="265"/>
      <c r="L7" s="265"/>
      <c r="M7" s="265"/>
      <c r="N7" s="261"/>
      <c r="O7" s="261"/>
      <c r="P7" s="261"/>
      <c r="Q7" s="262"/>
      <c r="R7" s="261"/>
      <c r="S7" s="261"/>
      <c r="T7" s="261"/>
      <c r="U7" s="261"/>
      <c r="AN7" s="251"/>
      <c r="AO7" s="251"/>
      <c r="AP7" s="251"/>
      <c r="AQ7" s="251"/>
      <c r="AR7" s="251"/>
      <c r="AS7" s="251"/>
      <c r="AT7" s="251"/>
      <c r="AU7" s="251"/>
      <c r="AV7" s="251"/>
      <c r="AW7" s="251"/>
      <c r="AX7" s="251"/>
      <c r="AY7" s="251"/>
      <c r="AZ7" s="251"/>
      <c r="BA7" s="251"/>
      <c r="BB7" s="251"/>
      <c r="BC7" s="251"/>
      <c r="BD7" s="251"/>
      <c r="BE7" s="251"/>
      <c r="BF7" s="251"/>
      <c r="BG7" s="251"/>
      <c r="BH7" s="251"/>
      <c r="BI7" s="251"/>
      <c r="BJ7" s="251"/>
      <c r="BK7" s="251"/>
      <c r="BL7" s="260"/>
      <c r="BM7" s="260"/>
    </row>
    <row r="8" spans="2:71" s="255" customFormat="1" ht="21" customHeight="1" x14ac:dyDescent="0.15">
      <c r="B8" s="266"/>
      <c r="C8" s="266"/>
      <c r="D8" s="266"/>
      <c r="E8" s="266"/>
      <c r="F8" s="266"/>
      <c r="G8" s="262"/>
      <c r="H8" s="262"/>
      <c r="I8" s="262"/>
      <c r="J8" s="262"/>
      <c r="K8" s="262"/>
      <c r="L8" s="262"/>
      <c r="M8" s="262"/>
      <c r="N8" s="261"/>
      <c r="O8" s="261"/>
      <c r="P8" s="261"/>
      <c r="Q8" s="262"/>
      <c r="R8" s="261"/>
      <c r="S8" s="261"/>
      <c r="T8" s="261"/>
      <c r="U8" s="261"/>
      <c r="AN8" s="267"/>
      <c r="AO8" s="267"/>
      <c r="AP8" s="267"/>
      <c r="AQ8" s="251"/>
      <c r="AR8" s="260"/>
      <c r="AS8" s="268"/>
      <c r="AT8" s="268"/>
      <c r="AU8" s="252"/>
      <c r="AV8" s="263"/>
      <c r="AW8" s="263"/>
      <c r="AX8" s="263"/>
      <c r="AY8" s="269"/>
      <c r="AZ8" s="269"/>
      <c r="BA8" s="251"/>
      <c r="BB8" s="263"/>
      <c r="BC8" s="263"/>
      <c r="BD8" s="262"/>
      <c r="BE8" s="251"/>
      <c r="BF8" s="251" t="s">
        <v>897</v>
      </c>
      <c r="BG8" s="251"/>
      <c r="BH8" s="251"/>
      <c r="BI8" s="1604">
        <f>DAY(EOMONTH(DATE(AJ2,AN2,1),0))</f>
        <v>31</v>
      </c>
      <c r="BJ8" s="1605"/>
      <c r="BK8" s="251" t="s">
        <v>898</v>
      </c>
      <c r="BL8" s="251"/>
      <c r="BM8" s="251"/>
      <c r="BQ8" s="254"/>
      <c r="BR8" s="254"/>
      <c r="BS8" s="254"/>
    </row>
    <row r="9" spans="2:71" s="255" customFormat="1" ht="5.25" customHeight="1" x14ac:dyDescent="0.15">
      <c r="B9" s="266"/>
      <c r="C9" s="266"/>
      <c r="D9" s="266"/>
      <c r="E9" s="266"/>
      <c r="F9" s="266"/>
      <c r="G9" s="262"/>
      <c r="H9" s="262"/>
      <c r="I9" s="262"/>
      <c r="J9" s="262"/>
      <c r="K9" s="262"/>
      <c r="L9" s="262"/>
      <c r="M9" s="262"/>
      <c r="N9" s="261"/>
      <c r="O9" s="261"/>
      <c r="P9" s="261"/>
      <c r="Q9" s="262"/>
      <c r="R9" s="261"/>
      <c r="S9" s="261"/>
      <c r="T9" s="261"/>
      <c r="U9" s="261"/>
      <c r="AN9" s="267"/>
      <c r="AO9" s="267"/>
      <c r="AP9" s="267"/>
      <c r="AQ9" s="251"/>
      <c r="AR9" s="260"/>
      <c r="AS9" s="268"/>
      <c r="AT9" s="268"/>
      <c r="AU9" s="252"/>
      <c r="AV9" s="263"/>
      <c r="AW9" s="263"/>
      <c r="AX9" s="263"/>
      <c r="AY9" s="269"/>
      <c r="AZ9" s="269"/>
      <c r="BA9" s="251"/>
      <c r="BB9" s="263"/>
      <c r="BC9" s="263"/>
      <c r="BD9" s="262"/>
      <c r="BE9" s="251"/>
      <c r="BF9" s="251"/>
      <c r="BG9" s="251"/>
      <c r="BH9" s="251"/>
      <c r="BI9" s="262"/>
      <c r="BJ9" s="262"/>
      <c r="BK9" s="251"/>
      <c r="BL9" s="251"/>
      <c r="BM9" s="251"/>
      <c r="BQ9" s="254"/>
      <c r="BR9" s="254"/>
      <c r="BS9" s="254"/>
    </row>
    <row r="10" spans="2:71" s="255" customFormat="1" ht="21" customHeight="1" x14ac:dyDescent="0.15">
      <c r="B10" s="266"/>
      <c r="C10" s="266"/>
      <c r="D10" s="266"/>
      <c r="E10" s="266"/>
      <c r="F10" s="266"/>
      <c r="G10" s="262"/>
      <c r="H10" s="262"/>
      <c r="I10" s="262"/>
      <c r="J10" s="262"/>
      <c r="K10" s="262"/>
      <c r="L10" s="262"/>
      <c r="M10" s="262"/>
      <c r="N10" s="261"/>
      <c r="O10" s="261"/>
      <c r="P10" s="261"/>
      <c r="Q10" s="262"/>
      <c r="R10" s="261"/>
      <c r="S10" s="261"/>
      <c r="T10" s="261"/>
      <c r="U10" s="261"/>
      <c r="AN10" s="267"/>
      <c r="AO10" s="267"/>
      <c r="AP10" s="267"/>
      <c r="AQ10" s="251"/>
      <c r="AR10" s="260"/>
      <c r="AS10" s="251" t="s">
        <v>899</v>
      </c>
      <c r="AT10" s="268"/>
      <c r="AU10" s="251"/>
      <c r="AV10" s="252" t="s">
        <v>900</v>
      </c>
      <c r="AW10" s="251"/>
      <c r="AX10" s="251"/>
      <c r="AY10" s="251"/>
      <c r="AZ10" s="251"/>
      <c r="BA10" s="251"/>
      <c r="BB10" s="265"/>
      <c r="BC10" s="265"/>
      <c r="BD10" s="270" t="s">
        <v>901</v>
      </c>
      <c r="BE10" s="1602"/>
      <c r="BF10" s="1603"/>
      <c r="BG10" s="264" t="s">
        <v>902</v>
      </c>
      <c r="BH10" s="270" t="s">
        <v>903</v>
      </c>
      <c r="BI10" s="1602"/>
      <c r="BJ10" s="1603"/>
      <c r="BK10" s="264" t="s">
        <v>902</v>
      </c>
      <c r="BL10" s="251"/>
      <c r="BM10" s="251"/>
      <c r="BQ10" s="254"/>
      <c r="BR10" s="254"/>
      <c r="BS10" s="254"/>
    </row>
    <row r="11" spans="2:71" ht="5.25" customHeight="1" thickBot="1" x14ac:dyDescent="0.2">
      <c r="G11" s="272"/>
      <c r="H11" s="272"/>
      <c r="I11" s="272"/>
      <c r="J11" s="272"/>
      <c r="K11" s="272"/>
      <c r="L11" s="272"/>
      <c r="M11" s="272"/>
      <c r="N11" s="272"/>
      <c r="AG11" s="272"/>
      <c r="AX11" s="272"/>
      <c r="BO11" s="273"/>
      <c r="BP11" s="273"/>
      <c r="BQ11" s="273"/>
    </row>
    <row r="12" spans="2:71" ht="21.6" customHeight="1" x14ac:dyDescent="0.15">
      <c r="B12" s="1582" t="s">
        <v>904</v>
      </c>
      <c r="C12" s="1627" t="s">
        <v>1060</v>
      </c>
      <c r="D12" s="1570" t="s">
        <v>1061</v>
      </c>
      <c r="E12" s="1598"/>
      <c r="F12" s="1630"/>
      <c r="G12" s="1570" t="s">
        <v>1062</v>
      </c>
      <c r="H12" s="1585"/>
      <c r="I12" s="274"/>
      <c r="J12" s="275"/>
      <c r="K12" s="274"/>
      <c r="L12" s="275"/>
      <c r="M12" s="1588" t="s">
        <v>1063</v>
      </c>
      <c r="N12" s="1589"/>
      <c r="O12" s="1594" t="s">
        <v>1064</v>
      </c>
      <c r="P12" s="1571"/>
      <c r="Q12" s="1571"/>
      <c r="R12" s="1585"/>
      <c r="S12" s="1594" t="s">
        <v>1065</v>
      </c>
      <c r="T12" s="1571"/>
      <c r="U12" s="1571"/>
      <c r="V12" s="1571"/>
      <c r="W12" s="1585"/>
      <c r="X12" s="276"/>
      <c r="Y12" s="276"/>
      <c r="Z12" s="277"/>
      <c r="AA12" s="1597" t="s">
        <v>1066</v>
      </c>
      <c r="AB12" s="1598"/>
      <c r="AC12" s="1598"/>
      <c r="AD12" s="1598"/>
      <c r="AE12" s="1598"/>
      <c r="AF12" s="1598"/>
      <c r="AG12" s="1598"/>
      <c r="AH12" s="1598"/>
      <c r="AI12" s="1598"/>
      <c r="AJ12" s="1598"/>
      <c r="AK12" s="1598"/>
      <c r="AL12" s="1598"/>
      <c r="AM12" s="1598"/>
      <c r="AN12" s="1598"/>
      <c r="AO12" s="1598"/>
      <c r="AP12" s="1598"/>
      <c r="AQ12" s="1598"/>
      <c r="AR12" s="1598"/>
      <c r="AS12" s="1598"/>
      <c r="AT12" s="1598"/>
      <c r="AU12" s="1598"/>
      <c r="AV12" s="1598"/>
      <c r="AW12" s="1598"/>
      <c r="AX12" s="1598"/>
      <c r="AY12" s="1598"/>
      <c r="AZ12" s="1598"/>
      <c r="BA12" s="1598"/>
      <c r="BB12" s="1598"/>
      <c r="BC12" s="1598"/>
      <c r="BD12" s="1598"/>
      <c r="BE12" s="1598"/>
      <c r="BF12" s="1561" t="str">
        <f>IF(BI3="４週","(12)1～4週目の勤務時間数合計","(12)1か月の勤務時間数　合計")</f>
        <v>(12)1～4週目の勤務時間数合計</v>
      </c>
      <c r="BG12" s="1562"/>
      <c r="BH12" s="1567" t="s">
        <v>1067</v>
      </c>
      <c r="BI12" s="1562"/>
      <c r="BJ12" s="1570" t="s">
        <v>1068</v>
      </c>
      <c r="BK12" s="1571"/>
      <c r="BL12" s="1571"/>
      <c r="BM12" s="1571"/>
      <c r="BN12" s="1572"/>
    </row>
    <row r="13" spans="2:71" ht="20.25" customHeight="1" x14ac:dyDescent="0.15">
      <c r="B13" s="1583"/>
      <c r="C13" s="1628"/>
      <c r="D13" s="1631"/>
      <c r="E13" s="1632"/>
      <c r="F13" s="1633"/>
      <c r="G13" s="1573"/>
      <c r="H13" s="1586"/>
      <c r="I13" s="278"/>
      <c r="J13" s="279"/>
      <c r="K13" s="278"/>
      <c r="L13" s="279"/>
      <c r="M13" s="1590"/>
      <c r="N13" s="1591"/>
      <c r="O13" s="1595"/>
      <c r="P13" s="1574"/>
      <c r="Q13" s="1574"/>
      <c r="R13" s="1586"/>
      <c r="S13" s="1595"/>
      <c r="T13" s="1574"/>
      <c r="U13" s="1574"/>
      <c r="V13" s="1574"/>
      <c r="W13" s="1586"/>
      <c r="X13" s="280"/>
      <c r="Y13" s="280"/>
      <c r="Z13" s="281"/>
      <c r="AA13" s="1579" t="s">
        <v>912</v>
      </c>
      <c r="AB13" s="1579"/>
      <c r="AC13" s="1579"/>
      <c r="AD13" s="1579"/>
      <c r="AE13" s="1579"/>
      <c r="AF13" s="1579"/>
      <c r="AG13" s="1580"/>
      <c r="AH13" s="1581" t="s">
        <v>913</v>
      </c>
      <c r="AI13" s="1579"/>
      <c r="AJ13" s="1579"/>
      <c r="AK13" s="1579"/>
      <c r="AL13" s="1579"/>
      <c r="AM13" s="1579"/>
      <c r="AN13" s="1580"/>
      <c r="AO13" s="1581" t="s">
        <v>914</v>
      </c>
      <c r="AP13" s="1579"/>
      <c r="AQ13" s="1579"/>
      <c r="AR13" s="1579"/>
      <c r="AS13" s="1579"/>
      <c r="AT13" s="1579"/>
      <c r="AU13" s="1580"/>
      <c r="AV13" s="1581" t="s">
        <v>915</v>
      </c>
      <c r="AW13" s="1579"/>
      <c r="AX13" s="1579"/>
      <c r="AY13" s="1579"/>
      <c r="AZ13" s="1579"/>
      <c r="BA13" s="1579"/>
      <c r="BB13" s="1580"/>
      <c r="BC13" s="1581" t="s">
        <v>916</v>
      </c>
      <c r="BD13" s="1579"/>
      <c r="BE13" s="1579"/>
      <c r="BF13" s="1563"/>
      <c r="BG13" s="1564"/>
      <c r="BH13" s="1568"/>
      <c r="BI13" s="1564"/>
      <c r="BJ13" s="1573"/>
      <c r="BK13" s="1574"/>
      <c r="BL13" s="1574"/>
      <c r="BM13" s="1574"/>
      <c r="BN13" s="1575"/>
    </row>
    <row r="14" spans="2:71" ht="20.25" customHeight="1" x14ac:dyDescent="0.15">
      <c r="B14" s="1583"/>
      <c r="C14" s="1628"/>
      <c r="D14" s="1631"/>
      <c r="E14" s="1632"/>
      <c r="F14" s="1633"/>
      <c r="G14" s="1573"/>
      <c r="H14" s="1586"/>
      <c r="I14" s="278"/>
      <c r="J14" s="279"/>
      <c r="K14" s="278"/>
      <c r="L14" s="279"/>
      <c r="M14" s="1590"/>
      <c r="N14" s="1591"/>
      <c r="O14" s="1595"/>
      <c r="P14" s="1574"/>
      <c r="Q14" s="1574"/>
      <c r="R14" s="1586"/>
      <c r="S14" s="1595"/>
      <c r="T14" s="1574"/>
      <c r="U14" s="1574"/>
      <c r="V14" s="1574"/>
      <c r="W14" s="1586"/>
      <c r="X14" s="280"/>
      <c r="Y14" s="280"/>
      <c r="Z14" s="281"/>
      <c r="AA14" s="282">
        <v>1</v>
      </c>
      <c r="AB14" s="283">
        <v>2</v>
      </c>
      <c r="AC14" s="283">
        <v>3</v>
      </c>
      <c r="AD14" s="283">
        <v>4</v>
      </c>
      <c r="AE14" s="283">
        <v>5</v>
      </c>
      <c r="AF14" s="283">
        <v>6</v>
      </c>
      <c r="AG14" s="284">
        <v>7</v>
      </c>
      <c r="AH14" s="285">
        <v>8</v>
      </c>
      <c r="AI14" s="283">
        <v>9</v>
      </c>
      <c r="AJ14" s="283">
        <v>10</v>
      </c>
      <c r="AK14" s="283">
        <v>11</v>
      </c>
      <c r="AL14" s="283">
        <v>12</v>
      </c>
      <c r="AM14" s="283">
        <v>13</v>
      </c>
      <c r="AN14" s="284">
        <v>14</v>
      </c>
      <c r="AO14" s="282">
        <v>15</v>
      </c>
      <c r="AP14" s="283">
        <v>16</v>
      </c>
      <c r="AQ14" s="283">
        <v>17</v>
      </c>
      <c r="AR14" s="283">
        <v>18</v>
      </c>
      <c r="AS14" s="283">
        <v>19</v>
      </c>
      <c r="AT14" s="283">
        <v>20</v>
      </c>
      <c r="AU14" s="284">
        <v>21</v>
      </c>
      <c r="AV14" s="285">
        <v>22</v>
      </c>
      <c r="AW14" s="283">
        <v>23</v>
      </c>
      <c r="AX14" s="283">
        <v>24</v>
      </c>
      <c r="AY14" s="283">
        <v>25</v>
      </c>
      <c r="AZ14" s="283">
        <v>26</v>
      </c>
      <c r="BA14" s="283">
        <v>27</v>
      </c>
      <c r="BB14" s="284">
        <v>28</v>
      </c>
      <c r="BC14" s="285" t="str">
        <f>IF($BI$3="暦月",IF(DAY(DATE($AJ$2,$AN$2,29))=29,29,""),"")</f>
        <v/>
      </c>
      <c r="BD14" s="283" t="str">
        <f>IF($BI$3="暦月",IF(DAY(DATE($AJ$2,$AN$2,30))=30,30,""),"")</f>
        <v/>
      </c>
      <c r="BE14" s="284" t="str">
        <f>IF($BI$3="暦月",IF(DAY(DATE($AJ$2,$AN$2,31))=31,31,""),"")</f>
        <v/>
      </c>
      <c r="BF14" s="1563"/>
      <c r="BG14" s="1564"/>
      <c r="BH14" s="1568"/>
      <c r="BI14" s="1564"/>
      <c r="BJ14" s="1573"/>
      <c r="BK14" s="1574"/>
      <c r="BL14" s="1574"/>
      <c r="BM14" s="1574"/>
      <c r="BN14" s="1575"/>
    </row>
    <row r="15" spans="2:71" ht="20.25" hidden="1" customHeight="1" x14ac:dyDescent="0.15">
      <c r="B15" s="1583"/>
      <c r="C15" s="1628"/>
      <c r="D15" s="1631"/>
      <c r="E15" s="1632"/>
      <c r="F15" s="1633"/>
      <c r="G15" s="1573"/>
      <c r="H15" s="1586"/>
      <c r="I15" s="278"/>
      <c r="J15" s="279"/>
      <c r="K15" s="278"/>
      <c r="L15" s="279"/>
      <c r="M15" s="1590"/>
      <c r="N15" s="1591"/>
      <c r="O15" s="1595"/>
      <c r="P15" s="1574"/>
      <c r="Q15" s="1574"/>
      <c r="R15" s="1586"/>
      <c r="S15" s="1595"/>
      <c r="T15" s="1574"/>
      <c r="U15" s="1574"/>
      <c r="V15" s="1574"/>
      <c r="W15" s="1586"/>
      <c r="X15" s="280"/>
      <c r="Y15" s="280"/>
      <c r="Z15" s="281"/>
      <c r="AA15" s="282">
        <f>WEEKDAY(DATE($AJ$2,$AN$2,1))</f>
        <v>1</v>
      </c>
      <c r="AB15" s="283">
        <f>WEEKDAY(DATE($AJ$2,$AN$2,2))</f>
        <v>2</v>
      </c>
      <c r="AC15" s="283">
        <f>WEEKDAY(DATE($AJ$2,$AN$2,3))</f>
        <v>3</v>
      </c>
      <c r="AD15" s="283">
        <f>WEEKDAY(DATE($AJ$2,$AN$2,4))</f>
        <v>4</v>
      </c>
      <c r="AE15" s="283">
        <f>WEEKDAY(DATE($AJ$2,$AN$2,5))</f>
        <v>5</v>
      </c>
      <c r="AF15" s="283">
        <f>WEEKDAY(DATE($AJ$2,$AN$2,6))</f>
        <v>6</v>
      </c>
      <c r="AG15" s="284">
        <f>WEEKDAY(DATE($AJ$2,$AN$2,7))</f>
        <v>7</v>
      </c>
      <c r="AH15" s="285">
        <f>WEEKDAY(DATE($AJ$2,$AN$2,8))</f>
        <v>1</v>
      </c>
      <c r="AI15" s="283">
        <f>WEEKDAY(DATE($AJ$2,$AN$2,9))</f>
        <v>2</v>
      </c>
      <c r="AJ15" s="283">
        <f>WEEKDAY(DATE($AJ$2,$AN$2,10))</f>
        <v>3</v>
      </c>
      <c r="AK15" s="283">
        <f>WEEKDAY(DATE($AJ$2,$AN$2,11))</f>
        <v>4</v>
      </c>
      <c r="AL15" s="283">
        <f>WEEKDAY(DATE($AJ$2,$AN$2,12))</f>
        <v>5</v>
      </c>
      <c r="AM15" s="283">
        <f>WEEKDAY(DATE($AJ$2,$AN$2,13))</f>
        <v>6</v>
      </c>
      <c r="AN15" s="284">
        <f>WEEKDAY(DATE($AJ$2,$AN$2,14))</f>
        <v>7</v>
      </c>
      <c r="AO15" s="285">
        <f>WEEKDAY(DATE($AJ$2,$AN$2,15))</f>
        <v>1</v>
      </c>
      <c r="AP15" s="283">
        <f>WEEKDAY(DATE($AJ$2,$AN$2,16))</f>
        <v>2</v>
      </c>
      <c r="AQ15" s="283">
        <f>WEEKDAY(DATE($AJ$2,$AN$2,17))</f>
        <v>3</v>
      </c>
      <c r="AR15" s="283">
        <f>WEEKDAY(DATE($AJ$2,$AN$2,18))</f>
        <v>4</v>
      </c>
      <c r="AS15" s="283">
        <f>WEEKDAY(DATE($AJ$2,$AN$2,19))</f>
        <v>5</v>
      </c>
      <c r="AT15" s="283">
        <f>WEEKDAY(DATE($AJ$2,$AN$2,20))</f>
        <v>6</v>
      </c>
      <c r="AU15" s="284">
        <f>WEEKDAY(DATE($AJ$2,$AN$2,21))</f>
        <v>7</v>
      </c>
      <c r="AV15" s="285">
        <f>WEEKDAY(DATE($AJ$2,$AN$2,22))</f>
        <v>1</v>
      </c>
      <c r="AW15" s="283">
        <f>WEEKDAY(DATE($AJ$2,$AN$2,23))</f>
        <v>2</v>
      </c>
      <c r="AX15" s="283">
        <f>WEEKDAY(DATE($AJ$2,$AN$2,24))</f>
        <v>3</v>
      </c>
      <c r="AY15" s="283">
        <f>WEEKDAY(DATE($AJ$2,$AN$2,25))</f>
        <v>4</v>
      </c>
      <c r="AZ15" s="283">
        <f>WEEKDAY(DATE($AJ$2,$AN$2,26))</f>
        <v>5</v>
      </c>
      <c r="BA15" s="283">
        <f>WEEKDAY(DATE($AJ$2,$AN$2,27))</f>
        <v>6</v>
      </c>
      <c r="BB15" s="284">
        <f>WEEKDAY(DATE($AJ$2,$AN$2,28))</f>
        <v>7</v>
      </c>
      <c r="BC15" s="285">
        <f>IF(BC14=29,WEEKDAY(DATE($AJ$2,$AN$2,29)),0)</f>
        <v>0</v>
      </c>
      <c r="BD15" s="283">
        <f>IF(BD14=30,WEEKDAY(DATE($AJ$2,$AN$2,30)),0)</f>
        <v>0</v>
      </c>
      <c r="BE15" s="284">
        <f>IF(BE14=31,WEEKDAY(DATE($AJ$2,$AN$2,31)),0)</f>
        <v>0</v>
      </c>
      <c r="BF15" s="1563"/>
      <c r="BG15" s="1564"/>
      <c r="BH15" s="1568"/>
      <c r="BI15" s="1564"/>
      <c r="BJ15" s="1573"/>
      <c r="BK15" s="1574"/>
      <c r="BL15" s="1574"/>
      <c r="BM15" s="1574"/>
      <c r="BN15" s="1575"/>
    </row>
    <row r="16" spans="2:71" ht="20.25" customHeight="1" thickBot="1" x14ac:dyDescent="0.2">
      <c r="B16" s="1584"/>
      <c r="C16" s="1629"/>
      <c r="D16" s="1634"/>
      <c r="E16" s="1635"/>
      <c r="F16" s="1636"/>
      <c r="G16" s="1576"/>
      <c r="H16" s="1587"/>
      <c r="I16" s="286"/>
      <c r="J16" s="287"/>
      <c r="K16" s="286"/>
      <c r="L16" s="287"/>
      <c r="M16" s="1592"/>
      <c r="N16" s="1593"/>
      <c r="O16" s="1596"/>
      <c r="P16" s="1577"/>
      <c r="Q16" s="1577"/>
      <c r="R16" s="1587"/>
      <c r="S16" s="1596"/>
      <c r="T16" s="1577"/>
      <c r="U16" s="1577"/>
      <c r="V16" s="1577"/>
      <c r="W16" s="1587"/>
      <c r="X16" s="288"/>
      <c r="Y16" s="288"/>
      <c r="Z16" s="289"/>
      <c r="AA16" s="290" t="str">
        <f>IF(AA15=1,"日",IF(AA15=2,"月",IF(AA15=3,"火",IF(AA15=4,"水",IF(AA15=5,"木",IF(AA15=6,"金","土"))))))</f>
        <v>日</v>
      </c>
      <c r="AB16" s="291" t="str">
        <f t="shared" ref="AB16:BB16" si="0">IF(AB15=1,"日",IF(AB15=2,"月",IF(AB15=3,"火",IF(AB15=4,"水",IF(AB15=5,"木",IF(AB15=6,"金","土"))))))</f>
        <v>月</v>
      </c>
      <c r="AC16" s="291" t="str">
        <f t="shared" si="0"/>
        <v>火</v>
      </c>
      <c r="AD16" s="291" t="str">
        <f t="shared" si="0"/>
        <v>水</v>
      </c>
      <c r="AE16" s="291" t="str">
        <f t="shared" si="0"/>
        <v>木</v>
      </c>
      <c r="AF16" s="291" t="str">
        <f t="shared" si="0"/>
        <v>金</v>
      </c>
      <c r="AG16" s="292" t="str">
        <f t="shared" si="0"/>
        <v>土</v>
      </c>
      <c r="AH16" s="293" t="str">
        <f>IF(AH15=1,"日",IF(AH15=2,"月",IF(AH15=3,"火",IF(AH15=4,"水",IF(AH15=5,"木",IF(AH15=6,"金","土"))))))</f>
        <v>日</v>
      </c>
      <c r="AI16" s="291" t="str">
        <f t="shared" si="0"/>
        <v>月</v>
      </c>
      <c r="AJ16" s="291" t="str">
        <f t="shared" si="0"/>
        <v>火</v>
      </c>
      <c r="AK16" s="291" t="str">
        <f t="shared" si="0"/>
        <v>水</v>
      </c>
      <c r="AL16" s="291" t="str">
        <f t="shared" si="0"/>
        <v>木</v>
      </c>
      <c r="AM16" s="291" t="str">
        <f t="shared" si="0"/>
        <v>金</v>
      </c>
      <c r="AN16" s="292" t="str">
        <f t="shared" si="0"/>
        <v>土</v>
      </c>
      <c r="AO16" s="293" t="str">
        <f>IF(AO15=1,"日",IF(AO15=2,"月",IF(AO15=3,"火",IF(AO15=4,"水",IF(AO15=5,"木",IF(AO15=6,"金","土"))))))</f>
        <v>日</v>
      </c>
      <c r="AP16" s="291" t="str">
        <f t="shared" si="0"/>
        <v>月</v>
      </c>
      <c r="AQ16" s="291" t="str">
        <f t="shared" si="0"/>
        <v>火</v>
      </c>
      <c r="AR16" s="291" t="str">
        <f t="shared" si="0"/>
        <v>水</v>
      </c>
      <c r="AS16" s="291" t="str">
        <f t="shared" si="0"/>
        <v>木</v>
      </c>
      <c r="AT16" s="291" t="str">
        <f t="shared" si="0"/>
        <v>金</v>
      </c>
      <c r="AU16" s="292" t="str">
        <f t="shared" si="0"/>
        <v>土</v>
      </c>
      <c r="AV16" s="293" t="str">
        <f>IF(AV15=1,"日",IF(AV15=2,"月",IF(AV15=3,"火",IF(AV15=4,"水",IF(AV15=5,"木",IF(AV15=6,"金","土"))))))</f>
        <v>日</v>
      </c>
      <c r="AW16" s="291" t="str">
        <f t="shared" si="0"/>
        <v>月</v>
      </c>
      <c r="AX16" s="291" t="str">
        <f t="shared" si="0"/>
        <v>火</v>
      </c>
      <c r="AY16" s="291" t="str">
        <f t="shared" si="0"/>
        <v>水</v>
      </c>
      <c r="AZ16" s="291" t="str">
        <f t="shared" si="0"/>
        <v>木</v>
      </c>
      <c r="BA16" s="291" t="str">
        <f t="shared" si="0"/>
        <v>金</v>
      </c>
      <c r="BB16" s="292" t="str">
        <f t="shared" si="0"/>
        <v>土</v>
      </c>
      <c r="BC16" s="291" t="str">
        <f>IF(BC15=1,"日",IF(BC15=2,"月",IF(BC15=3,"火",IF(BC15=4,"水",IF(BC15=5,"木",IF(BC15=6,"金",IF(BC15=0,"","土")))))))</f>
        <v/>
      </c>
      <c r="BD16" s="291" t="str">
        <f>IF(BD15=1,"日",IF(BD15=2,"月",IF(BD15=3,"火",IF(BD15=4,"水",IF(BD15=5,"木",IF(BD15=6,"金",IF(BD15=0,"","土")))))))</f>
        <v/>
      </c>
      <c r="BE16" s="291" t="str">
        <f>IF(BE15=1,"日",IF(BE15=2,"月",IF(BE15=3,"火",IF(BE15=4,"水",IF(BE15=5,"木",IF(BE15=6,"金",IF(BE15=0,"","土")))))))</f>
        <v/>
      </c>
      <c r="BF16" s="1565"/>
      <c r="BG16" s="1566"/>
      <c r="BH16" s="1569"/>
      <c r="BI16" s="1566"/>
      <c r="BJ16" s="1576"/>
      <c r="BK16" s="1577"/>
      <c r="BL16" s="1577"/>
      <c r="BM16" s="1577"/>
      <c r="BN16" s="1578"/>
    </row>
    <row r="17" spans="2:66" ht="20.25" customHeight="1" x14ac:dyDescent="0.15">
      <c r="B17" s="1487">
        <f>B15+1</f>
        <v>1</v>
      </c>
      <c r="C17" s="1623"/>
      <c r="D17" s="1624"/>
      <c r="E17" s="1625"/>
      <c r="F17" s="1626"/>
      <c r="G17" s="1550"/>
      <c r="H17" s="1551"/>
      <c r="I17" s="294"/>
      <c r="J17" s="295"/>
      <c r="K17" s="294"/>
      <c r="L17" s="295"/>
      <c r="M17" s="1552"/>
      <c r="N17" s="1553"/>
      <c r="O17" s="1554"/>
      <c r="P17" s="1555"/>
      <c r="Q17" s="1555"/>
      <c r="R17" s="1551"/>
      <c r="S17" s="1556"/>
      <c r="T17" s="1557"/>
      <c r="U17" s="1557"/>
      <c r="V17" s="1557"/>
      <c r="W17" s="1558"/>
      <c r="X17" s="296" t="s">
        <v>921</v>
      </c>
      <c r="Y17" s="297"/>
      <c r="Z17" s="298"/>
      <c r="AA17" s="299"/>
      <c r="AB17" s="300"/>
      <c r="AC17" s="300"/>
      <c r="AD17" s="300"/>
      <c r="AE17" s="300"/>
      <c r="AF17" s="300"/>
      <c r="AG17" s="301"/>
      <c r="AH17" s="299"/>
      <c r="AI17" s="300"/>
      <c r="AJ17" s="300"/>
      <c r="AK17" s="300"/>
      <c r="AL17" s="300"/>
      <c r="AM17" s="300"/>
      <c r="AN17" s="301"/>
      <c r="AO17" s="299"/>
      <c r="AP17" s="300"/>
      <c r="AQ17" s="300"/>
      <c r="AR17" s="300"/>
      <c r="AS17" s="300"/>
      <c r="AT17" s="300"/>
      <c r="AU17" s="301"/>
      <c r="AV17" s="299"/>
      <c r="AW17" s="300"/>
      <c r="AX17" s="300"/>
      <c r="AY17" s="300"/>
      <c r="AZ17" s="300"/>
      <c r="BA17" s="300"/>
      <c r="BB17" s="301"/>
      <c r="BC17" s="299"/>
      <c r="BD17" s="300"/>
      <c r="BE17" s="300"/>
      <c r="BF17" s="1559"/>
      <c r="BG17" s="1560"/>
      <c r="BH17" s="1545"/>
      <c r="BI17" s="1546"/>
      <c r="BJ17" s="1547"/>
      <c r="BK17" s="1548"/>
      <c r="BL17" s="1548"/>
      <c r="BM17" s="1548"/>
      <c r="BN17" s="1549"/>
    </row>
    <row r="18" spans="2:66" ht="20.25" customHeight="1" x14ac:dyDescent="0.15">
      <c r="B18" s="1520"/>
      <c r="C18" s="1621"/>
      <c r="D18" s="1622"/>
      <c r="E18" s="1600"/>
      <c r="F18" s="1617"/>
      <c r="G18" s="1533"/>
      <c r="H18" s="1534"/>
      <c r="I18" s="302"/>
      <c r="J18" s="303">
        <f>G17</f>
        <v>0</v>
      </c>
      <c r="K18" s="302"/>
      <c r="L18" s="303">
        <f>M17</f>
        <v>0</v>
      </c>
      <c r="M18" s="1535"/>
      <c r="N18" s="1536"/>
      <c r="O18" s="1537"/>
      <c r="P18" s="1538"/>
      <c r="Q18" s="1538"/>
      <c r="R18" s="1534"/>
      <c r="S18" s="1501"/>
      <c r="T18" s="1502"/>
      <c r="U18" s="1502"/>
      <c r="V18" s="1502"/>
      <c r="W18" s="1503"/>
      <c r="X18" s="304" t="s">
        <v>924</v>
      </c>
      <c r="Y18" s="305"/>
      <c r="Z18" s="306"/>
      <c r="AA18" s="307" t="str">
        <f>IF(AA17="","",VLOOKUP(AA17,'別紙１-１　シフト記号表（従来型・ユニット型共通）'!$C$6:$L$47,10,FALSE))</f>
        <v/>
      </c>
      <c r="AB18" s="308" t="str">
        <f>IF(AB17="","",VLOOKUP(AB17,'別紙１-１　シフト記号表（従来型・ユニット型共通）'!$C$6:$L$47,10,FALSE))</f>
        <v/>
      </c>
      <c r="AC18" s="308" t="str">
        <f>IF(AC17="","",VLOOKUP(AC17,'別紙１-１　シフト記号表（従来型・ユニット型共通）'!$C$6:$L$47,10,FALSE))</f>
        <v/>
      </c>
      <c r="AD18" s="308" t="str">
        <f>IF(AD17="","",VLOOKUP(AD17,'別紙１-１　シフト記号表（従来型・ユニット型共通）'!$C$6:$L$47,10,FALSE))</f>
        <v/>
      </c>
      <c r="AE18" s="308" t="str">
        <f>IF(AE17="","",VLOOKUP(AE17,'別紙１-１　シフト記号表（従来型・ユニット型共通）'!$C$6:$L$47,10,FALSE))</f>
        <v/>
      </c>
      <c r="AF18" s="308" t="str">
        <f>IF(AF17="","",VLOOKUP(AF17,'別紙１-１　シフト記号表（従来型・ユニット型共通）'!$C$6:$L$47,10,FALSE))</f>
        <v/>
      </c>
      <c r="AG18" s="309" t="str">
        <f>IF(AG17="","",VLOOKUP(AG17,'別紙１-１　シフト記号表（従来型・ユニット型共通）'!$C$6:$L$47,10,FALSE))</f>
        <v/>
      </c>
      <c r="AH18" s="307" t="str">
        <f>IF(AH17="","",VLOOKUP(AH17,'別紙１-１　シフト記号表（従来型・ユニット型共通）'!$C$6:$L$47,10,FALSE))</f>
        <v/>
      </c>
      <c r="AI18" s="308" t="str">
        <f>IF(AI17="","",VLOOKUP(AI17,'別紙１-１　シフト記号表（従来型・ユニット型共通）'!$C$6:$L$47,10,FALSE))</f>
        <v/>
      </c>
      <c r="AJ18" s="308" t="str">
        <f>IF(AJ17="","",VLOOKUP(AJ17,'別紙１-１　シフト記号表（従来型・ユニット型共通）'!$C$6:$L$47,10,FALSE))</f>
        <v/>
      </c>
      <c r="AK18" s="308" t="str">
        <f>IF(AK17="","",VLOOKUP(AK17,'別紙１-１　シフト記号表（従来型・ユニット型共通）'!$C$6:$L$47,10,FALSE))</f>
        <v/>
      </c>
      <c r="AL18" s="308" t="str">
        <f>IF(AL17="","",VLOOKUP(AL17,'別紙１-１　シフト記号表（従来型・ユニット型共通）'!$C$6:$L$47,10,FALSE))</f>
        <v/>
      </c>
      <c r="AM18" s="308" t="str">
        <f>IF(AM17="","",VLOOKUP(AM17,'別紙１-１　シフト記号表（従来型・ユニット型共通）'!$C$6:$L$47,10,FALSE))</f>
        <v/>
      </c>
      <c r="AN18" s="309" t="str">
        <f>IF(AN17="","",VLOOKUP(AN17,'別紙１-１　シフト記号表（従来型・ユニット型共通）'!$C$6:$L$47,10,FALSE))</f>
        <v/>
      </c>
      <c r="AO18" s="307" t="str">
        <f>IF(AO17="","",VLOOKUP(AO17,'別紙１-１　シフト記号表（従来型・ユニット型共通）'!$C$6:$L$47,10,FALSE))</f>
        <v/>
      </c>
      <c r="AP18" s="308" t="str">
        <f>IF(AP17="","",VLOOKUP(AP17,'別紙１-１　シフト記号表（従来型・ユニット型共通）'!$C$6:$L$47,10,FALSE))</f>
        <v/>
      </c>
      <c r="AQ18" s="308" t="str">
        <f>IF(AQ17="","",VLOOKUP(AQ17,'別紙１-１　シフト記号表（従来型・ユニット型共通）'!$C$6:$L$47,10,FALSE))</f>
        <v/>
      </c>
      <c r="AR18" s="308" t="str">
        <f>IF(AR17="","",VLOOKUP(AR17,'別紙１-１　シフト記号表（従来型・ユニット型共通）'!$C$6:$L$47,10,FALSE))</f>
        <v/>
      </c>
      <c r="AS18" s="308" t="str">
        <f>IF(AS17="","",VLOOKUP(AS17,'別紙１-１　シフト記号表（従来型・ユニット型共通）'!$C$6:$L$47,10,FALSE))</f>
        <v/>
      </c>
      <c r="AT18" s="308" t="str">
        <f>IF(AT17="","",VLOOKUP(AT17,'別紙１-１　シフト記号表（従来型・ユニット型共通）'!$C$6:$L$47,10,FALSE))</f>
        <v/>
      </c>
      <c r="AU18" s="309" t="str">
        <f>IF(AU17="","",VLOOKUP(AU17,'別紙１-１　シフト記号表（従来型・ユニット型共通）'!$C$6:$L$47,10,FALSE))</f>
        <v/>
      </c>
      <c r="AV18" s="307" t="str">
        <f>IF(AV17="","",VLOOKUP(AV17,'別紙１-１　シフト記号表（従来型・ユニット型共通）'!$C$6:$L$47,10,FALSE))</f>
        <v/>
      </c>
      <c r="AW18" s="308" t="str">
        <f>IF(AW17="","",VLOOKUP(AW17,'別紙１-１　シフト記号表（従来型・ユニット型共通）'!$C$6:$L$47,10,FALSE))</f>
        <v/>
      </c>
      <c r="AX18" s="308" t="str">
        <f>IF(AX17="","",VLOOKUP(AX17,'別紙１-１　シフト記号表（従来型・ユニット型共通）'!$C$6:$L$47,10,FALSE))</f>
        <v/>
      </c>
      <c r="AY18" s="308" t="str">
        <f>IF(AY17="","",VLOOKUP(AY17,'別紙１-１　シフト記号表（従来型・ユニット型共通）'!$C$6:$L$47,10,FALSE))</f>
        <v/>
      </c>
      <c r="AZ18" s="308" t="str">
        <f>IF(AZ17="","",VLOOKUP(AZ17,'別紙１-１　シフト記号表（従来型・ユニット型共通）'!$C$6:$L$47,10,FALSE))</f>
        <v/>
      </c>
      <c r="BA18" s="308" t="str">
        <f>IF(BA17="","",VLOOKUP(BA17,'別紙１-１　シフト記号表（従来型・ユニット型共通）'!$C$6:$L$47,10,FALSE))</f>
        <v/>
      </c>
      <c r="BB18" s="309" t="str">
        <f>IF(BB17="","",VLOOKUP(BB17,'別紙１-１　シフト記号表（従来型・ユニット型共通）'!$C$6:$L$47,10,FALSE))</f>
        <v/>
      </c>
      <c r="BC18" s="307" t="str">
        <f>IF(BC17="","",VLOOKUP(BC17,'別紙１-１　シフト記号表（従来型・ユニット型共通）'!$C$6:$L$47,10,FALSE))</f>
        <v/>
      </c>
      <c r="BD18" s="308" t="str">
        <f>IF(BD17="","",VLOOKUP(BD17,'別紙１-１　シフト記号表（従来型・ユニット型共通）'!$C$6:$L$47,10,FALSE))</f>
        <v/>
      </c>
      <c r="BE18" s="308" t="str">
        <f>IF(BE17="","",VLOOKUP(BE17,'別紙１-１　シフト記号表（従来型・ユニット型共通）'!$C$6:$L$47,10,FALSE))</f>
        <v/>
      </c>
      <c r="BF18" s="1542">
        <f>IF($BI$3="４週",SUM(AA18:BB18),IF($BI$3="暦月",SUM(AA18:BE18),""))</f>
        <v>0</v>
      </c>
      <c r="BG18" s="1543"/>
      <c r="BH18" s="1544">
        <f>IF($BI$3="４週",BF18/4,IF($BI$3="暦月",(BF18/($BI$8/7)),""))</f>
        <v>0</v>
      </c>
      <c r="BI18" s="1543"/>
      <c r="BJ18" s="1539"/>
      <c r="BK18" s="1540"/>
      <c r="BL18" s="1540"/>
      <c r="BM18" s="1540"/>
      <c r="BN18" s="1541"/>
    </row>
    <row r="19" spans="2:66" ht="20.25" customHeight="1" x14ac:dyDescent="0.15">
      <c r="B19" s="1487">
        <f>B17+1</f>
        <v>2</v>
      </c>
      <c r="C19" s="1614"/>
      <c r="D19" s="1616"/>
      <c r="E19" s="1600"/>
      <c r="F19" s="1617"/>
      <c r="G19" s="1489"/>
      <c r="H19" s="1490"/>
      <c r="I19" s="310"/>
      <c r="J19" s="311"/>
      <c r="K19" s="310"/>
      <c r="L19" s="311"/>
      <c r="M19" s="1493"/>
      <c r="N19" s="1494"/>
      <c r="O19" s="1497"/>
      <c r="P19" s="1498"/>
      <c r="Q19" s="1498"/>
      <c r="R19" s="1490"/>
      <c r="S19" s="1501"/>
      <c r="T19" s="1502"/>
      <c r="U19" s="1502"/>
      <c r="V19" s="1502"/>
      <c r="W19" s="1503"/>
      <c r="X19" s="312" t="s">
        <v>921</v>
      </c>
      <c r="Y19" s="313"/>
      <c r="Z19" s="314"/>
      <c r="AA19" s="315"/>
      <c r="AB19" s="316"/>
      <c r="AC19" s="316"/>
      <c r="AD19" s="316"/>
      <c r="AE19" s="316"/>
      <c r="AF19" s="316"/>
      <c r="AG19" s="317"/>
      <c r="AH19" s="315"/>
      <c r="AI19" s="316"/>
      <c r="AJ19" s="316"/>
      <c r="AK19" s="316"/>
      <c r="AL19" s="316"/>
      <c r="AM19" s="316"/>
      <c r="AN19" s="317"/>
      <c r="AO19" s="315"/>
      <c r="AP19" s="316"/>
      <c r="AQ19" s="316"/>
      <c r="AR19" s="316"/>
      <c r="AS19" s="316"/>
      <c r="AT19" s="316"/>
      <c r="AU19" s="317"/>
      <c r="AV19" s="315"/>
      <c r="AW19" s="316"/>
      <c r="AX19" s="316"/>
      <c r="AY19" s="316"/>
      <c r="AZ19" s="316"/>
      <c r="BA19" s="316"/>
      <c r="BB19" s="317"/>
      <c r="BC19" s="315"/>
      <c r="BD19" s="316"/>
      <c r="BE19" s="318"/>
      <c r="BF19" s="1507"/>
      <c r="BG19" s="1508"/>
      <c r="BH19" s="1509"/>
      <c r="BI19" s="1510"/>
      <c r="BJ19" s="1511"/>
      <c r="BK19" s="1512"/>
      <c r="BL19" s="1512"/>
      <c r="BM19" s="1512"/>
      <c r="BN19" s="1513"/>
    </row>
    <row r="20" spans="2:66" ht="20.25" customHeight="1" x14ac:dyDescent="0.15">
      <c r="B20" s="1520"/>
      <c r="C20" s="1621"/>
      <c r="D20" s="1622"/>
      <c r="E20" s="1600"/>
      <c r="F20" s="1617"/>
      <c r="G20" s="1533"/>
      <c r="H20" s="1534"/>
      <c r="I20" s="302"/>
      <c r="J20" s="303">
        <f>G19</f>
        <v>0</v>
      </c>
      <c r="K20" s="302"/>
      <c r="L20" s="303">
        <f>M19</f>
        <v>0</v>
      </c>
      <c r="M20" s="1535"/>
      <c r="N20" s="1536"/>
      <c r="O20" s="1537"/>
      <c r="P20" s="1538"/>
      <c r="Q20" s="1538"/>
      <c r="R20" s="1534"/>
      <c r="S20" s="1501"/>
      <c r="T20" s="1502"/>
      <c r="U20" s="1502"/>
      <c r="V20" s="1502"/>
      <c r="W20" s="1503"/>
      <c r="X20" s="304" t="s">
        <v>924</v>
      </c>
      <c r="Y20" s="305"/>
      <c r="Z20" s="306"/>
      <c r="AA20" s="307" t="str">
        <f>IF(AA19="","",VLOOKUP(AA19,'別紙１-１　シフト記号表（従来型・ユニット型共通）'!$C$6:$L$47,10,FALSE))</f>
        <v/>
      </c>
      <c r="AB20" s="308" t="str">
        <f>IF(AB19="","",VLOOKUP(AB19,'別紙１-１　シフト記号表（従来型・ユニット型共通）'!$C$6:$L$47,10,FALSE))</f>
        <v/>
      </c>
      <c r="AC20" s="308" t="str">
        <f>IF(AC19="","",VLOOKUP(AC19,'別紙１-１　シフト記号表（従来型・ユニット型共通）'!$C$6:$L$47,10,FALSE))</f>
        <v/>
      </c>
      <c r="AD20" s="308" t="str">
        <f>IF(AD19="","",VLOOKUP(AD19,'別紙１-１　シフト記号表（従来型・ユニット型共通）'!$C$6:$L$47,10,FALSE))</f>
        <v/>
      </c>
      <c r="AE20" s="308" t="str">
        <f>IF(AE19="","",VLOOKUP(AE19,'別紙１-１　シフト記号表（従来型・ユニット型共通）'!$C$6:$L$47,10,FALSE))</f>
        <v/>
      </c>
      <c r="AF20" s="308" t="str">
        <f>IF(AF19="","",VLOOKUP(AF19,'別紙１-１　シフト記号表（従来型・ユニット型共通）'!$C$6:$L$47,10,FALSE))</f>
        <v/>
      </c>
      <c r="AG20" s="309" t="str">
        <f>IF(AG19="","",VLOOKUP(AG19,'別紙１-１　シフト記号表（従来型・ユニット型共通）'!$C$6:$L$47,10,FALSE))</f>
        <v/>
      </c>
      <c r="AH20" s="307" t="str">
        <f>IF(AH19="","",VLOOKUP(AH19,'別紙１-１　シフト記号表（従来型・ユニット型共通）'!$C$6:$L$47,10,FALSE))</f>
        <v/>
      </c>
      <c r="AI20" s="308" t="str">
        <f>IF(AI19="","",VLOOKUP(AI19,'別紙１-１　シフト記号表（従来型・ユニット型共通）'!$C$6:$L$47,10,FALSE))</f>
        <v/>
      </c>
      <c r="AJ20" s="308" t="str">
        <f>IF(AJ19="","",VLOOKUP(AJ19,'別紙１-１　シフト記号表（従来型・ユニット型共通）'!$C$6:$L$47,10,FALSE))</f>
        <v/>
      </c>
      <c r="AK20" s="308" t="str">
        <f>IF(AK19="","",VLOOKUP(AK19,'別紙１-１　シフト記号表（従来型・ユニット型共通）'!$C$6:$L$47,10,FALSE))</f>
        <v/>
      </c>
      <c r="AL20" s="308" t="str">
        <f>IF(AL19="","",VLOOKUP(AL19,'別紙１-１　シフト記号表（従来型・ユニット型共通）'!$C$6:$L$47,10,FALSE))</f>
        <v/>
      </c>
      <c r="AM20" s="308" t="str">
        <f>IF(AM19="","",VLOOKUP(AM19,'別紙１-１　シフト記号表（従来型・ユニット型共通）'!$C$6:$L$47,10,FALSE))</f>
        <v/>
      </c>
      <c r="AN20" s="309" t="str">
        <f>IF(AN19="","",VLOOKUP(AN19,'別紙１-１　シフト記号表（従来型・ユニット型共通）'!$C$6:$L$47,10,FALSE))</f>
        <v/>
      </c>
      <c r="AO20" s="307" t="str">
        <f>IF(AO19="","",VLOOKUP(AO19,'別紙１-１　シフト記号表（従来型・ユニット型共通）'!$C$6:$L$47,10,FALSE))</f>
        <v/>
      </c>
      <c r="AP20" s="308" t="str">
        <f>IF(AP19="","",VLOOKUP(AP19,'別紙１-１　シフト記号表（従来型・ユニット型共通）'!$C$6:$L$47,10,FALSE))</f>
        <v/>
      </c>
      <c r="AQ20" s="308" t="str">
        <f>IF(AQ19="","",VLOOKUP(AQ19,'別紙１-１　シフト記号表（従来型・ユニット型共通）'!$C$6:$L$47,10,FALSE))</f>
        <v/>
      </c>
      <c r="AR20" s="308" t="str">
        <f>IF(AR19="","",VLOOKUP(AR19,'別紙１-１　シフト記号表（従来型・ユニット型共通）'!$C$6:$L$47,10,FALSE))</f>
        <v/>
      </c>
      <c r="AS20" s="308" t="str">
        <f>IF(AS19="","",VLOOKUP(AS19,'別紙１-１　シフト記号表（従来型・ユニット型共通）'!$C$6:$L$47,10,FALSE))</f>
        <v/>
      </c>
      <c r="AT20" s="308" t="str">
        <f>IF(AT19="","",VLOOKUP(AT19,'別紙１-１　シフト記号表（従来型・ユニット型共通）'!$C$6:$L$47,10,FALSE))</f>
        <v/>
      </c>
      <c r="AU20" s="309" t="str">
        <f>IF(AU19="","",VLOOKUP(AU19,'別紙１-１　シフト記号表（従来型・ユニット型共通）'!$C$6:$L$47,10,FALSE))</f>
        <v/>
      </c>
      <c r="AV20" s="307" t="str">
        <f>IF(AV19="","",VLOOKUP(AV19,'別紙１-１　シフト記号表（従来型・ユニット型共通）'!$C$6:$L$47,10,FALSE))</f>
        <v/>
      </c>
      <c r="AW20" s="308" t="str">
        <f>IF(AW19="","",VLOOKUP(AW19,'別紙１-１　シフト記号表（従来型・ユニット型共通）'!$C$6:$L$47,10,FALSE))</f>
        <v/>
      </c>
      <c r="AX20" s="308" t="str">
        <f>IF(AX19="","",VLOOKUP(AX19,'別紙１-１　シフト記号表（従来型・ユニット型共通）'!$C$6:$L$47,10,FALSE))</f>
        <v/>
      </c>
      <c r="AY20" s="308" t="str">
        <f>IF(AY19="","",VLOOKUP(AY19,'別紙１-１　シフト記号表（従来型・ユニット型共通）'!$C$6:$L$47,10,FALSE))</f>
        <v/>
      </c>
      <c r="AZ20" s="308" t="str">
        <f>IF(AZ19="","",VLOOKUP(AZ19,'別紙１-１　シフト記号表（従来型・ユニット型共通）'!$C$6:$L$47,10,FALSE))</f>
        <v/>
      </c>
      <c r="BA20" s="308" t="str">
        <f>IF(BA19="","",VLOOKUP(BA19,'別紙１-１　シフト記号表（従来型・ユニット型共通）'!$C$6:$L$47,10,FALSE))</f>
        <v/>
      </c>
      <c r="BB20" s="309" t="str">
        <f>IF(BB19="","",VLOOKUP(BB19,'別紙１-１　シフト記号表（従来型・ユニット型共通）'!$C$6:$L$47,10,FALSE))</f>
        <v/>
      </c>
      <c r="BC20" s="307" t="str">
        <f>IF(BC19="","",VLOOKUP(BC19,'別紙１-１　シフト記号表（従来型・ユニット型共通）'!$C$6:$L$47,10,FALSE))</f>
        <v/>
      </c>
      <c r="BD20" s="308" t="str">
        <f>IF(BD19="","",VLOOKUP(BD19,'別紙１-１　シフト記号表（従来型・ユニット型共通）'!$C$6:$L$47,10,FALSE))</f>
        <v/>
      </c>
      <c r="BE20" s="308" t="str">
        <f>IF(BE19="","",VLOOKUP(BE19,'別紙１-１　シフト記号表（従来型・ユニット型共通）'!$C$6:$L$47,10,FALSE))</f>
        <v/>
      </c>
      <c r="BF20" s="1542">
        <f>IF($BI$3="４週",SUM(AA20:BB20),IF($BI$3="暦月",SUM(AA20:BE20),""))</f>
        <v>0</v>
      </c>
      <c r="BG20" s="1543"/>
      <c r="BH20" s="1544">
        <f>IF($BI$3="４週",BF20/4,IF($BI$3="暦月",(BF20/($BI$8/7)),""))</f>
        <v>0</v>
      </c>
      <c r="BI20" s="1543"/>
      <c r="BJ20" s="1539"/>
      <c r="BK20" s="1540"/>
      <c r="BL20" s="1540"/>
      <c r="BM20" s="1540"/>
      <c r="BN20" s="1541"/>
    </row>
    <row r="21" spans="2:66" ht="20.25" customHeight="1" x14ac:dyDescent="0.15">
      <c r="B21" s="1487">
        <f>B19+1</f>
        <v>3</v>
      </c>
      <c r="C21" s="1614"/>
      <c r="D21" s="1616"/>
      <c r="E21" s="1600"/>
      <c r="F21" s="1617"/>
      <c r="G21" s="1489"/>
      <c r="H21" s="1490"/>
      <c r="I21" s="302"/>
      <c r="J21" s="303"/>
      <c r="K21" s="302"/>
      <c r="L21" s="303"/>
      <c r="M21" s="1493"/>
      <c r="N21" s="1494"/>
      <c r="O21" s="1497"/>
      <c r="P21" s="1498"/>
      <c r="Q21" s="1498"/>
      <c r="R21" s="1490"/>
      <c r="S21" s="1501"/>
      <c r="T21" s="1502"/>
      <c r="U21" s="1502"/>
      <c r="V21" s="1502"/>
      <c r="W21" s="1503"/>
      <c r="X21" s="312" t="s">
        <v>921</v>
      </c>
      <c r="Y21" s="313"/>
      <c r="Z21" s="314"/>
      <c r="AA21" s="315"/>
      <c r="AB21" s="316"/>
      <c r="AC21" s="316"/>
      <c r="AD21" s="316"/>
      <c r="AE21" s="316"/>
      <c r="AF21" s="316"/>
      <c r="AG21" s="317"/>
      <c r="AH21" s="315"/>
      <c r="AI21" s="316"/>
      <c r="AJ21" s="316"/>
      <c r="AK21" s="316"/>
      <c r="AL21" s="316"/>
      <c r="AM21" s="316"/>
      <c r="AN21" s="317"/>
      <c r="AO21" s="315"/>
      <c r="AP21" s="316"/>
      <c r="AQ21" s="316"/>
      <c r="AR21" s="316"/>
      <c r="AS21" s="316"/>
      <c r="AT21" s="316"/>
      <c r="AU21" s="317"/>
      <c r="AV21" s="315"/>
      <c r="AW21" s="316"/>
      <c r="AX21" s="316"/>
      <c r="AY21" s="316"/>
      <c r="AZ21" s="316"/>
      <c r="BA21" s="316"/>
      <c r="BB21" s="317"/>
      <c r="BC21" s="315"/>
      <c r="BD21" s="316"/>
      <c r="BE21" s="318"/>
      <c r="BF21" s="1507"/>
      <c r="BG21" s="1508"/>
      <c r="BH21" s="1509"/>
      <c r="BI21" s="1510"/>
      <c r="BJ21" s="1511"/>
      <c r="BK21" s="1512"/>
      <c r="BL21" s="1512"/>
      <c r="BM21" s="1512"/>
      <c r="BN21" s="1513"/>
    </row>
    <row r="22" spans="2:66" ht="20.25" customHeight="1" x14ac:dyDescent="0.15">
      <c r="B22" s="1520"/>
      <c r="C22" s="1621"/>
      <c r="D22" s="1622"/>
      <c r="E22" s="1600"/>
      <c r="F22" s="1617"/>
      <c r="G22" s="1533"/>
      <c r="H22" s="1534"/>
      <c r="I22" s="302"/>
      <c r="J22" s="303">
        <f>G21</f>
        <v>0</v>
      </c>
      <c r="K22" s="302"/>
      <c r="L22" s="303">
        <f>M21</f>
        <v>0</v>
      </c>
      <c r="M22" s="1535"/>
      <c r="N22" s="1536"/>
      <c r="O22" s="1537"/>
      <c r="P22" s="1538"/>
      <c r="Q22" s="1538"/>
      <c r="R22" s="1534"/>
      <c r="S22" s="1501"/>
      <c r="T22" s="1502"/>
      <c r="U22" s="1502"/>
      <c r="V22" s="1502"/>
      <c r="W22" s="1503"/>
      <c r="X22" s="304" t="s">
        <v>924</v>
      </c>
      <c r="Y22" s="305"/>
      <c r="Z22" s="306"/>
      <c r="AA22" s="307" t="str">
        <f>IF(AA21="","",VLOOKUP(AA21,'別紙１-１　シフト記号表（従来型・ユニット型共通）'!$C$6:$L$47,10,FALSE))</f>
        <v/>
      </c>
      <c r="AB22" s="308" t="str">
        <f>IF(AB21="","",VLOOKUP(AB21,'別紙１-１　シフト記号表（従来型・ユニット型共通）'!$C$6:$L$47,10,FALSE))</f>
        <v/>
      </c>
      <c r="AC22" s="308" t="str">
        <f>IF(AC21="","",VLOOKUP(AC21,'別紙１-１　シフト記号表（従来型・ユニット型共通）'!$C$6:$L$47,10,FALSE))</f>
        <v/>
      </c>
      <c r="AD22" s="308" t="str">
        <f>IF(AD21="","",VLOOKUP(AD21,'別紙１-１　シフト記号表（従来型・ユニット型共通）'!$C$6:$L$47,10,FALSE))</f>
        <v/>
      </c>
      <c r="AE22" s="308" t="str">
        <f>IF(AE21="","",VLOOKUP(AE21,'別紙１-１　シフト記号表（従来型・ユニット型共通）'!$C$6:$L$47,10,FALSE))</f>
        <v/>
      </c>
      <c r="AF22" s="308" t="str">
        <f>IF(AF21="","",VLOOKUP(AF21,'別紙１-１　シフト記号表（従来型・ユニット型共通）'!$C$6:$L$47,10,FALSE))</f>
        <v/>
      </c>
      <c r="AG22" s="309" t="str">
        <f>IF(AG21="","",VLOOKUP(AG21,'別紙１-１　シフト記号表（従来型・ユニット型共通）'!$C$6:$L$47,10,FALSE))</f>
        <v/>
      </c>
      <c r="AH22" s="307" t="str">
        <f>IF(AH21="","",VLOOKUP(AH21,'別紙１-１　シフト記号表（従来型・ユニット型共通）'!$C$6:$L$47,10,FALSE))</f>
        <v/>
      </c>
      <c r="AI22" s="308" t="str">
        <f>IF(AI21="","",VLOOKUP(AI21,'別紙１-１　シフト記号表（従来型・ユニット型共通）'!$C$6:$L$47,10,FALSE))</f>
        <v/>
      </c>
      <c r="AJ22" s="308" t="str">
        <f>IF(AJ21="","",VLOOKUP(AJ21,'別紙１-１　シフト記号表（従来型・ユニット型共通）'!$C$6:$L$47,10,FALSE))</f>
        <v/>
      </c>
      <c r="AK22" s="308" t="str">
        <f>IF(AK21="","",VLOOKUP(AK21,'別紙１-１　シフト記号表（従来型・ユニット型共通）'!$C$6:$L$47,10,FALSE))</f>
        <v/>
      </c>
      <c r="AL22" s="308" t="str">
        <f>IF(AL21="","",VLOOKUP(AL21,'別紙１-１　シフト記号表（従来型・ユニット型共通）'!$C$6:$L$47,10,FALSE))</f>
        <v/>
      </c>
      <c r="AM22" s="308" t="str">
        <f>IF(AM21="","",VLOOKUP(AM21,'別紙１-１　シフト記号表（従来型・ユニット型共通）'!$C$6:$L$47,10,FALSE))</f>
        <v/>
      </c>
      <c r="AN22" s="309" t="str">
        <f>IF(AN21="","",VLOOKUP(AN21,'別紙１-１　シフト記号表（従来型・ユニット型共通）'!$C$6:$L$47,10,FALSE))</f>
        <v/>
      </c>
      <c r="AO22" s="307" t="str">
        <f>IF(AO21="","",VLOOKUP(AO21,'別紙１-１　シフト記号表（従来型・ユニット型共通）'!$C$6:$L$47,10,FALSE))</f>
        <v/>
      </c>
      <c r="AP22" s="308" t="str">
        <f>IF(AP21="","",VLOOKUP(AP21,'別紙１-１　シフト記号表（従来型・ユニット型共通）'!$C$6:$L$47,10,FALSE))</f>
        <v/>
      </c>
      <c r="AQ22" s="308" t="str">
        <f>IF(AQ21="","",VLOOKUP(AQ21,'別紙１-１　シフト記号表（従来型・ユニット型共通）'!$C$6:$L$47,10,FALSE))</f>
        <v/>
      </c>
      <c r="AR22" s="308" t="str">
        <f>IF(AR21="","",VLOOKUP(AR21,'別紙１-１　シフト記号表（従来型・ユニット型共通）'!$C$6:$L$47,10,FALSE))</f>
        <v/>
      </c>
      <c r="AS22" s="308" t="str">
        <f>IF(AS21="","",VLOOKUP(AS21,'別紙１-１　シフト記号表（従来型・ユニット型共通）'!$C$6:$L$47,10,FALSE))</f>
        <v/>
      </c>
      <c r="AT22" s="308" t="str">
        <f>IF(AT21="","",VLOOKUP(AT21,'別紙１-１　シフト記号表（従来型・ユニット型共通）'!$C$6:$L$47,10,FALSE))</f>
        <v/>
      </c>
      <c r="AU22" s="309" t="str">
        <f>IF(AU21="","",VLOOKUP(AU21,'別紙１-１　シフト記号表（従来型・ユニット型共通）'!$C$6:$L$47,10,FALSE))</f>
        <v/>
      </c>
      <c r="AV22" s="307" t="str">
        <f>IF(AV21="","",VLOOKUP(AV21,'別紙１-１　シフト記号表（従来型・ユニット型共通）'!$C$6:$L$47,10,FALSE))</f>
        <v/>
      </c>
      <c r="AW22" s="308" t="str">
        <f>IF(AW21="","",VLOOKUP(AW21,'別紙１-１　シフト記号表（従来型・ユニット型共通）'!$C$6:$L$47,10,FALSE))</f>
        <v/>
      </c>
      <c r="AX22" s="308" t="str">
        <f>IF(AX21="","",VLOOKUP(AX21,'別紙１-１　シフト記号表（従来型・ユニット型共通）'!$C$6:$L$47,10,FALSE))</f>
        <v/>
      </c>
      <c r="AY22" s="308" t="str">
        <f>IF(AY21="","",VLOOKUP(AY21,'別紙１-１　シフト記号表（従来型・ユニット型共通）'!$C$6:$L$47,10,FALSE))</f>
        <v/>
      </c>
      <c r="AZ22" s="308" t="str">
        <f>IF(AZ21="","",VLOOKUP(AZ21,'別紙１-１　シフト記号表（従来型・ユニット型共通）'!$C$6:$L$47,10,FALSE))</f>
        <v/>
      </c>
      <c r="BA22" s="308" t="str">
        <f>IF(BA21="","",VLOOKUP(BA21,'別紙１-１　シフト記号表（従来型・ユニット型共通）'!$C$6:$L$47,10,FALSE))</f>
        <v/>
      </c>
      <c r="BB22" s="309" t="str">
        <f>IF(BB21="","",VLOOKUP(BB21,'別紙１-１　シフト記号表（従来型・ユニット型共通）'!$C$6:$L$47,10,FALSE))</f>
        <v/>
      </c>
      <c r="BC22" s="307" t="str">
        <f>IF(BC21="","",VLOOKUP(BC21,'別紙１-１　シフト記号表（従来型・ユニット型共通）'!$C$6:$L$47,10,FALSE))</f>
        <v/>
      </c>
      <c r="BD22" s="308" t="str">
        <f>IF(BD21="","",VLOOKUP(BD21,'別紙１-１　シフト記号表（従来型・ユニット型共通）'!$C$6:$L$47,10,FALSE))</f>
        <v/>
      </c>
      <c r="BE22" s="308" t="str">
        <f>IF(BE21="","",VLOOKUP(BE21,'別紙１-１　シフト記号表（従来型・ユニット型共通）'!$C$6:$L$47,10,FALSE))</f>
        <v/>
      </c>
      <c r="BF22" s="1542">
        <f>IF($BI$3="４週",SUM(AA22:BB22),IF($BI$3="暦月",SUM(AA22:BE22),""))</f>
        <v>0</v>
      </c>
      <c r="BG22" s="1543"/>
      <c r="BH22" s="1544">
        <f>IF($BI$3="４週",BF22/4,IF($BI$3="暦月",(BF22/($BI$8/7)),""))</f>
        <v>0</v>
      </c>
      <c r="BI22" s="1543"/>
      <c r="BJ22" s="1539"/>
      <c r="BK22" s="1540"/>
      <c r="BL22" s="1540"/>
      <c r="BM22" s="1540"/>
      <c r="BN22" s="1541"/>
    </row>
    <row r="23" spans="2:66" ht="20.25" customHeight="1" x14ac:dyDescent="0.15">
      <c r="B23" s="1487">
        <f>B21+1</f>
        <v>4</v>
      </c>
      <c r="C23" s="1614"/>
      <c r="D23" s="1616"/>
      <c r="E23" s="1600"/>
      <c r="F23" s="1617"/>
      <c r="G23" s="1489"/>
      <c r="H23" s="1490"/>
      <c r="I23" s="302"/>
      <c r="J23" s="303"/>
      <c r="K23" s="302"/>
      <c r="L23" s="303"/>
      <c r="M23" s="1493"/>
      <c r="N23" s="1494"/>
      <c r="O23" s="1497"/>
      <c r="P23" s="1498"/>
      <c r="Q23" s="1498"/>
      <c r="R23" s="1490"/>
      <c r="S23" s="1501"/>
      <c r="T23" s="1502"/>
      <c r="U23" s="1502"/>
      <c r="V23" s="1502"/>
      <c r="W23" s="1503"/>
      <c r="X23" s="312" t="s">
        <v>921</v>
      </c>
      <c r="Y23" s="313"/>
      <c r="Z23" s="314"/>
      <c r="AA23" s="315"/>
      <c r="AB23" s="316"/>
      <c r="AC23" s="316"/>
      <c r="AD23" s="316"/>
      <c r="AE23" s="316"/>
      <c r="AF23" s="316"/>
      <c r="AG23" s="317"/>
      <c r="AH23" s="315"/>
      <c r="AI23" s="316"/>
      <c r="AJ23" s="316"/>
      <c r="AK23" s="316"/>
      <c r="AL23" s="316"/>
      <c r="AM23" s="316"/>
      <c r="AN23" s="317"/>
      <c r="AO23" s="315"/>
      <c r="AP23" s="316"/>
      <c r="AQ23" s="316"/>
      <c r="AR23" s="316"/>
      <c r="AS23" s="316"/>
      <c r="AT23" s="316"/>
      <c r="AU23" s="317"/>
      <c r="AV23" s="315"/>
      <c r="AW23" s="316"/>
      <c r="AX23" s="316"/>
      <c r="AY23" s="316"/>
      <c r="AZ23" s="316"/>
      <c r="BA23" s="316"/>
      <c r="BB23" s="317"/>
      <c r="BC23" s="315"/>
      <c r="BD23" s="316"/>
      <c r="BE23" s="318"/>
      <c r="BF23" s="1507"/>
      <c r="BG23" s="1508"/>
      <c r="BH23" s="1509"/>
      <c r="BI23" s="1510"/>
      <c r="BJ23" s="1511"/>
      <c r="BK23" s="1512"/>
      <c r="BL23" s="1512"/>
      <c r="BM23" s="1512"/>
      <c r="BN23" s="1513"/>
    </row>
    <row r="24" spans="2:66" ht="20.25" customHeight="1" x14ac:dyDescent="0.15">
      <c r="B24" s="1520"/>
      <c r="C24" s="1621"/>
      <c r="D24" s="1622"/>
      <c r="E24" s="1600"/>
      <c r="F24" s="1617"/>
      <c r="G24" s="1533"/>
      <c r="H24" s="1534"/>
      <c r="I24" s="302"/>
      <c r="J24" s="303">
        <f>G23</f>
        <v>0</v>
      </c>
      <c r="K24" s="302"/>
      <c r="L24" s="303">
        <f>M23</f>
        <v>0</v>
      </c>
      <c r="M24" s="1535"/>
      <c r="N24" s="1536"/>
      <c r="O24" s="1537"/>
      <c r="P24" s="1538"/>
      <c r="Q24" s="1538"/>
      <c r="R24" s="1534"/>
      <c r="S24" s="1501"/>
      <c r="T24" s="1502"/>
      <c r="U24" s="1502"/>
      <c r="V24" s="1502"/>
      <c r="W24" s="1503"/>
      <c r="X24" s="304" t="s">
        <v>924</v>
      </c>
      <c r="Y24" s="305"/>
      <c r="Z24" s="306"/>
      <c r="AA24" s="307" t="str">
        <f>IF(AA23="","",VLOOKUP(AA23,'別紙１-１　シフト記号表（従来型・ユニット型共通）'!$C$6:$L$47,10,FALSE))</f>
        <v/>
      </c>
      <c r="AB24" s="308" t="str">
        <f>IF(AB23="","",VLOOKUP(AB23,'別紙１-１　シフト記号表（従来型・ユニット型共通）'!$C$6:$L$47,10,FALSE))</f>
        <v/>
      </c>
      <c r="AC24" s="308" t="str">
        <f>IF(AC23="","",VLOOKUP(AC23,'別紙１-１　シフト記号表（従来型・ユニット型共通）'!$C$6:$L$47,10,FALSE))</f>
        <v/>
      </c>
      <c r="AD24" s="308" t="str">
        <f>IF(AD23="","",VLOOKUP(AD23,'別紙１-１　シフト記号表（従来型・ユニット型共通）'!$C$6:$L$47,10,FALSE))</f>
        <v/>
      </c>
      <c r="AE24" s="308" t="str">
        <f>IF(AE23="","",VLOOKUP(AE23,'別紙１-１　シフト記号表（従来型・ユニット型共通）'!$C$6:$L$47,10,FALSE))</f>
        <v/>
      </c>
      <c r="AF24" s="308" t="str">
        <f>IF(AF23="","",VLOOKUP(AF23,'別紙１-１　シフト記号表（従来型・ユニット型共通）'!$C$6:$L$47,10,FALSE))</f>
        <v/>
      </c>
      <c r="AG24" s="309" t="str">
        <f>IF(AG23="","",VLOOKUP(AG23,'別紙１-１　シフト記号表（従来型・ユニット型共通）'!$C$6:$L$47,10,FALSE))</f>
        <v/>
      </c>
      <c r="AH24" s="307" t="str">
        <f>IF(AH23="","",VLOOKUP(AH23,'別紙１-１　シフト記号表（従来型・ユニット型共通）'!$C$6:$L$47,10,FALSE))</f>
        <v/>
      </c>
      <c r="AI24" s="308" t="str">
        <f>IF(AI23="","",VLOOKUP(AI23,'別紙１-１　シフト記号表（従来型・ユニット型共通）'!$C$6:$L$47,10,FALSE))</f>
        <v/>
      </c>
      <c r="AJ24" s="308" t="str">
        <f>IF(AJ23="","",VLOOKUP(AJ23,'別紙１-１　シフト記号表（従来型・ユニット型共通）'!$C$6:$L$47,10,FALSE))</f>
        <v/>
      </c>
      <c r="AK24" s="308" t="str">
        <f>IF(AK23="","",VLOOKUP(AK23,'別紙１-１　シフト記号表（従来型・ユニット型共通）'!$C$6:$L$47,10,FALSE))</f>
        <v/>
      </c>
      <c r="AL24" s="308" t="str">
        <f>IF(AL23="","",VLOOKUP(AL23,'別紙１-１　シフト記号表（従来型・ユニット型共通）'!$C$6:$L$47,10,FALSE))</f>
        <v/>
      </c>
      <c r="AM24" s="308" t="str">
        <f>IF(AM23="","",VLOOKUP(AM23,'別紙１-１　シフト記号表（従来型・ユニット型共通）'!$C$6:$L$47,10,FALSE))</f>
        <v/>
      </c>
      <c r="AN24" s="309" t="str">
        <f>IF(AN23="","",VLOOKUP(AN23,'別紙１-１　シフト記号表（従来型・ユニット型共通）'!$C$6:$L$47,10,FALSE))</f>
        <v/>
      </c>
      <c r="AO24" s="307" t="str">
        <f>IF(AO23="","",VLOOKUP(AO23,'別紙１-１　シフト記号表（従来型・ユニット型共通）'!$C$6:$L$47,10,FALSE))</f>
        <v/>
      </c>
      <c r="AP24" s="308" t="str">
        <f>IF(AP23="","",VLOOKUP(AP23,'別紙１-１　シフト記号表（従来型・ユニット型共通）'!$C$6:$L$47,10,FALSE))</f>
        <v/>
      </c>
      <c r="AQ24" s="308" t="str">
        <f>IF(AQ23="","",VLOOKUP(AQ23,'別紙１-１　シフト記号表（従来型・ユニット型共通）'!$C$6:$L$47,10,FALSE))</f>
        <v/>
      </c>
      <c r="AR24" s="308" t="str">
        <f>IF(AR23="","",VLOOKUP(AR23,'別紙１-１　シフト記号表（従来型・ユニット型共通）'!$C$6:$L$47,10,FALSE))</f>
        <v/>
      </c>
      <c r="AS24" s="308" t="str">
        <f>IF(AS23="","",VLOOKUP(AS23,'別紙１-１　シフト記号表（従来型・ユニット型共通）'!$C$6:$L$47,10,FALSE))</f>
        <v/>
      </c>
      <c r="AT24" s="308" t="str">
        <f>IF(AT23="","",VLOOKUP(AT23,'別紙１-１　シフト記号表（従来型・ユニット型共通）'!$C$6:$L$47,10,FALSE))</f>
        <v/>
      </c>
      <c r="AU24" s="309" t="str">
        <f>IF(AU23="","",VLOOKUP(AU23,'別紙１-１　シフト記号表（従来型・ユニット型共通）'!$C$6:$L$47,10,FALSE))</f>
        <v/>
      </c>
      <c r="AV24" s="307" t="str">
        <f>IF(AV23="","",VLOOKUP(AV23,'別紙１-１　シフト記号表（従来型・ユニット型共通）'!$C$6:$L$47,10,FALSE))</f>
        <v/>
      </c>
      <c r="AW24" s="308" t="str">
        <f>IF(AW23="","",VLOOKUP(AW23,'別紙１-１　シフト記号表（従来型・ユニット型共通）'!$C$6:$L$47,10,FALSE))</f>
        <v/>
      </c>
      <c r="AX24" s="308" t="str">
        <f>IF(AX23="","",VLOOKUP(AX23,'別紙１-１　シフト記号表（従来型・ユニット型共通）'!$C$6:$L$47,10,FALSE))</f>
        <v/>
      </c>
      <c r="AY24" s="308" t="str">
        <f>IF(AY23="","",VLOOKUP(AY23,'別紙１-１　シフト記号表（従来型・ユニット型共通）'!$C$6:$L$47,10,FALSE))</f>
        <v/>
      </c>
      <c r="AZ24" s="308" t="str">
        <f>IF(AZ23="","",VLOOKUP(AZ23,'別紙１-１　シフト記号表（従来型・ユニット型共通）'!$C$6:$L$47,10,FALSE))</f>
        <v/>
      </c>
      <c r="BA24" s="308" t="str">
        <f>IF(BA23="","",VLOOKUP(BA23,'別紙１-１　シフト記号表（従来型・ユニット型共通）'!$C$6:$L$47,10,FALSE))</f>
        <v/>
      </c>
      <c r="BB24" s="309" t="str">
        <f>IF(BB23="","",VLOOKUP(BB23,'別紙１-１　シフト記号表（従来型・ユニット型共通）'!$C$6:$L$47,10,FALSE))</f>
        <v/>
      </c>
      <c r="BC24" s="307" t="str">
        <f>IF(BC23="","",VLOOKUP(BC23,'別紙１-１　シフト記号表（従来型・ユニット型共通）'!$C$6:$L$47,10,FALSE))</f>
        <v/>
      </c>
      <c r="BD24" s="308" t="str">
        <f>IF(BD23="","",VLOOKUP(BD23,'別紙１-１　シフト記号表（従来型・ユニット型共通）'!$C$6:$L$47,10,FALSE))</f>
        <v/>
      </c>
      <c r="BE24" s="308" t="str">
        <f>IF(BE23="","",VLOOKUP(BE23,'別紙１-１　シフト記号表（従来型・ユニット型共通）'!$C$6:$L$47,10,FALSE))</f>
        <v/>
      </c>
      <c r="BF24" s="1542">
        <f>IF($BI$3="４週",SUM(AA24:BB24),IF($BI$3="暦月",SUM(AA24:BE24),""))</f>
        <v>0</v>
      </c>
      <c r="BG24" s="1543"/>
      <c r="BH24" s="1544">
        <f>IF($BI$3="４週",BF24/4,IF($BI$3="暦月",(BF24/($BI$8/7)),""))</f>
        <v>0</v>
      </c>
      <c r="BI24" s="1543"/>
      <c r="BJ24" s="1539"/>
      <c r="BK24" s="1540"/>
      <c r="BL24" s="1540"/>
      <c r="BM24" s="1540"/>
      <c r="BN24" s="1541"/>
    </row>
    <row r="25" spans="2:66" ht="20.25" customHeight="1" x14ac:dyDescent="0.15">
      <c r="B25" s="1487">
        <f>B23+1</f>
        <v>5</v>
      </c>
      <c r="C25" s="1614"/>
      <c r="D25" s="1616"/>
      <c r="E25" s="1600"/>
      <c r="F25" s="1617"/>
      <c r="G25" s="1489"/>
      <c r="H25" s="1490"/>
      <c r="I25" s="302"/>
      <c r="J25" s="303"/>
      <c r="K25" s="302"/>
      <c r="L25" s="303"/>
      <c r="M25" s="1493"/>
      <c r="N25" s="1494"/>
      <c r="O25" s="1497"/>
      <c r="P25" s="1498"/>
      <c r="Q25" s="1498"/>
      <c r="R25" s="1490"/>
      <c r="S25" s="1501"/>
      <c r="T25" s="1502"/>
      <c r="U25" s="1502"/>
      <c r="V25" s="1502"/>
      <c r="W25" s="1503"/>
      <c r="X25" s="312" t="s">
        <v>921</v>
      </c>
      <c r="Y25" s="313"/>
      <c r="Z25" s="314"/>
      <c r="AA25" s="315"/>
      <c r="AB25" s="316"/>
      <c r="AC25" s="316"/>
      <c r="AD25" s="316"/>
      <c r="AE25" s="316"/>
      <c r="AF25" s="316"/>
      <c r="AG25" s="317"/>
      <c r="AH25" s="315"/>
      <c r="AI25" s="316"/>
      <c r="AJ25" s="316"/>
      <c r="AK25" s="316"/>
      <c r="AL25" s="316"/>
      <c r="AM25" s="316"/>
      <c r="AN25" s="317"/>
      <c r="AO25" s="315"/>
      <c r="AP25" s="316"/>
      <c r="AQ25" s="316"/>
      <c r="AR25" s="316"/>
      <c r="AS25" s="316"/>
      <c r="AT25" s="316"/>
      <c r="AU25" s="317"/>
      <c r="AV25" s="315"/>
      <c r="AW25" s="316"/>
      <c r="AX25" s="316"/>
      <c r="AY25" s="316"/>
      <c r="AZ25" s="316"/>
      <c r="BA25" s="316"/>
      <c r="BB25" s="317"/>
      <c r="BC25" s="315"/>
      <c r="BD25" s="316"/>
      <c r="BE25" s="318"/>
      <c r="BF25" s="1507"/>
      <c r="BG25" s="1508"/>
      <c r="BH25" s="1509"/>
      <c r="BI25" s="1510"/>
      <c r="BJ25" s="1511"/>
      <c r="BK25" s="1512"/>
      <c r="BL25" s="1512"/>
      <c r="BM25" s="1512"/>
      <c r="BN25" s="1513"/>
    </row>
    <row r="26" spans="2:66" ht="20.25" customHeight="1" x14ac:dyDescent="0.15">
      <c r="B26" s="1520"/>
      <c r="C26" s="1621"/>
      <c r="D26" s="1622"/>
      <c r="E26" s="1600"/>
      <c r="F26" s="1617"/>
      <c r="G26" s="1533"/>
      <c r="H26" s="1534"/>
      <c r="I26" s="302"/>
      <c r="J26" s="303">
        <f>G25</f>
        <v>0</v>
      </c>
      <c r="K26" s="302"/>
      <c r="L26" s="303">
        <f>M25</f>
        <v>0</v>
      </c>
      <c r="M26" s="1535"/>
      <c r="N26" s="1536"/>
      <c r="O26" s="1537"/>
      <c r="P26" s="1538"/>
      <c r="Q26" s="1538"/>
      <c r="R26" s="1534"/>
      <c r="S26" s="1501"/>
      <c r="T26" s="1502"/>
      <c r="U26" s="1502"/>
      <c r="V26" s="1502"/>
      <c r="W26" s="1503"/>
      <c r="X26" s="319" t="s">
        <v>924</v>
      </c>
      <c r="Y26" s="320"/>
      <c r="Z26" s="321"/>
      <c r="AA26" s="307" t="str">
        <f>IF(AA25="","",VLOOKUP(AA25,'別紙１-１　シフト記号表（従来型・ユニット型共通）'!$C$6:$L$47,10,FALSE))</f>
        <v/>
      </c>
      <c r="AB26" s="308" t="str">
        <f>IF(AB25="","",VLOOKUP(AB25,'別紙１-１　シフト記号表（従来型・ユニット型共通）'!$C$6:$L$47,10,FALSE))</f>
        <v/>
      </c>
      <c r="AC26" s="308" t="str">
        <f>IF(AC25="","",VLOOKUP(AC25,'別紙１-１　シフト記号表（従来型・ユニット型共通）'!$C$6:$L$47,10,FALSE))</f>
        <v/>
      </c>
      <c r="AD26" s="308" t="str">
        <f>IF(AD25="","",VLOOKUP(AD25,'別紙１-１　シフト記号表（従来型・ユニット型共通）'!$C$6:$L$47,10,FALSE))</f>
        <v/>
      </c>
      <c r="AE26" s="308" t="str">
        <f>IF(AE25="","",VLOOKUP(AE25,'別紙１-１　シフト記号表（従来型・ユニット型共通）'!$C$6:$L$47,10,FALSE))</f>
        <v/>
      </c>
      <c r="AF26" s="308" t="str">
        <f>IF(AF25="","",VLOOKUP(AF25,'別紙１-１　シフト記号表（従来型・ユニット型共通）'!$C$6:$L$47,10,FALSE))</f>
        <v/>
      </c>
      <c r="AG26" s="309" t="str">
        <f>IF(AG25="","",VLOOKUP(AG25,'別紙１-１　シフト記号表（従来型・ユニット型共通）'!$C$6:$L$47,10,FALSE))</f>
        <v/>
      </c>
      <c r="AH26" s="307" t="str">
        <f>IF(AH25="","",VLOOKUP(AH25,'別紙１-１　シフト記号表（従来型・ユニット型共通）'!$C$6:$L$47,10,FALSE))</f>
        <v/>
      </c>
      <c r="AI26" s="308" t="str">
        <f>IF(AI25="","",VLOOKUP(AI25,'別紙１-１　シフト記号表（従来型・ユニット型共通）'!$C$6:$L$47,10,FALSE))</f>
        <v/>
      </c>
      <c r="AJ26" s="308" t="str">
        <f>IF(AJ25="","",VLOOKUP(AJ25,'別紙１-１　シフト記号表（従来型・ユニット型共通）'!$C$6:$L$47,10,FALSE))</f>
        <v/>
      </c>
      <c r="AK26" s="308" t="str">
        <f>IF(AK25="","",VLOOKUP(AK25,'別紙１-１　シフト記号表（従来型・ユニット型共通）'!$C$6:$L$47,10,FALSE))</f>
        <v/>
      </c>
      <c r="AL26" s="308" t="str">
        <f>IF(AL25="","",VLOOKUP(AL25,'別紙１-１　シフト記号表（従来型・ユニット型共通）'!$C$6:$L$47,10,FALSE))</f>
        <v/>
      </c>
      <c r="AM26" s="308" t="str">
        <f>IF(AM25="","",VLOOKUP(AM25,'別紙１-１　シフト記号表（従来型・ユニット型共通）'!$C$6:$L$47,10,FALSE))</f>
        <v/>
      </c>
      <c r="AN26" s="309" t="str">
        <f>IF(AN25="","",VLOOKUP(AN25,'別紙１-１　シフト記号表（従来型・ユニット型共通）'!$C$6:$L$47,10,FALSE))</f>
        <v/>
      </c>
      <c r="AO26" s="307" t="str">
        <f>IF(AO25="","",VLOOKUP(AO25,'別紙１-１　シフト記号表（従来型・ユニット型共通）'!$C$6:$L$47,10,FALSE))</f>
        <v/>
      </c>
      <c r="AP26" s="308" t="str">
        <f>IF(AP25="","",VLOOKUP(AP25,'別紙１-１　シフト記号表（従来型・ユニット型共通）'!$C$6:$L$47,10,FALSE))</f>
        <v/>
      </c>
      <c r="AQ26" s="308" t="str">
        <f>IF(AQ25="","",VLOOKUP(AQ25,'別紙１-１　シフト記号表（従来型・ユニット型共通）'!$C$6:$L$47,10,FALSE))</f>
        <v/>
      </c>
      <c r="AR26" s="308" t="str">
        <f>IF(AR25="","",VLOOKUP(AR25,'別紙１-１　シフト記号表（従来型・ユニット型共通）'!$C$6:$L$47,10,FALSE))</f>
        <v/>
      </c>
      <c r="AS26" s="308" t="str">
        <f>IF(AS25="","",VLOOKUP(AS25,'別紙１-１　シフト記号表（従来型・ユニット型共通）'!$C$6:$L$47,10,FALSE))</f>
        <v/>
      </c>
      <c r="AT26" s="308" t="str">
        <f>IF(AT25="","",VLOOKUP(AT25,'別紙１-１　シフト記号表（従来型・ユニット型共通）'!$C$6:$L$47,10,FALSE))</f>
        <v/>
      </c>
      <c r="AU26" s="309" t="str">
        <f>IF(AU25="","",VLOOKUP(AU25,'別紙１-１　シフト記号表（従来型・ユニット型共通）'!$C$6:$L$47,10,FALSE))</f>
        <v/>
      </c>
      <c r="AV26" s="307" t="str">
        <f>IF(AV25="","",VLOOKUP(AV25,'別紙１-１　シフト記号表（従来型・ユニット型共通）'!$C$6:$L$47,10,FALSE))</f>
        <v/>
      </c>
      <c r="AW26" s="308" t="str">
        <f>IF(AW25="","",VLOOKUP(AW25,'別紙１-１　シフト記号表（従来型・ユニット型共通）'!$C$6:$L$47,10,FALSE))</f>
        <v/>
      </c>
      <c r="AX26" s="308" t="str">
        <f>IF(AX25="","",VLOOKUP(AX25,'別紙１-１　シフト記号表（従来型・ユニット型共通）'!$C$6:$L$47,10,FALSE))</f>
        <v/>
      </c>
      <c r="AY26" s="308" t="str">
        <f>IF(AY25="","",VLOOKUP(AY25,'別紙１-１　シフト記号表（従来型・ユニット型共通）'!$C$6:$L$47,10,FALSE))</f>
        <v/>
      </c>
      <c r="AZ26" s="308" t="str">
        <f>IF(AZ25="","",VLOOKUP(AZ25,'別紙１-１　シフト記号表（従来型・ユニット型共通）'!$C$6:$L$47,10,FALSE))</f>
        <v/>
      </c>
      <c r="BA26" s="308" t="str">
        <f>IF(BA25="","",VLOOKUP(BA25,'別紙１-１　シフト記号表（従来型・ユニット型共通）'!$C$6:$L$47,10,FALSE))</f>
        <v/>
      </c>
      <c r="BB26" s="309" t="str">
        <f>IF(BB25="","",VLOOKUP(BB25,'別紙１-１　シフト記号表（従来型・ユニット型共通）'!$C$6:$L$47,10,FALSE))</f>
        <v/>
      </c>
      <c r="BC26" s="307" t="str">
        <f>IF(BC25="","",VLOOKUP(BC25,'別紙１-１　シフト記号表（従来型・ユニット型共通）'!$C$6:$L$47,10,FALSE))</f>
        <v/>
      </c>
      <c r="BD26" s="308" t="str">
        <f>IF(BD25="","",VLOOKUP(BD25,'別紙１-１　シフト記号表（従来型・ユニット型共通）'!$C$6:$L$47,10,FALSE))</f>
        <v/>
      </c>
      <c r="BE26" s="308" t="str">
        <f>IF(BE25="","",VLOOKUP(BE25,'別紙１-１　シフト記号表（従来型・ユニット型共通）'!$C$6:$L$47,10,FALSE))</f>
        <v/>
      </c>
      <c r="BF26" s="1542">
        <f>IF($BI$3="４週",SUM(AA26:BB26),IF($BI$3="暦月",SUM(AA26:BE26),""))</f>
        <v>0</v>
      </c>
      <c r="BG26" s="1543"/>
      <c r="BH26" s="1544">
        <f>IF($BI$3="４週",BF26/4,IF($BI$3="暦月",(BF26/($BI$8/7)),""))</f>
        <v>0</v>
      </c>
      <c r="BI26" s="1543"/>
      <c r="BJ26" s="1539"/>
      <c r="BK26" s="1540"/>
      <c r="BL26" s="1540"/>
      <c r="BM26" s="1540"/>
      <c r="BN26" s="1541"/>
    </row>
    <row r="27" spans="2:66" ht="20.25" customHeight="1" x14ac:dyDescent="0.15">
      <c r="B27" s="1487">
        <f>B25+1</f>
        <v>6</v>
      </c>
      <c r="C27" s="1614"/>
      <c r="D27" s="1616"/>
      <c r="E27" s="1600"/>
      <c r="F27" s="1617"/>
      <c r="G27" s="1489"/>
      <c r="H27" s="1490"/>
      <c r="I27" s="302"/>
      <c r="J27" s="303"/>
      <c r="K27" s="302"/>
      <c r="L27" s="303"/>
      <c r="M27" s="1493"/>
      <c r="N27" s="1494"/>
      <c r="O27" s="1497"/>
      <c r="P27" s="1498"/>
      <c r="Q27" s="1498"/>
      <c r="R27" s="1490"/>
      <c r="S27" s="1501"/>
      <c r="T27" s="1502"/>
      <c r="U27" s="1502"/>
      <c r="V27" s="1502"/>
      <c r="W27" s="1503"/>
      <c r="X27" s="322" t="s">
        <v>921</v>
      </c>
      <c r="Z27" s="323"/>
      <c r="AA27" s="315"/>
      <c r="AB27" s="316"/>
      <c r="AC27" s="316"/>
      <c r="AD27" s="316"/>
      <c r="AE27" s="316"/>
      <c r="AF27" s="316"/>
      <c r="AG27" s="317"/>
      <c r="AH27" s="315"/>
      <c r="AI27" s="316"/>
      <c r="AJ27" s="316"/>
      <c r="AK27" s="316"/>
      <c r="AL27" s="316"/>
      <c r="AM27" s="316"/>
      <c r="AN27" s="317"/>
      <c r="AO27" s="315"/>
      <c r="AP27" s="316"/>
      <c r="AQ27" s="316"/>
      <c r="AR27" s="316"/>
      <c r="AS27" s="316"/>
      <c r="AT27" s="316"/>
      <c r="AU27" s="317"/>
      <c r="AV27" s="315"/>
      <c r="AW27" s="316"/>
      <c r="AX27" s="316"/>
      <c r="AY27" s="316"/>
      <c r="AZ27" s="316"/>
      <c r="BA27" s="316"/>
      <c r="BB27" s="317"/>
      <c r="BC27" s="315"/>
      <c r="BD27" s="316"/>
      <c r="BE27" s="318"/>
      <c r="BF27" s="1507"/>
      <c r="BG27" s="1508"/>
      <c r="BH27" s="1509"/>
      <c r="BI27" s="1510"/>
      <c r="BJ27" s="1511"/>
      <c r="BK27" s="1512"/>
      <c r="BL27" s="1512"/>
      <c r="BM27" s="1512"/>
      <c r="BN27" s="1513"/>
    </row>
    <row r="28" spans="2:66" ht="20.25" customHeight="1" x14ac:dyDescent="0.15">
      <c r="B28" s="1520"/>
      <c r="C28" s="1621"/>
      <c r="D28" s="1622"/>
      <c r="E28" s="1600"/>
      <c r="F28" s="1617"/>
      <c r="G28" s="1533"/>
      <c r="H28" s="1534"/>
      <c r="I28" s="302"/>
      <c r="J28" s="303">
        <f>G27</f>
        <v>0</v>
      </c>
      <c r="K28" s="302"/>
      <c r="L28" s="303">
        <f>M27</f>
        <v>0</v>
      </c>
      <c r="M28" s="1535"/>
      <c r="N28" s="1536"/>
      <c r="O28" s="1537"/>
      <c r="P28" s="1538"/>
      <c r="Q28" s="1538"/>
      <c r="R28" s="1534"/>
      <c r="S28" s="1501"/>
      <c r="T28" s="1502"/>
      <c r="U28" s="1502"/>
      <c r="V28" s="1502"/>
      <c r="W28" s="1503"/>
      <c r="X28" s="304" t="s">
        <v>924</v>
      </c>
      <c r="Y28" s="305"/>
      <c r="Z28" s="306"/>
      <c r="AA28" s="307" t="str">
        <f>IF(AA27="","",VLOOKUP(AA27,'別紙１-１　シフト記号表（従来型・ユニット型共通）'!$C$6:$L$47,10,FALSE))</f>
        <v/>
      </c>
      <c r="AB28" s="308" t="str">
        <f>IF(AB27="","",VLOOKUP(AB27,'別紙１-１　シフト記号表（従来型・ユニット型共通）'!$C$6:$L$47,10,FALSE))</f>
        <v/>
      </c>
      <c r="AC28" s="308" t="str">
        <f>IF(AC27="","",VLOOKUP(AC27,'別紙１-１　シフト記号表（従来型・ユニット型共通）'!$C$6:$L$47,10,FALSE))</f>
        <v/>
      </c>
      <c r="AD28" s="308" t="str">
        <f>IF(AD27="","",VLOOKUP(AD27,'別紙１-１　シフト記号表（従来型・ユニット型共通）'!$C$6:$L$47,10,FALSE))</f>
        <v/>
      </c>
      <c r="AE28" s="308" t="str">
        <f>IF(AE27="","",VLOOKUP(AE27,'別紙１-１　シフト記号表（従来型・ユニット型共通）'!$C$6:$L$47,10,FALSE))</f>
        <v/>
      </c>
      <c r="AF28" s="308" t="str">
        <f>IF(AF27="","",VLOOKUP(AF27,'別紙１-１　シフト記号表（従来型・ユニット型共通）'!$C$6:$L$47,10,FALSE))</f>
        <v/>
      </c>
      <c r="AG28" s="309" t="str">
        <f>IF(AG27="","",VLOOKUP(AG27,'別紙１-１　シフト記号表（従来型・ユニット型共通）'!$C$6:$L$47,10,FALSE))</f>
        <v/>
      </c>
      <c r="AH28" s="307" t="str">
        <f>IF(AH27="","",VLOOKUP(AH27,'別紙１-１　シフト記号表（従来型・ユニット型共通）'!$C$6:$L$47,10,FALSE))</f>
        <v/>
      </c>
      <c r="AI28" s="308" t="str">
        <f>IF(AI27="","",VLOOKUP(AI27,'別紙１-１　シフト記号表（従来型・ユニット型共通）'!$C$6:$L$47,10,FALSE))</f>
        <v/>
      </c>
      <c r="AJ28" s="308" t="str">
        <f>IF(AJ27="","",VLOOKUP(AJ27,'別紙１-１　シフト記号表（従来型・ユニット型共通）'!$C$6:$L$47,10,FALSE))</f>
        <v/>
      </c>
      <c r="AK28" s="308" t="str">
        <f>IF(AK27="","",VLOOKUP(AK27,'別紙１-１　シフト記号表（従来型・ユニット型共通）'!$C$6:$L$47,10,FALSE))</f>
        <v/>
      </c>
      <c r="AL28" s="308" t="str">
        <f>IF(AL27="","",VLOOKUP(AL27,'別紙１-１　シフト記号表（従来型・ユニット型共通）'!$C$6:$L$47,10,FALSE))</f>
        <v/>
      </c>
      <c r="AM28" s="308" t="str">
        <f>IF(AM27="","",VLOOKUP(AM27,'別紙１-１　シフト記号表（従来型・ユニット型共通）'!$C$6:$L$47,10,FALSE))</f>
        <v/>
      </c>
      <c r="AN28" s="309" t="str">
        <f>IF(AN27="","",VLOOKUP(AN27,'別紙１-１　シフト記号表（従来型・ユニット型共通）'!$C$6:$L$47,10,FALSE))</f>
        <v/>
      </c>
      <c r="AO28" s="307" t="str">
        <f>IF(AO27="","",VLOOKUP(AO27,'別紙１-１　シフト記号表（従来型・ユニット型共通）'!$C$6:$L$47,10,FALSE))</f>
        <v/>
      </c>
      <c r="AP28" s="308" t="str">
        <f>IF(AP27="","",VLOOKUP(AP27,'別紙１-１　シフト記号表（従来型・ユニット型共通）'!$C$6:$L$47,10,FALSE))</f>
        <v/>
      </c>
      <c r="AQ28" s="308" t="str">
        <f>IF(AQ27="","",VLOOKUP(AQ27,'別紙１-１　シフト記号表（従来型・ユニット型共通）'!$C$6:$L$47,10,FALSE))</f>
        <v/>
      </c>
      <c r="AR28" s="308" t="str">
        <f>IF(AR27="","",VLOOKUP(AR27,'別紙１-１　シフト記号表（従来型・ユニット型共通）'!$C$6:$L$47,10,FALSE))</f>
        <v/>
      </c>
      <c r="AS28" s="308" t="str">
        <f>IF(AS27="","",VLOOKUP(AS27,'別紙１-１　シフト記号表（従来型・ユニット型共通）'!$C$6:$L$47,10,FALSE))</f>
        <v/>
      </c>
      <c r="AT28" s="308" t="str">
        <f>IF(AT27="","",VLOOKUP(AT27,'別紙１-１　シフト記号表（従来型・ユニット型共通）'!$C$6:$L$47,10,FALSE))</f>
        <v/>
      </c>
      <c r="AU28" s="309" t="str">
        <f>IF(AU27="","",VLOOKUP(AU27,'別紙１-１　シフト記号表（従来型・ユニット型共通）'!$C$6:$L$47,10,FALSE))</f>
        <v/>
      </c>
      <c r="AV28" s="307" t="str">
        <f>IF(AV27="","",VLOOKUP(AV27,'別紙１-１　シフト記号表（従来型・ユニット型共通）'!$C$6:$L$47,10,FALSE))</f>
        <v/>
      </c>
      <c r="AW28" s="308" t="str">
        <f>IF(AW27="","",VLOOKUP(AW27,'別紙１-１　シフト記号表（従来型・ユニット型共通）'!$C$6:$L$47,10,FALSE))</f>
        <v/>
      </c>
      <c r="AX28" s="308" t="str">
        <f>IF(AX27="","",VLOOKUP(AX27,'別紙１-１　シフト記号表（従来型・ユニット型共通）'!$C$6:$L$47,10,FALSE))</f>
        <v/>
      </c>
      <c r="AY28" s="308" t="str">
        <f>IF(AY27="","",VLOOKUP(AY27,'別紙１-１　シフト記号表（従来型・ユニット型共通）'!$C$6:$L$47,10,FALSE))</f>
        <v/>
      </c>
      <c r="AZ28" s="308" t="str">
        <f>IF(AZ27="","",VLOOKUP(AZ27,'別紙１-１　シフト記号表（従来型・ユニット型共通）'!$C$6:$L$47,10,FALSE))</f>
        <v/>
      </c>
      <c r="BA28" s="308" t="str">
        <f>IF(BA27="","",VLOOKUP(BA27,'別紙１-１　シフト記号表（従来型・ユニット型共通）'!$C$6:$L$47,10,FALSE))</f>
        <v/>
      </c>
      <c r="BB28" s="309" t="str">
        <f>IF(BB27="","",VLOOKUP(BB27,'別紙１-１　シフト記号表（従来型・ユニット型共通）'!$C$6:$L$47,10,FALSE))</f>
        <v/>
      </c>
      <c r="BC28" s="307" t="str">
        <f>IF(BC27="","",VLOOKUP(BC27,'別紙１-１　シフト記号表（従来型・ユニット型共通）'!$C$6:$L$47,10,FALSE))</f>
        <v/>
      </c>
      <c r="BD28" s="308" t="str">
        <f>IF(BD27="","",VLOOKUP(BD27,'別紙１-１　シフト記号表（従来型・ユニット型共通）'!$C$6:$L$47,10,FALSE))</f>
        <v/>
      </c>
      <c r="BE28" s="308" t="str">
        <f>IF(BE27="","",VLOOKUP(BE27,'別紙１-１　シフト記号表（従来型・ユニット型共通）'!$C$6:$L$47,10,FALSE))</f>
        <v/>
      </c>
      <c r="BF28" s="1542">
        <f>IF($BI$3="４週",SUM(AA28:BB28),IF($BI$3="暦月",SUM(AA28:BE28),""))</f>
        <v>0</v>
      </c>
      <c r="BG28" s="1543"/>
      <c r="BH28" s="1544">
        <f>IF($BI$3="４週",BF28/4,IF($BI$3="暦月",(BF28/($BI$8/7)),""))</f>
        <v>0</v>
      </c>
      <c r="BI28" s="1543"/>
      <c r="BJ28" s="1539"/>
      <c r="BK28" s="1540"/>
      <c r="BL28" s="1540"/>
      <c r="BM28" s="1540"/>
      <c r="BN28" s="1541"/>
    </row>
    <row r="29" spans="2:66" ht="20.25" customHeight="1" x14ac:dyDescent="0.15">
      <c r="B29" s="1487">
        <f>B27+1</f>
        <v>7</v>
      </c>
      <c r="C29" s="1614"/>
      <c r="D29" s="1616"/>
      <c r="E29" s="1600"/>
      <c r="F29" s="1617"/>
      <c r="G29" s="1489"/>
      <c r="H29" s="1490"/>
      <c r="I29" s="302"/>
      <c r="J29" s="303"/>
      <c r="K29" s="302"/>
      <c r="L29" s="303"/>
      <c r="M29" s="1493"/>
      <c r="N29" s="1494"/>
      <c r="O29" s="1497"/>
      <c r="P29" s="1498"/>
      <c r="Q29" s="1498"/>
      <c r="R29" s="1490"/>
      <c r="S29" s="1501"/>
      <c r="T29" s="1502"/>
      <c r="U29" s="1502"/>
      <c r="V29" s="1502"/>
      <c r="W29" s="1503"/>
      <c r="X29" s="312" t="s">
        <v>921</v>
      </c>
      <c r="Y29" s="313"/>
      <c r="Z29" s="314"/>
      <c r="AA29" s="315"/>
      <c r="AB29" s="316"/>
      <c r="AC29" s="316"/>
      <c r="AD29" s="316"/>
      <c r="AE29" s="316"/>
      <c r="AF29" s="316"/>
      <c r="AG29" s="317"/>
      <c r="AH29" s="315"/>
      <c r="AI29" s="316"/>
      <c r="AJ29" s="316"/>
      <c r="AK29" s="316"/>
      <c r="AL29" s="316"/>
      <c r="AM29" s="316"/>
      <c r="AN29" s="317"/>
      <c r="AO29" s="315"/>
      <c r="AP29" s="316"/>
      <c r="AQ29" s="316"/>
      <c r="AR29" s="316"/>
      <c r="AS29" s="316"/>
      <c r="AT29" s="316"/>
      <c r="AU29" s="317"/>
      <c r="AV29" s="315"/>
      <c r="AW29" s="316"/>
      <c r="AX29" s="316"/>
      <c r="AY29" s="316"/>
      <c r="AZ29" s="316"/>
      <c r="BA29" s="316"/>
      <c r="BB29" s="317"/>
      <c r="BC29" s="315"/>
      <c r="BD29" s="316"/>
      <c r="BE29" s="318"/>
      <c r="BF29" s="1507"/>
      <c r="BG29" s="1508"/>
      <c r="BH29" s="1509"/>
      <c r="BI29" s="1510"/>
      <c r="BJ29" s="1511"/>
      <c r="BK29" s="1512"/>
      <c r="BL29" s="1512"/>
      <c r="BM29" s="1512"/>
      <c r="BN29" s="1513"/>
    </row>
    <row r="30" spans="2:66" ht="20.25" customHeight="1" x14ac:dyDescent="0.15">
      <c r="B30" s="1520"/>
      <c r="C30" s="1621"/>
      <c r="D30" s="1622"/>
      <c r="E30" s="1600"/>
      <c r="F30" s="1617"/>
      <c r="G30" s="1533"/>
      <c r="H30" s="1534"/>
      <c r="I30" s="302"/>
      <c r="J30" s="303">
        <f>G29</f>
        <v>0</v>
      </c>
      <c r="K30" s="302"/>
      <c r="L30" s="303">
        <f>M29</f>
        <v>0</v>
      </c>
      <c r="M30" s="1535"/>
      <c r="N30" s="1536"/>
      <c r="O30" s="1537"/>
      <c r="P30" s="1538"/>
      <c r="Q30" s="1538"/>
      <c r="R30" s="1534"/>
      <c r="S30" s="1501"/>
      <c r="T30" s="1502"/>
      <c r="U30" s="1502"/>
      <c r="V30" s="1502"/>
      <c r="W30" s="1503"/>
      <c r="X30" s="304" t="s">
        <v>924</v>
      </c>
      <c r="Y30" s="305"/>
      <c r="Z30" s="306"/>
      <c r="AA30" s="307" t="str">
        <f>IF(AA29="","",VLOOKUP(AA29,'別紙１-１　シフト記号表（従来型・ユニット型共通）'!$C$6:$L$47,10,FALSE))</f>
        <v/>
      </c>
      <c r="AB30" s="308" t="str">
        <f>IF(AB29="","",VLOOKUP(AB29,'別紙１-１　シフト記号表（従来型・ユニット型共通）'!$C$6:$L$47,10,FALSE))</f>
        <v/>
      </c>
      <c r="AC30" s="308" t="str">
        <f>IF(AC29="","",VLOOKUP(AC29,'別紙１-１　シフト記号表（従来型・ユニット型共通）'!$C$6:$L$47,10,FALSE))</f>
        <v/>
      </c>
      <c r="AD30" s="308" t="str">
        <f>IF(AD29="","",VLOOKUP(AD29,'別紙１-１　シフト記号表（従来型・ユニット型共通）'!$C$6:$L$47,10,FALSE))</f>
        <v/>
      </c>
      <c r="AE30" s="308" t="str">
        <f>IF(AE29="","",VLOOKUP(AE29,'別紙１-１　シフト記号表（従来型・ユニット型共通）'!$C$6:$L$47,10,FALSE))</f>
        <v/>
      </c>
      <c r="AF30" s="308" t="str">
        <f>IF(AF29="","",VLOOKUP(AF29,'別紙１-１　シフト記号表（従来型・ユニット型共通）'!$C$6:$L$47,10,FALSE))</f>
        <v/>
      </c>
      <c r="AG30" s="309" t="str">
        <f>IF(AG29="","",VLOOKUP(AG29,'別紙１-１　シフト記号表（従来型・ユニット型共通）'!$C$6:$L$47,10,FALSE))</f>
        <v/>
      </c>
      <c r="AH30" s="307" t="str">
        <f>IF(AH29="","",VLOOKUP(AH29,'別紙１-１　シフト記号表（従来型・ユニット型共通）'!$C$6:$L$47,10,FALSE))</f>
        <v/>
      </c>
      <c r="AI30" s="308" t="str">
        <f>IF(AI29="","",VLOOKUP(AI29,'別紙１-１　シフト記号表（従来型・ユニット型共通）'!$C$6:$L$47,10,FALSE))</f>
        <v/>
      </c>
      <c r="AJ30" s="308" t="str">
        <f>IF(AJ29="","",VLOOKUP(AJ29,'別紙１-１　シフト記号表（従来型・ユニット型共通）'!$C$6:$L$47,10,FALSE))</f>
        <v/>
      </c>
      <c r="AK30" s="308" t="str">
        <f>IF(AK29="","",VLOOKUP(AK29,'別紙１-１　シフト記号表（従来型・ユニット型共通）'!$C$6:$L$47,10,FALSE))</f>
        <v/>
      </c>
      <c r="AL30" s="308" t="str">
        <f>IF(AL29="","",VLOOKUP(AL29,'別紙１-１　シフト記号表（従来型・ユニット型共通）'!$C$6:$L$47,10,FALSE))</f>
        <v/>
      </c>
      <c r="AM30" s="308" t="str">
        <f>IF(AM29="","",VLOOKUP(AM29,'別紙１-１　シフト記号表（従来型・ユニット型共通）'!$C$6:$L$47,10,FALSE))</f>
        <v/>
      </c>
      <c r="AN30" s="309" t="str">
        <f>IF(AN29="","",VLOOKUP(AN29,'別紙１-１　シフト記号表（従来型・ユニット型共通）'!$C$6:$L$47,10,FALSE))</f>
        <v/>
      </c>
      <c r="AO30" s="307" t="str">
        <f>IF(AO29="","",VLOOKUP(AO29,'別紙１-１　シフト記号表（従来型・ユニット型共通）'!$C$6:$L$47,10,FALSE))</f>
        <v/>
      </c>
      <c r="AP30" s="308" t="str">
        <f>IF(AP29="","",VLOOKUP(AP29,'別紙１-１　シフト記号表（従来型・ユニット型共通）'!$C$6:$L$47,10,FALSE))</f>
        <v/>
      </c>
      <c r="AQ30" s="308" t="str">
        <f>IF(AQ29="","",VLOOKUP(AQ29,'別紙１-１　シフト記号表（従来型・ユニット型共通）'!$C$6:$L$47,10,FALSE))</f>
        <v/>
      </c>
      <c r="AR30" s="308" t="str">
        <f>IF(AR29="","",VLOOKUP(AR29,'別紙１-１　シフト記号表（従来型・ユニット型共通）'!$C$6:$L$47,10,FALSE))</f>
        <v/>
      </c>
      <c r="AS30" s="308" t="str">
        <f>IF(AS29="","",VLOOKUP(AS29,'別紙１-１　シフト記号表（従来型・ユニット型共通）'!$C$6:$L$47,10,FALSE))</f>
        <v/>
      </c>
      <c r="AT30" s="308" t="str">
        <f>IF(AT29="","",VLOOKUP(AT29,'別紙１-１　シフト記号表（従来型・ユニット型共通）'!$C$6:$L$47,10,FALSE))</f>
        <v/>
      </c>
      <c r="AU30" s="309" t="str">
        <f>IF(AU29="","",VLOOKUP(AU29,'別紙１-１　シフト記号表（従来型・ユニット型共通）'!$C$6:$L$47,10,FALSE))</f>
        <v/>
      </c>
      <c r="AV30" s="307" t="str">
        <f>IF(AV29="","",VLOOKUP(AV29,'別紙１-１　シフト記号表（従来型・ユニット型共通）'!$C$6:$L$47,10,FALSE))</f>
        <v/>
      </c>
      <c r="AW30" s="308" t="str">
        <f>IF(AW29="","",VLOOKUP(AW29,'別紙１-１　シフト記号表（従来型・ユニット型共通）'!$C$6:$L$47,10,FALSE))</f>
        <v/>
      </c>
      <c r="AX30" s="308" t="str">
        <f>IF(AX29="","",VLOOKUP(AX29,'別紙１-１　シフト記号表（従来型・ユニット型共通）'!$C$6:$L$47,10,FALSE))</f>
        <v/>
      </c>
      <c r="AY30" s="308" t="str">
        <f>IF(AY29="","",VLOOKUP(AY29,'別紙１-１　シフト記号表（従来型・ユニット型共通）'!$C$6:$L$47,10,FALSE))</f>
        <v/>
      </c>
      <c r="AZ30" s="308" t="str">
        <f>IF(AZ29="","",VLOOKUP(AZ29,'別紙１-１　シフト記号表（従来型・ユニット型共通）'!$C$6:$L$47,10,FALSE))</f>
        <v/>
      </c>
      <c r="BA30" s="308" t="str">
        <f>IF(BA29="","",VLOOKUP(BA29,'別紙１-１　シフト記号表（従来型・ユニット型共通）'!$C$6:$L$47,10,FALSE))</f>
        <v/>
      </c>
      <c r="BB30" s="309" t="str">
        <f>IF(BB29="","",VLOOKUP(BB29,'別紙１-１　シフト記号表（従来型・ユニット型共通）'!$C$6:$L$47,10,FALSE))</f>
        <v/>
      </c>
      <c r="BC30" s="307" t="str">
        <f>IF(BC29="","",VLOOKUP(BC29,'別紙１-１　シフト記号表（従来型・ユニット型共通）'!$C$6:$L$47,10,FALSE))</f>
        <v/>
      </c>
      <c r="BD30" s="308" t="str">
        <f>IF(BD29="","",VLOOKUP(BD29,'別紙１-１　シフト記号表（従来型・ユニット型共通）'!$C$6:$L$47,10,FALSE))</f>
        <v/>
      </c>
      <c r="BE30" s="308" t="str">
        <f>IF(BE29="","",VLOOKUP(BE29,'別紙１-１　シフト記号表（従来型・ユニット型共通）'!$C$6:$L$47,10,FALSE))</f>
        <v/>
      </c>
      <c r="BF30" s="1542">
        <f>IF($BI$3="４週",SUM(AA30:BB30),IF($BI$3="暦月",SUM(AA30:BE30),""))</f>
        <v>0</v>
      </c>
      <c r="BG30" s="1543"/>
      <c r="BH30" s="1544">
        <f>IF($BI$3="４週",BF30/4,IF($BI$3="暦月",(BF30/($BI$8/7)),""))</f>
        <v>0</v>
      </c>
      <c r="BI30" s="1543"/>
      <c r="BJ30" s="1539"/>
      <c r="BK30" s="1540"/>
      <c r="BL30" s="1540"/>
      <c r="BM30" s="1540"/>
      <c r="BN30" s="1541"/>
    </row>
    <row r="31" spans="2:66" ht="20.25" customHeight="1" x14ac:dyDescent="0.15">
      <c r="B31" s="1487">
        <f>B29+1</f>
        <v>8</v>
      </c>
      <c r="C31" s="1614"/>
      <c r="D31" s="1616"/>
      <c r="E31" s="1600"/>
      <c r="F31" s="1617"/>
      <c r="G31" s="1489"/>
      <c r="H31" s="1490"/>
      <c r="I31" s="302"/>
      <c r="J31" s="303"/>
      <c r="K31" s="302"/>
      <c r="L31" s="303"/>
      <c r="M31" s="1493"/>
      <c r="N31" s="1494"/>
      <c r="O31" s="1497"/>
      <c r="P31" s="1498"/>
      <c r="Q31" s="1498"/>
      <c r="R31" s="1490"/>
      <c r="S31" s="1501"/>
      <c r="T31" s="1502"/>
      <c r="U31" s="1502"/>
      <c r="V31" s="1502"/>
      <c r="W31" s="1503"/>
      <c r="X31" s="312" t="s">
        <v>921</v>
      </c>
      <c r="Y31" s="313"/>
      <c r="Z31" s="314"/>
      <c r="AA31" s="315"/>
      <c r="AB31" s="316"/>
      <c r="AC31" s="316"/>
      <c r="AD31" s="316"/>
      <c r="AE31" s="316"/>
      <c r="AF31" s="316"/>
      <c r="AG31" s="317"/>
      <c r="AH31" s="315"/>
      <c r="AI31" s="316"/>
      <c r="AJ31" s="316"/>
      <c r="AK31" s="316"/>
      <c r="AL31" s="316"/>
      <c r="AM31" s="316"/>
      <c r="AN31" s="317"/>
      <c r="AO31" s="315"/>
      <c r="AP31" s="316"/>
      <c r="AQ31" s="316"/>
      <c r="AR31" s="316"/>
      <c r="AS31" s="316"/>
      <c r="AT31" s="316"/>
      <c r="AU31" s="317"/>
      <c r="AV31" s="315"/>
      <c r="AW31" s="316"/>
      <c r="AX31" s="316"/>
      <c r="AY31" s="316"/>
      <c r="AZ31" s="316"/>
      <c r="BA31" s="316"/>
      <c r="BB31" s="317"/>
      <c r="BC31" s="315"/>
      <c r="BD31" s="316"/>
      <c r="BE31" s="318"/>
      <c r="BF31" s="1507"/>
      <c r="BG31" s="1508"/>
      <c r="BH31" s="1509"/>
      <c r="BI31" s="1510"/>
      <c r="BJ31" s="1511"/>
      <c r="BK31" s="1512"/>
      <c r="BL31" s="1512"/>
      <c r="BM31" s="1512"/>
      <c r="BN31" s="1513"/>
    </row>
    <row r="32" spans="2:66" ht="20.25" customHeight="1" x14ac:dyDescent="0.15">
      <c r="B32" s="1520"/>
      <c r="C32" s="1621"/>
      <c r="D32" s="1622"/>
      <c r="E32" s="1600"/>
      <c r="F32" s="1617"/>
      <c r="G32" s="1533"/>
      <c r="H32" s="1534"/>
      <c r="I32" s="302"/>
      <c r="J32" s="303">
        <f>G31</f>
        <v>0</v>
      </c>
      <c r="K32" s="302"/>
      <c r="L32" s="303">
        <f>M31</f>
        <v>0</v>
      </c>
      <c r="M32" s="1535"/>
      <c r="N32" s="1536"/>
      <c r="O32" s="1537"/>
      <c r="P32" s="1538"/>
      <c r="Q32" s="1538"/>
      <c r="R32" s="1534"/>
      <c r="S32" s="1501"/>
      <c r="T32" s="1502"/>
      <c r="U32" s="1502"/>
      <c r="V32" s="1502"/>
      <c r="W32" s="1503"/>
      <c r="X32" s="304" t="s">
        <v>924</v>
      </c>
      <c r="Y32" s="305"/>
      <c r="Z32" s="306"/>
      <c r="AA32" s="307" t="str">
        <f>IF(AA31="","",VLOOKUP(AA31,'別紙１-１　シフト記号表（従来型・ユニット型共通）'!$C$6:$L$47,10,FALSE))</f>
        <v/>
      </c>
      <c r="AB32" s="308" t="str">
        <f>IF(AB31="","",VLOOKUP(AB31,'別紙１-１　シフト記号表（従来型・ユニット型共通）'!$C$6:$L$47,10,FALSE))</f>
        <v/>
      </c>
      <c r="AC32" s="308" t="str">
        <f>IF(AC31="","",VLOOKUP(AC31,'別紙１-１　シフト記号表（従来型・ユニット型共通）'!$C$6:$L$47,10,FALSE))</f>
        <v/>
      </c>
      <c r="AD32" s="308" t="str">
        <f>IF(AD31="","",VLOOKUP(AD31,'別紙１-１　シフト記号表（従来型・ユニット型共通）'!$C$6:$L$47,10,FALSE))</f>
        <v/>
      </c>
      <c r="AE32" s="308" t="str">
        <f>IF(AE31="","",VLOOKUP(AE31,'別紙１-１　シフト記号表（従来型・ユニット型共通）'!$C$6:$L$47,10,FALSE))</f>
        <v/>
      </c>
      <c r="AF32" s="308" t="str">
        <f>IF(AF31="","",VLOOKUP(AF31,'別紙１-１　シフト記号表（従来型・ユニット型共通）'!$C$6:$L$47,10,FALSE))</f>
        <v/>
      </c>
      <c r="AG32" s="309" t="str">
        <f>IF(AG31="","",VLOOKUP(AG31,'別紙１-１　シフト記号表（従来型・ユニット型共通）'!$C$6:$L$47,10,FALSE))</f>
        <v/>
      </c>
      <c r="AH32" s="307" t="str">
        <f>IF(AH31="","",VLOOKUP(AH31,'別紙１-１　シフト記号表（従来型・ユニット型共通）'!$C$6:$L$47,10,FALSE))</f>
        <v/>
      </c>
      <c r="AI32" s="308" t="str">
        <f>IF(AI31="","",VLOOKUP(AI31,'別紙１-１　シフト記号表（従来型・ユニット型共通）'!$C$6:$L$47,10,FALSE))</f>
        <v/>
      </c>
      <c r="AJ32" s="308" t="str">
        <f>IF(AJ31="","",VLOOKUP(AJ31,'別紙１-１　シフト記号表（従来型・ユニット型共通）'!$C$6:$L$47,10,FALSE))</f>
        <v/>
      </c>
      <c r="AK32" s="308" t="str">
        <f>IF(AK31="","",VLOOKUP(AK31,'別紙１-１　シフト記号表（従来型・ユニット型共通）'!$C$6:$L$47,10,FALSE))</f>
        <v/>
      </c>
      <c r="AL32" s="308" t="str">
        <f>IF(AL31="","",VLOOKUP(AL31,'別紙１-１　シフト記号表（従来型・ユニット型共通）'!$C$6:$L$47,10,FALSE))</f>
        <v/>
      </c>
      <c r="AM32" s="308" t="str">
        <f>IF(AM31="","",VLOOKUP(AM31,'別紙１-１　シフト記号表（従来型・ユニット型共通）'!$C$6:$L$47,10,FALSE))</f>
        <v/>
      </c>
      <c r="AN32" s="309" t="str">
        <f>IF(AN31="","",VLOOKUP(AN31,'別紙１-１　シフト記号表（従来型・ユニット型共通）'!$C$6:$L$47,10,FALSE))</f>
        <v/>
      </c>
      <c r="AO32" s="307" t="str">
        <f>IF(AO31="","",VLOOKUP(AO31,'別紙１-１　シフト記号表（従来型・ユニット型共通）'!$C$6:$L$47,10,FALSE))</f>
        <v/>
      </c>
      <c r="AP32" s="308" t="str">
        <f>IF(AP31="","",VLOOKUP(AP31,'別紙１-１　シフト記号表（従来型・ユニット型共通）'!$C$6:$L$47,10,FALSE))</f>
        <v/>
      </c>
      <c r="AQ32" s="308" t="str">
        <f>IF(AQ31="","",VLOOKUP(AQ31,'別紙１-１　シフト記号表（従来型・ユニット型共通）'!$C$6:$L$47,10,FALSE))</f>
        <v/>
      </c>
      <c r="AR32" s="308" t="str">
        <f>IF(AR31="","",VLOOKUP(AR31,'別紙１-１　シフト記号表（従来型・ユニット型共通）'!$C$6:$L$47,10,FALSE))</f>
        <v/>
      </c>
      <c r="AS32" s="308" t="str">
        <f>IF(AS31="","",VLOOKUP(AS31,'別紙１-１　シフト記号表（従来型・ユニット型共通）'!$C$6:$L$47,10,FALSE))</f>
        <v/>
      </c>
      <c r="AT32" s="308" t="str">
        <f>IF(AT31="","",VLOOKUP(AT31,'別紙１-１　シフト記号表（従来型・ユニット型共通）'!$C$6:$L$47,10,FALSE))</f>
        <v/>
      </c>
      <c r="AU32" s="309" t="str">
        <f>IF(AU31="","",VLOOKUP(AU31,'別紙１-１　シフト記号表（従来型・ユニット型共通）'!$C$6:$L$47,10,FALSE))</f>
        <v/>
      </c>
      <c r="AV32" s="307" t="str">
        <f>IF(AV31="","",VLOOKUP(AV31,'別紙１-１　シフト記号表（従来型・ユニット型共通）'!$C$6:$L$47,10,FALSE))</f>
        <v/>
      </c>
      <c r="AW32" s="308" t="str">
        <f>IF(AW31="","",VLOOKUP(AW31,'別紙１-１　シフト記号表（従来型・ユニット型共通）'!$C$6:$L$47,10,FALSE))</f>
        <v/>
      </c>
      <c r="AX32" s="308" t="str">
        <f>IF(AX31="","",VLOOKUP(AX31,'別紙１-１　シフト記号表（従来型・ユニット型共通）'!$C$6:$L$47,10,FALSE))</f>
        <v/>
      </c>
      <c r="AY32" s="308" t="str">
        <f>IF(AY31="","",VLOOKUP(AY31,'別紙１-１　シフト記号表（従来型・ユニット型共通）'!$C$6:$L$47,10,FALSE))</f>
        <v/>
      </c>
      <c r="AZ32" s="308" t="str">
        <f>IF(AZ31="","",VLOOKUP(AZ31,'別紙１-１　シフト記号表（従来型・ユニット型共通）'!$C$6:$L$47,10,FALSE))</f>
        <v/>
      </c>
      <c r="BA32" s="308" t="str">
        <f>IF(BA31="","",VLOOKUP(BA31,'別紙１-１　シフト記号表（従来型・ユニット型共通）'!$C$6:$L$47,10,FALSE))</f>
        <v/>
      </c>
      <c r="BB32" s="309" t="str">
        <f>IF(BB31="","",VLOOKUP(BB31,'別紙１-１　シフト記号表（従来型・ユニット型共通）'!$C$6:$L$47,10,FALSE))</f>
        <v/>
      </c>
      <c r="BC32" s="307" t="str">
        <f>IF(BC31="","",VLOOKUP(BC31,'別紙１-１　シフト記号表（従来型・ユニット型共通）'!$C$6:$L$47,10,FALSE))</f>
        <v/>
      </c>
      <c r="BD32" s="308" t="str">
        <f>IF(BD31="","",VLOOKUP(BD31,'別紙１-１　シフト記号表（従来型・ユニット型共通）'!$C$6:$L$47,10,FALSE))</f>
        <v/>
      </c>
      <c r="BE32" s="308" t="str">
        <f>IF(BE31="","",VLOOKUP(BE31,'別紙１-１　シフト記号表（従来型・ユニット型共通）'!$C$6:$L$47,10,FALSE))</f>
        <v/>
      </c>
      <c r="BF32" s="1542">
        <f>IF($BI$3="４週",SUM(AA32:BB32),IF($BI$3="暦月",SUM(AA32:BE32),""))</f>
        <v>0</v>
      </c>
      <c r="BG32" s="1543"/>
      <c r="BH32" s="1544">
        <f>IF($BI$3="４週",BF32/4,IF($BI$3="暦月",(BF32/($BI$8/7)),""))</f>
        <v>0</v>
      </c>
      <c r="BI32" s="1543"/>
      <c r="BJ32" s="1539"/>
      <c r="BK32" s="1540"/>
      <c r="BL32" s="1540"/>
      <c r="BM32" s="1540"/>
      <c r="BN32" s="1541"/>
    </row>
    <row r="33" spans="2:66" ht="20.25" customHeight="1" x14ac:dyDescent="0.15">
      <c r="B33" s="1487">
        <f>B31+1</f>
        <v>9</v>
      </c>
      <c r="C33" s="1614"/>
      <c r="D33" s="1616"/>
      <c r="E33" s="1600"/>
      <c r="F33" s="1617"/>
      <c r="G33" s="1489"/>
      <c r="H33" s="1490"/>
      <c r="I33" s="302"/>
      <c r="J33" s="303"/>
      <c r="K33" s="302"/>
      <c r="L33" s="303"/>
      <c r="M33" s="1493"/>
      <c r="N33" s="1494"/>
      <c r="O33" s="1497"/>
      <c r="P33" s="1498"/>
      <c r="Q33" s="1498"/>
      <c r="R33" s="1490"/>
      <c r="S33" s="1501"/>
      <c r="T33" s="1502"/>
      <c r="U33" s="1502"/>
      <c r="V33" s="1502"/>
      <c r="W33" s="1503"/>
      <c r="X33" s="312" t="s">
        <v>921</v>
      </c>
      <c r="Y33" s="313"/>
      <c r="Z33" s="314"/>
      <c r="AA33" s="315"/>
      <c r="AB33" s="316"/>
      <c r="AC33" s="316"/>
      <c r="AD33" s="316"/>
      <c r="AE33" s="316"/>
      <c r="AF33" s="316"/>
      <c r="AG33" s="317"/>
      <c r="AH33" s="315"/>
      <c r="AI33" s="316"/>
      <c r="AJ33" s="316"/>
      <c r="AK33" s="316"/>
      <c r="AL33" s="316"/>
      <c r="AM33" s="316"/>
      <c r="AN33" s="317"/>
      <c r="AO33" s="315"/>
      <c r="AP33" s="316"/>
      <c r="AQ33" s="316"/>
      <c r="AR33" s="316"/>
      <c r="AS33" s="316"/>
      <c r="AT33" s="316"/>
      <c r="AU33" s="317"/>
      <c r="AV33" s="315"/>
      <c r="AW33" s="316"/>
      <c r="AX33" s="316"/>
      <c r="AY33" s="316"/>
      <c r="AZ33" s="316"/>
      <c r="BA33" s="316"/>
      <c r="BB33" s="317"/>
      <c r="BC33" s="315"/>
      <c r="BD33" s="316"/>
      <c r="BE33" s="318"/>
      <c r="BF33" s="1507"/>
      <c r="BG33" s="1508"/>
      <c r="BH33" s="1509"/>
      <c r="BI33" s="1510"/>
      <c r="BJ33" s="1511"/>
      <c r="BK33" s="1512"/>
      <c r="BL33" s="1512"/>
      <c r="BM33" s="1512"/>
      <c r="BN33" s="1513"/>
    </row>
    <row r="34" spans="2:66" ht="20.25" customHeight="1" x14ac:dyDescent="0.15">
      <c r="B34" s="1520"/>
      <c r="C34" s="1621"/>
      <c r="D34" s="1622"/>
      <c r="E34" s="1600"/>
      <c r="F34" s="1617"/>
      <c r="G34" s="1533"/>
      <c r="H34" s="1534"/>
      <c r="I34" s="302"/>
      <c r="J34" s="303">
        <f>G33</f>
        <v>0</v>
      </c>
      <c r="K34" s="302"/>
      <c r="L34" s="303">
        <f>M33</f>
        <v>0</v>
      </c>
      <c r="M34" s="1535"/>
      <c r="N34" s="1536"/>
      <c r="O34" s="1537"/>
      <c r="P34" s="1538"/>
      <c r="Q34" s="1538"/>
      <c r="R34" s="1534"/>
      <c r="S34" s="1501"/>
      <c r="T34" s="1502"/>
      <c r="U34" s="1502"/>
      <c r="V34" s="1502"/>
      <c r="W34" s="1503"/>
      <c r="X34" s="319" t="s">
        <v>924</v>
      </c>
      <c r="Y34" s="320"/>
      <c r="Z34" s="321"/>
      <c r="AA34" s="307" t="str">
        <f>IF(AA33="","",VLOOKUP(AA33,'別紙１-１　シフト記号表（従来型・ユニット型共通）'!$C$6:$L$47,10,FALSE))</f>
        <v/>
      </c>
      <c r="AB34" s="308" t="str">
        <f>IF(AB33="","",VLOOKUP(AB33,'別紙１-１　シフト記号表（従来型・ユニット型共通）'!$C$6:$L$47,10,FALSE))</f>
        <v/>
      </c>
      <c r="AC34" s="308" t="str">
        <f>IF(AC33="","",VLOOKUP(AC33,'別紙１-１　シフト記号表（従来型・ユニット型共通）'!$C$6:$L$47,10,FALSE))</f>
        <v/>
      </c>
      <c r="AD34" s="308" t="str">
        <f>IF(AD33="","",VLOOKUP(AD33,'別紙１-１　シフト記号表（従来型・ユニット型共通）'!$C$6:$L$47,10,FALSE))</f>
        <v/>
      </c>
      <c r="AE34" s="308" t="str">
        <f>IF(AE33="","",VLOOKUP(AE33,'別紙１-１　シフト記号表（従来型・ユニット型共通）'!$C$6:$L$47,10,FALSE))</f>
        <v/>
      </c>
      <c r="AF34" s="308" t="str">
        <f>IF(AF33="","",VLOOKUP(AF33,'別紙１-１　シフト記号表（従来型・ユニット型共通）'!$C$6:$L$47,10,FALSE))</f>
        <v/>
      </c>
      <c r="AG34" s="309" t="str">
        <f>IF(AG33="","",VLOOKUP(AG33,'別紙１-１　シフト記号表（従来型・ユニット型共通）'!$C$6:$L$47,10,FALSE))</f>
        <v/>
      </c>
      <c r="AH34" s="307" t="str">
        <f>IF(AH33="","",VLOOKUP(AH33,'別紙１-１　シフト記号表（従来型・ユニット型共通）'!$C$6:$L$47,10,FALSE))</f>
        <v/>
      </c>
      <c r="AI34" s="308" t="str">
        <f>IF(AI33="","",VLOOKUP(AI33,'別紙１-１　シフト記号表（従来型・ユニット型共通）'!$C$6:$L$47,10,FALSE))</f>
        <v/>
      </c>
      <c r="AJ34" s="308" t="str">
        <f>IF(AJ33="","",VLOOKUP(AJ33,'別紙１-１　シフト記号表（従来型・ユニット型共通）'!$C$6:$L$47,10,FALSE))</f>
        <v/>
      </c>
      <c r="AK34" s="308" t="str">
        <f>IF(AK33="","",VLOOKUP(AK33,'別紙１-１　シフト記号表（従来型・ユニット型共通）'!$C$6:$L$47,10,FALSE))</f>
        <v/>
      </c>
      <c r="AL34" s="308" t="str">
        <f>IF(AL33="","",VLOOKUP(AL33,'別紙１-１　シフト記号表（従来型・ユニット型共通）'!$C$6:$L$47,10,FALSE))</f>
        <v/>
      </c>
      <c r="AM34" s="308" t="str">
        <f>IF(AM33="","",VLOOKUP(AM33,'別紙１-１　シフト記号表（従来型・ユニット型共通）'!$C$6:$L$47,10,FALSE))</f>
        <v/>
      </c>
      <c r="AN34" s="309" t="str">
        <f>IF(AN33="","",VLOOKUP(AN33,'別紙１-１　シフト記号表（従来型・ユニット型共通）'!$C$6:$L$47,10,FALSE))</f>
        <v/>
      </c>
      <c r="AO34" s="307" t="str">
        <f>IF(AO33="","",VLOOKUP(AO33,'別紙１-１　シフト記号表（従来型・ユニット型共通）'!$C$6:$L$47,10,FALSE))</f>
        <v/>
      </c>
      <c r="AP34" s="308" t="str">
        <f>IF(AP33="","",VLOOKUP(AP33,'別紙１-１　シフト記号表（従来型・ユニット型共通）'!$C$6:$L$47,10,FALSE))</f>
        <v/>
      </c>
      <c r="AQ34" s="308" t="str">
        <f>IF(AQ33="","",VLOOKUP(AQ33,'別紙１-１　シフト記号表（従来型・ユニット型共通）'!$C$6:$L$47,10,FALSE))</f>
        <v/>
      </c>
      <c r="AR34" s="308" t="str">
        <f>IF(AR33="","",VLOOKUP(AR33,'別紙１-１　シフト記号表（従来型・ユニット型共通）'!$C$6:$L$47,10,FALSE))</f>
        <v/>
      </c>
      <c r="AS34" s="308" t="str">
        <f>IF(AS33="","",VLOOKUP(AS33,'別紙１-１　シフト記号表（従来型・ユニット型共通）'!$C$6:$L$47,10,FALSE))</f>
        <v/>
      </c>
      <c r="AT34" s="308" t="str">
        <f>IF(AT33="","",VLOOKUP(AT33,'別紙１-１　シフト記号表（従来型・ユニット型共通）'!$C$6:$L$47,10,FALSE))</f>
        <v/>
      </c>
      <c r="AU34" s="309" t="str">
        <f>IF(AU33="","",VLOOKUP(AU33,'別紙１-１　シフト記号表（従来型・ユニット型共通）'!$C$6:$L$47,10,FALSE))</f>
        <v/>
      </c>
      <c r="AV34" s="307" t="str">
        <f>IF(AV33="","",VLOOKUP(AV33,'別紙１-１　シフト記号表（従来型・ユニット型共通）'!$C$6:$L$47,10,FALSE))</f>
        <v/>
      </c>
      <c r="AW34" s="308" t="str">
        <f>IF(AW33="","",VLOOKUP(AW33,'別紙１-１　シフト記号表（従来型・ユニット型共通）'!$C$6:$L$47,10,FALSE))</f>
        <v/>
      </c>
      <c r="AX34" s="308" t="str">
        <f>IF(AX33="","",VLOOKUP(AX33,'別紙１-１　シフト記号表（従来型・ユニット型共通）'!$C$6:$L$47,10,FALSE))</f>
        <v/>
      </c>
      <c r="AY34" s="308" t="str">
        <f>IF(AY33="","",VLOOKUP(AY33,'別紙１-１　シフト記号表（従来型・ユニット型共通）'!$C$6:$L$47,10,FALSE))</f>
        <v/>
      </c>
      <c r="AZ34" s="308" t="str">
        <f>IF(AZ33="","",VLOOKUP(AZ33,'別紙１-１　シフト記号表（従来型・ユニット型共通）'!$C$6:$L$47,10,FALSE))</f>
        <v/>
      </c>
      <c r="BA34" s="308" t="str">
        <f>IF(BA33="","",VLOOKUP(BA33,'別紙１-１　シフト記号表（従来型・ユニット型共通）'!$C$6:$L$47,10,FALSE))</f>
        <v/>
      </c>
      <c r="BB34" s="309" t="str">
        <f>IF(BB33="","",VLOOKUP(BB33,'別紙１-１　シフト記号表（従来型・ユニット型共通）'!$C$6:$L$47,10,FALSE))</f>
        <v/>
      </c>
      <c r="BC34" s="307" t="str">
        <f>IF(BC33="","",VLOOKUP(BC33,'別紙１-１　シフト記号表（従来型・ユニット型共通）'!$C$6:$L$47,10,FALSE))</f>
        <v/>
      </c>
      <c r="BD34" s="308" t="str">
        <f>IF(BD33="","",VLOOKUP(BD33,'別紙１-１　シフト記号表（従来型・ユニット型共通）'!$C$6:$L$47,10,FALSE))</f>
        <v/>
      </c>
      <c r="BE34" s="308" t="str">
        <f>IF(BE33="","",VLOOKUP(BE33,'別紙１-１　シフト記号表（従来型・ユニット型共通）'!$C$6:$L$47,10,FALSE))</f>
        <v/>
      </c>
      <c r="BF34" s="1542">
        <f>IF($BI$3="４週",SUM(AA34:BB34),IF($BI$3="暦月",SUM(AA34:BE34),""))</f>
        <v>0</v>
      </c>
      <c r="BG34" s="1543"/>
      <c r="BH34" s="1544">
        <f>IF($BI$3="４週",BF34/4,IF($BI$3="暦月",(BF34/($BI$8/7)),""))</f>
        <v>0</v>
      </c>
      <c r="BI34" s="1543"/>
      <c r="BJ34" s="1539"/>
      <c r="BK34" s="1540"/>
      <c r="BL34" s="1540"/>
      <c r="BM34" s="1540"/>
      <c r="BN34" s="1541"/>
    </row>
    <row r="35" spans="2:66" ht="20.25" customHeight="1" x14ac:dyDescent="0.15">
      <c r="B35" s="1487">
        <f>B33+1</f>
        <v>10</v>
      </c>
      <c r="C35" s="1614"/>
      <c r="D35" s="1616"/>
      <c r="E35" s="1600"/>
      <c r="F35" s="1617"/>
      <c r="G35" s="1489"/>
      <c r="H35" s="1490"/>
      <c r="I35" s="302"/>
      <c r="J35" s="303"/>
      <c r="K35" s="302"/>
      <c r="L35" s="303"/>
      <c r="M35" s="1493"/>
      <c r="N35" s="1494"/>
      <c r="O35" s="1497"/>
      <c r="P35" s="1498"/>
      <c r="Q35" s="1498"/>
      <c r="R35" s="1490"/>
      <c r="S35" s="1501"/>
      <c r="T35" s="1502"/>
      <c r="U35" s="1502"/>
      <c r="V35" s="1502"/>
      <c r="W35" s="1503"/>
      <c r="X35" s="322" t="s">
        <v>921</v>
      </c>
      <c r="Z35" s="323"/>
      <c r="AA35" s="315"/>
      <c r="AB35" s="316"/>
      <c r="AC35" s="316"/>
      <c r="AD35" s="316"/>
      <c r="AE35" s="316"/>
      <c r="AF35" s="316"/>
      <c r="AG35" s="317"/>
      <c r="AH35" s="315"/>
      <c r="AI35" s="316"/>
      <c r="AJ35" s="316"/>
      <c r="AK35" s="316"/>
      <c r="AL35" s="316"/>
      <c r="AM35" s="316"/>
      <c r="AN35" s="317"/>
      <c r="AO35" s="315"/>
      <c r="AP35" s="316"/>
      <c r="AQ35" s="316"/>
      <c r="AR35" s="316"/>
      <c r="AS35" s="316"/>
      <c r="AT35" s="316"/>
      <c r="AU35" s="317"/>
      <c r="AV35" s="315"/>
      <c r="AW35" s="316"/>
      <c r="AX35" s="316"/>
      <c r="AY35" s="316"/>
      <c r="AZ35" s="316"/>
      <c r="BA35" s="316"/>
      <c r="BB35" s="317"/>
      <c r="BC35" s="315"/>
      <c r="BD35" s="316"/>
      <c r="BE35" s="318"/>
      <c r="BF35" s="1507"/>
      <c r="BG35" s="1508"/>
      <c r="BH35" s="1509"/>
      <c r="BI35" s="1510"/>
      <c r="BJ35" s="1511"/>
      <c r="BK35" s="1512"/>
      <c r="BL35" s="1512"/>
      <c r="BM35" s="1512"/>
      <c r="BN35" s="1513"/>
    </row>
    <row r="36" spans="2:66" ht="20.25" customHeight="1" x14ac:dyDescent="0.15">
      <c r="B36" s="1520"/>
      <c r="C36" s="1621"/>
      <c r="D36" s="1622"/>
      <c r="E36" s="1600"/>
      <c r="F36" s="1617"/>
      <c r="G36" s="1533"/>
      <c r="H36" s="1534"/>
      <c r="I36" s="302"/>
      <c r="J36" s="303">
        <f>G35</f>
        <v>0</v>
      </c>
      <c r="K36" s="302"/>
      <c r="L36" s="303">
        <f>M35</f>
        <v>0</v>
      </c>
      <c r="M36" s="1535"/>
      <c r="N36" s="1536"/>
      <c r="O36" s="1537"/>
      <c r="P36" s="1538"/>
      <c r="Q36" s="1538"/>
      <c r="R36" s="1534"/>
      <c r="S36" s="1501"/>
      <c r="T36" s="1502"/>
      <c r="U36" s="1502"/>
      <c r="V36" s="1502"/>
      <c r="W36" s="1503"/>
      <c r="X36" s="319" t="s">
        <v>924</v>
      </c>
      <c r="Y36" s="320"/>
      <c r="Z36" s="321"/>
      <c r="AA36" s="307" t="str">
        <f>IF(AA35="","",VLOOKUP(AA35,'別紙１-１　シフト記号表（従来型・ユニット型共通）'!$C$6:$L$47,10,FALSE))</f>
        <v/>
      </c>
      <c r="AB36" s="308" t="str">
        <f>IF(AB35="","",VLOOKUP(AB35,'別紙１-１　シフト記号表（従来型・ユニット型共通）'!$C$6:$L$47,10,FALSE))</f>
        <v/>
      </c>
      <c r="AC36" s="308" t="str">
        <f>IF(AC35="","",VLOOKUP(AC35,'別紙１-１　シフト記号表（従来型・ユニット型共通）'!$C$6:$L$47,10,FALSE))</f>
        <v/>
      </c>
      <c r="AD36" s="308" t="str">
        <f>IF(AD35="","",VLOOKUP(AD35,'別紙１-１　シフト記号表（従来型・ユニット型共通）'!$C$6:$L$47,10,FALSE))</f>
        <v/>
      </c>
      <c r="AE36" s="308" t="str">
        <f>IF(AE35="","",VLOOKUP(AE35,'別紙１-１　シフト記号表（従来型・ユニット型共通）'!$C$6:$L$47,10,FALSE))</f>
        <v/>
      </c>
      <c r="AF36" s="308" t="str">
        <f>IF(AF35="","",VLOOKUP(AF35,'別紙１-１　シフト記号表（従来型・ユニット型共通）'!$C$6:$L$47,10,FALSE))</f>
        <v/>
      </c>
      <c r="AG36" s="309" t="str">
        <f>IF(AG35="","",VLOOKUP(AG35,'別紙１-１　シフト記号表（従来型・ユニット型共通）'!$C$6:$L$47,10,FALSE))</f>
        <v/>
      </c>
      <c r="AH36" s="307" t="str">
        <f>IF(AH35="","",VLOOKUP(AH35,'別紙１-１　シフト記号表（従来型・ユニット型共通）'!$C$6:$L$47,10,FALSE))</f>
        <v/>
      </c>
      <c r="AI36" s="308" t="str">
        <f>IF(AI35="","",VLOOKUP(AI35,'別紙１-１　シフト記号表（従来型・ユニット型共通）'!$C$6:$L$47,10,FALSE))</f>
        <v/>
      </c>
      <c r="AJ36" s="308" t="str">
        <f>IF(AJ35="","",VLOOKUP(AJ35,'別紙１-１　シフト記号表（従来型・ユニット型共通）'!$C$6:$L$47,10,FALSE))</f>
        <v/>
      </c>
      <c r="AK36" s="308" t="str">
        <f>IF(AK35="","",VLOOKUP(AK35,'別紙１-１　シフト記号表（従来型・ユニット型共通）'!$C$6:$L$47,10,FALSE))</f>
        <v/>
      </c>
      <c r="AL36" s="308" t="str">
        <f>IF(AL35="","",VLOOKUP(AL35,'別紙１-１　シフト記号表（従来型・ユニット型共通）'!$C$6:$L$47,10,FALSE))</f>
        <v/>
      </c>
      <c r="AM36" s="308" t="str">
        <f>IF(AM35="","",VLOOKUP(AM35,'別紙１-１　シフト記号表（従来型・ユニット型共通）'!$C$6:$L$47,10,FALSE))</f>
        <v/>
      </c>
      <c r="AN36" s="309" t="str">
        <f>IF(AN35="","",VLOOKUP(AN35,'別紙１-１　シフト記号表（従来型・ユニット型共通）'!$C$6:$L$47,10,FALSE))</f>
        <v/>
      </c>
      <c r="AO36" s="307" t="str">
        <f>IF(AO35="","",VLOOKUP(AO35,'別紙１-１　シフト記号表（従来型・ユニット型共通）'!$C$6:$L$47,10,FALSE))</f>
        <v/>
      </c>
      <c r="AP36" s="308" t="str">
        <f>IF(AP35="","",VLOOKUP(AP35,'別紙１-１　シフト記号表（従来型・ユニット型共通）'!$C$6:$L$47,10,FALSE))</f>
        <v/>
      </c>
      <c r="AQ36" s="308" t="str">
        <f>IF(AQ35="","",VLOOKUP(AQ35,'別紙１-１　シフト記号表（従来型・ユニット型共通）'!$C$6:$L$47,10,FALSE))</f>
        <v/>
      </c>
      <c r="AR36" s="308" t="str">
        <f>IF(AR35="","",VLOOKUP(AR35,'別紙１-１　シフト記号表（従来型・ユニット型共通）'!$C$6:$L$47,10,FALSE))</f>
        <v/>
      </c>
      <c r="AS36" s="308" t="str">
        <f>IF(AS35="","",VLOOKUP(AS35,'別紙１-１　シフト記号表（従来型・ユニット型共通）'!$C$6:$L$47,10,FALSE))</f>
        <v/>
      </c>
      <c r="AT36" s="308" t="str">
        <f>IF(AT35="","",VLOOKUP(AT35,'別紙１-１　シフト記号表（従来型・ユニット型共通）'!$C$6:$L$47,10,FALSE))</f>
        <v/>
      </c>
      <c r="AU36" s="309" t="str">
        <f>IF(AU35="","",VLOOKUP(AU35,'別紙１-１　シフト記号表（従来型・ユニット型共通）'!$C$6:$L$47,10,FALSE))</f>
        <v/>
      </c>
      <c r="AV36" s="307" t="str">
        <f>IF(AV35="","",VLOOKUP(AV35,'別紙１-１　シフト記号表（従来型・ユニット型共通）'!$C$6:$L$47,10,FALSE))</f>
        <v/>
      </c>
      <c r="AW36" s="308" t="str">
        <f>IF(AW35="","",VLOOKUP(AW35,'別紙１-１　シフト記号表（従来型・ユニット型共通）'!$C$6:$L$47,10,FALSE))</f>
        <v/>
      </c>
      <c r="AX36" s="308" t="str">
        <f>IF(AX35="","",VLOOKUP(AX35,'別紙１-１　シフト記号表（従来型・ユニット型共通）'!$C$6:$L$47,10,FALSE))</f>
        <v/>
      </c>
      <c r="AY36" s="308" t="str">
        <f>IF(AY35="","",VLOOKUP(AY35,'別紙１-１　シフト記号表（従来型・ユニット型共通）'!$C$6:$L$47,10,FALSE))</f>
        <v/>
      </c>
      <c r="AZ36" s="308" t="str">
        <f>IF(AZ35="","",VLOOKUP(AZ35,'別紙１-１　シフト記号表（従来型・ユニット型共通）'!$C$6:$L$47,10,FALSE))</f>
        <v/>
      </c>
      <c r="BA36" s="308" t="str">
        <f>IF(BA35="","",VLOOKUP(BA35,'別紙１-１　シフト記号表（従来型・ユニット型共通）'!$C$6:$L$47,10,FALSE))</f>
        <v/>
      </c>
      <c r="BB36" s="309" t="str">
        <f>IF(BB35="","",VLOOKUP(BB35,'別紙１-１　シフト記号表（従来型・ユニット型共通）'!$C$6:$L$47,10,FALSE))</f>
        <v/>
      </c>
      <c r="BC36" s="307" t="str">
        <f>IF(BC35="","",VLOOKUP(BC35,'別紙１-１　シフト記号表（従来型・ユニット型共通）'!$C$6:$L$47,10,FALSE))</f>
        <v/>
      </c>
      <c r="BD36" s="308" t="str">
        <f>IF(BD35="","",VLOOKUP(BD35,'別紙１-１　シフト記号表（従来型・ユニット型共通）'!$C$6:$L$47,10,FALSE))</f>
        <v/>
      </c>
      <c r="BE36" s="308" t="str">
        <f>IF(BE35="","",VLOOKUP(BE35,'別紙１-１　シフト記号表（従来型・ユニット型共通）'!$C$6:$L$47,10,FALSE))</f>
        <v/>
      </c>
      <c r="BF36" s="1542">
        <f>IF($BI$3="４週",SUM(AA36:BB36),IF($BI$3="暦月",SUM(AA36:BE36),""))</f>
        <v>0</v>
      </c>
      <c r="BG36" s="1543"/>
      <c r="BH36" s="1544">
        <f>IF($BI$3="４週",BF36/4,IF($BI$3="暦月",(BF36/($BI$8/7)),""))</f>
        <v>0</v>
      </c>
      <c r="BI36" s="1543"/>
      <c r="BJ36" s="1539"/>
      <c r="BK36" s="1540"/>
      <c r="BL36" s="1540"/>
      <c r="BM36" s="1540"/>
      <c r="BN36" s="1541"/>
    </row>
    <row r="37" spans="2:66" ht="20.25" customHeight="1" x14ac:dyDescent="0.15">
      <c r="B37" s="1487">
        <f>B35+1</f>
        <v>11</v>
      </c>
      <c r="C37" s="1614"/>
      <c r="D37" s="1616"/>
      <c r="E37" s="1600"/>
      <c r="F37" s="1617"/>
      <c r="G37" s="1489"/>
      <c r="H37" s="1490"/>
      <c r="I37" s="302"/>
      <c r="J37" s="303"/>
      <c r="K37" s="302"/>
      <c r="L37" s="303"/>
      <c r="M37" s="1493"/>
      <c r="N37" s="1494"/>
      <c r="O37" s="1497"/>
      <c r="P37" s="1498"/>
      <c r="Q37" s="1498"/>
      <c r="R37" s="1490"/>
      <c r="S37" s="1501"/>
      <c r="T37" s="1502"/>
      <c r="U37" s="1502"/>
      <c r="V37" s="1502"/>
      <c r="W37" s="1503"/>
      <c r="X37" s="322" t="s">
        <v>921</v>
      </c>
      <c r="Z37" s="323"/>
      <c r="AA37" s="315"/>
      <c r="AB37" s="316"/>
      <c r="AC37" s="316"/>
      <c r="AD37" s="316"/>
      <c r="AE37" s="316"/>
      <c r="AF37" s="316"/>
      <c r="AG37" s="317"/>
      <c r="AH37" s="315"/>
      <c r="AI37" s="316"/>
      <c r="AJ37" s="316"/>
      <c r="AK37" s="316"/>
      <c r="AL37" s="316"/>
      <c r="AM37" s="316"/>
      <c r="AN37" s="317"/>
      <c r="AO37" s="315"/>
      <c r="AP37" s="316"/>
      <c r="AQ37" s="316"/>
      <c r="AR37" s="316"/>
      <c r="AS37" s="316"/>
      <c r="AT37" s="316"/>
      <c r="AU37" s="317"/>
      <c r="AV37" s="315"/>
      <c r="AW37" s="316"/>
      <c r="AX37" s="316"/>
      <c r="AY37" s="316"/>
      <c r="AZ37" s="316"/>
      <c r="BA37" s="316"/>
      <c r="BB37" s="317"/>
      <c r="BC37" s="315"/>
      <c r="BD37" s="316"/>
      <c r="BE37" s="318"/>
      <c r="BF37" s="1507"/>
      <c r="BG37" s="1508"/>
      <c r="BH37" s="1509"/>
      <c r="BI37" s="1510"/>
      <c r="BJ37" s="1511"/>
      <c r="BK37" s="1512"/>
      <c r="BL37" s="1512"/>
      <c r="BM37" s="1512"/>
      <c r="BN37" s="1513"/>
    </row>
    <row r="38" spans="2:66" ht="20.25" customHeight="1" x14ac:dyDescent="0.15">
      <c r="B38" s="1520"/>
      <c r="C38" s="1621"/>
      <c r="D38" s="1622"/>
      <c r="E38" s="1600"/>
      <c r="F38" s="1617"/>
      <c r="G38" s="1533"/>
      <c r="H38" s="1534"/>
      <c r="I38" s="302"/>
      <c r="J38" s="303">
        <f>G37</f>
        <v>0</v>
      </c>
      <c r="K38" s="302"/>
      <c r="L38" s="303">
        <f>M37</f>
        <v>0</v>
      </c>
      <c r="M38" s="1535"/>
      <c r="N38" s="1536"/>
      <c r="O38" s="1537"/>
      <c r="P38" s="1538"/>
      <c r="Q38" s="1538"/>
      <c r="R38" s="1534"/>
      <c r="S38" s="1501"/>
      <c r="T38" s="1502"/>
      <c r="U38" s="1502"/>
      <c r="V38" s="1502"/>
      <c r="W38" s="1503"/>
      <c r="X38" s="319" t="s">
        <v>924</v>
      </c>
      <c r="Y38" s="320"/>
      <c r="Z38" s="321"/>
      <c r="AA38" s="307" t="str">
        <f>IF(AA37="","",VLOOKUP(AA37,'別紙１-１　シフト記号表（従来型・ユニット型共通）'!$C$6:$L$47,10,FALSE))</f>
        <v/>
      </c>
      <c r="AB38" s="308" t="str">
        <f>IF(AB37="","",VLOOKUP(AB37,'別紙１-１　シフト記号表（従来型・ユニット型共通）'!$C$6:$L$47,10,FALSE))</f>
        <v/>
      </c>
      <c r="AC38" s="308" t="str">
        <f>IF(AC37="","",VLOOKUP(AC37,'別紙１-１　シフト記号表（従来型・ユニット型共通）'!$C$6:$L$47,10,FALSE))</f>
        <v/>
      </c>
      <c r="AD38" s="308" t="str">
        <f>IF(AD37="","",VLOOKUP(AD37,'別紙１-１　シフト記号表（従来型・ユニット型共通）'!$C$6:$L$47,10,FALSE))</f>
        <v/>
      </c>
      <c r="AE38" s="308" t="str">
        <f>IF(AE37="","",VLOOKUP(AE37,'別紙１-１　シフト記号表（従来型・ユニット型共通）'!$C$6:$L$47,10,FALSE))</f>
        <v/>
      </c>
      <c r="AF38" s="308" t="str">
        <f>IF(AF37="","",VLOOKUP(AF37,'別紙１-１　シフト記号表（従来型・ユニット型共通）'!$C$6:$L$47,10,FALSE))</f>
        <v/>
      </c>
      <c r="AG38" s="309" t="str">
        <f>IF(AG37="","",VLOOKUP(AG37,'別紙１-１　シフト記号表（従来型・ユニット型共通）'!$C$6:$L$47,10,FALSE))</f>
        <v/>
      </c>
      <c r="AH38" s="307" t="str">
        <f>IF(AH37="","",VLOOKUP(AH37,'別紙１-１　シフト記号表（従来型・ユニット型共通）'!$C$6:$L$47,10,FALSE))</f>
        <v/>
      </c>
      <c r="AI38" s="308" t="str">
        <f>IF(AI37="","",VLOOKUP(AI37,'別紙１-１　シフト記号表（従来型・ユニット型共通）'!$C$6:$L$47,10,FALSE))</f>
        <v/>
      </c>
      <c r="AJ38" s="308" t="str">
        <f>IF(AJ37="","",VLOOKUP(AJ37,'別紙１-１　シフト記号表（従来型・ユニット型共通）'!$C$6:$L$47,10,FALSE))</f>
        <v/>
      </c>
      <c r="AK38" s="308" t="str">
        <f>IF(AK37="","",VLOOKUP(AK37,'別紙１-１　シフト記号表（従来型・ユニット型共通）'!$C$6:$L$47,10,FALSE))</f>
        <v/>
      </c>
      <c r="AL38" s="308" t="str">
        <f>IF(AL37="","",VLOOKUP(AL37,'別紙１-１　シフト記号表（従来型・ユニット型共通）'!$C$6:$L$47,10,FALSE))</f>
        <v/>
      </c>
      <c r="AM38" s="308" t="str">
        <f>IF(AM37="","",VLOOKUP(AM37,'別紙１-１　シフト記号表（従来型・ユニット型共通）'!$C$6:$L$47,10,FALSE))</f>
        <v/>
      </c>
      <c r="AN38" s="309" t="str">
        <f>IF(AN37="","",VLOOKUP(AN37,'別紙１-１　シフト記号表（従来型・ユニット型共通）'!$C$6:$L$47,10,FALSE))</f>
        <v/>
      </c>
      <c r="AO38" s="307" t="str">
        <f>IF(AO37="","",VLOOKUP(AO37,'別紙１-１　シフト記号表（従来型・ユニット型共通）'!$C$6:$L$47,10,FALSE))</f>
        <v/>
      </c>
      <c r="AP38" s="308" t="str">
        <f>IF(AP37="","",VLOOKUP(AP37,'別紙１-１　シフト記号表（従来型・ユニット型共通）'!$C$6:$L$47,10,FALSE))</f>
        <v/>
      </c>
      <c r="AQ38" s="308" t="str">
        <f>IF(AQ37="","",VLOOKUP(AQ37,'別紙１-１　シフト記号表（従来型・ユニット型共通）'!$C$6:$L$47,10,FALSE))</f>
        <v/>
      </c>
      <c r="AR38" s="308" t="str">
        <f>IF(AR37="","",VLOOKUP(AR37,'別紙１-１　シフト記号表（従来型・ユニット型共通）'!$C$6:$L$47,10,FALSE))</f>
        <v/>
      </c>
      <c r="AS38" s="308" t="str">
        <f>IF(AS37="","",VLOOKUP(AS37,'別紙１-１　シフト記号表（従来型・ユニット型共通）'!$C$6:$L$47,10,FALSE))</f>
        <v/>
      </c>
      <c r="AT38" s="308" t="str">
        <f>IF(AT37="","",VLOOKUP(AT37,'別紙１-１　シフト記号表（従来型・ユニット型共通）'!$C$6:$L$47,10,FALSE))</f>
        <v/>
      </c>
      <c r="AU38" s="309" t="str">
        <f>IF(AU37="","",VLOOKUP(AU37,'別紙１-１　シフト記号表（従来型・ユニット型共通）'!$C$6:$L$47,10,FALSE))</f>
        <v/>
      </c>
      <c r="AV38" s="307" t="str">
        <f>IF(AV37="","",VLOOKUP(AV37,'別紙１-１　シフト記号表（従来型・ユニット型共通）'!$C$6:$L$47,10,FALSE))</f>
        <v/>
      </c>
      <c r="AW38" s="308" t="str">
        <f>IF(AW37="","",VLOOKUP(AW37,'別紙１-１　シフト記号表（従来型・ユニット型共通）'!$C$6:$L$47,10,FALSE))</f>
        <v/>
      </c>
      <c r="AX38" s="308" t="str">
        <f>IF(AX37="","",VLOOKUP(AX37,'別紙１-１　シフト記号表（従来型・ユニット型共通）'!$C$6:$L$47,10,FALSE))</f>
        <v/>
      </c>
      <c r="AY38" s="308" t="str">
        <f>IF(AY37="","",VLOOKUP(AY37,'別紙１-１　シフト記号表（従来型・ユニット型共通）'!$C$6:$L$47,10,FALSE))</f>
        <v/>
      </c>
      <c r="AZ38" s="308" t="str">
        <f>IF(AZ37="","",VLOOKUP(AZ37,'別紙１-１　シフト記号表（従来型・ユニット型共通）'!$C$6:$L$47,10,FALSE))</f>
        <v/>
      </c>
      <c r="BA38" s="308" t="str">
        <f>IF(BA37="","",VLOOKUP(BA37,'別紙１-１　シフト記号表（従来型・ユニット型共通）'!$C$6:$L$47,10,FALSE))</f>
        <v/>
      </c>
      <c r="BB38" s="309" t="str">
        <f>IF(BB37="","",VLOOKUP(BB37,'別紙１-１　シフト記号表（従来型・ユニット型共通）'!$C$6:$L$47,10,FALSE))</f>
        <v/>
      </c>
      <c r="BC38" s="307" t="str">
        <f>IF(BC37="","",VLOOKUP(BC37,'別紙１-１　シフト記号表（従来型・ユニット型共通）'!$C$6:$L$47,10,FALSE))</f>
        <v/>
      </c>
      <c r="BD38" s="308" t="str">
        <f>IF(BD37="","",VLOOKUP(BD37,'別紙１-１　シフト記号表（従来型・ユニット型共通）'!$C$6:$L$47,10,FALSE))</f>
        <v/>
      </c>
      <c r="BE38" s="308" t="str">
        <f>IF(BE37="","",VLOOKUP(BE37,'別紙１-１　シフト記号表（従来型・ユニット型共通）'!$C$6:$L$47,10,FALSE))</f>
        <v/>
      </c>
      <c r="BF38" s="1542">
        <f>IF($BI$3="４週",SUM(AA38:BB38),IF($BI$3="暦月",SUM(AA38:BE38),""))</f>
        <v>0</v>
      </c>
      <c r="BG38" s="1543"/>
      <c r="BH38" s="1544">
        <f>IF($BI$3="４週",BF38/4,IF($BI$3="暦月",(BF38/($BI$8/7)),""))</f>
        <v>0</v>
      </c>
      <c r="BI38" s="1543"/>
      <c r="BJ38" s="1539"/>
      <c r="BK38" s="1540"/>
      <c r="BL38" s="1540"/>
      <c r="BM38" s="1540"/>
      <c r="BN38" s="1541"/>
    </row>
    <row r="39" spans="2:66" ht="20.25" customHeight="1" x14ac:dyDescent="0.15">
      <c r="B39" s="1487">
        <f>B37+1</f>
        <v>12</v>
      </c>
      <c r="C39" s="1614"/>
      <c r="D39" s="1616"/>
      <c r="E39" s="1600"/>
      <c r="F39" s="1617"/>
      <c r="G39" s="1489"/>
      <c r="H39" s="1490"/>
      <c r="I39" s="302"/>
      <c r="J39" s="303"/>
      <c r="K39" s="302"/>
      <c r="L39" s="303"/>
      <c r="M39" s="1493"/>
      <c r="N39" s="1494"/>
      <c r="O39" s="1497"/>
      <c r="P39" s="1498"/>
      <c r="Q39" s="1498"/>
      <c r="R39" s="1490"/>
      <c r="S39" s="1501"/>
      <c r="T39" s="1502"/>
      <c r="U39" s="1502"/>
      <c r="V39" s="1502"/>
      <c r="W39" s="1503"/>
      <c r="X39" s="322" t="s">
        <v>921</v>
      </c>
      <c r="Z39" s="323"/>
      <c r="AA39" s="315"/>
      <c r="AB39" s="316"/>
      <c r="AC39" s="316"/>
      <c r="AD39" s="316"/>
      <c r="AE39" s="316"/>
      <c r="AF39" s="316"/>
      <c r="AG39" s="317"/>
      <c r="AH39" s="315"/>
      <c r="AI39" s="316"/>
      <c r="AJ39" s="316"/>
      <c r="AK39" s="316"/>
      <c r="AL39" s="316"/>
      <c r="AM39" s="316"/>
      <c r="AN39" s="317"/>
      <c r="AO39" s="315"/>
      <c r="AP39" s="316"/>
      <c r="AQ39" s="316"/>
      <c r="AR39" s="316"/>
      <c r="AS39" s="316"/>
      <c r="AT39" s="316"/>
      <c r="AU39" s="317"/>
      <c r="AV39" s="315"/>
      <c r="AW39" s="316"/>
      <c r="AX39" s="316"/>
      <c r="AY39" s="316"/>
      <c r="AZ39" s="316"/>
      <c r="BA39" s="316"/>
      <c r="BB39" s="317"/>
      <c r="BC39" s="315"/>
      <c r="BD39" s="316"/>
      <c r="BE39" s="318"/>
      <c r="BF39" s="1507"/>
      <c r="BG39" s="1508"/>
      <c r="BH39" s="1509"/>
      <c r="BI39" s="1510"/>
      <c r="BJ39" s="1511"/>
      <c r="BK39" s="1512"/>
      <c r="BL39" s="1512"/>
      <c r="BM39" s="1512"/>
      <c r="BN39" s="1513"/>
    </row>
    <row r="40" spans="2:66" ht="20.25" customHeight="1" x14ac:dyDescent="0.15">
      <c r="B40" s="1520"/>
      <c r="C40" s="1621"/>
      <c r="D40" s="1622"/>
      <c r="E40" s="1600"/>
      <c r="F40" s="1617"/>
      <c r="G40" s="1533"/>
      <c r="H40" s="1534"/>
      <c r="I40" s="302"/>
      <c r="J40" s="303">
        <f>G39</f>
        <v>0</v>
      </c>
      <c r="K40" s="302"/>
      <c r="L40" s="303">
        <f>M39</f>
        <v>0</v>
      </c>
      <c r="M40" s="1535"/>
      <c r="N40" s="1536"/>
      <c r="O40" s="1537"/>
      <c r="P40" s="1538"/>
      <c r="Q40" s="1538"/>
      <c r="R40" s="1534"/>
      <c r="S40" s="1501"/>
      <c r="T40" s="1502"/>
      <c r="U40" s="1502"/>
      <c r="V40" s="1502"/>
      <c r="W40" s="1503"/>
      <c r="X40" s="319" t="s">
        <v>924</v>
      </c>
      <c r="Y40" s="320"/>
      <c r="Z40" s="321"/>
      <c r="AA40" s="307" t="str">
        <f>IF(AA39="","",VLOOKUP(AA39,'別紙１-１　シフト記号表（従来型・ユニット型共通）'!$C$6:$L$47,10,FALSE))</f>
        <v/>
      </c>
      <c r="AB40" s="308" t="str">
        <f>IF(AB39="","",VLOOKUP(AB39,'別紙１-１　シフト記号表（従来型・ユニット型共通）'!$C$6:$L$47,10,FALSE))</f>
        <v/>
      </c>
      <c r="AC40" s="308" t="str">
        <f>IF(AC39="","",VLOOKUP(AC39,'別紙１-１　シフト記号表（従来型・ユニット型共通）'!$C$6:$L$47,10,FALSE))</f>
        <v/>
      </c>
      <c r="AD40" s="308" t="str">
        <f>IF(AD39="","",VLOOKUP(AD39,'別紙１-１　シフト記号表（従来型・ユニット型共通）'!$C$6:$L$47,10,FALSE))</f>
        <v/>
      </c>
      <c r="AE40" s="308" t="str">
        <f>IF(AE39="","",VLOOKUP(AE39,'別紙１-１　シフト記号表（従来型・ユニット型共通）'!$C$6:$L$47,10,FALSE))</f>
        <v/>
      </c>
      <c r="AF40" s="308" t="str">
        <f>IF(AF39="","",VLOOKUP(AF39,'別紙１-１　シフト記号表（従来型・ユニット型共通）'!$C$6:$L$47,10,FALSE))</f>
        <v/>
      </c>
      <c r="AG40" s="309" t="str">
        <f>IF(AG39="","",VLOOKUP(AG39,'別紙１-１　シフト記号表（従来型・ユニット型共通）'!$C$6:$L$47,10,FALSE))</f>
        <v/>
      </c>
      <c r="AH40" s="307" t="str">
        <f>IF(AH39="","",VLOOKUP(AH39,'別紙１-１　シフト記号表（従来型・ユニット型共通）'!$C$6:$L$47,10,FALSE))</f>
        <v/>
      </c>
      <c r="AI40" s="308" t="str">
        <f>IF(AI39="","",VLOOKUP(AI39,'別紙１-１　シフト記号表（従来型・ユニット型共通）'!$C$6:$L$47,10,FALSE))</f>
        <v/>
      </c>
      <c r="AJ40" s="308" t="str">
        <f>IF(AJ39="","",VLOOKUP(AJ39,'別紙１-１　シフト記号表（従来型・ユニット型共通）'!$C$6:$L$47,10,FALSE))</f>
        <v/>
      </c>
      <c r="AK40" s="308" t="str">
        <f>IF(AK39="","",VLOOKUP(AK39,'別紙１-１　シフト記号表（従来型・ユニット型共通）'!$C$6:$L$47,10,FALSE))</f>
        <v/>
      </c>
      <c r="AL40" s="308" t="str">
        <f>IF(AL39="","",VLOOKUP(AL39,'別紙１-１　シフト記号表（従来型・ユニット型共通）'!$C$6:$L$47,10,FALSE))</f>
        <v/>
      </c>
      <c r="AM40" s="308" t="str">
        <f>IF(AM39="","",VLOOKUP(AM39,'別紙１-１　シフト記号表（従来型・ユニット型共通）'!$C$6:$L$47,10,FALSE))</f>
        <v/>
      </c>
      <c r="AN40" s="309" t="str">
        <f>IF(AN39="","",VLOOKUP(AN39,'別紙１-１　シフト記号表（従来型・ユニット型共通）'!$C$6:$L$47,10,FALSE))</f>
        <v/>
      </c>
      <c r="AO40" s="307" t="str">
        <f>IF(AO39="","",VLOOKUP(AO39,'別紙１-１　シフト記号表（従来型・ユニット型共通）'!$C$6:$L$47,10,FALSE))</f>
        <v/>
      </c>
      <c r="AP40" s="308" t="str">
        <f>IF(AP39="","",VLOOKUP(AP39,'別紙１-１　シフト記号表（従来型・ユニット型共通）'!$C$6:$L$47,10,FALSE))</f>
        <v/>
      </c>
      <c r="AQ40" s="308" t="str">
        <f>IF(AQ39="","",VLOOKUP(AQ39,'別紙１-１　シフト記号表（従来型・ユニット型共通）'!$C$6:$L$47,10,FALSE))</f>
        <v/>
      </c>
      <c r="AR40" s="308" t="str">
        <f>IF(AR39="","",VLOOKUP(AR39,'別紙１-１　シフト記号表（従来型・ユニット型共通）'!$C$6:$L$47,10,FALSE))</f>
        <v/>
      </c>
      <c r="AS40" s="308" t="str">
        <f>IF(AS39="","",VLOOKUP(AS39,'別紙１-１　シフト記号表（従来型・ユニット型共通）'!$C$6:$L$47,10,FALSE))</f>
        <v/>
      </c>
      <c r="AT40" s="308" t="str">
        <f>IF(AT39="","",VLOOKUP(AT39,'別紙１-１　シフト記号表（従来型・ユニット型共通）'!$C$6:$L$47,10,FALSE))</f>
        <v/>
      </c>
      <c r="AU40" s="309" t="str">
        <f>IF(AU39="","",VLOOKUP(AU39,'別紙１-１　シフト記号表（従来型・ユニット型共通）'!$C$6:$L$47,10,FALSE))</f>
        <v/>
      </c>
      <c r="AV40" s="307" t="str">
        <f>IF(AV39="","",VLOOKUP(AV39,'別紙１-１　シフト記号表（従来型・ユニット型共通）'!$C$6:$L$47,10,FALSE))</f>
        <v/>
      </c>
      <c r="AW40" s="308" t="str">
        <f>IF(AW39="","",VLOOKUP(AW39,'別紙１-１　シフト記号表（従来型・ユニット型共通）'!$C$6:$L$47,10,FALSE))</f>
        <v/>
      </c>
      <c r="AX40" s="308" t="str">
        <f>IF(AX39="","",VLOOKUP(AX39,'別紙１-１　シフト記号表（従来型・ユニット型共通）'!$C$6:$L$47,10,FALSE))</f>
        <v/>
      </c>
      <c r="AY40" s="308" t="str">
        <f>IF(AY39="","",VLOOKUP(AY39,'別紙１-１　シフト記号表（従来型・ユニット型共通）'!$C$6:$L$47,10,FALSE))</f>
        <v/>
      </c>
      <c r="AZ40" s="308" t="str">
        <f>IF(AZ39="","",VLOOKUP(AZ39,'別紙１-１　シフト記号表（従来型・ユニット型共通）'!$C$6:$L$47,10,FALSE))</f>
        <v/>
      </c>
      <c r="BA40" s="308" t="str">
        <f>IF(BA39="","",VLOOKUP(BA39,'別紙１-１　シフト記号表（従来型・ユニット型共通）'!$C$6:$L$47,10,FALSE))</f>
        <v/>
      </c>
      <c r="BB40" s="309" t="str">
        <f>IF(BB39="","",VLOOKUP(BB39,'別紙１-１　シフト記号表（従来型・ユニット型共通）'!$C$6:$L$47,10,FALSE))</f>
        <v/>
      </c>
      <c r="BC40" s="307" t="str">
        <f>IF(BC39="","",VLOOKUP(BC39,'別紙１-１　シフト記号表（従来型・ユニット型共通）'!$C$6:$L$47,10,FALSE))</f>
        <v/>
      </c>
      <c r="BD40" s="308" t="str">
        <f>IF(BD39="","",VLOOKUP(BD39,'別紙１-１　シフト記号表（従来型・ユニット型共通）'!$C$6:$L$47,10,FALSE))</f>
        <v/>
      </c>
      <c r="BE40" s="308" t="str">
        <f>IF(BE39="","",VLOOKUP(BE39,'別紙１-１　シフト記号表（従来型・ユニット型共通）'!$C$6:$L$47,10,FALSE))</f>
        <v/>
      </c>
      <c r="BF40" s="1542">
        <f>IF($BI$3="４週",SUM(AA40:BB40),IF($BI$3="暦月",SUM(AA40:BE40),""))</f>
        <v>0</v>
      </c>
      <c r="BG40" s="1543"/>
      <c r="BH40" s="1544">
        <f>IF($BI$3="４週",BF40/4,IF($BI$3="暦月",(BF40/($BI$8/7)),""))</f>
        <v>0</v>
      </c>
      <c r="BI40" s="1543"/>
      <c r="BJ40" s="1539"/>
      <c r="BK40" s="1540"/>
      <c r="BL40" s="1540"/>
      <c r="BM40" s="1540"/>
      <c r="BN40" s="1541"/>
    </row>
    <row r="41" spans="2:66" ht="20.25" customHeight="1" x14ac:dyDescent="0.15">
      <c r="B41" s="1487">
        <f>B39+1</f>
        <v>13</v>
      </c>
      <c r="C41" s="1614"/>
      <c r="D41" s="1616"/>
      <c r="E41" s="1600"/>
      <c r="F41" s="1617"/>
      <c r="G41" s="1489"/>
      <c r="H41" s="1490"/>
      <c r="I41" s="302"/>
      <c r="J41" s="303"/>
      <c r="K41" s="302"/>
      <c r="L41" s="303"/>
      <c r="M41" s="1493"/>
      <c r="N41" s="1494"/>
      <c r="O41" s="1497"/>
      <c r="P41" s="1498"/>
      <c r="Q41" s="1498"/>
      <c r="R41" s="1490"/>
      <c r="S41" s="1501"/>
      <c r="T41" s="1502"/>
      <c r="U41" s="1502"/>
      <c r="V41" s="1502"/>
      <c r="W41" s="1503"/>
      <c r="X41" s="322" t="s">
        <v>921</v>
      </c>
      <c r="Z41" s="323"/>
      <c r="AA41" s="315"/>
      <c r="AB41" s="316"/>
      <c r="AC41" s="316"/>
      <c r="AD41" s="316"/>
      <c r="AE41" s="316"/>
      <c r="AF41" s="316"/>
      <c r="AG41" s="317"/>
      <c r="AH41" s="315"/>
      <c r="AI41" s="316"/>
      <c r="AJ41" s="316"/>
      <c r="AK41" s="316"/>
      <c r="AL41" s="316"/>
      <c r="AM41" s="316"/>
      <c r="AN41" s="317"/>
      <c r="AO41" s="315"/>
      <c r="AP41" s="316"/>
      <c r="AQ41" s="316"/>
      <c r="AR41" s="316"/>
      <c r="AS41" s="316"/>
      <c r="AT41" s="316"/>
      <c r="AU41" s="317"/>
      <c r="AV41" s="315"/>
      <c r="AW41" s="316"/>
      <c r="AX41" s="316"/>
      <c r="AY41" s="316"/>
      <c r="AZ41" s="316"/>
      <c r="BA41" s="316"/>
      <c r="BB41" s="317"/>
      <c r="BC41" s="315"/>
      <c r="BD41" s="316"/>
      <c r="BE41" s="318"/>
      <c r="BF41" s="1507"/>
      <c r="BG41" s="1508"/>
      <c r="BH41" s="1509"/>
      <c r="BI41" s="1510"/>
      <c r="BJ41" s="1511"/>
      <c r="BK41" s="1512"/>
      <c r="BL41" s="1512"/>
      <c r="BM41" s="1512"/>
      <c r="BN41" s="1513"/>
    </row>
    <row r="42" spans="2:66" ht="20.25" customHeight="1" x14ac:dyDescent="0.15">
      <c r="B42" s="1520"/>
      <c r="C42" s="1621"/>
      <c r="D42" s="1622"/>
      <c r="E42" s="1600"/>
      <c r="F42" s="1617"/>
      <c r="G42" s="1533"/>
      <c r="H42" s="1534"/>
      <c r="I42" s="302"/>
      <c r="J42" s="303">
        <f>G41</f>
        <v>0</v>
      </c>
      <c r="K42" s="302"/>
      <c r="L42" s="303">
        <f>M41</f>
        <v>0</v>
      </c>
      <c r="M42" s="1535"/>
      <c r="N42" s="1536"/>
      <c r="O42" s="1537"/>
      <c r="P42" s="1538"/>
      <c r="Q42" s="1538"/>
      <c r="R42" s="1534"/>
      <c r="S42" s="1501"/>
      <c r="T42" s="1502"/>
      <c r="U42" s="1502"/>
      <c r="V42" s="1502"/>
      <c r="W42" s="1503"/>
      <c r="X42" s="319" t="s">
        <v>924</v>
      </c>
      <c r="Y42" s="320"/>
      <c r="Z42" s="321"/>
      <c r="AA42" s="307" t="str">
        <f>IF(AA41="","",VLOOKUP(AA41,'別紙１-１　シフト記号表（従来型・ユニット型共通）'!$C$6:$L$47,10,FALSE))</f>
        <v/>
      </c>
      <c r="AB42" s="308" t="str">
        <f>IF(AB41="","",VLOOKUP(AB41,'別紙１-１　シフト記号表（従来型・ユニット型共通）'!$C$6:$L$47,10,FALSE))</f>
        <v/>
      </c>
      <c r="AC42" s="308" t="str">
        <f>IF(AC41="","",VLOOKUP(AC41,'別紙１-１　シフト記号表（従来型・ユニット型共通）'!$C$6:$L$47,10,FALSE))</f>
        <v/>
      </c>
      <c r="AD42" s="308" t="str">
        <f>IF(AD41="","",VLOOKUP(AD41,'別紙１-１　シフト記号表（従来型・ユニット型共通）'!$C$6:$L$47,10,FALSE))</f>
        <v/>
      </c>
      <c r="AE42" s="308" t="str">
        <f>IF(AE41="","",VLOOKUP(AE41,'別紙１-１　シフト記号表（従来型・ユニット型共通）'!$C$6:$L$47,10,FALSE))</f>
        <v/>
      </c>
      <c r="AF42" s="308" t="str">
        <f>IF(AF41="","",VLOOKUP(AF41,'別紙１-１　シフト記号表（従来型・ユニット型共通）'!$C$6:$L$47,10,FALSE))</f>
        <v/>
      </c>
      <c r="AG42" s="309" t="str">
        <f>IF(AG41="","",VLOOKUP(AG41,'別紙１-１　シフト記号表（従来型・ユニット型共通）'!$C$6:$L$47,10,FALSE))</f>
        <v/>
      </c>
      <c r="AH42" s="307" t="str">
        <f>IF(AH41="","",VLOOKUP(AH41,'別紙１-１　シフト記号表（従来型・ユニット型共通）'!$C$6:$L$47,10,FALSE))</f>
        <v/>
      </c>
      <c r="AI42" s="308" t="str">
        <f>IF(AI41="","",VLOOKUP(AI41,'別紙１-１　シフト記号表（従来型・ユニット型共通）'!$C$6:$L$47,10,FALSE))</f>
        <v/>
      </c>
      <c r="AJ42" s="308" t="str">
        <f>IF(AJ41="","",VLOOKUP(AJ41,'別紙１-１　シフト記号表（従来型・ユニット型共通）'!$C$6:$L$47,10,FALSE))</f>
        <v/>
      </c>
      <c r="AK42" s="308" t="str">
        <f>IF(AK41="","",VLOOKUP(AK41,'別紙１-１　シフト記号表（従来型・ユニット型共通）'!$C$6:$L$47,10,FALSE))</f>
        <v/>
      </c>
      <c r="AL42" s="308" t="str">
        <f>IF(AL41="","",VLOOKUP(AL41,'別紙１-１　シフト記号表（従来型・ユニット型共通）'!$C$6:$L$47,10,FALSE))</f>
        <v/>
      </c>
      <c r="AM42" s="308" t="str">
        <f>IF(AM41="","",VLOOKUP(AM41,'別紙１-１　シフト記号表（従来型・ユニット型共通）'!$C$6:$L$47,10,FALSE))</f>
        <v/>
      </c>
      <c r="AN42" s="309" t="str">
        <f>IF(AN41="","",VLOOKUP(AN41,'別紙１-１　シフト記号表（従来型・ユニット型共通）'!$C$6:$L$47,10,FALSE))</f>
        <v/>
      </c>
      <c r="AO42" s="307" t="str">
        <f>IF(AO41="","",VLOOKUP(AO41,'別紙１-１　シフト記号表（従来型・ユニット型共通）'!$C$6:$L$47,10,FALSE))</f>
        <v/>
      </c>
      <c r="AP42" s="308" t="str">
        <f>IF(AP41="","",VLOOKUP(AP41,'別紙１-１　シフト記号表（従来型・ユニット型共通）'!$C$6:$L$47,10,FALSE))</f>
        <v/>
      </c>
      <c r="AQ42" s="308" t="str">
        <f>IF(AQ41="","",VLOOKUP(AQ41,'別紙１-１　シフト記号表（従来型・ユニット型共通）'!$C$6:$L$47,10,FALSE))</f>
        <v/>
      </c>
      <c r="AR42" s="308" t="str">
        <f>IF(AR41="","",VLOOKUP(AR41,'別紙１-１　シフト記号表（従来型・ユニット型共通）'!$C$6:$L$47,10,FALSE))</f>
        <v/>
      </c>
      <c r="AS42" s="308" t="str">
        <f>IF(AS41="","",VLOOKUP(AS41,'別紙１-１　シフト記号表（従来型・ユニット型共通）'!$C$6:$L$47,10,FALSE))</f>
        <v/>
      </c>
      <c r="AT42" s="308" t="str">
        <f>IF(AT41="","",VLOOKUP(AT41,'別紙１-１　シフト記号表（従来型・ユニット型共通）'!$C$6:$L$47,10,FALSE))</f>
        <v/>
      </c>
      <c r="AU42" s="309" t="str">
        <f>IF(AU41="","",VLOOKUP(AU41,'別紙１-１　シフト記号表（従来型・ユニット型共通）'!$C$6:$L$47,10,FALSE))</f>
        <v/>
      </c>
      <c r="AV42" s="307" t="str">
        <f>IF(AV41="","",VLOOKUP(AV41,'別紙１-１　シフト記号表（従来型・ユニット型共通）'!$C$6:$L$47,10,FALSE))</f>
        <v/>
      </c>
      <c r="AW42" s="308" t="str">
        <f>IF(AW41="","",VLOOKUP(AW41,'別紙１-１　シフト記号表（従来型・ユニット型共通）'!$C$6:$L$47,10,FALSE))</f>
        <v/>
      </c>
      <c r="AX42" s="308" t="str">
        <f>IF(AX41="","",VLOOKUP(AX41,'別紙１-１　シフト記号表（従来型・ユニット型共通）'!$C$6:$L$47,10,FALSE))</f>
        <v/>
      </c>
      <c r="AY42" s="308" t="str">
        <f>IF(AY41="","",VLOOKUP(AY41,'別紙１-１　シフト記号表（従来型・ユニット型共通）'!$C$6:$L$47,10,FALSE))</f>
        <v/>
      </c>
      <c r="AZ42" s="308" t="str">
        <f>IF(AZ41="","",VLOOKUP(AZ41,'別紙１-１　シフト記号表（従来型・ユニット型共通）'!$C$6:$L$47,10,FALSE))</f>
        <v/>
      </c>
      <c r="BA42" s="308" t="str">
        <f>IF(BA41="","",VLOOKUP(BA41,'別紙１-１　シフト記号表（従来型・ユニット型共通）'!$C$6:$L$47,10,FALSE))</f>
        <v/>
      </c>
      <c r="BB42" s="309" t="str">
        <f>IF(BB41="","",VLOOKUP(BB41,'別紙１-１　シフト記号表（従来型・ユニット型共通）'!$C$6:$L$47,10,FALSE))</f>
        <v/>
      </c>
      <c r="BC42" s="307" t="str">
        <f>IF(BC41="","",VLOOKUP(BC41,'別紙１-１　シフト記号表（従来型・ユニット型共通）'!$C$6:$L$47,10,FALSE))</f>
        <v/>
      </c>
      <c r="BD42" s="308" t="str">
        <f>IF(BD41="","",VLOOKUP(BD41,'別紙１-１　シフト記号表（従来型・ユニット型共通）'!$C$6:$L$47,10,FALSE))</f>
        <v/>
      </c>
      <c r="BE42" s="308" t="str">
        <f>IF(BE41="","",VLOOKUP(BE41,'別紙１-１　シフト記号表（従来型・ユニット型共通）'!$C$6:$L$47,10,FALSE))</f>
        <v/>
      </c>
      <c r="BF42" s="1542">
        <f>IF($BI$3="４週",SUM(AA42:BB42),IF($BI$3="暦月",SUM(AA42:BE42),""))</f>
        <v>0</v>
      </c>
      <c r="BG42" s="1543"/>
      <c r="BH42" s="1544">
        <f>IF($BI$3="４週",BF42/4,IF($BI$3="暦月",(BF42/($BI$8/7)),""))</f>
        <v>0</v>
      </c>
      <c r="BI42" s="1543"/>
      <c r="BJ42" s="1539"/>
      <c r="BK42" s="1540"/>
      <c r="BL42" s="1540"/>
      <c r="BM42" s="1540"/>
      <c r="BN42" s="1541"/>
    </row>
    <row r="43" spans="2:66" ht="20.25" customHeight="1" x14ac:dyDescent="0.15">
      <c r="B43" s="1487">
        <f>B41+1</f>
        <v>14</v>
      </c>
      <c r="C43" s="1614"/>
      <c r="D43" s="1616"/>
      <c r="E43" s="1600"/>
      <c r="F43" s="1617"/>
      <c r="G43" s="1489"/>
      <c r="H43" s="1490"/>
      <c r="I43" s="302"/>
      <c r="J43" s="303"/>
      <c r="K43" s="302"/>
      <c r="L43" s="303"/>
      <c r="M43" s="1493"/>
      <c r="N43" s="1494"/>
      <c r="O43" s="1497"/>
      <c r="P43" s="1498"/>
      <c r="Q43" s="1498"/>
      <c r="R43" s="1490"/>
      <c r="S43" s="1501"/>
      <c r="T43" s="1502"/>
      <c r="U43" s="1502"/>
      <c r="V43" s="1502"/>
      <c r="W43" s="1503"/>
      <c r="X43" s="322" t="s">
        <v>921</v>
      </c>
      <c r="Z43" s="323"/>
      <c r="AA43" s="315"/>
      <c r="AB43" s="316"/>
      <c r="AC43" s="316"/>
      <c r="AD43" s="316"/>
      <c r="AE43" s="316"/>
      <c r="AF43" s="316"/>
      <c r="AG43" s="317"/>
      <c r="AH43" s="315"/>
      <c r="AI43" s="316"/>
      <c r="AJ43" s="316"/>
      <c r="AK43" s="316"/>
      <c r="AL43" s="316"/>
      <c r="AM43" s="316"/>
      <c r="AN43" s="317"/>
      <c r="AO43" s="315"/>
      <c r="AP43" s="316"/>
      <c r="AQ43" s="316"/>
      <c r="AR43" s="316"/>
      <c r="AS43" s="316"/>
      <c r="AT43" s="316"/>
      <c r="AU43" s="317"/>
      <c r="AV43" s="315"/>
      <c r="AW43" s="316"/>
      <c r="AX43" s="316"/>
      <c r="AY43" s="316"/>
      <c r="AZ43" s="316"/>
      <c r="BA43" s="316"/>
      <c r="BB43" s="317"/>
      <c r="BC43" s="315"/>
      <c r="BD43" s="316"/>
      <c r="BE43" s="318"/>
      <c r="BF43" s="1507"/>
      <c r="BG43" s="1508"/>
      <c r="BH43" s="1509"/>
      <c r="BI43" s="1510"/>
      <c r="BJ43" s="1511"/>
      <c r="BK43" s="1512"/>
      <c r="BL43" s="1512"/>
      <c r="BM43" s="1512"/>
      <c r="BN43" s="1513"/>
    </row>
    <row r="44" spans="2:66" ht="20.25" customHeight="1" x14ac:dyDescent="0.15">
      <c r="B44" s="1520"/>
      <c r="C44" s="1621"/>
      <c r="D44" s="1622"/>
      <c r="E44" s="1600"/>
      <c r="F44" s="1617"/>
      <c r="G44" s="1533"/>
      <c r="H44" s="1534"/>
      <c r="I44" s="302"/>
      <c r="J44" s="303">
        <f>G43</f>
        <v>0</v>
      </c>
      <c r="K44" s="302"/>
      <c r="L44" s="303">
        <f>M43</f>
        <v>0</v>
      </c>
      <c r="M44" s="1535"/>
      <c r="N44" s="1536"/>
      <c r="O44" s="1537"/>
      <c r="P44" s="1538"/>
      <c r="Q44" s="1538"/>
      <c r="R44" s="1534"/>
      <c r="S44" s="1501"/>
      <c r="T44" s="1502"/>
      <c r="U44" s="1502"/>
      <c r="V44" s="1502"/>
      <c r="W44" s="1503"/>
      <c r="X44" s="319" t="s">
        <v>924</v>
      </c>
      <c r="Y44" s="320"/>
      <c r="Z44" s="321"/>
      <c r="AA44" s="307" t="str">
        <f>IF(AA43="","",VLOOKUP(AA43,'別紙１-１　シフト記号表（従来型・ユニット型共通）'!$C$6:$L$47,10,FALSE))</f>
        <v/>
      </c>
      <c r="AB44" s="308" t="str">
        <f>IF(AB43="","",VLOOKUP(AB43,'別紙１-１　シフト記号表（従来型・ユニット型共通）'!$C$6:$L$47,10,FALSE))</f>
        <v/>
      </c>
      <c r="AC44" s="308" t="str">
        <f>IF(AC43="","",VLOOKUP(AC43,'別紙１-１　シフト記号表（従来型・ユニット型共通）'!$C$6:$L$47,10,FALSE))</f>
        <v/>
      </c>
      <c r="AD44" s="308" t="str">
        <f>IF(AD43="","",VLOOKUP(AD43,'別紙１-１　シフト記号表（従来型・ユニット型共通）'!$C$6:$L$47,10,FALSE))</f>
        <v/>
      </c>
      <c r="AE44" s="308" t="str">
        <f>IF(AE43="","",VLOOKUP(AE43,'別紙１-１　シフト記号表（従来型・ユニット型共通）'!$C$6:$L$47,10,FALSE))</f>
        <v/>
      </c>
      <c r="AF44" s="308" t="str">
        <f>IF(AF43="","",VLOOKUP(AF43,'別紙１-１　シフト記号表（従来型・ユニット型共通）'!$C$6:$L$47,10,FALSE))</f>
        <v/>
      </c>
      <c r="AG44" s="309" t="str">
        <f>IF(AG43="","",VLOOKUP(AG43,'別紙１-１　シフト記号表（従来型・ユニット型共通）'!$C$6:$L$47,10,FALSE))</f>
        <v/>
      </c>
      <c r="AH44" s="307" t="str">
        <f>IF(AH43="","",VLOOKUP(AH43,'別紙１-１　シフト記号表（従来型・ユニット型共通）'!$C$6:$L$47,10,FALSE))</f>
        <v/>
      </c>
      <c r="AI44" s="308" t="str">
        <f>IF(AI43="","",VLOOKUP(AI43,'別紙１-１　シフト記号表（従来型・ユニット型共通）'!$C$6:$L$47,10,FALSE))</f>
        <v/>
      </c>
      <c r="AJ44" s="308" t="str">
        <f>IF(AJ43="","",VLOOKUP(AJ43,'別紙１-１　シフト記号表（従来型・ユニット型共通）'!$C$6:$L$47,10,FALSE))</f>
        <v/>
      </c>
      <c r="AK44" s="308" t="str">
        <f>IF(AK43="","",VLOOKUP(AK43,'別紙１-１　シフト記号表（従来型・ユニット型共通）'!$C$6:$L$47,10,FALSE))</f>
        <v/>
      </c>
      <c r="AL44" s="308" t="str">
        <f>IF(AL43="","",VLOOKUP(AL43,'別紙１-１　シフト記号表（従来型・ユニット型共通）'!$C$6:$L$47,10,FALSE))</f>
        <v/>
      </c>
      <c r="AM44" s="308" t="str">
        <f>IF(AM43="","",VLOOKUP(AM43,'別紙１-１　シフト記号表（従来型・ユニット型共通）'!$C$6:$L$47,10,FALSE))</f>
        <v/>
      </c>
      <c r="AN44" s="309" t="str">
        <f>IF(AN43="","",VLOOKUP(AN43,'別紙１-１　シフト記号表（従来型・ユニット型共通）'!$C$6:$L$47,10,FALSE))</f>
        <v/>
      </c>
      <c r="AO44" s="307" t="str">
        <f>IF(AO43="","",VLOOKUP(AO43,'別紙１-１　シフト記号表（従来型・ユニット型共通）'!$C$6:$L$47,10,FALSE))</f>
        <v/>
      </c>
      <c r="AP44" s="308" t="str">
        <f>IF(AP43="","",VLOOKUP(AP43,'別紙１-１　シフト記号表（従来型・ユニット型共通）'!$C$6:$L$47,10,FALSE))</f>
        <v/>
      </c>
      <c r="AQ44" s="308" t="str">
        <f>IF(AQ43="","",VLOOKUP(AQ43,'別紙１-１　シフト記号表（従来型・ユニット型共通）'!$C$6:$L$47,10,FALSE))</f>
        <v/>
      </c>
      <c r="AR44" s="308" t="str">
        <f>IF(AR43="","",VLOOKUP(AR43,'別紙１-１　シフト記号表（従来型・ユニット型共通）'!$C$6:$L$47,10,FALSE))</f>
        <v/>
      </c>
      <c r="AS44" s="308" t="str">
        <f>IF(AS43="","",VLOOKUP(AS43,'別紙１-１　シフト記号表（従来型・ユニット型共通）'!$C$6:$L$47,10,FALSE))</f>
        <v/>
      </c>
      <c r="AT44" s="308" t="str">
        <f>IF(AT43="","",VLOOKUP(AT43,'別紙１-１　シフト記号表（従来型・ユニット型共通）'!$C$6:$L$47,10,FALSE))</f>
        <v/>
      </c>
      <c r="AU44" s="309" t="str">
        <f>IF(AU43="","",VLOOKUP(AU43,'別紙１-１　シフト記号表（従来型・ユニット型共通）'!$C$6:$L$47,10,FALSE))</f>
        <v/>
      </c>
      <c r="AV44" s="307" t="str">
        <f>IF(AV43="","",VLOOKUP(AV43,'別紙１-１　シフト記号表（従来型・ユニット型共通）'!$C$6:$L$47,10,FALSE))</f>
        <v/>
      </c>
      <c r="AW44" s="308" t="str">
        <f>IF(AW43="","",VLOOKUP(AW43,'別紙１-１　シフト記号表（従来型・ユニット型共通）'!$C$6:$L$47,10,FALSE))</f>
        <v/>
      </c>
      <c r="AX44" s="308" t="str">
        <f>IF(AX43="","",VLOOKUP(AX43,'別紙１-１　シフト記号表（従来型・ユニット型共通）'!$C$6:$L$47,10,FALSE))</f>
        <v/>
      </c>
      <c r="AY44" s="308" t="str">
        <f>IF(AY43="","",VLOOKUP(AY43,'別紙１-１　シフト記号表（従来型・ユニット型共通）'!$C$6:$L$47,10,FALSE))</f>
        <v/>
      </c>
      <c r="AZ44" s="308" t="str">
        <f>IF(AZ43="","",VLOOKUP(AZ43,'別紙１-１　シフト記号表（従来型・ユニット型共通）'!$C$6:$L$47,10,FALSE))</f>
        <v/>
      </c>
      <c r="BA44" s="308" t="str">
        <f>IF(BA43="","",VLOOKUP(BA43,'別紙１-１　シフト記号表（従来型・ユニット型共通）'!$C$6:$L$47,10,FALSE))</f>
        <v/>
      </c>
      <c r="BB44" s="309" t="str">
        <f>IF(BB43="","",VLOOKUP(BB43,'別紙１-１　シフト記号表（従来型・ユニット型共通）'!$C$6:$L$47,10,FALSE))</f>
        <v/>
      </c>
      <c r="BC44" s="307" t="str">
        <f>IF(BC43="","",VLOOKUP(BC43,'別紙１-１　シフト記号表（従来型・ユニット型共通）'!$C$6:$L$47,10,FALSE))</f>
        <v/>
      </c>
      <c r="BD44" s="308" t="str">
        <f>IF(BD43="","",VLOOKUP(BD43,'別紙１-１　シフト記号表（従来型・ユニット型共通）'!$C$6:$L$47,10,FALSE))</f>
        <v/>
      </c>
      <c r="BE44" s="308" t="str">
        <f>IF(BE43="","",VLOOKUP(BE43,'別紙１-１　シフト記号表（従来型・ユニット型共通）'!$C$6:$L$47,10,FALSE))</f>
        <v/>
      </c>
      <c r="BF44" s="1542">
        <f>IF($BI$3="４週",SUM(AA44:BB44),IF($BI$3="暦月",SUM(AA44:BE44),""))</f>
        <v>0</v>
      </c>
      <c r="BG44" s="1543"/>
      <c r="BH44" s="1544">
        <f>IF($BI$3="４週",BF44/4,IF($BI$3="暦月",(BF44/($BI$8/7)),""))</f>
        <v>0</v>
      </c>
      <c r="BI44" s="1543"/>
      <c r="BJ44" s="1539"/>
      <c r="BK44" s="1540"/>
      <c r="BL44" s="1540"/>
      <c r="BM44" s="1540"/>
      <c r="BN44" s="1541"/>
    </row>
    <row r="45" spans="2:66" ht="20.25" customHeight="1" x14ac:dyDescent="0.15">
      <c r="B45" s="1487">
        <f>B43+1</f>
        <v>15</v>
      </c>
      <c r="C45" s="1614"/>
      <c r="D45" s="1616"/>
      <c r="E45" s="1600"/>
      <c r="F45" s="1617"/>
      <c r="G45" s="1489"/>
      <c r="H45" s="1490"/>
      <c r="I45" s="302"/>
      <c r="J45" s="303"/>
      <c r="K45" s="302"/>
      <c r="L45" s="303"/>
      <c r="M45" s="1493"/>
      <c r="N45" s="1494"/>
      <c r="O45" s="1497"/>
      <c r="P45" s="1498"/>
      <c r="Q45" s="1498"/>
      <c r="R45" s="1490"/>
      <c r="S45" s="1501"/>
      <c r="T45" s="1502"/>
      <c r="U45" s="1502"/>
      <c r="V45" s="1502"/>
      <c r="W45" s="1503"/>
      <c r="X45" s="322" t="s">
        <v>921</v>
      </c>
      <c r="Z45" s="323"/>
      <c r="AA45" s="315"/>
      <c r="AB45" s="316"/>
      <c r="AC45" s="316"/>
      <c r="AD45" s="316"/>
      <c r="AE45" s="316"/>
      <c r="AF45" s="316"/>
      <c r="AG45" s="317"/>
      <c r="AH45" s="315"/>
      <c r="AI45" s="316"/>
      <c r="AJ45" s="316"/>
      <c r="AK45" s="316"/>
      <c r="AL45" s="316"/>
      <c r="AM45" s="316"/>
      <c r="AN45" s="317"/>
      <c r="AO45" s="315"/>
      <c r="AP45" s="316"/>
      <c r="AQ45" s="316"/>
      <c r="AR45" s="316"/>
      <c r="AS45" s="316"/>
      <c r="AT45" s="316"/>
      <c r="AU45" s="317"/>
      <c r="AV45" s="315"/>
      <c r="AW45" s="316"/>
      <c r="AX45" s="316"/>
      <c r="AY45" s="316"/>
      <c r="AZ45" s="316"/>
      <c r="BA45" s="316"/>
      <c r="BB45" s="317"/>
      <c r="BC45" s="315"/>
      <c r="BD45" s="316"/>
      <c r="BE45" s="318"/>
      <c r="BF45" s="1507"/>
      <c r="BG45" s="1508"/>
      <c r="BH45" s="1509"/>
      <c r="BI45" s="1510"/>
      <c r="BJ45" s="1511"/>
      <c r="BK45" s="1512"/>
      <c r="BL45" s="1512"/>
      <c r="BM45" s="1512"/>
      <c r="BN45" s="1513"/>
    </row>
    <row r="46" spans="2:66" ht="20.25" customHeight="1" x14ac:dyDescent="0.15">
      <c r="B46" s="1520"/>
      <c r="C46" s="1621"/>
      <c r="D46" s="1622"/>
      <c r="E46" s="1600"/>
      <c r="F46" s="1617"/>
      <c r="G46" s="1533"/>
      <c r="H46" s="1534"/>
      <c r="I46" s="302"/>
      <c r="J46" s="303">
        <f>G45</f>
        <v>0</v>
      </c>
      <c r="K46" s="302"/>
      <c r="L46" s="303">
        <f>M45</f>
        <v>0</v>
      </c>
      <c r="M46" s="1535"/>
      <c r="N46" s="1536"/>
      <c r="O46" s="1537"/>
      <c r="P46" s="1538"/>
      <c r="Q46" s="1538"/>
      <c r="R46" s="1534"/>
      <c r="S46" s="1501"/>
      <c r="T46" s="1502"/>
      <c r="U46" s="1502"/>
      <c r="V46" s="1502"/>
      <c r="W46" s="1503"/>
      <c r="X46" s="319" t="s">
        <v>924</v>
      </c>
      <c r="Y46" s="320"/>
      <c r="Z46" s="321"/>
      <c r="AA46" s="307" t="str">
        <f>IF(AA45="","",VLOOKUP(AA45,'別紙１-１　シフト記号表（従来型・ユニット型共通）'!$C$6:$L$47,10,FALSE))</f>
        <v/>
      </c>
      <c r="AB46" s="308" t="str">
        <f>IF(AB45="","",VLOOKUP(AB45,'別紙１-１　シフト記号表（従来型・ユニット型共通）'!$C$6:$L$47,10,FALSE))</f>
        <v/>
      </c>
      <c r="AC46" s="308" t="str">
        <f>IF(AC45="","",VLOOKUP(AC45,'別紙１-１　シフト記号表（従来型・ユニット型共通）'!$C$6:$L$47,10,FALSE))</f>
        <v/>
      </c>
      <c r="AD46" s="308" t="str">
        <f>IF(AD45="","",VLOOKUP(AD45,'別紙１-１　シフト記号表（従来型・ユニット型共通）'!$C$6:$L$47,10,FALSE))</f>
        <v/>
      </c>
      <c r="AE46" s="308" t="str">
        <f>IF(AE45="","",VLOOKUP(AE45,'別紙１-１　シフト記号表（従来型・ユニット型共通）'!$C$6:$L$47,10,FALSE))</f>
        <v/>
      </c>
      <c r="AF46" s="308" t="str">
        <f>IF(AF45="","",VLOOKUP(AF45,'別紙１-１　シフト記号表（従来型・ユニット型共通）'!$C$6:$L$47,10,FALSE))</f>
        <v/>
      </c>
      <c r="AG46" s="309" t="str">
        <f>IF(AG45="","",VLOOKUP(AG45,'別紙１-１　シフト記号表（従来型・ユニット型共通）'!$C$6:$L$47,10,FALSE))</f>
        <v/>
      </c>
      <c r="AH46" s="307" t="str">
        <f>IF(AH45="","",VLOOKUP(AH45,'別紙１-１　シフト記号表（従来型・ユニット型共通）'!$C$6:$L$47,10,FALSE))</f>
        <v/>
      </c>
      <c r="AI46" s="308" t="str">
        <f>IF(AI45="","",VLOOKUP(AI45,'別紙１-１　シフト記号表（従来型・ユニット型共通）'!$C$6:$L$47,10,FALSE))</f>
        <v/>
      </c>
      <c r="AJ46" s="308" t="str">
        <f>IF(AJ45="","",VLOOKUP(AJ45,'別紙１-１　シフト記号表（従来型・ユニット型共通）'!$C$6:$L$47,10,FALSE))</f>
        <v/>
      </c>
      <c r="AK46" s="308" t="str">
        <f>IF(AK45="","",VLOOKUP(AK45,'別紙１-１　シフト記号表（従来型・ユニット型共通）'!$C$6:$L$47,10,FALSE))</f>
        <v/>
      </c>
      <c r="AL46" s="308" t="str">
        <f>IF(AL45="","",VLOOKUP(AL45,'別紙１-１　シフト記号表（従来型・ユニット型共通）'!$C$6:$L$47,10,FALSE))</f>
        <v/>
      </c>
      <c r="AM46" s="308" t="str">
        <f>IF(AM45="","",VLOOKUP(AM45,'別紙１-１　シフト記号表（従来型・ユニット型共通）'!$C$6:$L$47,10,FALSE))</f>
        <v/>
      </c>
      <c r="AN46" s="309" t="str">
        <f>IF(AN45="","",VLOOKUP(AN45,'別紙１-１　シフト記号表（従来型・ユニット型共通）'!$C$6:$L$47,10,FALSE))</f>
        <v/>
      </c>
      <c r="AO46" s="307" t="str">
        <f>IF(AO45="","",VLOOKUP(AO45,'別紙１-１　シフト記号表（従来型・ユニット型共通）'!$C$6:$L$47,10,FALSE))</f>
        <v/>
      </c>
      <c r="AP46" s="308" t="str">
        <f>IF(AP45="","",VLOOKUP(AP45,'別紙１-１　シフト記号表（従来型・ユニット型共通）'!$C$6:$L$47,10,FALSE))</f>
        <v/>
      </c>
      <c r="AQ46" s="308" t="str">
        <f>IF(AQ45="","",VLOOKUP(AQ45,'別紙１-１　シフト記号表（従来型・ユニット型共通）'!$C$6:$L$47,10,FALSE))</f>
        <v/>
      </c>
      <c r="AR46" s="308" t="str">
        <f>IF(AR45="","",VLOOKUP(AR45,'別紙１-１　シフト記号表（従来型・ユニット型共通）'!$C$6:$L$47,10,FALSE))</f>
        <v/>
      </c>
      <c r="AS46" s="308" t="str">
        <f>IF(AS45="","",VLOOKUP(AS45,'別紙１-１　シフト記号表（従来型・ユニット型共通）'!$C$6:$L$47,10,FALSE))</f>
        <v/>
      </c>
      <c r="AT46" s="308" t="str">
        <f>IF(AT45="","",VLOOKUP(AT45,'別紙１-１　シフト記号表（従来型・ユニット型共通）'!$C$6:$L$47,10,FALSE))</f>
        <v/>
      </c>
      <c r="AU46" s="309" t="str">
        <f>IF(AU45="","",VLOOKUP(AU45,'別紙１-１　シフト記号表（従来型・ユニット型共通）'!$C$6:$L$47,10,FALSE))</f>
        <v/>
      </c>
      <c r="AV46" s="307" t="str">
        <f>IF(AV45="","",VLOOKUP(AV45,'別紙１-１　シフト記号表（従来型・ユニット型共通）'!$C$6:$L$47,10,FALSE))</f>
        <v/>
      </c>
      <c r="AW46" s="308" t="str">
        <f>IF(AW45="","",VLOOKUP(AW45,'別紙１-１　シフト記号表（従来型・ユニット型共通）'!$C$6:$L$47,10,FALSE))</f>
        <v/>
      </c>
      <c r="AX46" s="308" t="str">
        <f>IF(AX45="","",VLOOKUP(AX45,'別紙１-１　シフト記号表（従来型・ユニット型共通）'!$C$6:$L$47,10,FALSE))</f>
        <v/>
      </c>
      <c r="AY46" s="308" t="str">
        <f>IF(AY45="","",VLOOKUP(AY45,'別紙１-１　シフト記号表（従来型・ユニット型共通）'!$C$6:$L$47,10,FALSE))</f>
        <v/>
      </c>
      <c r="AZ46" s="308" t="str">
        <f>IF(AZ45="","",VLOOKUP(AZ45,'別紙１-１　シフト記号表（従来型・ユニット型共通）'!$C$6:$L$47,10,FALSE))</f>
        <v/>
      </c>
      <c r="BA46" s="308" t="str">
        <f>IF(BA45="","",VLOOKUP(BA45,'別紙１-１　シフト記号表（従来型・ユニット型共通）'!$C$6:$L$47,10,FALSE))</f>
        <v/>
      </c>
      <c r="BB46" s="309" t="str">
        <f>IF(BB45="","",VLOOKUP(BB45,'別紙１-１　シフト記号表（従来型・ユニット型共通）'!$C$6:$L$47,10,FALSE))</f>
        <v/>
      </c>
      <c r="BC46" s="307" t="str">
        <f>IF(BC45="","",VLOOKUP(BC45,'別紙１-１　シフト記号表（従来型・ユニット型共通）'!$C$6:$L$47,10,FALSE))</f>
        <v/>
      </c>
      <c r="BD46" s="308" t="str">
        <f>IF(BD45="","",VLOOKUP(BD45,'別紙１-１　シフト記号表（従来型・ユニット型共通）'!$C$6:$L$47,10,FALSE))</f>
        <v/>
      </c>
      <c r="BE46" s="308" t="str">
        <f>IF(BE45="","",VLOOKUP(BE45,'別紙１-１　シフト記号表（従来型・ユニット型共通）'!$C$6:$L$47,10,FALSE))</f>
        <v/>
      </c>
      <c r="BF46" s="1542">
        <f>IF($BI$3="４週",SUM(AA46:BB46),IF($BI$3="暦月",SUM(AA46:BE46),""))</f>
        <v>0</v>
      </c>
      <c r="BG46" s="1543"/>
      <c r="BH46" s="1544">
        <f>IF($BI$3="４週",BF46/4,IF($BI$3="暦月",(BF46/($BI$8/7)),""))</f>
        <v>0</v>
      </c>
      <c r="BI46" s="1543"/>
      <c r="BJ46" s="1539"/>
      <c r="BK46" s="1540"/>
      <c r="BL46" s="1540"/>
      <c r="BM46" s="1540"/>
      <c r="BN46" s="1541"/>
    </row>
    <row r="47" spans="2:66" ht="20.25" customHeight="1" x14ac:dyDescent="0.15">
      <c r="B47" s="1487">
        <f>B45+1</f>
        <v>16</v>
      </c>
      <c r="C47" s="1614"/>
      <c r="D47" s="1616"/>
      <c r="E47" s="1600"/>
      <c r="F47" s="1617"/>
      <c r="G47" s="1489"/>
      <c r="H47" s="1490"/>
      <c r="I47" s="302"/>
      <c r="J47" s="303"/>
      <c r="K47" s="302"/>
      <c r="L47" s="303"/>
      <c r="M47" s="1493"/>
      <c r="N47" s="1494"/>
      <c r="O47" s="1497"/>
      <c r="P47" s="1498"/>
      <c r="Q47" s="1498"/>
      <c r="R47" s="1490"/>
      <c r="S47" s="1501"/>
      <c r="T47" s="1502"/>
      <c r="U47" s="1502"/>
      <c r="V47" s="1502"/>
      <c r="W47" s="1503"/>
      <c r="X47" s="322" t="s">
        <v>921</v>
      </c>
      <c r="Z47" s="323"/>
      <c r="AA47" s="315"/>
      <c r="AB47" s="316"/>
      <c r="AC47" s="316"/>
      <c r="AD47" s="316"/>
      <c r="AE47" s="316"/>
      <c r="AF47" s="316"/>
      <c r="AG47" s="317"/>
      <c r="AH47" s="315"/>
      <c r="AI47" s="316"/>
      <c r="AJ47" s="316"/>
      <c r="AK47" s="316"/>
      <c r="AL47" s="316"/>
      <c r="AM47" s="316"/>
      <c r="AN47" s="317"/>
      <c r="AO47" s="315"/>
      <c r="AP47" s="316"/>
      <c r="AQ47" s="316"/>
      <c r="AR47" s="316"/>
      <c r="AS47" s="316"/>
      <c r="AT47" s="316"/>
      <c r="AU47" s="317"/>
      <c r="AV47" s="315"/>
      <c r="AW47" s="316"/>
      <c r="AX47" s="316"/>
      <c r="AY47" s="316"/>
      <c r="AZ47" s="316"/>
      <c r="BA47" s="316"/>
      <c r="BB47" s="317"/>
      <c r="BC47" s="315"/>
      <c r="BD47" s="316"/>
      <c r="BE47" s="318"/>
      <c r="BF47" s="1507"/>
      <c r="BG47" s="1508"/>
      <c r="BH47" s="1509"/>
      <c r="BI47" s="1510"/>
      <c r="BJ47" s="1511"/>
      <c r="BK47" s="1512"/>
      <c r="BL47" s="1512"/>
      <c r="BM47" s="1512"/>
      <c r="BN47" s="1513"/>
    </row>
    <row r="48" spans="2:66" ht="20.25" customHeight="1" x14ac:dyDescent="0.15">
      <c r="B48" s="1520"/>
      <c r="C48" s="1621"/>
      <c r="D48" s="1622"/>
      <c r="E48" s="1600"/>
      <c r="F48" s="1617"/>
      <c r="G48" s="1533"/>
      <c r="H48" s="1534"/>
      <c r="I48" s="302"/>
      <c r="J48" s="303">
        <f>G47</f>
        <v>0</v>
      </c>
      <c r="K48" s="302"/>
      <c r="L48" s="303">
        <f>M47</f>
        <v>0</v>
      </c>
      <c r="M48" s="1535"/>
      <c r="N48" s="1536"/>
      <c r="O48" s="1537"/>
      <c r="P48" s="1538"/>
      <c r="Q48" s="1538"/>
      <c r="R48" s="1534"/>
      <c r="S48" s="1501"/>
      <c r="T48" s="1502"/>
      <c r="U48" s="1502"/>
      <c r="V48" s="1502"/>
      <c r="W48" s="1503"/>
      <c r="X48" s="319" t="s">
        <v>924</v>
      </c>
      <c r="Y48" s="320"/>
      <c r="Z48" s="321"/>
      <c r="AA48" s="307" t="str">
        <f>IF(AA47="","",VLOOKUP(AA47,'別紙１-１　シフト記号表（従来型・ユニット型共通）'!$C$6:$L$47,10,FALSE))</f>
        <v/>
      </c>
      <c r="AB48" s="308" t="str">
        <f>IF(AB47="","",VLOOKUP(AB47,'別紙１-１　シフト記号表（従来型・ユニット型共通）'!$C$6:$L$47,10,FALSE))</f>
        <v/>
      </c>
      <c r="AC48" s="308" t="str">
        <f>IF(AC47="","",VLOOKUP(AC47,'別紙１-１　シフト記号表（従来型・ユニット型共通）'!$C$6:$L$47,10,FALSE))</f>
        <v/>
      </c>
      <c r="AD48" s="308" t="str">
        <f>IF(AD47="","",VLOOKUP(AD47,'別紙１-１　シフト記号表（従来型・ユニット型共通）'!$C$6:$L$47,10,FALSE))</f>
        <v/>
      </c>
      <c r="AE48" s="308" t="str">
        <f>IF(AE47="","",VLOOKUP(AE47,'別紙１-１　シフト記号表（従来型・ユニット型共通）'!$C$6:$L$47,10,FALSE))</f>
        <v/>
      </c>
      <c r="AF48" s="308" t="str">
        <f>IF(AF47="","",VLOOKUP(AF47,'別紙１-１　シフト記号表（従来型・ユニット型共通）'!$C$6:$L$47,10,FALSE))</f>
        <v/>
      </c>
      <c r="AG48" s="309" t="str">
        <f>IF(AG47="","",VLOOKUP(AG47,'別紙１-１　シフト記号表（従来型・ユニット型共通）'!$C$6:$L$47,10,FALSE))</f>
        <v/>
      </c>
      <c r="AH48" s="307" t="str">
        <f>IF(AH47="","",VLOOKUP(AH47,'別紙１-１　シフト記号表（従来型・ユニット型共通）'!$C$6:$L$47,10,FALSE))</f>
        <v/>
      </c>
      <c r="AI48" s="308" t="str">
        <f>IF(AI47="","",VLOOKUP(AI47,'別紙１-１　シフト記号表（従来型・ユニット型共通）'!$C$6:$L$47,10,FALSE))</f>
        <v/>
      </c>
      <c r="AJ48" s="308" t="str">
        <f>IF(AJ47="","",VLOOKUP(AJ47,'別紙１-１　シフト記号表（従来型・ユニット型共通）'!$C$6:$L$47,10,FALSE))</f>
        <v/>
      </c>
      <c r="AK48" s="308" t="str">
        <f>IF(AK47="","",VLOOKUP(AK47,'別紙１-１　シフト記号表（従来型・ユニット型共通）'!$C$6:$L$47,10,FALSE))</f>
        <v/>
      </c>
      <c r="AL48" s="308" t="str">
        <f>IF(AL47="","",VLOOKUP(AL47,'別紙１-１　シフト記号表（従来型・ユニット型共通）'!$C$6:$L$47,10,FALSE))</f>
        <v/>
      </c>
      <c r="AM48" s="308" t="str">
        <f>IF(AM47="","",VLOOKUP(AM47,'別紙１-１　シフト記号表（従来型・ユニット型共通）'!$C$6:$L$47,10,FALSE))</f>
        <v/>
      </c>
      <c r="AN48" s="309" t="str">
        <f>IF(AN47="","",VLOOKUP(AN47,'別紙１-１　シフト記号表（従来型・ユニット型共通）'!$C$6:$L$47,10,FALSE))</f>
        <v/>
      </c>
      <c r="AO48" s="307" t="str">
        <f>IF(AO47="","",VLOOKUP(AO47,'別紙１-１　シフト記号表（従来型・ユニット型共通）'!$C$6:$L$47,10,FALSE))</f>
        <v/>
      </c>
      <c r="AP48" s="308" t="str">
        <f>IF(AP47="","",VLOOKUP(AP47,'別紙１-１　シフト記号表（従来型・ユニット型共通）'!$C$6:$L$47,10,FALSE))</f>
        <v/>
      </c>
      <c r="AQ48" s="308" t="str">
        <f>IF(AQ47="","",VLOOKUP(AQ47,'別紙１-１　シフト記号表（従来型・ユニット型共通）'!$C$6:$L$47,10,FALSE))</f>
        <v/>
      </c>
      <c r="AR48" s="308" t="str">
        <f>IF(AR47="","",VLOOKUP(AR47,'別紙１-１　シフト記号表（従来型・ユニット型共通）'!$C$6:$L$47,10,FALSE))</f>
        <v/>
      </c>
      <c r="AS48" s="308" t="str">
        <f>IF(AS47="","",VLOOKUP(AS47,'別紙１-１　シフト記号表（従来型・ユニット型共通）'!$C$6:$L$47,10,FALSE))</f>
        <v/>
      </c>
      <c r="AT48" s="308" t="str">
        <f>IF(AT47="","",VLOOKUP(AT47,'別紙１-１　シフト記号表（従来型・ユニット型共通）'!$C$6:$L$47,10,FALSE))</f>
        <v/>
      </c>
      <c r="AU48" s="309" t="str">
        <f>IF(AU47="","",VLOOKUP(AU47,'別紙１-１　シフト記号表（従来型・ユニット型共通）'!$C$6:$L$47,10,FALSE))</f>
        <v/>
      </c>
      <c r="AV48" s="307" t="str">
        <f>IF(AV47="","",VLOOKUP(AV47,'別紙１-１　シフト記号表（従来型・ユニット型共通）'!$C$6:$L$47,10,FALSE))</f>
        <v/>
      </c>
      <c r="AW48" s="308" t="str">
        <f>IF(AW47="","",VLOOKUP(AW47,'別紙１-１　シフト記号表（従来型・ユニット型共通）'!$C$6:$L$47,10,FALSE))</f>
        <v/>
      </c>
      <c r="AX48" s="308" t="str">
        <f>IF(AX47="","",VLOOKUP(AX47,'別紙１-１　シフト記号表（従来型・ユニット型共通）'!$C$6:$L$47,10,FALSE))</f>
        <v/>
      </c>
      <c r="AY48" s="308" t="str">
        <f>IF(AY47="","",VLOOKUP(AY47,'別紙１-１　シフト記号表（従来型・ユニット型共通）'!$C$6:$L$47,10,FALSE))</f>
        <v/>
      </c>
      <c r="AZ48" s="308" t="str">
        <f>IF(AZ47="","",VLOOKUP(AZ47,'別紙１-１　シフト記号表（従来型・ユニット型共通）'!$C$6:$L$47,10,FALSE))</f>
        <v/>
      </c>
      <c r="BA48" s="308" t="str">
        <f>IF(BA47="","",VLOOKUP(BA47,'別紙１-１　シフト記号表（従来型・ユニット型共通）'!$C$6:$L$47,10,FALSE))</f>
        <v/>
      </c>
      <c r="BB48" s="309" t="str">
        <f>IF(BB47="","",VLOOKUP(BB47,'別紙１-１　シフト記号表（従来型・ユニット型共通）'!$C$6:$L$47,10,FALSE))</f>
        <v/>
      </c>
      <c r="BC48" s="307" t="str">
        <f>IF(BC47="","",VLOOKUP(BC47,'別紙１-１　シフト記号表（従来型・ユニット型共通）'!$C$6:$L$47,10,FALSE))</f>
        <v/>
      </c>
      <c r="BD48" s="308" t="str">
        <f>IF(BD47="","",VLOOKUP(BD47,'別紙１-１　シフト記号表（従来型・ユニット型共通）'!$C$6:$L$47,10,FALSE))</f>
        <v/>
      </c>
      <c r="BE48" s="308" t="str">
        <f>IF(BE47="","",VLOOKUP(BE47,'別紙１-１　シフト記号表（従来型・ユニット型共通）'!$C$6:$L$47,10,FALSE))</f>
        <v/>
      </c>
      <c r="BF48" s="1542">
        <f>IF($BI$3="４週",SUM(AA48:BB48),IF($BI$3="暦月",SUM(AA48:BE48),""))</f>
        <v>0</v>
      </c>
      <c r="BG48" s="1543"/>
      <c r="BH48" s="1544">
        <f>IF($BI$3="４週",BF48/4,IF($BI$3="暦月",(BF48/($BI$8/7)),""))</f>
        <v>0</v>
      </c>
      <c r="BI48" s="1543"/>
      <c r="BJ48" s="1539"/>
      <c r="BK48" s="1540"/>
      <c r="BL48" s="1540"/>
      <c r="BM48" s="1540"/>
      <c r="BN48" s="1541"/>
    </row>
    <row r="49" spans="2:66" ht="20.25" customHeight="1" x14ac:dyDescent="0.15">
      <c r="B49" s="1487">
        <f>B47+1</f>
        <v>17</v>
      </c>
      <c r="C49" s="1614"/>
      <c r="D49" s="1616"/>
      <c r="E49" s="1600"/>
      <c r="F49" s="1617"/>
      <c r="G49" s="1489"/>
      <c r="H49" s="1490"/>
      <c r="I49" s="302"/>
      <c r="J49" s="303"/>
      <c r="K49" s="302"/>
      <c r="L49" s="303"/>
      <c r="M49" s="1493"/>
      <c r="N49" s="1494"/>
      <c r="O49" s="1497"/>
      <c r="P49" s="1498"/>
      <c r="Q49" s="1498"/>
      <c r="R49" s="1490"/>
      <c r="S49" s="1501"/>
      <c r="T49" s="1502"/>
      <c r="U49" s="1502"/>
      <c r="V49" s="1502"/>
      <c r="W49" s="1503"/>
      <c r="X49" s="322" t="s">
        <v>921</v>
      </c>
      <c r="Z49" s="323"/>
      <c r="AA49" s="315"/>
      <c r="AB49" s="316"/>
      <c r="AC49" s="316"/>
      <c r="AD49" s="316"/>
      <c r="AE49" s="316"/>
      <c r="AF49" s="316"/>
      <c r="AG49" s="317"/>
      <c r="AH49" s="315"/>
      <c r="AI49" s="316"/>
      <c r="AJ49" s="316"/>
      <c r="AK49" s="316"/>
      <c r="AL49" s="316"/>
      <c r="AM49" s="316"/>
      <c r="AN49" s="317"/>
      <c r="AO49" s="315"/>
      <c r="AP49" s="316"/>
      <c r="AQ49" s="316"/>
      <c r="AR49" s="316"/>
      <c r="AS49" s="316"/>
      <c r="AT49" s="316"/>
      <c r="AU49" s="317"/>
      <c r="AV49" s="315"/>
      <c r="AW49" s="316"/>
      <c r="AX49" s="316"/>
      <c r="AY49" s="316"/>
      <c r="AZ49" s="316"/>
      <c r="BA49" s="316"/>
      <c r="BB49" s="317"/>
      <c r="BC49" s="315"/>
      <c r="BD49" s="316"/>
      <c r="BE49" s="318"/>
      <c r="BF49" s="1507"/>
      <c r="BG49" s="1508"/>
      <c r="BH49" s="1509"/>
      <c r="BI49" s="1510"/>
      <c r="BJ49" s="1511"/>
      <c r="BK49" s="1512"/>
      <c r="BL49" s="1512"/>
      <c r="BM49" s="1512"/>
      <c r="BN49" s="1513"/>
    </row>
    <row r="50" spans="2:66" ht="20.25" customHeight="1" x14ac:dyDescent="0.15">
      <c r="B50" s="1520"/>
      <c r="C50" s="1621"/>
      <c r="D50" s="1622"/>
      <c r="E50" s="1600"/>
      <c r="F50" s="1617"/>
      <c r="G50" s="1533"/>
      <c r="H50" s="1534"/>
      <c r="I50" s="302"/>
      <c r="J50" s="303">
        <f>G49</f>
        <v>0</v>
      </c>
      <c r="K50" s="302"/>
      <c r="L50" s="303">
        <f>M49</f>
        <v>0</v>
      </c>
      <c r="M50" s="1535"/>
      <c r="N50" s="1536"/>
      <c r="O50" s="1537"/>
      <c r="P50" s="1538"/>
      <c r="Q50" s="1538"/>
      <c r="R50" s="1534"/>
      <c r="S50" s="1501"/>
      <c r="T50" s="1502"/>
      <c r="U50" s="1502"/>
      <c r="V50" s="1502"/>
      <c r="W50" s="1503"/>
      <c r="X50" s="319" t="s">
        <v>924</v>
      </c>
      <c r="Y50" s="320"/>
      <c r="Z50" s="321"/>
      <c r="AA50" s="307" t="str">
        <f>IF(AA49="","",VLOOKUP(AA49,'別紙１-１　シフト記号表（従来型・ユニット型共通）'!$C$6:$L$47,10,FALSE))</f>
        <v/>
      </c>
      <c r="AB50" s="308" t="str">
        <f>IF(AB49="","",VLOOKUP(AB49,'別紙１-１　シフト記号表（従来型・ユニット型共通）'!$C$6:$L$47,10,FALSE))</f>
        <v/>
      </c>
      <c r="AC50" s="308" t="str">
        <f>IF(AC49="","",VLOOKUP(AC49,'別紙１-１　シフト記号表（従来型・ユニット型共通）'!$C$6:$L$47,10,FALSE))</f>
        <v/>
      </c>
      <c r="AD50" s="308" t="str">
        <f>IF(AD49="","",VLOOKUP(AD49,'別紙１-１　シフト記号表（従来型・ユニット型共通）'!$C$6:$L$47,10,FALSE))</f>
        <v/>
      </c>
      <c r="AE50" s="308" t="str">
        <f>IF(AE49="","",VLOOKUP(AE49,'別紙１-１　シフト記号表（従来型・ユニット型共通）'!$C$6:$L$47,10,FALSE))</f>
        <v/>
      </c>
      <c r="AF50" s="308" t="str">
        <f>IF(AF49="","",VLOOKUP(AF49,'別紙１-１　シフト記号表（従来型・ユニット型共通）'!$C$6:$L$47,10,FALSE))</f>
        <v/>
      </c>
      <c r="AG50" s="309" t="str">
        <f>IF(AG49="","",VLOOKUP(AG49,'別紙１-１　シフト記号表（従来型・ユニット型共通）'!$C$6:$L$47,10,FALSE))</f>
        <v/>
      </c>
      <c r="AH50" s="307" t="str">
        <f>IF(AH49="","",VLOOKUP(AH49,'別紙１-１　シフト記号表（従来型・ユニット型共通）'!$C$6:$L$47,10,FALSE))</f>
        <v/>
      </c>
      <c r="AI50" s="308" t="str">
        <f>IF(AI49="","",VLOOKUP(AI49,'別紙１-１　シフト記号表（従来型・ユニット型共通）'!$C$6:$L$47,10,FALSE))</f>
        <v/>
      </c>
      <c r="AJ50" s="308" t="str">
        <f>IF(AJ49="","",VLOOKUP(AJ49,'別紙１-１　シフト記号表（従来型・ユニット型共通）'!$C$6:$L$47,10,FALSE))</f>
        <v/>
      </c>
      <c r="AK50" s="308" t="str">
        <f>IF(AK49="","",VLOOKUP(AK49,'別紙１-１　シフト記号表（従来型・ユニット型共通）'!$C$6:$L$47,10,FALSE))</f>
        <v/>
      </c>
      <c r="AL50" s="308" t="str">
        <f>IF(AL49="","",VLOOKUP(AL49,'別紙１-１　シフト記号表（従来型・ユニット型共通）'!$C$6:$L$47,10,FALSE))</f>
        <v/>
      </c>
      <c r="AM50" s="308" t="str">
        <f>IF(AM49="","",VLOOKUP(AM49,'別紙１-１　シフト記号表（従来型・ユニット型共通）'!$C$6:$L$47,10,FALSE))</f>
        <v/>
      </c>
      <c r="AN50" s="309" t="str">
        <f>IF(AN49="","",VLOOKUP(AN49,'別紙１-１　シフト記号表（従来型・ユニット型共通）'!$C$6:$L$47,10,FALSE))</f>
        <v/>
      </c>
      <c r="AO50" s="307" t="str">
        <f>IF(AO49="","",VLOOKUP(AO49,'別紙１-１　シフト記号表（従来型・ユニット型共通）'!$C$6:$L$47,10,FALSE))</f>
        <v/>
      </c>
      <c r="AP50" s="308" t="str">
        <f>IF(AP49="","",VLOOKUP(AP49,'別紙１-１　シフト記号表（従来型・ユニット型共通）'!$C$6:$L$47,10,FALSE))</f>
        <v/>
      </c>
      <c r="AQ50" s="308" t="str">
        <f>IF(AQ49="","",VLOOKUP(AQ49,'別紙１-１　シフト記号表（従来型・ユニット型共通）'!$C$6:$L$47,10,FALSE))</f>
        <v/>
      </c>
      <c r="AR50" s="308" t="str">
        <f>IF(AR49="","",VLOOKUP(AR49,'別紙１-１　シフト記号表（従来型・ユニット型共通）'!$C$6:$L$47,10,FALSE))</f>
        <v/>
      </c>
      <c r="AS50" s="308" t="str">
        <f>IF(AS49="","",VLOOKUP(AS49,'別紙１-１　シフト記号表（従来型・ユニット型共通）'!$C$6:$L$47,10,FALSE))</f>
        <v/>
      </c>
      <c r="AT50" s="308" t="str">
        <f>IF(AT49="","",VLOOKUP(AT49,'別紙１-１　シフト記号表（従来型・ユニット型共通）'!$C$6:$L$47,10,FALSE))</f>
        <v/>
      </c>
      <c r="AU50" s="309" t="str">
        <f>IF(AU49="","",VLOOKUP(AU49,'別紙１-１　シフト記号表（従来型・ユニット型共通）'!$C$6:$L$47,10,FALSE))</f>
        <v/>
      </c>
      <c r="AV50" s="307" t="str">
        <f>IF(AV49="","",VLOOKUP(AV49,'別紙１-１　シフト記号表（従来型・ユニット型共通）'!$C$6:$L$47,10,FALSE))</f>
        <v/>
      </c>
      <c r="AW50" s="308" t="str">
        <f>IF(AW49="","",VLOOKUP(AW49,'別紙１-１　シフト記号表（従来型・ユニット型共通）'!$C$6:$L$47,10,FALSE))</f>
        <v/>
      </c>
      <c r="AX50" s="308" t="str">
        <f>IF(AX49="","",VLOOKUP(AX49,'別紙１-１　シフト記号表（従来型・ユニット型共通）'!$C$6:$L$47,10,FALSE))</f>
        <v/>
      </c>
      <c r="AY50" s="308" t="str">
        <f>IF(AY49="","",VLOOKUP(AY49,'別紙１-１　シフト記号表（従来型・ユニット型共通）'!$C$6:$L$47,10,FALSE))</f>
        <v/>
      </c>
      <c r="AZ50" s="308" t="str">
        <f>IF(AZ49="","",VLOOKUP(AZ49,'別紙１-１　シフト記号表（従来型・ユニット型共通）'!$C$6:$L$47,10,FALSE))</f>
        <v/>
      </c>
      <c r="BA50" s="308" t="str">
        <f>IF(BA49="","",VLOOKUP(BA49,'別紙１-１　シフト記号表（従来型・ユニット型共通）'!$C$6:$L$47,10,FALSE))</f>
        <v/>
      </c>
      <c r="BB50" s="309" t="str">
        <f>IF(BB49="","",VLOOKUP(BB49,'別紙１-１　シフト記号表（従来型・ユニット型共通）'!$C$6:$L$47,10,FALSE))</f>
        <v/>
      </c>
      <c r="BC50" s="307" t="str">
        <f>IF(BC49="","",VLOOKUP(BC49,'別紙１-１　シフト記号表（従来型・ユニット型共通）'!$C$6:$L$47,10,FALSE))</f>
        <v/>
      </c>
      <c r="BD50" s="308" t="str">
        <f>IF(BD49="","",VLOOKUP(BD49,'別紙１-１　シフト記号表（従来型・ユニット型共通）'!$C$6:$L$47,10,FALSE))</f>
        <v/>
      </c>
      <c r="BE50" s="308" t="str">
        <f>IF(BE49="","",VLOOKUP(BE49,'別紙１-１　シフト記号表（従来型・ユニット型共通）'!$C$6:$L$47,10,FALSE))</f>
        <v/>
      </c>
      <c r="BF50" s="1542">
        <f>IF($BI$3="４週",SUM(AA50:BB50),IF($BI$3="暦月",SUM(AA50:BE50),""))</f>
        <v>0</v>
      </c>
      <c r="BG50" s="1543"/>
      <c r="BH50" s="1544">
        <f>IF($BI$3="４週",BF50/4,IF($BI$3="暦月",(BF50/($BI$8/7)),""))</f>
        <v>0</v>
      </c>
      <c r="BI50" s="1543"/>
      <c r="BJ50" s="1539"/>
      <c r="BK50" s="1540"/>
      <c r="BL50" s="1540"/>
      <c r="BM50" s="1540"/>
      <c r="BN50" s="1541"/>
    </row>
    <row r="51" spans="2:66" ht="20.25" customHeight="1" x14ac:dyDescent="0.15">
      <c r="B51" s="1487">
        <f>B49+1</f>
        <v>18</v>
      </c>
      <c r="C51" s="1614"/>
      <c r="D51" s="1616"/>
      <c r="E51" s="1600"/>
      <c r="F51" s="1617"/>
      <c r="G51" s="1489"/>
      <c r="H51" s="1490"/>
      <c r="I51" s="302"/>
      <c r="J51" s="303"/>
      <c r="K51" s="302"/>
      <c r="L51" s="303"/>
      <c r="M51" s="1493"/>
      <c r="N51" s="1494"/>
      <c r="O51" s="1497"/>
      <c r="P51" s="1498"/>
      <c r="Q51" s="1498"/>
      <c r="R51" s="1490"/>
      <c r="S51" s="1501"/>
      <c r="T51" s="1502"/>
      <c r="U51" s="1502"/>
      <c r="V51" s="1502"/>
      <c r="W51" s="1503"/>
      <c r="X51" s="322" t="s">
        <v>921</v>
      </c>
      <c r="Z51" s="323"/>
      <c r="AA51" s="315"/>
      <c r="AB51" s="316"/>
      <c r="AC51" s="316"/>
      <c r="AD51" s="316"/>
      <c r="AE51" s="316"/>
      <c r="AF51" s="316"/>
      <c r="AG51" s="317"/>
      <c r="AH51" s="315"/>
      <c r="AI51" s="316"/>
      <c r="AJ51" s="316"/>
      <c r="AK51" s="316"/>
      <c r="AL51" s="316"/>
      <c r="AM51" s="316"/>
      <c r="AN51" s="317"/>
      <c r="AO51" s="315"/>
      <c r="AP51" s="316"/>
      <c r="AQ51" s="316"/>
      <c r="AR51" s="316"/>
      <c r="AS51" s="316"/>
      <c r="AT51" s="316"/>
      <c r="AU51" s="317"/>
      <c r="AV51" s="315"/>
      <c r="AW51" s="316"/>
      <c r="AX51" s="316"/>
      <c r="AY51" s="316"/>
      <c r="AZ51" s="316"/>
      <c r="BA51" s="316"/>
      <c r="BB51" s="317"/>
      <c r="BC51" s="315"/>
      <c r="BD51" s="316"/>
      <c r="BE51" s="318"/>
      <c r="BF51" s="1507"/>
      <c r="BG51" s="1508"/>
      <c r="BH51" s="1509"/>
      <c r="BI51" s="1510"/>
      <c r="BJ51" s="1511"/>
      <c r="BK51" s="1512"/>
      <c r="BL51" s="1512"/>
      <c r="BM51" s="1512"/>
      <c r="BN51" s="1513"/>
    </row>
    <row r="52" spans="2:66" ht="20.25" customHeight="1" x14ac:dyDescent="0.15">
      <c r="B52" s="1520"/>
      <c r="C52" s="1621"/>
      <c r="D52" s="1622"/>
      <c r="E52" s="1600"/>
      <c r="F52" s="1617"/>
      <c r="G52" s="1533"/>
      <c r="H52" s="1534"/>
      <c r="I52" s="302"/>
      <c r="J52" s="303">
        <f>G51</f>
        <v>0</v>
      </c>
      <c r="K52" s="302"/>
      <c r="L52" s="303">
        <f>M51</f>
        <v>0</v>
      </c>
      <c r="M52" s="1535"/>
      <c r="N52" s="1536"/>
      <c r="O52" s="1537"/>
      <c r="P52" s="1538"/>
      <c r="Q52" s="1538"/>
      <c r="R52" s="1534"/>
      <c r="S52" s="1501"/>
      <c r="T52" s="1502"/>
      <c r="U52" s="1502"/>
      <c r="V52" s="1502"/>
      <c r="W52" s="1503"/>
      <c r="X52" s="319" t="s">
        <v>924</v>
      </c>
      <c r="Y52" s="320"/>
      <c r="Z52" s="321"/>
      <c r="AA52" s="307" t="str">
        <f>IF(AA51="","",VLOOKUP(AA51,'別紙１-１　シフト記号表（従来型・ユニット型共通）'!$C$6:$L$47,10,FALSE))</f>
        <v/>
      </c>
      <c r="AB52" s="308" t="str">
        <f>IF(AB51="","",VLOOKUP(AB51,'別紙１-１　シフト記号表（従来型・ユニット型共通）'!$C$6:$L$47,10,FALSE))</f>
        <v/>
      </c>
      <c r="AC52" s="308" t="str">
        <f>IF(AC51="","",VLOOKUP(AC51,'別紙１-１　シフト記号表（従来型・ユニット型共通）'!$C$6:$L$47,10,FALSE))</f>
        <v/>
      </c>
      <c r="AD52" s="308" t="str">
        <f>IF(AD51="","",VLOOKUP(AD51,'別紙１-１　シフト記号表（従来型・ユニット型共通）'!$C$6:$L$47,10,FALSE))</f>
        <v/>
      </c>
      <c r="AE52" s="308" t="str">
        <f>IF(AE51="","",VLOOKUP(AE51,'別紙１-１　シフト記号表（従来型・ユニット型共通）'!$C$6:$L$47,10,FALSE))</f>
        <v/>
      </c>
      <c r="AF52" s="308" t="str">
        <f>IF(AF51="","",VLOOKUP(AF51,'別紙１-１　シフト記号表（従来型・ユニット型共通）'!$C$6:$L$47,10,FALSE))</f>
        <v/>
      </c>
      <c r="AG52" s="309" t="str">
        <f>IF(AG51="","",VLOOKUP(AG51,'別紙１-１　シフト記号表（従来型・ユニット型共通）'!$C$6:$L$47,10,FALSE))</f>
        <v/>
      </c>
      <c r="AH52" s="307" t="str">
        <f>IF(AH51="","",VLOOKUP(AH51,'別紙１-１　シフト記号表（従来型・ユニット型共通）'!$C$6:$L$47,10,FALSE))</f>
        <v/>
      </c>
      <c r="AI52" s="308" t="str">
        <f>IF(AI51="","",VLOOKUP(AI51,'別紙１-１　シフト記号表（従来型・ユニット型共通）'!$C$6:$L$47,10,FALSE))</f>
        <v/>
      </c>
      <c r="AJ52" s="308" t="str">
        <f>IF(AJ51="","",VLOOKUP(AJ51,'別紙１-１　シフト記号表（従来型・ユニット型共通）'!$C$6:$L$47,10,FALSE))</f>
        <v/>
      </c>
      <c r="AK52" s="308" t="str">
        <f>IF(AK51="","",VLOOKUP(AK51,'別紙１-１　シフト記号表（従来型・ユニット型共通）'!$C$6:$L$47,10,FALSE))</f>
        <v/>
      </c>
      <c r="AL52" s="308" t="str">
        <f>IF(AL51="","",VLOOKUP(AL51,'別紙１-１　シフト記号表（従来型・ユニット型共通）'!$C$6:$L$47,10,FALSE))</f>
        <v/>
      </c>
      <c r="AM52" s="308" t="str">
        <f>IF(AM51="","",VLOOKUP(AM51,'別紙１-１　シフト記号表（従来型・ユニット型共通）'!$C$6:$L$47,10,FALSE))</f>
        <v/>
      </c>
      <c r="AN52" s="309" t="str">
        <f>IF(AN51="","",VLOOKUP(AN51,'別紙１-１　シフト記号表（従来型・ユニット型共通）'!$C$6:$L$47,10,FALSE))</f>
        <v/>
      </c>
      <c r="AO52" s="307" t="str">
        <f>IF(AO51="","",VLOOKUP(AO51,'別紙１-１　シフト記号表（従来型・ユニット型共通）'!$C$6:$L$47,10,FALSE))</f>
        <v/>
      </c>
      <c r="AP52" s="308" t="str">
        <f>IF(AP51="","",VLOOKUP(AP51,'別紙１-１　シフト記号表（従来型・ユニット型共通）'!$C$6:$L$47,10,FALSE))</f>
        <v/>
      </c>
      <c r="AQ52" s="308" t="str">
        <f>IF(AQ51="","",VLOOKUP(AQ51,'別紙１-１　シフト記号表（従来型・ユニット型共通）'!$C$6:$L$47,10,FALSE))</f>
        <v/>
      </c>
      <c r="AR52" s="308" t="str">
        <f>IF(AR51="","",VLOOKUP(AR51,'別紙１-１　シフト記号表（従来型・ユニット型共通）'!$C$6:$L$47,10,FALSE))</f>
        <v/>
      </c>
      <c r="AS52" s="308" t="str">
        <f>IF(AS51="","",VLOOKUP(AS51,'別紙１-１　シフト記号表（従来型・ユニット型共通）'!$C$6:$L$47,10,FALSE))</f>
        <v/>
      </c>
      <c r="AT52" s="308" t="str">
        <f>IF(AT51="","",VLOOKUP(AT51,'別紙１-１　シフト記号表（従来型・ユニット型共通）'!$C$6:$L$47,10,FALSE))</f>
        <v/>
      </c>
      <c r="AU52" s="309" t="str">
        <f>IF(AU51="","",VLOOKUP(AU51,'別紙１-１　シフト記号表（従来型・ユニット型共通）'!$C$6:$L$47,10,FALSE))</f>
        <v/>
      </c>
      <c r="AV52" s="307" t="str">
        <f>IF(AV51="","",VLOOKUP(AV51,'別紙１-１　シフト記号表（従来型・ユニット型共通）'!$C$6:$L$47,10,FALSE))</f>
        <v/>
      </c>
      <c r="AW52" s="308" t="str">
        <f>IF(AW51="","",VLOOKUP(AW51,'別紙１-１　シフト記号表（従来型・ユニット型共通）'!$C$6:$L$47,10,FALSE))</f>
        <v/>
      </c>
      <c r="AX52" s="308" t="str">
        <f>IF(AX51="","",VLOOKUP(AX51,'別紙１-１　シフト記号表（従来型・ユニット型共通）'!$C$6:$L$47,10,FALSE))</f>
        <v/>
      </c>
      <c r="AY52" s="308" t="str">
        <f>IF(AY51="","",VLOOKUP(AY51,'別紙１-１　シフト記号表（従来型・ユニット型共通）'!$C$6:$L$47,10,FALSE))</f>
        <v/>
      </c>
      <c r="AZ52" s="308" t="str">
        <f>IF(AZ51="","",VLOOKUP(AZ51,'別紙１-１　シフト記号表（従来型・ユニット型共通）'!$C$6:$L$47,10,FALSE))</f>
        <v/>
      </c>
      <c r="BA52" s="308" t="str">
        <f>IF(BA51="","",VLOOKUP(BA51,'別紙１-１　シフト記号表（従来型・ユニット型共通）'!$C$6:$L$47,10,FALSE))</f>
        <v/>
      </c>
      <c r="BB52" s="309" t="str">
        <f>IF(BB51="","",VLOOKUP(BB51,'別紙１-１　シフト記号表（従来型・ユニット型共通）'!$C$6:$L$47,10,FALSE))</f>
        <v/>
      </c>
      <c r="BC52" s="307" t="str">
        <f>IF(BC51="","",VLOOKUP(BC51,'別紙１-１　シフト記号表（従来型・ユニット型共通）'!$C$6:$L$47,10,FALSE))</f>
        <v/>
      </c>
      <c r="BD52" s="308" t="str">
        <f>IF(BD51="","",VLOOKUP(BD51,'別紙１-１　シフト記号表（従来型・ユニット型共通）'!$C$6:$L$47,10,FALSE))</f>
        <v/>
      </c>
      <c r="BE52" s="308" t="str">
        <f>IF(BE51="","",VLOOKUP(BE51,'別紙１-１　シフト記号表（従来型・ユニット型共通）'!$C$6:$L$47,10,FALSE))</f>
        <v/>
      </c>
      <c r="BF52" s="1542">
        <f>IF($BI$3="４週",SUM(AA52:BB52),IF($BI$3="暦月",SUM(AA52:BE52),""))</f>
        <v>0</v>
      </c>
      <c r="BG52" s="1543"/>
      <c r="BH52" s="1544">
        <f>IF($BI$3="４週",BF52/4,IF($BI$3="暦月",(BF52/($BI$8/7)),""))</f>
        <v>0</v>
      </c>
      <c r="BI52" s="1543"/>
      <c r="BJ52" s="1539"/>
      <c r="BK52" s="1540"/>
      <c r="BL52" s="1540"/>
      <c r="BM52" s="1540"/>
      <c r="BN52" s="1541"/>
    </row>
    <row r="53" spans="2:66" ht="20.25" customHeight="1" x14ac:dyDescent="0.15">
      <c r="B53" s="1487">
        <f>B51+1</f>
        <v>19</v>
      </c>
      <c r="C53" s="1614"/>
      <c r="D53" s="1616"/>
      <c r="E53" s="1600"/>
      <c r="F53" s="1617"/>
      <c r="G53" s="1489"/>
      <c r="H53" s="1490"/>
      <c r="I53" s="310"/>
      <c r="J53" s="311"/>
      <c r="K53" s="310"/>
      <c r="L53" s="311"/>
      <c r="M53" s="1493"/>
      <c r="N53" s="1494"/>
      <c r="O53" s="1497"/>
      <c r="P53" s="1498"/>
      <c r="Q53" s="1498"/>
      <c r="R53" s="1490"/>
      <c r="S53" s="1501"/>
      <c r="T53" s="1502"/>
      <c r="U53" s="1502"/>
      <c r="V53" s="1502"/>
      <c r="W53" s="1503"/>
      <c r="X53" s="312" t="s">
        <v>921</v>
      </c>
      <c r="Y53" s="313"/>
      <c r="Z53" s="314"/>
      <c r="AA53" s="315"/>
      <c r="AB53" s="316"/>
      <c r="AC53" s="316"/>
      <c r="AD53" s="316"/>
      <c r="AE53" s="316"/>
      <c r="AF53" s="316"/>
      <c r="AG53" s="317"/>
      <c r="AH53" s="315"/>
      <c r="AI53" s="316"/>
      <c r="AJ53" s="316"/>
      <c r="AK53" s="316"/>
      <c r="AL53" s="316"/>
      <c r="AM53" s="316"/>
      <c r="AN53" s="317"/>
      <c r="AO53" s="315"/>
      <c r="AP53" s="316"/>
      <c r="AQ53" s="316"/>
      <c r="AR53" s="316"/>
      <c r="AS53" s="316"/>
      <c r="AT53" s="316"/>
      <c r="AU53" s="317"/>
      <c r="AV53" s="315"/>
      <c r="AW53" s="316"/>
      <c r="AX53" s="316"/>
      <c r="AY53" s="316"/>
      <c r="AZ53" s="316"/>
      <c r="BA53" s="316"/>
      <c r="BB53" s="317"/>
      <c r="BC53" s="315"/>
      <c r="BD53" s="316"/>
      <c r="BE53" s="318"/>
      <c r="BF53" s="1507"/>
      <c r="BG53" s="1508"/>
      <c r="BH53" s="1509"/>
      <c r="BI53" s="1510"/>
      <c r="BJ53" s="1511"/>
      <c r="BK53" s="1512"/>
      <c r="BL53" s="1512"/>
      <c r="BM53" s="1512"/>
      <c r="BN53" s="1513"/>
    </row>
    <row r="54" spans="2:66" ht="20.25" customHeight="1" x14ac:dyDescent="0.15">
      <c r="B54" s="1520"/>
      <c r="C54" s="1621"/>
      <c r="D54" s="1622"/>
      <c r="E54" s="1600"/>
      <c r="F54" s="1617"/>
      <c r="G54" s="1533"/>
      <c r="H54" s="1534"/>
      <c r="I54" s="302"/>
      <c r="J54" s="303">
        <f>G53</f>
        <v>0</v>
      </c>
      <c r="K54" s="302"/>
      <c r="L54" s="303">
        <f>M53</f>
        <v>0</v>
      </c>
      <c r="M54" s="1535"/>
      <c r="N54" s="1536"/>
      <c r="O54" s="1537"/>
      <c r="P54" s="1538"/>
      <c r="Q54" s="1538"/>
      <c r="R54" s="1534"/>
      <c r="S54" s="1501"/>
      <c r="T54" s="1502"/>
      <c r="U54" s="1502"/>
      <c r="V54" s="1502"/>
      <c r="W54" s="1503"/>
      <c r="X54" s="319" t="s">
        <v>924</v>
      </c>
      <c r="Y54" s="305"/>
      <c r="Z54" s="306"/>
      <c r="AA54" s="307" t="str">
        <f>IF(AA53="","",VLOOKUP(AA53,'別紙１-１　シフト記号表（従来型・ユニット型共通）'!$C$6:$L$47,10,FALSE))</f>
        <v/>
      </c>
      <c r="AB54" s="308" t="str">
        <f>IF(AB53="","",VLOOKUP(AB53,'別紙１-１　シフト記号表（従来型・ユニット型共通）'!$C$6:$L$47,10,FALSE))</f>
        <v/>
      </c>
      <c r="AC54" s="308" t="str">
        <f>IF(AC53="","",VLOOKUP(AC53,'別紙１-１　シフト記号表（従来型・ユニット型共通）'!$C$6:$L$47,10,FALSE))</f>
        <v/>
      </c>
      <c r="AD54" s="308" t="str">
        <f>IF(AD53="","",VLOOKUP(AD53,'別紙１-１　シフト記号表（従来型・ユニット型共通）'!$C$6:$L$47,10,FALSE))</f>
        <v/>
      </c>
      <c r="AE54" s="308" t="str">
        <f>IF(AE53="","",VLOOKUP(AE53,'別紙１-１　シフト記号表（従来型・ユニット型共通）'!$C$6:$L$47,10,FALSE))</f>
        <v/>
      </c>
      <c r="AF54" s="308" t="str">
        <f>IF(AF53="","",VLOOKUP(AF53,'別紙１-１　シフト記号表（従来型・ユニット型共通）'!$C$6:$L$47,10,FALSE))</f>
        <v/>
      </c>
      <c r="AG54" s="309" t="str">
        <f>IF(AG53="","",VLOOKUP(AG53,'別紙１-１　シフト記号表（従来型・ユニット型共通）'!$C$6:$L$47,10,FALSE))</f>
        <v/>
      </c>
      <c r="AH54" s="307" t="str">
        <f>IF(AH53="","",VLOOKUP(AH53,'別紙１-１　シフト記号表（従来型・ユニット型共通）'!$C$6:$L$47,10,FALSE))</f>
        <v/>
      </c>
      <c r="AI54" s="308" t="str">
        <f>IF(AI53="","",VLOOKUP(AI53,'別紙１-１　シフト記号表（従来型・ユニット型共通）'!$C$6:$L$47,10,FALSE))</f>
        <v/>
      </c>
      <c r="AJ54" s="308" t="str">
        <f>IF(AJ53="","",VLOOKUP(AJ53,'別紙１-１　シフト記号表（従来型・ユニット型共通）'!$C$6:$L$47,10,FALSE))</f>
        <v/>
      </c>
      <c r="AK54" s="308" t="str">
        <f>IF(AK53="","",VLOOKUP(AK53,'別紙１-１　シフト記号表（従来型・ユニット型共通）'!$C$6:$L$47,10,FALSE))</f>
        <v/>
      </c>
      <c r="AL54" s="308" t="str">
        <f>IF(AL53="","",VLOOKUP(AL53,'別紙１-１　シフト記号表（従来型・ユニット型共通）'!$C$6:$L$47,10,FALSE))</f>
        <v/>
      </c>
      <c r="AM54" s="308" t="str">
        <f>IF(AM53="","",VLOOKUP(AM53,'別紙１-１　シフト記号表（従来型・ユニット型共通）'!$C$6:$L$47,10,FALSE))</f>
        <v/>
      </c>
      <c r="AN54" s="309" t="str">
        <f>IF(AN53="","",VLOOKUP(AN53,'別紙１-１　シフト記号表（従来型・ユニット型共通）'!$C$6:$L$47,10,FALSE))</f>
        <v/>
      </c>
      <c r="AO54" s="307" t="str">
        <f>IF(AO53="","",VLOOKUP(AO53,'別紙１-１　シフト記号表（従来型・ユニット型共通）'!$C$6:$L$47,10,FALSE))</f>
        <v/>
      </c>
      <c r="AP54" s="308" t="str">
        <f>IF(AP53="","",VLOOKUP(AP53,'別紙１-１　シフト記号表（従来型・ユニット型共通）'!$C$6:$L$47,10,FALSE))</f>
        <v/>
      </c>
      <c r="AQ54" s="308" t="str">
        <f>IF(AQ53="","",VLOOKUP(AQ53,'別紙１-１　シフト記号表（従来型・ユニット型共通）'!$C$6:$L$47,10,FALSE))</f>
        <v/>
      </c>
      <c r="AR54" s="308" t="str">
        <f>IF(AR53="","",VLOOKUP(AR53,'別紙１-１　シフト記号表（従来型・ユニット型共通）'!$C$6:$L$47,10,FALSE))</f>
        <v/>
      </c>
      <c r="AS54" s="308" t="str">
        <f>IF(AS53="","",VLOOKUP(AS53,'別紙１-１　シフト記号表（従来型・ユニット型共通）'!$C$6:$L$47,10,FALSE))</f>
        <v/>
      </c>
      <c r="AT54" s="308" t="str">
        <f>IF(AT53="","",VLOOKUP(AT53,'別紙１-１　シフト記号表（従来型・ユニット型共通）'!$C$6:$L$47,10,FALSE))</f>
        <v/>
      </c>
      <c r="AU54" s="309" t="str">
        <f>IF(AU53="","",VLOOKUP(AU53,'別紙１-１　シフト記号表（従来型・ユニット型共通）'!$C$6:$L$47,10,FALSE))</f>
        <v/>
      </c>
      <c r="AV54" s="307" t="str">
        <f>IF(AV53="","",VLOOKUP(AV53,'別紙１-１　シフト記号表（従来型・ユニット型共通）'!$C$6:$L$47,10,FALSE))</f>
        <v/>
      </c>
      <c r="AW54" s="308" t="str">
        <f>IF(AW53="","",VLOOKUP(AW53,'別紙１-１　シフト記号表（従来型・ユニット型共通）'!$C$6:$L$47,10,FALSE))</f>
        <v/>
      </c>
      <c r="AX54" s="308" t="str">
        <f>IF(AX53="","",VLOOKUP(AX53,'別紙１-１　シフト記号表（従来型・ユニット型共通）'!$C$6:$L$47,10,FALSE))</f>
        <v/>
      </c>
      <c r="AY54" s="308" t="str">
        <f>IF(AY53="","",VLOOKUP(AY53,'別紙１-１　シフト記号表（従来型・ユニット型共通）'!$C$6:$L$47,10,FALSE))</f>
        <v/>
      </c>
      <c r="AZ54" s="308" t="str">
        <f>IF(AZ53="","",VLOOKUP(AZ53,'別紙１-１　シフト記号表（従来型・ユニット型共通）'!$C$6:$L$47,10,FALSE))</f>
        <v/>
      </c>
      <c r="BA54" s="308" t="str">
        <f>IF(BA53="","",VLOOKUP(BA53,'別紙１-１　シフト記号表（従来型・ユニット型共通）'!$C$6:$L$47,10,FALSE))</f>
        <v/>
      </c>
      <c r="BB54" s="309" t="str">
        <f>IF(BB53="","",VLOOKUP(BB53,'別紙１-１　シフト記号表（従来型・ユニット型共通）'!$C$6:$L$47,10,FALSE))</f>
        <v/>
      </c>
      <c r="BC54" s="307" t="str">
        <f>IF(BC53="","",VLOOKUP(BC53,'別紙１-１　シフト記号表（従来型・ユニット型共通）'!$C$6:$L$47,10,FALSE))</f>
        <v/>
      </c>
      <c r="BD54" s="308" t="str">
        <f>IF(BD53="","",VLOOKUP(BD53,'別紙１-１　シフト記号表（従来型・ユニット型共通）'!$C$6:$L$47,10,FALSE))</f>
        <v/>
      </c>
      <c r="BE54" s="308" t="str">
        <f>IF(BE53="","",VLOOKUP(BE53,'別紙１-１　シフト記号表（従来型・ユニット型共通）'!$C$6:$L$47,10,FALSE))</f>
        <v/>
      </c>
      <c r="BF54" s="1542">
        <f>IF($BI$3="４週",SUM(AA54:BB54),IF($BI$3="暦月",SUM(AA54:BE54),""))</f>
        <v>0</v>
      </c>
      <c r="BG54" s="1543"/>
      <c r="BH54" s="1544">
        <f>IF($BI$3="４週",BF54/4,IF($BI$3="暦月",(BF54/($BI$8/7)),""))</f>
        <v>0</v>
      </c>
      <c r="BI54" s="1543"/>
      <c r="BJ54" s="1539"/>
      <c r="BK54" s="1540"/>
      <c r="BL54" s="1540"/>
      <c r="BM54" s="1540"/>
      <c r="BN54" s="1541"/>
    </row>
    <row r="55" spans="2:66" ht="20.25" customHeight="1" x14ac:dyDescent="0.15">
      <c r="B55" s="1487">
        <f>B53+1</f>
        <v>20</v>
      </c>
      <c r="C55" s="1614"/>
      <c r="D55" s="1616"/>
      <c r="E55" s="1600"/>
      <c r="F55" s="1617"/>
      <c r="G55" s="1489"/>
      <c r="H55" s="1490"/>
      <c r="I55" s="310"/>
      <c r="J55" s="311"/>
      <c r="K55" s="310"/>
      <c r="L55" s="311"/>
      <c r="M55" s="1493"/>
      <c r="N55" s="1494"/>
      <c r="O55" s="1497"/>
      <c r="P55" s="1498"/>
      <c r="Q55" s="1498"/>
      <c r="R55" s="1490"/>
      <c r="S55" s="1501"/>
      <c r="T55" s="1502"/>
      <c r="U55" s="1502"/>
      <c r="V55" s="1502"/>
      <c r="W55" s="1503"/>
      <c r="X55" s="312" t="s">
        <v>921</v>
      </c>
      <c r="Y55" s="313"/>
      <c r="Z55" s="314"/>
      <c r="AA55" s="315"/>
      <c r="AB55" s="316"/>
      <c r="AC55" s="316"/>
      <c r="AD55" s="316"/>
      <c r="AE55" s="316"/>
      <c r="AF55" s="316"/>
      <c r="AG55" s="317"/>
      <c r="AH55" s="315"/>
      <c r="AI55" s="316"/>
      <c r="AJ55" s="316"/>
      <c r="AK55" s="316"/>
      <c r="AL55" s="316"/>
      <c r="AM55" s="316"/>
      <c r="AN55" s="317"/>
      <c r="AO55" s="315"/>
      <c r="AP55" s="316"/>
      <c r="AQ55" s="316"/>
      <c r="AR55" s="316"/>
      <c r="AS55" s="316"/>
      <c r="AT55" s="316"/>
      <c r="AU55" s="317"/>
      <c r="AV55" s="315"/>
      <c r="AW55" s="316"/>
      <c r="AX55" s="316"/>
      <c r="AY55" s="316"/>
      <c r="AZ55" s="316"/>
      <c r="BA55" s="316"/>
      <c r="BB55" s="317"/>
      <c r="BC55" s="315"/>
      <c r="BD55" s="316"/>
      <c r="BE55" s="318"/>
      <c r="BF55" s="1507"/>
      <c r="BG55" s="1508"/>
      <c r="BH55" s="1509"/>
      <c r="BI55" s="1510"/>
      <c r="BJ55" s="1511"/>
      <c r="BK55" s="1512"/>
      <c r="BL55" s="1512"/>
      <c r="BM55" s="1512"/>
      <c r="BN55" s="1513"/>
    </row>
    <row r="56" spans="2:66" ht="20.25" customHeight="1" x14ac:dyDescent="0.15">
      <c r="B56" s="1520"/>
      <c r="C56" s="1621"/>
      <c r="D56" s="1622"/>
      <c r="E56" s="1600"/>
      <c r="F56" s="1617"/>
      <c r="G56" s="1533"/>
      <c r="H56" s="1534"/>
      <c r="I56" s="302"/>
      <c r="J56" s="303">
        <f>G55</f>
        <v>0</v>
      </c>
      <c r="K56" s="302"/>
      <c r="L56" s="303">
        <f>M55</f>
        <v>0</v>
      </c>
      <c r="M56" s="1535"/>
      <c r="N56" s="1536"/>
      <c r="O56" s="1537"/>
      <c r="P56" s="1538"/>
      <c r="Q56" s="1538"/>
      <c r="R56" s="1534"/>
      <c r="S56" s="1501"/>
      <c r="T56" s="1502"/>
      <c r="U56" s="1502"/>
      <c r="V56" s="1502"/>
      <c r="W56" s="1503"/>
      <c r="X56" s="319" t="s">
        <v>924</v>
      </c>
      <c r="Y56" s="320"/>
      <c r="Z56" s="321"/>
      <c r="AA56" s="307" t="str">
        <f>IF(AA55="","",VLOOKUP(AA55,'別紙１-１　シフト記号表（従来型・ユニット型共通）'!$C$6:$L$47,10,FALSE))</f>
        <v/>
      </c>
      <c r="AB56" s="308" t="str">
        <f>IF(AB55="","",VLOOKUP(AB55,'別紙１-１　シフト記号表（従来型・ユニット型共通）'!$C$6:$L$47,10,FALSE))</f>
        <v/>
      </c>
      <c r="AC56" s="308" t="str">
        <f>IF(AC55="","",VLOOKUP(AC55,'別紙１-１　シフト記号表（従来型・ユニット型共通）'!$C$6:$L$47,10,FALSE))</f>
        <v/>
      </c>
      <c r="AD56" s="308" t="str">
        <f>IF(AD55="","",VLOOKUP(AD55,'別紙１-１　シフト記号表（従来型・ユニット型共通）'!$C$6:$L$47,10,FALSE))</f>
        <v/>
      </c>
      <c r="AE56" s="308" t="str">
        <f>IF(AE55="","",VLOOKUP(AE55,'別紙１-１　シフト記号表（従来型・ユニット型共通）'!$C$6:$L$47,10,FALSE))</f>
        <v/>
      </c>
      <c r="AF56" s="308" t="str">
        <f>IF(AF55="","",VLOOKUP(AF55,'別紙１-１　シフト記号表（従来型・ユニット型共通）'!$C$6:$L$47,10,FALSE))</f>
        <v/>
      </c>
      <c r="AG56" s="309" t="str">
        <f>IF(AG55="","",VLOOKUP(AG55,'別紙１-１　シフト記号表（従来型・ユニット型共通）'!$C$6:$L$47,10,FALSE))</f>
        <v/>
      </c>
      <c r="AH56" s="307" t="str">
        <f>IF(AH55="","",VLOOKUP(AH55,'別紙１-１　シフト記号表（従来型・ユニット型共通）'!$C$6:$L$47,10,FALSE))</f>
        <v/>
      </c>
      <c r="AI56" s="308" t="str">
        <f>IF(AI55="","",VLOOKUP(AI55,'別紙１-１　シフト記号表（従来型・ユニット型共通）'!$C$6:$L$47,10,FALSE))</f>
        <v/>
      </c>
      <c r="AJ56" s="308" t="str">
        <f>IF(AJ55="","",VLOOKUP(AJ55,'別紙１-１　シフト記号表（従来型・ユニット型共通）'!$C$6:$L$47,10,FALSE))</f>
        <v/>
      </c>
      <c r="AK56" s="308" t="str">
        <f>IF(AK55="","",VLOOKUP(AK55,'別紙１-１　シフト記号表（従来型・ユニット型共通）'!$C$6:$L$47,10,FALSE))</f>
        <v/>
      </c>
      <c r="AL56" s="308" t="str">
        <f>IF(AL55="","",VLOOKUP(AL55,'別紙１-１　シフト記号表（従来型・ユニット型共通）'!$C$6:$L$47,10,FALSE))</f>
        <v/>
      </c>
      <c r="AM56" s="308" t="str">
        <f>IF(AM55="","",VLOOKUP(AM55,'別紙１-１　シフト記号表（従来型・ユニット型共通）'!$C$6:$L$47,10,FALSE))</f>
        <v/>
      </c>
      <c r="AN56" s="309" t="str">
        <f>IF(AN55="","",VLOOKUP(AN55,'別紙１-１　シフト記号表（従来型・ユニット型共通）'!$C$6:$L$47,10,FALSE))</f>
        <v/>
      </c>
      <c r="AO56" s="307" t="str">
        <f>IF(AO55="","",VLOOKUP(AO55,'別紙１-１　シフト記号表（従来型・ユニット型共通）'!$C$6:$L$47,10,FALSE))</f>
        <v/>
      </c>
      <c r="AP56" s="308" t="str">
        <f>IF(AP55="","",VLOOKUP(AP55,'別紙１-１　シフト記号表（従来型・ユニット型共通）'!$C$6:$L$47,10,FALSE))</f>
        <v/>
      </c>
      <c r="AQ56" s="308" t="str">
        <f>IF(AQ55="","",VLOOKUP(AQ55,'別紙１-１　シフト記号表（従来型・ユニット型共通）'!$C$6:$L$47,10,FALSE))</f>
        <v/>
      </c>
      <c r="AR56" s="308" t="str">
        <f>IF(AR55="","",VLOOKUP(AR55,'別紙１-１　シフト記号表（従来型・ユニット型共通）'!$C$6:$L$47,10,FALSE))</f>
        <v/>
      </c>
      <c r="AS56" s="308" t="str">
        <f>IF(AS55="","",VLOOKUP(AS55,'別紙１-１　シフト記号表（従来型・ユニット型共通）'!$C$6:$L$47,10,FALSE))</f>
        <v/>
      </c>
      <c r="AT56" s="308" t="str">
        <f>IF(AT55="","",VLOOKUP(AT55,'別紙１-１　シフト記号表（従来型・ユニット型共通）'!$C$6:$L$47,10,FALSE))</f>
        <v/>
      </c>
      <c r="AU56" s="309" t="str">
        <f>IF(AU55="","",VLOOKUP(AU55,'別紙１-１　シフト記号表（従来型・ユニット型共通）'!$C$6:$L$47,10,FALSE))</f>
        <v/>
      </c>
      <c r="AV56" s="307" t="str">
        <f>IF(AV55="","",VLOOKUP(AV55,'別紙１-１　シフト記号表（従来型・ユニット型共通）'!$C$6:$L$47,10,FALSE))</f>
        <v/>
      </c>
      <c r="AW56" s="308" t="str">
        <f>IF(AW55="","",VLOOKUP(AW55,'別紙１-１　シフト記号表（従来型・ユニット型共通）'!$C$6:$L$47,10,FALSE))</f>
        <v/>
      </c>
      <c r="AX56" s="308" t="str">
        <f>IF(AX55="","",VLOOKUP(AX55,'別紙１-１　シフト記号表（従来型・ユニット型共通）'!$C$6:$L$47,10,FALSE))</f>
        <v/>
      </c>
      <c r="AY56" s="308" t="str">
        <f>IF(AY55="","",VLOOKUP(AY55,'別紙１-１　シフト記号表（従来型・ユニット型共通）'!$C$6:$L$47,10,FALSE))</f>
        <v/>
      </c>
      <c r="AZ56" s="308" t="str">
        <f>IF(AZ55="","",VLOOKUP(AZ55,'別紙１-１　シフト記号表（従来型・ユニット型共通）'!$C$6:$L$47,10,FALSE))</f>
        <v/>
      </c>
      <c r="BA56" s="308" t="str">
        <f>IF(BA55="","",VLOOKUP(BA55,'別紙１-１　シフト記号表（従来型・ユニット型共通）'!$C$6:$L$47,10,FALSE))</f>
        <v/>
      </c>
      <c r="BB56" s="309" t="str">
        <f>IF(BB55="","",VLOOKUP(BB55,'別紙１-１　シフト記号表（従来型・ユニット型共通）'!$C$6:$L$47,10,FALSE))</f>
        <v/>
      </c>
      <c r="BC56" s="307" t="str">
        <f>IF(BC55="","",VLOOKUP(BC55,'別紙１-１　シフト記号表（従来型・ユニット型共通）'!$C$6:$L$47,10,FALSE))</f>
        <v/>
      </c>
      <c r="BD56" s="308" t="str">
        <f>IF(BD55="","",VLOOKUP(BD55,'別紙１-１　シフト記号表（従来型・ユニット型共通）'!$C$6:$L$47,10,FALSE))</f>
        <v/>
      </c>
      <c r="BE56" s="308" t="str">
        <f>IF(BE55="","",VLOOKUP(BE55,'別紙１-１　シフト記号表（従来型・ユニット型共通）'!$C$6:$L$47,10,FALSE))</f>
        <v/>
      </c>
      <c r="BF56" s="1542">
        <f>IF($BI$3="４週",SUM(AA56:BB56),IF($BI$3="暦月",SUM(AA56:BE56),""))</f>
        <v>0</v>
      </c>
      <c r="BG56" s="1543"/>
      <c r="BH56" s="1544">
        <f>IF($BI$3="４週",BF56/4,IF($BI$3="暦月",(BF56/($BI$8/7)),""))</f>
        <v>0</v>
      </c>
      <c r="BI56" s="1543"/>
      <c r="BJ56" s="1539"/>
      <c r="BK56" s="1540"/>
      <c r="BL56" s="1540"/>
      <c r="BM56" s="1540"/>
      <c r="BN56" s="1541"/>
    </row>
    <row r="57" spans="2:66" ht="20.25" customHeight="1" x14ac:dyDescent="0.15">
      <c r="B57" s="1487">
        <f>B55+1</f>
        <v>21</v>
      </c>
      <c r="C57" s="1614"/>
      <c r="D57" s="1616"/>
      <c r="E57" s="1600"/>
      <c r="F57" s="1617"/>
      <c r="G57" s="1489"/>
      <c r="H57" s="1490"/>
      <c r="I57" s="302"/>
      <c r="J57" s="303"/>
      <c r="K57" s="302"/>
      <c r="L57" s="303"/>
      <c r="M57" s="1493"/>
      <c r="N57" s="1494"/>
      <c r="O57" s="1497"/>
      <c r="P57" s="1498"/>
      <c r="Q57" s="1498"/>
      <c r="R57" s="1490"/>
      <c r="S57" s="1501"/>
      <c r="T57" s="1502"/>
      <c r="U57" s="1502"/>
      <c r="V57" s="1502"/>
      <c r="W57" s="1503"/>
      <c r="X57" s="322" t="s">
        <v>921</v>
      </c>
      <c r="Z57" s="323"/>
      <c r="AA57" s="315"/>
      <c r="AB57" s="316"/>
      <c r="AC57" s="316"/>
      <c r="AD57" s="316"/>
      <c r="AE57" s="316"/>
      <c r="AF57" s="316"/>
      <c r="AG57" s="317"/>
      <c r="AH57" s="315"/>
      <c r="AI57" s="316"/>
      <c r="AJ57" s="316"/>
      <c r="AK57" s="316"/>
      <c r="AL57" s="316"/>
      <c r="AM57" s="316"/>
      <c r="AN57" s="317"/>
      <c r="AO57" s="315"/>
      <c r="AP57" s="316"/>
      <c r="AQ57" s="316"/>
      <c r="AR57" s="316"/>
      <c r="AS57" s="316"/>
      <c r="AT57" s="316"/>
      <c r="AU57" s="317"/>
      <c r="AV57" s="315"/>
      <c r="AW57" s="316"/>
      <c r="AX57" s="316"/>
      <c r="AY57" s="316"/>
      <c r="AZ57" s="316"/>
      <c r="BA57" s="316"/>
      <c r="BB57" s="317"/>
      <c r="BC57" s="315"/>
      <c r="BD57" s="316"/>
      <c r="BE57" s="318"/>
      <c r="BF57" s="1507"/>
      <c r="BG57" s="1508"/>
      <c r="BH57" s="1509"/>
      <c r="BI57" s="1510"/>
      <c r="BJ57" s="1511"/>
      <c r="BK57" s="1512"/>
      <c r="BL57" s="1512"/>
      <c r="BM57" s="1512"/>
      <c r="BN57" s="1513"/>
    </row>
    <row r="58" spans="2:66" ht="20.25" customHeight="1" x14ac:dyDescent="0.15">
      <c r="B58" s="1520"/>
      <c r="C58" s="1621"/>
      <c r="D58" s="1622"/>
      <c r="E58" s="1600"/>
      <c r="F58" s="1617"/>
      <c r="G58" s="1533"/>
      <c r="H58" s="1534"/>
      <c r="I58" s="302"/>
      <c r="J58" s="303">
        <f>G57</f>
        <v>0</v>
      </c>
      <c r="K58" s="302"/>
      <c r="L58" s="303">
        <f>M57</f>
        <v>0</v>
      </c>
      <c r="M58" s="1535"/>
      <c r="N58" s="1536"/>
      <c r="O58" s="1537"/>
      <c r="P58" s="1538"/>
      <c r="Q58" s="1538"/>
      <c r="R58" s="1534"/>
      <c r="S58" s="1501"/>
      <c r="T58" s="1502"/>
      <c r="U58" s="1502"/>
      <c r="V58" s="1502"/>
      <c r="W58" s="1503"/>
      <c r="X58" s="319" t="s">
        <v>924</v>
      </c>
      <c r="Y58" s="320"/>
      <c r="Z58" s="321"/>
      <c r="AA58" s="307" t="str">
        <f>IF(AA57="","",VLOOKUP(AA57,'別紙１-１　シフト記号表（従来型・ユニット型共通）'!$C$6:$L$47,10,FALSE))</f>
        <v/>
      </c>
      <c r="AB58" s="308" t="str">
        <f>IF(AB57="","",VLOOKUP(AB57,'別紙１-１　シフト記号表（従来型・ユニット型共通）'!$C$6:$L$47,10,FALSE))</f>
        <v/>
      </c>
      <c r="AC58" s="308" t="str">
        <f>IF(AC57="","",VLOOKUP(AC57,'別紙１-１　シフト記号表（従来型・ユニット型共通）'!$C$6:$L$47,10,FALSE))</f>
        <v/>
      </c>
      <c r="AD58" s="308" t="str">
        <f>IF(AD57="","",VLOOKUP(AD57,'別紙１-１　シフト記号表（従来型・ユニット型共通）'!$C$6:$L$47,10,FALSE))</f>
        <v/>
      </c>
      <c r="AE58" s="308" t="str">
        <f>IF(AE57="","",VLOOKUP(AE57,'別紙１-１　シフト記号表（従来型・ユニット型共通）'!$C$6:$L$47,10,FALSE))</f>
        <v/>
      </c>
      <c r="AF58" s="308" t="str">
        <f>IF(AF57="","",VLOOKUP(AF57,'別紙１-１　シフト記号表（従来型・ユニット型共通）'!$C$6:$L$47,10,FALSE))</f>
        <v/>
      </c>
      <c r="AG58" s="309" t="str">
        <f>IF(AG57="","",VLOOKUP(AG57,'別紙１-１　シフト記号表（従来型・ユニット型共通）'!$C$6:$L$47,10,FALSE))</f>
        <v/>
      </c>
      <c r="AH58" s="307" t="str">
        <f>IF(AH57="","",VLOOKUP(AH57,'別紙１-１　シフト記号表（従来型・ユニット型共通）'!$C$6:$L$47,10,FALSE))</f>
        <v/>
      </c>
      <c r="AI58" s="308" t="str">
        <f>IF(AI57="","",VLOOKUP(AI57,'別紙１-１　シフト記号表（従来型・ユニット型共通）'!$C$6:$L$47,10,FALSE))</f>
        <v/>
      </c>
      <c r="AJ58" s="308" t="str">
        <f>IF(AJ57="","",VLOOKUP(AJ57,'別紙１-１　シフト記号表（従来型・ユニット型共通）'!$C$6:$L$47,10,FALSE))</f>
        <v/>
      </c>
      <c r="AK58" s="308" t="str">
        <f>IF(AK57="","",VLOOKUP(AK57,'別紙１-１　シフト記号表（従来型・ユニット型共通）'!$C$6:$L$47,10,FALSE))</f>
        <v/>
      </c>
      <c r="AL58" s="308" t="str">
        <f>IF(AL57="","",VLOOKUP(AL57,'別紙１-１　シフト記号表（従来型・ユニット型共通）'!$C$6:$L$47,10,FALSE))</f>
        <v/>
      </c>
      <c r="AM58" s="308" t="str">
        <f>IF(AM57="","",VLOOKUP(AM57,'別紙１-１　シフト記号表（従来型・ユニット型共通）'!$C$6:$L$47,10,FALSE))</f>
        <v/>
      </c>
      <c r="AN58" s="309" t="str">
        <f>IF(AN57="","",VLOOKUP(AN57,'別紙１-１　シフト記号表（従来型・ユニット型共通）'!$C$6:$L$47,10,FALSE))</f>
        <v/>
      </c>
      <c r="AO58" s="307" t="str">
        <f>IF(AO57="","",VLOOKUP(AO57,'別紙１-１　シフト記号表（従来型・ユニット型共通）'!$C$6:$L$47,10,FALSE))</f>
        <v/>
      </c>
      <c r="AP58" s="308" t="str">
        <f>IF(AP57="","",VLOOKUP(AP57,'別紙１-１　シフト記号表（従来型・ユニット型共通）'!$C$6:$L$47,10,FALSE))</f>
        <v/>
      </c>
      <c r="AQ58" s="308" t="str">
        <f>IF(AQ57="","",VLOOKUP(AQ57,'別紙１-１　シフト記号表（従来型・ユニット型共通）'!$C$6:$L$47,10,FALSE))</f>
        <v/>
      </c>
      <c r="AR58" s="308" t="str">
        <f>IF(AR57="","",VLOOKUP(AR57,'別紙１-１　シフト記号表（従来型・ユニット型共通）'!$C$6:$L$47,10,FALSE))</f>
        <v/>
      </c>
      <c r="AS58" s="308" t="str">
        <f>IF(AS57="","",VLOOKUP(AS57,'別紙１-１　シフト記号表（従来型・ユニット型共通）'!$C$6:$L$47,10,FALSE))</f>
        <v/>
      </c>
      <c r="AT58" s="308" t="str">
        <f>IF(AT57="","",VLOOKUP(AT57,'別紙１-１　シフト記号表（従来型・ユニット型共通）'!$C$6:$L$47,10,FALSE))</f>
        <v/>
      </c>
      <c r="AU58" s="309" t="str">
        <f>IF(AU57="","",VLOOKUP(AU57,'別紙１-１　シフト記号表（従来型・ユニット型共通）'!$C$6:$L$47,10,FALSE))</f>
        <v/>
      </c>
      <c r="AV58" s="307" t="str">
        <f>IF(AV57="","",VLOOKUP(AV57,'別紙１-１　シフト記号表（従来型・ユニット型共通）'!$C$6:$L$47,10,FALSE))</f>
        <v/>
      </c>
      <c r="AW58" s="308" t="str">
        <f>IF(AW57="","",VLOOKUP(AW57,'別紙１-１　シフト記号表（従来型・ユニット型共通）'!$C$6:$L$47,10,FALSE))</f>
        <v/>
      </c>
      <c r="AX58" s="308" t="str">
        <f>IF(AX57="","",VLOOKUP(AX57,'別紙１-１　シフト記号表（従来型・ユニット型共通）'!$C$6:$L$47,10,FALSE))</f>
        <v/>
      </c>
      <c r="AY58" s="308" t="str">
        <f>IF(AY57="","",VLOOKUP(AY57,'別紙１-１　シフト記号表（従来型・ユニット型共通）'!$C$6:$L$47,10,FALSE))</f>
        <v/>
      </c>
      <c r="AZ58" s="308" t="str">
        <f>IF(AZ57="","",VLOOKUP(AZ57,'別紙１-１　シフト記号表（従来型・ユニット型共通）'!$C$6:$L$47,10,FALSE))</f>
        <v/>
      </c>
      <c r="BA58" s="308" t="str">
        <f>IF(BA57="","",VLOOKUP(BA57,'別紙１-１　シフト記号表（従来型・ユニット型共通）'!$C$6:$L$47,10,FALSE))</f>
        <v/>
      </c>
      <c r="BB58" s="309" t="str">
        <f>IF(BB57="","",VLOOKUP(BB57,'別紙１-１　シフト記号表（従来型・ユニット型共通）'!$C$6:$L$47,10,FALSE))</f>
        <v/>
      </c>
      <c r="BC58" s="307" t="str">
        <f>IF(BC57="","",VLOOKUP(BC57,'別紙１-１　シフト記号表（従来型・ユニット型共通）'!$C$6:$L$47,10,FALSE))</f>
        <v/>
      </c>
      <c r="BD58" s="308" t="str">
        <f>IF(BD57="","",VLOOKUP(BD57,'別紙１-１　シフト記号表（従来型・ユニット型共通）'!$C$6:$L$47,10,FALSE))</f>
        <v/>
      </c>
      <c r="BE58" s="308" t="str">
        <f>IF(BE57="","",VLOOKUP(BE57,'別紙１-１　シフト記号表（従来型・ユニット型共通）'!$C$6:$L$47,10,FALSE))</f>
        <v/>
      </c>
      <c r="BF58" s="1542">
        <f>IF($BI$3="４週",SUM(AA58:BB58),IF($BI$3="暦月",SUM(AA58:BE58),""))</f>
        <v>0</v>
      </c>
      <c r="BG58" s="1543"/>
      <c r="BH58" s="1544">
        <f>IF($BI$3="４週",BF58/4,IF($BI$3="暦月",(BF58/($BI$8/7)),""))</f>
        <v>0</v>
      </c>
      <c r="BI58" s="1543"/>
      <c r="BJ58" s="1539"/>
      <c r="BK58" s="1540"/>
      <c r="BL58" s="1540"/>
      <c r="BM58" s="1540"/>
      <c r="BN58" s="1541"/>
    </row>
    <row r="59" spans="2:66" ht="20.25" customHeight="1" x14ac:dyDescent="0.15">
      <c r="B59" s="1487">
        <f>B57+1</f>
        <v>22</v>
      </c>
      <c r="C59" s="1614"/>
      <c r="D59" s="1616"/>
      <c r="E59" s="1600"/>
      <c r="F59" s="1617"/>
      <c r="G59" s="1489"/>
      <c r="H59" s="1490"/>
      <c r="I59" s="302"/>
      <c r="J59" s="303"/>
      <c r="K59" s="302"/>
      <c r="L59" s="303"/>
      <c r="M59" s="1493"/>
      <c r="N59" s="1494"/>
      <c r="O59" s="1497"/>
      <c r="P59" s="1498"/>
      <c r="Q59" s="1498"/>
      <c r="R59" s="1490"/>
      <c r="S59" s="1501"/>
      <c r="T59" s="1502"/>
      <c r="U59" s="1502"/>
      <c r="V59" s="1502"/>
      <c r="W59" s="1503"/>
      <c r="X59" s="322" t="s">
        <v>921</v>
      </c>
      <c r="Z59" s="323"/>
      <c r="AA59" s="315"/>
      <c r="AB59" s="316"/>
      <c r="AC59" s="316"/>
      <c r="AD59" s="316"/>
      <c r="AE59" s="316"/>
      <c r="AF59" s="316"/>
      <c r="AG59" s="317"/>
      <c r="AH59" s="315"/>
      <c r="AI59" s="316"/>
      <c r="AJ59" s="316"/>
      <c r="AK59" s="316"/>
      <c r="AL59" s="316"/>
      <c r="AM59" s="316"/>
      <c r="AN59" s="317"/>
      <c r="AO59" s="315"/>
      <c r="AP59" s="316"/>
      <c r="AQ59" s="316"/>
      <c r="AR59" s="316"/>
      <c r="AS59" s="316"/>
      <c r="AT59" s="316"/>
      <c r="AU59" s="317"/>
      <c r="AV59" s="315"/>
      <c r="AW59" s="316"/>
      <c r="AX59" s="316"/>
      <c r="AY59" s="316"/>
      <c r="AZ59" s="316"/>
      <c r="BA59" s="316"/>
      <c r="BB59" s="317"/>
      <c r="BC59" s="315"/>
      <c r="BD59" s="316"/>
      <c r="BE59" s="318"/>
      <c r="BF59" s="1507"/>
      <c r="BG59" s="1508"/>
      <c r="BH59" s="1509"/>
      <c r="BI59" s="1510"/>
      <c r="BJ59" s="1511"/>
      <c r="BK59" s="1512"/>
      <c r="BL59" s="1512"/>
      <c r="BM59" s="1512"/>
      <c r="BN59" s="1513"/>
    </row>
    <row r="60" spans="2:66" ht="20.25" customHeight="1" x14ac:dyDescent="0.15">
      <c r="B60" s="1520"/>
      <c r="C60" s="1621"/>
      <c r="D60" s="1622"/>
      <c r="E60" s="1600"/>
      <c r="F60" s="1617"/>
      <c r="G60" s="1533"/>
      <c r="H60" s="1534"/>
      <c r="I60" s="302"/>
      <c r="J60" s="303">
        <f>G59</f>
        <v>0</v>
      </c>
      <c r="K60" s="302"/>
      <c r="L60" s="303">
        <f>M59</f>
        <v>0</v>
      </c>
      <c r="M60" s="1535"/>
      <c r="N60" s="1536"/>
      <c r="O60" s="1537"/>
      <c r="P60" s="1538"/>
      <c r="Q60" s="1538"/>
      <c r="R60" s="1534"/>
      <c r="S60" s="1501"/>
      <c r="T60" s="1502"/>
      <c r="U60" s="1502"/>
      <c r="V60" s="1502"/>
      <c r="W60" s="1503"/>
      <c r="X60" s="319" t="s">
        <v>924</v>
      </c>
      <c r="Y60" s="320"/>
      <c r="Z60" s="321"/>
      <c r="AA60" s="307" t="str">
        <f>IF(AA59="","",VLOOKUP(AA59,'別紙１-１　シフト記号表（従来型・ユニット型共通）'!$C$6:$L$47,10,FALSE))</f>
        <v/>
      </c>
      <c r="AB60" s="308" t="str">
        <f>IF(AB59="","",VLOOKUP(AB59,'別紙１-１　シフト記号表（従来型・ユニット型共通）'!$C$6:$L$47,10,FALSE))</f>
        <v/>
      </c>
      <c r="AC60" s="308" t="str">
        <f>IF(AC59="","",VLOOKUP(AC59,'別紙１-１　シフト記号表（従来型・ユニット型共通）'!$C$6:$L$47,10,FALSE))</f>
        <v/>
      </c>
      <c r="AD60" s="308" t="str">
        <f>IF(AD59="","",VLOOKUP(AD59,'別紙１-１　シフト記号表（従来型・ユニット型共通）'!$C$6:$L$47,10,FALSE))</f>
        <v/>
      </c>
      <c r="AE60" s="308" t="str">
        <f>IF(AE59="","",VLOOKUP(AE59,'別紙１-１　シフト記号表（従来型・ユニット型共通）'!$C$6:$L$47,10,FALSE))</f>
        <v/>
      </c>
      <c r="AF60" s="308" t="str">
        <f>IF(AF59="","",VLOOKUP(AF59,'別紙１-１　シフト記号表（従来型・ユニット型共通）'!$C$6:$L$47,10,FALSE))</f>
        <v/>
      </c>
      <c r="AG60" s="309" t="str">
        <f>IF(AG59="","",VLOOKUP(AG59,'別紙１-１　シフト記号表（従来型・ユニット型共通）'!$C$6:$L$47,10,FALSE))</f>
        <v/>
      </c>
      <c r="AH60" s="307" t="str">
        <f>IF(AH59="","",VLOOKUP(AH59,'別紙１-１　シフト記号表（従来型・ユニット型共通）'!$C$6:$L$47,10,FALSE))</f>
        <v/>
      </c>
      <c r="AI60" s="308" t="str">
        <f>IF(AI59="","",VLOOKUP(AI59,'別紙１-１　シフト記号表（従来型・ユニット型共通）'!$C$6:$L$47,10,FALSE))</f>
        <v/>
      </c>
      <c r="AJ60" s="308" t="str">
        <f>IF(AJ59="","",VLOOKUP(AJ59,'別紙１-１　シフト記号表（従来型・ユニット型共通）'!$C$6:$L$47,10,FALSE))</f>
        <v/>
      </c>
      <c r="AK60" s="308" t="str">
        <f>IF(AK59="","",VLOOKUP(AK59,'別紙１-１　シフト記号表（従来型・ユニット型共通）'!$C$6:$L$47,10,FALSE))</f>
        <v/>
      </c>
      <c r="AL60" s="308" t="str">
        <f>IF(AL59="","",VLOOKUP(AL59,'別紙１-１　シフト記号表（従来型・ユニット型共通）'!$C$6:$L$47,10,FALSE))</f>
        <v/>
      </c>
      <c r="AM60" s="308" t="str">
        <f>IF(AM59="","",VLOOKUP(AM59,'別紙１-１　シフト記号表（従来型・ユニット型共通）'!$C$6:$L$47,10,FALSE))</f>
        <v/>
      </c>
      <c r="AN60" s="309" t="str">
        <f>IF(AN59="","",VLOOKUP(AN59,'別紙１-１　シフト記号表（従来型・ユニット型共通）'!$C$6:$L$47,10,FALSE))</f>
        <v/>
      </c>
      <c r="AO60" s="307" t="str">
        <f>IF(AO59="","",VLOOKUP(AO59,'別紙１-１　シフト記号表（従来型・ユニット型共通）'!$C$6:$L$47,10,FALSE))</f>
        <v/>
      </c>
      <c r="AP60" s="308" t="str">
        <f>IF(AP59="","",VLOOKUP(AP59,'別紙１-１　シフト記号表（従来型・ユニット型共通）'!$C$6:$L$47,10,FALSE))</f>
        <v/>
      </c>
      <c r="AQ60" s="308" t="str">
        <f>IF(AQ59="","",VLOOKUP(AQ59,'別紙１-１　シフト記号表（従来型・ユニット型共通）'!$C$6:$L$47,10,FALSE))</f>
        <v/>
      </c>
      <c r="AR60" s="308" t="str">
        <f>IF(AR59="","",VLOOKUP(AR59,'別紙１-１　シフト記号表（従来型・ユニット型共通）'!$C$6:$L$47,10,FALSE))</f>
        <v/>
      </c>
      <c r="AS60" s="308" t="str">
        <f>IF(AS59="","",VLOOKUP(AS59,'別紙１-１　シフト記号表（従来型・ユニット型共通）'!$C$6:$L$47,10,FALSE))</f>
        <v/>
      </c>
      <c r="AT60" s="308" t="str">
        <f>IF(AT59="","",VLOOKUP(AT59,'別紙１-１　シフト記号表（従来型・ユニット型共通）'!$C$6:$L$47,10,FALSE))</f>
        <v/>
      </c>
      <c r="AU60" s="309" t="str">
        <f>IF(AU59="","",VLOOKUP(AU59,'別紙１-１　シフト記号表（従来型・ユニット型共通）'!$C$6:$L$47,10,FALSE))</f>
        <v/>
      </c>
      <c r="AV60" s="307" t="str">
        <f>IF(AV59="","",VLOOKUP(AV59,'別紙１-１　シフト記号表（従来型・ユニット型共通）'!$C$6:$L$47,10,FALSE))</f>
        <v/>
      </c>
      <c r="AW60" s="308" t="str">
        <f>IF(AW59="","",VLOOKUP(AW59,'別紙１-１　シフト記号表（従来型・ユニット型共通）'!$C$6:$L$47,10,FALSE))</f>
        <v/>
      </c>
      <c r="AX60" s="308" t="str">
        <f>IF(AX59="","",VLOOKUP(AX59,'別紙１-１　シフト記号表（従来型・ユニット型共通）'!$C$6:$L$47,10,FALSE))</f>
        <v/>
      </c>
      <c r="AY60" s="308" t="str">
        <f>IF(AY59="","",VLOOKUP(AY59,'別紙１-１　シフト記号表（従来型・ユニット型共通）'!$C$6:$L$47,10,FALSE))</f>
        <v/>
      </c>
      <c r="AZ60" s="308" t="str">
        <f>IF(AZ59="","",VLOOKUP(AZ59,'別紙１-１　シフト記号表（従来型・ユニット型共通）'!$C$6:$L$47,10,FALSE))</f>
        <v/>
      </c>
      <c r="BA60" s="308" t="str">
        <f>IF(BA59="","",VLOOKUP(BA59,'別紙１-１　シフト記号表（従来型・ユニット型共通）'!$C$6:$L$47,10,FALSE))</f>
        <v/>
      </c>
      <c r="BB60" s="309" t="str">
        <f>IF(BB59="","",VLOOKUP(BB59,'別紙１-１　シフト記号表（従来型・ユニット型共通）'!$C$6:$L$47,10,FALSE))</f>
        <v/>
      </c>
      <c r="BC60" s="307" t="str">
        <f>IF(BC59="","",VLOOKUP(BC59,'別紙１-１　シフト記号表（従来型・ユニット型共通）'!$C$6:$L$47,10,FALSE))</f>
        <v/>
      </c>
      <c r="BD60" s="308" t="str">
        <f>IF(BD59="","",VLOOKUP(BD59,'別紙１-１　シフト記号表（従来型・ユニット型共通）'!$C$6:$L$47,10,FALSE))</f>
        <v/>
      </c>
      <c r="BE60" s="308" t="str">
        <f>IF(BE59="","",VLOOKUP(BE59,'別紙１-１　シフト記号表（従来型・ユニット型共通）'!$C$6:$L$47,10,FALSE))</f>
        <v/>
      </c>
      <c r="BF60" s="1542">
        <f>IF($BI$3="４週",SUM(AA60:BB60),IF($BI$3="暦月",SUM(AA60:BE60),""))</f>
        <v>0</v>
      </c>
      <c r="BG60" s="1543"/>
      <c r="BH60" s="1544">
        <f>IF($BI$3="４週",BF60/4,IF($BI$3="暦月",(BF60/($BI$8/7)),""))</f>
        <v>0</v>
      </c>
      <c r="BI60" s="1543"/>
      <c r="BJ60" s="1539"/>
      <c r="BK60" s="1540"/>
      <c r="BL60" s="1540"/>
      <c r="BM60" s="1540"/>
      <c r="BN60" s="1541"/>
    </row>
    <row r="61" spans="2:66" ht="20.25" customHeight="1" x14ac:dyDescent="0.15">
      <c r="B61" s="1487">
        <f>B59+1</f>
        <v>23</v>
      </c>
      <c r="C61" s="1614"/>
      <c r="D61" s="1616"/>
      <c r="E61" s="1600"/>
      <c r="F61" s="1617"/>
      <c r="G61" s="1489"/>
      <c r="H61" s="1490"/>
      <c r="I61" s="302"/>
      <c r="J61" s="303"/>
      <c r="K61" s="302"/>
      <c r="L61" s="303"/>
      <c r="M61" s="1493"/>
      <c r="N61" s="1494"/>
      <c r="O61" s="1497"/>
      <c r="P61" s="1498"/>
      <c r="Q61" s="1498"/>
      <c r="R61" s="1490"/>
      <c r="S61" s="1501"/>
      <c r="T61" s="1502"/>
      <c r="U61" s="1502"/>
      <c r="V61" s="1502"/>
      <c r="W61" s="1503"/>
      <c r="X61" s="322" t="s">
        <v>921</v>
      </c>
      <c r="Z61" s="323"/>
      <c r="AA61" s="315"/>
      <c r="AB61" s="316"/>
      <c r="AC61" s="316"/>
      <c r="AD61" s="316"/>
      <c r="AE61" s="316"/>
      <c r="AF61" s="316"/>
      <c r="AG61" s="317"/>
      <c r="AH61" s="315"/>
      <c r="AI61" s="316"/>
      <c r="AJ61" s="316"/>
      <c r="AK61" s="316"/>
      <c r="AL61" s="316"/>
      <c r="AM61" s="316"/>
      <c r="AN61" s="317"/>
      <c r="AO61" s="315"/>
      <c r="AP61" s="316"/>
      <c r="AQ61" s="316"/>
      <c r="AR61" s="316"/>
      <c r="AS61" s="316"/>
      <c r="AT61" s="316"/>
      <c r="AU61" s="317"/>
      <c r="AV61" s="315"/>
      <c r="AW61" s="316"/>
      <c r="AX61" s="316"/>
      <c r="AY61" s="316"/>
      <c r="AZ61" s="316"/>
      <c r="BA61" s="316"/>
      <c r="BB61" s="317"/>
      <c r="BC61" s="315"/>
      <c r="BD61" s="316"/>
      <c r="BE61" s="318"/>
      <c r="BF61" s="1507"/>
      <c r="BG61" s="1508"/>
      <c r="BH61" s="1509"/>
      <c r="BI61" s="1510"/>
      <c r="BJ61" s="1511"/>
      <c r="BK61" s="1512"/>
      <c r="BL61" s="1512"/>
      <c r="BM61" s="1512"/>
      <c r="BN61" s="1513"/>
    </row>
    <row r="62" spans="2:66" ht="20.25" customHeight="1" x14ac:dyDescent="0.15">
      <c r="B62" s="1520"/>
      <c r="C62" s="1621"/>
      <c r="D62" s="1622"/>
      <c r="E62" s="1600"/>
      <c r="F62" s="1617"/>
      <c r="G62" s="1533"/>
      <c r="H62" s="1534"/>
      <c r="I62" s="302"/>
      <c r="J62" s="303">
        <f>G61</f>
        <v>0</v>
      </c>
      <c r="K62" s="302"/>
      <c r="L62" s="303">
        <f>M61</f>
        <v>0</v>
      </c>
      <c r="M62" s="1535"/>
      <c r="N62" s="1536"/>
      <c r="O62" s="1537"/>
      <c r="P62" s="1538"/>
      <c r="Q62" s="1538"/>
      <c r="R62" s="1534"/>
      <c r="S62" s="1501"/>
      <c r="T62" s="1502"/>
      <c r="U62" s="1502"/>
      <c r="V62" s="1502"/>
      <c r="W62" s="1503"/>
      <c r="X62" s="319" t="s">
        <v>924</v>
      </c>
      <c r="Y62" s="320"/>
      <c r="Z62" s="321"/>
      <c r="AA62" s="307" t="str">
        <f>IF(AA61="","",VLOOKUP(AA61,'別紙１-１　シフト記号表（従来型・ユニット型共通）'!$C$6:$L$47,10,FALSE))</f>
        <v/>
      </c>
      <c r="AB62" s="308" t="str">
        <f>IF(AB61="","",VLOOKUP(AB61,'別紙１-１　シフト記号表（従来型・ユニット型共通）'!$C$6:$L$47,10,FALSE))</f>
        <v/>
      </c>
      <c r="AC62" s="308" t="str">
        <f>IF(AC61="","",VLOOKUP(AC61,'別紙１-１　シフト記号表（従来型・ユニット型共通）'!$C$6:$L$47,10,FALSE))</f>
        <v/>
      </c>
      <c r="AD62" s="308" t="str">
        <f>IF(AD61="","",VLOOKUP(AD61,'別紙１-１　シフト記号表（従来型・ユニット型共通）'!$C$6:$L$47,10,FALSE))</f>
        <v/>
      </c>
      <c r="AE62" s="308" t="str">
        <f>IF(AE61="","",VLOOKUP(AE61,'別紙１-１　シフト記号表（従来型・ユニット型共通）'!$C$6:$L$47,10,FALSE))</f>
        <v/>
      </c>
      <c r="AF62" s="308" t="str">
        <f>IF(AF61="","",VLOOKUP(AF61,'別紙１-１　シフト記号表（従来型・ユニット型共通）'!$C$6:$L$47,10,FALSE))</f>
        <v/>
      </c>
      <c r="AG62" s="309" t="str">
        <f>IF(AG61="","",VLOOKUP(AG61,'別紙１-１　シフト記号表（従来型・ユニット型共通）'!$C$6:$L$47,10,FALSE))</f>
        <v/>
      </c>
      <c r="AH62" s="307" t="str">
        <f>IF(AH61="","",VLOOKUP(AH61,'別紙１-１　シフト記号表（従来型・ユニット型共通）'!$C$6:$L$47,10,FALSE))</f>
        <v/>
      </c>
      <c r="AI62" s="308" t="str">
        <f>IF(AI61="","",VLOOKUP(AI61,'別紙１-１　シフト記号表（従来型・ユニット型共通）'!$C$6:$L$47,10,FALSE))</f>
        <v/>
      </c>
      <c r="AJ62" s="308" t="str">
        <f>IF(AJ61="","",VLOOKUP(AJ61,'別紙１-１　シフト記号表（従来型・ユニット型共通）'!$C$6:$L$47,10,FALSE))</f>
        <v/>
      </c>
      <c r="AK62" s="308" t="str">
        <f>IF(AK61="","",VLOOKUP(AK61,'別紙１-１　シフト記号表（従来型・ユニット型共通）'!$C$6:$L$47,10,FALSE))</f>
        <v/>
      </c>
      <c r="AL62" s="308" t="str">
        <f>IF(AL61="","",VLOOKUP(AL61,'別紙１-１　シフト記号表（従来型・ユニット型共通）'!$C$6:$L$47,10,FALSE))</f>
        <v/>
      </c>
      <c r="AM62" s="308" t="str">
        <f>IF(AM61="","",VLOOKUP(AM61,'別紙１-１　シフト記号表（従来型・ユニット型共通）'!$C$6:$L$47,10,FALSE))</f>
        <v/>
      </c>
      <c r="AN62" s="309" t="str">
        <f>IF(AN61="","",VLOOKUP(AN61,'別紙１-１　シフト記号表（従来型・ユニット型共通）'!$C$6:$L$47,10,FALSE))</f>
        <v/>
      </c>
      <c r="AO62" s="307" t="str">
        <f>IF(AO61="","",VLOOKUP(AO61,'別紙１-１　シフト記号表（従来型・ユニット型共通）'!$C$6:$L$47,10,FALSE))</f>
        <v/>
      </c>
      <c r="AP62" s="308" t="str">
        <f>IF(AP61="","",VLOOKUP(AP61,'別紙１-１　シフト記号表（従来型・ユニット型共通）'!$C$6:$L$47,10,FALSE))</f>
        <v/>
      </c>
      <c r="AQ62" s="308" t="str">
        <f>IF(AQ61="","",VLOOKUP(AQ61,'別紙１-１　シフト記号表（従来型・ユニット型共通）'!$C$6:$L$47,10,FALSE))</f>
        <v/>
      </c>
      <c r="AR62" s="308" t="str">
        <f>IF(AR61="","",VLOOKUP(AR61,'別紙１-１　シフト記号表（従来型・ユニット型共通）'!$C$6:$L$47,10,FALSE))</f>
        <v/>
      </c>
      <c r="AS62" s="308" t="str">
        <f>IF(AS61="","",VLOOKUP(AS61,'別紙１-１　シフト記号表（従来型・ユニット型共通）'!$C$6:$L$47,10,FALSE))</f>
        <v/>
      </c>
      <c r="AT62" s="308" t="str">
        <f>IF(AT61="","",VLOOKUP(AT61,'別紙１-１　シフト記号表（従来型・ユニット型共通）'!$C$6:$L$47,10,FALSE))</f>
        <v/>
      </c>
      <c r="AU62" s="309" t="str">
        <f>IF(AU61="","",VLOOKUP(AU61,'別紙１-１　シフト記号表（従来型・ユニット型共通）'!$C$6:$L$47,10,FALSE))</f>
        <v/>
      </c>
      <c r="AV62" s="307" t="str">
        <f>IF(AV61="","",VLOOKUP(AV61,'別紙１-１　シフト記号表（従来型・ユニット型共通）'!$C$6:$L$47,10,FALSE))</f>
        <v/>
      </c>
      <c r="AW62" s="308" t="str">
        <f>IF(AW61="","",VLOOKUP(AW61,'別紙１-１　シフト記号表（従来型・ユニット型共通）'!$C$6:$L$47,10,FALSE))</f>
        <v/>
      </c>
      <c r="AX62" s="308" t="str">
        <f>IF(AX61="","",VLOOKUP(AX61,'別紙１-１　シフト記号表（従来型・ユニット型共通）'!$C$6:$L$47,10,FALSE))</f>
        <v/>
      </c>
      <c r="AY62" s="308" t="str">
        <f>IF(AY61="","",VLOOKUP(AY61,'別紙１-１　シフト記号表（従来型・ユニット型共通）'!$C$6:$L$47,10,FALSE))</f>
        <v/>
      </c>
      <c r="AZ62" s="308" t="str">
        <f>IF(AZ61="","",VLOOKUP(AZ61,'別紙１-１　シフト記号表（従来型・ユニット型共通）'!$C$6:$L$47,10,FALSE))</f>
        <v/>
      </c>
      <c r="BA62" s="308" t="str">
        <f>IF(BA61="","",VLOOKUP(BA61,'別紙１-１　シフト記号表（従来型・ユニット型共通）'!$C$6:$L$47,10,FALSE))</f>
        <v/>
      </c>
      <c r="BB62" s="309" t="str">
        <f>IF(BB61="","",VLOOKUP(BB61,'別紙１-１　シフト記号表（従来型・ユニット型共通）'!$C$6:$L$47,10,FALSE))</f>
        <v/>
      </c>
      <c r="BC62" s="307" t="str">
        <f>IF(BC61="","",VLOOKUP(BC61,'別紙１-１　シフト記号表（従来型・ユニット型共通）'!$C$6:$L$47,10,FALSE))</f>
        <v/>
      </c>
      <c r="BD62" s="308" t="str">
        <f>IF(BD61="","",VLOOKUP(BD61,'別紙１-１　シフト記号表（従来型・ユニット型共通）'!$C$6:$L$47,10,FALSE))</f>
        <v/>
      </c>
      <c r="BE62" s="308" t="str">
        <f>IF(BE61="","",VLOOKUP(BE61,'別紙１-１　シフト記号表（従来型・ユニット型共通）'!$C$6:$L$47,10,FALSE))</f>
        <v/>
      </c>
      <c r="BF62" s="1542">
        <f>IF($BI$3="４週",SUM(AA62:BB62),IF($BI$3="暦月",SUM(AA62:BE62),""))</f>
        <v>0</v>
      </c>
      <c r="BG62" s="1543"/>
      <c r="BH62" s="1544">
        <f>IF($BI$3="４週",BF62/4,IF($BI$3="暦月",(BF62/($BI$8/7)),""))</f>
        <v>0</v>
      </c>
      <c r="BI62" s="1543"/>
      <c r="BJ62" s="1539"/>
      <c r="BK62" s="1540"/>
      <c r="BL62" s="1540"/>
      <c r="BM62" s="1540"/>
      <c r="BN62" s="1541"/>
    </row>
    <row r="63" spans="2:66" ht="20.25" customHeight="1" x14ac:dyDescent="0.15">
      <c r="B63" s="1487">
        <f>B61+1</f>
        <v>24</v>
      </c>
      <c r="C63" s="1614"/>
      <c r="D63" s="1616"/>
      <c r="E63" s="1600"/>
      <c r="F63" s="1617"/>
      <c r="G63" s="1489"/>
      <c r="H63" s="1490"/>
      <c r="I63" s="302"/>
      <c r="J63" s="303"/>
      <c r="K63" s="302"/>
      <c r="L63" s="303"/>
      <c r="M63" s="1493"/>
      <c r="N63" s="1494"/>
      <c r="O63" s="1497"/>
      <c r="P63" s="1498"/>
      <c r="Q63" s="1498"/>
      <c r="R63" s="1490"/>
      <c r="S63" s="1501"/>
      <c r="T63" s="1502"/>
      <c r="U63" s="1502"/>
      <c r="V63" s="1502"/>
      <c r="W63" s="1503"/>
      <c r="X63" s="322" t="s">
        <v>921</v>
      </c>
      <c r="Z63" s="323"/>
      <c r="AA63" s="315"/>
      <c r="AB63" s="316"/>
      <c r="AC63" s="316"/>
      <c r="AD63" s="316"/>
      <c r="AE63" s="316"/>
      <c r="AF63" s="316"/>
      <c r="AG63" s="317"/>
      <c r="AH63" s="315"/>
      <c r="AI63" s="316"/>
      <c r="AJ63" s="316"/>
      <c r="AK63" s="316"/>
      <c r="AL63" s="316"/>
      <c r="AM63" s="316"/>
      <c r="AN63" s="317"/>
      <c r="AO63" s="315"/>
      <c r="AP63" s="316"/>
      <c r="AQ63" s="316"/>
      <c r="AR63" s="316"/>
      <c r="AS63" s="316"/>
      <c r="AT63" s="316"/>
      <c r="AU63" s="317"/>
      <c r="AV63" s="315"/>
      <c r="AW63" s="316"/>
      <c r="AX63" s="316"/>
      <c r="AY63" s="316"/>
      <c r="AZ63" s="316"/>
      <c r="BA63" s="316"/>
      <c r="BB63" s="317"/>
      <c r="BC63" s="315"/>
      <c r="BD63" s="316"/>
      <c r="BE63" s="318"/>
      <c r="BF63" s="1507"/>
      <c r="BG63" s="1508"/>
      <c r="BH63" s="1509"/>
      <c r="BI63" s="1510"/>
      <c r="BJ63" s="1511"/>
      <c r="BK63" s="1512"/>
      <c r="BL63" s="1512"/>
      <c r="BM63" s="1512"/>
      <c r="BN63" s="1513"/>
    </row>
    <row r="64" spans="2:66" ht="20.25" customHeight="1" x14ac:dyDescent="0.15">
      <c r="B64" s="1520"/>
      <c r="C64" s="1621"/>
      <c r="D64" s="1622"/>
      <c r="E64" s="1600"/>
      <c r="F64" s="1617"/>
      <c r="G64" s="1533"/>
      <c r="H64" s="1534"/>
      <c r="I64" s="302"/>
      <c r="J64" s="303">
        <f>G63</f>
        <v>0</v>
      </c>
      <c r="K64" s="302"/>
      <c r="L64" s="303">
        <f>M63</f>
        <v>0</v>
      </c>
      <c r="M64" s="1535"/>
      <c r="N64" s="1536"/>
      <c r="O64" s="1537"/>
      <c r="P64" s="1538"/>
      <c r="Q64" s="1538"/>
      <c r="R64" s="1534"/>
      <c r="S64" s="1501"/>
      <c r="T64" s="1502"/>
      <c r="U64" s="1502"/>
      <c r="V64" s="1502"/>
      <c r="W64" s="1503"/>
      <c r="X64" s="319" t="s">
        <v>924</v>
      </c>
      <c r="Y64" s="320"/>
      <c r="Z64" s="321"/>
      <c r="AA64" s="307" t="str">
        <f>IF(AA63="","",VLOOKUP(AA63,'別紙１-１　シフト記号表（従来型・ユニット型共通）'!$C$6:$L$47,10,FALSE))</f>
        <v/>
      </c>
      <c r="AB64" s="308" t="str">
        <f>IF(AB63="","",VLOOKUP(AB63,'別紙１-１　シフト記号表（従来型・ユニット型共通）'!$C$6:$L$47,10,FALSE))</f>
        <v/>
      </c>
      <c r="AC64" s="308" t="str">
        <f>IF(AC63="","",VLOOKUP(AC63,'別紙１-１　シフト記号表（従来型・ユニット型共通）'!$C$6:$L$47,10,FALSE))</f>
        <v/>
      </c>
      <c r="AD64" s="308" t="str">
        <f>IF(AD63="","",VLOOKUP(AD63,'別紙１-１　シフト記号表（従来型・ユニット型共通）'!$C$6:$L$47,10,FALSE))</f>
        <v/>
      </c>
      <c r="AE64" s="308" t="str">
        <f>IF(AE63="","",VLOOKUP(AE63,'別紙１-１　シフト記号表（従来型・ユニット型共通）'!$C$6:$L$47,10,FALSE))</f>
        <v/>
      </c>
      <c r="AF64" s="308" t="str">
        <f>IF(AF63="","",VLOOKUP(AF63,'別紙１-１　シフト記号表（従来型・ユニット型共通）'!$C$6:$L$47,10,FALSE))</f>
        <v/>
      </c>
      <c r="AG64" s="309" t="str">
        <f>IF(AG63="","",VLOOKUP(AG63,'別紙１-１　シフト記号表（従来型・ユニット型共通）'!$C$6:$L$47,10,FALSE))</f>
        <v/>
      </c>
      <c r="AH64" s="307" t="str">
        <f>IF(AH63="","",VLOOKUP(AH63,'別紙１-１　シフト記号表（従来型・ユニット型共通）'!$C$6:$L$47,10,FALSE))</f>
        <v/>
      </c>
      <c r="AI64" s="308" t="str">
        <f>IF(AI63="","",VLOOKUP(AI63,'別紙１-１　シフト記号表（従来型・ユニット型共通）'!$C$6:$L$47,10,FALSE))</f>
        <v/>
      </c>
      <c r="AJ64" s="308" t="str">
        <f>IF(AJ63="","",VLOOKUP(AJ63,'別紙１-１　シフト記号表（従来型・ユニット型共通）'!$C$6:$L$47,10,FALSE))</f>
        <v/>
      </c>
      <c r="AK64" s="308" t="str">
        <f>IF(AK63="","",VLOOKUP(AK63,'別紙１-１　シフト記号表（従来型・ユニット型共通）'!$C$6:$L$47,10,FALSE))</f>
        <v/>
      </c>
      <c r="AL64" s="308" t="str">
        <f>IF(AL63="","",VLOOKUP(AL63,'別紙１-１　シフト記号表（従来型・ユニット型共通）'!$C$6:$L$47,10,FALSE))</f>
        <v/>
      </c>
      <c r="AM64" s="308" t="str">
        <f>IF(AM63="","",VLOOKUP(AM63,'別紙１-１　シフト記号表（従来型・ユニット型共通）'!$C$6:$L$47,10,FALSE))</f>
        <v/>
      </c>
      <c r="AN64" s="309" t="str">
        <f>IF(AN63="","",VLOOKUP(AN63,'別紙１-１　シフト記号表（従来型・ユニット型共通）'!$C$6:$L$47,10,FALSE))</f>
        <v/>
      </c>
      <c r="AO64" s="307" t="str">
        <f>IF(AO63="","",VLOOKUP(AO63,'別紙１-１　シフト記号表（従来型・ユニット型共通）'!$C$6:$L$47,10,FALSE))</f>
        <v/>
      </c>
      <c r="AP64" s="308" t="str">
        <f>IF(AP63="","",VLOOKUP(AP63,'別紙１-１　シフト記号表（従来型・ユニット型共通）'!$C$6:$L$47,10,FALSE))</f>
        <v/>
      </c>
      <c r="AQ64" s="308" t="str">
        <f>IF(AQ63="","",VLOOKUP(AQ63,'別紙１-１　シフト記号表（従来型・ユニット型共通）'!$C$6:$L$47,10,FALSE))</f>
        <v/>
      </c>
      <c r="AR64" s="308" t="str">
        <f>IF(AR63="","",VLOOKUP(AR63,'別紙１-１　シフト記号表（従来型・ユニット型共通）'!$C$6:$L$47,10,FALSE))</f>
        <v/>
      </c>
      <c r="AS64" s="308" t="str">
        <f>IF(AS63="","",VLOOKUP(AS63,'別紙１-１　シフト記号表（従来型・ユニット型共通）'!$C$6:$L$47,10,FALSE))</f>
        <v/>
      </c>
      <c r="AT64" s="308" t="str">
        <f>IF(AT63="","",VLOOKUP(AT63,'別紙１-１　シフト記号表（従来型・ユニット型共通）'!$C$6:$L$47,10,FALSE))</f>
        <v/>
      </c>
      <c r="AU64" s="309" t="str">
        <f>IF(AU63="","",VLOOKUP(AU63,'別紙１-１　シフト記号表（従来型・ユニット型共通）'!$C$6:$L$47,10,FALSE))</f>
        <v/>
      </c>
      <c r="AV64" s="307" t="str">
        <f>IF(AV63="","",VLOOKUP(AV63,'別紙１-１　シフト記号表（従来型・ユニット型共通）'!$C$6:$L$47,10,FALSE))</f>
        <v/>
      </c>
      <c r="AW64" s="308" t="str">
        <f>IF(AW63="","",VLOOKUP(AW63,'別紙１-１　シフト記号表（従来型・ユニット型共通）'!$C$6:$L$47,10,FALSE))</f>
        <v/>
      </c>
      <c r="AX64" s="308" t="str">
        <f>IF(AX63="","",VLOOKUP(AX63,'別紙１-１　シフト記号表（従来型・ユニット型共通）'!$C$6:$L$47,10,FALSE))</f>
        <v/>
      </c>
      <c r="AY64" s="308" t="str">
        <f>IF(AY63="","",VLOOKUP(AY63,'別紙１-１　シフト記号表（従来型・ユニット型共通）'!$C$6:$L$47,10,FALSE))</f>
        <v/>
      </c>
      <c r="AZ64" s="308" t="str">
        <f>IF(AZ63="","",VLOOKUP(AZ63,'別紙１-１　シフト記号表（従来型・ユニット型共通）'!$C$6:$L$47,10,FALSE))</f>
        <v/>
      </c>
      <c r="BA64" s="308" t="str">
        <f>IF(BA63="","",VLOOKUP(BA63,'別紙１-１　シフト記号表（従来型・ユニット型共通）'!$C$6:$L$47,10,FALSE))</f>
        <v/>
      </c>
      <c r="BB64" s="309" t="str">
        <f>IF(BB63="","",VLOOKUP(BB63,'別紙１-１　シフト記号表（従来型・ユニット型共通）'!$C$6:$L$47,10,FALSE))</f>
        <v/>
      </c>
      <c r="BC64" s="307" t="str">
        <f>IF(BC63="","",VLOOKUP(BC63,'別紙１-１　シフト記号表（従来型・ユニット型共通）'!$C$6:$L$47,10,FALSE))</f>
        <v/>
      </c>
      <c r="BD64" s="308" t="str">
        <f>IF(BD63="","",VLOOKUP(BD63,'別紙１-１　シフト記号表（従来型・ユニット型共通）'!$C$6:$L$47,10,FALSE))</f>
        <v/>
      </c>
      <c r="BE64" s="308" t="str">
        <f>IF(BE63="","",VLOOKUP(BE63,'別紙１-１　シフト記号表（従来型・ユニット型共通）'!$C$6:$L$47,10,FALSE))</f>
        <v/>
      </c>
      <c r="BF64" s="1542">
        <f>IF($BI$3="４週",SUM(AA64:BB64),IF($BI$3="暦月",SUM(AA64:BE64),""))</f>
        <v>0</v>
      </c>
      <c r="BG64" s="1543"/>
      <c r="BH64" s="1544">
        <f>IF($BI$3="４週",BF64/4,IF($BI$3="暦月",(BF64/($BI$8/7)),""))</f>
        <v>0</v>
      </c>
      <c r="BI64" s="1543"/>
      <c r="BJ64" s="1539"/>
      <c r="BK64" s="1540"/>
      <c r="BL64" s="1540"/>
      <c r="BM64" s="1540"/>
      <c r="BN64" s="1541"/>
    </row>
    <row r="65" spans="2:66" ht="20.25" customHeight="1" x14ac:dyDescent="0.15">
      <c r="B65" s="1487">
        <f>B63+1</f>
        <v>25</v>
      </c>
      <c r="C65" s="1614"/>
      <c r="D65" s="1616"/>
      <c r="E65" s="1600"/>
      <c r="F65" s="1617"/>
      <c r="G65" s="1489"/>
      <c r="H65" s="1490"/>
      <c r="I65" s="302"/>
      <c r="J65" s="303"/>
      <c r="K65" s="302"/>
      <c r="L65" s="303"/>
      <c r="M65" s="1493"/>
      <c r="N65" s="1494"/>
      <c r="O65" s="1497"/>
      <c r="P65" s="1498"/>
      <c r="Q65" s="1498"/>
      <c r="R65" s="1490"/>
      <c r="S65" s="1501"/>
      <c r="T65" s="1502"/>
      <c r="U65" s="1502"/>
      <c r="V65" s="1502"/>
      <c r="W65" s="1503"/>
      <c r="X65" s="322" t="s">
        <v>921</v>
      </c>
      <c r="Z65" s="323"/>
      <c r="AA65" s="315"/>
      <c r="AB65" s="316"/>
      <c r="AC65" s="316"/>
      <c r="AD65" s="316"/>
      <c r="AE65" s="316"/>
      <c r="AF65" s="316"/>
      <c r="AG65" s="317"/>
      <c r="AH65" s="315"/>
      <c r="AI65" s="316"/>
      <c r="AJ65" s="316"/>
      <c r="AK65" s="316"/>
      <c r="AL65" s="316"/>
      <c r="AM65" s="316"/>
      <c r="AN65" s="317"/>
      <c r="AO65" s="315"/>
      <c r="AP65" s="316"/>
      <c r="AQ65" s="316"/>
      <c r="AR65" s="316"/>
      <c r="AS65" s="316"/>
      <c r="AT65" s="316"/>
      <c r="AU65" s="317"/>
      <c r="AV65" s="315"/>
      <c r="AW65" s="316"/>
      <c r="AX65" s="316"/>
      <c r="AY65" s="316"/>
      <c r="AZ65" s="316"/>
      <c r="BA65" s="316"/>
      <c r="BB65" s="317"/>
      <c r="BC65" s="315"/>
      <c r="BD65" s="316"/>
      <c r="BE65" s="318"/>
      <c r="BF65" s="1507"/>
      <c r="BG65" s="1508"/>
      <c r="BH65" s="1509"/>
      <c r="BI65" s="1510"/>
      <c r="BJ65" s="1511"/>
      <c r="BK65" s="1512"/>
      <c r="BL65" s="1512"/>
      <c r="BM65" s="1512"/>
      <c r="BN65" s="1513"/>
    </row>
    <row r="66" spans="2:66" ht="20.25" customHeight="1" x14ac:dyDescent="0.15">
      <c r="B66" s="1520"/>
      <c r="C66" s="1621"/>
      <c r="D66" s="1622"/>
      <c r="E66" s="1600"/>
      <c r="F66" s="1617"/>
      <c r="G66" s="1533"/>
      <c r="H66" s="1534"/>
      <c r="I66" s="302"/>
      <c r="J66" s="303">
        <f>G65</f>
        <v>0</v>
      </c>
      <c r="K66" s="302"/>
      <c r="L66" s="303">
        <f>M65</f>
        <v>0</v>
      </c>
      <c r="M66" s="1535"/>
      <c r="N66" s="1536"/>
      <c r="O66" s="1537"/>
      <c r="P66" s="1538"/>
      <c r="Q66" s="1538"/>
      <c r="R66" s="1534"/>
      <c r="S66" s="1501"/>
      <c r="T66" s="1502"/>
      <c r="U66" s="1502"/>
      <c r="V66" s="1502"/>
      <c r="W66" s="1503"/>
      <c r="X66" s="319" t="s">
        <v>924</v>
      </c>
      <c r="Y66" s="320"/>
      <c r="Z66" s="321"/>
      <c r="AA66" s="307" t="str">
        <f>IF(AA65="","",VLOOKUP(AA65,'別紙１-１　シフト記号表（従来型・ユニット型共通）'!$C$6:$L$47,10,FALSE))</f>
        <v/>
      </c>
      <c r="AB66" s="308" t="str">
        <f>IF(AB65="","",VLOOKUP(AB65,'別紙１-１　シフト記号表（従来型・ユニット型共通）'!$C$6:$L$47,10,FALSE))</f>
        <v/>
      </c>
      <c r="AC66" s="308" t="str">
        <f>IF(AC65="","",VLOOKUP(AC65,'別紙１-１　シフト記号表（従来型・ユニット型共通）'!$C$6:$L$47,10,FALSE))</f>
        <v/>
      </c>
      <c r="AD66" s="308" t="str">
        <f>IF(AD65="","",VLOOKUP(AD65,'別紙１-１　シフト記号表（従来型・ユニット型共通）'!$C$6:$L$47,10,FALSE))</f>
        <v/>
      </c>
      <c r="AE66" s="308" t="str">
        <f>IF(AE65="","",VLOOKUP(AE65,'別紙１-１　シフト記号表（従来型・ユニット型共通）'!$C$6:$L$47,10,FALSE))</f>
        <v/>
      </c>
      <c r="AF66" s="308" t="str">
        <f>IF(AF65="","",VLOOKUP(AF65,'別紙１-１　シフト記号表（従来型・ユニット型共通）'!$C$6:$L$47,10,FALSE))</f>
        <v/>
      </c>
      <c r="AG66" s="309" t="str">
        <f>IF(AG65="","",VLOOKUP(AG65,'別紙１-１　シフト記号表（従来型・ユニット型共通）'!$C$6:$L$47,10,FALSE))</f>
        <v/>
      </c>
      <c r="AH66" s="307" t="str">
        <f>IF(AH65="","",VLOOKUP(AH65,'別紙１-１　シフト記号表（従来型・ユニット型共通）'!$C$6:$L$47,10,FALSE))</f>
        <v/>
      </c>
      <c r="AI66" s="308" t="str">
        <f>IF(AI65="","",VLOOKUP(AI65,'別紙１-１　シフト記号表（従来型・ユニット型共通）'!$C$6:$L$47,10,FALSE))</f>
        <v/>
      </c>
      <c r="AJ66" s="308" t="str">
        <f>IF(AJ65="","",VLOOKUP(AJ65,'別紙１-１　シフト記号表（従来型・ユニット型共通）'!$C$6:$L$47,10,FALSE))</f>
        <v/>
      </c>
      <c r="AK66" s="308" t="str">
        <f>IF(AK65="","",VLOOKUP(AK65,'別紙１-１　シフト記号表（従来型・ユニット型共通）'!$C$6:$L$47,10,FALSE))</f>
        <v/>
      </c>
      <c r="AL66" s="308" t="str">
        <f>IF(AL65="","",VLOOKUP(AL65,'別紙１-１　シフト記号表（従来型・ユニット型共通）'!$C$6:$L$47,10,FALSE))</f>
        <v/>
      </c>
      <c r="AM66" s="308" t="str">
        <f>IF(AM65="","",VLOOKUP(AM65,'別紙１-１　シフト記号表（従来型・ユニット型共通）'!$C$6:$L$47,10,FALSE))</f>
        <v/>
      </c>
      <c r="AN66" s="309" t="str">
        <f>IF(AN65="","",VLOOKUP(AN65,'別紙１-１　シフト記号表（従来型・ユニット型共通）'!$C$6:$L$47,10,FALSE))</f>
        <v/>
      </c>
      <c r="AO66" s="307" t="str">
        <f>IF(AO65="","",VLOOKUP(AO65,'別紙１-１　シフト記号表（従来型・ユニット型共通）'!$C$6:$L$47,10,FALSE))</f>
        <v/>
      </c>
      <c r="AP66" s="308" t="str">
        <f>IF(AP65="","",VLOOKUP(AP65,'別紙１-１　シフト記号表（従来型・ユニット型共通）'!$C$6:$L$47,10,FALSE))</f>
        <v/>
      </c>
      <c r="AQ66" s="308" t="str">
        <f>IF(AQ65="","",VLOOKUP(AQ65,'別紙１-１　シフト記号表（従来型・ユニット型共通）'!$C$6:$L$47,10,FALSE))</f>
        <v/>
      </c>
      <c r="AR66" s="308" t="str">
        <f>IF(AR65="","",VLOOKUP(AR65,'別紙１-１　シフト記号表（従来型・ユニット型共通）'!$C$6:$L$47,10,FALSE))</f>
        <v/>
      </c>
      <c r="AS66" s="308" t="str">
        <f>IF(AS65="","",VLOOKUP(AS65,'別紙１-１　シフト記号表（従来型・ユニット型共通）'!$C$6:$L$47,10,FALSE))</f>
        <v/>
      </c>
      <c r="AT66" s="308" t="str">
        <f>IF(AT65="","",VLOOKUP(AT65,'別紙１-１　シフト記号表（従来型・ユニット型共通）'!$C$6:$L$47,10,FALSE))</f>
        <v/>
      </c>
      <c r="AU66" s="309" t="str">
        <f>IF(AU65="","",VLOOKUP(AU65,'別紙１-１　シフト記号表（従来型・ユニット型共通）'!$C$6:$L$47,10,FALSE))</f>
        <v/>
      </c>
      <c r="AV66" s="307" t="str">
        <f>IF(AV65="","",VLOOKUP(AV65,'別紙１-１　シフト記号表（従来型・ユニット型共通）'!$C$6:$L$47,10,FALSE))</f>
        <v/>
      </c>
      <c r="AW66" s="308" t="str">
        <f>IF(AW65="","",VLOOKUP(AW65,'別紙１-１　シフト記号表（従来型・ユニット型共通）'!$C$6:$L$47,10,FALSE))</f>
        <v/>
      </c>
      <c r="AX66" s="308" t="str">
        <f>IF(AX65="","",VLOOKUP(AX65,'別紙１-１　シフト記号表（従来型・ユニット型共通）'!$C$6:$L$47,10,FALSE))</f>
        <v/>
      </c>
      <c r="AY66" s="308" t="str">
        <f>IF(AY65="","",VLOOKUP(AY65,'別紙１-１　シフト記号表（従来型・ユニット型共通）'!$C$6:$L$47,10,FALSE))</f>
        <v/>
      </c>
      <c r="AZ66" s="308" t="str">
        <f>IF(AZ65="","",VLOOKUP(AZ65,'別紙１-１　シフト記号表（従来型・ユニット型共通）'!$C$6:$L$47,10,FALSE))</f>
        <v/>
      </c>
      <c r="BA66" s="308" t="str">
        <f>IF(BA65="","",VLOOKUP(BA65,'別紙１-１　シフト記号表（従来型・ユニット型共通）'!$C$6:$L$47,10,FALSE))</f>
        <v/>
      </c>
      <c r="BB66" s="309" t="str">
        <f>IF(BB65="","",VLOOKUP(BB65,'別紙１-１　シフト記号表（従来型・ユニット型共通）'!$C$6:$L$47,10,FALSE))</f>
        <v/>
      </c>
      <c r="BC66" s="307" t="str">
        <f>IF(BC65="","",VLOOKUP(BC65,'別紙１-１　シフト記号表（従来型・ユニット型共通）'!$C$6:$L$47,10,FALSE))</f>
        <v/>
      </c>
      <c r="BD66" s="308" t="str">
        <f>IF(BD65="","",VLOOKUP(BD65,'別紙１-１　シフト記号表（従来型・ユニット型共通）'!$C$6:$L$47,10,FALSE))</f>
        <v/>
      </c>
      <c r="BE66" s="308" t="str">
        <f>IF(BE65="","",VLOOKUP(BE65,'別紙１-１　シフト記号表（従来型・ユニット型共通）'!$C$6:$L$47,10,FALSE))</f>
        <v/>
      </c>
      <c r="BF66" s="1542">
        <f>IF($BI$3="４週",SUM(AA66:BB66),IF($BI$3="暦月",SUM(AA66:BE66),""))</f>
        <v>0</v>
      </c>
      <c r="BG66" s="1543"/>
      <c r="BH66" s="1544">
        <f>IF($BI$3="４週",BF66/4,IF($BI$3="暦月",(BF66/($BI$8/7)),""))</f>
        <v>0</v>
      </c>
      <c r="BI66" s="1543"/>
      <c r="BJ66" s="1539"/>
      <c r="BK66" s="1540"/>
      <c r="BL66" s="1540"/>
      <c r="BM66" s="1540"/>
      <c r="BN66" s="1541"/>
    </row>
    <row r="67" spans="2:66" ht="20.25" customHeight="1" x14ac:dyDescent="0.15">
      <c r="B67" s="1487">
        <f>B65+1</f>
        <v>26</v>
      </c>
      <c r="C67" s="1614"/>
      <c r="D67" s="1616"/>
      <c r="E67" s="1600"/>
      <c r="F67" s="1617"/>
      <c r="G67" s="1489"/>
      <c r="H67" s="1490"/>
      <c r="I67" s="302"/>
      <c r="J67" s="303"/>
      <c r="K67" s="302"/>
      <c r="L67" s="303"/>
      <c r="M67" s="1493"/>
      <c r="N67" s="1494"/>
      <c r="O67" s="1497"/>
      <c r="P67" s="1498"/>
      <c r="Q67" s="1498"/>
      <c r="R67" s="1490"/>
      <c r="S67" s="1501"/>
      <c r="T67" s="1502"/>
      <c r="U67" s="1502"/>
      <c r="V67" s="1502"/>
      <c r="W67" s="1503"/>
      <c r="X67" s="322" t="s">
        <v>921</v>
      </c>
      <c r="Z67" s="323"/>
      <c r="AA67" s="315"/>
      <c r="AB67" s="316"/>
      <c r="AC67" s="316"/>
      <c r="AD67" s="316"/>
      <c r="AE67" s="316"/>
      <c r="AF67" s="316"/>
      <c r="AG67" s="317"/>
      <c r="AH67" s="315"/>
      <c r="AI67" s="316"/>
      <c r="AJ67" s="316"/>
      <c r="AK67" s="316"/>
      <c r="AL67" s="316"/>
      <c r="AM67" s="316"/>
      <c r="AN67" s="317"/>
      <c r="AO67" s="315"/>
      <c r="AP67" s="316"/>
      <c r="AQ67" s="316"/>
      <c r="AR67" s="316"/>
      <c r="AS67" s="316"/>
      <c r="AT67" s="316"/>
      <c r="AU67" s="317"/>
      <c r="AV67" s="315"/>
      <c r="AW67" s="316"/>
      <c r="AX67" s="316"/>
      <c r="AY67" s="316"/>
      <c r="AZ67" s="316"/>
      <c r="BA67" s="316"/>
      <c r="BB67" s="317"/>
      <c r="BC67" s="315"/>
      <c r="BD67" s="316"/>
      <c r="BE67" s="318"/>
      <c r="BF67" s="1507"/>
      <c r="BG67" s="1508"/>
      <c r="BH67" s="1509"/>
      <c r="BI67" s="1510"/>
      <c r="BJ67" s="1511"/>
      <c r="BK67" s="1512"/>
      <c r="BL67" s="1512"/>
      <c r="BM67" s="1512"/>
      <c r="BN67" s="1513"/>
    </row>
    <row r="68" spans="2:66" ht="20.25" customHeight="1" x14ac:dyDescent="0.15">
      <c r="B68" s="1520"/>
      <c r="C68" s="1621"/>
      <c r="D68" s="1622"/>
      <c r="E68" s="1600"/>
      <c r="F68" s="1617"/>
      <c r="G68" s="1533"/>
      <c r="H68" s="1534"/>
      <c r="I68" s="302"/>
      <c r="J68" s="303">
        <f>G67</f>
        <v>0</v>
      </c>
      <c r="K68" s="302"/>
      <c r="L68" s="303">
        <f>M67</f>
        <v>0</v>
      </c>
      <c r="M68" s="1535"/>
      <c r="N68" s="1536"/>
      <c r="O68" s="1537"/>
      <c r="P68" s="1538"/>
      <c r="Q68" s="1538"/>
      <c r="R68" s="1534"/>
      <c r="S68" s="1501"/>
      <c r="T68" s="1502"/>
      <c r="U68" s="1502"/>
      <c r="V68" s="1502"/>
      <c r="W68" s="1503"/>
      <c r="X68" s="319" t="s">
        <v>924</v>
      </c>
      <c r="Y68" s="320"/>
      <c r="Z68" s="321"/>
      <c r="AA68" s="307" t="str">
        <f>IF(AA67="","",VLOOKUP(AA67,'別紙１-１　シフト記号表（従来型・ユニット型共通）'!$C$6:$L$47,10,FALSE))</f>
        <v/>
      </c>
      <c r="AB68" s="308" t="str">
        <f>IF(AB67="","",VLOOKUP(AB67,'別紙１-１　シフト記号表（従来型・ユニット型共通）'!$C$6:$L$47,10,FALSE))</f>
        <v/>
      </c>
      <c r="AC68" s="308" t="str">
        <f>IF(AC67="","",VLOOKUP(AC67,'別紙１-１　シフト記号表（従来型・ユニット型共通）'!$C$6:$L$47,10,FALSE))</f>
        <v/>
      </c>
      <c r="AD68" s="308" t="str">
        <f>IF(AD67="","",VLOOKUP(AD67,'別紙１-１　シフト記号表（従来型・ユニット型共通）'!$C$6:$L$47,10,FALSE))</f>
        <v/>
      </c>
      <c r="AE68" s="308" t="str">
        <f>IF(AE67="","",VLOOKUP(AE67,'別紙１-１　シフト記号表（従来型・ユニット型共通）'!$C$6:$L$47,10,FALSE))</f>
        <v/>
      </c>
      <c r="AF68" s="308" t="str">
        <f>IF(AF67="","",VLOOKUP(AF67,'別紙１-１　シフト記号表（従来型・ユニット型共通）'!$C$6:$L$47,10,FALSE))</f>
        <v/>
      </c>
      <c r="AG68" s="309" t="str">
        <f>IF(AG67="","",VLOOKUP(AG67,'別紙１-１　シフト記号表（従来型・ユニット型共通）'!$C$6:$L$47,10,FALSE))</f>
        <v/>
      </c>
      <c r="AH68" s="307" t="str">
        <f>IF(AH67="","",VLOOKUP(AH67,'別紙１-１　シフト記号表（従来型・ユニット型共通）'!$C$6:$L$47,10,FALSE))</f>
        <v/>
      </c>
      <c r="AI68" s="308" t="str">
        <f>IF(AI67="","",VLOOKUP(AI67,'別紙１-１　シフト記号表（従来型・ユニット型共通）'!$C$6:$L$47,10,FALSE))</f>
        <v/>
      </c>
      <c r="AJ68" s="308" t="str">
        <f>IF(AJ67="","",VLOOKUP(AJ67,'別紙１-１　シフト記号表（従来型・ユニット型共通）'!$C$6:$L$47,10,FALSE))</f>
        <v/>
      </c>
      <c r="AK68" s="308" t="str">
        <f>IF(AK67="","",VLOOKUP(AK67,'別紙１-１　シフト記号表（従来型・ユニット型共通）'!$C$6:$L$47,10,FALSE))</f>
        <v/>
      </c>
      <c r="AL68" s="308" t="str">
        <f>IF(AL67="","",VLOOKUP(AL67,'別紙１-１　シフト記号表（従来型・ユニット型共通）'!$C$6:$L$47,10,FALSE))</f>
        <v/>
      </c>
      <c r="AM68" s="308" t="str">
        <f>IF(AM67="","",VLOOKUP(AM67,'別紙１-１　シフト記号表（従来型・ユニット型共通）'!$C$6:$L$47,10,FALSE))</f>
        <v/>
      </c>
      <c r="AN68" s="309" t="str">
        <f>IF(AN67="","",VLOOKUP(AN67,'別紙１-１　シフト記号表（従来型・ユニット型共通）'!$C$6:$L$47,10,FALSE))</f>
        <v/>
      </c>
      <c r="AO68" s="307" t="str">
        <f>IF(AO67="","",VLOOKUP(AO67,'別紙１-１　シフト記号表（従来型・ユニット型共通）'!$C$6:$L$47,10,FALSE))</f>
        <v/>
      </c>
      <c r="AP68" s="308" t="str">
        <f>IF(AP67="","",VLOOKUP(AP67,'別紙１-１　シフト記号表（従来型・ユニット型共通）'!$C$6:$L$47,10,FALSE))</f>
        <v/>
      </c>
      <c r="AQ68" s="308" t="str">
        <f>IF(AQ67="","",VLOOKUP(AQ67,'別紙１-１　シフト記号表（従来型・ユニット型共通）'!$C$6:$L$47,10,FALSE))</f>
        <v/>
      </c>
      <c r="AR68" s="308" t="str">
        <f>IF(AR67="","",VLOOKUP(AR67,'別紙１-１　シフト記号表（従来型・ユニット型共通）'!$C$6:$L$47,10,FALSE))</f>
        <v/>
      </c>
      <c r="AS68" s="308" t="str">
        <f>IF(AS67="","",VLOOKUP(AS67,'別紙１-１　シフト記号表（従来型・ユニット型共通）'!$C$6:$L$47,10,FALSE))</f>
        <v/>
      </c>
      <c r="AT68" s="308" t="str">
        <f>IF(AT67="","",VLOOKUP(AT67,'別紙１-１　シフト記号表（従来型・ユニット型共通）'!$C$6:$L$47,10,FALSE))</f>
        <v/>
      </c>
      <c r="AU68" s="309" t="str">
        <f>IF(AU67="","",VLOOKUP(AU67,'別紙１-１　シフト記号表（従来型・ユニット型共通）'!$C$6:$L$47,10,FALSE))</f>
        <v/>
      </c>
      <c r="AV68" s="307" t="str">
        <f>IF(AV67="","",VLOOKUP(AV67,'別紙１-１　シフト記号表（従来型・ユニット型共通）'!$C$6:$L$47,10,FALSE))</f>
        <v/>
      </c>
      <c r="AW68" s="308" t="str">
        <f>IF(AW67="","",VLOOKUP(AW67,'別紙１-１　シフト記号表（従来型・ユニット型共通）'!$C$6:$L$47,10,FALSE))</f>
        <v/>
      </c>
      <c r="AX68" s="308" t="str">
        <f>IF(AX67="","",VLOOKUP(AX67,'別紙１-１　シフト記号表（従来型・ユニット型共通）'!$C$6:$L$47,10,FALSE))</f>
        <v/>
      </c>
      <c r="AY68" s="308" t="str">
        <f>IF(AY67="","",VLOOKUP(AY67,'別紙１-１　シフト記号表（従来型・ユニット型共通）'!$C$6:$L$47,10,FALSE))</f>
        <v/>
      </c>
      <c r="AZ68" s="308" t="str">
        <f>IF(AZ67="","",VLOOKUP(AZ67,'別紙１-１　シフト記号表（従来型・ユニット型共通）'!$C$6:$L$47,10,FALSE))</f>
        <v/>
      </c>
      <c r="BA68" s="308" t="str">
        <f>IF(BA67="","",VLOOKUP(BA67,'別紙１-１　シフト記号表（従来型・ユニット型共通）'!$C$6:$L$47,10,FALSE))</f>
        <v/>
      </c>
      <c r="BB68" s="309" t="str">
        <f>IF(BB67="","",VLOOKUP(BB67,'別紙１-１　シフト記号表（従来型・ユニット型共通）'!$C$6:$L$47,10,FALSE))</f>
        <v/>
      </c>
      <c r="BC68" s="307" t="str">
        <f>IF(BC67="","",VLOOKUP(BC67,'別紙１-１　シフト記号表（従来型・ユニット型共通）'!$C$6:$L$47,10,FALSE))</f>
        <v/>
      </c>
      <c r="BD68" s="308" t="str">
        <f>IF(BD67="","",VLOOKUP(BD67,'別紙１-１　シフト記号表（従来型・ユニット型共通）'!$C$6:$L$47,10,FALSE))</f>
        <v/>
      </c>
      <c r="BE68" s="308" t="str">
        <f>IF(BE67="","",VLOOKUP(BE67,'別紙１-１　シフト記号表（従来型・ユニット型共通）'!$C$6:$L$47,10,FALSE))</f>
        <v/>
      </c>
      <c r="BF68" s="1542">
        <f>IF($BI$3="４週",SUM(AA68:BB68),IF($BI$3="暦月",SUM(AA68:BE68),""))</f>
        <v>0</v>
      </c>
      <c r="BG68" s="1543"/>
      <c r="BH68" s="1544">
        <f>IF($BI$3="４週",BF68/4,IF($BI$3="暦月",(BF68/($BI$8/7)),""))</f>
        <v>0</v>
      </c>
      <c r="BI68" s="1543"/>
      <c r="BJ68" s="1539"/>
      <c r="BK68" s="1540"/>
      <c r="BL68" s="1540"/>
      <c r="BM68" s="1540"/>
      <c r="BN68" s="1541"/>
    </row>
    <row r="69" spans="2:66" ht="20.25" customHeight="1" x14ac:dyDescent="0.15">
      <c r="B69" s="1487">
        <f>B67+1</f>
        <v>27</v>
      </c>
      <c r="C69" s="1614"/>
      <c r="D69" s="1616"/>
      <c r="E69" s="1600"/>
      <c r="F69" s="1617"/>
      <c r="G69" s="1489"/>
      <c r="H69" s="1490"/>
      <c r="I69" s="302"/>
      <c r="J69" s="303"/>
      <c r="K69" s="302"/>
      <c r="L69" s="303"/>
      <c r="M69" s="1493"/>
      <c r="N69" s="1494"/>
      <c r="O69" s="1497"/>
      <c r="P69" s="1498"/>
      <c r="Q69" s="1498"/>
      <c r="R69" s="1490"/>
      <c r="S69" s="1501"/>
      <c r="T69" s="1502"/>
      <c r="U69" s="1502"/>
      <c r="V69" s="1502"/>
      <c r="W69" s="1503"/>
      <c r="X69" s="322" t="s">
        <v>921</v>
      </c>
      <c r="Z69" s="323"/>
      <c r="AA69" s="315"/>
      <c r="AB69" s="316"/>
      <c r="AC69" s="316"/>
      <c r="AD69" s="316"/>
      <c r="AE69" s="316"/>
      <c r="AF69" s="316"/>
      <c r="AG69" s="317"/>
      <c r="AH69" s="315"/>
      <c r="AI69" s="316"/>
      <c r="AJ69" s="316"/>
      <c r="AK69" s="316"/>
      <c r="AL69" s="316"/>
      <c r="AM69" s="316"/>
      <c r="AN69" s="317"/>
      <c r="AO69" s="315"/>
      <c r="AP69" s="316"/>
      <c r="AQ69" s="316"/>
      <c r="AR69" s="316"/>
      <c r="AS69" s="316"/>
      <c r="AT69" s="316"/>
      <c r="AU69" s="317"/>
      <c r="AV69" s="315"/>
      <c r="AW69" s="316"/>
      <c r="AX69" s="316"/>
      <c r="AY69" s="316"/>
      <c r="AZ69" s="316"/>
      <c r="BA69" s="316"/>
      <c r="BB69" s="317"/>
      <c r="BC69" s="315"/>
      <c r="BD69" s="316"/>
      <c r="BE69" s="318"/>
      <c r="BF69" s="1507"/>
      <c r="BG69" s="1508"/>
      <c r="BH69" s="1509"/>
      <c r="BI69" s="1510"/>
      <c r="BJ69" s="1511"/>
      <c r="BK69" s="1512"/>
      <c r="BL69" s="1512"/>
      <c r="BM69" s="1512"/>
      <c r="BN69" s="1513"/>
    </row>
    <row r="70" spans="2:66" ht="20.25" customHeight="1" x14ac:dyDescent="0.15">
      <c r="B70" s="1520"/>
      <c r="C70" s="1621"/>
      <c r="D70" s="1622"/>
      <c r="E70" s="1600"/>
      <c r="F70" s="1617"/>
      <c r="G70" s="1533"/>
      <c r="H70" s="1534"/>
      <c r="I70" s="302"/>
      <c r="J70" s="303">
        <f>G69</f>
        <v>0</v>
      </c>
      <c r="K70" s="302"/>
      <c r="L70" s="303">
        <f>M69</f>
        <v>0</v>
      </c>
      <c r="M70" s="1535"/>
      <c r="N70" s="1536"/>
      <c r="O70" s="1537"/>
      <c r="P70" s="1538"/>
      <c r="Q70" s="1538"/>
      <c r="R70" s="1534"/>
      <c r="S70" s="1501"/>
      <c r="T70" s="1502"/>
      <c r="U70" s="1502"/>
      <c r="V70" s="1502"/>
      <c r="W70" s="1503"/>
      <c r="X70" s="319" t="s">
        <v>924</v>
      </c>
      <c r="Y70" s="320"/>
      <c r="Z70" s="321"/>
      <c r="AA70" s="307" t="str">
        <f>IF(AA69="","",VLOOKUP(AA69,'別紙１-１　シフト記号表（従来型・ユニット型共通）'!$C$6:$L$47,10,FALSE))</f>
        <v/>
      </c>
      <c r="AB70" s="308" t="str">
        <f>IF(AB69="","",VLOOKUP(AB69,'別紙１-１　シフト記号表（従来型・ユニット型共通）'!$C$6:$L$47,10,FALSE))</f>
        <v/>
      </c>
      <c r="AC70" s="308" t="str">
        <f>IF(AC69="","",VLOOKUP(AC69,'別紙１-１　シフト記号表（従来型・ユニット型共通）'!$C$6:$L$47,10,FALSE))</f>
        <v/>
      </c>
      <c r="AD70" s="308" t="str">
        <f>IF(AD69="","",VLOOKUP(AD69,'別紙１-１　シフト記号表（従来型・ユニット型共通）'!$C$6:$L$47,10,FALSE))</f>
        <v/>
      </c>
      <c r="AE70" s="308" t="str">
        <f>IF(AE69="","",VLOOKUP(AE69,'別紙１-１　シフト記号表（従来型・ユニット型共通）'!$C$6:$L$47,10,FALSE))</f>
        <v/>
      </c>
      <c r="AF70" s="308" t="str">
        <f>IF(AF69="","",VLOOKUP(AF69,'別紙１-１　シフト記号表（従来型・ユニット型共通）'!$C$6:$L$47,10,FALSE))</f>
        <v/>
      </c>
      <c r="AG70" s="309" t="str">
        <f>IF(AG69="","",VLOOKUP(AG69,'別紙１-１　シフト記号表（従来型・ユニット型共通）'!$C$6:$L$47,10,FALSE))</f>
        <v/>
      </c>
      <c r="AH70" s="307" t="str">
        <f>IF(AH69="","",VLOOKUP(AH69,'別紙１-１　シフト記号表（従来型・ユニット型共通）'!$C$6:$L$47,10,FALSE))</f>
        <v/>
      </c>
      <c r="AI70" s="308" t="str">
        <f>IF(AI69="","",VLOOKUP(AI69,'別紙１-１　シフト記号表（従来型・ユニット型共通）'!$C$6:$L$47,10,FALSE))</f>
        <v/>
      </c>
      <c r="AJ70" s="308" t="str">
        <f>IF(AJ69="","",VLOOKUP(AJ69,'別紙１-１　シフト記号表（従来型・ユニット型共通）'!$C$6:$L$47,10,FALSE))</f>
        <v/>
      </c>
      <c r="AK70" s="308" t="str">
        <f>IF(AK69="","",VLOOKUP(AK69,'別紙１-１　シフト記号表（従来型・ユニット型共通）'!$C$6:$L$47,10,FALSE))</f>
        <v/>
      </c>
      <c r="AL70" s="308" t="str">
        <f>IF(AL69="","",VLOOKUP(AL69,'別紙１-１　シフト記号表（従来型・ユニット型共通）'!$C$6:$L$47,10,FALSE))</f>
        <v/>
      </c>
      <c r="AM70" s="308" t="str">
        <f>IF(AM69="","",VLOOKUP(AM69,'別紙１-１　シフト記号表（従来型・ユニット型共通）'!$C$6:$L$47,10,FALSE))</f>
        <v/>
      </c>
      <c r="AN70" s="309" t="str">
        <f>IF(AN69="","",VLOOKUP(AN69,'別紙１-１　シフト記号表（従来型・ユニット型共通）'!$C$6:$L$47,10,FALSE))</f>
        <v/>
      </c>
      <c r="AO70" s="307" t="str">
        <f>IF(AO69="","",VLOOKUP(AO69,'別紙１-１　シフト記号表（従来型・ユニット型共通）'!$C$6:$L$47,10,FALSE))</f>
        <v/>
      </c>
      <c r="AP70" s="308" t="str">
        <f>IF(AP69="","",VLOOKUP(AP69,'別紙１-１　シフト記号表（従来型・ユニット型共通）'!$C$6:$L$47,10,FALSE))</f>
        <v/>
      </c>
      <c r="AQ70" s="308" t="str">
        <f>IF(AQ69="","",VLOOKUP(AQ69,'別紙１-１　シフト記号表（従来型・ユニット型共通）'!$C$6:$L$47,10,FALSE))</f>
        <v/>
      </c>
      <c r="AR70" s="308" t="str">
        <f>IF(AR69="","",VLOOKUP(AR69,'別紙１-１　シフト記号表（従来型・ユニット型共通）'!$C$6:$L$47,10,FALSE))</f>
        <v/>
      </c>
      <c r="AS70" s="308" t="str">
        <f>IF(AS69="","",VLOOKUP(AS69,'別紙１-１　シフト記号表（従来型・ユニット型共通）'!$C$6:$L$47,10,FALSE))</f>
        <v/>
      </c>
      <c r="AT70" s="308" t="str">
        <f>IF(AT69="","",VLOOKUP(AT69,'別紙１-１　シフト記号表（従来型・ユニット型共通）'!$C$6:$L$47,10,FALSE))</f>
        <v/>
      </c>
      <c r="AU70" s="309" t="str">
        <f>IF(AU69="","",VLOOKUP(AU69,'別紙１-１　シフト記号表（従来型・ユニット型共通）'!$C$6:$L$47,10,FALSE))</f>
        <v/>
      </c>
      <c r="AV70" s="307" t="str">
        <f>IF(AV69="","",VLOOKUP(AV69,'別紙１-１　シフト記号表（従来型・ユニット型共通）'!$C$6:$L$47,10,FALSE))</f>
        <v/>
      </c>
      <c r="AW70" s="308" t="str">
        <f>IF(AW69="","",VLOOKUP(AW69,'別紙１-１　シフト記号表（従来型・ユニット型共通）'!$C$6:$L$47,10,FALSE))</f>
        <v/>
      </c>
      <c r="AX70" s="308" t="str">
        <f>IF(AX69="","",VLOOKUP(AX69,'別紙１-１　シフト記号表（従来型・ユニット型共通）'!$C$6:$L$47,10,FALSE))</f>
        <v/>
      </c>
      <c r="AY70" s="308" t="str">
        <f>IF(AY69="","",VLOOKUP(AY69,'別紙１-１　シフト記号表（従来型・ユニット型共通）'!$C$6:$L$47,10,FALSE))</f>
        <v/>
      </c>
      <c r="AZ70" s="308" t="str">
        <f>IF(AZ69="","",VLOOKUP(AZ69,'別紙１-１　シフト記号表（従来型・ユニット型共通）'!$C$6:$L$47,10,FALSE))</f>
        <v/>
      </c>
      <c r="BA70" s="308" t="str">
        <f>IF(BA69="","",VLOOKUP(BA69,'別紙１-１　シフト記号表（従来型・ユニット型共通）'!$C$6:$L$47,10,FALSE))</f>
        <v/>
      </c>
      <c r="BB70" s="309" t="str">
        <f>IF(BB69="","",VLOOKUP(BB69,'別紙１-１　シフト記号表（従来型・ユニット型共通）'!$C$6:$L$47,10,FALSE))</f>
        <v/>
      </c>
      <c r="BC70" s="307" t="str">
        <f>IF(BC69="","",VLOOKUP(BC69,'別紙１-１　シフト記号表（従来型・ユニット型共通）'!$C$6:$L$47,10,FALSE))</f>
        <v/>
      </c>
      <c r="BD70" s="308" t="str">
        <f>IF(BD69="","",VLOOKUP(BD69,'別紙１-１　シフト記号表（従来型・ユニット型共通）'!$C$6:$L$47,10,FALSE))</f>
        <v/>
      </c>
      <c r="BE70" s="308" t="str">
        <f>IF(BE69="","",VLOOKUP(BE69,'別紙１-１　シフト記号表（従来型・ユニット型共通）'!$C$6:$L$47,10,FALSE))</f>
        <v/>
      </c>
      <c r="BF70" s="1542">
        <f>IF($BI$3="４週",SUM(AA70:BB70),IF($BI$3="暦月",SUM(AA70:BE70),""))</f>
        <v>0</v>
      </c>
      <c r="BG70" s="1543"/>
      <c r="BH70" s="1544">
        <f>IF($BI$3="４週",BF70/4,IF($BI$3="暦月",(BF70/($BI$8/7)),""))</f>
        <v>0</v>
      </c>
      <c r="BI70" s="1543"/>
      <c r="BJ70" s="1539"/>
      <c r="BK70" s="1540"/>
      <c r="BL70" s="1540"/>
      <c r="BM70" s="1540"/>
      <c r="BN70" s="1541"/>
    </row>
    <row r="71" spans="2:66" ht="20.25" customHeight="1" x14ac:dyDescent="0.15">
      <c r="B71" s="1487">
        <f>B69+1</f>
        <v>28</v>
      </c>
      <c r="C71" s="1614"/>
      <c r="D71" s="1616"/>
      <c r="E71" s="1600"/>
      <c r="F71" s="1617"/>
      <c r="G71" s="1489"/>
      <c r="H71" s="1490"/>
      <c r="I71" s="302"/>
      <c r="J71" s="303"/>
      <c r="K71" s="302"/>
      <c r="L71" s="303"/>
      <c r="M71" s="1493"/>
      <c r="N71" s="1494"/>
      <c r="O71" s="1497"/>
      <c r="P71" s="1498"/>
      <c r="Q71" s="1498"/>
      <c r="R71" s="1490"/>
      <c r="S71" s="1501"/>
      <c r="T71" s="1502"/>
      <c r="U71" s="1502"/>
      <c r="V71" s="1502"/>
      <c r="W71" s="1503"/>
      <c r="X71" s="322" t="s">
        <v>921</v>
      </c>
      <c r="Z71" s="323"/>
      <c r="AA71" s="315"/>
      <c r="AB71" s="316"/>
      <c r="AC71" s="316"/>
      <c r="AD71" s="316"/>
      <c r="AE71" s="316"/>
      <c r="AF71" s="316"/>
      <c r="AG71" s="317"/>
      <c r="AH71" s="315"/>
      <c r="AI71" s="316"/>
      <c r="AJ71" s="316"/>
      <c r="AK71" s="316"/>
      <c r="AL71" s="316"/>
      <c r="AM71" s="316"/>
      <c r="AN71" s="317"/>
      <c r="AO71" s="315"/>
      <c r="AP71" s="316"/>
      <c r="AQ71" s="316"/>
      <c r="AR71" s="316"/>
      <c r="AS71" s="316"/>
      <c r="AT71" s="316"/>
      <c r="AU71" s="317"/>
      <c r="AV71" s="315"/>
      <c r="AW71" s="316"/>
      <c r="AX71" s="316"/>
      <c r="AY71" s="316"/>
      <c r="AZ71" s="316"/>
      <c r="BA71" s="316"/>
      <c r="BB71" s="317"/>
      <c r="BC71" s="315"/>
      <c r="BD71" s="316"/>
      <c r="BE71" s="318"/>
      <c r="BF71" s="1507"/>
      <c r="BG71" s="1508"/>
      <c r="BH71" s="1509"/>
      <c r="BI71" s="1510"/>
      <c r="BJ71" s="1511"/>
      <c r="BK71" s="1512"/>
      <c r="BL71" s="1512"/>
      <c r="BM71" s="1512"/>
      <c r="BN71" s="1513"/>
    </row>
    <row r="72" spans="2:66" ht="20.25" customHeight="1" x14ac:dyDescent="0.15">
      <c r="B72" s="1520"/>
      <c r="C72" s="1621"/>
      <c r="D72" s="1622"/>
      <c r="E72" s="1600"/>
      <c r="F72" s="1617"/>
      <c r="G72" s="1533"/>
      <c r="H72" s="1534"/>
      <c r="I72" s="302"/>
      <c r="J72" s="303">
        <f>G71</f>
        <v>0</v>
      </c>
      <c r="K72" s="302"/>
      <c r="L72" s="303">
        <f>M71</f>
        <v>0</v>
      </c>
      <c r="M72" s="1535"/>
      <c r="N72" s="1536"/>
      <c r="O72" s="1537"/>
      <c r="P72" s="1538"/>
      <c r="Q72" s="1538"/>
      <c r="R72" s="1534"/>
      <c r="S72" s="1501"/>
      <c r="T72" s="1502"/>
      <c r="U72" s="1502"/>
      <c r="V72" s="1502"/>
      <c r="W72" s="1503"/>
      <c r="X72" s="319" t="s">
        <v>924</v>
      </c>
      <c r="Y72" s="320"/>
      <c r="Z72" s="321"/>
      <c r="AA72" s="307" t="str">
        <f>IF(AA71="","",VLOOKUP(AA71,'別紙１-１　シフト記号表（従来型・ユニット型共通）'!$C$6:$L$47,10,FALSE))</f>
        <v/>
      </c>
      <c r="AB72" s="308" t="str">
        <f>IF(AB71="","",VLOOKUP(AB71,'別紙１-１　シフト記号表（従来型・ユニット型共通）'!$C$6:$L$47,10,FALSE))</f>
        <v/>
      </c>
      <c r="AC72" s="308" t="str">
        <f>IF(AC71="","",VLOOKUP(AC71,'別紙１-１　シフト記号表（従来型・ユニット型共通）'!$C$6:$L$47,10,FALSE))</f>
        <v/>
      </c>
      <c r="AD72" s="308" t="str">
        <f>IF(AD71="","",VLOOKUP(AD71,'別紙１-１　シフト記号表（従来型・ユニット型共通）'!$C$6:$L$47,10,FALSE))</f>
        <v/>
      </c>
      <c r="AE72" s="308" t="str">
        <f>IF(AE71="","",VLOOKUP(AE71,'別紙１-１　シフト記号表（従来型・ユニット型共通）'!$C$6:$L$47,10,FALSE))</f>
        <v/>
      </c>
      <c r="AF72" s="308" t="str">
        <f>IF(AF71="","",VLOOKUP(AF71,'別紙１-１　シフト記号表（従来型・ユニット型共通）'!$C$6:$L$47,10,FALSE))</f>
        <v/>
      </c>
      <c r="AG72" s="309" t="str">
        <f>IF(AG71="","",VLOOKUP(AG71,'別紙１-１　シフト記号表（従来型・ユニット型共通）'!$C$6:$L$47,10,FALSE))</f>
        <v/>
      </c>
      <c r="AH72" s="307" t="str">
        <f>IF(AH71="","",VLOOKUP(AH71,'別紙１-１　シフト記号表（従来型・ユニット型共通）'!$C$6:$L$47,10,FALSE))</f>
        <v/>
      </c>
      <c r="AI72" s="308" t="str">
        <f>IF(AI71="","",VLOOKUP(AI71,'別紙１-１　シフト記号表（従来型・ユニット型共通）'!$C$6:$L$47,10,FALSE))</f>
        <v/>
      </c>
      <c r="AJ72" s="308" t="str">
        <f>IF(AJ71="","",VLOOKUP(AJ71,'別紙１-１　シフト記号表（従来型・ユニット型共通）'!$C$6:$L$47,10,FALSE))</f>
        <v/>
      </c>
      <c r="AK72" s="308" t="str">
        <f>IF(AK71="","",VLOOKUP(AK71,'別紙１-１　シフト記号表（従来型・ユニット型共通）'!$C$6:$L$47,10,FALSE))</f>
        <v/>
      </c>
      <c r="AL72" s="308" t="str">
        <f>IF(AL71="","",VLOOKUP(AL71,'別紙１-１　シフト記号表（従来型・ユニット型共通）'!$C$6:$L$47,10,FALSE))</f>
        <v/>
      </c>
      <c r="AM72" s="308" t="str">
        <f>IF(AM71="","",VLOOKUP(AM71,'別紙１-１　シフト記号表（従来型・ユニット型共通）'!$C$6:$L$47,10,FALSE))</f>
        <v/>
      </c>
      <c r="AN72" s="309" t="str">
        <f>IF(AN71="","",VLOOKUP(AN71,'別紙１-１　シフト記号表（従来型・ユニット型共通）'!$C$6:$L$47,10,FALSE))</f>
        <v/>
      </c>
      <c r="AO72" s="307" t="str">
        <f>IF(AO71="","",VLOOKUP(AO71,'別紙１-１　シフト記号表（従来型・ユニット型共通）'!$C$6:$L$47,10,FALSE))</f>
        <v/>
      </c>
      <c r="AP72" s="308" t="str">
        <f>IF(AP71="","",VLOOKUP(AP71,'別紙１-１　シフト記号表（従来型・ユニット型共通）'!$C$6:$L$47,10,FALSE))</f>
        <v/>
      </c>
      <c r="AQ72" s="308" t="str">
        <f>IF(AQ71="","",VLOOKUP(AQ71,'別紙１-１　シフト記号表（従来型・ユニット型共通）'!$C$6:$L$47,10,FALSE))</f>
        <v/>
      </c>
      <c r="AR72" s="308" t="str">
        <f>IF(AR71="","",VLOOKUP(AR71,'別紙１-１　シフト記号表（従来型・ユニット型共通）'!$C$6:$L$47,10,FALSE))</f>
        <v/>
      </c>
      <c r="AS72" s="308" t="str">
        <f>IF(AS71="","",VLOOKUP(AS71,'別紙１-１　シフト記号表（従来型・ユニット型共通）'!$C$6:$L$47,10,FALSE))</f>
        <v/>
      </c>
      <c r="AT72" s="308" t="str">
        <f>IF(AT71="","",VLOOKUP(AT71,'別紙１-１　シフト記号表（従来型・ユニット型共通）'!$C$6:$L$47,10,FALSE))</f>
        <v/>
      </c>
      <c r="AU72" s="309" t="str">
        <f>IF(AU71="","",VLOOKUP(AU71,'別紙１-１　シフト記号表（従来型・ユニット型共通）'!$C$6:$L$47,10,FALSE))</f>
        <v/>
      </c>
      <c r="AV72" s="307" t="str">
        <f>IF(AV71="","",VLOOKUP(AV71,'別紙１-１　シフト記号表（従来型・ユニット型共通）'!$C$6:$L$47,10,FALSE))</f>
        <v/>
      </c>
      <c r="AW72" s="308" t="str">
        <f>IF(AW71="","",VLOOKUP(AW71,'別紙１-１　シフト記号表（従来型・ユニット型共通）'!$C$6:$L$47,10,FALSE))</f>
        <v/>
      </c>
      <c r="AX72" s="308" t="str">
        <f>IF(AX71="","",VLOOKUP(AX71,'別紙１-１　シフト記号表（従来型・ユニット型共通）'!$C$6:$L$47,10,FALSE))</f>
        <v/>
      </c>
      <c r="AY72" s="308" t="str">
        <f>IF(AY71="","",VLOOKUP(AY71,'別紙１-１　シフト記号表（従来型・ユニット型共通）'!$C$6:$L$47,10,FALSE))</f>
        <v/>
      </c>
      <c r="AZ72" s="308" t="str">
        <f>IF(AZ71="","",VLOOKUP(AZ71,'別紙１-１　シフト記号表（従来型・ユニット型共通）'!$C$6:$L$47,10,FALSE))</f>
        <v/>
      </c>
      <c r="BA72" s="308" t="str">
        <f>IF(BA71="","",VLOOKUP(BA71,'別紙１-１　シフト記号表（従来型・ユニット型共通）'!$C$6:$L$47,10,FALSE))</f>
        <v/>
      </c>
      <c r="BB72" s="309" t="str">
        <f>IF(BB71="","",VLOOKUP(BB71,'別紙１-１　シフト記号表（従来型・ユニット型共通）'!$C$6:$L$47,10,FALSE))</f>
        <v/>
      </c>
      <c r="BC72" s="307" t="str">
        <f>IF(BC71="","",VLOOKUP(BC71,'別紙１-１　シフト記号表（従来型・ユニット型共通）'!$C$6:$L$47,10,FALSE))</f>
        <v/>
      </c>
      <c r="BD72" s="308" t="str">
        <f>IF(BD71="","",VLOOKUP(BD71,'別紙１-１　シフト記号表（従来型・ユニット型共通）'!$C$6:$L$47,10,FALSE))</f>
        <v/>
      </c>
      <c r="BE72" s="308" t="str">
        <f>IF(BE71="","",VLOOKUP(BE71,'別紙１-１　シフト記号表（従来型・ユニット型共通）'!$C$6:$L$47,10,FALSE))</f>
        <v/>
      </c>
      <c r="BF72" s="1542">
        <f>IF($BI$3="４週",SUM(AA72:BB72),IF($BI$3="暦月",SUM(AA72:BE72),""))</f>
        <v>0</v>
      </c>
      <c r="BG72" s="1543"/>
      <c r="BH72" s="1544">
        <f>IF($BI$3="４週",BF72/4,IF($BI$3="暦月",(BF72/($BI$8/7)),""))</f>
        <v>0</v>
      </c>
      <c r="BI72" s="1543"/>
      <c r="BJ72" s="1539"/>
      <c r="BK72" s="1540"/>
      <c r="BL72" s="1540"/>
      <c r="BM72" s="1540"/>
      <c r="BN72" s="1541"/>
    </row>
    <row r="73" spans="2:66" ht="20.25" customHeight="1" x14ac:dyDescent="0.15">
      <c r="B73" s="1487">
        <f>B71+1</f>
        <v>29</v>
      </c>
      <c r="C73" s="1614"/>
      <c r="D73" s="1616"/>
      <c r="E73" s="1600"/>
      <c r="F73" s="1617"/>
      <c r="G73" s="1489"/>
      <c r="H73" s="1490"/>
      <c r="I73" s="302"/>
      <c r="J73" s="303"/>
      <c r="K73" s="302"/>
      <c r="L73" s="303"/>
      <c r="M73" s="1493"/>
      <c r="N73" s="1494"/>
      <c r="O73" s="1497"/>
      <c r="P73" s="1498"/>
      <c r="Q73" s="1498"/>
      <c r="R73" s="1490"/>
      <c r="S73" s="1501"/>
      <c r="T73" s="1502"/>
      <c r="U73" s="1502"/>
      <c r="V73" s="1502"/>
      <c r="W73" s="1503"/>
      <c r="X73" s="322" t="s">
        <v>921</v>
      </c>
      <c r="Z73" s="323"/>
      <c r="AA73" s="315"/>
      <c r="AB73" s="316"/>
      <c r="AC73" s="316"/>
      <c r="AD73" s="316"/>
      <c r="AE73" s="316"/>
      <c r="AF73" s="316"/>
      <c r="AG73" s="317"/>
      <c r="AH73" s="315"/>
      <c r="AI73" s="316"/>
      <c r="AJ73" s="316"/>
      <c r="AK73" s="316"/>
      <c r="AL73" s="316"/>
      <c r="AM73" s="316"/>
      <c r="AN73" s="317"/>
      <c r="AO73" s="315"/>
      <c r="AP73" s="316"/>
      <c r="AQ73" s="316"/>
      <c r="AR73" s="316"/>
      <c r="AS73" s="316"/>
      <c r="AT73" s="316"/>
      <c r="AU73" s="317"/>
      <c r="AV73" s="315"/>
      <c r="AW73" s="316"/>
      <c r="AX73" s="316"/>
      <c r="AY73" s="316"/>
      <c r="AZ73" s="316"/>
      <c r="BA73" s="316"/>
      <c r="BB73" s="317"/>
      <c r="BC73" s="315"/>
      <c r="BD73" s="316"/>
      <c r="BE73" s="318"/>
      <c r="BF73" s="1507"/>
      <c r="BG73" s="1508"/>
      <c r="BH73" s="1509"/>
      <c r="BI73" s="1510"/>
      <c r="BJ73" s="1511"/>
      <c r="BK73" s="1512"/>
      <c r="BL73" s="1512"/>
      <c r="BM73" s="1512"/>
      <c r="BN73" s="1513"/>
    </row>
    <row r="74" spans="2:66" ht="20.25" customHeight="1" x14ac:dyDescent="0.15">
      <c r="B74" s="1520"/>
      <c r="C74" s="1621"/>
      <c r="D74" s="1622"/>
      <c r="E74" s="1600"/>
      <c r="F74" s="1617"/>
      <c r="G74" s="1521"/>
      <c r="H74" s="1522"/>
      <c r="I74" s="324"/>
      <c r="J74" s="325">
        <f>G73</f>
        <v>0</v>
      </c>
      <c r="K74" s="324"/>
      <c r="L74" s="325">
        <f>M73</f>
        <v>0</v>
      </c>
      <c r="M74" s="1523"/>
      <c r="N74" s="1524"/>
      <c r="O74" s="1525"/>
      <c r="P74" s="1526"/>
      <c r="Q74" s="1526"/>
      <c r="R74" s="1522"/>
      <c r="S74" s="1501"/>
      <c r="T74" s="1502"/>
      <c r="U74" s="1502"/>
      <c r="V74" s="1502"/>
      <c r="W74" s="1503"/>
      <c r="X74" s="319" t="s">
        <v>924</v>
      </c>
      <c r="Y74" s="320"/>
      <c r="Z74" s="321"/>
      <c r="AA74" s="307" t="str">
        <f>IF(AA73="","",VLOOKUP(AA73,'別紙１-１　シフト記号表（従来型・ユニット型共通）'!$C$6:$L$47,10,FALSE))</f>
        <v/>
      </c>
      <c r="AB74" s="308" t="str">
        <f>IF(AB73="","",VLOOKUP(AB73,'別紙１-１　シフト記号表（従来型・ユニット型共通）'!$C$6:$L$47,10,FALSE))</f>
        <v/>
      </c>
      <c r="AC74" s="308" t="str">
        <f>IF(AC73="","",VLOOKUP(AC73,'別紙１-１　シフト記号表（従来型・ユニット型共通）'!$C$6:$L$47,10,FALSE))</f>
        <v/>
      </c>
      <c r="AD74" s="308" t="str">
        <f>IF(AD73="","",VLOOKUP(AD73,'別紙１-１　シフト記号表（従来型・ユニット型共通）'!$C$6:$L$47,10,FALSE))</f>
        <v/>
      </c>
      <c r="AE74" s="308" t="str">
        <f>IF(AE73="","",VLOOKUP(AE73,'別紙１-１　シフト記号表（従来型・ユニット型共通）'!$C$6:$L$47,10,FALSE))</f>
        <v/>
      </c>
      <c r="AF74" s="308" t="str">
        <f>IF(AF73="","",VLOOKUP(AF73,'別紙１-１　シフト記号表（従来型・ユニット型共通）'!$C$6:$L$47,10,FALSE))</f>
        <v/>
      </c>
      <c r="AG74" s="309" t="str">
        <f>IF(AG73="","",VLOOKUP(AG73,'別紙１-１　シフト記号表（従来型・ユニット型共通）'!$C$6:$L$47,10,FALSE))</f>
        <v/>
      </c>
      <c r="AH74" s="307" t="str">
        <f>IF(AH73="","",VLOOKUP(AH73,'別紙１-１　シフト記号表（従来型・ユニット型共通）'!$C$6:$L$47,10,FALSE))</f>
        <v/>
      </c>
      <c r="AI74" s="308" t="str">
        <f>IF(AI73="","",VLOOKUP(AI73,'別紙１-１　シフト記号表（従来型・ユニット型共通）'!$C$6:$L$47,10,FALSE))</f>
        <v/>
      </c>
      <c r="AJ74" s="308" t="str">
        <f>IF(AJ73="","",VLOOKUP(AJ73,'別紙１-１　シフト記号表（従来型・ユニット型共通）'!$C$6:$L$47,10,FALSE))</f>
        <v/>
      </c>
      <c r="AK74" s="308" t="str">
        <f>IF(AK73="","",VLOOKUP(AK73,'別紙１-１　シフト記号表（従来型・ユニット型共通）'!$C$6:$L$47,10,FALSE))</f>
        <v/>
      </c>
      <c r="AL74" s="308" t="str">
        <f>IF(AL73="","",VLOOKUP(AL73,'別紙１-１　シフト記号表（従来型・ユニット型共通）'!$C$6:$L$47,10,FALSE))</f>
        <v/>
      </c>
      <c r="AM74" s="308" t="str">
        <f>IF(AM73="","",VLOOKUP(AM73,'別紙１-１　シフト記号表（従来型・ユニット型共通）'!$C$6:$L$47,10,FALSE))</f>
        <v/>
      </c>
      <c r="AN74" s="309" t="str">
        <f>IF(AN73="","",VLOOKUP(AN73,'別紙１-１　シフト記号表（従来型・ユニット型共通）'!$C$6:$L$47,10,FALSE))</f>
        <v/>
      </c>
      <c r="AO74" s="307" t="str">
        <f>IF(AO73="","",VLOOKUP(AO73,'別紙１-１　シフト記号表（従来型・ユニット型共通）'!$C$6:$L$47,10,FALSE))</f>
        <v/>
      </c>
      <c r="AP74" s="308" t="str">
        <f>IF(AP73="","",VLOOKUP(AP73,'別紙１-１　シフト記号表（従来型・ユニット型共通）'!$C$6:$L$47,10,FALSE))</f>
        <v/>
      </c>
      <c r="AQ74" s="308" t="str">
        <f>IF(AQ73="","",VLOOKUP(AQ73,'別紙１-１　シフト記号表（従来型・ユニット型共通）'!$C$6:$L$47,10,FALSE))</f>
        <v/>
      </c>
      <c r="AR74" s="308" t="str">
        <f>IF(AR73="","",VLOOKUP(AR73,'別紙１-１　シフト記号表（従来型・ユニット型共通）'!$C$6:$L$47,10,FALSE))</f>
        <v/>
      </c>
      <c r="AS74" s="308" t="str">
        <f>IF(AS73="","",VLOOKUP(AS73,'別紙１-１　シフト記号表（従来型・ユニット型共通）'!$C$6:$L$47,10,FALSE))</f>
        <v/>
      </c>
      <c r="AT74" s="308" t="str">
        <f>IF(AT73="","",VLOOKUP(AT73,'別紙１-１　シフト記号表（従来型・ユニット型共通）'!$C$6:$L$47,10,FALSE))</f>
        <v/>
      </c>
      <c r="AU74" s="309" t="str">
        <f>IF(AU73="","",VLOOKUP(AU73,'別紙１-１　シフト記号表（従来型・ユニット型共通）'!$C$6:$L$47,10,FALSE))</f>
        <v/>
      </c>
      <c r="AV74" s="307" t="str">
        <f>IF(AV73="","",VLOOKUP(AV73,'別紙１-１　シフト記号表（従来型・ユニット型共通）'!$C$6:$L$47,10,FALSE))</f>
        <v/>
      </c>
      <c r="AW74" s="308" t="str">
        <f>IF(AW73="","",VLOOKUP(AW73,'別紙１-１　シフト記号表（従来型・ユニット型共通）'!$C$6:$L$47,10,FALSE))</f>
        <v/>
      </c>
      <c r="AX74" s="308" t="str">
        <f>IF(AX73="","",VLOOKUP(AX73,'別紙１-１　シフト記号表（従来型・ユニット型共通）'!$C$6:$L$47,10,FALSE))</f>
        <v/>
      </c>
      <c r="AY74" s="308" t="str">
        <f>IF(AY73="","",VLOOKUP(AY73,'別紙１-１　シフト記号表（従来型・ユニット型共通）'!$C$6:$L$47,10,FALSE))</f>
        <v/>
      </c>
      <c r="AZ74" s="308" t="str">
        <f>IF(AZ73="","",VLOOKUP(AZ73,'別紙１-１　シフト記号表（従来型・ユニット型共通）'!$C$6:$L$47,10,FALSE))</f>
        <v/>
      </c>
      <c r="BA74" s="308" t="str">
        <f>IF(BA73="","",VLOOKUP(BA73,'別紙１-１　シフト記号表（従来型・ユニット型共通）'!$C$6:$L$47,10,FALSE))</f>
        <v/>
      </c>
      <c r="BB74" s="309" t="str">
        <f>IF(BB73="","",VLOOKUP(BB73,'別紙１-１　シフト記号表（従来型・ユニット型共通）'!$C$6:$L$47,10,FALSE))</f>
        <v/>
      </c>
      <c r="BC74" s="307" t="str">
        <f>IF(BC73="","",VLOOKUP(BC73,'別紙１-１　シフト記号表（従来型・ユニット型共通）'!$C$6:$L$47,10,FALSE))</f>
        <v/>
      </c>
      <c r="BD74" s="308" t="str">
        <f>IF(BD73="","",VLOOKUP(BD73,'別紙１-１　シフト記号表（従来型・ユニット型共通）'!$C$6:$L$47,10,FALSE))</f>
        <v/>
      </c>
      <c r="BE74" s="308" t="str">
        <f>IF(BE73="","",VLOOKUP(BE73,'別紙１-１　シフト記号表（従来型・ユニット型共通）'!$C$6:$L$47,10,FALSE))</f>
        <v/>
      </c>
      <c r="BF74" s="1530">
        <f>IF($BI$3="４週",SUM(AA74:BB74),IF($BI$3="暦月",SUM(AA74:BE74),""))</f>
        <v>0</v>
      </c>
      <c r="BG74" s="1531"/>
      <c r="BH74" s="1532">
        <f>IF($BI$3="４週",BF74/4,IF($BI$3="暦月",(BF74/($BI$8/7)),""))</f>
        <v>0</v>
      </c>
      <c r="BI74" s="1531"/>
      <c r="BJ74" s="1527"/>
      <c r="BK74" s="1528"/>
      <c r="BL74" s="1528"/>
      <c r="BM74" s="1528"/>
      <c r="BN74" s="1529"/>
    </row>
    <row r="75" spans="2:66" ht="20.25" customHeight="1" x14ac:dyDescent="0.15">
      <c r="B75" s="1487">
        <f>B73+1</f>
        <v>30</v>
      </c>
      <c r="C75" s="1614"/>
      <c r="D75" s="1616"/>
      <c r="E75" s="1600"/>
      <c r="F75" s="1617"/>
      <c r="G75" s="1489"/>
      <c r="H75" s="1490"/>
      <c r="I75" s="302"/>
      <c r="J75" s="303"/>
      <c r="K75" s="302"/>
      <c r="L75" s="303"/>
      <c r="M75" s="1493"/>
      <c r="N75" s="1494"/>
      <c r="O75" s="1497"/>
      <c r="P75" s="1498"/>
      <c r="Q75" s="1498"/>
      <c r="R75" s="1490"/>
      <c r="S75" s="1501"/>
      <c r="T75" s="1502"/>
      <c r="U75" s="1502"/>
      <c r="V75" s="1502"/>
      <c r="W75" s="1503"/>
      <c r="X75" s="322" t="s">
        <v>921</v>
      </c>
      <c r="Z75" s="323"/>
      <c r="AA75" s="315"/>
      <c r="AB75" s="316"/>
      <c r="AC75" s="316"/>
      <c r="AD75" s="316"/>
      <c r="AE75" s="316"/>
      <c r="AF75" s="316"/>
      <c r="AG75" s="317"/>
      <c r="AH75" s="315"/>
      <c r="AI75" s="316"/>
      <c r="AJ75" s="316"/>
      <c r="AK75" s="316"/>
      <c r="AL75" s="316"/>
      <c r="AM75" s="316"/>
      <c r="AN75" s="317"/>
      <c r="AO75" s="315"/>
      <c r="AP75" s="316"/>
      <c r="AQ75" s="316"/>
      <c r="AR75" s="316"/>
      <c r="AS75" s="316"/>
      <c r="AT75" s="316"/>
      <c r="AU75" s="317"/>
      <c r="AV75" s="315"/>
      <c r="AW75" s="316"/>
      <c r="AX75" s="316"/>
      <c r="AY75" s="316"/>
      <c r="AZ75" s="316"/>
      <c r="BA75" s="316"/>
      <c r="BB75" s="317"/>
      <c r="BC75" s="315"/>
      <c r="BD75" s="316"/>
      <c r="BE75" s="318"/>
      <c r="BF75" s="1507"/>
      <c r="BG75" s="1508"/>
      <c r="BH75" s="1509"/>
      <c r="BI75" s="1510"/>
      <c r="BJ75" s="1511"/>
      <c r="BK75" s="1512"/>
      <c r="BL75" s="1512"/>
      <c r="BM75" s="1512"/>
      <c r="BN75" s="1513"/>
    </row>
    <row r="76" spans="2:66" ht="20.25" customHeight="1" x14ac:dyDescent="0.15">
      <c r="B76" s="1520"/>
      <c r="C76" s="1621"/>
      <c r="D76" s="1622"/>
      <c r="E76" s="1600"/>
      <c r="F76" s="1617"/>
      <c r="G76" s="1521"/>
      <c r="H76" s="1522"/>
      <c r="I76" s="324"/>
      <c r="J76" s="325">
        <f>G75</f>
        <v>0</v>
      </c>
      <c r="K76" s="324"/>
      <c r="L76" s="325">
        <f>M75</f>
        <v>0</v>
      </c>
      <c r="M76" s="1523"/>
      <c r="N76" s="1524"/>
      <c r="O76" s="1525"/>
      <c r="P76" s="1526"/>
      <c r="Q76" s="1526"/>
      <c r="R76" s="1522"/>
      <c r="S76" s="1501"/>
      <c r="T76" s="1502"/>
      <c r="U76" s="1502"/>
      <c r="V76" s="1502"/>
      <c r="W76" s="1503"/>
      <c r="X76" s="319" t="s">
        <v>924</v>
      </c>
      <c r="Y76" s="320"/>
      <c r="Z76" s="321"/>
      <c r="AA76" s="307" t="str">
        <f>IF(AA75="","",VLOOKUP(AA75,'別紙１-１　シフト記号表（従来型・ユニット型共通）'!$C$6:$L$47,10,FALSE))</f>
        <v/>
      </c>
      <c r="AB76" s="308" t="str">
        <f>IF(AB75="","",VLOOKUP(AB75,'別紙１-１　シフト記号表（従来型・ユニット型共通）'!$C$6:$L$47,10,FALSE))</f>
        <v/>
      </c>
      <c r="AC76" s="308" t="str">
        <f>IF(AC75="","",VLOOKUP(AC75,'別紙１-１　シフト記号表（従来型・ユニット型共通）'!$C$6:$L$47,10,FALSE))</f>
        <v/>
      </c>
      <c r="AD76" s="308" t="str">
        <f>IF(AD75="","",VLOOKUP(AD75,'別紙１-１　シフト記号表（従来型・ユニット型共通）'!$C$6:$L$47,10,FALSE))</f>
        <v/>
      </c>
      <c r="AE76" s="308" t="str">
        <f>IF(AE75="","",VLOOKUP(AE75,'別紙１-１　シフト記号表（従来型・ユニット型共通）'!$C$6:$L$47,10,FALSE))</f>
        <v/>
      </c>
      <c r="AF76" s="308" t="str">
        <f>IF(AF75="","",VLOOKUP(AF75,'別紙１-１　シフト記号表（従来型・ユニット型共通）'!$C$6:$L$47,10,FALSE))</f>
        <v/>
      </c>
      <c r="AG76" s="309" t="str">
        <f>IF(AG75="","",VLOOKUP(AG75,'別紙１-１　シフト記号表（従来型・ユニット型共通）'!$C$6:$L$47,10,FALSE))</f>
        <v/>
      </c>
      <c r="AH76" s="307" t="str">
        <f>IF(AH75="","",VLOOKUP(AH75,'別紙１-１　シフト記号表（従来型・ユニット型共通）'!$C$6:$L$47,10,FALSE))</f>
        <v/>
      </c>
      <c r="AI76" s="308" t="str">
        <f>IF(AI75="","",VLOOKUP(AI75,'別紙１-１　シフト記号表（従来型・ユニット型共通）'!$C$6:$L$47,10,FALSE))</f>
        <v/>
      </c>
      <c r="AJ76" s="308" t="str">
        <f>IF(AJ75="","",VLOOKUP(AJ75,'別紙１-１　シフト記号表（従来型・ユニット型共通）'!$C$6:$L$47,10,FALSE))</f>
        <v/>
      </c>
      <c r="AK76" s="308" t="str">
        <f>IF(AK75="","",VLOOKUP(AK75,'別紙１-１　シフト記号表（従来型・ユニット型共通）'!$C$6:$L$47,10,FALSE))</f>
        <v/>
      </c>
      <c r="AL76" s="308" t="str">
        <f>IF(AL75="","",VLOOKUP(AL75,'別紙１-１　シフト記号表（従来型・ユニット型共通）'!$C$6:$L$47,10,FALSE))</f>
        <v/>
      </c>
      <c r="AM76" s="308" t="str">
        <f>IF(AM75="","",VLOOKUP(AM75,'別紙１-１　シフト記号表（従来型・ユニット型共通）'!$C$6:$L$47,10,FALSE))</f>
        <v/>
      </c>
      <c r="AN76" s="309" t="str">
        <f>IF(AN75="","",VLOOKUP(AN75,'別紙１-１　シフト記号表（従来型・ユニット型共通）'!$C$6:$L$47,10,FALSE))</f>
        <v/>
      </c>
      <c r="AO76" s="307" t="str">
        <f>IF(AO75="","",VLOOKUP(AO75,'別紙１-１　シフト記号表（従来型・ユニット型共通）'!$C$6:$L$47,10,FALSE))</f>
        <v/>
      </c>
      <c r="AP76" s="308" t="str">
        <f>IF(AP75="","",VLOOKUP(AP75,'別紙１-１　シフト記号表（従来型・ユニット型共通）'!$C$6:$L$47,10,FALSE))</f>
        <v/>
      </c>
      <c r="AQ76" s="308" t="str">
        <f>IF(AQ75="","",VLOOKUP(AQ75,'別紙１-１　シフト記号表（従来型・ユニット型共通）'!$C$6:$L$47,10,FALSE))</f>
        <v/>
      </c>
      <c r="AR76" s="308" t="str">
        <f>IF(AR75="","",VLOOKUP(AR75,'別紙１-１　シフト記号表（従来型・ユニット型共通）'!$C$6:$L$47,10,FALSE))</f>
        <v/>
      </c>
      <c r="AS76" s="308" t="str">
        <f>IF(AS75="","",VLOOKUP(AS75,'別紙１-１　シフト記号表（従来型・ユニット型共通）'!$C$6:$L$47,10,FALSE))</f>
        <v/>
      </c>
      <c r="AT76" s="308" t="str">
        <f>IF(AT75="","",VLOOKUP(AT75,'別紙１-１　シフト記号表（従来型・ユニット型共通）'!$C$6:$L$47,10,FALSE))</f>
        <v/>
      </c>
      <c r="AU76" s="309" t="str">
        <f>IF(AU75="","",VLOOKUP(AU75,'別紙１-１　シフト記号表（従来型・ユニット型共通）'!$C$6:$L$47,10,FALSE))</f>
        <v/>
      </c>
      <c r="AV76" s="307" t="str">
        <f>IF(AV75="","",VLOOKUP(AV75,'別紙１-１　シフト記号表（従来型・ユニット型共通）'!$C$6:$L$47,10,FALSE))</f>
        <v/>
      </c>
      <c r="AW76" s="308" t="str">
        <f>IF(AW75="","",VLOOKUP(AW75,'別紙１-１　シフト記号表（従来型・ユニット型共通）'!$C$6:$L$47,10,FALSE))</f>
        <v/>
      </c>
      <c r="AX76" s="308" t="str">
        <f>IF(AX75="","",VLOOKUP(AX75,'別紙１-１　シフト記号表（従来型・ユニット型共通）'!$C$6:$L$47,10,FALSE))</f>
        <v/>
      </c>
      <c r="AY76" s="308" t="str">
        <f>IF(AY75="","",VLOOKUP(AY75,'別紙１-１　シフト記号表（従来型・ユニット型共通）'!$C$6:$L$47,10,FALSE))</f>
        <v/>
      </c>
      <c r="AZ76" s="308" t="str">
        <f>IF(AZ75="","",VLOOKUP(AZ75,'別紙１-１　シフト記号表（従来型・ユニット型共通）'!$C$6:$L$47,10,FALSE))</f>
        <v/>
      </c>
      <c r="BA76" s="308" t="str">
        <f>IF(BA75="","",VLOOKUP(BA75,'別紙１-１　シフト記号表（従来型・ユニット型共通）'!$C$6:$L$47,10,FALSE))</f>
        <v/>
      </c>
      <c r="BB76" s="309" t="str">
        <f>IF(BB75="","",VLOOKUP(BB75,'別紙１-１　シフト記号表（従来型・ユニット型共通）'!$C$6:$L$47,10,FALSE))</f>
        <v/>
      </c>
      <c r="BC76" s="307" t="str">
        <f>IF(BC75="","",VLOOKUP(BC75,'別紙１-１　シフト記号表（従来型・ユニット型共通）'!$C$6:$L$47,10,FALSE))</f>
        <v/>
      </c>
      <c r="BD76" s="308" t="str">
        <f>IF(BD75="","",VLOOKUP(BD75,'別紙１-１　シフト記号表（従来型・ユニット型共通）'!$C$6:$L$47,10,FALSE))</f>
        <v/>
      </c>
      <c r="BE76" s="308" t="str">
        <f>IF(BE75="","",VLOOKUP(BE75,'別紙１-１　シフト記号表（従来型・ユニット型共通）'!$C$6:$L$47,10,FALSE))</f>
        <v/>
      </c>
      <c r="BF76" s="1530">
        <f>IF($BI$3="４週",SUM(AA76:BB76),IF($BI$3="暦月",SUM(AA76:BE76),""))</f>
        <v>0</v>
      </c>
      <c r="BG76" s="1531"/>
      <c r="BH76" s="1532">
        <f>IF($BI$3="４週",BF76/4,IF($BI$3="暦月",(BF76/($BI$8/7)),""))</f>
        <v>0</v>
      </c>
      <c r="BI76" s="1531"/>
      <c r="BJ76" s="1527"/>
      <c r="BK76" s="1528"/>
      <c r="BL76" s="1528"/>
      <c r="BM76" s="1528"/>
      <c r="BN76" s="1529"/>
    </row>
    <row r="77" spans="2:66" ht="20.25" customHeight="1" x14ac:dyDescent="0.15">
      <c r="B77" s="1487">
        <f>B75+1</f>
        <v>31</v>
      </c>
      <c r="C77" s="1614"/>
      <c r="D77" s="1616"/>
      <c r="E77" s="1600"/>
      <c r="F77" s="1617"/>
      <c r="G77" s="1489"/>
      <c r="H77" s="1490"/>
      <c r="I77" s="302"/>
      <c r="J77" s="303"/>
      <c r="K77" s="302"/>
      <c r="L77" s="303"/>
      <c r="M77" s="1493"/>
      <c r="N77" s="1494"/>
      <c r="O77" s="1497"/>
      <c r="P77" s="1498"/>
      <c r="Q77" s="1498"/>
      <c r="R77" s="1490"/>
      <c r="S77" s="1501"/>
      <c r="T77" s="1502"/>
      <c r="U77" s="1502"/>
      <c r="V77" s="1502"/>
      <c r="W77" s="1503"/>
      <c r="X77" s="322" t="s">
        <v>921</v>
      </c>
      <c r="Z77" s="323"/>
      <c r="AA77" s="315"/>
      <c r="AB77" s="316"/>
      <c r="AC77" s="316"/>
      <c r="AD77" s="316"/>
      <c r="AE77" s="316"/>
      <c r="AF77" s="316"/>
      <c r="AG77" s="317"/>
      <c r="AH77" s="315"/>
      <c r="AI77" s="316"/>
      <c r="AJ77" s="316"/>
      <c r="AK77" s="316"/>
      <c r="AL77" s="316"/>
      <c r="AM77" s="316"/>
      <c r="AN77" s="317"/>
      <c r="AO77" s="315"/>
      <c r="AP77" s="316"/>
      <c r="AQ77" s="316"/>
      <c r="AR77" s="316"/>
      <c r="AS77" s="316"/>
      <c r="AT77" s="316"/>
      <c r="AU77" s="317"/>
      <c r="AV77" s="315"/>
      <c r="AW77" s="316"/>
      <c r="AX77" s="316"/>
      <c r="AY77" s="316"/>
      <c r="AZ77" s="316"/>
      <c r="BA77" s="316"/>
      <c r="BB77" s="317"/>
      <c r="BC77" s="315"/>
      <c r="BD77" s="316"/>
      <c r="BE77" s="318"/>
      <c r="BF77" s="1507"/>
      <c r="BG77" s="1508"/>
      <c r="BH77" s="1509"/>
      <c r="BI77" s="1510"/>
      <c r="BJ77" s="1511"/>
      <c r="BK77" s="1512"/>
      <c r="BL77" s="1512"/>
      <c r="BM77" s="1512"/>
      <c r="BN77" s="1513"/>
    </row>
    <row r="78" spans="2:66" ht="20.25" customHeight="1" x14ac:dyDescent="0.15">
      <c r="B78" s="1520"/>
      <c r="C78" s="1621"/>
      <c r="D78" s="1622"/>
      <c r="E78" s="1600"/>
      <c r="F78" s="1617"/>
      <c r="G78" s="1521"/>
      <c r="H78" s="1522"/>
      <c r="I78" s="324"/>
      <c r="J78" s="325">
        <f>G77</f>
        <v>0</v>
      </c>
      <c r="K78" s="324"/>
      <c r="L78" s="325">
        <f>M77</f>
        <v>0</v>
      </c>
      <c r="M78" s="1523"/>
      <c r="N78" s="1524"/>
      <c r="O78" s="1525"/>
      <c r="P78" s="1526"/>
      <c r="Q78" s="1526"/>
      <c r="R78" s="1522"/>
      <c r="S78" s="1501"/>
      <c r="T78" s="1502"/>
      <c r="U78" s="1502"/>
      <c r="V78" s="1502"/>
      <c r="W78" s="1503"/>
      <c r="X78" s="319" t="s">
        <v>924</v>
      </c>
      <c r="Y78" s="320"/>
      <c r="Z78" s="321"/>
      <c r="AA78" s="307" t="str">
        <f>IF(AA77="","",VLOOKUP(AA77,'別紙１-１　シフト記号表（従来型・ユニット型共通）'!$C$6:$L$47,10,FALSE))</f>
        <v/>
      </c>
      <c r="AB78" s="308" t="str">
        <f>IF(AB77="","",VLOOKUP(AB77,'別紙１-１　シフト記号表（従来型・ユニット型共通）'!$C$6:$L$47,10,FALSE))</f>
        <v/>
      </c>
      <c r="AC78" s="308" t="str">
        <f>IF(AC77="","",VLOOKUP(AC77,'別紙１-１　シフト記号表（従来型・ユニット型共通）'!$C$6:$L$47,10,FALSE))</f>
        <v/>
      </c>
      <c r="AD78" s="308" t="str">
        <f>IF(AD77="","",VLOOKUP(AD77,'別紙１-１　シフト記号表（従来型・ユニット型共通）'!$C$6:$L$47,10,FALSE))</f>
        <v/>
      </c>
      <c r="AE78" s="308" t="str">
        <f>IF(AE77="","",VLOOKUP(AE77,'別紙１-１　シフト記号表（従来型・ユニット型共通）'!$C$6:$L$47,10,FALSE))</f>
        <v/>
      </c>
      <c r="AF78" s="308" t="str">
        <f>IF(AF77="","",VLOOKUP(AF77,'別紙１-１　シフト記号表（従来型・ユニット型共通）'!$C$6:$L$47,10,FALSE))</f>
        <v/>
      </c>
      <c r="AG78" s="309" t="str">
        <f>IF(AG77="","",VLOOKUP(AG77,'別紙１-１　シフト記号表（従来型・ユニット型共通）'!$C$6:$L$47,10,FALSE))</f>
        <v/>
      </c>
      <c r="AH78" s="307" t="str">
        <f>IF(AH77="","",VLOOKUP(AH77,'別紙１-１　シフト記号表（従来型・ユニット型共通）'!$C$6:$L$47,10,FALSE))</f>
        <v/>
      </c>
      <c r="AI78" s="308" t="str">
        <f>IF(AI77="","",VLOOKUP(AI77,'別紙１-１　シフト記号表（従来型・ユニット型共通）'!$C$6:$L$47,10,FALSE))</f>
        <v/>
      </c>
      <c r="AJ78" s="308" t="str">
        <f>IF(AJ77="","",VLOOKUP(AJ77,'別紙１-１　シフト記号表（従来型・ユニット型共通）'!$C$6:$L$47,10,FALSE))</f>
        <v/>
      </c>
      <c r="AK78" s="308" t="str">
        <f>IF(AK77="","",VLOOKUP(AK77,'別紙１-１　シフト記号表（従来型・ユニット型共通）'!$C$6:$L$47,10,FALSE))</f>
        <v/>
      </c>
      <c r="AL78" s="308" t="str">
        <f>IF(AL77="","",VLOOKUP(AL77,'別紙１-１　シフト記号表（従来型・ユニット型共通）'!$C$6:$L$47,10,FALSE))</f>
        <v/>
      </c>
      <c r="AM78" s="308" t="str">
        <f>IF(AM77="","",VLOOKUP(AM77,'別紙１-１　シフト記号表（従来型・ユニット型共通）'!$C$6:$L$47,10,FALSE))</f>
        <v/>
      </c>
      <c r="AN78" s="309" t="str">
        <f>IF(AN77="","",VLOOKUP(AN77,'別紙１-１　シフト記号表（従来型・ユニット型共通）'!$C$6:$L$47,10,FALSE))</f>
        <v/>
      </c>
      <c r="AO78" s="307" t="str">
        <f>IF(AO77="","",VLOOKUP(AO77,'別紙１-１　シフト記号表（従来型・ユニット型共通）'!$C$6:$L$47,10,FALSE))</f>
        <v/>
      </c>
      <c r="AP78" s="308" t="str">
        <f>IF(AP77="","",VLOOKUP(AP77,'別紙１-１　シフト記号表（従来型・ユニット型共通）'!$C$6:$L$47,10,FALSE))</f>
        <v/>
      </c>
      <c r="AQ78" s="308" t="str">
        <f>IF(AQ77="","",VLOOKUP(AQ77,'別紙１-１　シフト記号表（従来型・ユニット型共通）'!$C$6:$L$47,10,FALSE))</f>
        <v/>
      </c>
      <c r="AR78" s="308" t="str">
        <f>IF(AR77="","",VLOOKUP(AR77,'別紙１-１　シフト記号表（従来型・ユニット型共通）'!$C$6:$L$47,10,FALSE))</f>
        <v/>
      </c>
      <c r="AS78" s="308" t="str">
        <f>IF(AS77="","",VLOOKUP(AS77,'別紙１-１　シフト記号表（従来型・ユニット型共通）'!$C$6:$L$47,10,FALSE))</f>
        <v/>
      </c>
      <c r="AT78" s="308" t="str">
        <f>IF(AT77="","",VLOOKUP(AT77,'別紙１-１　シフト記号表（従来型・ユニット型共通）'!$C$6:$L$47,10,FALSE))</f>
        <v/>
      </c>
      <c r="AU78" s="309" t="str">
        <f>IF(AU77="","",VLOOKUP(AU77,'別紙１-１　シフト記号表（従来型・ユニット型共通）'!$C$6:$L$47,10,FALSE))</f>
        <v/>
      </c>
      <c r="AV78" s="307" t="str">
        <f>IF(AV77="","",VLOOKUP(AV77,'別紙１-１　シフト記号表（従来型・ユニット型共通）'!$C$6:$L$47,10,FALSE))</f>
        <v/>
      </c>
      <c r="AW78" s="308" t="str">
        <f>IF(AW77="","",VLOOKUP(AW77,'別紙１-１　シフト記号表（従来型・ユニット型共通）'!$C$6:$L$47,10,FALSE))</f>
        <v/>
      </c>
      <c r="AX78" s="308" t="str">
        <f>IF(AX77="","",VLOOKUP(AX77,'別紙１-１　シフト記号表（従来型・ユニット型共通）'!$C$6:$L$47,10,FALSE))</f>
        <v/>
      </c>
      <c r="AY78" s="308" t="str">
        <f>IF(AY77="","",VLOOKUP(AY77,'別紙１-１　シフト記号表（従来型・ユニット型共通）'!$C$6:$L$47,10,FALSE))</f>
        <v/>
      </c>
      <c r="AZ78" s="308" t="str">
        <f>IF(AZ77="","",VLOOKUP(AZ77,'別紙１-１　シフト記号表（従来型・ユニット型共通）'!$C$6:$L$47,10,FALSE))</f>
        <v/>
      </c>
      <c r="BA78" s="308" t="str">
        <f>IF(BA77="","",VLOOKUP(BA77,'別紙１-１　シフト記号表（従来型・ユニット型共通）'!$C$6:$L$47,10,FALSE))</f>
        <v/>
      </c>
      <c r="BB78" s="309" t="str">
        <f>IF(BB77="","",VLOOKUP(BB77,'別紙１-１　シフト記号表（従来型・ユニット型共通）'!$C$6:$L$47,10,FALSE))</f>
        <v/>
      </c>
      <c r="BC78" s="307" t="str">
        <f>IF(BC77="","",VLOOKUP(BC77,'別紙１-１　シフト記号表（従来型・ユニット型共通）'!$C$6:$L$47,10,FALSE))</f>
        <v/>
      </c>
      <c r="BD78" s="308" t="str">
        <f>IF(BD77="","",VLOOKUP(BD77,'別紙１-１　シフト記号表（従来型・ユニット型共通）'!$C$6:$L$47,10,FALSE))</f>
        <v/>
      </c>
      <c r="BE78" s="308" t="str">
        <f>IF(BE77="","",VLOOKUP(BE77,'別紙１-１　シフト記号表（従来型・ユニット型共通）'!$C$6:$L$47,10,FALSE))</f>
        <v/>
      </c>
      <c r="BF78" s="1530">
        <f>IF($BI$3="４週",SUM(AA78:BB78),IF($BI$3="暦月",SUM(AA78:BE78),""))</f>
        <v>0</v>
      </c>
      <c r="BG78" s="1531"/>
      <c r="BH78" s="1532">
        <f>IF($BI$3="４週",BF78/4,IF($BI$3="暦月",(BF78/($BI$8/7)),""))</f>
        <v>0</v>
      </c>
      <c r="BI78" s="1531"/>
      <c r="BJ78" s="1527"/>
      <c r="BK78" s="1528"/>
      <c r="BL78" s="1528"/>
      <c r="BM78" s="1528"/>
      <c r="BN78" s="1529"/>
    </row>
    <row r="79" spans="2:66" ht="20.25" customHeight="1" x14ac:dyDescent="0.15">
      <c r="B79" s="1487">
        <f>B77+1</f>
        <v>32</v>
      </c>
      <c r="C79" s="1614"/>
      <c r="D79" s="1616"/>
      <c r="E79" s="1600"/>
      <c r="F79" s="1617"/>
      <c r="G79" s="1489"/>
      <c r="H79" s="1490"/>
      <c r="I79" s="302"/>
      <c r="J79" s="303"/>
      <c r="K79" s="302"/>
      <c r="L79" s="303"/>
      <c r="M79" s="1493"/>
      <c r="N79" s="1494"/>
      <c r="O79" s="1497"/>
      <c r="P79" s="1498"/>
      <c r="Q79" s="1498"/>
      <c r="R79" s="1490"/>
      <c r="S79" s="1501"/>
      <c r="T79" s="1502"/>
      <c r="U79" s="1502"/>
      <c r="V79" s="1502"/>
      <c r="W79" s="1503"/>
      <c r="X79" s="322" t="s">
        <v>921</v>
      </c>
      <c r="Z79" s="323"/>
      <c r="AA79" s="315"/>
      <c r="AB79" s="316"/>
      <c r="AC79" s="316"/>
      <c r="AD79" s="316"/>
      <c r="AE79" s="316"/>
      <c r="AF79" s="316"/>
      <c r="AG79" s="317"/>
      <c r="AH79" s="315"/>
      <c r="AI79" s="316"/>
      <c r="AJ79" s="316"/>
      <c r="AK79" s="316"/>
      <c r="AL79" s="316"/>
      <c r="AM79" s="316"/>
      <c r="AN79" s="317"/>
      <c r="AO79" s="315"/>
      <c r="AP79" s="316"/>
      <c r="AQ79" s="316"/>
      <c r="AR79" s="316"/>
      <c r="AS79" s="316"/>
      <c r="AT79" s="316"/>
      <c r="AU79" s="317"/>
      <c r="AV79" s="315"/>
      <c r="AW79" s="316"/>
      <c r="AX79" s="316"/>
      <c r="AY79" s="316"/>
      <c r="AZ79" s="316"/>
      <c r="BA79" s="316"/>
      <c r="BB79" s="317"/>
      <c r="BC79" s="315"/>
      <c r="BD79" s="316"/>
      <c r="BE79" s="318"/>
      <c r="BF79" s="1507"/>
      <c r="BG79" s="1508"/>
      <c r="BH79" s="1509"/>
      <c r="BI79" s="1510"/>
      <c r="BJ79" s="1511"/>
      <c r="BK79" s="1512"/>
      <c r="BL79" s="1512"/>
      <c r="BM79" s="1512"/>
      <c r="BN79" s="1513"/>
    </row>
    <row r="80" spans="2:66" ht="20.25" customHeight="1" x14ac:dyDescent="0.15">
      <c r="B80" s="1520"/>
      <c r="C80" s="1621"/>
      <c r="D80" s="1622"/>
      <c r="E80" s="1600"/>
      <c r="F80" s="1617"/>
      <c r="G80" s="1521"/>
      <c r="H80" s="1522"/>
      <c r="I80" s="324"/>
      <c r="J80" s="325">
        <f>G79</f>
        <v>0</v>
      </c>
      <c r="K80" s="324"/>
      <c r="L80" s="325">
        <f>M79</f>
        <v>0</v>
      </c>
      <c r="M80" s="1523"/>
      <c r="N80" s="1524"/>
      <c r="O80" s="1525"/>
      <c r="P80" s="1526"/>
      <c r="Q80" s="1526"/>
      <c r="R80" s="1522"/>
      <c r="S80" s="1501"/>
      <c r="T80" s="1502"/>
      <c r="U80" s="1502"/>
      <c r="V80" s="1502"/>
      <c r="W80" s="1503"/>
      <c r="X80" s="319" t="s">
        <v>924</v>
      </c>
      <c r="Y80" s="320"/>
      <c r="Z80" s="321"/>
      <c r="AA80" s="307" t="str">
        <f>IF(AA79="","",VLOOKUP(AA79,'別紙１-１　シフト記号表（従来型・ユニット型共通）'!$C$6:$L$47,10,FALSE))</f>
        <v/>
      </c>
      <c r="AB80" s="308" t="str">
        <f>IF(AB79="","",VLOOKUP(AB79,'別紙１-１　シフト記号表（従来型・ユニット型共通）'!$C$6:$L$47,10,FALSE))</f>
        <v/>
      </c>
      <c r="AC80" s="308" t="str">
        <f>IF(AC79="","",VLOOKUP(AC79,'別紙１-１　シフト記号表（従来型・ユニット型共通）'!$C$6:$L$47,10,FALSE))</f>
        <v/>
      </c>
      <c r="AD80" s="308" t="str">
        <f>IF(AD79="","",VLOOKUP(AD79,'別紙１-１　シフト記号表（従来型・ユニット型共通）'!$C$6:$L$47,10,FALSE))</f>
        <v/>
      </c>
      <c r="AE80" s="308" t="str">
        <f>IF(AE79="","",VLOOKUP(AE79,'別紙１-１　シフト記号表（従来型・ユニット型共通）'!$C$6:$L$47,10,FALSE))</f>
        <v/>
      </c>
      <c r="AF80" s="308" t="str">
        <f>IF(AF79="","",VLOOKUP(AF79,'別紙１-１　シフト記号表（従来型・ユニット型共通）'!$C$6:$L$47,10,FALSE))</f>
        <v/>
      </c>
      <c r="AG80" s="309" t="str">
        <f>IF(AG79="","",VLOOKUP(AG79,'別紙１-１　シフト記号表（従来型・ユニット型共通）'!$C$6:$L$47,10,FALSE))</f>
        <v/>
      </c>
      <c r="AH80" s="307" t="str">
        <f>IF(AH79="","",VLOOKUP(AH79,'別紙１-１　シフト記号表（従来型・ユニット型共通）'!$C$6:$L$47,10,FALSE))</f>
        <v/>
      </c>
      <c r="AI80" s="308" t="str">
        <f>IF(AI79="","",VLOOKUP(AI79,'別紙１-１　シフト記号表（従来型・ユニット型共通）'!$C$6:$L$47,10,FALSE))</f>
        <v/>
      </c>
      <c r="AJ80" s="308" t="str">
        <f>IF(AJ79="","",VLOOKUP(AJ79,'別紙１-１　シフト記号表（従来型・ユニット型共通）'!$C$6:$L$47,10,FALSE))</f>
        <v/>
      </c>
      <c r="AK80" s="308" t="str">
        <f>IF(AK79="","",VLOOKUP(AK79,'別紙１-１　シフト記号表（従来型・ユニット型共通）'!$C$6:$L$47,10,FALSE))</f>
        <v/>
      </c>
      <c r="AL80" s="308" t="str">
        <f>IF(AL79="","",VLOOKUP(AL79,'別紙１-１　シフト記号表（従来型・ユニット型共通）'!$C$6:$L$47,10,FALSE))</f>
        <v/>
      </c>
      <c r="AM80" s="308" t="str">
        <f>IF(AM79="","",VLOOKUP(AM79,'別紙１-１　シフト記号表（従来型・ユニット型共通）'!$C$6:$L$47,10,FALSE))</f>
        <v/>
      </c>
      <c r="AN80" s="309" t="str">
        <f>IF(AN79="","",VLOOKUP(AN79,'別紙１-１　シフト記号表（従来型・ユニット型共通）'!$C$6:$L$47,10,FALSE))</f>
        <v/>
      </c>
      <c r="AO80" s="307" t="str">
        <f>IF(AO79="","",VLOOKUP(AO79,'別紙１-１　シフト記号表（従来型・ユニット型共通）'!$C$6:$L$47,10,FALSE))</f>
        <v/>
      </c>
      <c r="AP80" s="308" t="str">
        <f>IF(AP79="","",VLOOKUP(AP79,'別紙１-１　シフト記号表（従来型・ユニット型共通）'!$C$6:$L$47,10,FALSE))</f>
        <v/>
      </c>
      <c r="AQ80" s="308" t="str">
        <f>IF(AQ79="","",VLOOKUP(AQ79,'別紙１-１　シフト記号表（従来型・ユニット型共通）'!$C$6:$L$47,10,FALSE))</f>
        <v/>
      </c>
      <c r="AR80" s="308" t="str">
        <f>IF(AR79="","",VLOOKUP(AR79,'別紙１-１　シフト記号表（従来型・ユニット型共通）'!$C$6:$L$47,10,FALSE))</f>
        <v/>
      </c>
      <c r="AS80" s="308" t="str">
        <f>IF(AS79="","",VLOOKUP(AS79,'別紙１-１　シフト記号表（従来型・ユニット型共通）'!$C$6:$L$47,10,FALSE))</f>
        <v/>
      </c>
      <c r="AT80" s="308" t="str">
        <f>IF(AT79="","",VLOOKUP(AT79,'別紙１-１　シフト記号表（従来型・ユニット型共通）'!$C$6:$L$47,10,FALSE))</f>
        <v/>
      </c>
      <c r="AU80" s="309" t="str">
        <f>IF(AU79="","",VLOOKUP(AU79,'別紙１-１　シフト記号表（従来型・ユニット型共通）'!$C$6:$L$47,10,FALSE))</f>
        <v/>
      </c>
      <c r="AV80" s="307" t="str">
        <f>IF(AV79="","",VLOOKUP(AV79,'別紙１-１　シフト記号表（従来型・ユニット型共通）'!$C$6:$L$47,10,FALSE))</f>
        <v/>
      </c>
      <c r="AW80" s="308" t="str">
        <f>IF(AW79="","",VLOOKUP(AW79,'別紙１-１　シフト記号表（従来型・ユニット型共通）'!$C$6:$L$47,10,FALSE))</f>
        <v/>
      </c>
      <c r="AX80" s="308" t="str">
        <f>IF(AX79="","",VLOOKUP(AX79,'別紙１-１　シフト記号表（従来型・ユニット型共通）'!$C$6:$L$47,10,FALSE))</f>
        <v/>
      </c>
      <c r="AY80" s="308" t="str">
        <f>IF(AY79="","",VLOOKUP(AY79,'別紙１-１　シフト記号表（従来型・ユニット型共通）'!$C$6:$L$47,10,FALSE))</f>
        <v/>
      </c>
      <c r="AZ80" s="308" t="str">
        <f>IF(AZ79="","",VLOOKUP(AZ79,'別紙１-１　シフト記号表（従来型・ユニット型共通）'!$C$6:$L$47,10,FALSE))</f>
        <v/>
      </c>
      <c r="BA80" s="308" t="str">
        <f>IF(BA79="","",VLOOKUP(BA79,'別紙１-１　シフト記号表（従来型・ユニット型共通）'!$C$6:$L$47,10,FALSE))</f>
        <v/>
      </c>
      <c r="BB80" s="309" t="str">
        <f>IF(BB79="","",VLOOKUP(BB79,'別紙１-１　シフト記号表（従来型・ユニット型共通）'!$C$6:$L$47,10,FALSE))</f>
        <v/>
      </c>
      <c r="BC80" s="307" t="str">
        <f>IF(BC79="","",VLOOKUP(BC79,'別紙１-１　シフト記号表（従来型・ユニット型共通）'!$C$6:$L$47,10,FALSE))</f>
        <v/>
      </c>
      <c r="BD80" s="308" t="str">
        <f>IF(BD79="","",VLOOKUP(BD79,'別紙１-１　シフト記号表（従来型・ユニット型共通）'!$C$6:$L$47,10,FALSE))</f>
        <v/>
      </c>
      <c r="BE80" s="308" t="str">
        <f>IF(BE79="","",VLOOKUP(BE79,'別紙１-１　シフト記号表（従来型・ユニット型共通）'!$C$6:$L$47,10,FALSE))</f>
        <v/>
      </c>
      <c r="BF80" s="1530">
        <f>IF($BI$3="４週",SUM(AA80:BB80),IF($BI$3="暦月",SUM(AA80:BE80),""))</f>
        <v>0</v>
      </c>
      <c r="BG80" s="1531"/>
      <c r="BH80" s="1532">
        <f>IF($BI$3="４週",BF80/4,IF($BI$3="暦月",(BF80/($BI$8/7)),""))</f>
        <v>0</v>
      </c>
      <c r="BI80" s="1531"/>
      <c r="BJ80" s="1527"/>
      <c r="BK80" s="1528"/>
      <c r="BL80" s="1528"/>
      <c r="BM80" s="1528"/>
      <c r="BN80" s="1529"/>
    </row>
    <row r="81" spans="2:66" ht="20.25" customHeight="1" x14ac:dyDescent="0.15">
      <c r="B81" s="1487">
        <f>B79+1</f>
        <v>33</v>
      </c>
      <c r="C81" s="1614"/>
      <c r="D81" s="1616"/>
      <c r="E81" s="1600"/>
      <c r="F81" s="1617"/>
      <c r="G81" s="1489"/>
      <c r="H81" s="1490"/>
      <c r="I81" s="302"/>
      <c r="J81" s="303"/>
      <c r="K81" s="302"/>
      <c r="L81" s="303"/>
      <c r="M81" s="1493"/>
      <c r="N81" s="1494"/>
      <c r="O81" s="1497"/>
      <c r="P81" s="1498"/>
      <c r="Q81" s="1498"/>
      <c r="R81" s="1490"/>
      <c r="S81" s="1501"/>
      <c r="T81" s="1502"/>
      <c r="U81" s="1502"/>
      <c r="V81" s="1502"/>
      <c r="W81" s="1503"/>
      <c r="X81" s="322" t="s">
        <v>921</v>
      </c>
      <c r="Z81" s="323"/>
      <c r="AA81" s="315"/>
      <c r="AB81" s="316"/>
      <c r="AC81" s="316"/>
      <c r="AD81" s="316"/>
      <c r="AE81" s="316"/>
      <c r="AF81" s="316"/>
      <c r="AG81" s="317"/>
      <c r="AH81" s="315"/>
      <c r="AI81" s="316"/>
      <c r="AJ81" s="316"/>
      <c r="AK81" s="316"/>
      <c r="AL81" s="316"/>
      <c r="AM81" s="316"/>
      <c r="AN81" s="317"/>
      <c r="AO81" s="315"/>
      <c r="AP81" s="316"/>
      <c r="AQ81" s="316"/>
      <c r="AR81" s="316"/>
      <c r="AS81" s="316"/>
      <c r="AT81" s="316"/>
      <c r="AU81" s="317"/>
      <c r="AV81" s="315"/>
      <c r="AW81" s="316"/>
      <c r="AX81" s="316"/>
      <c r="AY81" s="316"/>
      <c r="AZ81" s="316"/>
      <c r="BA81" s="316"/>
      <c r="BB81" s="317"/>
      <c r="BC81" s="315"/>
      <c r="BD81" s="316"/>
      <c r="BE81" s="318"/>
      <c r="BF81" s="1507"/>
      <c r="BG81" s="1508"/>
      <c r="BH81" s="1509"/>
      <c r="BI81" s="1510"/>
      <c r="BJ81" s="1511"/>
      <c r="BK81" s="1512"/>
      <c r="BL81" s="1512"/>
      <c r="BM81" s="1512"/>
      <c r="BN81" s="1513"/>
    </row>
    <row r="82" spans="2:66" ht="20.25" customHeight="1" x14ac:dyDescent="0.15">
      <c r="B82" s="1520"/>
      <c r="C82" s="1621"/>
      <c r="D82" s="1622"/>
      <c r="E82" s="1600"/>
      <c r="F82" s="1617"/>
      <c r="G82" s="1521"/>
      <c r="H82" s="1522"/>
      <c r="I82" s="324"/>
      <c r="J82" s="325">
        <f>G81</f>
        <v>0</v>
      </c>
      <c r="K82" s="324"/>
      <c r="L82" s="325">
        <f>M81</f>
        <v>0</v>
      </c>
      <c r="M82" s="1523"/>
      <c r="N82" s="1524"/>
      <c r="O82" s="1525"/>
      <c r="P82" s="1526"/>
      <c r="Q82" s="1526"/>
      <c r="R82" s="1522"/>
      <c r="S82" s="1501"/>
      <c r="T82" s="1502"/>
      <c r="U82" s="1502"/>
      <c r="V82" s="1502"/>
      <c r="W82" s="1503"/>
      <c r="X82" s="319" t="s">
        <v>924</v>
      </c>
      <c r="Y82" s="320"/>
      <c r="Z82" s="321"/>
      <c r="AA82" s="307" t="str">
        <f>IF(AA81="","",VLOOKUP(AA81,'別紙１-１　シフト記号表（従来型・ユニット型共通）'!$C$6:$L$47,10,FALSE))</f>
        <v/>
      </c>
      <c r="AB82" s="308" t="str">
        <f>IF(AB81="","",VLOOKUP(AB81,'別紙１-１　シフト記号表（従来型・ユニット型共通）'!$C$6:$L$47,10,FALSE))</f>
        <v/>
      </c>
      <c r="AC82" s="308" t="str">
        <f>IF(AC81="","",VLOOKUP(AC81,'別紙１-１　シフト記号表（従来型・ユニット型共通）'!$C$6:$L$47,10,FALSE))</f>
        <v/>
      </c>
      <c r="AD82" s="308" t="str">
        <f>IF(AD81="","",VLOOKUP(AD81,'別紙１-１　シフト記号表（従来型・ユニット型共通）'!$C$6:$L$47,10,FALSE))</f>
        <v/>
      </c>
      <c r="AE82" s="308" t="str">
        <f>IF(AE81="","",VLOOKUP(AE81,'別紙１-１　シフト記号表（従来型・ユニット型共通）'!$C$6:$L$47,10,FALSE))</f>
        <v/>
      </c>
      <c r="AF82" s="308" t="str">
        <f>IF(AF81="","",VLOOKUP(AF81,'別紙１-１　シフト記号表（従来型・ユニット型共通）'!$C$6:$L$47,10,FALSE))</f>
        <v/>
      </c>
      <c r="AG82" s="309" t="str">
        <f>IF(AG81="","",VLOOKUP(AG81,'別紙１-１　シフト記号表（従来型・ユニット型共通）'!$C$6:$L$47,10,FALSE))</f>
        <v/>
      </c>
      <c r="AH82" s="307" t="str">
        <f>IF(AH81="","",VLOOKUP(AH81,'別紙１-１　シフト記号表（従来型・ユニット型共通）'!$C$6:$L$47,10,FALSE))</f>
        <v/>
      </c>
      <c r="AI82" s="308" t="str">
        <f>IF(AI81="","",VLOOKUP(AI81,'別紙１-１　シフト記号表（従来型・ユニット型共通）'!$C$6:$L$47,10,FALSE))</f>
        <v/>
      </c>
      <c r="AJ82" s="308" t="str">
        <f>IF(AJ81="","",VLOOKUP(AJ81,'別紙１-１　シフト記号表（従来型・ユニット型共通）'!$C$6:$L$47,10,FALSE))</f>
        <v/>
      </c>
      <c r="AK82" s="308" t="str">
        <f>IF(AK81="","",VLOOKUP(AK81,'別紙１-１　シフト記号表（従来型・ユニット型共通）'!$C$6:$L$47,10,FALSE))</f>
        <v/>
      </c>
      <c r="AL82" s="308" t="str">
        <f>IF(AL81="","",VLOOKUP(AL81,'別紙１-１　シフト記号表（従来型・ユニット型共通）'!$C$6:$L$47,10,FALSE))</f>
        <v/>
      </c>
      <c r="AM82" s="308" t="str">
        <f>IF(AM81="","",VLOOKUP(AM81,'別紙１-１　シフト記号表（従来型・ユニット型共通）'!$C$6:$L$47,10,FALSE))</f>
        <v/>
      </c>
      <c r="AN82" s="309" t="str">
        <f>IF(AN81="","",VLOOKUP(AN81,'別紙１-１　シフト記号表（従来型・ユニット型共通）'!$C$6:$L$47,10,FALSE))</f>
        <v/>
      </c>
      <c r="AO82" s="307" t="str">
        <f>IF(AO81="","",VLOOKUP(AO81,'別紙１-１　シフト記号表（従来型・ユニット型共通）'!$C$6:$L$47,10,FALSE))</f>
        <v/>
      </c>
      <c r="AP82" s="308" t="str">
        <f>IF(AP81="","",VLOOKUP(AP81,'別紙１-１　シフト記号表（従来型・ユニット型共通）'!$C$6:$L$47,10,FALSE))</f>
        <v/>
      </c>
      <c r="AQ82" s="308" t="str">
        <f>IF(AQ81="","",VLOOKUP(AQ81,'別紙１-１　シフト記号表（従来型・ユニット型共通）'!$C$6:$L$47,10,FALSE))</f>
        <v/>
      </c>
      <c r="AR82" s="308" t="str">
        <f>IF(AR81="","",VLOOKUP(AR81,'別紙１-１　シフト記号表（従来型・ユニット型共通）'!$C$6:$L$47,10,FALSE))</f>
        <v/>
      </c>
      <c r="AS82" s="308" t="str">
        <f>IF(AS81="","",VLOOKUP(AS81,'別紙１-１　シフト記号表（従来型・ユニット型共通）'!$C$6:$L$47,10,FALSE))</f>
        <v/>
      </c>
      <c r="AT82" s="308" t="str">
        <f>IF(AT81="","",VLOOKUP(AT81,'別紙１-１　シフト記号表（従来型・ユニット型共通）'!$C$6:$L$47,10,FALSE))</f>
        <v/>
      </c>
      <c r="AU82" s="309" t="str">
        <f>IF(AU81="","",VLOOKUP(AU81,'別紙１-１　シフト記号表（従来型・ユニット型共通）'!$C$6:$L$47,10,FALSE))</f>
        <v/>
      </c>
      <c r="AV82" s="307" t="str">
        <f>IF(AV81="","",VLOOKUP(AV81,'別紙１-１　シフト記号表（従来型・ユニット型共通）'!$C$6:$L$47,10,FALSE))</f>
        <v/>
      </c>
      <c r="AW82" s="308" t="str">
        <f>IF(AW81="","",VLOOKUP(AW81,'別紙１-１　シフト記号表（従来型・ユニット型共通）'!$C$6:$L$47,10,FALSE))</f>
        <v/>
      </c>
      <c r="AX82" s="308" t="str">
        <f>IF(AX81="","",VLOOKUP(AX81,'別紙１-１　シフト記号表（従来型・ユニット型共通）'!$C$6:$L$47,10,FALSE))</f>
        <v/>
      </c>
      <c r="AY82" s="308" t="str">
        <f>IF(AY81="","",VLOOKUP(AY81,'別紙１-１　シフト記号表（従来型・ユニット型共通）'!$C$6:$L$47,10,FALSE))</f>
        <v/>
      </c>
      <c r="AZ82" s="308" t="str">
        <f>IF(AZ81="","",VLOOKUP(AZ81,'別紙１-１　シフト記号表（従来型・ユニット型共通）'!$C$6:$L$47,10,FALSE))</f>
        <v/>
      </c>
      <c r="BA82" s="308" t="str">
        <f>IF(BA81="","",VLOOKUP(BA81,'別紙１-１　シフト記号表（従来型・ユニット型共通）'!$C$6:$L$47,10,FALSE))</f>
        <v/>
      </c>
      <c r="BB82" s="309" t="str">
        <f>IF(BB81="","",VLOOKUP(BB81,'別紙１-１　シフト記号表（従来型・ユニット型共通）'!$C$6:$L$47,10,FALSE))</f>
        <v/>
      </c>
      <c r="BC82" s="307" t="str">
        <f>IF(BC81="","",VLOOKUP(BC81,'別紙１-１　シフト記号表（従来型・ユニット型共通）'!$C$6:$L$47,10,FALSE))</f>
        <v/>
      </c>
      <c r="BD82" s="308" t="str">
        <f>IF(BD81="","",VLOOKUP(BD81,'別紙１-１　シフト記号表（従来型・ユニット型共通）'!$C$6:$L$47,10,FALSE))</f>
        <v/>
      </c>
      <c r="BE82" s="308" t="str">
        <f>IF(BE81="","",VLOOKUP(BE81,'別紙１-１　シフト記号表（従来型・ユニット型共通）'!$C$6:$L$47,10,FALSE))</f>
        <v/>
      </c>
      <c r="BF82" s="1530">
        <f>IF($BI$3="４週",SUM(AA82:BB82),IF($BI$3="暦月",SUM(AA82:BE82),""))</f>
        <v>0</v>
      </c>
      <c r="BG82" s="1531"/>
      <c r="BH82" s="1532">
        <f>IF($BI$3="４週",BF82/4,IF($BI$3="暦月",(BF82/($BI$8/7)),""))</f>
        <v>0</v>
      </c>
      <c r="BI82" s="1531"/>
      <c r="BJ82" s="1527"/>
      <c r="BK82" s="1528"/>
      <c r="BL82" s="1528"/>
      <c r="BM82" s="1528"/>
      <c r="BN82" s="1529"/>
    </row>
    <row r="83" spans="2:66" ht="20.25" customHeight="1" x14ac:dyDescent="0.15">
      <c r="B83" s="1487">
        <f>B81+1</f>
        <v>34</v>
      </c>
      <c r="C83" s="1614"/>
      <c r="D83" s="1616"/>
      <c r="E83" s="1600"/>
      <c r="F83" s="1617"/>
      <c r="G83" s="1489"/>
      <c r="H83" s="1490"/>
      <c r="I83" s="302"/>
      <c r="J83" s="303"/>
      <c r="K83" s="302"/>
      <c r="L83" s="303"/>
      <c r="M83" s="1493"/>
      <c r="N83" s="1494"/>
      <c r="O83" s="1497"/>
      <c r="P83" s="1498"/>
      <c r="Q83" s="1498"/>
      <c r="R83" s="1490"/>
      <c r="S83" s="1501"/>
      <c r="T83" s="1502"/>
      <c r="U83" s="1502"/>
      <c r="V83" s="1502"/>
      <c r="W83" s="1503"/>
      <c r="X83" s="322" t="s">
        <v>921</v>
      </c>
      <c r="Z83" s="323"/>
      <c r="AA83" s="315"/>
      <c r="AB83" s="316"/>
      <c r="AC83" s="316"/>
      <c r="AD83" s="316"/>
      <c r="AE83" s="316"/>
      <c r="AF83" s="316"/>
      <c r="AG83" s="317"/>
      <c r="AH83" s="315"/>
      <c r="AI83" s="316"/>
      <c r="AJ83" s="316"/>
      <c r="AK83" s="316"/>
      <c r="AL83" s="316"/>
      <c r="AM83" s="316"/>
      <c r="AN83" s="317"/>
      <c r="AO83" s="315"/>
      <c r="AP83" s="316"/>
      <c r="AQ83" s="316"/>
      <c r="AR83" s="316"/>
      <c r="AS83" s="316"/>
      <c r="AT83" s="316"/>
      <c r="AU83" s="317"/>
      <c r="AV83" s="315"/>
      <c r="AW83" s="316"/>
      <c r="AX83" s="316"/>
      <c r="AY83" s="316"/>
      <c r="AZ83" s="316"/>
      <c r="BA83" s="316"/>
      <c r="BB83" s="317"/>
      <c r="BC83" s="315"/>
      <c r="BD83" s="316"/>
      <c r="BE83" s="318"/>
      <c r="BF83" s="1507"/>
      <c r="BG83" s="1508"/>
      <c r="BH83" s="1509"/>
      <c r="BI83" s="1510"/>
      <c r="BJ83" s="1511"/>
      <c r="BK83" s="1512"/>
      <c r="BL83" s="1512"/>
      <c r="BM83" s="1512"/>
      <c r="BN83" s="1513"/>
    </row>
    <row r="84" spans="2:66" ht="20.25" customHeight="1" x14ac:dyDescent="0.15">
      <c r="B84" s="1520"/>
      <c r="C84" s="1621"/>
      <c r="D84" s="1622"/>
      <c r="E84" s="1600"/>
      <c r="F84" s="1617"/>
      <c r="G84" s="1521"/>
      <c r="H84" s="1522"/>
      <c r="I84" s="324"/>
      <c r="J84" s="325">
        <f>G83</f>
        <v>0</v>
      </c>
      <c r="K84" s="324"/>
      <c r="L84" s="325">
        <f>M83</f>
        <v>0</v>
      </c>
      <c r="M84" s="1523"/>
      <c r="N84" s="1524"/>
      <c r="O84" s="1525"/>
      <c r="P84" s="1526"/>
      <c r="Q84" s="1526"/>
      <c r="R84" s="1522"/>
      <c r="S84" s="1501"/>
      <c r="T84" s="1502"/>
      <c r="U84" s="1502"/>
      <c r="V84" s="1502"/>
      <c r="W84" s="1503"/>
      <c r="X84" s="319" t="s">
        <v>924</v>
      </c>
      <c r="Y84" s="320"/>
      <c r="Z84" s="321"/>
      <c r="AA84" s="307" t="str">
        <f>IF(AA83="","",VLOOKUP(AA83,'別紙１-１　シフト記号表（従来型・ユニット型共通）'!$C$6:$L$47,10,FALSE))</f>
        <v/>
      </c>
      <c r="AB84" s="308" t="str">
        <f>IF(AB83="","",VLOOKUP(AB83,'別紙１-１　シフト記号表（従来型・ユニット型共通）'!$C$6:$L$47,10,FALSE))</f>
        <v/>
      </c>
      <c r="AC84" s="308" t="str">
        <f>IF(AC83="","",VLOOKUP(AC83,'別紙１-１　シフト記号表（従来型・ユニット型共通）'!$C$6:$L$47,10,FALSE))</f>
        <v/>
      </c>
      <c r="AD84" s="308" t="str">
        <f>IF(AD83="","",VLOOKUP(AD83,'別紙１-１　シフト記号表（従来型・ユニット型共通）'!$C$6:$L$47,10,FALSE))</f>
        <v/>
      </c>
      <c r="AE84" s="308" t="str">
        <f>IF(AE83="","",VLOOKUP(AE83,'別紙１-１　シフト記号表（従来型・ユニット型共通）'!$C$6:$L$47,10,FALSE))</f>
        <v/>
      </c>
      <c r="AF84" s="308" t="str">
        <f>IF(AF83="","",VLOOKUP(AF83,'別紙１-１　シフト記号表（従来型・ユニット型共通）'!$C$6:$L$47,10,FALSE))</f>
        <v/>
      </c>
      <c r="AG84" s="309" t="str">
        <f>IF(AG83="","",VLOOKUP(AG83,'別紙１-１　シフト記号表（従来型・ユニット型共通）'!$C$6:$L$47,10,FALSE))</f>
        <v/>
      </c>
      <c r="AH84" s="307" t="str">
        <f>IF(AH83="","",VLOOKUP(AH83,'別紙１-１　シフト記号表（従来型・ユニット型共通）'!$C$6:$L$47,10,FALSE))</f>
        <v/>
      </c>
      <c r="AI84" s="308" t="str">
        <f>IF(AI83="","",VLOOKUP(AI83,'別紙１-１　シフト記号表（従来型・ユニット型共通）'!$C$6:$L$47,10,FALSE))</f>
        <v/>
      </c>
      <c r="AJ84" s="308" t="str">
        <f>IF(AJ83="","",VLOOKUP(AJ83,'別紙１-１　シフト記号表（従来型・ユニット型共通）'!$C$6:$L$47,10,FALSE))</f>
        <v/>
      </c>
      <c r="AK84" s="308" t="str">
        <f>IF(AK83="","",VLOOKUP(AK83,'別紙１-１　シフト記号表（従来型・ユニット型共通）'!$C$6:$L$47,10,FALSE))</f>
        <v/>
      </c>
      <c r="AL84" s="308" t="str">
        <f>IF(AL83="","",VLOOKUP(AL83,'別紙１-１　シフト記号表（従来型・ユニット型共通）'!$C$6:$L$47,10,FALSE))</f>
        <v/>
      </c>
      <c r="AM84" s="308" t="str">
        <f>IF(AM83="","",VLOOKUP(AM83,'別紙１-１　シフト記号表（従来型・ユニット型共通）'!$C$6:$L$47,10,FALSE))</f>
        <v/>
      </c>
      <c r="AN84" s="309" t="str">
        <f>IF(AN83="","",VLOOKUP(AN83,'別紙１-１　シフト記号表（従来型・ユニット型共通）'!$C$6:$L$47,10,FALSE))</f>
        <v/>
      </c>
      <c r="AO84" s="307" t="str">
        <f>IF(AO83="","",VLOOKUP(AO83,'別紙１-１　シフト記号表（従来型・ユニット型共通）'!$C$6:$L$47,10,FALSE))</f>
        <v/>
      </c>
      <c r="AP84" s="308" t="str">
        <f>IF(AP83="","",VLOOKUP(AP83,'別紙１-１　シフト記号表（従来型・ユニット型共通）'!$C$6:$L$47,10,FALSE))</f>
        <v/>
      </c>
      <c r="AQ84" s="308" t="str">
        <f>IF(AQ83="","",VLOOKUP(AQ83,'別紙１-１　シフト記号表（従来型・ユニット型共通）'!$C$6:$L$47,10,FALSE))</f>
        <v/>
      </c>
      <c r="AR84" s="308" t="str">
        <f>IF(AR83="","",VLOOKUP(AR83,'別紙１-１　シフト記号表（従来型・ユニット型共通）'!$C$6:$L$47,10,FALSE))</f>
        <v/>
      </c>
      <c r="AS84" s="308" t="str">
        <f>IF(AS83="","",VLOOKUP(AS83,'別紙１-１　シフト記号表（従来型・ユニット型共通）'!$C$6:$L$47,10,FALSE))</f>
        <v/>
      </c>
      <c r="AT84" s="308" t="str">
        <f>IF(AT83="","",VLOOKUP(AT83,'別紙１-１　シフト記号表（従来型・ユニット型共通）'!$C$6:$L$47,10,FALSE))</f>
        <v/>
      </c>
      <c r="AU84" s="309" t="str">
        <f>IF(AU83="","",VLOOKUP(AU83,'別紙１-１　シフト記号表（従来型・ユニット型共通）'!$C$6:$L$47,10,FALSE))</f>
        <v/>
      </c>
      <c r="AV84" s="307" t="str">
        <f>IF(AV83="","",VLOOKUP(AV83,'別紙１-１　シフト記号表（従来型・ユニット型共通）'!$C$6:$L$47,10,FALSE))</f>
        <v/>
      </c>
      <c r="AW84" s="308" t="str">
        <f>IF(AW83="","",VLOOKUP(AW83,'別紙１-１　シフト記号表（従来型・ユニット型共通）'!$C$6:$L$47,10,FALSE))</f>
        <v/>
      </c>
      <c r="AX84" s="308" t="str">
        <f>IF(AX83="","",VLOOKUP(AX83,'別紙１-１　シフト記号表（従来型・ユニット型共通）'!$C$6:$L$47,10,FALSE))</f>
        <v/>
      </c>
      <c r="AY84" s="308" t="str">
        <f>IF(AY83="","",VLOOKUP(AY83,'別紙１-１　シフト記号表（従来型・ユニット型共通）'!$C$6:$L$47,10,FALSE))</f>
        <v/>
      </c>
      <c r="AZ84" s="308" t="str">
        <f>IF(AZ83="","",VLOOKUP(AZ83,'別紙１-１　シフト記号表（従来型・ユニット型共通）'!$C$6:$L$47,10,FALSE))</f>
        <v/>
      </c>
      <c r="BA84" s="308" t="str">
        <f>IF(BA83="","",VLOOKUP(BA83,'別紙１-１　シフト記号表（従来型・ユニット型共通）'!$C$6:$L$47,10,FALSE))</f>
        <v/>
      </c>
      <c r="BB84" s="309" t="str">
        <f>IF(BB83="","",VLOOKUP(BB83,'別紙１-１　シフト記号表（従来型・ユニット型共通）'!$C$6:$L$47,10,FALSE))</f>
        <v/>
      </c>
      <c r="BC84" s="307" t="str">
        <f>IF(BC83="","",VLOOKUP(BC83,'別紙１-１　シフト記号表（従来型・ユニット型共通）'!$C$6:$L$47,10,FALSE))</f>
        <v/>
      </c>
      <c r="BD84" s="308" t="str">
        <f>IF(BD83="","",VLOOKUP(BD83,'別紙１-１　シフト記号表（従来型・ユニット型共通）'!$C$6:$L$47,10,FALSE))</f>
        <v/>
      </c>
      <c r="BE84" s="308" t="str">
        <f>IF(BE83="","",VLOOKUP(BE83,'別紙１-１　シフト記号表（従来型・ユニット型共通）'!$C$6:$L$47,10,FALSE))</f>
        <v/>
      </c>
      <c r="BF84" s="1530">
        <f>IF($BI$3="４週",SUM(AA84:BB84),IF($BI$3="暦月",SUM(AA84:BE84),""))</f>
        <v>0</v>
      </c>
      <c r="BG84" s="1531"/>
      <c r="BH84" s="1532">
        <f>IF($BI$3="４週",BF84/4,IF($BI$3="暦月",(BF84/($BI$8/7)),""))</f>
        <v>0</v>
      </c>
      <c r="BI84" s="1531"/>
      <c r="BJ84" s="1527"/>
      <c r="BK84" s="1528"/>
      <c r="BL84" s="1528"/>
      <c r="BM84" s="1528"/>
      <c r="BN84" s="1529"/>
    </row>
    <row r="85" spans="2:66" ht="20.25" customHeight="1" x14ac:dyDescent="0.15">
      <c r="B85" s="1487">
        <f>B83+1</f>
        <v>35</v>
      </c>
      <c r="C85" s="1614"/>
      <c r="D85" s="1616"/>
      <c r="E85" s="1600"/>
      <c r="F85" s="1617"/>
      <c r="G85" s="1489"/>
      <c r="H85" s="1490"/>
      <c r="I85" s="302"/>
      <c r="J85" s="303"/>
      <c r="K85" s="302"/>
      <c r="L85" s="303"/>
      <c r="M85" s="1493"/>
      <c r="N85" s="1494"/>
      <c r="O85" s="1497"/>
      <c r="P85" s="1498"/>
      <c r="Q85" s="1498"/>
      <c r="R85" s="1490"/>
      <c r="S85" s="1501"/>
      <c r="T85" s="1502"/>
      <c r="U85" s="1502"/>
      <c r="V85" s="1502"/>
      <c r="W85" s="1503"/>
      <c r="X85" s="322" t="s">
        <v>921</v>
      </c>
      <c r="Z85" s="323"/>
      <c r="AA85" s="315"/>
      <c r="AB85" s="316"/>
      <c r="AC85" s="316"/>
      <c r="AD85" s="316"/>
      <c r="AE85" s="316"/>
      <c r="AF85" s="316"/>
      <c r="AG85" s="317"/>
      <c r="AH85" s="315"/>
      <c r="AI85" s="316"/>
      <c r="AJ85" s="316"/>
      <c r="AK85" s="316"/>
      <c r="AL85" s="316"/>
      <c r="AM85" s="316"/>
      <c r="AN85" s="317"/>
      <c r="AO85" s="315"/>
      <c r="AP85" s="316"/>
      <c r="AQ85" s="316"/>
      <c r="AR85" s="316"/>
      <c r="AS85" s="316"/>
      <c r="AT85" s="316"/>
      <c r="AU85" s="317"/>
      <c r="AV85" s="315"/>
      <c r="AW85" s="316"/>
      <c r="AX85" s="316"/>
      <c r="AY85" s="316"/>
      <c r="AZ85" s="316"/>
      <c r="BA85" s="316"/>
      <c r="BB85" s="317"/>
      <c r="BC85" s="315"/>
      <c r="BD85" s="316"/>
      <c r="BE85" s="318"/>
      <c r="BF85" s="1507"/>
      <c r="BG85" s="1508"/>
      <c r="BH85" s="1509"/>
      <c r="BI85" s="1510"/>
      <c r="BJ85" s="1511"/>
      <c r="BK85" s="1512"/>
      <c r="BL85" s="1512"/>
      <c r="BM85" s="1512"/>
      <c r="BN85" s="1513"/>
    </row>
    <row r="86" spans="2:66" ht="20.25" customHeight="1" x14ac:dyDescent="0.15">
      <c r="B86" s="1520"/>
      <c r="C86" s="1621"/>
      <c r="D86" s="1622"/>
      <c r="E86" s="1600"/>
      <c r="F86" s="1617"/>
      <c r="G86" s="1521"/>
      <c r="H86" s="1522"/>
      <c r="I86" s="324"/>
      <c r="J86" s="325">
        <f>G85</f>
        <v>0</v>
      </c>
      <c r="K86" s="324"/>
      <c r="L86" s="325">
        <f>M85</f>
        <v>0</v>
      </c>
      <c r="M86" s="1523"/>
      <c r="N86" s="1524"/>
      <c r="O86" s="1525"/>
      <c r="P86" s="1526"/>
      <c r="Q86" s="1526"/>
      <c r="R86" s="1522"/>
      <c r="S86" s="1501"/>
      <c r="T86" s="1502"/>
      <c r="U86" s="1502"/>
      <c r="V86" s="1502"/>
      <c r="W86" s="1503"/>
      <c r="X86" s="319" t="s">
        <v>924</v>
      </c>
      <c r="Y86" s="320"/>
      <c r="Z86" s="321"/>
      <c r="AA86" s="307" t="str">
        <f>IF(AA85="","",VLOOKUP(AA85,'別紙１-１　シフト記号表（従来型・ユニット型共通）'!$C$6:$L$47,10,FALSE))</f>
        <v/>
      </c>
      <c r="AB86" s="308" t="str">
        <f>IF(AB85="","",VLOOKUP(AB85,'別紙１-１　シフト記号表（従来型・ユニット型共通）'!$C$6:$L$47,10,FALSE))</f>
        <v/>
      </c>
      <c r="AC86" s="308" t="str">
        <f>IF(AC85="","",VLOOKUP(AC85,'別紙１-１　シフト記号表（従来型・ユニット型共通）'!$C$6:$L$47,10,FALSE))</f>
        <v/>
      </c>
      <c r="AD86" s="308" t="str">
        <f>IF(AD85="","",VLOOKUP(AD85,'別紙１-１　シフト記号表（従来型・ユニット型共通）'!$C$6:$L$47,10,FALSE))</f>
        <v/>
      </c>
      <c r="AE86" s="308" t="str">
        <f>IF(AE85="","",VLOOKUP(AE85,'別紙１-１　シフト記号表（従来型・ユニット型共通）'!$C$6:$L$47,10,FALSE))</f>
        <v/>
      </c>
      <c r="AF86" s="308" t="str">
        <f>IF(AF85="","",VLOOKUP(AF85,'別紙１-１　シフト記号表（従来型・ユニット型共通）'!$C$6:$L$47,10,FALSE))</f>
        <v/>
      </c>
      <c r="AG86" s="309" t="str">
        <f>IF(AG85="","",VLOOKUP(AG85,'別紙１-１　シフト記号表（従来型・ユニット型共通）'!$C$6:$L$47,10,FALSE))</f>
        <v/>
      </c>
      <c r="AH86" s="307" t="str">
        <f>IF(AH85="","",VLOOKUP(AH85,'別紙１-１　シフト記号表（従来型・ユニット型共通）'!$C$6:$L$47,10,FALSE))</f>
        <v/>
      </c>
      <c r="AI86" s="308" t="str">
        <f>IF(AI85="","",VLOOKUP(AI85,'別紙１-１　シフト記号表（従来型・ユニット型共通）'!$C$6:$L$47,10,FALSE))</f>
        <v/>
      </c>
      <c r="AJ86" s="308" t="str">
        <f>IF(AJ85="","",VLOOKUP(AJ85,'別紙１-１　シフト記号表（従来型・ユニット型共通）'!$C$6:$L$47,10,FALSE))</f>
        <v/>
      </c>
      <c r="AK86" s="308" t="str">
        <f>IF(AK85="","",VLOOKUP(AK85,'別紙１-１　シフト記号表（従来型・ユニット型共通）'!$C$6:$L$47,10,FALSE))</f>
        <v/>
      </c>
      <c r="AL86" s="308" t="str">
        <f>IF(AL85="","",VLOOKUP(AL85,'別紙１-１　シフト記号表（従来型・ユニット型共通）'!$C$6:$L$47,10,FALSE))</f>
        <v/>
      </c>
      <c r="AM86" s="308" t="str">
        <f>IF(AM85="","",VLOOKUP(AM85,'別紙１-１　シフト記号表（従来型・ユニット型共通）'!$C$6:$L$47,10,FALSE))</f>
        <v/>
      </c>
      <c r="AN86" s="309" t="str">
        <f>IF(AN85="","",VLOOKUP(AN85,'別紙１-１　シフト記号表（従来型・ユニット型共通）'!$C$6:$L$47,10,FALSE))</f>
        <v/>
      </c>
      <c r="AO86" s="307" t="str">
        <f>IF(AO85="","",VLOOKUP(AO85,'別紙１-１　シフト記号表（従来型・ユニット型共通）'!$C$6:$L$47,10,FALSE))</f>
        <v/>
      </c>
      <c r="AP86" s="308" t="str">
        <f>IF(AP85="","",VLOOKUP(AP85,'別紙１-１　シフト記号表（従来型・ユニット型共通）'!$C$6:$L$47,10,FALSE))</f>
        <v/>
      </c>
      <c r="AQ86" s="308" t="str">
        <f>IF(AQ85="","",VLOOKUP(AQ85,'別紙１-１　シフト記号表（従来型・ユニット型共通）'!$C$6:$L$47,10,FALSE))</f>
        <v/>
      </c>
      <c r="AR86" s="308" t="str">
        <f>IF(AR85="","",VLOOKUP(AR85,'別紙１-１　シフト記号表（従来型・ユニット型共通）'!$C$6:$L$47,10,FALSE))</f>
        <v/>
      </c>
      <c r="AS86" s="308" t="str">
        <f>IF(AS85="","",VLOOKUP(AS85,'別紙１-１　シフト記号表（従来型・ユニット型共通）'!$C$6:$L$47,10,FALSE))</f>
        <v/>
      </c>
      <c r="AT86" s="308" t="str">
        <f>IF(AT85="","",VLOOKUP(AT85,'別紙１-１　シフト記号表（従来型・ユニット型共通）'!$C$6:$L$47,10,FALSE))</f>
        <v/>
      </c>
      <c r="AU86" s="309" t="str">
        <f>IF(AU85="","",VLOOKUP(AU85,'別紙１-１　シフト記号表（従来型・ユニット型共通）'!$C$6:$L$47,10,FALSE))</f>
        <v/>
      </c>
      <c r="AV86" s="307" t="str">
        <f>IF(AV85="","",VLOOKUP(AV85,'別紙１-１　シフト記号表（従来型・ユニット型共通）'!$C$6:$L$47,10,FALSE))</f>
        <v/>
      </c>
      <c r="AW86" s="308" t="str">
        <f>IF(AW85="","",VLOOKUP(AW85,'別紙１-１　シフト記号表（従来型・ユニット型共通）'!$C$6:$L$47,10,FALSE))</f>
        <v/>
      </c>
      <c r="AX86" s="308" t="str">
        <f>IF(AX85="","",VLOOKUP(AX85,'別紙１-１　シフト記号表（従来型・ユニット型共通）'!$C$6:$L$47,10,FALSE))</f>
        <v/>
      </c>
      <c r="AY86" s="308" t="str">
        <f>IF(AY85="","",VLOOKUP(AY85,'別紙１-１　シフト記号表（従来型・ユニット型共通）'!$C$6:$L$47,10,FALSE))</f>
        <v/>
      </c>
      <c r="AZ86" s="308" t="str">
        <f>IF(AZ85="","",VLOOKUP(AZ85,'別紙１-１　シフト記号表（従来型・ユニット型共通）'!$C$6:$L$47,10,FALSE))</f>
        <v/>
      </c>
      <c r="BA86" s="308" t="str">
        <f>IF(BA85="","",VLOOKUP(BA85,'別紙１-１　シフト記号表（従来型・ユニット型共通）'!$C$6:$L$47,10,FALSE))</f>
        <v/>
      </c>
      <c r="BB86" s="309" t="str">
        <f>IF(BB85="","",VLOOKUP(BB85,'別紙１-１　シフト記号表（従来型・ユニット型共通）'!$C$6:$L$47,10,FALSE))</f>
        <v/>
      </c>
      <c r="BC86" s="307" t="str">
        <f>IF(BC85="","",VLOOKUP(BC85,'別紙１-１　シフト記号表（従来型・ユニット型共通）'!$C$6:$L$47,10,FALSE))</f>
        <v/>
      </c>
      <c r="BD86" s="308" t="str">
        <f>IF(BD85="","",VLOOKUP(BD85,'別紙１-１　シフト記号表（従来型・ユニット型共通）'!$C$6:$L$47,10,FALSE))</f>
        <v/>
      </c>
      <c r="BE86" s="308" t="str">
        <f>IF(BE85="","",VLOOKUP(BE85,'別紙１-１　シフト記号表（従来型・ユニット型共通）'!$C$6:$L$47,10,FALSE))</f>
        <v/>
      </c>
      <c r="BF86" s="1530">
        <f>IF($BI$3="４週",SUM(AA86:BB86),IF($BI$3="暦月",SUM(AA86:BE86),""))</f>
        <v>0</v>
      </c>
      <c r="BG86" s="1531"/>
      <c r="BH86" s="1532">
        <f>IF($BI$3="４週",BF86/4,IF($BI$3="暦月",(BF86/($BI$8/7)),""))</f>
        <v>0</v>
      </c>
      <c r="BI86" s="1531"/>
      <c r="BJ86" s="1527"/>
      <c r="BK86" s="1528"/>
      <c r="BL86" s="1528"/>
      <c r="BM86" s="1528"/>
      <c r="BN86" s="1529"/>
    </row>
    <row r="87" spans="2:66" ht="20.25" customHeight="1" x14ac:dyDescent="0.15">
      <c r="B87" s="1487">
        <f>B85+1</f>
        <v>36</v>
      </c>
      <c r="C87" s="1614"/>
      <c r="D87" s="1616"/>
      <c r="E87" s="1600"/>
      <c r="F87" s="1617"/>
      <c r="G87" s="1489"/>
      <c r="H87" s="1490"/>
      <c r="I87" s="302"/>
      <c r="J87" s="303"/>
      <c r="K87" s="302"/>
      <c r="L87" s="303"/>
      <c r="M87" s="1493"/>
      <c r="N87" s="1494"/>
      <c r="O87" s="1497"/>
      <c r="P87" s="1498"/>
      <c r="Q87" s="1498"/>
      <c r="R87" s="1490"/>
      <c r="S87" s="1501"/>
      <c r="T87" s="1502"/>
      <c r="U87" s="1502"/>
      <c r="V87" s="1502"/>
      <c r="W87" s="1503"/>
      <c r="X87" s="322" t="s">
        <v>921</v>
      </c>
      <c r="Z87" s="323"/>
      <c r="AA87" s="315"/>
      <c r="AB87" s="316"/>
      <c r="AC87" s="316"/>
      <c r="AD87" s="316"/>
      <c r="AE87" s="316"/>
      <c r="AF87" s="316"/>
      <c r="AG87" s="317"/>
      <c r="AH87" s="315"/>
      <c r="AI87" s="316"/>
      <c r="AJ87" s="316"/>
      <c r="AK87" s="316"/>
      <c r="AL87" s="316"/>
      <c r="AM87" s="316"/>
      <c r="AN87" s="317"/>
      <c r="AO87" s="315"/>
      <c r="AP87" s="316"/>
      <c r="AQ87" s="316"/>
      <c r="AR87" s="316"/>
      <c r="AS87" s="316"/>
      <c r="AT87" s="316"/>
      <c r="AU87" s="317"/>
      <c r="AV87" s="315"/>
      <c r="AW87" s="316"/>
      <c r="AX87" s="316"/>
      <c r="AY87" s="316"/>
      <c r="AZ87" s="316"/>
      <c r="BA87" s="316"/>
      <c r="BB87" s="317"/>
      <c r="BC87" s="315"/>
      <c r="BD87" s="316"/>
      <c r="BE87" s="318"/>
      <c r="BF87" s="1507"/>
      <c r="BG87" s="1508"/>
      <c r="BH87" s="1509"/>
      <c r="BI87" s="1510"/>
      <c r="BJ87" s="1511"/>
      <c r="BK87" s="1512"/>
      <c r="BL87" s="1512"/>
      <c r="BM87" s="1512"/>
      <c r="BN87" s="1513"/>
    </row>
    <row r="88" spans="2:66" ht="20.25" customHeight="1" x14ac:dyDescent="0.15">
      <c r="B88" s="1520"/>
      <c r="C88" s="1621"/>
      <c r="D88" s="1622"/>
      <c r="E88" s="1600"/>
      <c r="F88" s="1617"/>
      <c r="G88" s="1521"/>
      <c r="H88" s="1522"/>
      <c r="I88" s="324"/>
      <c r="J88" s="325">
        <f>G87</f>
        <v>0</v>
      </c>
      <c r="K88" s="324"/>
      <c r="L88" s="325">
        <f>M87</f>
        <v>0</v>
      </c>
      <c r="M88" s="1523"/>
      <c r="N88" s="1524"/>
      <c r="O88" s="1525"/>
      <c r="P88" s="1526"/>
      <c r="Q88" s="1526"/>
      <c r="R88" s="1522"/>
      <c r="S88" s="1501"/>
      <c r="T88" s="1502"/>
      <c r="U88" s="1502"/>
      <c r="V88" s="1502"/>
      <c r="W88" s="1503"/>
      <c r="X88" s="319" t="s">
        <v>924</v>
      </c>
      <c r="Y88" s="320"/>
      <c r="Z88" s="321"/>
      <c r="AA88" s="307" t="str">
        <f>IF(AA87="","",VLOOKUP(AA87,'別紙１-１　シフト記号表（従来型・ユニット型共通）'!$C$6:$L$47,10,FALSE))</f>
        <v/>
      </c>
      <c r="AB88" s="308" t="str">
        <f>IF(AB87="","",VLOOKUP(AB87,'別紙１-１　シフト記号表（従来型・ユニット型共通）'!$C$6:$L$47,10,FALSE))</f>
        <v/>
      </c>
      <c r="AC88" s="308" t="str">
        <f>IF(AC87="","",VLOOKUP(AC87,'別紙１-１　シフト記号表（従来型・ユニット型共通）'!$C$6:$L$47,10,FALSE))</f>
        <v/>
      </c>
      <c r="AD88" s="308" t="str">
        <f>IF(AD87="","",VLOOKUP(AD87,'別紙１-１　シフト記号表（従来型・ユニット型共通）'!$C$6:$L$47,10,FALSE))</f>
        <v/>
      </c>
      <c r="AE88" s="308" t="str">
        <f>IF(AE87="","",VLOOKUP(AE87,'別紙１-１　シフト記号表（従来型・ユニット型共通）'!$C$6:$L$47,10,FALSE))</f>
        <v/>
      </c>
      <c r="AF88" s="308" t="str">
        <f>IF(AF87="","",VLOOKUP(AF87,'別紙１-１　シフト記号表（従来型・ユニット型共通）'!$C$6:$L$47,10,FALSE))</f>
        <v/>
      </c>
      <c r="AG88" s="309" t="str">
        <f>IF(AG87="","",VLOOKUP(AG87,'別紙１-１　シフト記号表（従来型・ユニット型共通）'!$C$6:$L$47,10,FALSE))</f>
        <v/>
      </c>
      <c r="AH88" s="307" t="str">
        <f>IF(AH87="","",VLOOKUP(AH87,'別紙１-１　シフト記号表（従来型・ユニット型共通）'!$C$6:$L$47,10,FALSE))</f>
        <v/>
      </c>
      <c r="AI88" s="308" t="str">
        <f>IF(AI87="","",VLOOKUP(AI87,'別紙１-１　シフト記号表（従来型・ユニット型共通）'!$C$6:$L$47,10,FALSE))</f>
        <v/>
      </c>
      <c r="AJ88" s="308" t="str">
        <f>IF(AJ87="","",VLOOKUP(AJ87,'別紙１-１　シフト記号表（従来型・ユニット型共通）'!$C$6:$L$47,10,FALSE))</f>
        <v/>
      </c>
      <c r="AK88" s="308" t="str">
        <f>IF(AK87="","",VLOOKUP(AK87,'別紙１-１　シフト記号表（従来型・ユニット型共通）'!$C$6:$L$47,10,FALSE))</f>
        <v/>
      </c>
      <c r="AL88" s="308" t="str">
        <f>IF(AL87="","",VLOOKUP(AL87,'別紙１-１　シフト記号表（従来型・ユニット型共通）'!$C$6:$L$47,10,FALSE))</f>
        <v/>
      </c>
      <c r="AM88" s="308" t="str">
        <f>IF(AM87="","",VLOOKUP(AM87,'別紙１-１　シフト記号表（従来型・ユニット型共通）'!$C$6:$L$47,10,FALSE))</f>
        <v/>
      </c>
      <c r="AN88" s="309" t="str">
        <f>IF(AN87="","",VLOOKUP(AN87,'別紙１-１　シフト記号表（従来型・ユニット型共通）'!$C$6:$L$47,10,FALSE))</f>
        <v/>
      </c>
      <c r="AO88" s="307" t="str">
        <f>IF(AO87="","",VLOOKUP(AO87,'別紙１-１　シフト記号表（従来型・ユニット型共通）'!$C$6:$L$47,10,FALSE))</f>
        <v/>
      </c>
      <c r="AP88" s="308" t="str">
        <f>IF(AP87="","",VLOOKUP(AP87,'別紙１-１　シフト記号表（従来型・ユニット型共通）'!$C$6:$L$47,10,FALSE))</f>
        <v/>
      </c>
      <c r="AQ88" s="308" t="str">
        <f>IF(AQ87="","",VLOOKUP(AQ87,'別紙１-１　シフト記号表（従来型・ユニット型共通）'!$C$6:$L$47,10,FALSE))</f>
        <v/>
      </c>
      <c r="AR88" s="308" t="str">
        <f>IF(AR87="","",VLOOKUP(AR87,'別紙１-１　シフト記号表（従来型・ユニット型共通）'!$C$6:$L$47,10,FALSE))</f>
        <v/>
      </c>
      <c r="AS88" s="308" t="str">
        <f>IF(AS87="","",VLOOKUP(AS87,'別紙１-１　シフト記号表（従来型・ユニット型共通）'!$C$6:$L$47,10,FALSE))</f>
        <v/>
      </c>
      <c r="AT88" s="308" t="str">
        <f>IF(AT87="","",VLOOKUP(AT87,'別紙１-１　シフト記号表（従来型・ユニット型共通）'!$C$6:$L$47,10,FALSE))</f>
        <v/>
      </c>
      <c r="AU88" s="309" t="str">
        <f>IF(AU87="","",VLOOKUP(AU87,'別紙１-１　シフト記号表（従来型・ユニット型共通）'!$C$6:$L$47,10,FALSE))</f>
        <v/>
      </c>
      <c r="AV88" s="307" t="str">
        <f>IF(AV87="","",VLOOKUP(AV87,'別紙１-１　シフト記号表（従来型・ユニット型共通）'!$C$6:$L$47,10,FALSE))</f>
        <v/>
      </c>
      <c r="AW88" s="308" t="str">
        <f>IF(AW87="","",VLOOKUP(AW87,'別紙１-１　シフト記号表（従来型・ユニット型共通）'!$C$6:$L$47,10,FALSE))</f>
        <v/>
      </c>
      <c r="AX88" s="308" t="str">
        <f>IF(AX87="","",VLOOKUP(AX87,'別紙１-１　シフト記号表（従来型・ユニット型共通）'!$C$6:$L$47,10,FALSE))</f>
        <v/>
      </c>
      <c r="AY88" s="308" t="str">
        <f>IF(AY87="","",VLOOKUP(AY87,'別紙１-１　シフト記号表（従来型・ユニット型共通）'!$C$6:$L$47,10,FALSE))</f>
        <v/>
      </c>
      <c r="AZ88" s="308" t="str">
        <f>IF(AZ87="","",VLOOKUP(AZ87,'別紙１-１　シフト記号表（従来型・ユニット型共通）'!$C$6:$L$47,10,FALSE))</f>
        <v/>
      </c>
      <c r="BA88" s="308" t="str">
        <f>IF(BA87="","",VLOOKUP(BA87,'別紙１-１　シフト記号表（従来型・ユニット型共通）'!$C$6:$L$47,10,FALSE))</f>
        <v/>
      </c>
      <c r="BB88" s="309" t="str">
        <f>IF(BB87="","",VLOOKUP(BB87,'別紙１-１　シフト記号表（従来型・ユニット型共通）'!$C$6:$L$47,10,FALSE))</f>
        <v/>
      </c>
      <c r="BC88" s="307" t="str">
        <f>IF(BC87="","",VLOOKUP(BC87,'別紙１-１　シフト記号表（従来型・ユニット型共通）'!$C$6:$L$47,10,FALSE))</f>
        <v/>
      </c>
      <c r="BD88" s="308" t="str">
        <f>IF(BD87="","",VLOOKUP(BD87,'別紙１-１　シフト記号表（従来型・ユニット型共通）'!$C$6:$L$47,10,FALSE))</f>
        <v/>
      </c>
      <c r="BE88" s="308" t="str">
        <f>IF(BE87="","",VLOOKUP(BE87,'別紙１-１　シフト記号表（従来型・ユニット型共通）'!$C$6:$L$47,10,FALSE))</f>
        <v/>
      </c>
      <c r="BF88" s="1530">
        <f>IF($BI$3="４週",SUM(AA88:BB88),IF($BI$3="暦月",SUM(AA88:BE88),""))</f>
        <v>0</v>
      </c>
      <c r="BG88" s="1531"/>
      <c r="BH88" s="1532">
        <f>IF($BI$3="４週",BF88/4,IF($BI$3="暦月",(BF88/($BI$8/7)),""))</f>
        <v>0</v>
      </c>
      <c r="BI88" s="1531"/>
      <c r="BJ88" s="1527"/>
      <c r="BK88" s="1528"/>
      <c r="BL88" s="1528"/>
      <c r="BM88" s="1528"/>
      <c r="BN88" s="1529"/>
    </row>
    <row r="89" spans="2:66" ht="20.25" customHeight="1" x14ac:dyDescent="0.15">
      <c r="B89" s="1487">
        <f>B87+1</f>
        <v>37</v>
      </c>
      <c r="C89" s="1614"/>
      <c r="D89" s="1616"/>
      <c r="E89" s="1600"/>
      <c r="F89" s="1617"/>
      <c r="G89" s="1489"/>
      <c r="H89" s="1490"/>
      <c r="I89" s="302"/>
      <c r="J89" s="303"/>
      <c r="K89" s="302"/>
      <c r="L89" s="303"/>
      <c r="M89" s="1493"/>
      <c r="N89" s="1494"/>
      <c r="O89" s="1497"/>
      <c r="P89" s="1498"/>
      <c r="Q89" s="1498"/>
      <c r="R89" s="1490"/>
      <c r="S89" s="1501"/>
      <c r="T89" s="1502"/>
      <c r="U89" s="1502"/>
      <c r="V89" s="1502"/>
      <c r="W89" s="1503"/>
      <c r="X89" s="322" t="s">
        <v>921</v>
      </c>
      <c r="Z89" s="323"/>
      <c r="AA89" s="315"/>
      <c r="AB89" s="316"/>
      <c r="AC89" s="316"/>
      <c r="AD89" s="316"/>
      <c r="AE89" s="316"/>
      <c r="AF89" s="316"/>
      <c r="AG89" s="317"/>
      <c r="AH89" s="315"/>
      <c r="AI89" s="316"/>
      <c r="AJ89" s="316"/>
      <c r="AK89" s="316"/>
      <c r="AL89" s="316"/>
      <c r="AM89" s="316"/>
      <c r="AN89" s="317"/>
      <c r="AO89" s="315"/>
      <c r="AP89" s="316"/>
      <c r="AQ89" s="316"/>
      <c r="AR89" s="316"/>
      <c r="AS89" s="316"/>
      <c r="AT89" s="316"/>
      <c r="AU89" s="317"/>
      <c r="AV89" s="315"/>
      <c r="AW89" s="316"/>
      <c r="AX89" s="316"/>
      <c r="AY89" s="316"/>
      <c r="AZ89" s="316"/>
      <c r="BA89" s="316"/>
      <c r="BB89" s="317"/>
      <c r="BC89" s="315"/>
      <c r="BD89" s="316"/>
      <c r="BE89" s="318"/>
      <c r="BF89" s="1507"/>
      <c r="BG89" s="1508"/>
      <c r="BH89" s="1509"/>
      <c r="BI89" s="1510"/>
      <c r="BJ89" s="1511"/>
      <c r="BK89" s="1512"/>
      <c r="BL89" s="1512"/>
      <c r="BM89" s="1512"/>
      <c r="BN89" s="1513"/>
    </row>
    <row r="90" spans="2:66" ht="20.25" customHeight="1" x14ac:dyDescent="0.15">
      <c r="B90" s="1520"/>
      <c r="C90" s="1621"/>
      <c r="D90" s="1622"/>
      <c r="E90" s="1600"/>
      <c r="F90" s="1617"/>
      <c r="G90" s="1521"/>
      <c r="H90" s="1522"/>
      <c r="I90" s="324"/>
      <c r="J90" s="325">
        <f>G89</f>
        <v>0</v>
      </c>
      <c r="K90" s="324"/>
      <c r="L90" s="325">
        <f>M89</f>
        <v>0</v>
      </c>
      <c r="M90" s="1523"/>
      <c r="N90" s="1524"/>
      <c r="O90" s="1525"/>
      <c r="P90" s="1526"/>
      <c r="Q90" s="1526"/>
      <c r="R90" s="1522"/>
      <c r="S90" s="1501"/>
      <c r="T90" s="1502"/>
      <c r="U90" s="1502"/>
      <c r="V90" s="1502"/>
      <c r="W90" s="1503"/>
      <c r="X90" s="319" t="s">
        <v>924</v>
      </c>
      <c r="Y90" s="320"/>
      <c r="Z90" s="321"/>
      <c r="AA90" s="307" t="str">
        <f>IF(AA89="","",VLOOKUP(AA89,'別紙１-１　シフト記号表（従来型・ユニット型共通）'!$C$6:$L$47,10,FALSE))</f>
        <v/>
      </c>
      <c r="AB90" s="308" t="str">
        <f>IF(AB89="","",VLOOKUP(AB89,'別紙１-１　シフト記号表（従来型・ユニット型共通）'!$C$6:$L$47,10,FALSE))</f>
        <v/>
      </c>
      <c r="AC90" s="308" t="str">
        <f>IF(AC89="","",VLOOKUP(AC89,'別紙１-１　シフト記号表（従来型・ユニット型共通）'!$C$6:$L$47,10,FALSE))</f>
        <v/>
      </c>
      <c r="AD90" s="308" t="str">
        <f>IF(AD89="","",VLOOKUP(AD89,'別紙１-１　シフト記号表（従来型・ユニット型共通）'!$C$6:$L$47,10,FALSE))</f>
        <v/>
      </c>
      <c r="AE90" s="308" t="str">
        <f>IF(AE89="","",VLOOKUP(AE89,'別紙１-１　シフト記号表（従来型・ユニット型共通）'!$C$6:$L$47,10,FALSE))</f>
        <v/>
      </c>
      <c r="AF90" s="308" t="str">
        <f>IF(AF89="","",VLOOKUP(AF89,'別紙１-１　シフト記号表（従来型・ユニット型共通）'!$C$6:$L$47,10,FALSE))</f>
        <v/>
      </c>
      <c r="AG90" s="309" t="str">
        <f>IF(AG89="","",VLOOKUP(AG89,'別紙１-１　シフト記号表（従来型・ユニット型共通）'!$C$6:$L$47,10,FALSE))</f>
        <v/>
      </c>
      <c r="AH90" s="307" t="str">
        <f>IF(AH89="","",VLOOKUP(AH89,'別紙１-１　シフト記号表（従来型・ユニット型共通）'!$C$6:$L$47,10,FALSE))</f>
        <v/>
      </c>
      <c r="AI90" s="308" t="str">
        <f>IF(AI89="","",VLOOKUP(AI89,'別紙１-１　シフト記号表（従来型・ユニット型共通）'!$C$6:$L$47,10,FALSE))</f>
        <v/>
      </c>
      <c r="AJ90" s="308" t="str">
        <f>IF(AJ89="","",VLOOKUP(AJ89,'別紙１-１　シフト記号表（従来型・ユニット型共通）'!$C$6:$L$47,10,FALSE))</f>
        <v/>
      </c>
      <c r="AK90" s="308" t="str">
        <f>IF(AK89="","",VLOOKUP(AK89,'別紙１-１　シフト記号表（従来型・ユニット型共通）'!$C$6:$L$47,10,FALSE))</f>
        <v/>
      </c>
      <c r="AL90" s="308" t="str">
        <f>IF(AL89="","",VLOOKUP(AL89,'別紙１-１　シフト記号表（従来型・ユニット型共通）'!$C$6:$L$47,10,FALSE))</f>
        <v/>
      </c>
      <c r="AM90" s="308" t="str">
        <f>IF(AM89="","",VLOOKUP(AM89,'別紙１-１　シフト記号表（従来型・ユニット型共通）'!$C$6:$L$47,10,FALSE))</f>
        <v/>
      </c>
      <c r="AN90" s="309" t="str">
        <f>IF(AN89="","",VLOOKUP(AN89,'別紙１-１　シフト記号表（従来型・ユニット型共通）'!$C$6:$L$47,10,FALSE))</f>
        <v/>
      </c>
      <c r="AO90" s="307" t="str">
        <f>IF(AO89="","",VLOOKUP(AO89,'別紙１-１　シフト記号表（従来型・ユニット型共通）'!$C$6:$L$47,10,FALSE))</f>
        <v/>
      </c>
      <c r="AP90" s="308" t="str">
        <f>IF(AP89="","",VLOOKUP(AP89,'別紙１-１　シフト記号表（従来型・ユニット型共通）'!$C$6:$L$47,10,FALSE))</f>
        <v/>
      </c>
      <c r="AQ90" s="308" t="str">
        <f>IF(AQ89="","",VLOOKUP(AQ89,'別紙１-１　シフト記号表（従来型・ユニット型共通）'!$C$6:$L$47,10,FALSE))</f>
        <v/>
      </c>
      <c r="AR90" s="308" t="str">
        <f>IF(AR89="","",VLOOKUP(AR89,'別紙１-１　シフト記号表（従来型・ユニット型共通）'!$C$6:$L$47,10,FALSE))</f>
        <v/>
      </c>
      <c r="AS90" s="308" t="str">
        <f>IF(AS89="","",VLOOKUP(AS89,'別紙１-１　シフト記号表（従来型・ユニット型共通）'!$C$6:$L$47,10,FALSE))</f>
        <v/>
      </c>
      <c r="AT90" s="308" t="str">
        <f>IF(AT89="","",VLOOKUP(AT89,'別紙１-１　シフト記号表（従来型・ユニット型共通）'!$C$6:$L$47,10,FALSE))</f>
        <v/>
      </c>
      <c r="AU90" s="309" t="str">
        <f>IF(AU89="","",VLOOKUP(AU89,'別紙１-１　シフト記号表（従来型・ユニット型共通）'!$C$6:$L$47,10,FALSE))</f>
        <v/>
      </c>
      <c r="AV90" s="307" t="str">
        <f>IF(AV89="","",VLOOKUP(AV89,'別紙１-１　シフト記号表（従来型・ユニット型共通）'!$C$6:$L$47,10,FALSE))</f>
        <v/>
      </c>
      <c r="AW90" s="308" t="str">
        <f>IF(AW89="","",VLOOKUP(AW89,'別紙１-１　シフト記号表（従来型・ユニット型共通）'!$C$6:$L$47,10,FALSE))</f>
        <v/>
      </c>
      <c r="AX90" s="308" t="str">
        <f>IF(AX89="","",VLOOKUP(AX89,'別紙１-１　シフト記号表（従来型・ユニット型共通）'!$C$6:$L$47,10,FALSE))</f>
        <v/>
      </c>
      <c r="AY90" s="308" t="str">
        <f>IF(AY89="","",VLOOKUP(AY89,'別紙１-１　シフト記号表（従来型・ユニット型共通）'!$C$6:$L$47,10,FALSE))</f>
        <v/>
      </c>
      <c r="AZ90" s="308" t="str">
        <f>IF(AZ89="","",VLOOKUP(AZ89,'別紙１-１　シフト記号表（従来型・ユニット型共通）'!$C$6:$L$47,10,FALSE))</f>
        <v/>
      </c>
      <c r="BA90" s="308" t="str">
        <f>IF(BA89="","",VLOOKUP(BA89,'別紙１-１　シフト記号表（従来型・ユニット型共通）'!$C$6:$L$47,10,FALSE))</f>
        <v/>
      </c>
      <c r="BB90" s="309" t="str">
        <f>IF(BB89="","",VLOOKUP(BB89,'別紙１-１　シフト記号表（従来型・ユニット型共通）'!$C$6:$L$47,10,FALSE))</f>
        <v/>
      </c>
      <c r="BC90" s="307" t="str">
        <f>IF(BC89="","",VLOOKUP(BC89,'別紙１-１　シフト記号表（従来型・ユニット型共通）'!$C$6:$L$47,10,FALSE))</f>
        <v/>
      </c>
      <c r="BD90" s="308" t="str">
        <f>IF(BD89="","",VLOOKUP(BD89,'別紙１-１　シフト記号表（従来型・ユニット型共通）'!$C$6:$L$47,10,FALSE))</f>
        <v/>
      </c>
      <c r="BE90" s="308" t="str">
        <f>IF(BE89="","",VLOOKUP(BE89,'別紙１-１　シフト記号表（従来型・ユニット型共通）'!$C$6:$L$47,10,FALSE))</f>
        <v/>
      </c>
      <c r="BF90" s="1530">
        <f>IF($BI$3="４週",SUM(AA90:BB90),IF($BI$3="暦月",SUM(AA90:BE90),""))</f>
        <v>0</v>
      </c>
      <c r="BG90" s="1531"/>
      <c r="BH90" s="1532">
        <f>IF($BI$3="４週",BF90/4,IF($BI$3="暦月",(BF90/($BI$8/7)),""))</f>
        <v>0</v>
      </c>
      <c r="BI90" s="1531"/>
      <c r="BJ90" s="1527"/>
      <c r="BK90" s="1528"/>
      <c r="BL90" s="1528"/>
      <c r="BM90" s="1528"/>
      <c r="BN90" s="1529"/>
    </row>
    <row r="91" spans="2:66" ht="20.25" customHeight="1" x14ac:dyDescent="0.15">
      <c r="B91" s="1487">
        <f>B89+1</f>
        <v>38</v>
      </c>
      <c r="C91" s="1614"/>
      <c r="D91" s="1616"/>
      <c r="E91" s="1600"/>
      <c r="F91" s="1617"/>
      <c r="G91" s="1489"/>
      <c r="H91" s="1490"/>
      <c r="I91" s="302"/>
      <c r="J91" s="303"/>
      <c r="K91" s="302"/>
      <c r="L91" s="303"/>
      <c r="M91" s="1493"/>
      <c r="N91" s="1494"/>
      <c r="O91" s="1497"/>
      <c r="P91" s="1498"/>
      <c r="Q91" s="1498"/>
      <c r="R91" s="1490"/>
      <c r="S91" s="1501"/>
      <c r="T91" s="1502"/>
      <c r="U91" s="1502"/>
      <c r="V91" s="1502"/>
      <c r="W91" s="1503"/>
      <c r="X91" s="322" t="s">
        <v>921</v>
      </c>
      <c r="Z91" s="323"/>
      <c r="AA91" s="315"/>
      <c r="AB91" s="316"/>
      <c r="AC91" s="316"/>
      <c r="AD91" s="316"/>
      <c r="AE91" s="316"/>
      <c r="AF91" s="316"/>
      <c r="AG91" s="317"/>
      <c r="AH91" s="315"/>
      <c r="AI91" s="316"/>
      <c r="AJ91" s="316"/>
      <c r="AK91" s="316"/>
      <c r="AL91" s="316"/>
      <c r="AM91" s="316"/>
      <c r="AN91" s="317"/>
      <c r="AO91" s="315"/>
      <c r="AP91" s="316"/>
      <c r="AQ91" s="316"/>
      <c r="AR91" s="316"/>
      <c r="AS91" s="316"/>
      <c r="AT91" s="316"/>
      <c r="AU91" s="317"/>
      <c r="AV91" s="315"/>
      <c r="AW91" s="316"/>
      <c r="AX91" s="316"/>
      <c r="AY91" s="316"/>
      <c r="AZ91" s="316"/>
      <c r="BA91" s="316"/>
      <c r="BB91" s="317"/>
      <c r="BC91" s="315"/>
      <c r="BD91" s="316"/>
      <c r="BE91" s="318"/>
      <c r="BF91" s="1507"/>
      <c r="BG91" s="1508"/>
      <c r="BH91" s="1509"/>
      <c r="BI91" s="1510"/>
      <c r="BJ91" s="1511"/>
      <c r="BK91" s="1512"/>
      <c r="BL91" s="1512"/>
      <c r="BM91" s="1512"/>
      <c r="BN91" s="1513"/>
    </row>
    <row r="92" spans="2:66" ht="20.25" customHeight="1" x14ac:dyDescent="0.15">
      <c r="B92" s="1520"/>
      <c r="C92" s="1621"/>
      <c r="D92" s="1622"/>
      <c r="E92" s="1600"/>
      <c r="F92" s="1617"/>
      <c r="G92" s="1521"/>
      <c r="H92" s="1522"/>
      <c r="I92" s="324"/>
      <c r="J92" s="325">
        <f>G91</f>
        <v>0</v>
      </c>
      <c r="K92" s="324"/>
      <c r="L92" s="325">
        <f>M91</f>
        <v>0</v>
      </c>
      <c r="M92" s="1523"/>
      <c r="N92" s="1524"/>
      <c r="O92" s="1525"/>
      <c r="P92" s="1526"/>
      <c r="Q92" s="1526"/>
      <c r="R92" s="1522"/>
      <c r="S92" s="1501"/>
      <c r="T92" s="1502"/>
      <c r="U92" s="1502"/>
      <c r="V92" s="1502"/>
      <c r="W92" s="1503"/>
      <c r="X92" s="319" t="s">
        <v>924</v>
      </c>
      <c r="Y92" s="320"/>
      <c r="Z92" s="321"/>
      <c r="AA92" s="307" t="str">
        <f>IF(AA91="","",VLOOKUP(AA91,'別紙１-１　シフト記号表（従来型・ユニット型共通）'!$C$6:$L$47,10,FALSE))</f>
        <v/>
      </c>
      <c r="AB92" s="308" t="str">
        <f>IF(AB91="","",VLOOKUP(AB91,'別紙１-１　シフト記号表（従来型・ユニット型共通）'!$C$6:$L$47,10,FALSE))</f>
        <v/>
      </c>
      <c r="AC92" s="308" t="str">
        <f>IF(AC91="","",VLOOKUP(AC91,'別紙１-１　シフト記号表（従来型・ユニット型共通）'!$C$6:$L$47,10,FALSE))</f>
        <v/>
      </c>
      <c r="AD92" s="308" t="str">
        <f>IF(AD91="","",VLOOKUP(AD91,'別紙１-１　シフト記号表（従来型・ユニット型共通）'!$C$6:$L$47,10,FALSE))</f>
        <v/>
      </c>
      <c r="AE92" s="308" t="str">
        <f>IF(AE91="","",VLOOKUP(AE91,'別紙１-１　シフト記号表（従来型・ユニット型共通）'!$C$6:$L$47,10,FALSE))</f>
        <v/>
      </c>
      <c r="AF92" s="308" t="str">
        <f>IF(AF91="","",VLOOKUP(AF91,'別紙１-１　シフト記号表（従来型・ユニット型共通）'!$C$6:$L$47,10,FALSE))</f>
        <v/>
      </c>
      <c r="AG92" s="309" t="str">
        <f>IF(AG91="","",VLOOKUP(AG91,'別紙１-１　シフト記号表（従来型・ユニット型共通）'!$C$6:$L$47,10,FALSE))</f>
        <v/>
      </c>
      <c r="AH92" s="307" t="str">
        <f>IF(AH91="","",VLOOKUP(AH91,'別紙１-１　シフト記号表（従来型・ユニット型共通）'!$C$6:$L$47,10,FALSE))</f>
        <v/>
      </c>
      <c r="AI92" s="308" t="str">
        <f>IF(AI91="","",VLOOKUP(AI91,'別紙１-１　シフト記号表（従来型・ユニット型共通）'!$C$6:$L$47,10,FALSE))</f>
        <v/>
      </c>
      <c r="AJ92" s="308" t="str">
        <f>IF(AJ91="","",VLOOKUP(AJ91,'別紙１-１　シフト記号表（従来型・ユニット型共通）'!$C$6:$L$47,10,FALSE))</f>
        <v/>
      </c>
      <c r="AK92" s="308" t="str">
        <f>IF(AK91="","",VLOOKUP(AK91,'別紙１-１　シフト記号表（従来型・ユニット型共通）'!$C$6:$L$47,10,FALSE))</f>
        <v/>
      </c>
      <c r="AL92" s="308" t="str">
        <f>IF(AL91="","",VLOOKUP(AL91,'別紙１-１　シフト記号表（従来型・ユニット型共通）'!$C$6:$L$47,10,FALSE))</f>
        <v/>
      </c>
      <c r="AM92" s="308" t="str">
        <f>IF(AM91="","",VLOOKUP(AM91,'別紙１-１　シフト記号表（従来型・ユニット型共通）'!$C$6:$L$47,10,FALSE))</f>
        <v/>
      </c>
      <c r="AN92" s="309" t="str">
        <f>IF(AN91="","",VLOOKUP(AN91,'別紙１-１　シフト記号表（従来型・ユニット型共通）'!$C$6:$L$47,10,FALSE))</f>
        <v/>
      </c>
      <c r="AO92" s="307" t="str">
        <f>IF(AO91="","",VLOOKUP(AO91,'別紙１-１　シフト記号表（従来型・ユニット型共通）'!$C$6:$L$47,10,FALSE))</f>
        <v/>
      </c>
      <c r="AP92" s="308" t="str">
        <f>IF(AP91="","",VLOOKUP(AP91,'別紙１-１　シフト記号表（従来型・ユニット型共通）'!$C$6:$L$47,10,FALSE))</f>
        <v/>
      </c>
      <c r="AQ92" s="308" t="str">
        <f>IF(AQ91="","",VLOOKUP(AQ91,'別紙１-１　シフト記号表（従来型・ユニット型共通）'!$C$6:$L$47,10,FALSE))</f>
        <v/>
      </c>
      <c r="AR92" s="308" t="str">
        <f>IF(AR91="","",VLOOKUP(AR91,'別紙１-１　シフト記号表（従来型・ユニット型共通）'!$C$6:$L$47,10,FALSE))</f>
        <v/>
      </c>
      <c r="AS92" s="308" t="str">
        <f>IF(AS91="","",VLOOKUP(AS91,'別紙１-１　シフト記号表（従来型・ユニット型共通）'!$C$6:$L$47,10,FALSE))</f>
        <v/>
      </c>
      <c r="AT92" s="308" t="str">
        <f>IF(AT91="","",VLOOKUP(AT91,'別紙１-１　シフト記号表（従来型・ユニット型共通）'!$C$6:$L$47,10,FALSE))</f>
        <v/>
      </c>
      <c r="AU92" s="309" t="str">
        <f>IF(AU91="","",VLOOKUP(AU91,'別紙１-１　シフト記号表（従来型・ユニット型共通）'!$C$6:$L$47,10,FALSE))</f>
        <v/>
      </c>
      <c r="AV92" s="307" t="str">
        <f>IF(AV91="","",VLOOKUP(AV91,'別紙１-１　シフト記号表（従来型・ユニット型共通）'!$C$6:$L$47,10,FALSE))</f>
        <v/>
      </c>
      <c r="AW92" s="308" t="str">
        <f>IF(AW91="","",VLOOKUP(AW91,'別紙１-１　シフト記号表（従来型・ユニット型共通）'!$C$6:$L$47,10,FALSE))</f>
        <v/>
      </c>
      <c r="AX92" s="308" t="str">
        <f>IF(AX91="","",VLOOKUP(AX91,'別紙１-１　シフト記号表（従来型・ユニット型共通）'!$C$6:$L$47,10,FALSE))</f>
        <v/>
      </c>
      <c r="AY92" s="308" t="str">
        <f>IF(AY91="","",VLOOKUP(AY91,'別紙１-１　シフト記号表（従来型・ユニット型共通）'!$C$6:$L$47,10,FALSE))</f>
        <v/>
      </c>
      <c r="AZ92" s="308" t="str">
        <f>IF(AZ91="","",VLOOKUP(AZ91,'別紙１-１　シフト記号表（従来型・ユニット型共通）'!$C$6:$L$47,10,FALSE))</f>
        <v/>
      </c>
      <c r="BA92" s="308" t="str">
        <f>IF(BA91="","",VLOOKUP(BA91,'別紙１-１　シフト記号表（従来型・ユニット型共通）'!$C$6:$L$47,10,FALSE))</f>
        <v/>
      </c>
      <c r="BB92" s="309" t="str">
        <f>IF(BB91="","",VLOOKUP(BB91,'別紙１-１　シフト記号表（従来型・ユニット型共通）'!$C$6:$L$47,10,FALSE))</f>
        <v/>
      </c>
      <c r="BC92" s="307" t="str">
        <f>IF(BC91="","",VLOOKUP(BC91,'別紙１-１　シフト記号表（従来型・ユニット型共通）'!$C$6:$L$47,10,FALSE))</f>
        <v/>
      </c>
      <c r="BD92" s="308" t="str">
        <f>IF(BD91="","",VLOOKUP(BD91,'別紙１-１　シフト記号表（従来型・ユニット型共通）'!$C$6:$L$47,10,FALSE))</f>
        <v/>
      </c>
      <c r="BE92" s="308" t="str">
        <f>IF(BE91="","",VLOOKUP(BE91,'別紙１-１　シフト記号表（従来型・ユニット型共通）'!$C$6:$L$47,10,FALSE))</f>
        <v/>
      </c>
      <c r="BF92" s="1530">
        <f>IF($BI$3="４週",SUM(AA92:BB92),IF($BI$3="暦月",SUM(AA92:BE92),""))</f>
        <v>0</v>
      </c>
      <c r="BG92" s="1531"/>
      <c r="BH92" s="1532">
        <f>IF($BI$3="４週",BF92/4,IF($BI$3="暦月",(BF92/($BI$8/7)),""))</f>
        <v>0</v>
      </c>
      <c r="BI92" s="1531"/>
      <c r="BJ92" s="1527"/>
      <c r="BK92" s="1528"/>
      <c r="BL92" s="1528"/>
      <c r="BM92" s="1528"/>
      <c r="BN92" s="1529"/>
    </row>
    <row r="93" spans="2:66" ht="20.25" customHeight="1" x14ac:dyDescent="0.15">
      <c r="B93" s="1487">
        <f>B91+1</f>
        <v>39</v>
      </c>
      <c r="C93" s="1614"/>
      <c r="D93" s="1616"/>
      <c r="E93" s="1600"/>
      <c r="F93" s="1617"/>
      <c r="G93" s="1489"/>
      <c r="H93" s="1490"/>
      <c r="I93" s="302"/>
      <c r="J93" s="303"/>
      <c r="K93" s="302"/>
      <c r="L93" s="303"/>
      <c r="M93" s="1493"/>
      <c r="N93" s="1494"/>
      <c r="O93" s="1497"/>
      <c r="P93" s="1498"/>
      <c r="Q93" s="1498"/>
      <c r="R93" s="1490"/>
      <c r="S93" s="1501"/>
      <c r="T93" s="1502"/>
      <c r="U93" s="1502"/>
      <c r="V93" s="1502"/>
      <c r="W93" s="1503"/>
      <c r="X93" s="322" t="s">
        <v>921</v>
      </c>
      <c r="Z93" s="323"/>
      <c r="AA93" s="315"/>
      <c r="AB93" s="316"/>
      <c r="AC93" s="316"/>
      <c r="AD93" s="316"/>
      <c r="AE93" s="316"/>
      <c r="AF93" s="316"/>
      <c r="AG93" s="317"/>
      <c r="AH93" s="315"/>
      <c r="AI93" s="316"/>
      <c r="AJ93" s="316"/>
      <c r="AK93" s="316"/>
      <c r="AL93" s="316"/>
      <c r="AM93" s="316"/>
      <c r="AN93" s="317"/>
      <c r="AO93" s="315"/>
      <c r="AP93" s="316"/>
      <c r="AQ93" s="316"/>
      <c r="AR93" s="316"/>
      <c r="AS93" s="316"/>
      <c r="AT93" s="316"/>
      <c r="AU93" s="317"/>
      <c r="AV93" s="315"/>
      <c r="AW93" s="316"/>
      <c r="AX93" s="316"/>
      <c r="AY93" s="316"/>
      <c r="AZ93" s="316"/>
      <c r="BA93" s="316"/>
      <c r="BB93" s="317"/>
      <c r="BC93" s="315"/>
      <c r="BD93" s="316"/>
      <c r="BE93" s="318"/>
      <c r="BF93" s="1507"/>
      <c r="BG93" s="1508"/>
      <c r="BH93" s="1509"/>
      <c r="BI93" s="1510"/>
      <c r="BJ93" s="1511"/>
      <c r="BK93" s="1512"/>
      <c r="BL93" s="1512"/>
      <c r="BM93" s="1512"/>
      <c r="BN93" s="1513"/>
    </row>
    <row r="94" spans="2:66" ht="20.25" customHeight="1" x14ac:dyDescent="0.15">
      <c r="B94" s="1520"/>
      <c r="C94" s="1621"/>
      <c r="D94" s="1622"/>
      <c r="E94" s="1600"/>
      <c r="F94" s="1617"/>
      <c r="G94" s="1521"/>
      <c r="H94" s="1522"/>
      <c r="I94" s="324"/>
      <c r="J94" s="325">
        <f>G93</f>
        <v>0</v>
      </c>
      <c r="K94" s="324"/>
      <c r="L94" s="325">
        <f>M93</f>
        <v>0</v>
      </c>
      <c r="M94" s="1523"/>
      <c r="N94" s="1524"/>
      <c r="O94" s="1525"/>
      <c r="P94" s="1526"/>
      <c r="Q94" s="1526"/>
      <c r="R94" s="1522"/>
      <c r="S94" s="1501"/>
      <c r="T94" s="1502"/>
      <c r="U94" s="1502"/>
      <c r="V94" s="1502"/>
      <c r="W94" s="1503"/>
      <c r="X94" s="319" t="s">
        <v>924</v>
      </c>
      <c r="Y94" s="320"/>
      <c r="Z94" s="321"/>
      <c r="AA94" s="307" t="str">
        <f>IF(AA93="","",VLOOKUP(AA93,'別紙１-１　シフト記号表（従来型・ユニット型共通）'!$C$6:$L$47,10,FALSE))</f>
        <v/>
      </c>
      <c r="AB94" s="308" t="str">
        <f>IF(AB93="","",VLOOKUP(AB93,'別紙１-１　シフト記号表（従来型・ユニット型共通）'!$C$6:$L$47,10,FALSE))</f>
        <v/>
      </c>
      <c r="AC94" s="308" t="str">
        <f>IF(AC93="","",VLOOKUP(AC93,'別紙１-１　シフト記号表（従来型・ユニット型共通）'!$C$6:$L$47,10,FALSE))</f>
        <v/>
      </c>
      <c r="AD94" s="308" t="str">
        <f>IF(AD93="","",VLOOKUP(AD93,'別紙１-１　シフト記号表（従来型・ユニット型共通）'!$C$6:$L$47,10,FALSE))</f>
        <v/>
      </c>
      <c r="AE94" s="308" t="str">
        <f>IF(AE93="","",VLOOKUP(AE93,'別紙１-１　シフト記号表（従来型・ユニット型共通）'!$C$6:$L$47,10,FALSE))</f>
        <v/>
      </c>
      <c r="AF94" s="308" t="str">
        <f>IF(AF93="","",VLOOKUP(AF93,'別紙１-１　シフト記号表（従来型・ユニット型共通）'!$C$6:$L$47,10,FALSE))</f>
        <v/>
      </c>
      <c r="AG94" s="309" t="str">
        <f>IF(AG93="","",VLOOKUP(AG93,'別紙１-１　シフト記号表（従来型・ユニット型共通）'!$C$6:$L$47,10,FALSE))</f>
        <v/>
      </c>
      <c r="AH94" s="307" t="str">
        <f>IF(AH93="","",VLOOKUP(AH93,'別紙１-１　シフト記号表（従来型・ユニット型共通）'!$C$6:$L$47,10,FALSE))</f>
        <v/>
      </c>
      <c r="AI94" s="308" t="str">
        <f>IF(AI93="","",VLOOKUP(AI93,'別紙１-１　シフト記号表（従来型・ユニット型共通）'!$C$6:$L$47,10,FALSE))</f>
        <v/>
      </c>
      <c r="AJ94" s="308" t="str">
        <f>IF(AJ93="","",VLOOKUP(AJ93,'別紙１-１　シフト記号表（従来型・ユニット型共通）'!$C$6:$L$47,10,FALSE))</f>
        <v/>
      </c>
      <c r="AK94" s="308" t="str">
        <f>IF(AK93="","",VLOOKUP(AK93,'別紙１-１　シフト記号表（従来型・ユニット型共通）'!$C$6:$L$47,10,FALSE))</f>
        <v/>
      </c>
      <c r="AL94" s="308" t="str">
        <f>IF(AL93="","",VLOOKUP(AL93,'別紙１-１　シフト記号表（従来型・ユニット型共通）'!$C$6:$L$47,10,FALSE))</f>
        <v/>
      </c>
      <c r="AM94" s="308" t="str">
        <f>IF(AM93="","",VLOOKUP(AM93,'別紙１-１　シフト記号表（従来型・ユニット型共通）'!$C$6:$L$47,10,FALSE))</f>
        <v/>
      </c>
      <c r="AN94" s="309" t="str">
        <f>IF(AN93="","",VLOOKUP(AN93,'別紙１-１　シフト記号表（従来型・ユニット型共通）'!$C$6:$L$47,10,FALSE))</f>
        <v/>
      </c>
      <c r="AO94" s="307" t="str">
        <f>IF(AO93="","",VLOOKUP(AO93,'別紙１-１　シフト記号表（従来型・ユニット型共通）'!$C$6:$L$47,10,FALSE))</f>
        <v/>
      </c>
      <c r="AP94" s="308" t="str">
        <f>IF(AP93="","",VLOOKUP(AP93,'別紙１-１　シフト記号表（従来型・ユニット型共通）'!$C$6:$L$47,10,FALSE))</f>
        <v/>
      </c>
      <c r="AQ94" s="308" t="str">
        <f>IF(AQ93="","",VLOOKUP(AQ93,'別紙１-１　シフト記号表（従来型・ユニット型共通）'!$C$6:$L$47,10,FALSE))</f>
        <v/>
      </c>
      <c r="AR94" s="308" t="str">
        <f>IF(AR93="","",VLOOKUP(AR93,'別紙１-１　シフト記号表（従来型・ユニット型共通）'!$C$6:$L$47,10,FALSE))</f>
        <v/>
      </c>
      <c r="AS94" s="308" t="str">
        <f>IF(AS93="","",VLOOKUP(AS93,'別紙１-１　シフト記号表（従来型・ユニット型共通）'!$C$6:$L$47,10,FALSE))</f>
        <v/>
      </c>
      <c r="AT94" s="308" t="str">
        <f>IF(AT93="","",VLOOKUP(AT93,'別紙１-１　シフト記号表（従来型・ユニット型共通）'!$C$6:$L$47,10,FALSE))</f>
        <v/>
      </c>
      <c r="AU94" s="309" t="str">
        <f>IF(AU93="","",VLOOKUP(AU93,'別紙１-１　シフト記号表（従来型・ユニット型共通）'!$C$6:$L$47,10,FALSE))</f>
        <v/>
      </c>
      <c r="AV94" s="307" t="str">
        <f>IF(AV93="","",VLOOKUP(AV93,'別紙１-１　シフト記号表（従来型・ユニット型共通）'!$C$6:$L$47,10,FALSE))</f>
        <v/>
      </c>
      <c r="AW94" s="308" t="str">
        <f>IF(AW93="","",VLOOKUP(AW93,'別紙１-１　シフト記号表（従来型・ユニット型共通）'!$C$6:$L$47,10,FALSE))</f>
        <v/>
      </c>
      <c r="AX94" s="308" t="str">
        <f>IF(AX93="","",VLOOKUP(AX93,'別紙１-１　シフト記号表（従来型・ユニット型共通）'!$C$6:$L$47,10,FALSE))</f>
        <v/>
      </c>
      <c r="AY94" s="308" t="str">
        <f>IF(AY93="","",VLOOKUP(AY93,'別紙１-１　シフト記号表（従来型・ユニット型共通）'!$C$6:$L$47,10,FALSE))</f>
        <v/>
      </c>
      <c r="AZ94" s="308" t="str">
        <f>IF(AZ93="","",VLOOKUP(AZ93,'別紙１-１　シフト記号表（従来型・ユニット型共通）'!$C$6:$L$47,10,FALSE))</f>
        <v/>
      </c>
      <c r="BA94" s="308" t="str">
        <f>IF(BA93="","",VLOOKUP(BA93,'別紙１-１　シフト記号表（従来型・ユニット型共通）'!$C$6:$L$47,10,FALSE))</f>
        <v/>
      </c>
      <c r="BB94" s="309" t="str">
        <f>IF(BB93="","",VLOOKUP(BB93,'別紙１-１　シフト記号表（従来型・ユニット型共通）'!$C$6:$L$47,10,FALSE))</f>
        <v/>
      </c>
      <c r="BC94" s="307" t="str">
        <f>IF(BC93="","",VLOOKUP(BC93,'別紙１-１　シフト記号表（従来型・ユニット型共通）'!$C$6:$L$47,10,FALSE))</f>
        <v/>
      </c>
      <c r="BD94" s="308" t="str">
        <f>IF(BD93="","",VLOOKUP(BD93,'別紙１-１　シフト記号表（従来型・ユニット型共通）'!$C$6:$L$47,10,FALSE))</f>
        <v/>
      </c>
      <c r="BE94" s="308" t="str">
        <f>IF(BE93="","",VLOOKUP(BE93,'別紙１-１　シフト記号表（従来型・ユニット型共通）'!$C$6:$L$47,10,FALSE))</f>
        <v/>
      </c>
      <c r="BF94" s="1530">
        <f>IF($BI$3="４週",SUM(AA94:BB94),IF($BI$3="暦月",SUM(AA94:BE94),""))</f>
        <v>0</v>
      </c>
      <c r="BG94" s="1531"/>
      <c r="BH94" s="1532">
        <f>IF($BI$3="４週",BF94/4,IF($BI$3="暦月",(BF94/($BI$8/7)),""))</f>
        <v>0</v>
      </c>
      <c r="BI94" s="1531"/>
      <c r="BJ94" s="1527"/>
      <c r="BK94" s="1528"/>
      <c r="BL94" s="1528"/>
      <c r="BM94" s="1528"/>
      <c r="BN94" s="1529"/>
    </row>
    <row r="95" spans="2:66" ht="20.25" customHeight="1" x14ac:dyDescent="0.15">
      <c r="B95" s="1487">
        <f>B93+1</f>
        <v>40</v>
      </c>
      <c r="C95" s="1614"/>
      <c r="D95" s="1616"/>
      <c r="E95" s="1600"/>
      <c r="F95" s="1617"/>
      <c r="G95" s="1489"/>
      <c r="H95" s="1490"/>
      <c r="I95" s="302"/>
      <c r="J95" s="303"/>
      <c r="K95" s="302"/>
      <c r="L95" s="303"/>
      <c r="M95" s="1493"/>
      <c r="N95" s="1494"/>
      <c r="O95" s="1497"/>
      <c r="P95" s="1498"/>
      <c r="Q95" s="1498"/>
      <c r="R95" s="1490"/>
      <c r="S95" s="1501"/>
      <c r="T95" s="1502"/>
      <c r="U95" s="1502"/>
      <c r="V95" s="1502"/>
      <c r="W95" s="1503"/>
      <c r="X95" s="322" t="s">
        <v>921</v>
      </c>
      <c r="Z95" s="323"/>
      <c r="AA95" s="315"/>
      <c r="AB95" s="316"/>
      <c r="AC95" s="316"/>
      <c r="AD95" s="316"/>
      <c r="AE95" s="316"/>
      <c r="AF95" s="316"/>
      <c r="AG95" s="317"/>
      <c r="AH95" s="315"/>
      <c r="AI95" s="316"/>
      <c r="AJ95" s="316"/>
      <c r="AK95" s="316"/>
      <c r="AL95" s="316"/>
      <c r="AM95" s="316"/>
      <c r="AN95" s="317"/>
      <c r="AO95" s="315"/>
      <c r="AP95" s="316"/>
      <c r="AQ95" s="316"/>
      <c r="AR95" s="316"/>
      <c r="AS95" s="316"/>
      <c r="AT95" s="316"/>
      <c r="AU95" s="317"/>
      <c r="AV95" s="315"/>
      <c r="AW95" s="316"/>
      <c r="AX95" s="316"/>
      <c r="AY95" s="316"/>
      <c r="AZ95" s="316"/>
      <c r="BA95" s="316"/>
      <c r="BB95" s="317"/>
      <c r="BC95" s="315"/>
      <c r="BD95" s="316"/>
      <c r="BE95" s="318"/>
      <c r="BF95" s="1507"/>
      <c r="BG95" s="1508"/>
      <c r="BH95" s="1509"/>
      <c r="BI95" s="1510"/>
      <c r="BJ95" s="1511"/>
      <c r="BK95" s="1512"/>
      <c r="BL95" s="1512"/>
      <c r="BM95" s="1512"/>
      <c r="BN95" s="1513"/>
    </row>
    <row r="96" spans="2:66" ht="20.25" customHeight="1" x14ac:dyDescent="0.15">
      <c r="B96" s="1520"/>
      <c r="C96" s="1621"/>
      <c r="D96" s="1622"/>
      <c r="E96" s="1600"/>
      <c r="F96" s="1617"/>
      <c r="G96" s="1521"/>
      <c r="H96" s="1522"/>
      <c r="I96" s="324"/>
      <c r="J96" s="325">
        <f>G95</f>
        <v>0</v>
      </c>
      <c r="K96" s="324"/>
      <c r="L96" s="325">
        <f>M95</f>
        <v>0</v>
      </c>
      <c r="M96" s="1523"/>
      <c r="N96" s="1524"/>
      <c r="O96" s="1525"/>
      <c r="P96" s="1526"/>
      <c r="Q96" s="1526"/>
      <c r="R96" s="1522"/>
      <c r="S96" s="1501"/>
      <c r="T96" s="1502"/>
      <c r="U96" s="1502"/>
      <c r="V96" s="1502"/>
      <c r="W96" s="1503"/>
      <c r="X96" s="319" t="s">
        <v>924</v>
      </c>
      <c r="Y96" s="320"/>
      <c r="Z96" s="321"/>
      <c r="AA96" s="307" t="str">
        <f>IF(AA95="","",VLOOKUP(AA95,'別紙１-１　シフト記号表（従来型・ユニット型共通）'!$C$6:$L$47,10,FALSE))</f>
        <v/>
      </c>
      <c r="AB96" s="308" t="str">
        <f>IF(AB95="","",VLOOKUP(AB95,'別紙１-１　シフト記号表（従来型・ユニット型共通）'!$C$6:$L$47,10,FALSE))</f>
        <v/>
      </c>
      <c r="AC96" s="308" t="str">
        <f>IF(AC95="","",VLOOKUP(AC95,'別紙１-１　シフト記号表（従来型・ユニット型共通）'!$C$6:$L$47,10,FALSE))</f>
        <v/>
      </c>
      <c r="AD96" s="308" t="str">
        <f>IF(AD95="","",VLOOKUP(AD95,'別紙１-１　シフト記号表（従来型・ユニット型共通）'!$C$6:$L$47,10,FALSE))</f>
        <v/>
      </c>
      <c r="AE96" s="308" t="str">
        <f>IF(AE95="","",VLOOKUP(AE95,'別紙１-１　シフト記号表（従来型・ユニット型共通）'!$C$6:$L$47,10,FALSE))</f>
        <v/>
      </c>
      <c r="AF96" s="308" t="str">
        <f>IF(AF95="","",VLOOKUP(AF95,'別紙１-１　シフト記号表（従来型・ユニット型共通）'!$C$6:$L$47,10,FALSE))</f>
        <v/>
      </c>
      <c r="AG96" s="309" t="str">
        <f>IF(AG95="","",VLOOKUP(AG95,'別紙１-１　シフト記号表（従来型・ユニット型共通）'!$C$6:$L$47,10,FALSE))</f>
        <v/>
      </c>
      <c r="AH96" s="307" t="str">
        <f>IF(AH95="","",VLOOKUP(AH95,'別紙１-１　シフト記号表（従来型・ユニット型共通）'!$C$6:$L$47,10,FALSE))</f>
        <v/>
      </c>
      <c r="AI96" s="308" t="str">
        <f>IF(AI95="","",VLOOKUP(AI95,'別紙１-１　シフト記号表（従来型・ユニット型共通）'!$C$6:$L$47,10,FALSE))</f>
        <v/>
      </c>
      <c r="AJ96" s="308" t="str">
        <f>IF(AJ95="","",VLOOKUP(AJ95,'別紙１-１　シフト記号表（従来型・ユニット型共通）'!$C$6:$L$47,10,FALSE))</f>
        <v/>
      </c>
      <c r="AK96" s="308" t="str">
        <f>IF(AK95="","",VLOOKUP(AK95,'別紙１-１　シフト記号表（従来型・ユニット型共通）'!$C$6:$L$47,10,FALSE))</f>
        <v/>
      </c>
      <c r="AL96" s="308" t="str">
        <f>IF(AL95="","",VLOOKUP(AL95,'別紙１-１　シフト記号表（従来型・ユニット型共通）'!$C$6:$L$47,10,FALSE))</f>
        <v/>
      </c>
      <c r="AM96" s="308" t="str">
        <f>IF(AM95="","",VLOOKUP(AM95,'別紙１-１　シフト記号表（従来型・ユニット型共通）'!$C$6:$L$47,10,FALSE))</f>
        <v/>
      </c>
      <c r="AN96" s="309" t="str">
        <f>IF(AN95="","",VLOOKUP(AN95,'別紙１-１　シフト記号表（従来型・ユニット型共通）'!$C$6:$L$47,10,FALSE))</f>
        <v/>
      </c>
      <c r="AO96" s="307" t="str">
        <f>IF(AO95="","",VLOOKUP(AO95,'別紙１-１　シフト記号表（従来型・ユニット型共通）'!$C$6:$L$47,10,FALSE))</f>
        <v/>
      </c>
      <c r="AP96" s="308" t="str">
        <f>IF(AP95="","",VLOOKUP(AP95,'別紙１-１　シフト記号表（従来型・ユニット型共通）'!$C$6:$L$47,10,FALSE))</f>
        <v/>
      </c>
      <c r="AQ96" s="308" t="str">
        <f>IF(AQ95="","",VLOOKUP(AQ95,'別紙１-１　シフト記号表（従来型・ユニット型共通）'!$C$6:$L$47,10,FALSE))</f>
        <v/>
      </c>
      <c r="AR96" s="308" t="str">
        <f>IF(AR95="","",VLOOKUP(AR95,'別紙１-１　シフト記号表（従来型・ユニット型共通）'!$C$6:$L$47,10,FALSE))</f>
        <v/>
      </c>
      <c r="AS96" s="308" t="str">
        <f>IF(AS95="","",VLOOKUP(AS95,'別紙１-１　シフト記号表（従来型・ユニット型共通）'!$C$6:$L$47,10,FALSE))</f>
        <v/>
      </c>
      <c r="AT96" s="308" t="str">
        <f>IF(AT95="","",VLOOKUP(AT95,'別紙１-１　シフト記号表（従来型・ユニット型共通）'!$C$6:$L$47,10,FALSE))</f>
        <v/>
      </c>
      <c r="AU96" s="309" t="str">
        <f>IF(AU95="","",VLOOKUP(AU95,'別紙１-１　シフト記号表（従来型・ユニット型共通）'!$C$6:$L$47,10,FALSE))</f>
        <v/>
      </c>
      <c r="AV96" s="307" t="str">
        <f>IF(AV95="","",VLOOKUP(AV95,'別紙１-１　シフト記号表（従来型・ユニット型共通）'!$C$6:$L$47,10,FALSE))</f>
        <v/>
      </c>
      <c r="AW96" s="308" t="str">
        <f>IF(AW95="","",VLOOKUP(AW95,'別紙１-１　シフト記号表（従来型・ユニット型共通）'!$C$6:$L$47,10,FALSE))</f>
        <v/>
      </c>
      <c r="AX96" s="308" t="str">
        <f>IF(AX95="","",VLOOKUP(AX95,'別紙１-１　シフト記号表（従来型・ユニット型共通）'!$C$6:$L$47,10,FALSE))</f>
        <v/>
      </c>
      <c r="AY96" s="308" t="str">
        <f>IF(AY95="","",VLOOKUP(AY95,'別紙１-１　シフト記号表（従来型・ユニット型共通）'!$C$6:$L$47,10,FALSE))</f>
        <v/>
      </c>
      <c r="AZ96" s="308" t="str">
        <f>IF(AZ95="","",VLOOKUP(AZ95,'別紙１-１　シフト記号表（従来型・ユニット型共通）'!$C$6:$L$47,10,FALSE))</f>
        <v/>
      </c>
      <c r="BA96" s="308" t="str">
        <f>IF(BA95="","",VLOOKUP(BA95,'別紙１-１　シフト記号表（従来型・ユニット型共通）'!$C$6:$L$47,10,FALSE))</f>
        <v/>
      </c>
      <c r="BB96" s="309" t="str">
        <f>IF(BB95="","",VLOOKUP(BB95,'別紙１-１　シフト記号表（従来型・ユニット型共通）'!$C$6:$L$47,10,FALSE))</f>
        <v/>
      </c>
      <c r="BC96" s="307" t="str">
        <f>IF(BC95="","",VLOOKUP(BC95,'別紙１-１　シフト記号表（従来型・ユニット型共通）'!$C$6:$L$47,10,FALSE))</f>
        <v/>
      </c>
      <c r="BD96" s="308" t="str">
        <f>IF(BD95="","",VLOOKUP(BD95,'別紙１-１　シフト記号表（従来型・ユニット型共通）'!$C$6:$L$47,10,FALSE))</f>
        <v/>
      </c>
      <c r="BE96" s="308" t="str">
        <f>IF(BE95="","",VLOOKUP(BE95,'別紙１-１　シフト記号表（従来型・ユニット型共通）'!$C$6:$L$47,10,FALSE))</f>
        <v/>
      </c>
      <c r="BF96" s="1530">
        <f>IF($BI$3="４週",SUM(AA96:BB96),IF($BI$3="暦月",SUM(AA96:BE96),""))</f>
        <v>0</v>
      </c>
      <c r="BG96" s="1531"/>
      <c r="BH96" s="1532">
        <f>IF($BI$3="４週",BF96/4,IF($BI$3="暦月",(BF96/($BI$8/7)),""))</f>
        <v>0</v>
      </c>
      <c r="BI96" s="1531"/>
      <c r="BJ96" s="1527"/>
      <c r="BK96" s="1528"/>
      <c r="BL96" s="1528"/>
      <c r="BM96" s="1528"/>
      <c r="BN96" s="1529"/>
    </row>
    <row r="97" spans="2:66" ht="20.25" customHeight="1" x14ac:dyDescent="0.15">
      <c r="B97" s="1487">
        <f>B95+1</f>
        <v>41</v>
      </c>
      <c r="C97" s="1614"/>
      <c r="D97" s="1616"/>
      <c r="E97" s="1600"/>
      <c r="F97" s="1617"/>
      <c r="G97" s="1489"/>
      <c r="H97" s="1490"/>
      <c r="I97" s="302"/>
      <c r="J97" s="303"/>
      <c r="K97" s="302"/>
      <c r="L97" s="303"/>
      <c r="M97" s="1493"/>
      <c r="N97" s="1494"/>
      <c r="O97" s="1497"/>
      <c r="P97" s="1498"/>
      <c r="Q97" s="1498"/>
      <c r="R97" s="1490"/>
      <c r="S97" s="1501"/>
      <c r="T97" s="1502"/>
      <c r="U97" s="1502"/>
      <c r="V97" s="1502"/>
      <c r="W97" s="1503"/>
      <c r="X97" s="322" t="s">
        <v>921</v>
      </c>
      <c r="Z97" s="323"/>
      <c r="AA97" s="315"/>
      <c r="AB97" s="316"/>
      <c r="AC97" s="316"/>
      <c r="AD97" s="316"/>
      <c r="AE97" s="316"/>
      <c r="AF97" s="316"/>
      <c r="AG97" s="317"/>
      <c r="AH97" s="315"/>
      <c r="AI97" s="316"/>
      <c r="AJ97" s="316"/>
      <c r="AK97" s="316"/>
      <c r="AL97" s="316"/>
      <c r="AM97" s="316"/>
      <c r="AN97" s="317"/>
      <c r="AO97" s="315"/>
      <c r="AP97" s="316"/>
      <c r="AQ97" s="316"/>
      <c r="AR97" s="316"/>
      <c r="AS97" s="316"/>
      <c r="AT97" s="316"/>
      <c r="AU97" s="317"/>
      <c r="AV97" s="315"/>
      <c r="AW97" s="316"/>
      <c r="AX97" s="316"/>
      <c r="AY97" s="316"/>
      <c r="AZ97" s="316"/>
      <c r="BA97" s="316"/>
      <c r="BB97" s="317"/>
      <c r="BC97" s="315"/>
      <c r="BD97" s="316"/>
      <c r="BE97" s="318"/>
      <c r="BF97" s="1507"/>
      <c r="BG97" s="1508"/>
      <c r="BH97" s="1509"/>
      <c r="BI97" s="1510"/>
      <c r="BJ97" s="1511"/>
      <c r="BK97" s="1512"/>
      <c r="BL97" s="1512"/>
      <c r="BM97" s="1512"/>
      <c r="BN97" s="1513"/>
    </row>
    <row r="98" spans="2:66" ht="20.25" customHeight="1" x14ac:dyDescent="0.15">
      <c r="B98" s="1520"/>
      <c r="C98" s="1621"/>
      <c r="D98" s="1622"/>
      <c r="E98" s="1600"/>
      <c r="F98" s="1617"/>
      <c r="G98" s="1521"/>
      <c r="H98" s="1522"/>
      <c r="I98" s="324"/>
      <c r="J98" s="325">
        <f>G97</f>
        <v>0</v>
      </c>
      <c r="K98" s="324"/>
      <c r="L98" s="325">
        <f>M97</f>
        <v>0</v>
      </c>
      <c r="M98" s="1523"/>
      <c r="N98" s="1524"/>
      <c r="O98" s="1525"/>
      <c r="P98" s="1526"/>
      <c r="Q98" s="1526"/>
      <c r="R98" s="1522"/>
      <c r="S98" s="1501"/>
      <c r="T98" s="1502"/>
      <c r="U98" s="1502"/>
      <c r="V98" s="1502"/>
      <c r="W98" s="1503"/>
      <c r="X98" s="319" t="s">
        <v>924</v>
      </c>
      <c r="Y98" s="320"/>
      <c r="Z98" s="321"/>
      <c r="AA98" s="307" t="str">
        <f>IF(AA97="","",VLOOKUP(AA97,'別紙１-１　シフト記号表（従来型・ユニット型共通）'!$C$6:$L$47,10,FALSE))</f>
        <v/>
      </c>
      <c r="AB98" s="308" t="str">
        <f>IF(AB97="","",VLOOKUP(AB97,'別紙１-１　シフト記号表（従来型・ユニット型共通）'!$C$6:$L$47,10,FALSE))</f>
        <v/>
      </c>
      <c r="AC98" s="308" t="str">
        <f>IF(AC97="","",VLOOKUP(AC97,'別紙１-１　シフト記号表（従来型・ユニット型共通）'!$C$6:$L$47,10,FALSE))</f>
        <v/>
      </c>
      <c r="AD98" s="308" t="str">
        <f>IF(AD97="","",VLOOKUP(AD97,'別紙１-１　シフト記号表（従来型・ユニット型共通）'!$C$6:$L$47,10,FALSE))</f>
        <v/>
      </c>
      <c r="AE98" s="308" t="str">
        <f>IF(AE97="","",VLOOKUP(AE97,'別紙１-１　シフト記号表（従来型・ユニット型共通）'!$C$6:$L$47,10,FALSE))</f>
        <v/>
      </c>
      <c r="AF98" s="308" t="str">
        <f>IF(AF97="","",VLOOKUP(AF97,'別紙１-１　シフト記号表（従来型・ユニット型共通）'!$C$6:$L$47,10,FALSE))</f>
        <v/>
      </c>
      <c r="AG98" s="309" t="str">
        <f>IF(AG97="","",VLOOKUP(AG97,'別紙１-１　シフト記号表（従来型・ユニット型共通）'!$C$6:$L$47,10,FALSE))</f>
        <v/>
      </c>
      <c r="AH98" s="307" t="str">
        <f>IF(AH97="","",VLOOKUP(AH97,'別紙１-１　シフト記号表（従来型・ユニット型共通）'!$C$6:$L$47,10,FALSE))</f>
        <v/>
      </c>
      <c r="AI98" s="308" t="str">
        <f>IF(AI97="","",VLOOKUP(AI97,'別紙１-１　シフト記号表（従来型・ユニット型共通）'!$C$6:$L$47,10,FALSE))</f>
        <v/>
      </c>
      <c r="AJ98" s="308" t="str">
        <f>IF(AJ97="","",VLOOKUP(AJ97,'別紙１-１　シフト記号表（従来型・ユニット型共通）'!$C$6:$L$47,10,FALSE))</f>
        <v/>
      </c>
      <c r="AK98" s="308" t="str">
        <f>IF(AK97="","",VLOOKUP(AK97,'別紙１-１　シフト記号表（従来型・ユニット型共通）'!$C$6:$L$47,10,FALSE))</f>
        <v/>
      </c>
      <c r="AL98" s="308" t="str">
        <f>IF(AL97="","",VLOOKUP(AL97,'別紙１-１　シフト記号表（従来型・ユニット型共通）'!$C$6:$L$47,10,FALSE))</f>
        <v/>
      </c>
      <c r="AM98" s="308" t="str">
        <f>IF(AM97="","",VLOOKUP(AM97,'別紙１-１　シフト記号表（従来型・ユニット型共通）'!$C$6:$L$47,10,FALSE))</f>
        <v/>
      </c>
      <c r="AN98" s="309" t="str">
        <f>IF(AN97="","",VLOOKUP(AN97,'別紙１-１　シフト記号表（従来型・ユニット型共通）'!$C$6:$L$47,10,FALSE))</f>
        <v/>
      </c>
      <c r="AO98" s="307" t="str">
        <f>IF(AO97="","",VLOOKUP(AO97,'別紙１-１　シフト記号表（従来型・ユニット型共通）'!$C$6:$L$47,10,FALSE))</f>
        <v/>
      </c>
      <c r="AP98" s="308" t="str">
        <f>IF(AP97="","",VLOOKUP(AP97,'別紙１-１　シフト記号表（従来型・ユニット型共通）'!$C$6:$L$47,10,FALSE))</f>
        <v/>
      </c>
      <c r="AQ98" s="308" t="str">
        <f>IF(AQ97="","",VLOOKUP(AQ97,'別紙１-１　シフト記号表（従来型・ユニット型共通）'!$C$6:$L$47,10,FALSE))</f>
        <v/>
      </c>
      <c r="AR98" s="308" t="str">
        <f>IF(AR97="","",VLOOKUP(AR97,'別紙１-１　シフト記号表（従来型・ユニット型共通）'!$C$6:$L$47,10,FALSE))</f>
        <v/>
      </c>
      <c r="AS98" s="308" t="str">
        <f>IF(AS97="","",VLOOKUP(AS97,'別紙１-１　シフト記号表（従来型・ユニット型共通）'!$C$6:$L$47,10,FALSE))</f>
        <v/>
      </c>
      <c r="AT98" s="308" t="str">
        <f>IF(AT97="","",VLOOKUP(AT97,'別紙１-１　シフト記号表（従来型・ユニット型共通）'!$C$6:$L$47,10,FALSE))</f>
        <v/>
      </c>
      <c r="AU98" s="309" t="str">
        <f>IF(AU97="","",VLOOKUP(AU97,'別紙１-１　シフト記号表（従来型・ユニット型共通）'!$C$6:$L$47,10,FALSE))</f>
        <v/>
      </c>
      <c r="AV98" s="307" t="str">
        <f>IF(AV97="","",VLOOKUP(AV97,'別紙１-１　シフト記号表（従来型・ユニット型共通）'!$C$6:$L$47,10,FALSE))</f>
        <v/>
      </c>
      <c r="AW98" s="308" t="str">
        <f>IF(AW97="","",VLOOKUP(AW97,'別紙１-１　シフト記号表（従来型・ユニット型共通）'!$C$6:$L$47,10,FALSE))</f>
        <v/>
      </c>
      <c r="AX98" s="308" t="str">
        <f>IF(AX97="","",VLOOKUP(AX97,'別紙１-１　シフト記号表（従来型・ユニット型共通）'!$C$6:$L$47,10,FALSE))</f>
        <v/>
      </c>
      <c r="AY98" s="308" t="str">
        <f>IF(AY97="","",VLOOKUP(AY97,'別紙１-１　シフト記号表（従来型・ユニット型共通）'!$C$6:$L$47,10,FALSE))</f>
        <v/>
      </c>
      <c r="AZ98" s="308" t="str">
        <f>IF(AZ97="","",VLOOKUP(AZ97,'別紙１-１　シフト記号表（従来型・ユニット型共通）'!$C$6:$L$47,10,FALSE))</f>
        <v/>
      </c>
      <c r="BA98" s="308" t="str">
        <f>IF(BA97="","",VLOOKUP(BA97,'別紙１-１　シフト記号表（従来型・ユニット型共通）'!$C$6:$L$47,10,FALSE))</f>
        <v/>
      </c>
      <c r="BB98" s="309" t="str">
        <f>IF(BB97="","",VLOOKUP(BB97,'別紙１-１　シフト記号表（従来型・ユニット型共通）'!$C$6:$L$47,10,FALSE))</f>
        <v/>
      </c>
      <c r="BC98" s="307" t="str">
        <f>IF(BC97="","",VLOOKUP(BC97,'別紙１-１　シフト記号表（従来型・ユニット型共通）'!$C$6:$L$47,10,FALSE))</f>
        <v/>
      </c>
      <c r="BD98" s="308" t="str">
        <f>IF(BD97="","",VLOOKUP(BD97,'別紙１-１　シフト記号表（従来型・ユニット型共通）'!$C$6:$L$47,10,FALSE))</f>
        <v/>
      </c>
      <c r="BE98" s="308" t="str">
        <f>IF(BE97="","",VLOOKUP(BE97,'別紙１-１　シフト記号表（従来型・ユニット型共通）'!$C$6:$L$47,10,FALSE))</f>
        <v/>
      </c>
      <c r="BF98" s="1530">
        <f>IF($BI$3="４週",SUM(AA98:BB98),IF($BI$3="暦月",SUM(AA98:BE98),""))</f>
        <v>0</v>
      </c>
      <c r="BG98" s="1531"/>
      <c r="BH98" s="1532">
        <f>IF($BI$3="４週",BF98/4,IF($BI$3="暦月",(BF98/($BI$8/7)),""))</f>
        <v>0</v>
      </c>
      <c r="BI98" s="1531"/>
      <c r="BJ98" s="1527"/>
      <c r="BK98" s="1528"/>
      <c r="BL98" s="1528"/>
      <c r="BM98" s="1528"/>
      <c r="BN98" s="1529"/>
    </row>
    <row r="99" spans="2:66" ht="20.25" customHeight="1" x14ac:dyDescent="0.15">
      <c r="B99" s="1487">
        <f>B97+1</f>
        <v>42</v>
      </c>
      <c r="C99" s="1614"/>
      <c r="D99" s="1616"/>
      <c r="E99" s="1600"/>
      <c r="F99" s="1617"/>
      <c r="G99" s="1489"/>
      <c r="H99" s="1490"/>
      <c r="I99" s="302"/>
      <c r="J99" s="303"/>
      <c r="K99" s="302"/>
      <c r="L99" s="303"/>
      <c r="M99" s="1493"/>
      <c r="N99" s="1494"/>
      <c r="O99" s="1497"/>
      <c r="P99" s="1498"/>
      <c r="Q99" s="1498"/>
      <c r="R99" s="1490"/>
      <c r="S99" s="1501"/>
      <c r="T99" s="1502"/>
      <c r="U99" s="1502"/>
      <c r="V99" s="1502"/>
      <c r="W99" s="1503"/>
      <c r="X99" s="322" t="s">
        <v>921</v>
      </c>
      <c r="Z99" s="323"/>
      <c r="AA99" s="315"/>
      <c r="AB99" s="316"/>
      <c r="AC99" s="316"/>
      <c r="AD99" s="316"/>
      <c r="AE99" s="316"/>
      <c r="AF99" s="316"/>
      <c r="AG99" s="317"/>
      <c r="AH99" s="315"/>
      <c r="AI99" s="316"/>
      <c r="AJ99" s="316"/>
      <c r="AK99" s="316"/>
      <c r="AL99" s="316"/>
      <c r="AM99" s="316"/>
      <c r="AN99" s="317"/>
      <c r="AO99" s="315"/>
      <c r="AP99" s="316"/>
      <c r="AQ99" s="316"/>
      <c r="AR99" s="316"/>
      <c r="AS99" s="316"/>
      <c r="AT99" s="316"/>
      <c r="AU99" s="317"/>
      <c r="AV99" s="315"/>
      <c r="AW99" s="316"/>
      <c r="AX99" s="316"/>
      <c r="AY99" s="316"/>
      <c r="AZ99" s="316"/>
      <c r="BA99" s="316"/>
      <c r="BB99" s="317"/>
      <c r="BC99" s="315"/>
      <c r="BD99" s="316"/>
      <c r="BE99" s="318"/>
      <c r="BF99" s="1507"/>
      <c r="BG99" s="1508"/>
      <c r="BH99" s="1509"/>
      <c r="BI99" s="1510"/>
      <c r="BJ99" s="1511"/>
      <c r="BK99" s="1512"/>
      <c r="BL99" s="1512"/>
      <c r="BM99" s="1512"/>
      <c r="BN99" s="1513"/>
    </row>
    <row r="100" spans="2:66" ht="20.25" customHeight="1" x14ac:dyDescent="0.15">
      <c r="B100" s="1520"/>
      <c r="C100" s="1621"/>
      <c r="D100" s="1622"/>
      <c r="E100" s="1600"/>
      <c r="F100" s="1617"/>
      <c r="G100" s="1521"/>
      <c r="H100" s="1522"/>
      <c r="I100" s="324"/>
      <c r="J100" s="325">
        <f>G99</f>
        <v>0</v>
      </c>
      <c r="K100" s="324"/>
      <c r="L100" s="325">
        <f>M99</f>
        <v>0</v>
      </c>
      <c r="M100" s="1523"/>
      <c r="N100" s="1524"/>
      <c r="O100" s="1525"/>
      <c r="P100" s="1526"/>
      <c r="Q100" s="1526"/>
      <c r="R100" s="1522"/>
      <c r="S100" s="1501"/>
      <c r="T100" s="1502"/>
      <c r="U100" s="1502"/>
      <c r="V100" s="1502"/>
      <c r="W100" s="1503"/>
      <c r="X100" s="319" t="s">
        <v>924</v>
      </c>
      <c r="Y100" s="320"/>
      <c r="Z100" s="321"/>
      <c r="AA100" s="307" t="str">
        <f>IF(AA99="","",VLOOKUP(AA99,'別紙１-１　シフト記号表（従来型・ユニット型共通）'!$C$6:$L$47,10,FALSE))</f>
        <v/>
      </c>
      <c r="AB100" s="308" t="str">
        <f>IF(AB99="","",VLOOKUP(AB99,'別紙１-１　シフト記号表（従来型・ユニット型共通）'!$C$6:$L$47,10,FALSE))</f>
        <v/>
      </c>
      <c r="AC100" s="308" t="str">
        <f>IF(AC99="","",VLOOKUP(AC99,'別紙１-１　シフト記号表（従来型・ユニット型共通）'!$C$6:$L$47,10,FALSE))</f>
        <v/>
      </c>
      <c r="AD100" s="308" t="str">
        <f>IF(AD99="","",VLOOKUP(AD99,'別紙１-１　シフト記号表（従来型・ユニット型共通）'!$C$6:$L$47,10,FALSE))</f>
        <v/>
      </c>
      <c r="AE100" s="308" t="str">
        <f>IF(AE99="","",VLOOKUP(AE99,'別紙１-１　シフト記号表（従来型・ユニット型共通）'!$C$6:$L$47,10,FALSE))</f>
        <v/>
      </c>
      <c r="AF100" s="308" t="str">
        <f>IF(AF99="","",VLOOKUP(AF99,'別紙１-１　シフト記号表（従来型・ユニット型共通）'!$C$6:$L$47,10,FALSE))</f>
        <v/>
      </c>
      <c r="AG100" s="309" t="str">
        <f>IF(AG99="","",VLOOKUP(AG99,'別紙１-１　シフト記号表（従来型・ユニット型共通）'!$C$6:$L$47,10,FALSE))</f>
        <v/>
      </c>
      <c r="AH100" s="307" t="str">
        <f>IF(AH99="","",VLOOKUP(AH99,'別紙１-１　シフト記号表（従来型・ユニット型共通）'!$C$6:$L$47,10,FALSE))</f>
        <v/>
      </c>
      <c r="AI100" s="308" t="str">
        <f>IF(AI99="","",VLOOKUP(AI99,'別紙１-１　シフト記号表（従来型・ユニット型共通）'!$C$6:$L$47,10,FALSE))</f>
        <v/>
      </c>
      <c r="AJ100" s="308" t="str">
        <f>IF(AJ99="","",VLOOKUP(AJ99,'別紙１-１　シフト記号表（従来型・ユニット型共通）'!$C$6:$L$47,10,FALSE))</f>
        <v/>
      </c>
      <c r="AK100" s="308" t="str">
        <f>IF(AK99="","",VLOOKUP(AK99,'別紙１-１　シフト記号表（従来型・ユニット型共通）'!$C$6:$L$47,10,FALSE))</f>
        <v/>
      </c>
      <c r="AL100" s="308" t="str">
        <f>IF(AL99="","",VLOOKUP(AL99,'別紙１-１　シフト記号表（従来型・ユニット型共通）'!$C$6:$L$47,10,FALSE))</f>
        <v/>
      </c>
      <c r="AM100" s="308" t="str">
        <f>IF(AM99="","",VLOOKUP(AM99,'別紙１-１　シフト記号表（従来型・ユニット型共通）'!$C$6:$L$47,10,FALSE))</f>
        <v/>
      </c>
      <c r="AN100" s="309" t="str">
        <f>IF(AN99="","",VLOOKUP(AN99,'別紙１-１　シフト記号表（従来型・ユニット型共通）'!$C$6:$L$47,10,FALSE))</f>
        <v/>
      </c>
      <c r="AO100" s="307" t="str">
        <f>IF(AO99="","",VLOOKUP(AO99,'別紙１-１　シフト記号表（従来型・ユニット型共通）'!$C$6:$L$47,10,FALSE))</f>
        <v/>
      </c>
      <c r="AP100" s="308" t="str">
        <f>IF(AP99="","",VLOOKUP(AP99,'別紙１-１　シフト記号表（従来型・ユニット型共通）'!$C$6:$L$47,10,FALSE))</f>
        <v/>
      </c>
      <c r="AQ100" s="308" t="str">
        <f>IF(AQ99="","",VLOOKUP(AQ99,'別紙１-１　シフト記号表（従来型・ユニット型共通）'!$C$6:$L$47,10,FALSE))</f>
        <v/>
      </c>
      <c r="AR100" s="308" t="str">
        <f>IF(AR99="","",VLOOKUP(AR99,'別紙１-１　シフト記号表（従来型・ユニット型共通）'!$C$6:$L$47,10,FALSE))</f>
        <v/>
      </c>
      <c r="AS100" s="308" t="str">
        <f>IF(AS99="","",VLOOKUP(AS99,'別紙１-１　シフト記号表（従来型・ユニット型共通）'!$C$6:$L$47,10,FALSE))</f>
        <v/>
      </c>
      <c r="AT100" s="308" t="str">
        <f>IF(AT99="","",VLOOKUP(AT99,'別紙１-１　シフト記号表（従来型・ユニット型共通）'!$C$6:$L$47,10,FALSE))</f>
        <v/>
      </c>
      <c r="AU100" s="309" t="str">
        <f>IF(AU99="","",VLOOKUP(AU99,'別紙１-１　シフト記号表（従来型・ユニット型共通）'!$C$6:$L$47,10,FALSE))</f>
        <v/>
      </c>
      <c r="AV100" s="307" t="str">
        <f>IF(AV99="","",VLOOKUP(AV99,'別紙１-１　シフト記号表（従来型・ユニット型共通）'!$C$6:$L$47,10,FALSE))</f>
        <v/>
      </c>
      <c r="AW100" s="308" t="str">
        <f>IF(AW99="","",VLOOKUP(AW99,'別紙１-１　シフト記号表（従来型・ユニット型共通）'!$C$6:$L$47,10,FALSE))</f>
        <v/>
      </c>
      <c r="AX100" s="308" t="str">
        <f>IF(AX99="","",VLOOKUP(AX99,'別紙１-１　シフト記号表（従来型・ユニット型共通）'!$C$6:$L$47,10,FALSE))</f>
        <v/>
      </c>
      <c r="AY100" s="308" t="str">
        <f>IF(AY99="","",VLOOKUP(AY99,'別紙１-１　シフト記号表（従来型・ユニット型共通）'!$C$6:$L$47,10,FALSE))</f>
        <v/>
      </c>
      <c r="AZ100" s="308" t="str">
        <f>IF(AZ99="","",VLOOKUP(AZ99,'別紙１-１　シフト記号表（従来型・ユニット型共通）'!$C$6:$L$47,10,FALSE))</f>
        <v/>
      </c>
      <c r="BA100" s="308" t="str">
        <f>IF(BA99="","",VLOOKUP(BA99,'別紙１-１　シフト記号表（従来型・ユニット型共通）'!$C$6:$L$47,10,FALSE))</f>
        <v/>
      </c>
      <c r="BB100" s="309" t="str">
        <f>IF(BB99="","",VLOOKUP(BB99,'別紙１-１　シフト記号表（従来型・ユニット型共通）'!$C$6:$L$47,10,FALSE))</f>
        <v/>
      </c>
      <c r="BC100" s="307" t="str">
        <f>IF(BC99="","",VLOOKUP(BC99,'別紙１-１　シフト記号表（従来型・ユニット型共通）'!$C$6:$L$47,10,FALSE))</f>
        <v/>
      </c>
      <c r="BD100" s="308" t="str">
        <f>IF(BD99="","",VLOOKUP(BD99,'別紙１-１　シフト記号表（従来型・ユニット型共通）'!$C$6:$L$47,10,FALSE))</f>
        <v/>
      </c>
      <c r="BE100" s="308" t="str">
        <f>IF(BE99="","",VLOOKUP(BE99,'別紙１-１　シフト記号表（従来型・ユニット型共通）'!$C$6:$L$47,10,FALSE))</f>
        <v/>
      </c>
      <c r="BF100" s="1530">
        <f>IF($BI$3="４週",SUM(AA100:BB100),IF($BI$3="暦月",SUM(AA100:BE100),""))</f>
        <v>0</v>
      </c>
      <c r="BG100" s="1531"/>
      <c r="BH100" s="1532">
        <f>IF($BI$3="４週",BF100/4,IF($BI$3="暦月",(BF100/($BI$8/7)),""))</f>
        <v>0</v>
      </c>
      <c r="BI100" s="1531"/>
      <c r="BJ100" s="1527"/>
      <c r="BK100" s="1528"/>
      <c r="BL100" s="1528"/>
      <c r="BM100" s="1528"/>
      <c r="BN100" s="1529"/>
    </row>
    <row r="101" spans="2:66" ht="20.25" customHeight="1" x14ac:dyDescent="0.15">
      <c r="B101" s="1487">
        <f>B99+1</f>
        <v>43</v>
      </c>
      <c r="C101" s="1614"/>
      <c r="D101" s="1616"/>
      <c r="E101" s="1600"/>
      <c r="F101" s="1617"/>
      <c r="G101" s="1489"/>
      <c r="H101" s="1490"/>
      <c r="I101" s="302"/>
      <c r="J101" s="303"/>
      <c r="K101" s="302"/>
      <c r="L101" s="303"/>
      <c r="M101" s="1493"/>
      <c r="N101" s="1494"/>
      <c r="O101" s="1497"/>
      <c r="P101" s="1498"/>
      <c r="Q101" s="1498"/>
      <c r="R101" s="1490"/>
      <c r="S101" s="1501"/>
      <c r="T101" s="1502"/>
      <c r="U101" s="1502"/>
      <c r="V101" s="1502"/>
      <c r="W101" s="1503"/>
      <c r="X101" s="322" t="s">
        <v>921</v>
      </c>
      <c r="Z101" s="323"/>
      <c r="AA101" s="315"/>
      <c r="AB101" s="316"/>
      <c r="AC101" s="316"/>
      <c r="AD101" s="316"/>
      <c r="AE101" s="316"/>
      <c r="AF101" s="316"/>
      <c r="AG101" s="317"/>
      <c r="AH101" s="315"/>
      <c r="AI101" s="316"/>
      <c r="AJ101" s="316"/>
      <c r="AK101" s="316"/>
      <c r="AL101" s="316"/>
      <c r="AM101" s="316"/>
      <c r="AN101" s="317"/>
      <c r="AO101" s="315"/>
      <c r="AP101" s="316"/>
      <c r="AQ101" s="316"/>
      <c r="AR101" s="316"/>
      <c r="AS101" s="316"/>
      <c r="AT101" s="316"/>
      <c r="AU101" s="317"/>
      <c r="AV101" s="315"/>
      <c r="AW101" s="316"/>
      <c r="AX101" s="316"/>
      <c r="AY101" s="316"/>
      <c r="AZ101" s="316"/>
      <c r="BA101" s="316"/>
      <c r="BB101" s="317"/>
      <c r="BC101" s="315"/>
      <c r="BD101" s="316"/>
      <c r="BE101" s="318"/>
      <c r="BF101" s="1507"/>
      <c r="BG101" s="1508"/>
      <c r="BH101" s="1509"/>
      <c r="BI101" s="1510"/>
      <c r="BJ101" s="1511"/>
      <c r="BK101" s="1512"/>
      <c r="BL101" s="1512"/>
      <c r="BM101" s="1512"/>
      <c r="BN101" s="1513"/>
    </row>
    <row r="102" spans="2:66" ht="20.25" customHeight="1" x14ac:dyDescent="0.15">
      <c r="B102" s="1520"/>
      <c r="C102" s="1621"/>
      <c r="D102" s="1622"/>
      <c r="E102" s="1600"/>
      <c r="F102" s="1617"/>
      <c r="G102" s="1521"/>
      <c r="H102" s="1522"/>
      <c r="I102" s="324"/>
      <c r="J102" s="325">
        <f>G101</f>
        <v>0</v>
      </c>
      <c r="K102" s="324"/>
      <c r="L102" s="325">
        <f>M101</f>
        <v>0</v>
      </c>
      <c r="M102" s="1523"/>
      <c r="N102" s="1524"/>
      <c r="O102" s="1525"/>
      <c r="P102" s="1526"/>
      <c r="Q102" s="1526"/>
      <c r="R102" s="1522"/>
      <c r="S102" s="1501"/>
      <c r="T102" s="1502"/>
      <c r="U102" s="1502"/>
      <c r="V102" s="1502"/>
      <c r="W102" s="1503"/>
      <c r="X102" s="319" t="s">
        <v>924</v>
      </c>
      <c r="Y102" s="320"/>
      <c r="Z102" s="321"/>
      <c r="AA102" s="307" t="str">
        <f>IF(AA101="","",VLOOKUP(AA101,'別紙１-１　シフト記号表（従来型・ユニット型共通）'!$C$6:$L$47,10,FALSE))</f>
        <v/>
      </c>
      <c r="AB102" s="308" t="str">
        <f>IF(AB101="","",VLOOKUP(AB101,'別紙１-１　シフト記号表（従来型・ユニット型共通）'!$C$6:$L$47,10,FALSE))</f>
        <v/>
      </c>
      <c r="AC102" s="308" t="str">
        <f>IF(AC101="","",VLOOKUP(AC101,'別紙１-１　シフト記号表（従来型・ユニット型共通）'!$C$6:$L$47,10,FALSE))</f>
        <v/>
      </c>
      <c r="AD102" s="308" t="str">
        <f>IF(AD101="","",VLOOKUP(AD101,'別紙１-１　シフト記号表（従来型・ユニット型共通）'!$C$6:$L$47,10,FALSE))</f>
        <v/>
      </c>
      <c r="AE102" s="308" t="str">
        <f>IF(AE101="","",VLOOKUP(AE101,'別紙１-１　シフト記号表（従来型・ユニット型共通）'!$C$6:$L$47,10,FALSE))</f>
        <v/>
      </c>
      <c r="AF102" s="308" t="str">
        <f>IF(AF101="","",VLOOKUP(AF101,'別紙１-１　シフト記号表（従来型・ユニット型共通）'!$C$6:$L$47,10,FALSE))</f>
        <v/>
      </c>
      <c r="AG102" s="309" t="str">
        <f>IF(AG101="","",VLOOKUP(AG101,'別紙１-１　シフト記号表（従来型・ユニット型共通）'!$C$6:$L$47,10,FALSE))</f>
        <v/>
      </c>
      <c r="AH102" s="307" t="str">
        <f>IF(AH101="","",VLOOKUP(AH101,'別紙１-１　シフト記号表（従来型・ユニット型共通）'!$C$6:$L$47,10,FALSE))</f>
        <v/>
      </c>
      <c r="AI102" s="308" t="str">
        <f>IF(AI101="","",VLOOKUP(AI101,'別紙１-１　シフト記号表（従来型・ユニット型共通）'!$C$6:$L$47,10,FALSE))</f>
        <v/>
      </c>
      <c r="AJ102" s="308" t="str">
        <f>IF(AJ101="","",VLOOKUP(AJ101,'別紙１-１　シフト記号表（従来型・ユニット型共通）'!$C$6:$L$47,10,FALSE))</f>
        <v/>
      </c>
      <c r="AK102" s="308" t="str">
        <f>IF(AK101="","",VLOOKUP(AK101,'別紙１-１　シフト記号表（従来型・ユニット型共通）'!$C$6:$L$47,10,FALSE))</f>
        <v/>
      </c>
      <c r="AL102" s="308" t="str">
        <f>IF(AL101="","",VLOOKUP(AL101,'別紙１-１　シフト記号表（従来型・ユニット型共通）'!$C$6:$L$47,10,FALSE))</f>
        <v/>
      </c>
      <c r="AM102" s="308" t="str">
        <f>IF(AM101="","",VLOOKUP(AM101,'別紙１-１　シフト記号表（従来型・ユニット型共通）'!$C$6:$L$47,10,FALSE))</f>
        <v/>
      </c>
      <c r="AN102" s="309" t="str">
        <f>IF(AN101="","",VLOOKUP(AN101,'別紙１-１　シフト記号表（従来型・ユニット型共通）'!$C$6:$L$47,10,FALSE))</f>
        <v/>
      </c>
      <c r="AO102" s="307" t="str">
        <f>IF(AO101="","",VLOOKUP(AO101,'別紙１-１　シフト記号表（従来型・ユニット型共通）'!$C$6:$L$47,10,FALSE))</f>
        <v/>
      </c>
      <c r="AP102" s="308" t="str">
        <f>IF(AP101="","",VLOOKUP(AP101,'別紙１-１　シフト記号表（従来型・ユニット型共通）'!$C$6:$L$47,10,FALSE))</f>
        <v/>
      </c>
      <c r="AQ102" s="308" t="str">
        <f>IF(AQ101="","",VLOOKUP(AQ101,'別紙１-１　シフト記号表（従来型・ユニット型共通）'!$C$6:$L$47,10,FALSE))</f>
        <v/>
      </c>
      <c r="AR102" s="308" t="str">
        <f>IF(AR101="","",VLOOKUP(AR101,'別紙１-１　シフト記号表（従来型・ユニット型共通）'!$C$6:$L$47,10,FALSE))</f>
        <v/>
      </c>
      <c r="AS102" s="308" t="str">
        <f>IF(AS101="","",VLOOKUP(AS101,'別紙１-１　シフト記号表（従来型・ユニット型共通）'!$C$6:$L$47,10,FALSE))</f>
        <v/>
      </c>
      <c r="AT102" s="308" t="str">
        <f>IF(AT101="","",VLOOKUP(AT101,'別紙１-１　シフト記号表（従来型・ユニット型共通）'!$C$6:$L$47,10,FALSE))</f>
        <v/>
      </c>
      <c r="AU102" s="309" t="str">
        <f>IF(AU101="","",VLOOKUP(AU101,'別紙１-１　シフト記号表（従来型・ユニット型共通）'!$C$6:$L$47,10,FALSE))</f>
        <v/>
      </c>
      <c r="AV102" s="307" t="str">
        <f>IF(AV101="","",VLOOKUP(AV101,'別紙１-１　シフト記号表（従来型・ユニット型共通）'!$C$6:$L$47,10,FALSE))</f>
        <v/>
      </c>
      <c r="AW102" s="308" t="str">
        <f>IF(AW101="","",VLOOKUP(AW101,'別紙１-１　シフト記号表（従来型・ユニット型共通）'!$C$6:$L$47,10,FALSE))</f>
        <v/>
      </c>
      <c r="AX102" s="308" t="str">
        <f>IF(AX101="","",VLOOKUP(AX101,'別紙１-１　シフト記号表（従来型・ユニット型共通）'!$C$6:$L$47,10,FALSE))</f>
        <v/>
      </c>
      <c r="AY102" s="308" t="str">
        <f>IF(AY101="","",VLOOKUP(AY101,'別紙１-１　シフト記号表（従来型・ユニット型共通）'!$C$6:$L$47,10,FALSE))</f>
        <v/>
      </c>
      <c r="AZ102" s="308" t="str">
        <f>IF(AZ101="","",VLOOKUP(AZ101,'別紙１-１　シフト記号表（従来型・ユニット型共通）'!$C$6:$L$47,10,FALSE))</f>
        <v/>
      </c>
      <c r="BA102" s="308" t="str">
        <f>IF(BA101="","",VLOOKUP(BA101,'別紙１-１　シフト記号表（従来型・ユニット型共通）'!$C$6:$L$47,10,FALSE))</f>
        <v/>
      </c>
      <c r="BB102" s="309" t="str">
        <f>IF(BB101="","",VLOOKUP(BB101,'別紙１-１　シフト記号表（従来型・ユニット型共通）'!$C$6:$L$47,10,FALSE))</f>
        <v/>
      </c>
      <c r="BC102" s="307" t="str">
        <f>IF(BC101="","",VLOOKUP(BC101,'別紙１-１　シフト記号表（従来型・ユニット型共通）'!$C$6:$L$47,10,FALSE))</f>
        <v/>
      </c>
      <c r="BD102" s="308" t="str">
        <f>IF(BD101="","",VLOOKUP(BD101,'別紙１-１　シフト記号表（従来型・ユニット型共通）'!$C$6:$L$47,10,FALSE))</f>
        <v/>
      </c>
      <c r="BE102" s="308" t="str">
        <f>IF(BE101="","",VLOOKUP(BE101,'別紙１-１　シフト記号表（従来型・ユニット型共通）'!$C$6:$L$47,10,FALSE))</f>
        <v/>
      </c>
      <c r="BF102" s="1530">
        <f>IF($BI$3="４週",SUM(AA102:BB102),IF($BI$3="暦月",SUM(AA102:BE102),""))</f>
        <v>0</v>
      </c>
      <c r="BG102" s="1531"/>
      <c r="BH102" s="1532">
        <f>IF($BI$3="４週",BF102/4,IF($BI$3="暦月",(BF102/($BI$8/7)),""))</f>
        <v>0</v>
      </c>
      <c r="BI102" s="1531"/>
      <c r="BJ102" s="1527"/>
      <c r="BK102" s="1528"/>
      <c r="BL102" s="1528"/>
      <c r="BM102" s="1528"/>
      <c r="BN102" s="1529"/>
    </row>
    <row r="103" spans="2:66" ht="20.25" customHeight="1" x14ac:dyDescent="0.15">
      <c r="B103" s="1487">
        <f>B101+1</f>
        <v>44</v>
      </c>
      <c r="C103" s="1614"/>
      <c r="D103" s="1616"/>
      <c r="E103" s="1600"/>
      <c r="F103" s="1617"/>
      <c r="G103" s="1489"/>
      <c r="H103" s="1490"/>
      <c r="I103" s="302"/>
      <c r="J103" s="303"/>
      <c r="K103" s="302"/>
      <c r="L103" s="303"/>
      <c r="M103" s="1493"/>
      <c r="N103" s="1494"/>
      <c r="O103" s="1497"/>
      <c r="P103" s="1498"/>
      <c r="Q103" s="1498"/>
      <c r="R103" s="1490"/>
      <c r="S103" s="1501"/>
      <c r="T103" s="1502"/>
      <c r="U103" s="1502"/>
      <c r="V103" s="1502"/>
      <c r="W103" s="1503"/>
      <c r="X103" s="322" t="s">
        <v>921</v>
      </c>
      <c r="Z103" s="323"/>
      <c r="AA103" s="315"/>
      <c r="AB103" s="316"/>
      <c r="AC103" s="316"/>
      <c r="AD103" s="316"/>
      <c r="AE103" s="316"/>
      <c r="AF103" s="316"/>
      <c r="AG103" s="317"/>
      <c r="AH103" s="315"/>
      <c r="AI103" s="316"/>
      <c r="AJ103" s="316"/>
      <c r="AK103" s="316"/>
      <c r="AL103" s="316"/>
      <c r="AM103" s="316"/>
      <c r="AN103" s="317"/>
      <c r="AO103" s="315"/>
      <c r="AP103" s="316"/>
      <c r="AQ103" s="316"/>
      <c r="AR103" s="316"/>
      <c r="AS103" s="316"/>
      <c r="AT103" s="316"/>
      <c r="AU103" s="317"/>
      <c r="AV103" s="315"/>
      <c r="AW103" s="316"/>
      <c r="AX103" s="316"/>
      <c r="AY103" s="316"/>
      <c r="AZ103" s="316"/>
      <c r="BA103" s="316"/>
      <c r="BB103" s="317"/>
      <c r="BC103" s="315"/>
      <c r="BD103" s="316"/>
      <c r="BE103" s="318"/>
      <c r="BF103" s="1507"/>
      <c r="BG103" s="1508"/>
      <c r="BH103" s="1509"/>
      <c r="BI103" s="1510"/>
      <c r="BJ103" s="1511"/>
      <c r="BK103" s="1512"/>
      <c r="BL103" s="1512"/>
      <c r="BM103" s="1512"/>
      <c r="BN103" s="1513"/>
    </row>
    <row r="104" spans="2:66" ht="20.25" customHeight="1" x14ac:dyDescent="0.15">
      <c r="B104" s="1520"/>
      <c r="C104" s="1621"/>
      <c r="D104" s="1622"/>
      <c r="E104" s="1600"/>
      <c r="F104" s="1617"/>
      <c r="G104" s="1521"/>
      <c r="H104" s="1522"/>
      <c r="I104" s="324"/>
      <c r="J104" s="325">
        <f>G103</f>
        <v>0</v>
      </c>
      <c r="K104" s="324"/>
      <c r="L104" s="325">
        <f>M103</f>
        <v>0</v>
      </c>
      <c r="M104" s="1523"/>
      <c r="N104" s="1524"/>
      <c r="O104" s="1525"/>
      <c r="P104" s="1526"/>
      <c r="Q104" s="1526"/>
      <c r="R104" s="1522"/>
      <c r="S104" s="1501"/>
      <c r="T104" s="1502"/>
      <c r="U104" s="1502"/>
      <c r="V104" s="1502"/>
      <c r="W104" s="1503"/>
      <c r="X104" s="319" t="s">
        <v>924</v>
      </c>
      <c r="Y104" s="320"/>
      <c r="Z104" s="321"/>
      <c r="AA104" s="307" t="str">
        <f>IF(AA103="","",VLOOKUP(AA103,'別紙１-１　シフト記号表（従来型・ユニット型共通）'!$C$6:$L$47,10,FALSE))</f>
        <v/>
      </c>
      <c r="AB104" s="308" t="str">
        <f>IF(AB103="","",VLOOKUP(AB103,'別紙１-１　シフト記号表（従来型・ユニット型共通）'!$C$6:$L$47,10,FALSE))</f>
        <v/>
      </c>
      <c r="AC104" s="308" t="str">
        <f>IF(AC103="","",VLOOKUP(AC103,'別紙１-１　シフト記号表（従来型・ユニット型共通）'!$C$6:$L$47,10,FALSE))</f>
        <v/>
      </c>
      <c r="AD104" s="308" t="str">
        <f>IF(AD103="","",VLOOKUP(AD103,'別紙１-１　シフト記号表（従来型・ユニット型共通）'!$C$6:$L$47,10,FALSE))</f>
        <v/>
      </c>
      <c r="AE104" s="308" t="str">
        <f>IF(AE103="","",VLOOKUP(AE103,'別紙１-１　シフト記号表（従来型・ユニット型共通）'!$C$6:$L$47,10,FALSE))</f>
        <v/>
      </c>
      <c r="AF104" s="308" t="str">
        <f>IF(AF103="","",VLOOKUP(AF103,'別紙１-１　シフト記号表（従来型・ユニット型共通）'!$C$6:$L$47,10,FALSE))</f>
        <v/>
      </c>
      <c r="AG104" s="309" t="str">
        <f>IF(AG103="","",VLOOKUP(AG103,'別紙１-１　シフト記号表（従来型・ユニット型共通）'!$C$6:$L$47,10,FALSE))</f>
        <v/>
      </c>
      <c r="AH104" s="307" t="str">
        <f>IF(AH103="","",VLOOKUP(AH103,'別紙１-１　シフト記号表（従来型・ユニット型共通）'!$C$6:$L$47,10,FALSE))</f>
        <v/>
      </c>
      <c r="AI104" s="308" t="str">
        <f>IF(AI103="","",VLOOKUP(AI103,'別紙１-１　シフト記号表（従来型・ユニット型共通）'!$C$6:$L$47,10,FALSE))</f>
        <v/>
      </c>
      <c r="AJ104" s="308" t="str">
        <f>IF(AJ103="","",VLOOKUP(AJ103,'別紙１-１　シフト記号表（従来型・ユニット型共通）'!$C$6:$L$47,10,FALSE))</f>
        <v/>
      </c>
      <c r="AK104" s="308" t="str">
        <f>IF(AK103="","",VLOOKUP(AK103,'別紙１-１　シフト記号表（従来型・ユニット型共通）'!$C$6:$L$47,10,FALSE))</f>
        <v/>
      </c>
      <c r="AL104" s="308" t="str">
        <f>IF(AL103="","",VLOOKUP(AL103,'別紙１-１　シフト記号表（従来型・ユニット型共通）'!$C$6:$L$47,10,FALSE))</f>
        <v/>
      </c>
      <c r="AM104" s="308" t="str">
        <f>IF(AM103="","",VLOOKUP(AM103,'別紙１-１　シフト記号表（従来型・ユニット型共通）'!$C$6:$L$47,10,FALSE))</f>
        <v/>
      </c>
      <c r="AN104" s="309" t="str">
        <f>IF(AN103="","",VLOOKUP(AN103,'別紙１-１　シフト記号表（従来型・ユニット型共通）'!$C$6:$L$47,10,FALSE))</f>
        <v/>
      </c>
      <c r="AO104" s="307" t="str">
        <f>IF(AO103="","",VLOOKUP(AO103,'別紙１-１　シフト記号表（従来型・ユニット型共通）'!$C$6:$L$47,10,FALSE))</f>
        <v/>
      </c>
      <c r="AP104" s="308" t="str">
        <f>IF(AP103="","",VLOOKUP(AP103,'別紙１-１　シフト記号表（従来型・ユニット型共通）'!$C$6:$L$47,10,FALSE))</f>
        <v/>
      </c>
      <c r="AQ104" s="308" t="str">
        <f>IF(AQ103="","",VLOOKUP(AQ103,'別紙１-１　シフト記号表（従来型・ユニット型共通）'!$C$6:$L$47,10,FALSE))</f>
        <v/>
      </c>
      <c r="AR104" s="308" t="str">
        <f>IF(AR103="","",VLOOKUP(AR103,'別紙１-１　シフト記号表（従来型・ユニット型共通）'!$C$6:$L$47,10,FALSE))</f>
        <v/>
      </c>
      <c r="AS104" s="308" t="str">
        <f>IF(AS103="","",VLOOKUP(AS103,'別紙１-１　シフト記号表（従来型・ユニット型共通）'!$C$6:$L$47,10,FALSE))</f>
        <v/>
      </c>
      <c r="AT104" s="308" t="str">
        <f>IF(AT103="","",VLOOKUP(AT103,'別紙１-１　シフト記号表（従来型・ユニット型共通）'!$C$6:$L$47,10,FALSE))</f>
        <v/>
      </c>
      <c r="AU104" s="309" t="str">
        <f>IF(AU103="","",VLOOKUP(AU103,'別紙１-１　シフト記号表（従来型・ユニット型共通）'!$C$6:$L$47,10,FALSE))</f>
        <v/>
      </c>
      <c r="AV104" s="307" t="str">
        <f>IF(AV103="","",VLOOKUP(AV103,'別紙１-１　シフト記号表（従来型・ユニット型共通）'!$C$6:$L$47,10,FALSE))</f>
        <v/>
      </c>
      <c r="AW104" s="308" t="str">
        <f>IF(AW103="","",VLOOKUP(AW103,'別紙１-１　シフト記号表（従来型・ユニット型共通）'!$C$6:$L$47,10,FALSE))</f>
        <v/>
      </c>
      <c r="AX104" s="308" t="str">
        <f>IF(AX103="","",VLOOKUP(AX103,'別紙１-１　シフト記号表（従来型・ユニット型共通）'!$C$6:$L$47,10,FALSE))</f>
        <v/>
      </c>
      <c r="AY104" s="308" t="str">
        <f>IF(AY103="","",VLOOKUP(AY103,'別紙１-１　シフト記号表（従来型・ユニット型共通）'!$C$6:$L$47,10,FALSE))</f>
        <v/>
      </c>
      <c r="AZ104" s="308" t="str">
        <f>IF(AZ103="","",VLOOKUP(AZ103,'別紙１-１　シフト記号表（従来型・ユニット型共通）'!$C$6:$L$47,10,FALSE))</f>
        <v/>
      </c>
      <c r="BA104" s="308" t="str">
        <f>IF(BA103="","",VLOOKUP(BA103,'別紙１-１　シフト記号表（従来型・ユニット型共通）'!$C$6:$L$47,10,FALSE))</f>
        <v/>
      </c>
      <c r="BB104" s="309" t="str">
        <f>IF(BB103="","",VLOOKUP(BB103,'別紙１-１　シフト記号表（従来型・ユニット型共通）'!$C$6:$L$47,10,FALSE))</f>
        <v/>
      </c>
      <c r="BC104" s="307" t="str">
        <f>IF(BC103="","",VLOOKUP(BC103,'別紙１-１　シフト記号表（従来型・ユニット型共通）'!$C$6:$L$47,10,FALSE))</f>
        <v/>
      </c>
      <c r="BD104" s="308" t="str">
        <f>IF(BD103="","",VLOOKUP(BD103,'別紙１-１　シフト記号表（従来型・ユニット型共通）'!$C$6:$L$47,10,FALSE))</f>
        <v/>
      </c>
      <c r="BE104" s="308" t="str">
        <f>IF(BE103="","",VLOOKUP(BE103,'別紙１-１　シフト記号表（従来型・ユニット型共通）'!$C$6:$L$47,10,FALSE))</f>
        <v/>
      </c>
      <c r="BF104" s="1530">
        <f>IF($BI$3="４週",SUM(AA104:BB104),IF($BI$3="暦月",SUM(AA104:BE104),""))</f>
        <v>0</v>
      </c>
      <c r="BG104" s="1531"/>
      <c r="BH104" s="1532">
        <f>IF($BI$3="４週",BF104/4,IF($BI$3="暦月",(BF104/($BI$8/7)),""))</f>
        <v>0</v>
      </c>
      <c r="BI104" s="1531"/>
      <c r="BJ104" s="1527"/>
      <c r="BK104" s="1528"/>
      <c r="BL104" s="1528"/>
      <c r="BM104" s="1528"/>
      <c r="BN104" s="1529"/>
    </row>
    <row r="105" spans="2:66" ht="20.25" customHeight="1" x14ac:dyDescent="0.15">
      <c r="B105" s="1487">
        <f>B103+1</f>
        <v>45</v>
      </c>
      <c r="C105" s="1614"/>
      <c r="D105" s="1616"/>
      <c r="E105" s="1600"/>
      <c r="F105" s="1617"/>
      <c r="G105" s="1489"/>
      <c r="H105" s="1490"/>
      <c r="I105" s="302"/>
      <c r="J105" s="303"/>
      <c r="K105" s="302"/>
      <c r="L105" s="303"/>
      <c r="M105" s="1493"/>
      <c r="N105" s="1494"/>
      <c r="O105" s="1497"/>
      <c r="P105" s="1498"/>
      <c r="Q105" s="1498"/>
      <c r="R105" s="1490"/>
      <c r="S105" s="1501"/>
      <c r="T105" s="1502"/>
      <c r="U105" s="1502"/>
      <c r="V105" s="1502"/>
      <c r="W105" s="1503"/>
      <c r="X105" s="322" t="s">
        <v>921</v>
      </c>
      <c r="Z105" s="323"/>
      <c r="AA105" s="315"/>
      <c r="AB105" s="316"/>
      <c r="AC105" s="316"/>
      <c r="AD105" s="316"/>
      <c r="AE105" s="316"/>
      <c r="AF105" s="316"/>
      <c r="AG105" s="317"/>
      <c r="AH105" s="315"/>
      <c r="AI105" s="316"/>
      <c r="AJ105" s="316"/>
      <c r="AK105" s="316"/>
      <c r="AL105" s="316"/>
      <c r="AM105" s="316"/>
      <c r="AN105" s="317"/>
      <c r="AO105" s="315"/>
      <c r="AP105" s="316"/>
      <c r="AQ105" s="316"/>
      <c r="AR105" s="316"/>
      <c r="AS105" s="316"/>
      <c r="AT105" s="316"/>
      <c r="AU105" s="317"/>
      <c r="AV105" s="315"/>
      <c r="AW105" s="316"/>
      <c r="AX105" s="316"/>
      <c r="AY105" s="316"/>
      <c r="AZ105" s="316"/>
      <c r="BA105" s="316"/>
      <c r="BB105" s="317"/>
      <c r="BC105" s="315"/>
      <c r="BD105" s="316"/>
      <c r="BE105" s="318"/>
      <c r="BF105" s="1507"/>
      <c r="BG105" s="1508"/>
      <c r="BH105" s="1509"/>
      <c r="BI105" s="1510"/>
      <c r="BJ105" s="1511"/>
      <c r="BK105" s="1512"/>
      <c r="BL105" s="1512"/>
      <c r="BM105" s="1512"/>
      <c r="BN105" s="1513"/>
    </row>
    <row r="106" spans="2:66" ht="20.25" customHeight="1" x14ac:dyDescent="0.15">
      <c r="B106" s="1520"/>
      <c r="C106" s="1621"/>
      <c r="D106" s="1622"/>
      <c r="E106" s="1600"/>
      <c r="F106" s="1617"/>
      <c r="G106" s="1521"/>
      <c r="H106" s="1522"/>
      <c r="I106" s="324"/>
      <c r="J106" s="325">
        <f>G105</f>
        <v>0</v>
      </c>
      <c r="K106" s="324"/>
      <c r="L106" s="325">
        <f>M105</f>
        <v>0</v>
      </c>
      <c r="M106" s="1523"/>
      <c r="N106" s="1524"/>
      <c r="O106" s="1525"/>
      <c r="P106" s="1526"/>
      <c r="Q106" s="1526"/>
      <c r="R106" s="1522"/>
      <c r="S106" s="1501"/>
      <c r="T106" s="1502"/>
      <c r="U106" s="1502"/>
      <c r="V106" s="1502"/>
      <c r="W106" s="1503"/>
      <c r="X106" s="319" t="s">
        <v>924</v>
      </c>
      <c r="Y106" s="320"/>
      <c r="Z106" s="321"/>
      <c r="AA106" s="307" t="str">
        <f>IF(AA105="","",VLOOKUP(AA105,'別紙１-１　シフト記号表（従来型・ユニット型共通）'!$C$6:$L$47,10,FALSE))</f>
        <v/>
      </c>
      <c r="AB106" s="308" t="str">
        <f>IF(AB105="","",VLOOKUP(AB105,'別紙１-１　シフト記号表（従来型・ユニット型共通）'!$C$6:$L$47,10,FALSE))</f>
        <v/>
      </c>
      <c r="AC106" s="308" t="str">
        <f>IF(AC105="","",VLOOKUP(AC105,'別紙１-１　シフト記号表（従来型・ユニット型共通）'!$C$6:$L$47,10,FALSE))</f>
        <v/>
      </c>
      <c r="AD106" s="308" t="str">
        <f>IF(AD105="","",VLOOKUP(AD105,'別紙１-１　シフト記号表（従来型・ユニット型共通）'!$C$6:$L$47,10,FALSE))</f>
        <v/>
      </c>
      <c r="AE106" s="308" t="str">
        <f>IF(AE105="","",VLOOKUP(AE105,'別紙１-１　シフト記号表（従来型・ユニット型共通）'!$C$6:$L$47,10,FALSE))</f>
        <v/>
      </c>
      <c r="AF106" s="308" t="str">
        <f>IF(AF105="","",VLOOKUP(AF105,'別紙１-１　シフト記号表（従来型・ユニット型共通）'!$C$6:$L$47,10,FALSE))</f>
        <v/>
      </c>
      <c r="AG106" s="309" t="str">
        <f>IF(AG105="","",VLOOKUP(AG105,'別紙１-１　シフト記号表（従来型・ユニット型共通）'!$C$6:$L$47,10,FALSE))</f>
        <v/>
      </c>
      <c r="AH106" s="307" t="str">
        <f>IF(AH105="","",VLOOKUP(AH105,'別紙１-１　シフト記号表（従来型・ユニット型共通）'!$C$6:$L$47,10,FALSE))</f>
        <v/>
      </c>
      <c r="AI106" s="308" t="str">
        <f>IF(AI105="","",VLOOKUP(AI105,'別紙１-１　シフト記号表（従来型・ユニット型共通）'!$C$6:$L$47,10,FALSE))</f>
        <v/>
      </c>
      <c r="AJ106" s="308" t="str">
        <f>IF(AJ105="","",VLOOKUP(AJ105,'別紙１-１　シフト記号表（従来型・ユニット型共通）'!$C$6:$L$47,10,FALSE))</f>
        <v/>
      </c>
      <c r="AK106" s="308" t="str">
        <f>IF(AK105="","",VLOOKUP(AK105,'別紙１-１　シフト記号表（従来型・ユニット型共通）'!$C$6:$L$47,10,FALSE))</f>
        <v/>
      </c>
      <c r="AL106" s="308" t="str">
        <f>IF(AL105="","",VLOOKUP(AL105,'別紙１-１　シフト記号表（従来型・ユニット型共通）'!$C$6:$L$47,10,FALSE))</f>
        <v/>
      </c>
      <c r="AM106" s="308" t="str">
        <f>IF(AM105="","",VLOOKUP(AM105,'別紙１-１　シフト記号表（従来型・ユニット型共通）'!$C$6:$L$47,10,FALSE))</f>
        <v/>
      </c>
      <c r="AN106" s="309" t="str">
        <f>IF(AN105="","",VLOOKUP(AN105,'別紙１-１　シフト記号表（従来型・ユニット型共通）'!$C$6:$L$47,10,FALSE))</f>
        <v/>
      </c>
      <c r="AO106" s="307" t="str">
        <f>IF(AO105="","",VLOOKUP(AO105,'別紙１-１　シフト記号表（従来型・ユニット型共通）'!$C$6:$L$47,10,FALSE))</f>
        <v/>
      </c>
      <c r="AP106" s="308" t="str">
        <f>IF(AP105="","",VLOOKUP(AP105,'別紙１-１　シフト記号表（従来型・ユニット型共通）'!$C$6:$L$47,10,FALSE))</f>
        <v/>
      </c>
      <c r="AQ106" s="308" t="str">
        <f>IF(AQ105="","",VLOOKUP(AQ105,'別紙１-１　シフト記号表（従来型・ユニット型共通）'!$C$6:$L$47,10,FALSE))</f>
        <v/>
      </c>
      <c r="AR106" s="308" t="str">
        <f>IF(AR105="","",VLOOKUP(AR105,'別紙１-１　シフト記号表（従来型・ユニット型共通）'!$C$6:$L$47,10,FALSE))</f>
        <v/>
      </c>
      <c r="AS106" s="308" t="str">
        <f>IF(AS105="","",VLOOKUP(AS105,'別紙１-１　シフト記号表（従来型・ユニット型共通）'!$C$6:$L$47,10,FALSE))</f>
        <v/>
      </c>
      <c r="AT106" s="308" t="str">
        <f>IF(AT105="","",VLOOKUP(AT105,'別紙１-１　シフト記号表（従来型・ユニット型共通）'!$C$6:$L$47,10,FALSE))</f>
        <v/>
      </c>
      <c r="AU106" s="309" t="str">
        <f>IF(AU105="","",VLOOKUP(AU105,'別紙１-１　シフト記号表（従来型・ユニット型共通）'!$C$6:$L$47,10,FALSE))</f>
        <v/>
      </c>
      <c r="AV106" s="307" t="str">
        <f>IF(AV105="","",VLOOKUP(AV105,'別紙１-１　シフト記号表（従来型・ユニット型共通）'!$C$6:$L$47,10,FALSE))</f>
        <v/>
      </c>
      <c r="AW106" s="308" t="str">
        <f>IF(AW105="","",VLOOKUP(AW105,'別紙１-１　シフト記号表（従来型・ユニット型共通）'!$C$6:$L$47,10,FALSE))</f>
        <v/>
      </c>
      <c r="AX106" s="308" t="str">
        <f>IF(AX105="","",VLOOKUP(AX105,'別紙１-１　シフト記号表（従来型・ユニット型共通）'!$C$6:$L$47,10,FALSE))</f>
        <v/>
      </c>
      <c r="AY106" s="308" t="str">
        <f>IF(AY105="","",VLOOKUP(AY105,'別紙１-１　シフト記号表（従来型・ユニット型共通）'!$C$6:$L$47,10,FALSE))</f>
        <v/>
      </c>
      <c r="AZ106" s="308" t="str">
        <f>IF(AZ105="","",VLOOKUP(AZ105,'別紙１-１　シフト記号表（従来型・ユニット型共通）'!$C$6:$L$47,10,FALSE))</f>
        <v/>
      </c>
      <c r="BA106" s="308" t="str">
        <f>IF(BA105="","",VLOOKUP(BA105,'別紙１-１　シフト記号表（従来型・ユニット型共通）'!$C$6:$L$47,10,FALSE))</f>
        <v/>
      </c>
      <c r="BB106" s="309" t="str">
        <f>IF(BB105="","",VLOOKUP(BB105,'別紙１-１　シフト記号表（従来型・ユニット型共通）'!$C$6:$L$47,10,FALSE))</f>
        <v/>
      </c>
      <c r="BC106" s="307" t="str">
        <f>IF(BC105="","",VLOOKUP(BC105,'別紙１-１　シフト記号表（従来型・ユニット型共通）'!$C$6:$L$47,10,FALSE))</f>
        <v/>
      </c>
      <c r="BD106" s="308" t="str">
        <f>IF(BD105="","",VLOOKUP(BD105,'別紙１-１　シフト記号表（従来型・ユニット型共通）'!$C$6:$L$47,10,FALSE))</f>
        <v/>
      </c>
      <c r="BE106" s="308" t="str">
        <f>IF(BE105="","",VLOOKUP(BE105,'別紙１-１　シフト記号表（従来型・ユニット型共通）'!$C$6:$L$47,10,FALSE))</f>
        <v/>
      </c>
      <c r="BF106" s="1530">
        <f>IF($BI$3="４週",SUM(AA106:BB106),IF($BI$3="暦月",SUM(AA106:BE106),""))</f>
        <v>0</v>
      </c>
      <c r="BG106" s="1531"/>
      <c r="BH106" s="1532">
        <f>IF($BI$3="４週",BF106/4,IF($BI$3="暦月",(BF106/($BI$8/7)),""))</f>
        <v>0</v>
      </c>
      <c r="BI106" s="1531"/>
      <c r="BJ106" s="1527"/>
      <c r="BK106" s="1528"/>
      <c r="BL106" s="1528"/>
      <c r="BM106" s="1528"/>
      <c r="BN106" s="1529"/>
    </row>
    <row r="107" spans="2:66" ht="20.25" customHeight="1" x14ac:dyDescent="0.15">
      <c r="B107" s="1487">
        <f>B105+1</f>
        <v>46</v>
      </c>
      <c r="C107" s="1614"/>
      <c r="D107" s="1616"/>
      <c r="E107" s="1600"/>
      <c r="F107" s="1617"/>
      <c r="G107" s="1489"/>
      <c r="H107" s="1490"/>
      <c r="I107" s="302"/>
      <c r="J107" s="303"/>
      <c r="K107" s="302"/>
      <c r="L107" s="303"/>
      <c r="M107" s="1493"/>
      <c r="N107" s="1494"/>
      <c r="O107" s="1497"/>
      <c r="P107" s="1498"/>
      <c r="Q107" s="1498"/>
      <c r="R107" s="1490"/>
      <c r="S107" s="1501"/>
      <c r="T107" s="1502"/>
      <c r="U107" s="1502"/>
      <c r="V107" s="1502"/>
      <c r="W107" s="1503"/>
      <c r="X107" s="322" t="s">
        <v>921</v>
      </c>
      <c r="Z107" s="323"/>
      <c r="AA107" s="315"/>
      <c r="AB107" s="316"/>
      <c r="AC107" s="316"/>
      <c r="AD107" s="316"/>
      <c r="AE107" s="316"/>
      <c r="AF107" s="316"/>
      <c r="AG107" s="317"/>
      <c r="AH107" s="315"/>
      <c r="AI107" s="316"/>
      <c r="AJ107" s="316"/>
      <c r="AK107" s="316"/>
      <c r="AL107" s="316"/>
      <c r="AM107" s="316"/>
      <c r="AN107" s="317"/>
      <c r="AO107" s="315"/>
      <c r="AP107" s="316"/>
      <c r="AQ107" s="316"/>
      <c r="AR107" s="316"/>
      <c r="AS107" s="316"/>
      <c r="AT107" s="316"/>
      <c r="AU107" s="317"/>
      <c r="AV107" s="315"/>
      <c r="AW107" s="316"/>
      <c r="AX107" s="316"/>
      <c r="AY107" s="316"/>
      <c r="AZ107" s="316"/>
      <c r="BA107" s="316"/>
      <c r="BB107" s="317"/>
      <c r="BC107" s="315"/>
      <c r="BD107" s="316"/>
      <c r="BE107" s="318"/>
      <c r="BF107" s="1507"/>
      <c r="BG107" s="1508"/>
      <c r="BH107" s="1509"/>
      <c r="BI107" s="1510"/>
      <c r="BJ107" s="1511"/>
      <c r="BK107" s="1512"/>
      <c r="BL107" s="1512"/>
      <c r="BM107" s="1512"/>
      <c r="BN107" s="1513"/>
    </row>
    <row r="108" spans="2:66" ht="20.25" customHeight="1" x14ac:dyDescent="0.15">
      <c r="B108" s="1520"/>
      <c r="C108" s="1621"/>
      <c r="D108" s="1622"/>
      <c r="E108" s="1600"/>
      <c r="F108" s="1617"/>
      <c r="G108" s="1521"/>
      <c r="H108" s="1522"/>
      <c r="I108" s="324"/>
      <c r="J108" s="325">
        <f>G107</f>
        <v>0</v>
      </c>
      <c r="K108" s="324"/>
      <c r="L108" s="325">
        <f>M107</f>
        <v>0</v>
      </c>
      <c r="M108" s="1523"/>
      <c r="N108" s="1524"/>
      <c r="O108" s="1525"/>
      <c r="P108" s="1526"/>
      <c r="Q108" s="1526"/>
      <c r="R108" s="1522"/>
      <c r="S108" s="1501"/>
      <c r="T108" s="1502"/>
      <c r="U108" s="1502"/>
      <c r="V108" s="1502"/>
      <c r="W108" s="1503"/>
      <c r="X108" s="319" t="s">
        <v>924</v>
      </c>
      <c r="Y108" s="320"/>
      <c r="Z108" s="321"/>
      <c r="AA108" s="307" t="str">
        <f>IF(AA107="","",VLOOKUP(AA107,'別紙１-１　シフト記号表（従来型・ユニット型共通）'!$C$6:$L$47,10,FALSE))</f>
        <v/>
      </c>
      <c r="AB108" s="308" t="str">
        <f>IF(AB107="","",VLOOKUP(AB107,'別紙１-１　シフト記号表（従来型・ユニット型共通）'!$C$6:$L$47,10,FALSE))</f>
        <v/>
      </c>
      <c r="AC108" s="308" t="str">
        <f>IF(AC107="","",VLOOKUP(AC107,'別紙１-１　シフト記号表（従来型・ユニット型共通）'!$C$6:$L$47,10,FALSE))</f>
        <v/>
      </c>
      <c r="AD108" s="308" t="str">
        <f>IF(AD107="","",VLOOKUP(AD107,'別紙１-１　シフト記号表（従来型・ユニット型共通）'!$C$6:$L$47,10,FALSE))</f>
        <v/>
      </c>
      <c r="AE108" s="308" t="str">
        <f>IF(AE107="","",VLOOKUP(AE107,'別紙１-１　シフト記号表（従来型・ユニット型共通）'!$C$6:$L$47,10,FALSE))</f>
        <v/>
      </c>
      <c r="AF108" s="308" t="str">
        <f>IF(AF107="","",VLOOKUP(AF107,'別紙１-１　シフト記号表（従来型・ユニット型共通）'!$C$6:$L$47,10,FALSE))</f>
        <v/>
      </c>
      <c r="AG108" s="309" t="str">
        <f>IF(AG107="","",VLOOKUP(AG107,'別紙１-１　シフト記号表（従来型・ユニット型共通）'!$C$6:$L$47,10,FALSE))</f>
        <v/>
      </c>
      <c r="AH108" s="307" t="str">
        <f>IF(AH107="","",VLOOKUP(AH107,'別紙１-１　シフト記号表（従来型・ユニット型共通）'!$C$6:$L$47,10,FALSE))</f>
        <v/>
      </c>
      <c r="AI108" s="308" t="str">
        <f>IF(AI107="","",VLOOKUP(AI107,'別紙１-１　シフト記号表（従来型・ユニット型共通）'!$C$6:$L$47,10,FALSE))</f>
        <v/>
      </c>
      <c r="AJ108" s="308" t="str">
        <f>IF(AJ107="","",VLOOKUP(AJ107,'別紙１-１　シフト記号表（従来型・ユニット型共通）'!$C$6:$L$47,10,FALSE))</f>
        <v/>
      </c>
      <c r="AK108" s="308" t="str">
        <f>IF(AK107="","",VLOOKUP(AK107,'別紙１-１　シフト記号表（従来型・ユニット型共通）'!$C$6:$L$47,10,FALSE))</f>
        <v/>
      </c>
      <c r="AL108" s="308" t="str">
        <f>IF(AL107="","",VLOOKUP(AL107,'別紙１-１　シフト記号表（従来型・ユニット型共通）'!$C$6:$L$47,10,FALSE))</f>
        <v/>
      </c>
      <c r="AM108" s="308" t="str">
        <f>IF(AM107="","",VLOOKUP(AM107,'別紙１-１　シフト記号表（従来型・ユニット型共通）'!$C$6:$L$47,10,FALSE))</f>
        <v/>
      </c>
      <c r="AN108" s="309" t="str">
        <f>IF(AN107="","",VLOOKUP(AN107,'別紙１-１　シフト記号表（従来型・ユニット型共通）'!$C$6:$L$47,10,FALSE))</f>
        <v/>
      </c>
      <c r="AO108" s="307" t="str">
        <f>IF(AO107="","",VLOOKUP(AO107,'別紙１-１　シフト記号表（従来型・ユニット型共通）'!$C$6:$L$47,10,FALSE))</f>
        <v/>
      </c>
      <c r="AP108" s="308" t="str">
        <f>IF(AP107="","",VLOOKUP(AP107,'別紙１-１　シフト記号表（従来型・ユニット型共通）'!$C$6:$L$47,10,FALSE))</f>
        <v/>
      </c>
      <c r="AQ108" s="308" t="str">
        <f>IF(AQ107="","",VLOOKUP(AQ107,'別紙１-１　シフト記号表（従来型・ユニット型共通）'!$C$6:$L$47,10,FALSE))</f>
        <v/>
      </c>
      <c r="AR108" s="308" t="str">
        <f>IF(AR107="","",VLOOKUP(AR107,'別紙１-１　シフト記号表（従来型・ユニット型共通）'!$C$6:$L$47,10,FALSE))</f>
        <v/>
      </c>
      <c r="AS108" s="308" t="str">
        <f>IF(AS107="","",VLOOKUP(AS107,'別紙１-１　シフト記号表（従来型・ユニット型共通）'!$C$6:$L$47,10,FALSE))</f>
        <v/>
      </c>
      <c r="AT108" s="308" t="str">
        <f>IF(AT107="","",VLOOKUP(AT107,'別紙１-１　シフト記号表（従来型・ユニット型共通）'!$C$6:$L$47,10,FALSE))</f>
        <v/>
      </c>
      <c r="AU108" s="309" t="str">
        <f>IF(AU107="","",VLOOKUP(AU107,'別紙１-１　シフト記号表（従来型・ユニット型共通）'!$C$6:$L$47,10,FALSE))</f>
        <v/>
      </c>
      <c r="AV108" s="307" t="str">
        <f>IF(AV107="","",VLOOKUP(AV107,'別紙１-１　シフト記号表（従来型・ユニット型共通）'!$C$6:$L$47,10,FALSE))</f>
        <v/>
      </c>
      <c r="AW108" s="308" t="str">
        <f>IF(AW107="","",VLOOKUP(AW107,'別紙１-１　シフト記号表（従来型・ユニット型共通）'!$C$6:$L$47,10,FALSE))</f>
        <v/>
      </c>
      <c r="AX108" s="308" t="str">
        <f>IF(AX107="","",VLOOKUP(AX107,'別紙１-１　シフト記号表（従来型・ユニット型共通）'!$C$6:$L$47,10,FALSE))</f>
        <v/>
      </c>
      <c r="AY108" s="308" t="str">
        <f>IF(AY107="","",VLOOKUP(AY107,'別紙１-１　シフト記号表（従来型・ユニット型共通）'!$C$6:$L$47,10,FALSE))</f>
        <v/>
      </c>
      <c r="AZ108" s="308" t="str">
        <f>IF(AZ107="","",VLOOKUP(AZ107,'別紙１-１　シフト記号表（従来型・ユニット型共通）'!$C$6:$L$47,10,FALSE))</f>
        <v/>
      </c>
      <c r="BA108" s="308" t="str">
        <f>IF(BA107="","",VLOOKUP(BA107,'別紙１-１　シフト記号表（従来型・ユニット型共通）'!$C$6:$L$47,10,FALSE))</f>
        <v/>
      </c>
      <c r="BB108" s="309" t="str">
        <f>IF(BB107="","",VLOOKUP(BB107,'別紙１-１　シフト記号表（従来型・ユニット型共通）'!$C$6:$L$47,10,FALSE))</f>
        <v/>
      </c>
      <c r="BC108" s="307" t="str">
        <f>IF(BC107="","",VLOOKUP(BC107,'別紙１-１　シフト記号表（従来型・ユニット型共通）'!$C$6:$L$47,10,FALSE))</f>
        <v/>
      </c>
      <c r="BD108" s="308" t="str">
        <f>IF(BD107="","",VLOOKUP(BD107,'別紙１-１　シフト記号表（従来型・ユニット型共通）'!$C$6:$L$47,10,FALSE))</f>
        <v/>
      </c>
      <c r="BE108" s="308" t="str">
        <f>IF(BE107="","",VLOOKUP(BE107,'別紙１-１　シフト記号表（従来型・ユニット型共通）'!$C$6:$L$47,10,FALSE))</f>
        <v/>
      </c>
      <c r="BF108" s="1530">
        <f>IF($BI$3="４週",SUM(AA108:BB108),IF($BI$3="暦月",SUM(AA108:BE108),""))</f>
        <v>0</v>
      </c>
      <c r="BG108" s="1531"/>
      <c r="BH108" s="1532">
        <f>IF($BI$3="４週",BF108/4,IF($BI$3="暦月",(BF108/($BI$8/7)),""))</f>
        <v>0</v>
      </c>
      <c r="BI108" s="1531"/>
      <c r="BJ108" s="1527"/>
      <c r="BK108" s="1528"/>
      <c r="BL108" s="1528"/>
      <c r="BM108" s="1528"/>
      <c r="BN108" s="1529"/>
    </row>
    <row r="109" spans="2:66" ht="20.25" customHeight="1" x14ac:dyDescent="0.15">
      <c r="B109" s="1487">
        <f>B107+1</f>
        <v>47</v>
      </c>
      <c r="C109" s="1614"/>
      <c r="D109" s="1616"/>
      <c r="E109" s="1600"/>
      <c r="F109" s="1617"/>
      <c r="G109" s="1489"/>
      <c r="H109" s="1490"/>
      <c r="I109" s="302"/>
      <c r="J109" s="303"/>
      <c r="K109" s="302"/>
      <c r="L109" s="303"/>
      <c r="M109" s="1493"/>
      <c r="N109" s="1494"/>
      <c r="O109" s="1497"/>
      <c r="P109" s="1498"/>
      <c r="Q109" s="1498"/>
      <c r="R109" s="1490"/>
      <c r="S109" s="1501"/>
      <c r="T109" s="1502"/>
      <c r="U109" s="1502"/>
      <c r="V109" s="1502"/>
      <c r="W109" s="1503"/>
      <c r="X109" s="322" t="s">
        <v>921</v>
      </c>
      <c r="Z109" s="323"/>
      <c r="AA109" s="315"/>
      <c r="AB109" s="316"/>
      <c r="AC109" s="316"/>
      <c r="AD109" s="316"/>
      <c r="AE109" s="316"/>
      <c r="AF109" s="316"/>
      <c r="AG109" s="317"/>
      <c r="AH109" s="315"/>
      <c r="AI109" s="316"/>
      <c r="AJ109" s="316"/>
      <c r="AK109" s="316"/>
      <c r="AL109" s="316"/>
      <c r="AM109" s="316"/>
      <c r="AN109" s="317"/>
      <c r="AO109" s="315"/>
      <c r="AP109" s="316"/>
      <c r="AQ109" s="316"/>
      <c r="AR109" s="316"/>
      <c r="AS109" s="316"/>
      <c r="AT109" s="316"/>
      <c r="AU109" s="317"/>
      <c r="AV109" s="315"/>
      <c r="AW109" s="316"/>
      <c r="AX109" s="316"/>
      <c r="AY109" s="316"/>
      <c r="AZ109" s="316"/>
      <c r="BA109" s="316"/>
      <c r="BB109" s="317"/>
      <c r="BC109" s="315"/>
      <c r="BD109" s="316"/>
      <c r="BE109" s="318"/>
      <c r="BF109" s="1507"/>
      <c r="BG109" s="1508"/>
      <c r="BH109" s="1509"/>
      <c r="BI109" s="1510"/>
      <c r="BJ109" s="1511"/>
      <c r="BK109" s="1512"/>
      <c r="BL109" s="1512"/>
      <c r="BM109" s="1512"/>
      <c r="BN109" s="1513"/>
    </row>
    <row r="110" spans="2:66" ht="20.25" customHeight="1" x14ac:dyDescent="0.15">
      <c r="B110" s="1520"/>
      <c r="C110" s="1621"/>
      <c r="D110" s="1622"/>
      <c r="E110" s="1600"/>
      <c r="F110" s="1617"/>
      <c r="G110" s="1521"/>
      <c r="H110" s="1522"/>
      <c r="I110" s="324"/>
      <c r="J110" s="325">
        <f>G109</f>
        <v>0</v>
      </c>
      <c r="K110" s="324"/>
      <c r="L110" s="325">
        <f>M109</f>
        <v>0</v>
      </c>
      <c r="M110" s="1523"/>
      <c r="N110" s="1524"/>
      <c r="O110" s="1525"/>
      <c r="P110" s="1526"/>
      <c r="Q110" s="1526"/>
      <c r="R110" s="1522"/>
      <c r="S110" s="1501"/>
      <c r="T110" s="1502"/>
      <c r="U110" s="1502"/>
      <c r="V110" s="1502"/>
      <c r="W110" s="1503"/>
      <c r="X110" s="319" t="s">
        <v>924</v>
      </c>
      <c r="Y110" s="320"/>
      <c r="Z110" s="321"/>
      <c r="AA110" s="307" t="str">
        <f>IF(AA109="","",VLOOKUP(AA109,'別紙１-１　シフト記号表（従来型・ユニット型共通）'!$C$6:$L$47,10,FALSE))</f>
        <v/>
      </c>
      <c r="AB110" s="308" t="str">
        <f>IF(AB109="","",VLOOKUP(AB109,'別紙１-１　シフト記号表（従来型・ユニット型共通）'!$C$6:$L$47,10,FALSE))</f>
        <v/>
      </c>
      <c r="AC110" s="308" t="str">
        <f>IF(AC109="","",VLOOKUP(AC109,'別紙１-１　シフト記号表（従来型・ユニット型共通）'!$C$6:$L$47,10,FALSE))</f>
        <v/>
      </c>
      <c r="AD110" s="308" t="str">
        <f>IF(AD109="","",VLOOKUP(AD109,'別紙１-１　シフト記号表（従来型・ユニット型共通）'!$C$6:$L$47,10,FALSE))</f>
        <v/>
      </c>
      <c r="AE110" s="308" t="str">
        <f>IF(AE109="","",VLOOKUP(AE109,'別紙１-１　シフト記号表（従来型・ユニット型共通）'!$C$6:$L$47,10,FALSE))</f>
        <v/>
      </c>
      <c r="AF110" s="308" t="str">
        <f>IF(AF109="","",VLOOKUP(AF109,'別紙１-１　シフト記号表（従来型・ユニット型共通）'!$C$6:$L$47,10,FALSE))</f>
        <v/>
      </c>
      <c r="AG110" s="309" t="str">
        <f>IF(AG109="","",VLOOKUP(AG109,'別紙１-１　シフト記号表（従来型・ユニット型共通）'!$C$6:$L$47,10,FALSE))</f>
        <v/>
      </c>
      <c r="AH110" s="307" t="str">
        <f>IF(AH109="","",VLOOKUP(AH109,'別紙１-１　シフト記号表（従来型・ユニット型共通）'!$C$6:$L$47,10,FALSE))</f>
        <v/>
      </c>
      <c r="AI110" s="308" t="str">
        <f>IF(AI109="","",VLOOKUP(AI109,'別紙１-１　シフト記号表（従来型・ユニット型共通）'!$C$6:$L$47,10,FALSE))</f>
        <v/>
      </c>
      <c r="AJ110" s="308" t="str">
        <f>IF(AJ109="","",VLOOKUP(AJ109,'別紙１-１　シフト記号表（従来型・ユニット型共通）'!$C$6:$L$47,10,FALSE))</f>
        <v/>
      </c>
      <c r="AK110" s="308" t="str">
        <f>IF(AK109="","",VLOOKUP(AK109,'別紙１-１　シフト記号表（従来型・ユニット型共通）'!$C$6:$L$47,10,FALSE))</f>
        <v/>
      </c>
      <c r="AL110" s="308" t="str">
        <f>IF(AL109="","",VLOOKUP(AL109,'別紙１-１　シフト記号表（従来型・ユニット型共通）'!$C$6:$L$47,10,FALSE))</f>
        <v/>
      </c>
      <c r="AM110" s="308" t="str">
        <f>IF(AM109="","",VLOOKUP(AM109,'別紙１-１　シフト記号表（従来型・ユニット型共通）'!$C$6:$L$47,10,FALSE))</f>
        <v/>
      </c>
      <c r="AN110" s="309" t="str">
        <f>IF(AN109="","",VLOOKUP(AN109,'別紙１-１　シフト記号表（従来型・ユニット型共通）'!$C$6:$L$47,10,FALSE))</f>
        <v/>
      </c>
      <c r="AO110" s="307" t="str">
        <f>IF(AO109="","",VLOOKUP(AO109,'別紙１-１　シフト記号表（従来型・ユニット型共通）'!$C$6:$L$47,10,FALSE))</f>
        <v/>
      </c>
      <c r="AP110" s="308" t="str">
        <f>IF(AP109="","",VLOOKUP(AP109,'別紙１-１　シフト記号表（従来型・ユニット型共通）'!$C$6:$L$47,10,FALSE))</f>
        <v/>
      </c>
      <c r="AQ110" s="308" t="str">
        <f>IF(AQ109="","",VLOOKUP(AQ109,'別紙１-１　シフト記号表（従来型・ユニット型共通）'!$C$6:$L$47,10,FALSE))</f>
        <v/>
      </c>
      <c r="AR110" s="308" t="str">
        <f>IF(AR109="","",VLOOKUP(AR109,'別紙１-１　シフト記号表（従来型・ユニット型共通）'!$C$6:$L$47,10,FALSE))</f>
        <v/>
      </c>
      <c r="AS110" s="308" t="str">
        <f>IF(AS109="","",VLOOKUP(AS109,'別紙１-１　シフト記号表（従来型・ユニット型共通）'!$C$6:$L$47,10,FALSE))</f>
        <v/>
      </c>
      <c r="AT110" s="308" t="str">
        <f>IF(AT109="","",VLOOKUP(AT109,'別紙１-１　シフト記号表（従来型・ユニット型共通）'!$C$6:$L$47,10,FALSE))</f>
        <v/>
      </c>
      <c r="AU110" s="309" t="str">
        <f>IF(AU109="","",VLOOKUP(AU109,'別紙１-１　シフト記号表（従来型・ユニット型共通）'!$C$6:$L$47,10,FALSE))</f>
        <v/>
      </c>
      <c r="AV110" s="307" t="str">
        <f>IF(AV109="","",VLOOKUP(AV109,'別紙１-１　シフト記号表（従来型・ユニット型共通）'!$C$6:$L$47,10,FALSE))</f>
        <v/>
      </c>
      <c r="AW110" s="308" t="str">
        <f>IF(AW109="","",VLOOKUP(AW109,'別紙１-１　シフト記号表（従来型・ユニット型共通）'!$C$6:$L$47,10,FALSE))</f>
        <v/>
      </c>
      <c r="AX110" s="308" t="str">
        <f>IF(AX109="","",VLOOKUP(AX109,'別紙１-１　シフト記号表（従来型・ユニット型共通）'!$C$6:$L$47,10,FALSE))</f>
        <v/>
      </c>
      <c r="AY110" s="308" t="str">
        <f>IF(AY109="","",VLOOKUP(AY109,'別紙１-１　シフト記号表（従来型・ユニット型共通）'!$C$6:$L$47,10,FALSE))</f>
        <v/>
      </c>
      <c r="AZ110" s="308" t="str">
        <f>IF(AZ109="","",VLOOKUP(AZ109,'別紙１-１　シフト記号表（従来型・ユニット型共通）'!$C$6:$L$47,10,FALSE))</f>
        <v/>
      </c>
      <c r="BA110" s="308" t="str">
        <f>IF(BA109="","",VLOOKUP(BA109,'別紙１-１　シフト記号表（従来型・ユニット型共通）'!$C$6:$L$47,10,FALSE))</f>
        <v/>
      </c>
      <c r="BB110" s="309" t="str">
        <f>IF(BB109="","",VLOOKUP(BB109,'別紙１-１　シフト記号表（従来型・ユニット型共通）'!$C$6:$L$47,10,FALSE))</f>
        <v/>
      </c>
      <c r="BC110" s="307" t="str">
        <f>IF(BC109="","",VLOOKUP(BC109,'別紙１-１　シフト記号表（従来型・ユニット型共通）'!$C$6:$L$47,10,FALSE))</f>
        <v/>
      </c>
      <c r="BD110" s="308" t="str">
        <f>IF(BD109="","",VLOOKUP(BD109,'別紙１-１　シフト記号表（従来型・ユニット型共通）'!$C$6:$L$47,10,FALSE))</f>
        <v/>
      </c>
      <c r="BE110" s="308" t="str">
        <f>IF(BE109="","",VLOOKUP(BE109,'別紙１-１　シフト記号表（従来型・ユニット型共通）'!$C$6:$L$47,10,FALSE))</f>
        <v/>
      </c>
      <c r="BF110" s="1530">
        <f>IF($BI$3="４週",SUM(AA110:BB110),IF($BI$3="暦月",SUM(AA110:BE110),""))</f>
        <v>0</v>
      </c>
      <c r="BG110" s="1531"/>
      <c r="BH110" s="1532">
        <f>IF($BI$3="４週",BF110/4,IF($BI$3="暦月",(BF110/($BI$8/7)),""))</f>
        <v>0</v>
      </c>
      <c r="BI110" s="1531"/>
      <c r="BJ110" s="1527"/>
      <c r="BK110" s="1528"/>
      <c r="BL110" s="1528"/>
      <c r="BM110" s="1528"/>
      <c r="BN110" s="1529"/>
    </row>
    <row r="111" spans="2:66" ht="20.25" customHeight="1" x14ac:dyDescent="0.15">
      <c r="B111" s="1487">
        <f>B109+1</f>
        <v>48</v>
      </c>
      <c r="C111" s="1614"/>
      <c r="D111" s="1616"/>
      <c r="E111" s="1600"/>
      <c r="F111" s="1617"/>
      <c r="G111" s="1489"/>
      <c r="H111" s="1490"/>
      <c r="I111" s="302"/>
      <c r="J111" s="303"/>
      <c r="K111" s="302"/>
      <c r="L111" s="303"/>
      <c r="M111" s="1493"/>
      <c r="N111" s="1494"/>
      <c r="O111" s="1497"/>
      <c r="P111" s="1498"/>
      <c r="Q111" s="1498"/>
      <c r="R111" s="1490"/>
      <c r="S111" s="1501"/>
      <c r="T111" s="1502"/>
      <c r="U111" s="1502"/>
      <c r="V111" s="1502"/>
      <c r="W111" s="1503"/>
      <c r="X111" s="322" t="s">
        <v>921</v>
      </c>
      <c r="Z111" s="323"/>
      <c r="AA111" s="315"/>
      <c r="AB111" s="316"/>
      <c r="AC111" s="316"/>
      <c r="AD111" s="316"/>
      <c r="AE111" s="316"/>
      <c r="AF111" s="316"/>
      <c r="AG111" s="317"/>
      <c r="AH111" s="315"/>
      <c r="AI111" s="316"/>
      <c r="AJ111" s="316"/>
      <c r="AK111" s="316"/>
      <c r="AL111" s="316"/>
      <c r="AM111" s="316"/>
      <c r="AN111" s="317"/>
      <c r="AO111" s="315"/>
      <c r="AP111" s="316"/>
      <c r="AQ111" s="316"/>
      <c r="AR111" s="316"/>
      <c r="AS111" s="316"/>
      <c r="AT111" s="316"/>
      <c r="AU111" s="317"/>
      <c r="AV111" s="315"/>
      <c r="AW111" s="316"/>
      <c r="AX111" s="316"/>
      <c r="AY111" s="316"/>
      <c r="AZ111" s="316"/>
      <c r="BA111" s="316"/>
      <c r="BB111" s="317"/>
      <c r="BC111" s="315"/>
      <c r="BD111" s="316"/>
      <c r="BE111" s="318"/>
      <c r="BF111" s="1507"/>
      <c r="BG111" s="1508"/>
      <c r="BH111" s="1509"/>
      <c r="BI111" s="1510"/>
      <c r="BJ111" s="1511"/>
      <c r="BK111" s="1512"/>
      <c r="BL111" s="1512"/>
      <c r="BM111" s="1512"/>
      <c r="BN111" s="1513"/>
    </row>
    <row r="112" spans="2:66" ht="20.25" customHeight="1" x14ac:dyDescent="0.15">
      <c r="B112" s="1520"/>
      <c r="C112" s="1621"/>
      <c r="D112" s="1622"/>
      <c r="E112" s="1600"/>
      <c r="F112" s="1617"/>
      <c r="G112" s="1521"/>
      <c r="H112" s="1522"/>
      <c r="I112" s="324"/>
      <c r="J112" s="325">
        <f>G111</f>
        <v>0</v>
      </c>
      <c r="K112" s="324"/>
      <c r="L112" s="325">
        <f>M111</f>
        <v>0</v>
      </c>
      <c r="M112" s="1523"/>
      <c r="N112" s="1524"/>
      <c r="O112" s="1525"/>
      <c r="P112" s="1526"/>
      <c r="Q112" s="1526"/>
      <c r="R112" s="1522"/>
      <c r="S112" s="1501"/>
      <c r="T112" s="1502"/>
      <c r="U112" s="1502"/>
      <c r="V112" s="1502"/>
      <c r="W112" s="1503"/>
      <c r="X112" s="319" t="s">
        <v>924</v>
      </c>
      <c r="Y112" s="320"/>
      <c r="Z112" s="321"/>
      <c r="AA112" s="307" t="str">
        <f>IF(AA111="","",VLOOKUP(AA111,'別紙１-１　シフト記号表（従来型・ユニット型共通）'!$C$6:$L$47,10,FALSE))</f>
        <v/>
      </c>
      <c r="AB112" s="308" t="str">
        <f>IF(AB111="","",VLOOKUP(AB111,'別紙１-１　シフト記号表（従来型・ユニット型共通）'!$C$6:$L$47,10,FALSE))</f>
        <v/>
      </c>
      <c r="AC112" s="308" t="str">
        <f>IF(AC111="","",VLOOKUP(AC111,'別紙１-１　シフト記号表（従来型・ユニット型共通）'!$C$6:$L$47,10,FALSE))</f>
        <v/>
      </c>
      <c r="AD112" s="308" t="str">
        <f>IF(AD111="","",VLOOKUP(AD111,'別紙１-１　シフト記号表（従来型・ユニット型共通）'!$C$6:$L$47,10,FALSE))</f>
        <v/>
      </c>
      <c r="AE112" s="308" t="str">
        <f>IF(AE111="","",VLOOKUP(AE111,'別紙１-１　シフト記号表（従来型・ユニット型共通）'!$C$6:$L$47,10,FALSE))</f>
        <v/>
      </c>
      <c r="AF112" s="308" t="str">
        <f>IF(AF111="","",VLOOKUP(AF111,'別紙１-１　シフト記号表（従来型・ユニット型共通）'!$C$6:$L$47,10,FALSE))</f>
        <v/>
      </c>
      <c r="AG112" s="309" t="str">
        <f>IF(AG111="","",VLOOKUP(AG111,'別紙１-１　シフト記号表（従来型・ユニット型共通）'!$C$6:$L$47,10,FALSE))</f>
        <v/>
      </c>
      <c r="AH112" s="307" t="str">
        <f>IF(AH111="","",VLOOKUP(AH111,'別紙１-１　シフト記号表（従来型・ユニット型共通）'!$C$6:$L$47,10,FALSE))</f>
        <v/>
      </c>
      <c r="AI112" s="308" t="str">
        <f>IF(AI111="","",VLOOKUP(AI111,'別紙１-１　シフト記号表（従来型・ユニット型共通）'!$C$6:$L$47,10,FALSE))</f>
        <v/>
      </c>
      <c r="AJ112" s="308" t="str">
        <f>IF(AJ111="","",VLOOKUP(AJ111,'別紙１-１　シフト記号表（従来型・ユニット型共通）'!$C$6:$L$47,10,FALSE))</f>
        <v/>
      </c>
      <c r="AK112" s="308" t="str">
        <f>IF(AK111="","",VLOOKUP(AK111,'別紙１-１　シフト記号表（従来型・ユニット型共通）'!$C$6:$L$47,10,FALSE))</f>
        <v/>
      </c>
      <c r="AL112" s="308" t="str">
        <f>IF(AL111="","",VLOOKUP(AL111,'別紙１-１　シフト記号表（従来型・ユニット型共通）'!$C$6:$L$47,10,FALSE))</f>
        <v/>
      </c>
      <c r="AM112" s="308" t="str">
        <f>IF(AM111="","",VLOOKUP(AM111,'別紙１-１　シフト記号表（従来型・ユニット型共通）'!$C$6:$L$47,10,FALSE))</f>
        <v/>
      </c>
      <c r="AN112" s="309" t="str">
        <f>IF(AN111="","",VLOOKUP(AN111,'別紙１-１　シフト記号表（従来型・ユニット型共通）'!$C$6:$L$47,10,FALSE))</f>
        <v/>
      </c>
      <c r="AO112" s="307" t="str">
        <f>IF(AO111="","",VLOOKUP(AO111,'別紙１-１　シフト記号表（従来型・ユニット型共通）'!$C$6:$L$47,10,FALSE))</f>
        <v/>
      </c>
      <c r="AP112" s="308" t="str">
        <f>IF(AP111="","",VLOOKUP(AP111,'別紙１-１　シフト記号表（従来型・ユニット型共通）'!$C$6:$L$47,10,FALSE))</f>
        <v/>
      </c>
      <c r="AQ112" s="308" t="str">
        <f>IF(AQ111="","",VLOOKUP(AQ111,'別紙１-１　シフト記号表（従来型・ユニット型共通）'!$C$6:$L$47,10,FALSE))</f>
        <v/>
      </c>
      <c r="AR112" s="308" t="str">
        <f>IF(AR111="","",VLOOKUP(AR111,'別紙１-１　シフト記号表（従来型・ユニット型共通）'!$C$6:$L$47,10,FALSE))</f>
        <v/>
      </c>
      <c r="AS112" s="308" t="str">
        <f>IF(AS111="","",VLOOKUP(AS111,'別紙１-１　シフト記号表（従来型・ユニット型共通）'!$C$6:$L$47,10,FALSE))</f>
        <v/>
      </c>
      <c r="AT112" s="308" t="str">
        <f>IF(AT111="","",VLOOKUP(AT111,'別紙１-１　シフト記号表（従来型・ユニット型共通）'!$C$6:$L$47,10,FALSE))</f>
        <v/>
      </c>
      <c r="AU112" s="309" t="str">
        <f>IF(AU111="","",VLOOKUP(AU111,'別紙１-１　シフト記号表（従来型・ユニット型共通）'!$C$6:$L$47,10,FALSE))</f>
        <v/>
      </c>
      <c r="AV112" s="307" t="str">
        <f>IF(AV111="","",VLOOKUP(AV111,'別紙１-１　シフト記号表（従来型・ユニット型共通）'!$C$6:$L$47,10,FALSE))</f>
        <v/>
      </c>
      <c r="AW112" s="308" t="str">
        <f>IF(AW111="","",VLOOKUP(AW111,'別紙１-１　シフト記号表（従来型・ユニット型共通）'!$C$6:$L$47,10,FALSE))</f>
        <v/>
      </c>
      <c r="AX112" s="308" t="str">
        <f>IF(AX111="","",VLOOKUP(AX111,'別紙１-１　シフト記号表（従来型・ユニット型共通）'!$C$6:$L$47,10,FALSE))</f>
        <v/>
      </c>
      <c r="AY112" s="308" t="str">
        <f>IF(AY111="","",VLOOKUP(AY111,'別紙１-１　シフト記号表（従来型・ユニット型共通）'!$C$6:$L$47,10,FALSE))</f>
        <v/>
      </c>
      <c r="AZ112" s="308" t="str">
        <f>IF(AZ111="","",VLOOKUP(AZ111,'別紙１-１　シフト記号表（従来型・ユニット型共通）'!$C$6:$L$47,10,FALSE))</f>
        <v/>
      </c>
      <c r="BA112" s="308" t="str">
        <f>IF(BA111="","",VLOOKUP(BA111,'別紙１-１　シフト記号表（従来型・ユニット型共通）'!$C$6:$L$47,10,FALSE))</f>
        <v/>
      </c>
      <c r="BB112" s="309" t="str">
        <f>IF(BB111="","",VLOOKUP(BB111,'別紙１-１　シフト記号表（従来型・ユニット型共通）'!$C$6:$L$47,10,FALSE))</f>
        <v/>
      </c>
      <c r="BC112" s="307" t="str">
        <f>IF(BC111="","",VLOOKUP(BC111,'別紙１-１　シフト記号表（従来型・ユニット型共通）'!$C$6:$L$47,10,FALSE))</f>
        <v/>
      </c>
      <c r="BD112" s="308" t="str">
        <f>IF(BD111="","",VLOOKUP(BD111,'別紙１-１　シフト記号表（従来型・ユニット型共通）'!$C$6:$L$47,10,FALSE))</f>
        <v/>
      </c>
      <c r="BE112" s="308" t="str">
        <f>IF(BE111="","",VLOOKUP(BE111,'別紙１-１　シフト記号表（従来型・ユニット型共通）'!$C$6:$L$47,10,FALSE))</f>
        <v/>
      </c>
      <c r="BF112" s="1530">
        <f>IF($BI$3="４週",SUM(AA112:BB112),IF($BI$3="暦月",SUM(AA112:BE112),""))</f>
        <v>0</v>
      </c>
      <c r="BG112" s="1531"/>
      <c r="BH112" s="1532">
        <f>IF($BI$3="４週",BF112/4,IF($BI$3="暦月",(BF112/($BI$8/7)),""))</f>
        <v>0</v>
      </c>
      <c r="BI112" s="1531"/>
      <c r="BJ112" s="1527"/>
      <c r="BK112" s="1528"/>
      <c r="BL112" s="1528"/>
      <c r="BM112" s="1528"/>
      <c r="BN112" s="1529"/>
    </row>
    <row r="113" spans="2:66" ht="20.25" customHeight="1" x14ac:dyDescent="0.15">
      <c r="B113" s="1487">
        <f>B111+1</f>
        <v>49</v>
      </c>
      <c r="C113" s="1614"/>
      <c r="D113" s="1616"/>
      <c r="E113" s="1600"/>
      <c r="F113" s="1617"/>
      <c r="G113" s="1489"/>
      <c r="H113" s="1490"/>
      <c r="I113" s="302"/>
      <c r="J113" s="303"/>
      <c r="K113" s="302"/>
      <c r="L113" s="303"/>
      <c r="M113" s="1493"/>
      <c r="N113" s="1494"/>
      <c r="O113" s="1497"/>
      <c r="P113" s="1498"/>
      <c r="Q113" s="1498"/>
      <c r="R113" s="1490"/>
      <c r="S113" s="1501"/>
      <c r="T113" s="1502"/>
      <c r="U113" s="1502"/>
      <c r="V113" s="1502"/>
      <c r="W113" s="1503"/>
      <c r="X113" s="322" t="s">
        <v>921</v>
      </c>
      <c r="Z113" s="323"/>
      <c r="AA113" s="315"/>
      <c r="AB113" s="316"/>
      <c r="AC113" s="316"/>
      <c r="AD113" s="316"/>
      <c r="AE113" s="316"/>
      <c r="AF113" s="316"/>
      <c r="AG113" s="317"/>
      <c r="AH113" s="315"/>
      <c r="AI113" s="316"/>
      <c r="AJ113" s="316"/>
      <c r="AK113" s="316"/>
      <c r="AL113" s="316"/>
      <c r="AM113" s="316"/>
      <c r="AN113" s="317"/>
      <c r="AO113" s="315"/>
      <c r="AP113" s="316"/>
      <c r="AQ113" s="316"/>
      <c r="AR113" s="316"/>
      <c r="AS113" s="316"/>
      <c r="AT113" s="316"/>
      <c r="AU113" s="317"/>
      <c r="AV113" s="315"/>
      <c r="AW113" s="316"/>
      <c r="AX113" s="316"/>
      <c r="AY113" s="316"/>
      <c r="AZ113" s="316"/>
      <c r="BA113" s="316"/>
      <c r="BB113" s="317"/>
      <c r="BC113" s="315"/>
      <c r="BD113" s="316"/>
      <c r="BE113" s="318"/>
      <c r="BF113" s="1507"/>
      <c r="BG113" s="1508"/>
      <c r="BH113" s="1509"/>
      <c r="BI113" s="1510"/>
      <c r="BJ113" s="1511"/>
      <c r="BK113" s="1512"/>
      <c r="BL113" s="1512"/>
      <c r="BM113" s="1512"/>
      <c r="BN113" s="1513"/>
    </row>
    <row r="114" spans="2:66" ht="20.25" customHeight="1" x14ac:dyDescent="0.15">
      <c r="B114" s="1520"/>
      <c r="C114" s="1621"/>
      <c r="D114" s="1622"/>
      <c r="E114" s="1600"/>
      <c r="F114" s="1617"/>
      <c r="G114" s="1521"/>
      <c r="H114" s="1522"/>
      <c r="I114" s="324"/>
      <c r="J114" s="325">
        <f>G113</f>
        <v>0</v>
      </c>
      <c r="K114" s="324"/>
      <c r="L114" s="325">
        <f>M113</f>
        <v>0</v>
      </c>
      <c r="M114" s="1523"/>
      <c r="N114" s="1524"/>
      <c r="O114" s="1525"/>
      <c r="P114" s="1526"/>
      <c r="Q114" s="1526"/>
      <c r="R114" s="1522"/>
      <c r="S114" s="1501"/>
      <c r="T114" s="1502"/>
      <c r="U114" s="1502"/>
      <c r="V114" s="1502"/>
      <c r="W114" s="1503"/>
      <c r="X114" s="319" t="s">
        <v>924</v>
      </c>
      <c r="Y114" s="320"/>
      <c r="Z114" s="321"/>
      <c r="AA114" s="307" t="str">
        <f>IF(AA113="","",VLOOKUP(AA113,'別紙１-１　シフト記号表（従来型・ユニット型共通）'!$C$6:$L$47,10,FALSE))</f>
        <v/>
      </c>
      <c r="AB114" s="308" t="str">
        <f>IF(AB113="","",VLOOKUP(AB113,'別紙１-１　シフト記号表（従来型・ユニット型共通）'!$C$6:$L$47,10,FALSE))</f>
        <v/>
      </c>
      <c r="AC114" s="308" t="str">
        <f>IF(AC113="","",VLOOKUP(AC113,'別紙１-１　シフト記号表（従来型・ユニット型共通）'!$C$6:$L$47,10,FALSE))</f>
        <v/>
      </c>
      <c r="AD114" s="308" t="str">
        <f>IF(AD113="","",VLOOKUP(AD113,'別紙１-１　シフト記号表（従来型・ユニット型共通）'!$C$6:$L$47,10,FALSE))</f>
        <v/>
      </c>
      <c r="AE114" s="308" t="str">
        <f>IF(AE113="","",VLOOKUP(AE113,'別紙１-１　シフト記号表（従来型・ユニット型共通）'!$C$6:$L$47,10,FALSE))</f>
        <v/>
      </c>
      <c r="AF114" s="308" t="str">
        <f>IF(AF113="","",VLOOKUP(AF113,'別紙１-１　シフト記号表（従来型・ユニット型共通）'!$C$6:$L$47,10,FALSE))</f>
        <v/>
      </c>
      <c r="AG114" s="309" t="str">
        <f>IF(AG113="","",VLOOKUP(AG113,'別紙１-１　シフト記号表（従来型・ユニット型共通）'!$C$6:$L$47,10,FALSE))</f>
        <v/>
      </c>
      <c r="AH114" s="307" t="str">
        <f>IF(AH113="","",VLOOKUP(AH113,'別紙１-１　シフト記号表（従来型・ユニット型共通）'!$C$6:$L$47,10,FALSE))</f>
        <v/>
      </c>
      <c r="AI114" s="308" t="str">
        <f>IF(AI113="","",VLOOKUP(AI113,'別紙１-１　シフト記号表（従来型・ユニット型共通）'!$C$6:$L$47,10,FALSE))</f>
        <v/>
      </c>
      <c r="AJ114" s="308" t="str">
        <f>IF(AJ113="","",VLOOKUP(AJ113,'別紙１-１　シフト記号表（従来型・ユニット型共通）'!$C$6:$L$47,10,FALSE))</f>
        <v/>
      </c>
      <c r="AK114" s="308" t="str">
        <f>IF(AK113="","",VLOOKUP(AK113,'別紙１-１　シフト記号表（従来型・ユニット型共通）'!$C$6:$L$47,10,FALSE))</f>
        <v/>
      </c>
      <c r="AL114" s="308" t="str">
        <f>IF(AL113="","",VLOOKUP(AL113,'別紙１-１　シフト記号表（従来型・ユニット型共通）'!$C$6:$L$47,10,FALSE))</f>
        <v/>
      </c>
      <c r="AM114" s="308" t="str">
        <f>IF(AM113="","",VLOOKUP(AM113,'別紙１-１　シフト記号表（従来型・ユニット型共通）'!$C$6:$L$47,10,FALSE))</f>
        <v/>
      </c>
      <c r="AN114" s="309" t="str">
        <f>IF(AN113="","",VLOOKUP(AN113,'別紙１-１　シフト記号表（従来型・ユニット型共通）'!$C$6:$L$47,10,FALSE))</f>
        <v/>
      </c>
      <c r="AO114" s="307" t="str">
        <f>IF(AO113="","",VLOOKUP(AO113,'別紙１-１　シフト記号表（従来型・ユニット型共通）'!$C$6:$L$47,10,FALSE))</f>
        <v/>
      </c>
      <c r="AP114" s="308" t="str">
        <f>IF(AP113="","",VLOOKUP(AP113,'別紙１-１　シフト記号表（従来型・ユニット型共通）'!$C$6:$L$47,10,FALSE))</f>
        <v/>
      </c>
      <c r="AQ114" s="308" t="str">
        <f>IF(AQ113="","",VLOOKUP(AQ113,'別紙１-１　シフト記号表（従来型・ユニット型共通）'!$C$6:$L$47,10,FALSE))</f>
        <v/>
      </c>
      <c r="AR114" s="308" t="str">
        <f>IF(AR113="","",VLOOKUP(AR113,'別紙１-１　シフト記号表（従来型・ユニット型共通）'!$C$6:$L$47,10,FALSE))</f>
        <v/>
      </c>
      <c r="AS114" s="308" t="str">
        <f>IF(AS113="","",VLOOKUP(AS113,'別紙１-１　シフト記号表（従来型・ユニット型共通）'!$C$6:$L$47,10,FALSE))</f>
        <v/>
      </c>
      <c r="AT114" s="308" t="str">
        <f>IF(AT113="","",VLOOKUP(AT113,'別紙１-１　シフト記号表（従来型・ユニット型共通）'!$C$6:$L$47,10,FALSE))</f>
        <v/>
      </c>
      <c r="AU114" s="309" t="str">
        <f>IF(AU113="","",VLOOKUP(AU113,'別紙１-１　シフト記号表（従来型・ユニット型共通）'!$C$6:$L$47,10,FALSE))</f>
        <v/>
      </c>
      <c r="AV114" s="307" t="str">
        <f>IF(AV113="","",VLOOKUP(AV113,'別紙１-１　シフト記号表（従来型・ユニット型共通）'!$C$6:$L$47,10,FALSE))</f>
        <v/>
      </c>
      <c r="AW114" s="308" t="str">
        <f>IF(AW113="","",VLOOKUP(AW113,'別紙１-１　シフト記号表（従来型・ユニット型共通）'!$C$6:$L$47,10,FALSE))</f>
        <v/>
      </c>
      <c r="AX114" s="308" t="str">
        <f>IF(AX113="","",VLOOKUP(AX113,'別紙１-１　シフト記号表（従来型・ユニット型共通）'!$C$6:$L$47,10,FALSE))</f>
        <v/>
      </c>
      <c r="AY114" s="308" t="str">
        <f>IF(AY113="","",VLOOKUP(AY113,'別紙１-１　シフト記号表（従来型・ユニット型共通）'!$C$6:$L$47,10,FALSE))</f>
        <v/>
      </c>
      <c r="AZ114" s="308" t="str">
        <f>IF(AZ113="","",VLOOKUP(AZ113,'別紙１-１　シフト記号表（従来型・ユニット型共通）'!$C$6:$L$47,10,FALSE))</f>
        <v/>
      </c>
      <c r="BA114" s="308" t="str">
        <f>IF(BA113="","",VLOOKUP(BA113,'別紙１-１　シフト記号表（従来型・ユニット型共通）'!$C$6:$L$47,10,FALSE))</f>
        <v/>
      </c>
      <c r="BB114" s="309" t="str">
        <f>IF(BB113="","",VLOOKUP(BB113,'別紙１-１　シフト記号表（従来型・ユニット型共通）'!$C$6:$L$47,10,FALSE))</f>
        <v/>
      </c>
      <c r="BC114" s="307" t="str">
        <f>IF(BC113="","",VLOOKUP(BC113,'別紙１-１　シフト記号表（従来型・ユニット型共通）'!$C$6:$L$47,10,FALSE))</f>
        <v/>
      </c>
      <c r="BD114" s="308" t="str">
        <f>IF(BD113="","",VLOOKUP(BD113,'別紙１-１　シフト記号表（従来型・ユニット型共通）'!$C$6:$L$47,10,FALSE))</f>
        <v/>
      </c>
      <c r="BE114" s="308" t="str">
        <f>IF(BE113="","",VLOOKUP(BE113,'別紙１-１　シフト記号表（従来型・ユニット型共通）'!$C$6:$L$47,10,FALSE))</f>
        <v/>
      </c>
      <c r="BF114" s="1530">
        <f>IF($BI$3="４週",SUM(AA114:BB114),IF($BI$3="暦月",SUM(AA114:BE114),""))</f>
        <v>0</v>
      </c>
      <c r="BG114" s="1531"/>
      <c r="BH114" s="1532">
        <f>IF($BI$3="４週",BF114/4,IF($BI$3="暦月",(BF114/($BI$8/7)),""))</f>
        <v>0</v>
      </c>
      <c r="BI114" s="1531"/>
      <c r="BJ114" s="1527"/>
      <c r="BK114" s="1528"/>
      <c r="BL114" s="1528"/>
      <c r="BM114" s="1528"/>
      <c r="BN114" s="1529"/>
    </row>
    <row r="115" spans="2:66" ht="20.25" customHeight="1" x14ac:dyDescent="0.15">
      <c r="B115" s="1487">
        <f>B113+1</f>
        <v>50</v>
      </c>
      <c r="C115" s="1614"/>
      <c r="D115" s="1616"/>
      <c r="E115" s="1600"/>
      <c r="F115" s="1617"/>
      <c r="G115" s="1489"/>
      <c r="H115" s="1490"/>
      <c r="I115" s="302"/>
      <c r="J115" s="303"/>
      <c r="K115" s="302"/>
      <c r="L115" s="303"/>
      <c r="M115" s="1493"/>
      <c r="N115" s="1494"/>
      <c r="O115" s="1497"/>
      <c r="P115" s="1498"/>
      <c r="Q115" s="1498"/>
      <c r="R115" s="1490"/>
      <c r="S115" s="1501"/>
      <c r="T115" s="1502"/>
      <c r="U115" s="1502"/>
      <c r="V115" s="1502"/>
      <c r="W115" s="1503"/>
      <c r="X115" s="322" t="s">
        <v>921</v>
      </c>
      <c r="Z115" s="323"/>
      <c r="AA115" s="315"/>
      <c r="AB115" s="316"/>
      <c r="AC115" s="316"/>
      <c r="AD115" s="316"/>
      <c r="AE115" s="316"/>
      <c r="AF115" s="316"/>
      <c r="AG115" s="317"/>
      <c r="AH115" s="315"/>
      <c r="AI115" s="316"/>
      <c r="AJ115" s="316"/>
      <c r="AK115" s="316"/>
      <c r="AL115" s="316"/>
      <c r="AM115" s="316"/>
      <c r="AN115" s="317"/>
      <c r="AO115" s="315"/>
      <c r="AP115" s="316"/>
      <c r="AQ115" s="316"/>
      <c r="AR115" s="316"/>
      <c r="AS115" s="316"/>
      <c r="AT115" s="316"/>
      <c r="AU115" s="317"/>
      <c r="AV115" s="315"/>
      <c r="AW115" s="316"/>
      <c r="AX115" s="316"/>
      <c r="AY115" s="316"/>
      <c r="AZ115" s="316"/>
      <c r="BA115" s="316"/>
      <c r="BB115" s="317"/>
      <c r="BC115" s="315"/>
      <c r="BD115" s="316"/>
      <c r="BE115" s="318"/>
      <c r="BF115" s="1507"/>
      <c r="BG115" s="1508"/>
      <c r="BH115" s="1509"/>
      <c r="BI115" s="1510"/>
      <c r="BJ115" s="1511"/>
      <c r="BK115" s="1512"/>
      <c r="BL115" s="1512"/>
      <c r="BM115" s="1512"/>
      <c r="BN115" s="1513"/>
    </row>
    <row r="116" spans="2:66" ht="20.25" customHeight="1" x14ac:dyDescent="0.15">
      <c r="B116" s="1520"/>
      <c r="C116" s="1621"/>
      <c r="D116" s="1622"/>
      <c r="E116" s="1600"/>
      <c r="F116" s="1617"/>
      <c r="G116" s="1521"/>
      <c r="H116" s="1522"/>
      <c r="I116" s="324"/>
      <c r="J116" s="325">
        <f>G115</f>
        <v>0</v>
      </c>
      <c r="K116" s="324"/>
      <c r="L116" s="325">
        <f>M115</f>
        <v>0</v>
      </c>
      <c r="M116" s="1523"/>
      <c r="N116" s="1524"/>
      <c r="O116" s="1525"/>
      <c r="P116" s="1526"/>
      <c r="Q116" s="1526"/>
      <c r="R116" s="1522"/>
      <c r="S116" s="1501"/>
      <c r="T116" s="1502"/>
      <c r="U116" s="1502"/>
      <c r="V116" s="1502"/>
      <c r="W116" s="1503"/>
      <c r="X116" s="319" t="s">
        <v>924</v>
      </c>
      <c r="Y116" s="320"/>
      <c r="Z116" s="321"/>
      <c r="AA116" s="307" t="str">
        <f>IF(AA115="","",VLOOKUP(AA115,'別紙１-１　シフト記号表（従来型・ユニット型共通）'!$C$6:$L$47,10,FALSE))</f>
        <v/>
      </c>
      <c r="AB116" s="308" t="str">
        <f>IF(AB115="","",VLOOKUP(AB115,'別紙１-１　シフト記号表（従来型・ユニット型共通）'!$C$6:$L$47,10,FALSE))</f>
        <v/>
      </c>
      <c r="AC116" s="308" t="str">
        <f>IF(AC115="","",VLOOKUP(AC115,'別紙１-１　シフト記号表（従来型・ユニット型共通）'!$C$6:$L$47,10,FALSE))</f>
        <v/>
      </c>
      <c r="AD116" s="308" t="str">
        <f>IF(AD115="","",VLOOKUP(AD115,'別紙１-１　シフト記号表（従来型・ユニット型共通）'!$C$6:$L$47,10,FALSE))</f>
        <v/>
      </c>
      <c r="AE116" s="308" t="str">
        <f>IF(AE115="","",VLOOKUP(AE115,'別紙１-１　シフト記号表（従来型・ユニット型共通）'!$C$6:$L$47,10,FALSE))</f>
        <v/>
      </c>
      <c r="AF116" s="308" t="str">
        <f>IF(AF115="","",VLOOKUP(AF115,'別紙１-１　シフト記号表（従来型・ユニット型共通）'!$C$6:$L$47,10,FALSE))</f>
        <v/>
      </c>
      <c r="AG116" s="309" t="str">
        <f>IF(AG115="","",VLOOKUP(AG115,'別紙１-１　シフト記号表（従来型・ユニット型共通）'!$C$6:$L$47,10,FALSE))</f>
        <v/>
      </c>
      <c r="AH116" s="307" t="str">
        <f>IF(AH115="","",VLOOKUP(AH115,'別紙１-１　シフト記号表（従来型・ユニット型共通）'!$C$6:$L$47,10,FALSE))</f>
        <v/>
      </c>
      <c r="AI116" s="308" t="str">
        <f>IF(AI115="","",VLOOKUP(AI115,'別紙１-１　シフト記号表（従来型・ユニット型共通）'!$C$6:$L$47,10,FALSE))</f>
        <v/>
      </c>
      <c r="AJ116" s="308" t="str">
        <f>IF(AJ115="","",VLOOKUP(AJ115,'別紙１-１　シフト記号表（従来型・ユニット型共通）'!$C$6:$L$47,10,FALSE))</f>
        <v/>
      </c>
      <c r="AK116" s="308" t="str">
        <f>IF(AK115="","",VLOOKUP(AK115,'別紙１-１　シフト記号表（従来型・ユニット型共通）'!$C$6:$L$47,10,FALSE))</f>
        <v/>
      </c>
      <c r="AL116" s="308" t="str">
        <f>IF(AL115="","",VLOOKUP(AL115,'別紙１-１　シフト記号表（従来型・ユニット型共通）'!$C$6:$L$47,10,FALSE))</f>
        <v/>
      </c>
      <c r="AM116" s="308" t="str">
        <f>IF(AM115="","",VLOOKUP(AM115,'別紙１-１　シフト記号表（従来型・ユニット型共通）'!$C$6:$L$47,10,FALSE))</f>
        <v/>
      </c>
      <c r="AN116" s="309" t="str">
        <f>IF(AN115="","",VLOOKUP(AN115,'別紙１-１　シフト記号表（従来型・ユニット型共通）'!$C$6:$L$47,10,FALSE))</f>
        <v/>
      </c>
      <c r="AO116" s="307" t="str">
        <f>IF(AO115="","",VLOOKUP(AO115,'別紙１-１　シフト記号表（従来型・ユニット型共通）'!$C$6:$L$47,10,FALSE))</f>
        <v/>
      </c>
      <c r="AP116" s="308" t="str">
        <f>IF(AP115="","",VLOOKUP(AP115,'別紙１-１　シフト記号表（従来型・ユニット型共通）'!$C$6:$L$47,10,FALSE))</f>
        <v/>
      </c>
      <c r="AQ116" s="308" t="str">
        <f>IF(AQ115="","",VLOOKUP(AQ115,'別紙１-１　シフト記号表（従来型・ユニット型共通）'!$C$6:$L$47,10,FALSE))</f>
        <v/>
      </c>
      <c r="AR116" s="308" t="str">
        <f>IF(AR115="","",VLOOKUP(AR115,'別紙１-１　シフト記号表（従来型・ユニット型共通）'!$C$6:$L$47,10,FALSE))</f>
        <v/>
      </c>
      <c r="AS116" s="308" t="str">
        <f>IF(AS115="","",VLOOKUP(AS115,'別紙１-１　シフト記号表（従来型・ユニット型共通）'!$C$6:$L$47,10,FALSE))</f>
        <v/>
      </c>
      <c r="AT116" s="308" t="str">
        <f>IF(AT115="","",VLOOKUP(AT115,'別紙１-１　シフト記号表（従来型・ユニット型共通）'!$C$6:$L$47,10,FALSE))</f>
        <v/>
      </c>
      <c r="AU116" s="309" t="str">
        <f>IF(AU115="","",VLOOKUP(AU115,'別紙１-１　シフト記号表（従来型・ユニット型共通）'!$C$6:$L$47,10,FALSE))</f>
        <v/>
      </c>
      <c r="AV116" s="307" t="str">
        <f>IF(AV115="","",VLOOKUP(AV115,'別紙１-１　シフト記号表（従来型・ユニット型共通）'!$C$6:$L$47,10,FALSE))</f>
        <v/>
      </c>
      <c r="AW116" s="308" t="str">
        <f>IF(AW115="","",VLOOKUP(AW115,'別紙１-１　シフト記号表（従来型・ユニット型共通）'!$C$6:$L$47,10,FALSE))</f>
        <v/>
      </c>
      <c r="AX116" s="308" t="str">
        <f>IF(AX115="","",VLOOKUP(AX115,'別紙１-１　シフト記号表（従来型・ユニット型共通）'!$C$6:$L$47,10,FALSE))</f>
        <v/>
      </c>
      <c r="AY116" s="308" t="str">
        <f>IF(AY115="","",VLOOKUP(AY115,'別紙１-１　シフト記号表（従来型・ユニット型共通）'!$C$6:$L$47,10,FALSE))</f>
        <v/>
      </c>
      <c r="AZ116" s="308" t="str">
        <f>IF(AZ115="","",VLOOKUP(AZ115,'別紙１-１　シフト記号表（従来型・ユニット型共通）'!$C$6:$L$47,10,FALSE))</f>
        <v/>
      </c>
      <c r="BA116" s="308" t="str">
        <f>IF(BA115="","",VLOOKUP(BA115,'別紙１-１　シフト記号表（従来型・ユニット型共通）'!$C$6:$L$47,10,FALSE))</f>
        <v/>
      </c>
      <c r="BB116" s="309" t="str">
        <f>IF(BB115="","",VLOOKUP(BB115,'別紙１-１　シフト記号表（従来型・ユニット型共通）'!$C$6:$L$47,10,FALSE))</f>
        <v/>
      </c>
      <c r="BC116" s="307" t="str">
        <f>IF(BC115="","",VLOOKUP(BC115,'別紙１-１　シフト記号表（従来型・ユニット型共通）'!$C$6:$L$47,10,FALSE))</f>
        <v/>
      </c>
      <c r="BD116" s="308" t="str">
        <f>IF(BD115="","",VLOOKUP(BD115,'別紙１-１　シフト記号表（従来型・ユニット型共通）'!$C$6:$L$47,10,FALSE))</f>
        <v/>
      </c>
      <c r="BE116" s="308" t="str">
        <f>IF(BE115="","",VLOOKUP(BE115,'別紙１-１　シフト記号表（従来型・ユニット型共通）'!$C$6:$L$47,10,FALSE))</f>
        <v/>
      </c>
      <c r="BF116" s="1530">
        <f>IF($BI$3="４週",SUM(AA116:BB116),IF($BI$3="暦月",SUM(AA116:BE116),""))</f>
        <v>0</v>
      </c>
      <c r="BG116" s="1531"/>
      <c r="BH116" s="1532">
        <f>IF($BI$3="４週",BF116/4,IF($BI$3="暦月",(BF116/($BI$8/7)),""))</f>
        <v>0</v>
      </c>
      <c r="BI116" s="1531"/>
      <c r="BJ116" s="1527"/>
      <c r="BK116" s="1528"/>
      <c r="BL116" s="1528"/>
      <c r="BM116" s="1528"/>
      <c r="BN116" s="1529"/>
    </row>
    <row r="117" spans="2:66" ht="20.25" customHeight="1" x14ac:dyDescent="0.15">
      <c r="B117" s="1487">
        <f>B115+1</f>
        <v>51</v>
      </c>
      <c r="C117" s="1614"/>
      <c r="D117" s="1616"/>
      <c r="E117" s="1600"/>
      <c r="F117" s="1617"/>
      <c r="G117" s="1489"/>
      <c r="H117" s="1490"/>
      <c r="I117" s="302"/>
      <c r="J117" s="303"/>
      <c r="K117" s="302"/>
      <c r="L117" s="303"/>
      <c r="M117" s="1493"/>
      <c r="N117" s="1494"/>
      <c r="O117" s="1497"/>
      <c r="P117" s="1498"/>
      <c r="Q117" s="1498"/>
      <c r="R117" s="1490"/>
      <c r="S117" s="1501"/>
      <c r="T117" s="1502"/>
      <c r="U117" s="1502"/>
      <c r="V117" s="1502"/>
      <c r="W117" s="1503"/>
      <c r="X117" s="322" t="s">
        <v>921</v>
      </c>
      <c r="Z117" s="323"/>
      <c r="AA117" s="315"/>
      <c r="AB117" s="316"/>
      <c r="AC117" s="316"/>
      <c r="AD117" s="316"/>
      <c r="AE117" s="316"/>
      <c r="AF117" s="316"/>
      <c r="AG117" s="317"/>
      <c r="AH117" s="315"/>
      <c r="AI117" s="316"/>
      <c r="AJ117" s="316"/>
      <c r="AK117" s="316"/>
      <c r="AL117" s="316"/>
      <c r="AM117" s="316"/>
      <c r="AN117" s="317"/>
      <c r="AO117" s="315"/>
      <c r="AP117" s="316"/>
      <c r="AQ117" s="316"/>
      <c r="AR117" s="316"/>
      <c r="AS117" s="316"/>
      <c r="AT117" s="316"/>
      <c r="AU117" s="317"/>
      <c r="AV117" s="315"/>
      <c r="AW117" s="316"/>
      <c r="AX117" s="316"/>
      <c r="AY117" s="316"/>
      <c r="AZ117" s="316"/>
      <c r="BA117" s="316"/>
      <c r="BB117" s="317"/>
      <c r="BC117" s="315"/>
      <c r="BD117" s="316"/>
      <c r="BE117" s="318"/>
      <c r="BF117" s="1507"/>
      <c r="BG117" s="1508"/>
      <c r="BH117" s="1509"/>
      <c r="BI117" s="1510"/>
      <c r="BJ117" s="1511"/>
      <c r="BK117" s="1512"/>
      <c r="BL117" s="1512"/>
      <c r="BM117" s="1512"/>
      <c r="BN117" s="1513"/>
    </row>
    <row r="118" spans="2:66" ht="20.25" customHeight="1" x14ac:dyDescent="0.15">
      <c r="B118" s="1520"/>
      <c r="C118" s="1621"/>
      <c r="D118" s="1622"/>
      <c r="E118" s="1600"/>
      <c r="F118" s="1617"/>
      <c r="G118" s="1521"/>
      <c r="H118" s="1522"/>
      <c r="I118" s="324"/>
      <c r="J118" s="325">
        <f>G117</f>
        <v>0</v>
      </c>
      <c r="K118" s="324"/>
      <c r="L118" s="325">
        <f>M117</f>
        <v>0</v>
      </c>
      <c r="M118" s="1523"/>
      <c r="N118" s="1524"/>
      <c r="O118" s="1525"/>
      <c r="P118" s="1526"/>
      <c r="Q118" s="1526"/>
      <c r="R118" s="1522"/>
      <c r="S118" s="1501"/>
      <c r="T118" s="1502"/>
      <c r="U118" s="1502"/>
      <c r="V118" s="1502"/>
      <c r="W118" s="1503"/>
      <c r="X118" s="319" t="s">
        <v>924</v>
      </c>
      <c r="Y118" s="320"/>
      <c r="Z118" s="321"/>
      <c r="AA118" s="307" t="str">
        <f>IF(AA117="","",VLOOKUP(AA117,'別紙１-１　シフト記号表（従来型・ユニット型共通）'!$C$6:$L$47,10,FALSE))</f>
        <v/>
      </c>
      <c r="AB118" s="308" t="str">
        <f>IF(AB117="","",VLOOKUP(AB117,'別紙１-１　シフト記号表（従来型・ユニット型共通）'!$C$6:$L$47,10,FALSE))</f>
        <v/>
      </c>
      <c r="AC118" s="308" t="str">
        <f>IF(AC117="","",VLOOKUP(AC117,'別紙１-１　シフト記号表（従来型・ユニット型共通）'!$C$6:$L$47,10,FALSE))</f>
        <v/>
      </c>
      <c r="AD118" s="308" t="str">
        <f>IF(AD117="","",VLOOKUP(AD117,'別紙１-１　シフト記号表（従来型・ユニット型共通）'!$C$6:$L$47,10,FALSE))</f>
        <v/>
      </c>
      <c r="AE118" s="308" t="str">
        <f>IF(AE117="","",VLOOKUP(AE117,'別紙１-１　シフト記号表（従来型・ユニット型共通）'!$C$6:$L$47,10,FALSE))</f>
        <v/>
      </c>
      <c r="AF118" s="308" t="str">
        <f>IF(AF117="","",VLOOKUP(AF117,'別紙１-１　シフト記号表（従来型・ユニット型共通）'!$C$6:$L$47,10,FALSE))</f>
        <v/>
      </c>
      <c r="AG118" s="309" t="str">
        <f>IF(AG117="","",VLOOKUP(AG117,'別紙１-１　シフト記号表（従来型・ユニット型共通）'!$C$6:$L$47,10,FALSE))</f>
        <v/>
      </c>
      <c r="AH118" s="307" t="str">
        <f>IF(AH117="","",VLOOKUP(AH117,'別紙１-１　シフト記号表（従来型・ユニット型共通）'!$C$6:$L$47,10,FALSE))</f>
        <v/>
      </c>
      <c r="AI118" s="308" t="str">
        <f>IF(AI117="","",VLOOKUP(AI117,'別紙１-１　シフト記号表（従来型・ユニット型共通）'!$C$6:$L$47,10,FALSE))</f>
        <v/>
      </c>
      <c r="AJ118" s="308" t="str">
        <f>IF(AJ117="","",VLOOKUP(AJ117,'別紙１-１　シフト記号表（従来型・ユニット型共通）'!$C$6:$L$47,10,FALSE))</f>
        <v/>
      </c>
      <c r="AK118" s="308" t="str">
        <f>IF(AK117="","",VLOOKUP(AK117,'別紙１-１　シフト記号表（従来型・ユニット型共通）'!$C$6:$L$47,10,FALSE))</f>
        <v/>
      </c>
      <c r="AL118" s="308" t="str">
        <f>IF(AL117="","",VLOOKUP(AL117,'別紙１-１　シフト記号表（従来型・ユニット型共通）'!$C$6:$L$47,10,FALSE))</f>
        <v/>
      </c>
      <c r="AM118" s="308" t="str">
        <f>IF(AM117="","",VLOOKUP(AM117,'別紙１-１　シフト記号表（従来型・ユニット型共通）'!$C$6:$L$47,10,FALSE))</f>
        <v/>
      </c>
      <c r="AN118" s="309" t="str">
        <f>IF(AN117="","",VLOOKUP(AN117,'別紙１-１　シフト記号表（従来型・ユニット型共通）'!$C$6:$L$47,10,FALSE))</f>
        <v/>
      </c>
      <c r="AO118" s="307" t="str">
        <f>IF(AO117="","",VLOOKUP(AO117,'別紙１-１　シフト記号表（従来型・ユニット型共通）'!$C$6:$L$47,10,FALSE))</f>
        <v/>
      </c>
      <c r="AP118" s="308" t="str">
        <f>IF(AP117="","",VLOOKUP(AP117,'別紙１-１　シフト記号表（従来型・ユニット型共通）'!$C$6:$L$47,10,FALSE))</f>
        <v/>
      </c>
      <c r="AQ118" s="308" t="str">
        <f>IF(AQ117="","",VLOOKUP(AQ117,'別紙１-１　シフト記号表（従来型・ユニット型共通）'!$C$6:$L$47,10,FALSE))</f>
        <v/>
      </c>
      <c r="AR118" s="308" t="str">
        <f>IF(AR117="","",VLOOKUP(AR117,'別紙１-１　シフト記号表（従来型・ユニット型共通）'!$C$6:$L$47,10,FALSE))</f>
        <v/>
      </c>
      <c r="AS118" s="308" t="str">
        <f>IF(AS117="","",VLOOKUP(AS117,'別紙１-１　シフト記号表（従来型・ユニット型共通）'!$C$6:$L$47,10,FALSE))</f>
        <v/>
      </c>
      <c r="AT118" s="308" t="str">
        <f>IF(AT117="","",VLOOKUP(AT117,'別紙１-１　シフト記号表（従来型・ユニット型共通）'!$C$6:$L$47,10,FALSE))</f>
        <v/>
      </c>
      <c r="AU118" s="309" t="str">
        <f>IF(AU117="","",VLOOKUP(AU117,'別紙１-１　シフト記号表（従来型・ユニット型共通）'!$C$6:$L$47,10,FALSE))</f>
        <v/>
      </c>
      <c r="AV118" s="307" t="str">
        <f>IF(AV117="","",VLOOKUP(AV117,'別紙１-１　シフト記号表（従来型・ユニット型共通）'!$C$6:$L$47,10,FALSE))</f>
        <v/>
      </c>
      <c r="AW118" s="308" t="str">
        <f>IF(AW117="","",VLOOKUP(AW117,'別紙１-１　シフト記号表（従来型・ユニット型共通）'!$C$6:$L$47,10,FALSE))</f>
        <v/>
      </c>
      <c r="AX118" s="308" t="str">
        <f>IF(AX117="","",VLOOKUP(AX117,'別紙１-１　シフト記号表（従来型・ユニット型共通）'!$C$6:$L$47,10,FALSE))</f>
        <v/>
      </c>
      <c r="AY118" s="308" t="str">
        <f>IF(AY117="","",VLOOKUP(AY117,'別紙１-１　シフト記号表（従来型・ユニット型共通）'!$C$6:$L$47,10,FALSE))</f>
        <v/>
      </c>
      <c r="AZ118" s="308" t="str">
        <f>IF(AZ117="","",VLOOKUP(AZ117,'別紙１-１　シフト記号表（従来型・ユニット型共通）'!$C$6:$L$47,10,FALSE))</f>
        <v/>
      </c>
      <c r="BA118" s="308" t="str">
        <f>IF(BA117="","",VLOOKUP(BA117,'別紙１-１　シフト記号表（従来型・ユニット型共通）'!$C$6:$L$47,10,FALSE))</f>
        <v/>
      </c>
      <c r="BB118" s="309" t="str">
        <f>IF(BB117="","",VLOOKUP(BB117,'別紙１-１　シフト記号表（従来型・ユニット型共通）'!$C$6:$L$47,10,FALSE))</f>
        <v/>
      </c>
      <c r="BC118" s="307" t="str">
        <f>IF(BC117="","",VLOOKUP(BC117,'別紙１-１　シフト記号表（従来型・ユニット型共通）'!$C$6:$L$47,10,FALSE))</f>
        <v/>
      </c>
      <c r="BD118" s="308" t="str">
        <f>IF(BD117="","",VLOOKUP(BD117,'別紙１-１　シフト記号表（従来型・ユニット型共通）'!$C$6:$L$47,10,FALSE))</f>
        <v/>
      </c>
      <c r="BE118" s="308" t="str">
        <f>IF(BE117="","",VLOOKUP(BE117,'別紙１-１　シフト記号表（従来型・ユニット型共通）'!$C$6:$L$47,10,FALSE))</f>
        <v/>
      </c>
      <c r="BF118" s="1530">
        <f>IF($BI$3="４週",SUM(AA118:BB118),IF($BI$3="暦月",SUM(AA118:BE118),""))</f>
        <v>0</v>
      </c>
      <c r="BG118" s="1531"/>
      <c r="BH118" s="1532">
        <f>IF($BI$3="４週",BF118/4,IF($BI$3="暦月",(BF118/($BI$8/7)),""))</f>
        <v>0</v>
      </c>
      <c r="BI118" s="1531"/>
      <c r="BJ118" s="1527"/>
      <c r="BK118" s="1528"/>
      <c r="BL118" s="1528"/>
      <c r="BM118" s="1528"/>
      <c r="BN118" s="1529"/>
    </row>
    <row r="119" spans="2:66" ht="20.25" customHeight="1" x14ac:dyDescent="0.15">
      <c r="B119" s="1487">
        <f>B117+1</f>
        <v>52</v>
      </c>
      <c r="C119" s="1614"/>
      <c r="D119" s="1616"/>
      <c r="E119" s="1600"/>
      <c r="F119" s="1617"/>
      <c r="G119" s="1489"/>
      <c r="H119" s="1490"/>
      <c r="I119" s="302"/>
      <c r="J119" s="303"/>
      <c r="K119" s="302"/>
      <c r="L119" s="303"/>
      <c r="M119" s="1493"/>
      <c r="N119" s="1494"/>
      <c r="O119" s="1497"/>
      <c r="P119" s="1498"/>
      <c r="Q119" s="1498"/>
      <c r="R119" s="1490"/>
      <c r="S119" s="1501"/>
      <c r="T119" s="1502"/>
      <c r="U119" s="1502"/>
      <c r="V119" s="1502"/>
      <c r="W119" s="1503"/>
      <c r="X119" s="322" t="s">
        <v>921</v>
      </c>
      <c r="Z119" s="323"/>
      <c r="AA119" s="315"/>
      <c r="AB119" s="316"/>
      <c r="AC119" s="316"/>
      <c r="AD119" s="316"/>
      <c r="AE119" s="316"/>
      <c r="AF119" s="316"/>
      <c r="AG119" s="317"/>
      <c r="AH119" s="315"/>
      <c r="AI119" s="316"/>
      <c r="AJ119" s="316"/>
      <c r="AK119" s="316"/>
      <c r="AL119" s="316"/>
      <c r="AM119" s="316"/>
      <c r="AN119" s="317"/>
      <c r="AO119" s="315"/>
      <c r="AP119" s="316"/>
      <c r="AQ119" s="316"/>
      <c r="AR119" s="316"/>
      <c r="AS119" s="316"/>
      <c r="AT119" s="316"/>
      <c r="AU119" s="317"/>
      <c r="AV119" s="315"/>
      <c r="AW119" s="316"/>
      <c r="AX119" s="316"/>
      <c r="AY119" s="316"/>
      <c r="AZ119" s="316"/>
      <c r="BA119" s="316"/>
      <c r="BB119" s="317"/>
      <c r="BC119" s="315"/>
      <c r="BD119" s="316"/>
      <c r="BE119" s="318"/>
      <c r="BF119" s="1507"/>
      <c r="BG119" s="1508"/>
      <c r="BH119" s="1509"/>
      <c r="BI119" s="1510"/>
      <c r="BJ119" s="1511"/>
      <c r="BK119" s="1512"/>
      <c r="BL119" s="1512"/>
      <c r="BM119" s="1512"/>
      <c r="BN119" s="1513"/>
    </row>
    <row r="120" spans="2:66" ht="20.25" customHeight="1" x14ac:dyDescent="0.15">
      <c r="B120" s="1520"/>
      <c r="C120" s="1621"/>
      <c r="D120" s="1622"/>
      <c r="E120" s="1600"/>
      <c r="F120" s="1617"/>
      <c r="G120" s="1521"/>
      <c r="H120" s="1522"/>
      <c r="I120" s="324"/>
      <c r="J120" s="325">
        <f>G119</f>
        <v>0</v>
      </c>
      <c r="K120" s="324"/>
      <c r="L120" s="325">
        <f>M119</f>
        <v>0</v>
      </c>
      <c r="M120" s="1523"/>
      <c r="N120" s="1524"/>
      <c r="O120" s="1525"/>
      <c r="P120" s="1526"/>
      <c r="Q120" s="1526"/>
      <c r="R120" s="1522"/>
      <c r="S120" s="1501"/>
      <c r="T120" s="1502"/>
      <c r="U120" s="1502"/>
      <c r="V120" s="1502"/>
      <c r="W120" s="1503"/>
      <c r="X120" s="319" t="s">
        <v>924</v>
      </c>
      <c r="Y120" s="320"/>
      <c r="Z120" s="321"/>
      <c r="AA120" s="307" t="str">
        <f>IF(AA119="","",VLOOKUP(AA119,'別紙１-１　シフト記号表（従来型・ユニット型共通）'!$C$6:$L$47,10,FALSE))</f>
        <v/>
      </c>
      <c r="AB120" s="308" t="str">
        <f>IF(AB119="","",VLOOKUP(AB119,'別紙１-１　シフト記号表（従来型・ユニット型共通）'!$C$6:$L$47,10,FALSE))</f>
        <v/>
      </c>
      <c r="AC120" s="308" t="str">
        <f>IF(AC119="","",VLOOKUP(AC119,'別紙１-１　シフト記号表（従来型・ユニット型共通）'!$C$6:$L$47,10,FALSE))</f>
        <v/>
      </c>
      <c r="AD120" s="308" t="str">
        <f>IF(AD119="","",VLOOKUP(AD119,'別紙１-１　シフト記号表（従来型・ユニット型共通）'!$C$6:$L$47,10,FALSE))</f>
        <v/>
      </c>
      <c r="AE120" s="308" t="str">
        <f>IF(AE119="","",VLOOKUP(AE119,'別紙１-１　シフト記号表（従来型・ユニット型共通）'!$C$6:$L$47,10,FALSE))</f>
        <v/>
      </c>
      <c r="AF120" s="308" t="str">
        <f>IF(AF119="","",VLOOKUP(AF119,'別紙１-１　シフト記号表（従来型・ユニット型共通）'!$C$6:$L$47,10,FALSE))</f>
        <v/>
      </c>
      <c r="AG120" s="309" t="str">
        <f>IF(AG119="","",VLOOKUP(AG119,'別紙１-１　シフト記号表（従来型・ユニット型共通）'!$C$6:$L$47,10,FALSE))</f>
        <v/>
      </c>
      <c r="AH120" s="307" t="str">
        <f>IF(AH119="","",VLOOKUP(AH119,'別紙１-１　シフト記号表（従来型・ユニット型共通）'!$C$6:$L$47,10,FALSE))</f>
        <v/>
      </c>
      <c r="AI120" s="308" t="str">
        <f>IF(AI119="","",VLOOKUP(AI119,'別紙１-１　シフト記号表（従来型・ユニット型共通）'!$C$6:$L$47,10,FALSE))</f>
        <v/>
      </c>
      <c r="AJ120" s="308" t="str">
        <f>IF(AJ119="","",VLOOKUP(AJ119,'別紙１-１　シフト記号表（従来型・ユニット型共通）'!$C$6:$L$47,10,FALSE))</f>
        <v/>
      </c>
      <c r="AK120" s="308" t="str">
        <f>IF(AK119="","",VLOOKUP(AK119,'別紙１-１　シフト記号表（従来型・ユニット型共通）'!$C$6:$L$47,10,FALSE))</f>
        <v/>
      </c>
      <c r="AL120" s="308" t="str">
        <f>IF(AL119="","",VLOOKUP(AL119,'別紙１-１　シフト記号表（従来型・ユニット型共通）'!$C$6:$L$47,10,FALSE))</f>
        <v/>
      </c>
      <c r="AM120" s="308" t="str">
        <f>IF(AM119="","",VLOOKUP(AM119,'別紙１-１　シフト記号表（従来型・ユニット型共通）'!$C$6:$L$47,10,FALSE))</f>
        <v/>
      </c>
      <c r="AN120" s="309" t="str">
        <f>IF(AN119="","",VLOOKUP(AN119,'別紙１-１　シフト記号表（従来型・ユニット型共通）'!$C$6:$L$47,10,FALSE))</f>
        <v/>
      </c>
      <c r="AO120" s="307" t="str">
        <f>IF(AO119="","",VLOOKUP(AO119,'別紙１-１　シフト記号表（従来型・ユニット型共通）'!$C$6:$L$47,10,FALSE))</f>
        <v/>
      </c>
      <c r="AP120" s="308" t="str">
        <f>IF(AP119="","",VLOOKUP(AP119,'別紙１-１　シフト記号表（従来型・ユニット型共通）'!$C$6:$L$47,10,FALSE))</f>
        <v/>
      </c>
      <c r="AQ120" s="308" t="str">
        <f>IF(AQ119="","",VLOOKUP(AQ119,'別紙１-１　シフト記号表（従来型・ユニット型共通）'!$C$6:$L$47,10,FALSE))</f>
        <v/>
      </c>
      <c r="AR120" s="308" t="str">
        <f>IF(AR119="","",VLOOKUP(AR119,'別紙１-１　シフト記号表（従来型・ユニット型共通）'!$C$6:$L$47,10,FALSE))</f>
        <v/>
      </c>
      <c r="AS120" s="308" t="str">
        <f>IF(AS119="","",VLOOKUP(AS119,'別紙１-１　シフト記号表（従来型・ユニット型共通）'!$C$6:$L$47,10,FALSE))</f>
        <v/>
      </c>
      <c r="AT120" s="308" t="str">
        <f>IF(AT119="","",VLOOKUP(AT119,'別紙１-１　シフト記号表（従来型・ユニット型共通）'!$C$6:$L$47,10,FALSE))</f>
        <v/>
      </c>
      <c r="AU120" s="309" t="str">
        <f>IF(AU119="","",VLOOKUP(AU119,'別紙１-１　シフト記号表（従来型・ユニット型共通）'!$C$6:$L$47,10,FALSE))</f>
        <v/>
      </c>
      <c r="AV120" s="307" t="str">
        <f>IF(AV119="","",VLOOKUP(AV119,'別紙１-１　シフト記号表（従来型・ユニット型共通）'!$C$6:$L$47,10,FALSE))</f>
        <v/>
      </c>
      <c r="AW120" s="308" t="str">
        <f>IF(AW119="","",VLOOKUP(AW119,'別紙１-１　シフト記号表（従来型・ユニット型共通）'!$C$6:$L$47,10,FALSE))</f>
        <v/>
      </c>
      <c r="AX120" s="308" t="str">
        <f>IF(AX119="","",VLOOKUP(AX119,'別紙１-１　シフト記号表（従来型・ユニット型共通）'!$C$6:$L$47,10,FALSE))</f>
        <v/>
      </c>
      <c r="AY120" s="308" t="str">
        <f>IF(AY119="","",VLOOKUP(AY119,'別紙１-１　シフト記号表（従来型・ユニット型共通）'!$C$6:$L$47,10,FALSE))</f>
        <v/>
      </c>
      <c r="AZ120" s="308" t="str">
        <f>IF(AZ119="","",VLOOKUP(AZ119,'別紙１-１　シフト記号表（従来型・ユニット型共通）'!$C$6:$L$47,10,FALSE))</f>
        <v/>
      </c>
      <c r="BA120" s="308" t="str">
        <f>IF(BA119="","",VLOOKUP(BA119,'別紙１-１　シフト記号表（従来型・ユニット型共通）'!$C$6:$L$47,10,FALSE))</f>
        <v/>
      </c>
      <c r="BB120" s="309" t="str">
        <f>IF(BB119="","",VLOOKUP(BB119,'別紙１-１　シフト記号表（従来型・ユニット型共通）'!$C$6:$L$47,10,FALSE))</f>
        <v/>
      </c>
      <c r="BC120" s="307" t="str">
        <f>IF(BC119="","",VLOOKUP(BC119,'別紙１-１　シフト記号表（従来型・ユニット型共通）'!$C$6:$L$47,10,FALSE))</f>
        <v/>
      </c>
      <c r="BD120" s="308" t="str">
        <f>IF(BD119="","",VLOOKUP(BD119,'別紙１-１　シフト記号表（従来型・ユニット型共通）'!$C$6:$L$47,10,FALSE))</f>
        <v/>
      </c>
      <c r="BE120" s="308" t="str">
        <f>IF(BE119="","",VLOOKUP(BE119,'別紙１-１　シフト記号表（従来型・ユニット型共通）'!$C$6:$L$47,10,FALSE))</f>
        <v/>
      </c>
      <c r="BF120" s="1530">
        <f>IF($BI$3="４週",SUM(AA120:BB120),IF($BI$3="暦月",SUM(AA120:BE120),""))</f>
        <v>0</v>
      </c>
      <c r="BG120" s="1531"/>
      <c r="BH120" s="1532">
        <f>IF($BI$3="４週",BF120/4,IF($BI$3="暦月",(BF120/($BI$8/7)),""))</f>
        <v>0</v>
      </c>
      <c r="BI120" s="1531"/>
      <c r="BJ120" s="1527"/>
      <c r="BK120" s="1528"/>
      <c r="BL120" s="1528"/>
      <c r="BM120" s="1528"/>
      <c r="BN120" s="1529"/>
    </row>
    <row r="121" spans="2:66" ht="20.25" customHeight="1" x14ac:dyDescent="0.15">
      <c r="B121" s="1487">
        <f>B119+1</f>
        <v>53</v>
      </c>
      <c r="C121" s="1614"/>
      <c r="D121" s="1616"/>
      <c r="E121" s="1600"/>
      <c r="F121" s="1617"/>
      <c r="G121" s="1489"/>
      <c r="H121" s="1490"/>
      <c r="I121" s="302"/>
      <c r="J121" s="303"/>
      <c r="K121" s="302"/>
      <c r="L121" s="303"/>
      <c r="M121" s="1493"/>
      <c r="N121" s="1494"/>
      <c r="O121" s="1497"/>
      <c r="P121" s="1498"/>
      <c r="Q121" s="1498"/>
      <c r="R121" s="1490"/>
      <c r="S121" s="1501"/>
      <c r="T121" s="1502"/>
      <c r="U121" s="1502"/>
      <c r="V121" s="1502"/>
      <c r="W121" s="1503"/>
      <c r="X121" s="322" t="s">
        <v>921</v>
      </c>
      <c r="Z121" s="323"/>
      <c r="AA121" s="315"/>
      <c r="AB121" s="316"/>
      <c r="AC121" s="316"/>
      <c r="AD121" s="316"/>
      <c r="AE121" s="316"/>
      <c r="AF121" s="316"/>
      <c r="AG121" s="317"/>
      <c r="AH121" s="315"/>
      <c r="AI121" s="316"/>
      <c r="AJ121" s="316"/>
      <c r="AK121" s="316"/>
      <c r="AL121" s="316"/>
      <c r="AM121" s="316"/>
      <c r="AN121" s="317"/>
      <c r="AO121" s="315"/>
      <c r="AP121" s="316"/>
      <c r="AQ121" s="316"/>
      <c r="AR121" s="316"/>
      <c r="AS121" s="316"/>
      <c r="AT121" s="316"/>
      <c r="AU121" s="317"/>
      <c r="AV121" s="315"/>
      <c r="AW121" s="316"/>
      <c r="AX121" s="316"/>
      <c r="AY121" s="316"/>
      <c r="AZ121" s="316"/>
      <c r="BA121" s="316"/>
      <c r="BB121" s="317"/>
      <c r="BC121" s="315"/>
      <c r="BD121" s="316"/>
      <c r="BE121" s="318"/>
      <c r="BF121" s="1507"/>
      <c r="BG121" s="1508"/>
      <c r="BH121" s="1509"/>
      <c r="BI121" s="1510"/>
      <c r="BJ121" s="1511"/>
      <c r="BK121" s="1512"/>
      <c r="BL121" s="1512"/>
      <c r="BM121" s="1512"/>
      <c r="BN121" s="1513"/>
    </row>
    <row r="122" spans="2:66" ht="20.25" customHeight="1" x14ac:dyDescent="0.15">
      <c r="B122" s="1520"/>
      <c r="C122" s="1621"/>
      <c r="D122" s="1622"/>
      <c r="E122" s="1600"/>
      <c r="F122" s="1617"/>
      <c r="G122" s="1521"/>
      <c r="H122" s="1522"/>
      <c r="I122" s="324"/>
      <c r="J122" s="325">
        <f>G121</f>
        <v>0</v>
      </c>
      <c r="K122" s="324"/>
      <c r="L122" s="325">
        <f>M121</f>
        <v>0</v>
      </c>
      <c r="M122" s="1523"/>
      <c r="N122" s="1524"/>
      <c r="O122" s="1525"/>
      <c r="P122" s="1526"/>
      <c r="Q122" s="1526"/>
      <c r="R122" s="1522"/>
      <c r="S122" s="1501"/>
      <c r="T122" s="1502"/>
      <c r="U122" s="1502"/>
      <c r="V122" s="1502"/>
      <c r="W122" s="1503"/>
      <c r="X122" s="319" t="s">
        <v>924</v>
      </c>
      <c r="Y122" s="320"/>
      <c r="Z122" s="321"/>
      <c r="AA122" s="307" t="str">
        <f>IF(AA121="","",VLOOKUP(AA121,'別紙１-１　シフト記号表（従来型・ユニット型共通）'!$C$6:$L$47,10,FALSE))</f>
        <v/>
      </c>
      <c r="AB122" s="308" t="str">
        <f>IF(AB121="","",VLOOKUP(AB121,'別紙１-１　シフト記号表（従来型・ユニット型共通）'!$C$6:$L$47,10,FALSE))</f>
        <v/>
      </c>
      <c r="AC122" s="308" t="str">
        <f>IF(AC121="","",VLOOKUP(AC121,'別紙１-１　シフト記号表（従来型・ユニット型共通）'!$C$6:$L$47,10,FALSE))</f>
        <v/>
      </c>
      <c r="AD122" s="308" t="str">
        <f>IF(AD121="","",VLOOKUP(AD121,'別紙１-１　シフト記号表（従来型・ユニット型共通）'!$C$6:$L$47,10,FALSE))</f>
        <v/>
      </c>
      <c r="AE122" s="308" t="str">
        <f>IF(AE121="","",VLOOKUP(AE121,'別紙１-１　シフト記号表（従来型・ユニット型共通）'!$C$6:$L$47,10,FALSE))</f>
        <v/>
      </c>
      <c r="AF122" s="308" t="str">
        <f>IF(AF121="","",VLOOKUP(AF121,'別紙１-１　シフト記号表（従来型・ユニット型共通）'!$C$6:$L$47,10,FALSE))</f>
        <v/>
      </c>
      <c r="AG122" s="309" t="str">
        <f>IF(AG121="","",VLOOKUP(AG121,'別紙１-１　シフト記号表（従来型・ユニット型共通）'!$C$6:$L$47,10,FALSE))</f>
        <v/>
      </c>
      <c r="AH122" s="307" t="str">
        <f>IF(AH121="","",VLOOKUP(AH121,'別紙１-１　シフト記号表（従来型・ユニット型共通）'!$C$6:$L$47,10,FALSE))</f>
        <v/>
      </c>
      <c r="AI122" s="308" t="str">
        <f>IF(AI121="","",VLOOKUP(AI121,'別紙１-１　シフト記号表（従来型・ユニット型共通）'!$C$6:$L$47,10,FALSE))</f>
        <v/>
      </c>
      <c r="AJ122" s="308" t="str">
        <f>IF(AJ121="","",VLOOKUP(AJ121,'別紙１-１　シフト記号表（従来型・ユニット型共通）'!$C$6:$L$47,10,FALSE))</f>
        <v/>
      </c>
      <c r="AK122" s="308" t="str">
        <f>IF(AK121="","",VLOOKUP(AK121,'別紙１-１　シフト記号表（従来型・ユニット型共通）'!$C$6:$L$47,10,FALSE))</f>
        <v/>
      </c>
      <c r="AL122" s="308" t="str">
        <f>IF(AL121="","",VLOOKUP(AL121,'別紙１-１　シフト記号表（従来型・ユニット型共通）'!$C$6:$L$47,10,FALSE))</f>
        <v/>
      </c>
      <c r="AM122" s="308" t="str">
        <f>IF(AM121="","",VLOOKUP(AM121,'別紙１-１　シフト記号表（従来型・ユニット型共通）'!$C$6:$L$47,10,FALSE))</f>
        <v/>
      </c>
      <c r="AN122" s="309" t="str">
        <f>IF(AN121="","",VLOOKUP(AN121,'別紙１-１　シフト記号表（従来型・ユニット型共通）'!$C$6:$L$47,10,FALSE))</f>
        <v/>
      </c>
      <c r="AO122" s="307" t="str">
        <f>IF(AO121="","",VLOOKUP(AO121,'別紙１-１　シフト記号表（従来型・ユニット型共通）'!$C$6:$L$47,10,FALSE))</f>
        <v/>
      </c>
      <c r="AP122" s="308" t="str">
        <f>IF(AP121="","",VLOOKUP(AP121,'別紙１-１　シフト記号表（従来型・ユニット型共通）'!$C$6:$L$47,10,FALSE))</f>
        <v/>
      </c>
      <c r="AQ122" s="308" t="str">
        <f>IF(AQ121="","",VLOOKUP(AQ121,'別紙１-１　シフト記号表（従来型・ユニット型共通）'!$C$6:$L$47,10,FALSE))</f>
        <v/>
      </c>
      <c r="AR122" s="308" t="str">
        <f>IF(AR121="","",VLOOKUP(AR121,'別紙１-１　シフト記号表（従来型・ユニット型共通）'!$C$6:$L$47,10,FALSE))</f>
        <v/>
      </c>
      <c r="AS122" s="308" t="str">
        <f>IF(AS121="","",VLOOKUP(AS121,'別紙１-１　シフト記号表（従来型・ユニット型共通）'!$C$6:$L$47,10,FALSE))</f>
        <v/>
      </c>
      <c r="AT122" s="308" t="str">
        <f>IF(AT121="","",VLOOKUP(AT121,'別紙１-１　シフト記号表（従来型・ユニット型共通）'!$C$6:$L$47,10,FALSE))</f>
        <v/>
      </c>
      <c r="AU122" s="309" t="str">
        <f>IF(AU121="","",VLOOKUP(AU121,'別紙１-１　シフト記号表（従来型・ユニット型共通）'!$C$6:$L$47,10,FALSE))</f>
        <v/>
      </c>
      <c r="AV122" s="307" t="str">
        <f>IF(AV121="","",VLOOKUP(AV121,'別紙１-１　シフト記号表（従来型・ユニット型共通）'!$C$6:$L$47,10,FALSE))</f>
        <v/>
      </c>
      <c r="AW122" s="308" t="str">
        <f>IF(AW121="","",VLOOKUP(AW121,'別紙１-１　シフト記号表（従来型・ユニット型共通）'!$C$6:$L$47,10,FALSE))</f>
        <v/>
      </c>
      <c r="AX122" s="308" t="str">
        <f>IF(AX121="","",VLOOKUP(AX121,'別紙１-１　シフト記号表（従来型・ユニット型共通）'!$C$6:$L$47,10,FALSE))</f>
        <v/>
      </c>
      <c r="AY122" s="308" t="str">
        <f>IF(AY121="","",VLOOKUP(AY121,'別紙１-１　シフト記号表（従来型・ユニット型共通）'!$C$6:$L$47,10,FALSE))</f>
        <v/>
      </c>
      <c r="AZ122" s="308" t="str">
        <f>IF(AZ121="","",VLOOKUP(AZ121,'別紙１-１　シフト記号表（従来型・ユニット型共通）'!$C$6:$L$47,10,FALSE))</f>
        <v/>
      </c>
      <c r="BA122" s="308" t="str">
        <f>IF(BA121="","",VLOOKUP(BA121,'別紙１-１　シフト記号表（従来型・ユニット型共通）'!$C$6:$L$47,10,FALSE))</f>
        <v/>
      </c>
      <c r="BB122" s="309" t="str">
        <f>IF(BB121="","",VLOOKUP(BB121,'別紙１-１　シフト記号表（従来型・ユニット型共通）'!$C$6:$L$47,10,FALSE))</f>
        <v/>
      </c>
      <c r="BC122" s="307" t="str">
        <f>IF(BC121="","",VLOOKUP(BC121,'別紙１-１　シフト記号表（従来型・ユニット型共通）'!$C$6:$L$47,10,FALSE))</f>
        <v/>
      </c>
      <c r="BD122" s="308" t="str">
        <f>IF(BD121="","",VLOOKUP(BD121,'別紙１-１　シフト記号表（従来型・ユニット型共通）'!$C$6:$L$47,10,FALSE))</f>
        <v/>
      </c>
      <c r="BE122" s="308" t="str">
        <f>IF(BE121="","",VLOOKUP(BE121,'別紙１-１　シフト記号表（従来型・ユニット型共通）'!$C$6:$L$47,10,FALSE))</f>
        <v/>
      </c>
      <c r="BF122" s="1530">
        <f>IF($BI$3="４週",SUM(AA122:BB122),IF($BI$3="暦月",SUM(AA122:BE122),""))</f>
        <v>0</v>
      </c>
      <c r="BG122" s="1531"/>
      <c r="BH122" s="1532">
        <f>IF($BI$3="４週",BF122/4,IF($BI$3="暦月",(BF122/($BI$8/7)),""))</f>
        <v>0</v>
      </c>
      <c r="BI122" s="1531"/>
      <c r="BJ122" s="1527"/>
      <c r="BK122" s="1528"/>
      <c r="BL122" s="1528"/>
      <c r="BM122" s="1528"/>
      <c r="BN122" s="1529"/>
    </row>
    <row r="123" spans="2:66" ht="20.25" customHeight="1" x14ac:dyDescent="0.15">
      <c r="B123" s="1487">
        <f>B121+1</f>
        <v>54</v>
      </c>
      <c r="C123" s="1614"/>
      <c r="D123" s="1616"/>
      <c r="E123" s="1600"/>
      <c r="F123" s="1617"/>
      <c r="G123" s="1489"/>
      <c r="H123" s="1490"/>
      <c r="I123" s="302"/>
      <c r="J123" s="303"/>
      <c r="K123" s="302"/>
      <c r="L123" s="303"/>
      <c r="M123" s="1493"/>
      <c r="N123" s="1494"/>
      <c r="O123" s="1497"/>
      <c r="P123" s="1498"/>
      <c r="Q123" s="1498"/>
      <c r="R123" s="1490"/>
      <c r="S123" s="1501"/>
      <c r="T123" s="1502"/>
      <c r="U123" s="1502"/>
      <c r="V123" s="1502"/>
      <c r="W123" s="1503"/>
      <c r="X123" s="322" t="s">
        <v>921</v>
      </c>
      <c r="Z123" s="323"/>
      <c r="AA123" s="315"/>
      <c r="AB123" s="316"/>
      <c r="AC123" s="316"/>
      <c r="AD123" s="316"/>
      <c r="AE123" s="316"/>
      <c r="AF123" s="316"/>
      <c r="AG123" s="317"/>
      <c r="AH123" s="315"/>
      <c r="AI123" s="316"/>
      <c r="AJ123" s="316"/>
      <c r="AK123" s="316"/>
      <c r="AL123" s="316"/>
      <c r="AM123" s="316"/>
      <c r="AN123" s="317"/>
      <c r="AO123" s="315"/>
      <c r="AP123" s="316"/>
      <c r="AQ123" s="316"/>
      <c r="AR123" s="316"/>
      <c r="AS123" s="316"/>
      <c r="AT123" s="316"/>
      <c r="AU123" s="317"/>
      <c r="AV123" s="315"/>
      <c r="AW123" s="316"/>
      <c r="AX123" s="316"/>
      <c r="AY123" s="316"/>
      <c r="AZ123" s="316"/>
      <c r="BA123" s="316"/>
      <c r="BB123" s="317"/>
      <c r="BC123" s="315"/>
      <c r="BD123" s="316"/>
      <c r="BE123" s="318"/>
      <c r="BF123" s="1507"/>
      <c r="BG123" s="1508"/>
      <c r="BH123" s="1509"/>
      <c r="BI123" s="1510"/>
      <c r="BJ123" s="1511"/>
      <c r="BK123" s="1512"/>
      <c r="BL123" s="1512"/>
      <c r="BM123" s="1512"/>
      <c r="BN123" s="1513"/>
    </row>
    <row r="124" spans="2:66" ht="20.25" customHeight="1" x14ac:dyDescent="0.15">
      <c r="B124" s="1520"/>
      <c r="C124" s="1621"/>
      <c r="D124" s="1622"/>
      <c r="E124" s="1600"/>
      <c r="F124" s="1617"/>
      <c r="G124" s="1521"/>
      <c r="H124" s="1522"/>
      <c r="I124" s="324"/>
      <c r="J124" s="325">
        <f>G123</f>
        <v>0</v>
      </c>
      <c r="K124" s="324"/>
      <c r="L124" s="325">
        <f>M123</f>
        <v>0</v>
      </c>
      <c r="M124" s="1523"/>
      <c r="N124" s="1524"/>
      <c r="O124" s="1525"/>
      <c r="P124" s="1526"/>
      <c r="Q124" s="1526"/>
      <c r="R124" s="1522"/>
      <c r="S124" s="1501"/>
      <c r="T124" s="1502"/>
      <c r="U124" s="1502"/>
      <c r="V124" s="1502"/>
      <c r="W124" s="1503"/>
      <c r="X124" s="319" t="s">
        <v>924</v>
      </c>
      <c r="Y124" s="320"/>
      <c r="Z124" s="321"/>
      <c r="AA124" s="307" t="str">
        <f>IF(AA123="","",VLOOKUP(AA123,'別紙１-１　シフト記号表（従来型・ユニット型共通）'!$C$6:$L$47,10,FALSE))</f>
        <v/>
      </c>
      <c r="AB124" s="308" t="str">
        <f>IF(AB123="","",VLOOKUP(AB123,'別紙１-１　シフト記号表（従来型・ユニット型共通）'!$C$6:$L$47,10,FALSE))</f>
        <v/>
      </c>
      <c r="AC124" s="308" t="str">
        <f>IF(AC123="","",VLOOKUP(AC123,'別紙１-１　シフト記号表（従来型・ユニット型共通）'!$C$6:$L$47,10,FALSE))</f>
        <v/>
      </c>
      <c r="AD124" s="308" t="str">
        <f>IF(AD123="","",VLOOKUP(AD123,'別紙１-１　シフト記号表（従来型・ユニット型共通）'!$C$6:$L$47,10,FALSE))</f>
        <v/>
      </c>
      <c r="AE124" s="308" t="str">
        <f>IF(AE123="","",VLOOKUP(AE123,'別紙１-１　シフト記号表（従来型・ユニット型共通）'!$C$6:$L$47,10,FALSE))</f>
        <v/>
      </c>
      <c r="AF124" s="308" t="str">
        <f>IF(AF123="","",VLOOKUP(AF123,'別紙１-１　シフト記号表（従来型・ユニット型共通）'!$C$6:$L$47,10,FALSE))</f>
        <v/>
      </c>
      <c r="AG124" s="309" t="str">
        <f>IF(AG123="","",VLOOKUP(AG123,'別紙１-１　シフト記号表（従来型・ユニット型共通）'!$C$6:$L$47,10,FALSE))</f>
        <v/>
      </c>
      <c r="AH124" s="307" t="str">
        <f>IF(AH123="","",VLOOKUP(AH123,'別紙１-１　シフト記号表（従来型・ユニット型共通）'!$C$6:$L$47,10,FALSE))</f>
        <v/>
      </c>
      <c r="AI124" s="308" t="str">
        <f>IF(AI123="","",VLOOKUP(AI123,'別紙１-１　シフト記号表（従来型・ユニット型共通）'!$C$6:$L$47,10,FALSE))</f>
        <v/>
      </c>
      <c r="AJ124" s="308" t="str">
        <f>IF(AJ123="","",VLOOKUP(AJ123,'別紙１-１　シフト記号表（従来型・ユニット型共通）'!$C$6:$L$47,10,FALSE))</f>
        <v/>
      </c>
      <c r="AK124" s="308" t="str">
        <f>IF(AK123="","",VLOOKUP(AK123,'別紙１-１　シフト記号表（従来型・ユニット型共通）'!$C$6:$L$47,10,FALSE))</f>
        <v/>
      </c>
      <c r="AL124" s="308" t="str">
        <f>IF(AL123="","",VLOOKUP(AL123,'別紙１-１　シフト記号表（従来型・ユニット型共通）'!$C$6:$L$47,10,FALSE))</f>
        <v/>
      </c>
      <c r="AM124" s="308" t="str">
        <f>IF(AM123="","",VLOOKUP(AM123,'別紙１-１　シフト記号表（従来型・ユニット型共通）'!$C$6:$L$47,10,FALSE))</f>
        <v/>
      </c>
      <c r="AN124" s="309" t="str">
        <f>IF(AN123="","",VLOOKUP(AN123,'別紙１-１　シフト記号表（従来型・ユニット型共通）'!$C$6:$L$47,10,FALSE))</f>
        <v/>
      </c>
      <c r="AO124" s="307" t="str">
        <f>IF(AO123="","",VLOOKUP(AO123,'別紙１-１　シフト記号表（従来型・ユニット型共通）'!$C$6:$L$47,10,FALSE))</f>
        <v/>
      </c>
      <c r="AP124" s="308" t="str">
        <f>IF(AP123="","",VLOOKUP(AP123,'別紙１-１　シフト記号表（従来型・ユニット型共通）'!$C$6:$L$47,10,FALSE))</f>
        <v/>
      </c>
      <c r="AQ124" s="308" t="str">
        <f>IF(AQ123="","",VLOOKUP(AQ123,'別紙１-１　シフト記号表（従来型・ユニット型共通）'!$C$6:$L$47,10,FALSE))</f>
        <v/>
      </c>
      <c r="AR124" s="308" t="str">
        <f>IF(AR123="","",VLOOKUP(AR123,'別紙１-１　シフト記号表（従来型・ユニット型共通）'!$C$6:$L$47,10,FALSE))</f>
        <v/>
      </c>
      <c r="AS124" s="308" t="str">
        <f>IF(AS123="","",VLOOKUP(AS123,'別紙１-１　シフト記号表（従来型・ユニット型共通）'!$C$6:$L$47,10,FALSE))</f>
        <v/>
      </c>
      <c r="AT124" s="308" t="str">
        <f>IF(AT123="","",VLOOKUP(AT123,'別紙１-１　シフト記号表（従来型・ユニット型共通）'!$C$6:$L$47,10,FALSE))</f>
        <v/>
      </c>
      <c r="AU124" s="309" t="str">
        <f>IF(AU123="","",VLOOKUP(AU123,'別紙１-１　シフト記号表（従来型・ユニット型共通）'!$C$6:$L$47,10,FALSE))</f>
        <v/>
      </c>
      <c r="AV124" s="307" t="str">
        <f>IF(AV123="","",VLOOKUP(AV123,'別紙１-１　シフト記号表（従来型・ユニット型共通）'!$C$6:$L$47,10,FALSE))</f>
        <v/>
      </c>
      <c r="AW124" s="308" t="str">
        <f>IF(AW123="","",VLOOKUP(AW123,'別紙１-１　シフト記号表（従来型・ユニット型共通）'!$C$6:$L$47,10,FALSE))</f>
        <v/>
      </c>
      <c r="AX124" s="308" t="str">
        <f>IF(AX123="","",VLOOKUP(AX123,'別紙１-１　シフト記号表（従来型・ユニット型共通）'!$C$6:$L$47,10,FALSE))</f>
        <v/>
      </c>
      <c r="AY124" s="308" t="str">
        <f>IF(AY123="","",VLOOKUP(AY123,'別紙１-１　シフト記号表（従来型・ユニット型共通）'!$C$6:$L$47,10,FALSE))</f>
        <v/>
      </c>
      <c r="AZ124" s="308" t="str">
        <f>IF(AZ123="","",VLOOKUP(AZ123,'別紙１-１　シフト記号表（従来型・ユニット型共通）'!$C$6:$L$47,10,FALSE))</f>
        <v/>
      </c>
      <c r="BA124" s="308" t="str">
        <f>IF(BA123="","",VLOOKUP(BA123,'別紙１-１　シフト記号表（従来型・ユニット型共通）'!$C$6:$L$47,10,FALSE))</f>
        <v/>
      </c>
      <c r="BB124" s="309" t="str">
        <f>IF(BB123="","",VLOOKUP(BB123,'別紙１-１　シフト記号表（従来型・ユニット型共通）'!$C$6:$L$47,10,FALSE))</f>
        <v/>
      </c>
      <c r="BC124" s="307" t="str">
        <f>IF(BC123="","",VLOOKUP(BC123,'別紙１-１　シフト記号表（従来型・ユニット型共通）'!$C$6:$L$47,10,FALSE))</f>
        <v/>
      </c>
      <c r="BD124" s="308" t="str">
        <f>IF(BD123="","",VLOOKUP(BD123,'別紙１-１　シフト記号表（従来型・ユニット型共通）'!$C$6:$L$47,10,FALSE))</f>
        <v/>
      </c>
      <c r="BE124" s="308" t="str">
        <f>IF(BE123="","",VLOOKUP(BE123,'別紙１-１　シフト記号表（従来型・ユニット型共通）'!$C$6:$L$47,10,FALSE))</f>
        <v/>
      </c>
      <c r="BF124" s="1530">
        <f>IF($BI$3="４週",SUM(AA124:BB124),IF($BI$3="暦月",SUM(AA124:BE124),""))</f>
        <v>0</v>
      </c>
      <c r="BG124" s="1531"/>
      <c r="BH124" s="1532">
        <f>IF($BI$3="４週",BF124/4,IF($BI$3="暦月",(BF124/($BI$8/7)),""))</f>
        <v>0</v>
      </c>
      <c r="BI124" s="1531"/>
      <c r="BJ124" s="1527"/>
      <c r="BK124" s="1528"/>
      <c r="BL124" s="1528"/>
      <c r="BM124" s="1528"/>
      <c r="BN124" s="1529"/>
    </row>
    <row r="125" spans="2:66" ht="20.25" customHeight="1" x14ac:dyDescent="0.15">
      <c r="B125" s="1487">
        <f>B123+1</f>
        <v>55</v>
      </c>
      <c r="C125" s="1614"/>
      <c r="D125" s="1616"/>
      <c r="E125" s="1600"/>
      <c r="F125" s="1617"/>
      <c r="G125" s="1489"/>
      <c r="H125" s="1490"/>
      <c r="I125" s="302"/>
      <c r="J125" s="303"/>
      <c r="K125" s="302"/>
      <c r="L125" s="303"/>
      <c r="M125" s="1493"/>
      <c r="N125" s="1494"/>
      <c r="O125" s="1497"/>
      <c r="P125" s="1498"/>
      <c r="Q125" s="1498"/>
      <c r="R125" s="1490"/>
      <c r="S125" s="1501"/>
      <c r="T125" s="1502"/>
      <c r="U125" s="1502"/>
      <c r="V125" s="1502"/>
      <c r="W125" s="1503"/>
      <c r="X125" s="322" t="s">
        <v>921</v>
      </c>
      <c r="Z125" s="323"/>
      <c r="AA125" s="315"/>
      <c r="AB125" s="316"/>
      <c r="AC125" s="316"/>
      <c r="AD125" s="316"/>
      <c r="AE125" s="316"/>
      <c r="AF125" s="316"/>
      <c r="AG125" s="317"/>
      <c r="AH125" s="315"/>
      <c r="AI125" s="316"/>
      <c r="AJ125" s="316"/>
      <c r="AK125" s="316"/>
      <c r="AL125" s="316"/>
      <c r="AM125" s="316"/>
      <c r="AN125" s="317"/>
      <c r="AO125" s="315"/>
      <c r="AP125" s="316"/>
      <c r="AQ125" s="316"/>
      <c r="AR125" s="316"/>
      <c r="AS125" s="316"/>
      <c r="AT125" s="316"/>
      <c r="AU125" s="317"/>
      <c r="AV125" s="315"/>
      <c r="AW125" s="316"/>
      <c r="AX125" s="316"/>
      <c r="AY125" s="316"/>
      <c r="AZ125" s="316"/>
      <c r="BA125" s="316"/>
      <c r="BB125" s="317"/>
      <c r="BC125" s="315"/>
      <c r="BD125" s="316"/>
      <c r="BE125" s="318"/>
      <c r="BF125" s="1507"/>
      <c r="BG125" s="1508"/>
      <c r="BH125" s="1509"/>
      <c r="BI125" s="1510"/>
      <c r="BJ125" s="1511"/>
      <c r="BK125" s="1512"/>
      <c r="BL125" s="1512"/>
      <c r="BM125" s="1512"/>
      <c r="BN125" s="1513"/>
    </row>
    <row r="126" spans="2:66" ht="20.25" customHeight="1" x14ac:dyDescent="0.15">
      <c r="B126" s="1520"/>
      <c r="C126" s="1621"/>
      <c r="D126" s="1622"/>
      <c r="E126" s="1600"/>
      <c r="F126" s="1617"/>
      <c r="G126" s="1521"/>
      <c r="H126" s="1522"/>
      <c r="I126" s="324"/>
      <c r="J126" s="325">
        <f>G125</f>
        <v>0</v>
      </c>
      <c r="K126" s="324"/>
      <c r="L126" s="325">
        <f>M125</f>
        <v>0</v>
      </c>
      <c r="M126" s="1523"/>
      <c r="N126" s="1524"/>
      <c r="O126" s="1525"/>
      <c r="P126" s="1526"/>
      <c r="Q126" s="1526"/>
      <c r="R126" s="1522"/>
      <c r="S126" s="1501"/>
      <c r="T126" s="1502"/>
      <c r="U126" s="1502"/>
      <c r="V126" s="1502"/>
      <c r="W126" s="1503"/>
      <c r="X126" s="319" t="s">
        <v>924</v>
      </c>
      <c r="Y126" s="320"/>
      <c r="Z126" s="321"/>
      <c r="AA126" s="307" t="str">
        <f>IF(AA125="","",VLOOKUP(AA125,'別紙１-１　シフト記号表（従来型・ユニット型共通）'!$C$6:$L$47,10,FALSE))</f>
        <v/>
      </c>
      <c r="AB126" s="308" t="str">
        <f>IF(AB125="","",VLOOKUP(AB125,'別紙１-１　シフト記号表（従来型・ユニット型共通）'!$C$6:$L$47,10,FALSE))</f>
        <v/>
      </c>
      <c r="AC126" s="308" t="str">
        <f>IF(AC125="","",VLOOKUP(AC125,'別紙１-１　シフト記号表（従来型・ユニット型共通）'!$C$6:$L$47,10,FALSE))</f>
        <v/>
      </c>
      <c r="AD126" s="308" t="str">
        <f>IF(AD125="","",VLOOKUP(AD125,'別紙１-１　シフト記号表（従来型・ユニット型共通）'!$C$6:$L$47,10,FALSE))</f>
        <v/>
      </c>
      <c r="AE126" s="308" t="str">
        <f>IF(AE125="","",VLOOKUP(AE125,'別紙１-１　シフト記号表（従来型・ユニット型共通）'!$C$6:$L$47,10,FALSE))</f>
        <v/>
      </c>
      <c r="AF126" s="308" t="str">
        <f>IF(AF125="","",VLOOKUP(AF125,'別紙１-１　シフト記号表（従来型・ユニット型共通）'!$C$6:$L$47,10,FALSE))</f>
        <v/>
      </c>
      <c r="AG126" s="309" t="str">
        <f>IF(AG125="","",VLOOKUP(AG125,'別紙１-１　シフト記号表（従来型・ユニット型共通）'!$C$6:$L$47,10,FALSE))</f>
        <v/>
      </c>
      <c r="AH126" s="307" t="str">
        <f>IF(AH125="","",VLOOKUP(AH125,'別紙１-１　シフト記号表（従来型・ユニット型共通）'!$C$6:$L$47,10,FALSE))</f>
        <v/>
      </c>
      <c r="AI126" s="308" t="str">
        <f>IF(AI125="","",VLOOKUP(AI125,'別紙１-１　シフト記号表（従来型・ユニット型共通）'!$C$6:$L$47,10,FALSE))</f>
        <v/>
      </c>
      <c r="AJ126" s="308" t="str">
        <f>IF(AJ125="","",VLOOKUP(AJ125,'別紙１-１　シフト記号表（従来型・ユニット型共通）'!$C$6:$L$47,10,FALSE))</f>
        <v/>
      </c>
      <c r="AK126" s="308" t="str">
        <f>IF(AK125="","",VLOOKUP(AK125,'別紙１-１　シフト記号表（従来型・ユニット型共通）'!$C$6:$L$47,10,FALSE))</f>
        <v/>
      </c>
      <c r="AL126" s="308" t="str">
        <f>IF(AL125="","",VLOOKUP(AL125,'別紙１-１　シフト記号表（従来型・ユニット型共通）'!$C$6:$L$47,10,FALSE))</f>
        <v/>
      </c>
      <c r="AM126" s="308" t="str">
        <f>IF(AM125="","",VLOOKUP(AM125,'別紙１-１　シフト記号表（従来型・ユニット型共通）'!$C$6:$L$47,10,FALSE))</f>
        <v/>
      </c>
      <c r="AN126" s="309" t="str">
        <f>IF(AN125="","",VLOOKUP(AN125,'別紙１-１　シフト記号表（従来型・ユニット型共通）'!$C$6:$L$47,10,FALSE))</f>
        <v/>
      </c>
      <c r="AO126" s="307" t="str">
        <f>IF(AO125="","",VLOOKUP(AO125,'別紙１-１　シフト記号表（従来型・ユニット型共通）'!$C$6:$L$47,10,FALSE))</f>
        <v/>
      </c>
      <c r="AP126" s="308" t="str">
        <f>IF(AP125="","",VLOOKUP(AP125,'別紙１-１　シフト記号表（従来型・ユニット型共通）'!$C$6:$L$47,10,FALSE))</f>
        <v/>
      </c>
      <c r="AQ126" s="308" t="str">
        <f>IF(AQ125="","",VLOOKUP(AQ125,'別紙１-１　シフト記号表（従来型・ユニット型共通）'!$C$6:$L$47,10,FALSE))</f>
        <v/>
      </c>
      <c r="AR126" s="308" t="str">
        <f>IF(AR125="","",VLOOKUP(AR125,'別紙１-１　シフト記号表（従来型・ユニット型共通）'!$C$6:$L$47,10,FALSE))</f>
        <v/>
      </c>
      <c r="AS126" s="308" t="str">
        <f>IF(AS125="","",VLOOKUP(AS125,'別紙１-１　シフト記号表（従来型・ユニット型共通）'!$C$6:$L$47,10,FALSE))</f>
        <v/>
      </c>
      <c r="AT126" s="308" t="str">
        <f>IF(AT125="","",VLOOKUP(AT125,'別紙１-１　シフト記号表（従来型・ユニット型共通）'!$C$6:$L$47,10,FALSE))</f>
        <v/>
      </c>
      <c r="AU126" s="309" t="str">
        <f>IF(AU125="","",VLOOKUP(AU125,'別紙１-１　シフト記号表（従来型・ユニット型共通）'!$C$6:$L$47,10,FALSE))</f>
        <v/>
      </c>
      <c r="AV126" s="307" t="str">
        <f>IF(AV125="","",VLOOKUP(AV125,'別紙１-１　シフト記号表（従来型・ユニット型共通）'!$C$6:$L$47,10,FALSE))</f>
        <v/>
      </c>
      <c r="AW126" s="308" t="str">
        <f>IF(AW125="","",VLOOKUP(AW125,'別紙１-１　シフト記号表（従来型・ユニット型共通）'!$C$6:$L$47,10,FALSE))</f>
        <v/>
      </c>
      <c r="AX126" s="308" t="str">
        <f>IF(AX125="","",VLOOKUP(AX125,'別紙１-１　シフト記号表（従来型・ユニット型共通）'!$C$6:$L$47,10,FALSE))</f>
        <v/>
      </c>
      <c r="AY126" s="308" t="str">
        <f>IF(AY125="","",VLOOKUP(AY125,'別紙１-１　シフト記号表（従来型・ユニット型共通）'!$C$6:$L$47,10,FALSE))</f>
        <v/>
      </c>
      <c r="AZ126" s="308" t="str">
        <f>IF(AZ125="","",VLOOKUP(AZ125,'別紙１-１　シフト記号表（従来型・ユニット型共通）'!$C$6:$L$47,10,FALSE))</f>
        <v/>
      </c>
      <c r="BA126" s="308" t="str">
        <f>IF(BA125="","",VLOOKUP(BA125,'別紙１-１　シフト記号表（従来型・ユニット型共通）'!$C$6:$L$47,10,FALSE))</f>
        <v/>
      </c>
      <c r="BB126" s="309" t="str">
        <f>IF(BB125="","",VLOOKUP(BB125,'別紙１-１　シフト記号表（従来型・ユニット型共通）'!$C$6:$L$47,10,FALSE))</f>
        <v/>
      </c>
      <c r="BC126" s="307" t="str">
        <f>IF(BC125="","",VLOOKUP(BC125,'別紙１-１　シフト記号表（従来型・ユニット型共通）'!$C$6:$L$47,10,FALSE))</f>
        <v/>
      </c>
      <c r="BD126" s="308" t="str">
        <f>IF(BD125="","",VLOOKUP(BD125,'別紙１-１　シフト記号表（従来型・ユニット型共通）'!$C$6:$L$47,10,FALSE))</f>
        <v/>
      </c>
      <c r="BE126" s="308" t="str">
        <f>IF(BE125="","",VLOOKUP(BE125,'別紙１-１　シフト記号表（従来型・ユニット型共通）'!$C$6:$L$47,10,FALSE))</f>
        <v/>
      </c>
      <c r="BF126" s="1530">
        <f>IF($BI$3="４週",SUM(AA126:BB126),IF($BI$3="暦月",SUM(AA126:BE126),""))</f>
        <v>0</v>
      </c>
      <c r="BG126" s="1531"/>
      <c r="BH126" s="1532">
        <f>IF($BI$3="４週",BF126/4,IF($BI$3="暦月",(BF126/($BI$8/7)),""))</f>
        <v>0</v>
      </c>
      <c r="BI126" s="1531"/>
      <c r="BJ126" s="1527"/>
      <c r="BK126" s="1528"/>
      <c r="BL126" s="1528"/>
      <c r="BM126" s="1528"/>
      <c r="BN126" s="1529"/>
    </row>
    <row r="127" spans="2:66" ht="20.25" customHeight="1" x14ac:dyDescent="0.15">
      <c r="B127" s="1487">
        <f>B125+1</f>
        <v>56</v>
      </c>
      <c r="C127" s="1614"/>
      <c r="D127" s="1616"/>
      <c r="E127" s="1600"/>
      <c r="F127" s="1617"/>
      <c r="G127" s="1489"/>
      <c r="H127" s="1490"/>
      <c r="I127" s="302"/>
      <c r="J127" s="303"/>
      <c r="K127" s="302"/>
      <c r="L127" s="303"/>
      <c r="M127" s="1493"/>
      <c r="N127" s="1494"/>
      <c r="O127" s="1497"/>
      <c r="P127" s="1498"/>
      <c r="Q127" s="1498"/>
      <c r="R127" s="1490"/>
      <c r="S127" s="1501"/>
      <c r="T127" s="1502"/>
      <c r="U127" s="1502"/>
      <c r="V127" s="1502"/>
      <c r="W127" s="1503"/>
      <c r="X127" s="322" t="s">
        <v>921</v>
      </c>
      <c r="Z127" s="323"/>
      <c r="AA127" s="315"/>
      <c r="AB127" s="316"/>
      <c r="AC127" s="316"/>
      <c r="AD127" s="316"/>
      <c r="AE127" s="316"/>
      <c r="AF127" s="316"/>
      <c r="AG127" s="317"/>
      <c r="AH127" s="315"/>
      <c r="AI127" s="316"/>
      <c r="AJ127" s="316"/>
      <c r="AK127" s="316"/>
      <c r="AL127" s="316"/>
      <c r="AM127" s="316"/>
      <c r="AN127" s="317"/>
      <c r="AO127" s="315"/>
      <c r="AP127" s="316"/>
      <c r="AQ127" s="316"/>
      <c r="AR127" s="316"/>
      <c r="AS127" s="316"/>
      <c r="AT127" s="316"/>
      <c r="AU127" s="317"/>
      <c r="AV127" s="315"/>
      <c r="AW127" s="316"/>
      <c r="AX127" s="316"/>
      <c r="AY127" s="316"/>
      <c r="AZ127" s="316"/>
      <c r="BA127" s="316"/>
      <c r="BB127" s="317"/>
      <c r="BC127" s="315"/>
      <c r="BD127" s="316"/>
      <c r="BE127" s="318"/>
      <c r="BF127" s="1507"/>
      <c r="BG127" s="1508"/>
      <c r="BH127" s="1509"/>
      <c r="BI127" s="1510"/>
      <c r="BJ127" s="1511"/>
      <c r="BK127" s="1512"/>
      <c r="BL127" s="1512"/>
      <c r="BM127" s="1512"/>
      <c r="BN127" s="1513"/>
    </row>
    <row r="128" spans="2:66" ht="20.25" customHeight="1" x14ac:dyDescent="0.15">
      <c r="B128" s="1520"/>
      <c r="C128" s="1621"/>
      <c r="D128" s="1622"/>
      <c r="E128" s="1600"/>
      <c r="F128" s="1617"/>
      <c r="G128" s="1521"/>
      <c r="H128" s="1522"/>
      <c r="I128" s="324"/>
      <c r="J128" s="325">
        <f>G127</f>
        <v>0</v>
      </c>
      <c r="K128" s="324"/>
      <c r="L128" s="325">
        <f>M127</f>
        <v>0</v>
      </c>
      <c r="M128" s="1523"/>
      <c r="N128" s="1524"/>
      <c r="O128" s="1525"/>
      <c r="P128" s="1526"/>
      <c r="Q128" s="1526"/>
      <c r="R128" s="1522"/>
      <c r="S128" s="1501"/>
      <c r="T128" s="1502"/>
      <c r="U128" s="1502"/>
      <c r="V128" s="1502"/>
      <c r="W128" s="1503"/>
      <c r="X128" s="319" t="s">
        <v>924</v>
      </c>
      <c r="Y128" s="320"/>
      <c r="Z128" s="321"/>
      <c r="AA128" s="307" t="str">
        <f>IF(AA127="","",VLOOKUP(AA127,'別紙１-１　シフト記号表（従来型・ユニット型共通）'!$C$6:$L$47,10,FALSE))</f>
        <v/>
      </c>
      <c r="AB128" s="308" t="str">
        <f>IF(AB127="","",VLOOKUP(AB127,'別紙１-１　シフト記号表（従来型・ユニット型共通）'!$C$6:$L$47,10,FALSE))</f>
        <v/>
      </c>
      <c r="AC128" s="308" t="str">
        <f>IF(AC127="","",VLOOKUP(AC127,'別紙１-１　シフト記号表（従来型・ユニット型共通）'!$C$6:$L$47,10,FALSE))</f>
        <v/>
      </c>
      <c r="AD128" s="308" t="str">
        <f>IF(AD127="","",VLOOKUP(AD127,'別紙１-１　シフト記号表（従来型・ユニット型共通）'!$C$6:$L$47,10,FALSE))</f>
        <v/>
      </c>
      <c r="AE128" s="308" t="str">
        <f>IF(AE127="","",VLOOKUP(AE127,'別紙１-１　シフト記号表（従来型・ユニット型共通）'!$C$6:$L$47,10,FALSE))</f>
        <v/>
      </c>
      <c r="AF128" s="308" t="str">
        <f>IF(AF127="","",VLOOKUP(AF127,'別紙１-１　シフト記号表（従来型・ユニット型共通）'!$C$6:$L$47,10,FALSE))</f>
        <v/>
      </c>
      <c r="AG128" s="309" t="str">
        <f>IF(AG127="","",VLOOKUP(AG127,'別紙１-１　シフト記号表（従来型・ユニット型共通）'!$C$6:$L$47,10,FALSE))</f>
        <v/>
      </c>
      <c r="AH128" s="307" t="str">
        <f>IF(AH127="","",VLOOKUP(AH127,'別紙１-１　シフト記号表（従来型・ユニット型共通）'!$C$6:$L$47,10,FALSE))</f>
        <v/>
      </c>
      <c r="AI128" s="308" t="str">
        <f>IF(AI127="","",VLOOKUP(AI127,'別紙１-１　シフト記号表（従来型・ユニット型共通）'!$C$6:$L$47,10,FALSE))</f>
        <v/>
      </c>
      <c r="AJ128" s="308" t="str">
        <f>IF(AJ127="","",VLOOKUP(AJ127,'別紙１-１　シフト記号表（従来型・ユニット型共通）'!$C$6:$L$47,10,FALSE))</f>
        <v/>
      </c>
      <c r="AK128" s="308" t="str">
        <f>IF(AK127="","",VLOOKUP(AK127,'別紙１-１　シフト記号表（従来型・ユニット型共通）'!$C$6:$L$47,10,FALSE))</f>
        <v/>
      </c>
      <c r="AL128" s="308" t="str">
        <f>IF(AL127="","",VLOOKUP(AL127,'別紙１-１　シフト記号表（従来型・ユニット型共通）'!$C$6:$L$47,10,FALSE))</f>
        <v/>
      </c>
      <c r="AM128" s="308" t="str">
        <f>IF(AM127="","",VLOOKUP(AM127,'別紙１-１　シフト記号表（従来型・ユニット型共通）'!$C$6:$L$47,10,FALSE))</f>
        <v/>
      </c>
      <c r="AN128" s="309" t="str">
        <f>IF(AN127="","",VLOOKUP(AN127,'別紙１-１　シフト記号表（従来型・ユニット型共通）'!$C$6:$L$47,10,FALSE))</f>
        <v/>
      </c>
      <c r="AO128" s="307" t="str">
        <f>IF(AO127="","",VLOOKUP(AO127,'別紙１-１　シフト記号表（従来型・ユニット型共通）'!$C$6:$L$47,10,FALSE))</f>
        <v/>
      </c>
      <c r="AP128" s="308" t="str">
        <f>IF(AP127="","",VLOOKUP(AP127,'別紙１-１　シフト記号表（従来型・ユニット型共通）'!$C$6:$L$47,10,FALSE))</f>
        <v/>
      </c>
      <c r="AQ128" s="308" t="str">
        <f>IF(AQ127="","",VLOOKUP(AQ127,'別紙１-１　シフト記号表（従来型・ユニット型共通）'!$C$6:$L$47,10,FALSE))</f>
        <v/>
      </c>
      <c r="AR128" s="308" t="str">
        <f>IF(AR127="","",VLOOKUP(AR127,'別紙１-１　シフト記号表（従来型・ユニット型共通）'!$C$6:$L$47,10,FALSE))</f>
        <v/>
      </c>
      <c r="AS128" s="308" t="str">
        <f>IF(AS127="","",VLOOKUP(AS127,'別紙１-１　シフト記号表（従来型・ユニット型共通）'!$C$6:$L$47,10,FALSE))</f>
        <v/>
      </c>
      <c r="AT128" s="308" t="str">
        <f>IF(AT127="","",VLOOKUP(AT127,'別紙１-１　シフト記号表（従来型・ユニット型共通）'!$C$6:$L$47,10,FALSE))</f>
        <v/>
      </c>
      <c r="AU128" s="309" t="str">
        <f>IF(AU127="","",VLOOKUP(AU127,'別紙１-１　シフト記号表（従来型・ユニット型共通）'!$C$6:$L$47,10,FALSE))</f>
        <v/>
      </c>
      <c r="AV128" s="307" t="str">
        <f>IF(AV127="","",VLOOKUP(AV127,'別紙１-１　シフト記号表（従来型・ユニット型共通）'!$C$6:$L$47,10,FALSE))</f>
        <v/>
      </c>
      <c r="AW128" s="308" t="str">
        <f>IF(AW127="","",VLOOKUP(AW127,'別紙１-１　シフト記号表（従来型・ユニット型共通）'!$C$6:$L$47,10,FALSE))</f>
        <v/>
      </c>
      <c r="AX128" s="308" t="str">
        <f>IF(AX127="","",VLOOKUP(AX127,'別紙１-１　シフト記号表（従来型・ユニット型共通）'!$C$6:$L$47,10,FALSE))</f>
        <v/>
      </c>
      <c r="AY128" s="308" t="str">
        <f>IF(AY127="","",VLOOKUP(AY127,'別紙１-１　シフト記号表（従来型・ユニット型共通）'!$C$6:$L$47,10,FALSE))</f>
        <v/>
      </c>
      <c r="AZ128" s="308" t="str">
        <f>IF(AZ127="","",VLOOKUP(AZ127,'別紙１-１　シフト記号表（従来型・ユニット型共通）'!$C$6:$L$47,10,FALSE))</f>
        <v/>
      </c>
      <c r="BA128" s="308" t="str">
        <f>IF(BA127="","",VLOOKUP(BA127,'別紙１-１　シフト記号表（従来型・ユニット型共通）'!$C$6:$L$47,10,FALSE))</f>
        <v/>
      </c>
      <c r="BB128" s="309" t="str">
        <f>IF(BB127="","",VLOOKUP(BB127,'別紙１-１　シフト記号表（従来型・ユニット型共通）'!$C$6:$L$47,10,FALSE))</f>
        <v/>
      </c>
      <c r="BC128" s="307" t="str">
        <f>IF(BC127="","",VLOOKUP(BC127,'別紙１-１　シフト記号表（従来型・ユニット型共通）'!$C$6:$L$47,10,FALSE))</f>
        <v/>
      </c>
      <c r="BD128" s="308" t="str">
        <f>IF(BD127="","",VLOOKUP(BD127,'別紙１-１　シフト記号表（従来型・ユニット型共通）'!$C$6:$L$47,10,FALSE))</f>
        <v/>
      </c>
      <c r="BE128" s="308" t="str">
        <f>IF(BE127="","",VLOOKUP(BE127,'別紙１-１　シフト記号表（従来型・ユニット型共通）'!$C$6:$L$47,10,FALSE))</f>
        <v/>
      </c>
      <c r="BF128" s="1530">
        <f>IF($BI$3="４週",SUM(AA128:BB128),IF($BI$3="暦月",SUM(AA128:BE128),""))</f>
        <v>0</v>
      </c>
      <c r="BG128" s="1531"/>
      <c r="BH128" s="1532">
        <f>IF($BI$3="４週",BF128/4,IF($BI$3="暦月",(BF128/($BI$8/7)),""))</f>
        <v>0</v>
      </c>
      <c r="BI128" s="1531"/>
      <c r="BJ128" s="1527"/>
      <c r="BK128" s="1528"/>
      <c r="BL128" s="1528"/>
      <c r="BM128" s="1528"/>
      <c r="BN128" s="1529"/>
    </row>
    <row r="129" spans="2:66" ht="20.25" customHeight="1" x14ac:dyDescent="0.15">
      <c r="B129" s="1487">
        <f>B127+1</f>
        <v>57</v>
      </c>
      <c r="C129" s="1614"/>
      <c r="D129" s="1616"/>
      <c r="E129" s="1600"/>
      <c r="F129" s="1617"/>
      <c r="G129" s="1489"/>
      <c r="H129" s="1490"/>
      <c r="I129" s="302"/>
      <c r="J129" s="303"/>
      <c r="K129" s="302"/>
      <c r="L129" s="303"/>
      <c r="M129" s="1493"/>
      <c r="N129" s="1494"/>
      <c r="O129" s="1497"/>
      <c r="P129" s="1498"/>
      <c r="Q129" s="1498"/>
      <c r="R129" s="1490"/>
      <c r="S129" s="1501"/>
      <c r="T129" s="1502"/>
      <c r="U129" s="1502"/>
      <c r="V129" s="1502"/>
      <c r="W129" s="1503"/>
      <c r="X129" s="322" t="s">
        <v>921</v>
      </c>
      <c r="Z129" s="323"/>
      <c r="AA129" s="315"/>
      <c r="AB129" s="316"/>
      <c r="AC129" s="316"/>
      <c r="AD129" s="316"/>
      <c r="AE129" s="316"/>
      <c r="AF129" s="316"/>
      <c r="AG129" s="317"/>
      <c r="AH129" s="315"/>
      <c r="AI129" s="316"/>
      <c r="AJ129" s="316"/>
      <c r="AK129" s="316"/>
      <c r="AL129" s="316"/>
      <c r="AM129" s="316"/>
      <c r="AN129" s="317"/>
      <c r="AO129" s="315"/>
      <c r="AP129" s="316"/>
      <c r="AQ129" s="316"/>
      <c r="AR129" s="316"/>
      <c r="AS129" s="316"/>
      <c r="AT129" s="316"/>
      <c r="AU129" s="317"/>
      <c r="AV129" s="315"/>
      <c r="AW129" s="316"/>
      <c r="AX129" s="316"/>
      <c r="AY129" s="316"/>
      <c r="AZ129" s="316"/>
      <c r="BA129" s="316"/>
      <c r="BB129" s="317"/>
      <c r="BC129" s="315"/>
      <c r="BD129" s="316"/>
      <c r="BE129" s="318"/>
      <c r="BF129" s="1507"/>
      <c r="BG129" s="1508"/>
      <c r="BH129" s="1509"/>
      <c r="BI129" s="1510"/>
      <c r="BJ129" s="1511"/>
      <c r="BK129" s="1512"/>
      <c r="BL129" s="1512"/>
      <c r="BM129" s="1512"/>
      <c r="BN129" s="1513"/>
    </row>
    <row r="130" spans="2:66" ht="20.25" customHeight="1" x14ac:dyDescent="0.15">
      <c r="B130" s="1520"/>
      <c r="C130" s="1621"/>
      <c r="D130" s="1622"/>
      <c r="E130" s="1600"/>
      <c r="F130" s="1617"/>
      <c r="G130" s="1521"/>
      <c r="H130" s="1522"/>
      <c r="I130" s="324"/>
      <c r="J130" s="325">
        <f>G129</f>
        <v>0</v>
      </c>
      <c r="K130" s="324"/>
      <c r="L130" s="325">
        <f>M129</f>
        <v>0</v>
      </c>
      <c r="M130" s="1523"/>
      <c r="N130" s="1524"/>
      <c r="O130" s="1525"/>
      <c r="P130" s="1526"/>
      <c r="Q130" s="1526"/>
      <c r="R130" s="1522"/>
      <c r="S130" s="1501"/>
      <c r="T130" s="1502"/>
      <c r="U130" s="1502"/>
      <c r="V130" s="1502"/>
      <c r="W130" s="1503"/>
      <c r="X130" s="319" t="s">
        <v>924</v>
      </c>
      <c r="Y130" s="320"/>
      <c r="Z130" s="321"/>
      <c r="AA130" s="307" t="str">
        <f>IF(AA129="","",VLOOKUP(AA129,'別紙１-１　シフト記号表（従来型・ユニット型共通）'!$C$6:$L$47,10,FALSE))</f>
        <v/>
      </c>
      <c r="AB130" s="308" t="str">
        <f>IF(AB129="","",VLOOKUP(AB129,'別紙１-１　シフト記号表（従来型・ユニット型共通）'!$C$6:$L$47,10,FALSE))</f>
        <v/>
      </c>
      <c r="AC130" s="308" t="str">
        <f>IF(AC129="","",VLOOKUP(AC129,'別紙１-１　シフト記号表（従来型・ユニット型共通）'!$C$6:$L$47,10,FALSE))</f>
        <v/>
      </c>
      <c r="AD130" s="308" t="str">
        <f>IF(AD129="","",VLOOKUP(AD129,'別紙１-１　シフト記号表（従来型・ユニット型共通）'!$C$6:$L$47,10,FALSE))</f>
        <v/>
      </c>
      <c r="AE130" s="308" t="str">
        <f>IF(AE129="","",VLOOKUP(AE129,'別紙１-１　シフト記号表（従来型・ユニット型共通）'!$C$6:$L$47,10,FALSE))</f>
        <v/>
      </c>
      <c r="AF130" s="308" t="str">
        <f>IF(AF129="","",VLOOKUP(AF129,'別紙１-１　シフト記号表（従来型・ユニット型共通）'!$C$6:$L$47,10,FALSE))</f>
        <v/>
      </c>
      <c r="AG130" s="309" t="str">
        <f>IF(AG129="","",VLOOKUP(AG129,'別紙１-１　シフト記号表（従来型・ユニット型共通）'!$C$6:$L$47,10,FALSE))</f>
        <v/>
      </c>
      <c r="AH130" s="307" t="str">
        <f>IF(AH129="","",VLOOKUP(AH129,'別紙１-１　シフト記号表（従来型・ユニット型共通）'!$C$6:$L$47,10,FALSE))</f>
        <v/>
      </c>
      <c r="AI130" s="308" t="str">
        <f>IF(AI129="","",VLOOKUP(AI129,'別紙１-１　シフト記号表（従来型・ユニット型共通）'!$C$6:$L$47,10,FALSE))</f>
        <v/>
      </c>
      <c r="AJ130" s="308" t="str">
        <f>IF(AJ129="","",VLOOKUP(AJ129,'別紙１-１　シフト記号表（従来型・ユニット型共通）'!$C$6:$L$47,10,FALSE))</f>
        <v/>
      </c>
      <c r="AK130" s="308" t="str">
        <f>IF(AK129="","",VLOOKUP(AK129,'別紙１-１　シフト記号表（従来型・ユニット型共通）'!$C$6:$L$47,10,FALSE))</f>
        <v/>
      </c>
      <c r="AL130" s="308" t="str">
        <f>IF(AL129="","",VLOOKUP(AL129,'別紙１-１　シフト記号表（従来型・ユニット型共通）'!$C$6:$L$47,10,FALSE))</f>
        <v/>
      </c>
      <c r="AM130" s="308" t="str">
        <f>IF(AM129="","",VLOOKUP(AM129,'別紙１-１　シフト記号表（従来型・ユニット型共通）'!$C$6:$L$47,10,FALSE))</f>
        <v/>
      </c>
      <c r="AN130" s="309" t="str">
        <f>IF(AN129="","",VLOOKUP(AN129,'別紙１-１　シフト記号表（従来型・ユニット型共通）'!$C$6:$L$47,10,FALSE))</f>
        <v/>
      </c>
      <c r="AO130" s="307" t="str">
        <f>IF(AO129="","",VLOOKUP(AO129,'別紙１-１　シフト記号表（従来型・ユニット型共通）'!$C$6:$L$47,10,FALSE))</f>
        <v/>
      </c>
      <c r="AP130" s="308" t="str">
        <f>IF(AP129="","",VLOOKUP(AP129,'別紙１-１　シフト記号表（従来型・ユニット型共通）'!$C$6:$L$47,10,FALSE))</f>
        <v/>
      </c>
      <c r="AQ130" s="308" t="str">
        <f>IF(AQ129="","",VLOOKUP(AQ129,'別紙１-１　シフト記号表（従来型・ユニット型共通）'!$C$6:$L$47,10,FALSE))</f>
        <v/>
      </c>
      <c r="AR130" s="308" t="str">
        <f>IF(AR129="","",VLOOKUP(AR129,'別紙１-１　シフト記号表（従来型・ユニット型共通）'!$C$6:$L$47,10,FALSE))</f>
        <v/>
      </c>
      <c r="AS130" s="308" t="str">
        <f>IF(AS129="","",VLOOKUP(AS129,'別紙１-１　シフト記号表（従来型・ユニット型共通）'!$C$6:$L$47,10,FALSE))</f>
        <v/>
      </c>
      <c r="AT130" s="308" t="str">
        <f>IF(AT129="","",VLOOKUP(AT129,'別紙１-１　シフト記号表（従来型・ユニット型共通）'!$C$6:$L$47,10,FALSE))</f>
        <v/>
      </c>
      <c r="AU130" s="309" t="str">
        <f>IF(AU129="","",VLOOKUP(AU129,'別紙１-１　シフト記号表（従来型・ユニット型共通）'!$C$6:$L$47,10,FALSE))</f>
        <v/>
      </c>
      <c r="AV130" s="307" t="str">
        <f>IF(AV129="","",VLOOKUP(AV129,'別紙１-１　シフト記号表（従来型・ユニット型共通）'!$C$6:$L$47,10,FALSE))</f>
        <v/>
      </c>
      <c r="AW130" s="308" t="str">
        <f>IF(AW129="","",VLOOKUP(AW129,'別紙１-１　シフト記号表（従来型・ユニット型共通）'!$C$6:$L$47,10,FALSE))</f>
        <v/>
      </c>
      <c r="AX130" s="308" t="str">
        <f>IF(AX129="","",VLOOKUP(AX129,'別紙１-１　シフト記号表（従来型・ユニット型共通）'!$C$6:$L$47,10,FALSE))</f>
        <v/>
      </c>
      <c r="AY130" s="308" t="str">
        <f>IF(AY129="","",VLOOKUP(AY129,'別紙１-１　シフト記号表（従来型・ユニット型共通）'!$C$6:$L$47,10,FALSE))</f>
        <v/>
      </c>
      <c r="AZ130" s="308" t="str">
        <f>IF(AZ129="","",VLOOKUP(AZ129,'別紙１-１　シフト記号表（従来型・ユニット型共通）'!$C$6:$L$47,10,FALSE))</f>
        <v/>
      </c>
      <c r="BA130" s="308" t="str">
        <f>IF(BA129="","",VLOOKUP(BA129,'別紙１-１　シフト記号表（従来型・ユニット型共通）'!$C$6:$L$47,10,FALSE))</f>
        <v/>
      </c>
      <c r="BB130" s="309" t="str">
        <f>IF(BB129="","",VLOOKUP(BB129,'別紙１-１　シフト記号表（従来型・ユニット型共通）'!$C$6:$L$47,10,FALSE))</f>
        <v/>
      </c>
      <c r="BC130" s="307" t="str">
        <f>IF(BC129="","",VLOOKUP(BC129,'別紙１-１　シフト記号表（従来型・ユニット型共通）'!$C$6:$L$47,10,FALSE))</f>
        <v/>
      </c>
      <c r="BD130" s="308" t="str">
        <f>IF(BD129="","",VLOOKUP(BD129,'別紙１-１　シフト記号表（従来型・ユニット型共通）'!$C$6:$L$47,10,FALSE))</f>
        <v/>
      </c>
      <c r="BE130" s="308" t="str">
        <f>IF(BE129="","",VLOOKUP(BE129,'別紙１-１　シフト記号表（従来型・ユニット型共通）'!$C$6:$L$47,10,FALSE))</f>
        <v/>
      </c>
      <c r="BF130" s="1530">
        <f>IF($BI$3="４週",SUM(AA130:BB130),IF($BI$3="暦月",SUM(AA130:BE130),""))</f>
        <v>0</v>
      </c>
      <c r="BG130" s="1531"/>
      <c r="BH130" s="1532">
        <f>IF($BI$3="４週",BF130/4,IF($BI$3="暦月",(BF130/($BI$8/7)),""))</f>
        <v>0</v>
      </c>
      <c r="BI130" s="1531"/>
      <c r="BJ130" s="1527"/>
      <c r="BK130" s="1528"/>
      <c r="BL130" s="1528"/>
      <c r="BM130" s="1528"/>
      <c r="BN130" s="1529"/>
    </row>
    <row r="131" spans="2:66" ht="20.25" customHeight="1" x14ac:dyDescent="0.15">
      <c r="B131" s="1487">
        <f>B129+1</f>
        <v>58</v>
      </c>
      <c r="C131" s="1614"/>
      <c r="D131" s="1616"/>
      <c r="E131" s="1600"/>
      <c r="F131" s="1617"/>
      <c r="G131" s="1489"/>
      <c r="H131" s="1490"/>
      <c r="I131" s="302"/>
      <c r="J131" s="303"/>
      <c r="K131" s="302"/>
      <c r="L131" s="303"/>
      <c r="M131" s="1493"/>
      <c r="N131" s="1494"/>
      <c r="O131" s="1497"/>
      <c r="P131" s="1498"/>
      <c r="Q131" s="1498"/>
      <c r="R131" s="1490"/>
      <c r="S131" s="1501"/>
      <c r="T131" s="1502"/>
      <c r="U131" s="1502"/>
      <c r="V131" s="1502"/>
      <c r="W131" s="1503"/>
      <c r="X131" s="322" t="s">
        <v>921</v>
      </c>
      <c r="Z131" s="323"/>
      <c r="AA131" s="315"/>
      <c r="AB131" s="316"/>
      <c r="AC131" s="316"/>
      <c r="AD131" s="316"/>
      <c r="AE131" s="316"/>
      <c r="AF131" s="316"/>
      <c r="AG131" s="317"/>
      <c r="AH131" s="315"/>
      <c r="AI131" s="316"/>
      <c r="AJ131" s="316"/>
      <c r="AK131" s="316"/>
      <c r="AL131" s="316"/>
      <c r="AM131" s="316"/>
      <c r="AN131" s="317"/>
      <c r="AO131" s="315"/>
      <c r="AP131" s="316"/>
      <c r="AQ131" s="316"/>
      <c r="AR131" s="316"/>
      <c r="AS131" s="316"/>
      <c r="AT131" s="316"/>
      <c r="AU131" s="317"/>
      <c r="AV131" s="315"/>
      <c r="AW131" s="316"/>
      <c r="AX131" s="316"/>
      <c r="AY131" s="316"/>
      <c r="AZ131" s="316"/>
      <c r="BA131" s="316"/>
      <c r="BB131" s="317"/>
      <c r="BC131" s="315"/>
      <c r="BD131" s="316"/>
      <c r="BE131" s="318"/>
      <c r="BF131" s="1507"/>
      <c r="BG131" s="1508"/>
      <c r="BH131" s="1509"/>
      <c r="BI131" s="1510"/>
      <c r="BJ131" s="1511"/>
      <c r="BK131" s="1512"/>
      <c r="BL131" s="1512"/>
      <c r="BM131" s="1512"/>
      <c r="BN131" s="1513"/>
    </row>
    <row r="132" spans="2:66" ht="20.25" customHeight="1" x14ac:dyDescent="0.15">
      <c r="B132" s="1520"/>
      <c r="C132" s="1621"/>
      <c r="D132" s="1622"/>
      <c r="E132" s="1600"/>
      <c r="F132" s="1617"/>
      <c r="G132" s="1521"/>
      <c r="H132" s="1522"/>
      <c r="I132" s="324"/>
      <c r="J132" s="325">
        <f>G131</f>
        <v>0</v>
      </c>
      <c r="K132" s="324"/>
      <c r="L132" s="325">
        <f>M131</f>
        <v>0</v>
      </c>
      <c r="M132" s="1523"/>
      <c r="N132" s="1524"/>
      <c r="O132" s="1525"/>
      <c r="P132" s="1526"/>
      <c r="Q132" s="1526"/>
      <c r="R132" s="1522"/>
      <c r="S132" s="1501"/>
      <c r="T132" s="1502"/>
      <c r="U132" s="1502"/>
      <c r="V132" s="1502"/>
      <c r="W132" s="1503"/>
      <c r="X132" s="319" t="s">
        <v>924</v>
      </c>
      <c r="Y132" s="320"/>
      <c r="Z132" s="321"/>
      <c r="AA132" s="307" t="str">
        <f>IF(AA131="","",VLOOKUP(AA131,'別紙１-１　シフト記号表（従来型・ユニット型共通）'!$C$6:$L$47,10,FALSE))</f>
        <v/>
      </c>
      <c r="AB132" s="308" t="str">
        <f>IF(AB131="","",VLOOKUP(AB131,'別紙１-１　シフト記号表（従来型・ユニット型共通）'!$C$6:$L$47,10,FALSE))</f>
        <v/>
      </c>
      <c r="AC132" s="308" t="str">
        <f>IF(AC131="","",VLOOKUP(AC131,'別紙１-１　シフト記号表（従来型・ユニット型共通）'!$C$6:$L$47,10,FALSE))</f>
        <v/>
      </c>
      <c r="AD132" s="308" t="str">
        <f>IF(AD131="","",VLOOKUP(AD131,'別紙１-１　シフト記号表（従来型・ユニット型共通）'!$C$6:$L$47,10,FALSE))</f>
        <v/>
      </c>
      <c r="AE132" s="308" t="str">
        <f>IF(AE131="","",VLOOKUP(AE131,'別紙１-１　シフト記号表（従来型・ユニット型共通）'!$C$6:$L$47,10,FALSE))</f>
        <v/>
      </c>
      <c r="AF132" s="308" t="str">
        <f>IF(AF131="","",VLOOKUP(AF131,'別紙１-１　シフト記号表（従来型・ユニット型共通）'!$C$6:$L$47,10,FALSE))</f>
        <v/>
      </c>
      <c r="AG132" s="309" t="str">
        <f>IF(AG131="","",VLOOKUP(AG131,'別紙１-１　シフト記号表（従来型・ユニット型共通）'!$C$6:$L$47,10,FALSE))</f>
        <v/>
      </c>
      <c r="AH132" s="307" t="str">
        <f>IF(AH131="","",VLOOKUP(AH131,'別紙１-１　シフト記号表（従来型・ユニット型共通）'!$C$6:$L$47,10,FALSE))</f>
        <v/>
      </c>
      <c r="AI132" s="308" t="str">
        <f>IF(AI131="","",VLOOKUP(AI131,'別紙１-１　シフト記号表（従来型・ユニット型共通）'!$C$6:$L$47,10,FALSE))</f>
        <v/>
      </c>
      <c r="AJ132" s="308" t="str">
        <f>IF(AJ131="","",VLOOKUP(AJ131,'別紙１-１　シフト記号表（従来型・ユニット型共通）'!$C$6:$L$47,10,FALSE))</f>
        <v/>
      </c>
      <c r="AK132" s="308" t="str">
        <f>IF(AK131="","",VLOOKUP(AK131,'別紙１-１　シフト記号表（従来型・ユニット型共通）'!$C$6:$L$47,10,FALSE))</f>
        <v/>
      </c>
      <c r="AL132" s="308" t="str">
        <f>IF(AL131="","",VLOOKUP(AL131,'別紙１-１　シフト記号表（従来型・ユニット型共通）'!$C$6:$L$47,10,FALSE))</f>
        <v/>
      </c>
      <c r="AM132" s="308" t="str">
        <f>IF(AM131="","",VLOOKUP(AM131,'別紙１-１　シフト記号表（従来型・ユニット型共通）'!$C$6:$L$47,10,FALSE))</f>
        <v/>
      </c>
      <c r="AN132" s="309" t="str">
        <f>IF(AN131="","",VLOOKUP(AN131,'別紙１-１　シフト記号表（従来型・ユニット型共通）'!$C$6:$L$47,10,FALSE))</f>
        <v/>
      </c>
      <c r="AO132" s="307" t="str">
        <f>IF(AO131="","",VLOOKUP(AO131,'別紙１-１　シフト記号表（従来型・ユニット型共通）'!$C$6:$L$47,10,FALSE))</f>
        <v/>
      </c>
      <c r="AP132" s="308" t="str">
        <f>IF(AP131="","",VLOOKUP(AP131,'別紙１-１　シフト記号表（従来型・ユニット型共通）'!$C$6:$L$47,10,FALSE))</f>
        <v/>
      </c>
      <c r="AQ132" s="308" t="str">
        <f>IF(AQ131="","",VLOOKUP(AQ131,'別紙１-１　シフト記号表（従来型・ユニット型共通）'!$C$6:$L$47,10,FALSE))</f>
        <v/>
      </c>
      <c r="AR132" s="308" t="str">
        <f>IF(AR131="","",VLOOKUP(AR131,'別紙１-１　シフト記号表（従来型・ユニット型共通）'!$C$6:$L$47,10,FALSE))</f>
        <v/>
      </c>
      <c r="AS132" s="308" t="str">
        <f>IF(AS131="","",VLOOKUP(AS131,'別紙１-１　シフト記号表（従来型・ユニット型共通）'!$C$6:$L$47,10,FALSE))</f>
        <v/>
      </c>
      <c r="AT132" s="308" t="str">
        <f>IF(AT131="","",VLOOKUP(AT131,'別紙１-１　シフト記号表（従来型・ユニット型共通）'!$C$6:$L$47,10,FALSE))</f>
        <v/>
      </c>
      <c r="AU132" s="309" t="str">
        <f>IF(AU131="","",VLOOKUP(AU131,'別紙１-１　シフト記号表（従来型・ユニット型共通）'!$C$6:$L$47,10,FALSE))</f>
        <v/>
      </c>
      <c r="AV132" s="307" t="str">
        <f>IF(AV131="","",VLOOKUP(AV131,'別紙１-１　シフト記号表（従来型・ユニット型共通）'!$C$6:$L$47,10,FALSE))</f>
        <v/>
      </c>
      <c r="AW132" s="308" t="str">
        <f>IF(AW131="","",VLOOKUP(AW131,'別紙１-１　シフト記号表（従来型・ユニット型共通）'!$C$6:$L$47,10,FALSE))</f>
        <v/>
      </c>
      <c r="AX132" s="308" t="str">
        <f>IF(AX131="","",VLOOKUP(AX131,'別紙１-１　シフト記号表（従来型・ユニット型共通）'!$C$6:$L$47,10,FALSE))</f>
        <v/>
      </c>
      <c r="AY132" s="308" t="str">
        <f>IF(AY131="","",VLOOKUP(AY131,'別紙１-１　シフト記号表（従来型・ユニット型共通）'!$C$6:$L$47,10,FALSE))</f>
        <v/>
      </c>
      <c r="AZ132" s="308" t="str">
        <f>IF(AZ131="","",VLOOKUP(AZ131,'別紙１-１　シフト記号表（従来型・ユニット型共通）'!$C$6:$L$47,10,FALSE))</f>
        <v/>
      </c>
      <c r="BA132" s="308" t="str">
        <f>IF(BA131="","",VLOOKUP(BA131,'別紙１-１　シフト記号表（従来型・ユニット型共通）'!$C$6:$L$47,10,FALSE))</f>
        <v/>
      </c>
      <c r="BB132" s="309" t="str">
        <f>IF(BB131="","",VLOOKUP(BB131,'別紙１-１　シフト記号表（従来型・ユニット型共通）'!$C$6:$L$47,10,FALSE))</f>
        <v/>
      </c>
      <c r="BC132" s="307" t="str">
        <f>IF(BC131="","",VLOOKUP(BC131,'別紙１-１　シフト記号表（従来型・ユニット型共通）'!$C$6:$L$47,10,FALSE))</f>
        <v/>
      </c>
      <c r="BD132" s="308" t="str">
        <f>IF(BD131="","",VLOOKUP(BD131,'別紙１-１　シフト記号表（従来型・ユニット型共通）'!$C$6:$L$47,10,FALSE))</f>
        <v/>
      </c>
      <c r="BE132" s="308" t="str">
        <f>IF(BE131="","",VLOOKUP(BE131,'別紙１-１　シフト記号表（従来型・ユニット型共通）'!$C$6:$L$47,10,FALSE))</f>
        <v/>
      </c>
      <c r="BF132" s="1530">
        <f>IF($BI$3="４週",SUM(AA132:BB132),IF($BI$3="暦月",SUM(AA132:BE132),""))</f>
        <v>0</v>
      </c>
      <c r="BG132" s="1531"/>
      <c r="BH132" s="1532">
        <f>IF($BI$3="４週",BF132/4,IF($BI$3="暦月",(BF132/($BI$8/7)),""))</f>
        <v>0</v>
      </c>
      <c r="BI132" s="1531"/>
      <c r="BJ132" s="1527"/>
      <c r="BK132" s="1528"/>
      <c r="BL132" s="1528"/>
      <c r="BM132" s="1528"/>
      <c r="BN132" s="1529"/>
    </row>
    <row r="133" spans="2:66" ht="20.25" customHeight="1" x14ac:dyDescent="0.15">
      <c r="B133" s="1487">
        <f>B131+1</f>
        <v>59</v>
      </c>
      <c r="C133" s="1614"/>
      <c r="D133" s="1616"/>
      <c r="E133" s="1600"/>
      <c r="F133" s="1617"/>
      <c r="G133" s="1489"/>
      <c r="H133" s="1490"/>
      <c r="I133" s="302"/>
      <c r="J133" s="303"/>
      <c r="K133" s="302"/>
      <c r="L133" s="303"/>
      <c r="M133" s="1493"/>
      <c r="N133" s="1494"/>
      <c r="O133" s="1497"/>
      <c r="P133" s="1498"/>
      <c r="Q133" s="1498"/>
      <c r="R133" s="1490"/>
      <c r="S133" s="1501"/>
      <c r="T133" s="1502"/>
      <c r="U133" s="1502"/>
      <c r="V133" s="1502"/>
      <c r="W133" s="1503"/>
      <c r="X133" s="322" t="s">
        <v>921</v>
      </c>
      <c r="Z133" s="323"/>
      <c r="AA133" s="315"/>
      <c r="AB133" s="316"/>
      <c r="AC133" s="316"/>
      <c r="AD133" s="316"/>
      <c r="AE133" s="316"/>
      <c r="AF133" s="316"/>
      <c r="AG133" s="317"/>
      <c r="AH133" s="315"/>
      <c r="AI133" s="316"/>
      <c r="AJ133" s="316"/>
      <c r="AK133" s="316"/>
      <c r="AL133" s="316"/>
      <c r="AM133" s="316"/>
      <c r="AN133" s="317"/>
      <c r="AO133" s="315"/>
      <c r="AP133" s="316"/>
      <c r="AQ133" s="316"/>
      <c r="AR133" s="316"/>
      <c r="AS133" s="316"/>
      <c r="AT133" s="316"/>
      <c r="AU133" s="317"/>
      <c r="AV133" s="315"/>
      <c r="AW133" s="316"/>
      <c r="AX133" s="316"/>
      <c r="AY133" s="316"/>
      <c r="AZ133" s="316"/>
      <c r="BA133" s="316"/>
      <c r="BB133" s="317"/>
      <c r="BC133" s="315"/>
      <c r="BD133" s="316"/>
      <c r="BE133" s="318"/>
      <c r="BF133" s="1507"/>
      <c r="BG133" s="1508"/>
      <c r="BH133" s="1509"/>
      <c r="BI133" s="1510"/>
      <c r="BJ133" s="1511"/>
      <c r="BK133" s="1512"/>
      <c r="BL133" s="1512"/>
      <c r="BM133" s="1512"/>
      <c r="BN133" s="1513"/>
    </row>
    <row r="134" spans="2:66" ht="20.25" customHeight="1" x14ac:dyDescent="0.15">
      <c r="B134" s="1520"/>
      <c r="C134" s="1621"/>
      <c r="D134" s="1622"/>
      <c r="E134" s="1600"/>
      <c r="F134" s="1617"/>
      <c r="G134" s="1521"/>
      <c r="H134" s="1522"/>
      <c r="I134" s="324"/>
      <c r="J134" s="325">
        <f>G133</f>
        <v>0</v>
      </c>
      <c r="K134" s="324"/>
      <c r="L134" s="325">
        <f>M133</f>
        <v>0</v>
      </c>
      <c r="M134" s="1523"/>
      <c r="N134" s="1524"/>
      <c r="O134" s="1525"/>
      <c r="P134" s="1526"/>
      <c r="Q134" s="1526"/>
      <c r="R134" s="1522"/>
      <c r="S134" s="1501"/>
      <c r="T134" s="1502"/>
      <c r="U134" s="1502"/>
      <c r="V134" s="1502"/>
      <c r="W134" s="1503"/>
      <c r="X134" s="319" t="s">
        <v>924</v>
      </c>
      <c r="Y134" s="320"/>
      <c r="Z134" s="321"/>
      <c r="AA134" s="307" t="str">
        <f>IF(AA133="","",VLOOKUP(AA133,'別紙１-１　シフト記号表（従来型・ユニット型共通）'!$C$6:$L$47,10,FALSE))</f>
        <v/>
      </c>
      <c r="AB134" s="308" t="str">
        <f>IF(AB133="","",VLOOKUP(AB133,'別紙１-１　シフト記号表（従来型・ユニット型共通）'!$C$6:$L$47,10,FALSE))</f>
        <v/>
      </c>
      <c r="AC134" s="308" t="str">
        <f>IF(AC133="","",VLOOKUP(AC133,'別紙１-１　シフト記号表（従来型・ユニット型共通）'!$C$6:$L$47,10,FALSE))</f>
        <v/>
      </c>
      <c r="AD134" s="308" t="str">
        <f>IF(AD133="","",VLOOKUP(AD133,'別紙１-１　シフト記号表（従来型・ユニット型共通）'!$C$6:$L$47,10,FALSE))</f>
        <v/>
      </c>
      <c r="AE134" s="308" t="str">
        <f>IF(AE133="","",VLOOKUP(AE133,'別紙１-１　シフト記号表（従来型・ユニット型共通）'!$C$6:$L$47,10,FALSE))</f>
        <v/>
      </c>
      <c r="AF134" s="308" t="str">
        <f>IF(AF133="","",VLOOKUP(AF133,'別紙１-１　シフト記号表（従来型・ユニット型共通）'!$C$6:$L$47,10,FALSE))</f>
        <v/>
      </c>
      <c r="AG134" s="309" t="str">
        <f>IF(AG133="","",VLOOKUP(AG133,'別紙１-１　シフト記号表（従来型・ユニット型共通）'!$C$6:$L$47,10,FALSE))</f>
        <v/>
      </c>
      <c r="AH134" s="307" t="str">
        <f>IF(AH133="","",VLOOKUP(AH133,'別紙１-１　シフト記号表（従来型・ユニット型共通）'!$C$6:$L$47,10,FALSE))</f>
        <v/>
      </c>
      <c r="AI134" s="308" t="str">
        <f>IF(AI133="","",VLOOKUP(AI133,'別紙１-１　シフト記号表（従来型・ユニット型共通）'!$C$6:$L$47,10,FALSE))</f>
        <v/>
      </c>
      <c r="AJ134" s="308" t="str">
        <f>IF(AJ133="","",VLOOKUP(AJ133,'別紙１-１　シフト記号表（従来型・ユニット型共通）'!$C$6:$L$47,10,FALSE))</f>
        <v/>
      </c>
      <c r="AK134" s="308" t="str">
        <f>IF(AK133="","",VLOOKUP(AK133,'別紙１-１　シフト記号表（従来型・ユニット型共通）'!$C$6:$L$47,10,FALSE))</f>
        <v/>
      </c>
      <c r="AL134" s="308" t="str">
        <f>IF(AL133="","",VLOOKUP(AL133,'別紙１-１　シフト記号表（従来型・ユニット型共通）'!$C$6:$L$47,10,FALSE))</f>
        <v/>
      </c>
      <c r="AM134" s="308" t="str">
        <f>IF(AM133="","",VLOOKUP(AM133,'別紙１-１　シフト記号表（従来型・ユニット型共通）'!$C$6:$L$47,10,FALSE))</f>
        <v/>
      </c>
      <c r="AN134" s="309" t="str">
        <f>IF(AN133="","",VLOOKUP(AN133,'別紙１-１　シフト記号表（従来型・ユニット型共通）'!$C$6:$L$47,10,FALSE))</f>
        <v/>
      </c>
      <c r="AO134" s="307" t="str">
        <f>IF(AO133="","",VLOOKUP(AO133,'別紙１-１　シフト記号表（従来型・ユニット型共通）'!$C$6:$L$47,10,FALSE))</f>
        <v/>
      </c>
      <c r="AP134" s="308" t="str">
        <f>IF(AP133="","",VLOOKUP(AP133,'別紙１-１　シフト記号表（従来型・ユニット型共通）'!$C$6:$L$47,10,FALSE))</f>
        <v/>
      </c>
      <c r="AQ134" s="308" t="str">
        <f>IF(AQ133="","",VLOOKUP(AQ133,'別紙１-１　シフト記号表（従来型・ユニット型共通）'!$C$6:$L$47,10,FALSE))</f>
        <v/>
      </c>
      <c r="AR134" s="308" t="str">
        <f>IF(AR133="","",VLOOKUP(AR133,'別紙１-１　シフト記号表（従来型・ユニット型共通）'!$C$6:$L$47,10,FALSE))</f>
        <v/>
      </c>
      <c r="AS134" s="308" t="str">
        <f>IF(AS133="","",VLOOKUP(AS133,'別紙１-１　シフト記号表（従来型・ユニット型共通）'!$C$6:$L$47,10,FALSE))</f>
        <v/>
      </c>
      <c r="AT134" s="308" t="str">
        <f>IF(AT133="","",VLOOKUP(AT133,'別紙１-１　シフト記号表（従来型・ユニット型共通）'!$C$6:$L$47,10,FALSE))</f>
        <v/>
      </c>
      <c r="AU134" s="309" t="str">
        <f>IF(AU133="","",VLOOKUP(AU133,'別紙１-１　シフト記号表（従来型・ユニット型共通）'!$C$6:$L$47,10,FALSE))</f>
        <v/>
      </c>
      <c r="AV134" s="307" t="str">
        <f>IF(AV133="","",VLOOKUP(AV133,'別紙１-１　シフト記号表（従来型・ユニット型共通）'!$C$6:$L$47,10,FALSE))</f>
        <v/>
      </c>
      <c r="AW134" s="308" t="str">
        <f>IF(AW133="","",VLOOKUP(AW133,'別紙１-１　シフト記号表（従来型・ユニット型共通）'!$C$6:$L$47,10,FALSE))</f>
        <v/>
      </c>
      <c r="AX134" s="308" t="str">
        <f>IF(AX133="","",VLOOKUP(AX133,'別紙１-１　シフト記号表（従来型・ユニット型共通）'!$C$6:$L$47,10,FALSE))</f>
        <v/>
      </c>
      <c r="AY134" s="308" t="str">
        <f>IF(AY133="","",VLOOKUP(AY133,'別紙１-１　シフト記号表（従来型・ユニット型共通）'!$C$6:$L$47,10,FALSE))</f>
        <v/>
      </c>
      <c r="AZ134" s="308" t="str">
        <f>IF(AZ133="","",VLOOKUP(AZ133,'別紙１-１　シフト記号表（従来型・ユニット型共通）'!$C$6:$L$47,10,FALSE))</f>
        <v/>
      </c>
      <c r="BA134" s="308" t="str">
        <f>IF(BA133="","",VLOOKUP(BA133,'別紙１-１　シフト記号表（従来型・ユニット型共通）'!$C$6:$L$47,10,FALSE))</f>
        <v/>
      </c>
      <c r="BB134" s="309" t="str">
        <f>IF(BB133="","",VLOOKUP(BB133,'別紙１-１　シフト記号表（従来型・ユニット型共通）'!$C$6:$L$47,10,FALSE))</f>
        <v/>
      </c>
      <c r="BC134" s="307" t="str">
        <f>IF(BC133="","",VLOOKUP(BC133,'別紙１-１　シフト記号表（従来型・ユニット型共通）'!$C$6:$L$47,10,FALSE))</f>
        <v/>
      </c>
      <c r="BD134" s="308" t="str">
        <f>IF(BD133="","",VLOOKUP(BD133,'別紙１-１　シフト記号表（従来型・ユニット型共通）'!$C$6:$L$47,10,FALSE))</f>
        <v/>
      </c>
      <c r="BE134" s="308" t="str">
        <f>IF(BE133="","",VLOOKUP(BE133,'別紙１-１　シフト記号表（従来型・ユニット型共通）'!$C$6:$L$47,10,FALSE))</f>
        <v/>
      </c>
      <c r="BF134" s="1530">
        <f>IF($BI$3="４週",SUM(AA134:BB134),IF($BI$3="暦月",SUM(AA134:BE134),""))</f>
        <v>0</v>
      </c>
      <c r="BG134" s="1531"/>
      <c r="BH134" s="1532">
        <f>IF($BI$3="４週",BF134/4,IF($BI$3="暦月",(BF134/($BI$8/7)),""))</f>
        <v>0</v>
      </c>
      <c r="BI134" s="1531"/>
      <c r="BJ134" s="1527"/>
      <c r="BK134" s="1528"/>
      <c r="BL134" s="1528"/>
      <c r="BM134" s="1528"/>
      <c r="BN134" s="1529"/>
    </row>
    <row r="135" spans="2:66" ht="20.25" customHeight="1" x14ac:dyDescent="0.15">
      <c r="B135" s="1487">
        <f>B133+1</f>
        <v>60</v>
      </c>
      <c r="C135" s="1614"/>
      <c r="D135" s="1616"/>
      <c r="E135" s="1600"/>
      <c r="F135" s="1617"/>
      <c r="G135" s="1489"/>
      <c r="H135" s="1490"/>
      <c r="I135" s="302"/>
      <c r="J135" s="303"/>
      <c r="K135" s="302"/>
      <c r="L135" s="303"/>
      <c r="M135" s="1493"/>
      <c r="N135" s="1494"/>
      <c r="O135" s="1497"/>
      <c r="P135" s="1498"/>
      <c r="Q135" s="1498"/>
      <c r="R135" s="1490"/>
      <c r="S135" s="1501"/>
      <c r="T135" s="1502"/>
      <c r="U135" s="1502"/>
      <c r="V135" s="1502"/>
      <c r="W135" s="1503"/>
      <c r="X135" s="322" t="s">
        <v>921</v>
      </c>
      <c r="Z135" s="323"/>
      <c r="AA135" s="315"/>
      <c r="AB135" s="316"/>
      <c r="AC135" s="316"/>
      <c r="AD135" s="316"/>
      <c r="AE135" s="316"/>
      <c r="AF135" s="316"/>
      <c r="AG135" s="317"/>
      <c r="AH135" s="315"/>
      <c r="AI135" s="316"/>
      <c r="AJ135" s="316"/>
      <c r="AK135" s="316"/>
      <c r="AL135" s="316"/>
      <c r="AM135" s="316"/>
      <c r="AN135" s="317"/>
      <c r="AO135" s="315"/>
      <c r="AP135" s="316"/>
      <c r="AQ135" s="316"/>
      <c r="AR135" s="316"/>
      <c r="AS135" s="316"/>
      <c r="AT135" s="316"/>
      <c r="AU135" s="317"/>
      <c r="AV135" s="315"/>
      <c r="AW135" s="316"/>
      <c r="AX135" s="316"/>
      <c r="AY135" s="316"/>
      <c r="AZ135" s="316"/>
      <c r="BA135" s="316"/>
      <c r="BB135" s="317"/>
      <c r="BC135" s="315"/>
      <c r="BD135" s="316"/>
      <c r="BE135" s="318"/>
      <c r="BF135" s="1507"/>
      <c r="BG135" s="1508"/>
      <c r="BH135" s="1509"/>
      <c r="BI135" s="1510"/>
      <c r="BJ135" s="1511"/>
      <c r="BK135" s="1512"/>
      <c r="BL135" s="1512"/>
      <c r="BM135" s="1512"/>
      <c r="BN135" s="1513"/>
    </row>
    <row r="136" spans="2:66" ht="20.25" customHeight="1" x14ac:dyDescent="0.15">
      <c r="B136" s="1520"/>
      <c r="C136" s="1621"/>
      <c r="D136" s="1622"/>
      <c r="E136" s="1600"/>
      <c r="F136" s="1617"/>
      <c r="G136" s="1521"/>
      <c r="H136" s="1522"/>
      <c r="I136" s="324"/>
      <c r="J136" s="325">
        <f>G135</f>
        <v>0</v>
      </c>
      <c r="K136" s="324"/>
      <c r="L136" s="325">
        <f>M135</f>
        <v>0</v>
      </c>
      <c r="M136" s="1523"/>
      <c r="N136" s="1524"/>
      <c r="O136" s="1525"/>
      <c r="P136" s="1526"/>
      <c r="Q136" s="1526"/>
      <c r="R136" s="1522"/>
      <c r="S136" s="1501"/>
      <c r="T136" s="1502"/>
      <c r="U136" s="1502"/>
      <c r="V136" s="1502"/>
      <c r="W136" s="1503"/>
      <c r="X136" s="319" t="s">
        <v>924</v>
      </c>
      <c r="Y136" s="320"/>
      <c r="Z136" s="321"/>
      <c r="AA136" s="307" t="str">
        <f>IF(AA135="","",VLOOKUP(AA135,'別紙１-１　シフト記号表（従来型・ユニット型共通）'!$C$6:$L$47,10,FALSE))</f>
        <v/>
      </c>
      <c r="AB136" s="308" t="str">
        <f>IF(AB135="","",VLOOKUP(AB135,'別紙１-１　シフト記号表（従来型・ユニット型共通）'!$C$6:$L$47,10,FALSE))</f>
        <v/>
      </c>
      <c r="AC136" s="308" t="str">
        <f>IF(AC135="","",VLOOKUP(AC135,'別紙１-１　シフト記号表（従来型・ユニット型共通）'!$C$6:$L$47,10,FALSE))</f>
        <v/>
      </c>
      <c r="AD136" s="308" t="str">
        <f>IF(AD135="","",VLOOKUP(AD135,'別紙１-１　シフト記号表（従来型・ユニット型共通）'!$C$6:$L$47,10,FALSE))</f>
        <v/>
      </c>
      <c r="AE136" s="308" t="str">
        <f>IF(AE135="","",VLOOKUP(AE135,'別紙１-１　シフト記号表（従来型・ユニット型共通）'!$C$6:$L$47,10,FALSE))</f>
        <v/>
      </c>
      <c r="AF136" s="308" t="str">
        <f>IF(AF135="","",VLOOKUP(AF135,'別紙１-１　シフト記号表（従来型・ユニット型共通）'!$C$6:$L$47,10,FALSE))</f>
        <v/>
      </c>
      <c r="AG136" s="309" t="str">
        <f>IF(AG135="","",VLOOKUP(AG135,'別紙１-１　シフト記号表（従来型・ユニット型共通）'!$C$6:$L$47,10,FALSE))</f>
        <v/>
      </c>
      <c r="AH136" s="307" t="str">
        <f>IF(AH135="","",VLOOKUP(AH135,'別紙１-１　シフト記号表（従来型・ユニット型共通）'!$C$6:$L$47,10,FALSE))</f>
        <v/>
      </c>
      <c r="AI136" s="308" t="str">
        <f>IF(AI135="","",VLOOKUP(AI135,'別紙１-１　シフト記号表（従来型・ユニット型共通）'!$C$6:$L$47,10,FALSE))</f>
        <v/>
      </c>
      <c r="AJ136" s="308" t="str">
        <f>IF(AJ135="","",VLOOKUP(AJ135,'別紙１-１　シフト記号表（従来型・ユニット型共通）'!$C$6:$L$47,10,FALSE))</f>
        <v/>
      </c>
      <c r="AK136" s="308" t="str">
        <f>IF(AK135="","",VLOOKUP(AK135,'別紙１-１　シフト記号表（従来型・ユニット型共通）'!$C$6:$L$47,10,FALSE))</f>
        <v/>
      </c>
      <c r="AL136" s="308" t="str">
        <f>IF(AL135="","",VLOOKUP(AL135,'別紙１-１　シフト記号表（従来型・ユニット型共通）'!$C$6:$L$47,10,FALSE))</f>
        <v/>
      </c>
      <c r="AM136" s="308" t="str">
        <f>IF(AM135="","",VLOOKUP(AM135,'別紙１-１　シフト記号表（従来型・ユニット型共通）'!$C$6:$L$47,10,FALSE))</f>
        <v/>
      </c>
      <c r="AN136" s="309" t="str">
        <f>IF(AN135="","",VLOOKUP(AN135,'別紙１-１　シフト記号表（従来型・ユニット型共通）'!$C$6:$L$47,10,FALSE))</f>
        <v/>
      </c>
      <c r="AO136" s="307" t="str">
        <f>IF(AO135="","",VLOOKUP(AO135,'別紙１-１　シフト記号表（従来型・ユニット型共通）'!$C$6:$L$47,10,FALSE))</f>
        <v/>
      </c>
      <c r="AP136" s="308" t="str">
        <f>IF(AP135="","",VLOOKUP(AP135,'別紙１-１　シフト記号表（従来型・ユニット型共通）'!$C$6:$L$47,10,FALSE))</f>
        <v/>
      </c>
      <c r="AQ136" s="308" t="str">
        <f>IF(AQ135="","",VLOOKUP(AQ135,'別紙１-１　シフト記号表（従来型・ユニット型共通）'!$C$6:$L$47,10,FALSE))</f>
        <v/>
      </c>
      <c r="AR136" s="308" t="str">
        <f>IF(AR135="","",VLOOKUP(AR135,'別紙１-１　シフト記号表（従来型・ユニット型共通）'!$C$6:$L$47,10,FALSE))</f>
        <v/>
      </c>
      <c r="AS136" s="308" t="str">
        <f>IF(AS135="","",VLOOKUP(AS135,'別紙１-１　シフト記号表（従来型・ユニット型共通）'!$C$6:$L$47,10,FALSE))</f>
        <v/>
      </c>
      <c r="AT136" s="308" t="str">
        <f>IF(AT135="","",VLOOKUP(AT135,'別紙１-１　シフト記号表（従来型・ユニット型共通）'!$C$6:$L$47,10,FALSE))</f>
        <v/>
      </c>
      <c r="AU136" s="309" t="str">
        <f>IF(AU135="","",VLOOKUP(AU135,'別紙１-１　シフト記号表（従来型・ユニット型共通）'!$C$6:$L$47,10,FALSE))</f>
        <v/>
      </c>
      <c r="AV136" s="307" t="str">
        <f>IF(AV135="","",VLOOKUP(AV135,'別紙１-１　シフト記号表（従来型・ユニット型共通）'!$C$6:$L$47,10,FALSE))</f>
        <v/>
      </c>
      <c r="AW136" s="308" t="str">
        <f>IF(AW135="","",VLOOKUP(AW135,'別紙１-１　シフト記号表（従来型・ユニット型共通）'!$C$6:$L$47,10,FALSE))</f>
        <v/>
      </c>
      <c r="AX136" s="308" t="str">
        <f>IF(AX135="","",VLOOKUP(AX135,'別紙１-１　シフト記号表（従来型・ユニット型共通）'!$C$6:$L$47,10,FALSE))</f>
        <v/>
      </c>
      <c r="AY136" s="308" t="str">
        <f>IF(AY135="","",VLOOKUP(AY135,'別紙１-１　シフト記号表（従来型・ユニット型共通）'!$C$6:$L$47,10,FALSE))</f>
        <v/>
      </c>
      <c r="AZ136" s="308" t="str">
        <f>IF(AZ135="","",VLOOKUP(AZ135,'別紙１-１　シフト記号表（従来型・ユニット型共通）'!$C$6:$L$47,10,FALSE))</f>
        <v/>
      </c>
      <c r="BA136" s="308" t="str">
        <f>IF(BA135="","",VLOOKUP(BA135,'別紙１-１　シフト記号表（従来型・ユニット型共通）'!$C$6:$L$47,10,FALSE))</f>
        <v/>
      </c>
      <c r="BB136" s="309" t="str">
        <f>IF(BB135="","",VLOOKUP(BB135,'別紙１-１　シフト記号表（従来型・ユニット型共通）'!$C$6:$L$47,10,FALSE))</f>
        <v/>
      </c>
      <c r="BC136" s="307" t="str">
        <f>IF(BC135="","",VLOOKUP(BC135,'別紙１-１　シフト記号表（従来型・ユニット型共通）'!$C$6:$L$47,10,FALSE))</f>
        <v/>
      </c>
      <c r="BD136" s="308" t="str">
        <f>IF(BD135="","",VLOOKUP(BD135,'別紙１-１　シフト記号表（従来型・ユニット型共通）'!$C$6:$L$47,10,FALSE))</f>
        <v/>
      </c>
      <c r="BE136" s="308" t="str">
        <f>IF(BE135="","",VLOOKUP(BE135,'別紙１-１　シフト記号表（従来型・ユニット型共通）'!$C$6:$L$47,10,FALSE))</f>
        <v/>
      </c>
      <c r="BF136" s="1530">
        <f>IF($BI$3="４週",SUM(AA136:BB136),IF($BI$3="暦月",SUM(AA136:BE136),""))</f>
        <v>0</v>
      </c>
      <c r="BG136" s="1531"/>
      <c r="BH136" s="1532">
        <f>IF($BI$3="４週",BF136/4,IF($BI$3="暦月",(BF136/($BI$8/7)),""))</f>
        <v>0</v>
      </c>
      <c r="BI136" s="1531"/>
      <c r="BJ136" s="1527"/>
      <c r="BK136" s="1528"/>
      <c r="BL136" s="1528"/>
      <c r="BM136" s="1528"/>
      <c r="BN136" s="1529"/>
    </row>
    <row r="137" spans="2:66" ht="20.25" customHeight="1" x14ac:dyDescent="0.15">
      <c r="B137" s="1487">
        <f>B135+1</f>
        <v>61</v>
      </c>
      <c r="C137" s="1614"/>
      <c r="D137" s="1616"/>
      <c r="E137" s="1600"/>
      <c r="F137" s="1617"/>
      <c r="G137" s="1489"/>
      <c r="H137" s="1490"/>
      <c r="I137" s="302"/>
      <c r="J137" s="303"/>
      <c r="K137" s="302"/>
      <c r="L137" s="303"/>
      <c r="M137" s="1493"/>
      <c r="N137" s="1494"/>
      <c r="O137" s="1497"/>
      <c r="P137" s="1498"/>
      <c r="Q137" s="1498"/>
      <c r="R137" s="1490"/>
      <c r="S137" s="1501"/>
      <c r="T137" s="1502"/>
      <c r="U137" s="1502"/>
      <c r="V137" s="1502"/>
      <c r="W137" s="1503"/>
      <c r="X137" s="322" t="s">
        <v>921</v>
      </c>
      <c r="Z137" s="323"/>
      <c r="AA137" s="315"/>
      <c r="AB137" s="316"/>
      <c r="AC137" s="316"/>
      <c r="AD137" s="316"/>
      <c r="AE137" s="316"/>
      <c r="AF137" s="316"/>
      <c r="AG137" s="317"/>
      <c r="AH137" s="315"/>
      <c r="AI137" s="316"/>
      <c r="AJ137" s="316"/>
      <c r="AK137" s="316"/>
      <c r="AL137" s="316"/>
      <c r="AM137" s="316"/>
      <c r="AN137" s="317"/>
      <c r="AO137" s="315"/>
      <c r="AP137" s="316"/>
      <c r="AQ137" s="316"/>
      <c r="AR137" s="316"/>
      <c r="AS137" s="316"/>
      <c r="AT137" s="316"/>
      <c r="AU137" s="317"/>
      <c r="AV137" s="315"/>
      <c r="AW137" s="316"/>
      <c r="AX137" s="316"/>
      <c r="AY137" s="316"/>
      <c r="AZ137" s="316"/>
      <c r="BA137" s="316"/>
      <c r="BB137" s="317"/>
      <c r="BC137" s="315"/>
      <c r="BD137" s="316"/>
      <c r="BE137" s="318"/>
      <c r="BF137" s="1507"/>
      <c r="BG137" s="1508"/>
      <c r="BH137" s="1509"/>
      <c r="BI137" s="1510"/>
      <c r="BJ137" s="1511"/>
      <c r="BK137" s="1512"/>
      <c r="BL137" s="1512"/>
      <c r="BM137" s="1512"/>
      <c r="BN137" s="1513"/>
    </row>
    <row r="138" spans="2:66" ht="20.25" customHeight="1" x14ac:dyDescent="0.15">
      <c r="B138" s="1520"/>
      <c r="C138" s="1621"/>
      <c r="D138" s="1622"/>
      <c r="E138" s="1600"/>
      <c r="F138" s="1617"/>
      <c r="G138" s="1521"/>
      <c r="H138" s="1522"/>
      <c r="I138" s="324"/>
      <c r="J138" s="325">
        <f>G137</f>
        <v>0</v>
      </c>
      <c r="K138" s="324"/>
      <c r="L138" s="325">
        <f>M137</f>
        <v>0</v>
      </c>
      <c r="M138" s="1523"/>
      <c r="N138" s="1524"/>
      <c r="O138" s="1525"/>
      <c r="P138" s="1526"/>
      <c r="Q138" s="1526"/>
      <c r="R138" s="1522"/>
      <c r="S138" s="1501"/>
      <c r="T138" s="1502"/>
      <c r="U138" s="1502"/>
      <c r="V138" s="1502"/>
      <c r="W138" s="1503"/>
      <c r="X138" s="319" t="s">
        <v>924</v>
      </c>
      <c r="Y138" s="320"/>
      <c r="Z138" s="321"/>
      <c r="AA138" s="307" t="str">
        <f>IF(AA137="","",VLOOKUP(AA137,'別紙１-１　シフト記号表（従来型・ユニット型共通）'!$C$6:$L$47,10,FALSE))</f>
        <v/>
      </c>
      <c r="AB138" s="308" t="str">
        <f>IF(AB137="","",VLOOKUP(AB137,'別紙１-１　シフト記号表（従来型・ユニット型共通）'!$C$6:$L$47,10,FALSE))</f>
        <v/>
      </c>
      <c r="AC138" s="308" t="str">
        <f>IF(AC137="","",VLOOKUP(AC137,'別紙１-１　シフト記号表（従来型・ユニット型共通）'!$C$6:$L$47,10,FALSE))</f>
        <v/>
      </c>
      <c r="AD138" s="308" t="str">
        <f>IF(AD137="","",VLOOKUP(AD137,'別紙１-１　シフト記号表（従来型・ユニット型共通）'!$C$6:$L$47,10,FALSE))</f>
        <v/>
      </c>
      <c r="AE138" s="308" t="str">
        <f>IF(AE137="","",VLOOKUP(AE137,'別紙１-１　シフト記号表（従来型・ユニット型共通）'!$C$6:$L$47,10,FALSE))</f>
        <v/>
      </c>
      <c r="AF138" s="308" t="str">
        <f>IF(AF137="","",VLOOKUP(AF137,'別紙１-１　シフト記号表（従来型・ユニット型共通）'!$C$6:$L$47,10,FALSE))</f>
        <v/>
      </c>
      <c r="AG138" s="309" t="str">
        <f>IF(AG137="","",VLOOKUP(AG137,'別紙１-１　シフト記号表（従来型・ユニット型共通）'!$C$6:$L$47,10,FALSE))</f>
        <v/>
      </c>
      <c r="AH138" s="307" t="str">
        <f>IF(AH137="","",VLOOKUP(AH137,'別紙１-１　シフト記号表（従来型・ユニット型共通）'!$C$6:$L$47,10,FALSE))</f>
        <v/>
      </c>
      <c r="AI138" s="308" t="str">
        <f>IF(AI137="","",VLOOKUP(AI137,'別紙１-１　シフト記号表（従来型・ユニット型共通）'!$C$6:$L$47,10,FALSE))</f>
        <v/>
      </c>
      <c r="AJ138" s="308" t="str">
        <f>IF(AJ137="","",VLOOKUP(AJ137,'別紙１-１　シフト記号表（従来型・ユニット型共通）'!$C$6:$L$47,10,FALSE))</f>
        <v/>
      </c>
      <c r="AK138" s="308" t="str">
        <f>IF(AK137="","",VLOOKUP(AK137,'別紙１-１　シフト記号表（従来型・ユニット型共通）'!$C$6:$L$47,10,FALSE))</f>
        <v/>
      </c>
      <c r="AL138" s="308" t="str">
        <f>IF(AL137="","",VLOOKUP(AL137,'別紙１-１　シフト記号表（従来型・ユニット型共通）'!$C$6:$L$47,10,FALSE))</f>
        <v/>
      </c>
      <c r="AM138" s="308" t="str">
        <f>IF(AM137="","",VLOOKUP(AM137,'別紙１-１　シフト記号表（従来型・ユニット型共通）'!$C$6:$L$47,10,FALSE))</f>
        <v/>
      </c>
      <c r="AN138" s="309" t="str">
        <f>IF(AN137="","",VLOOKUP(AN137,'別紙１-１　シフト記号表（従来型・ユニット型共通）'!$C$6:$L$47,10,FALSE))</f>
        <v/>
      </c>
      <c r="AO138" s="307" t="str">
        <f>IF(AO137="","",VLOOKUP(AO137,'別紙１-１　シフト記号表（従来型・ユニット型共通）'!$C$6:$L$47,10,FALSE))</f>
        <v/>
      </c>
      <c r="AP138" s="308" t="str">
        <f>IF(AP137="","",VLOOKUP(AP137,'別紙１-１　シフト記号表（従来型・ユニット型共通）'!$C$6:$L$47,10,FALSE))</f>
        <v/>
      </c>
      <c r="AQ138" s="308" t="str">
        <f>IF(AQ137="","",VLOOKUP(AQ137,'別紙１-１　シフト記号表（従来型・ユニット型共通）'!$C$6:$L$47,10,FALSE))</f>
        <v/>
      </c>
      <c r="AR138" s="308" t="str">
        <f>IF(AR137="","",VLOOKUP(AR137,'別紙１-１　シフト記号表（従来型・ユニット型共通）'!$C$6:$L$47,10,FALSE))</f>
        <v/>
      </c>
      <c r="AS138" s="308" t="str">
        <f>IF(AS137="","",VLOOKUP(AS137,'別紙１-１　シフト記号表（従来型・ユニット型共通）'!$C$6:$L$47,10,FALSE))</f>
        <v/>
      </c>
      <c r="AT138" s="308" t="str">
        <f>IF(AT137="","",VLOOKUP(AT137,'別紙１-１　シフト記号表（従来型・ユニット型共通）'!$C$6:$L$47,10,FALSE))</f>
        <v/>
      </c>
      <c r="AU138" s="309" t="str">
        <f>IF(AU137="","",VLOOKUP(AU137,'別紙１-１　シフト記号表（従来型・ユニット型共通）'!$C$6:$L$47,10,FALSE))</f>
        <v/>
      </c>
      <c r="AV138" s="307" t="str">
        <f>IF(AV137="","",VLOOKUP(AV137,'別紙１-１　シフト記号表（従来型・ユニット型共通）'!$C$6:$L$47,10,FALSE))</f>
        <v/>
      </c>
      <c r="AW138" s="308" t="str">
        <f>IF(AW137="","",VLOOKUP(AW137,'別紙１-１　シフト記号表（従来型・ユニット型共通）'!$C$6:$L$47,10,FALSE))</f>
        <v/>
      </c>
      <c r="AX138" s="308" t="str">
        <f>IF(AX137="","",VLOOKUP(AX137,'別紙１-１　シフト記号表（従来型・ユニット型共通）'!$C$6:$L$47,10,FALSE))</f>
        <v/>
      </c>
      <c r="AY138" s="308" t="str">
        <f>IF(AY137="","",VLOOKUP(AY137,'別紙１-１　シフト記号表（従来型・ユニット型共通）'!$C$6:$L$47,10,FALSE))</f>
        <v/>
      </c>
      <c r="AZ138" s="308" t="str">
        <f>IF(AZ137="","",VLOOKUP(AZ137,'別紙１-１　シフト記号表（従来型・ユニット型共通）'!$C$6:$L$47,10,FALSE))</f>
        <v/>
      </c>
      <c r="BA138" s="308" t="str">
        <f>IF(BA137="","",VLOOKUP(BA137,'別紙１-１　シフト記号表（従来型・ユニット型共通）'!$C$6:$L$47,10,FALSE))</f>
        <v/>
      </c>
      <c r="BB138" s="309" t="str">
        <f>IF(BB137="","",VLOOKUP(BB137,'別紙１-１　シフト記号表（従来型・ユニット型共通）'!$C$6:$L$47,10,FALSE))</f>
        <v/>
      </c>
      <c r="BC138" s="307" t="str">
        <f>IF(BC137="","",VLOOKUP(BC137,'別紙１-１　シフト記号表（従来型・ユニット型共通）'!$C$6:$L$47,10,FALSE))</f>
        <v/>
      </c>
      <c r="BD138" s="308" t="str">
        <f>IF(BD137="","",VLOOKUP(BD137,'別紙１-１　シフト記号表（従来型・ユニット型共通）'!$C$6:$L$47,10,FALSE))</f>
        <v/>
      </c>
      <c r="BE138" s="308" t="str">
        <f>IF(BE137="","",VLOOKUP(BE137,'別紙１-１　シフト記号表（従来型・ユニット型共通）'!$C$6:$L$47,10,FALSE))</f>
        <v/>
      </c>
      <c r="BF138" s="1530">
        <f>IF($BI$3="４週",SUM(AA138:BB138),IF($BI$3="暦月",SUM(AA138:BE138),""))</f>
        <v>0</v>
      </c>
      <c r="BG138" s="1531"/>
      <c r="BH138" s="1532">
        <f>IF($BI$3="４週",BF138/4,IF($BI$3="暦月",(BF138/($BI$8/7)),""))</f>
        <v>0</v>
      </c>
      <c r="BI138" s="1531"/>
      <c r="BJ138" s="1527"/>
      <c r="BK138" s="1528"/>
      <c r="BL138" s="1528"/>
      <c r="BM138" s="1528"/>
      <c r="BN138" s="1529"/>
    </row>
    <row r="139" spans="2:66" ht="20.25" customHeight="1" x14ac:dyDescent="0.15">
      <c r="B139" s="1487">
        <f>B137+1</f>
        <v>62</v>
      </c>
      <c r="C139" s="1614"/>
      <c r="D139" s="1616"/>
      <c r="E139" s="1600"/>
      <c r="F139" s="1617"/>
      <c r="G139" s="1489"/>
      <c r="H139" s="1490"/>
      <c r="I139" s="302"/>
      <c r="J139" s="303"/>
      <c r="K139" s="302"/>
      <c r="L139" s="303"/>
      <c r="M139" s="1493"/>
      <c r="N139" s="1494"/>
      <c r="O139" s="1497"/>
      <c r="P139" s="1498"/>
      <c r="Q139" s="1498"/>
      <c r="R139" s="1490"/>
      <c r="S139" s="1501"/>
      <c r="T139" s="1502"/>
      <c r="U139" s="1502"/>
      <c r="V139" s="1502"/>
      <c r="W139" s="1503"/>
      <c r="X139" s="322" t="s">
        <v>921</v>
      </c>
      <c r="Z139" s="323"/>
      <c r="AA139" s="315"/>
      <c r="AB139" s="316"/>
      <c r="AC139" s="316"/>
      <c r="AD139" s="316"/>
      <c r="AE139" s="316"/>
      <c r="AF139" s="316"/>
      <c r="AG139" s="317"/>
      <c r="AH139" s="315"/>
      <c r="AI139" s="316"/>
      <c r="AJ139" s="316"/>
      <c r="AK139" s="316"/>
      <c r="AL139" s="316"/>
      <c r="AM139" s="316"/>
      <c r="AN139" s="317"/>
      <c r="AO139" s="315"/>
      <c r="AP139" s="316"/>
      <c r="AQ139" s="316"/>
      <c r="AR139" s="316"/>
      <c r="AS139" s="316"/>
      <c r="AT139" s="316"/>
      <c r="AU139" s="317"/>
      <c r="AV139" s="315"/>
      <c r="AW139" s="316"/>
      <c r="AX139" s="316"/>
      <c r="AY139" s="316"/>
      <c r="AZ139" s="316"/>
      <c r="BA139" s="316"/>
      <c r="BB139" s="317"/>
      <c r="BC139" s="315"/>
      <c r="BD139" s="316"/>
      <c r="BE139" s="318"/>
      <c r="BF139" s="1507"/>
      <c r="BG139" s="1508"/>
      <c r="BH139" s="1509"/>
      <c r="BI139" s="1510"/>
      <c r="BJ139" s="1511"/>
      <c r="BK139" s="1512"/>
      <c r="BL139" s="1512"/>
      <c r="BM139" s="1512"/>
      <c r="BN139" s="1513"/>
    </row>
    <row r="140" spans="2:66" ht="20.25" customHeight="1" x14ac:dyDescent="0.15">
      <c r="B140" s="1520"/>
      <c r="C140" s="1621"/>
      <c r="D140" s="1622"/>
      <c r="E140" s="1600"/>
      <c r="F140" s="1617"/>
      <c r="G140" s="1521"/>
      <c r="H140" s="1522"/>
      <c r="I140" s="324"/>
      <c r="J140" s="325">
        <f>G139</f>
        <v>0</v>
      </c>
      <c r="K140" s="324"/>
      <c r="L140" s="325">
        <f>M139</f>
        <v>0</v>
      </c>
      <c r="M140" s="1523"/>
      <c r="N140" s="1524"/>
      <c r="O140" s="1525"/>
      <c r="P140" s="1526"/>
      <c r="Q140" s="1526"/>
      <c r="R140" s="1522"/>
      <c r="S140" s="1501"/>
      <c r="T140" s="1502"/>
      <c r="U140" s="1502"/>
      <c r="V140" s="1502"/>
      <c r="W140" s="1503"/>
      <c r="X140" s="319" t="s">
        <v>924</v>
      </c>
      <c r="Y140" s="320"/>
      <c r="Z140" s="321"/>
      <c r="AA140" s="307" t="str">
        <f>IF(AA139="","",VLOOKUP(AA139,'別紙１-１　シフト記号表（従来型・ユニット型共通）'!$C$6:$L$47,10,FALSE))</f>
        <v/>
      </c>
      <c r="AB140" s="308" t="str">
        <f>IF(AB139="","",VLOOKUP(AB139,'別紙１-１　シフト記号表（従来型・ユニット型共通）'!$C$6:$L$47,10,FALSE))</f>
        <v/>
      </c>
      <c r="AC140" s="308" t="str">
        <f>IF(AC139="","",VLOOKUP(AC139,'別紙１-１　シフト記号表（従来型・ユニット型共通）'!$C$6:$L$47,10,FALSE))</f>
        <v/>
      </c>
      <c r="AD140" s="308" t="str">
        <f>IF(AD139="","",VLOOKUP(AD139,'別紙１-１　シフト記号表（従来型・ユニット型共通）'!$C$6:$L$47,10,FALSE))</f>
        <v/>
      </c>
      <c r="AE140" s="308" t="str">
        <f>IF(AE139="","",VLOOKUP(AE139,'別紙１-１　シフト記号表（従来型・ユニット型共通）'!$C$6:$L$47,10,FALSE))</f>
        <v/>
      </c>
      <c r="AF140" s="308" t="str">
        <f>IF(AF139="","",VLOOKUP(AF139,'別紙１-１　シフト記号表（従来型・ユニット型共通）'!$C$6:$L$47,10,FALSE))</f>
        <v/>
      </c>
      <c r="AG140" s="309" t="str">
        <f>IF(AG139="","",VLOOKUP(AG139,'別紙１-１　シフト記号表（従来型・ユニット型共通）'!$C$6:$L$47,10,FALSE))</f>
        <v/>
      </c>
      <c r="AH140" s="307" t="str">
        <f>IF(AH139="","",VLOOKUP(AH139,'別紙１-１　シフト記号表（従来型・ユニット型共通）'!$C$6:$L$47,10,FALSE))</f>
        <v/>
      </c>
      <c r="AI140" s="308" t="str">
        <f>IF(AI139="","",VLOOKUP(AI139,'別紙１-１　シフト記号表（従来型・ユニット型共通）'!$C$6:$L$47,10,FALSE))</f>
        <v/>
      </c>
      <c r="AJ140" s="308" t="str">
        <f>IF(AJ139="","",VLOOKUP(AJ139,'別紙１-１　シフト記号表（従来型・ユニット型共通）'!$C$6:$L$47,10,FALSE))</f>
        <v/>
      </c>
      <c r="AK140" s="308" t="str">
        <f>IF(AK139="","",VLOOKUP(AK139,'別紙１-１　シフト記号表（従来型・ユニット型共通）'!$C$6:$L$47,10,FALSE))</f>
        <v/>
      </c>
      <c r="AL140" s="308" t="str">
        <f>IF(AL139="","",VLOOKUP(AL139,'別紙１-１　シフト記号表（従来型・ユニット型共通）'!$C$6:$L$47,10,FALSE))</f>
        <v/>
      </c>
      <c r="AM140" s="308" t="str">
        <f>IF(AM139="","",VLOOKUP(AM139,'別紙１-１　シフト記号表（従来型・ユニット型共通）'!$C$6:$L$47,10,FALSE))</f>
        <v/>
      </c>
      <c r="AN140" s="309" t="str">
        <f>IF(AN139="","",VLOOKUP(AN139,'別紙１-１　シフト記号表（従来型・ユニット型共通）'!$C$6:$L$47,10,FALSE))</f>
        <v/>
      </c>
      <c r="AO140" s="307" t="str">
        <f>IF(AO139="","",VLOOKUP(AO139,'別紙１-１　シフト記号表（従来型・ユニット型共通）'!$C$6:$L$47,10,FALSE))</f>
        <v/>
      </c>
      <c r="AP140" s="308" t="str">
        <f>IF(AP139="","",VLOOKUP(AP139,'別紙１-１　シフト記号表（従来型・ユニット型共通）'!$C$6:$L$47,10,FALSE))</f>
        <v/>
      </c>
      <c r="AQ140" s="308" t="str">
        <f>IF(AQ139="","",VLOOKUP(AQ139,'別紙１-１　シフト記号表（従来型・ユニット型共通）'!$C$6:$L$47,10,FALSE))</f>
        <v/>
      </c>
      <c r="AR140" s="308" t="str">
        <f>IF(AR139="","",VLOOKUP(AR139,'別紙１-１　シフト記号表（従来型・ユニット型共通）'!$C$6:$L$47,10,FALSE))</f>
        <v/>
      </c>
      <c r="AS140" s="308" t="str">
        <f>IF(AS139="","",VLOOKUP(AS139,'別紙１-１　シフト記号表（従来型・ユニット型共通）'!$C$6:$L$47,10,FALSE))</f>
        <v/>
      </c>
      <c r="AT140" s="308" t="str">
        <f>IF(AT139="","",VLOOKUP(AT139,'別紙１-１　シフト記号表（従来型・ユニット型共通）'!$C$6:$L$47,10,FALSE))</f>
        <v/>
      </c>
      <c r="AU140" s="309" t="str">
        <f>IF(AU139="","",VLOOKUP(AU139,'別紙１-１　シフト記号表（従来型・ユニット型共通）'!$C$6:$L$47,10,FALSE))</f>
        <v/>
      </c>
      <c r="AV140" s="307" t="str">
        <f>IF(AV139="","",VLOOKUP(AV139,'別紙１-１　シフト記号表（従来型・ユニット型共通）'!$C$6:$L$47,10,FALSE))</f>
        <v/>
      </c>
      <c r="AW140" s="308" t="str">
        <f>IF(AW139="","",VLOOKUP(AW139,'別紙１-１　シフト記号表（従来型・ユニット型共通）'!$C$6:$L$47,10,FALSE))</f>
        <v/>
      </c>
      <c r="AX140" s="308" t="str">
        <f>IF(AX139="","",VLOOKUP(AX139,'別紙１-１　シフト記号表（従来型・ユニット型共通）'!$C$6:$L$47,10,FALSE))</f>
        <v/>
      </c>
      <c r="AY140" s="308" t="str">
        <f>IF(AY139="","",VLOOKUP(AY139,'別紙１-１　シフト記号表（従来型・ユニット型共通）'!$C$6:$L$47,10,FALSE))</f>
        <v/>
      </c>
      <c r="AZ140" s="308" t="str">
        <f>IF(AZ139="","",VLOOKUP(AZ139,'別紙１-１　シフト記号表（従来型・ユニット型共通）'!$C$6:$L$47,10,FALSE))</f>
        <v/>
      </c>
      <c r="BA140" s="308" t="str">
        <f>IF(BA139="","",VLOOKUP(BA139,'別紙１-１　シフト記号表（従来型・ユニット型共通）'!$C$6:$L$47,10,FALSE))</f>
        <v/>
      </c>
      <c r="BB140" s="309" t="str">
        <f>IF(BB139="","",VLOOKUP(BB139,'別紙１-１　シフト記号表（従来型・ユニット型共通）'!$C$6:$L$47,10,FALSE))</f>
        <v/>
      </c>
      <c r="BC140" s="307" t="str">
        <f>IF(BC139="","",VLOOKUP(BC139,'別紙１-１　シフト記号表（従来型・ユニット型共通）'!$C$6:$L$47,10,FALSE))</f>
        <v/>
      </c>
      <c r="BD140" s="308" t="str">
        <f>IF(BD139="","",VLOOKUP(BD139,'別紙１-１　シフト記号表（従来型・ユニット型共通）'!$C$6:$L$47,10,FALSE))</f>
        <v/>
      </c>
      <c r="BE140" s="308" t="str">
        <f>IF(BE139="","",VLOOKUP(BE139,'別紙１-１　シフト記号表（従来型・ユニット型共通）'!$C$6:$L$47,10,FALSE))</f>
        <v/>
      </c>
      <c r="BF140" s="1530">
        <f>IF($BI$3="４週",SUM(AA140:BB140),IF($BI$3="暦月",SUM(AA140:BE140),""))</f>
        <v>0</v>
      </c>
      <c r="BG140" s="1531"/>
      <c r="BH140" s="1532">
        <f>IF($BI$3="４週",BF140/4,IF($BI$3="暦月",(BF140/($BI$8/7)),""))</f>
        <v>0</v>
      </c>
      <c r="BI140" s="1531"/>
      <c r="BJ140" s="1527"/>
      <c r="BK140" s="1528"/>
      <c r="BL140" s="1528"/>
      <c r="BM140" s="1528"/>
      <c r="BN140" s="1529"/>
    </row>
    <row r="141" spans="2:66" ht="20.25" customHeight="1" x14ac:dyDescent="0.15">
      <c r="B141" s="1487">
        <f>B139+1</f>
        <v>63</v>
      </c>
      <c r="C141" s="1614"/>
      <c r="D141" s="1616"/>
      <c r="E141" s="1600"/>
      <c r="F141" s="1617"/>
      <c r="G141" s="1489"/>
      <c r="H141" s="1490"/>
      <c r="I141" s="302"/>
      <c r="J141" s="303"/>
      <c r="K141" s="302"/>
      <c r="L141" s="303"/>
      <c r="M141" s="1493"/>
      <c r="N141" s="1494"/>
      <c r="O141" s="1497"/>
      <c r="P141" s="1498"/>
      <c r="Q141" s="1498"/>
      <c r="R141" s="1490"/>
      <c r="S141" s="1501"/>
      <c r="T141" s="1502"/>
      <c r="U141" s="1502"/>
      <c r="V141" s="1502"/>
      <c r="W141" s="1503"/>
      <c r="X141" s="322" t="s">
        <v>921</v>
      </c>
      <c r="Z141" s="323"/>
      <c r="AA141" s="315"/>
      <c r="AB141" s="316"/>
      <c r="AC141" s="316"/>
      <c r="AD141" s="316"/>
      <c r="AE141" s="316"/>
      <c r="AF141" s="316"/>
      <c r="AG141" s="317"/>
      <c r="AH141" s="315"/>
      <c r="AI141" s="316"/>
      <c r="AJ141" s="316"/>
      <c r="AK141" s="316"/>
      <c r="AL141" s="316"/>
      <c r="AM141" s="316"/>
      <c r="AN141" s="317"/>
      <c r="AO141" s="315"/>
      <c r="AP141" s="316"/>
      <c r="AQ141" s="316"/>
      <c r="AR141" s="316"/>
      <c r="AS141" s="316"/>
      <c r="AT141" s="316"/>
      <c r="AU141" s="317"/>
      <c r="AV141" s="315"/>
      <c r="AW141" s="316"/>
      <c r="AX141" s="316"/>
      <c r="AY141" s="316"/>
      <c r="AZ141" s="316"/>
      <c r="BA141" s="316"/>
      <c r="BB141" s="317"/>
      <c r="BC141" s="315"/>
      <c r="BD141" s="316"/>
      <c r="BE141" s="318"/>
      <c r="BF141" s="1507"/>
      <c r="BG141" s="1508"/>
      <c r="BH141" s="1509"/>
      <c r="BI141" s="1510"/>
      <c r="BJ141" s="1511"/>
      <c r="BK141" s="1512"/>
      <c r="BL141" s="1512"/>
      <c r="BM141" s="1512"/>
      <c r="BN141" s="1513"/>
    </row>
    <row r="142" spans="2:66" ht="20.25" customHeight="1" x14ac:dyDescent="0.15">
      <c r="B142" s="1520"/>
      <c r="C142" s="1621"/>
      <c r="D142" s="1622"/>
      <c r="E142" s="1600"/>
      <c r="F142" s="1617"/>
      <c r="G142" s="1521"/>
      <c r="H142" s="1522"/>
      <c r="I142" s="324"/>
      <c r="J142" s="325">
        <f>G141</f>
        <v>0</v>
      </c>
      <c r="K142" s="324"/>
      <c r="L142" s="325">
        <f>M141</f>
        <v>0</v>
      </c>
      <c r="M142" s="1523"/>
      <c r="N142" s="1524"/>
      <c r="O142" s="1525"/>
      <c r="P142" s="1526"/>
      <c r="Q142" s="1526"/>
      <c r="R142" s="1522"/>
      <c r="S142" s="1501"/>
      <c r="T142" s="1502"/>
      <c r="U142" s="1502"/>
      <c r="V142" s="1502"/>
      <c r="W142" s="1503"/>
      <c r="X142" s="319" t="s">
        <v>924</v>
      </c>
      <c r="Y142" s="320"/>
      <c r="Z142" s="321"/>
      <c r="AA142" s="307" t="str">
        <f>IF(AA141="","",VLOOKUP(AA141,'別紙１-１　シフト記号表（従来型・ユニット型共通）'!$C$6:$L$47,10,FALSE))</f>
        <v/>
      </c>
      <c r="AB142" s="308" t="str">
        <f>IF(AB141="","",VLOOKUP(AB141,'別紙１-１　シフト記号表（従来型・ユニット型共通）'!$C$6:$L$47,10,FALSE))</f>
        <v/>
      </c>
      <c r="AC142" s="308" t="str">
        <f>IF(AC141="","",VLOOKUP(AC141,'別紙１-１　シフト記号表（従来型・ユニット型共通）'!$C$6:$L$47,10,FALSE))</f>
        <v/>
      </c>
      <c r="AD142" s="308" t="str">
        <f>IF(AD141="","",VLOOKUP(AD141,'別紙１-１　シフト記号表（従来型・ユニット型共通）'!$C$6:$L$47,10,FALSE))</f>
        <v/>
      </c>
      <c r="AE142" s="308" t="str">
        <f>IF(AE141="","",VLOOKUP(AE141,'別紙１-１　シフト記号表（従来型・ユニット型共通）'!$C$6:$L$47,10,FALSE))</f>
        <v/>
      </c>
      <c r="AF142" s="308" t="str">
        <f>IF(AF141="","",VLOOKUP(AF141,'別紙１-１　シフト記号表（従来型・ユニット型共通）'!$C$6:$L$47,10,FALSE))</f>
        <v/>
      </c>
      <c r="AG142" s="309" t="str">
        <f>IF(AG141="","",VLOOKUP(AG141,'別紙１-１　シフト記号表（従来型・ユニット型共通）'!$C$6:$L$47,10,FALSE))</f>
        <v/>
      </c>
      <c r="AH142" s="307" t="str">
        <f>IF(AH141="","",VLOOKUP(AH141,'別紙１-１　シフト記号表（従来型・ユニット型共通）'!$C$6:$L$47,10,FALSE))</f>
        <v/>
      </c>
      <c r="AI142" s="308" t="str">
        <f>IF(AI141="","",VLOOKUP(AI141,'別紙１-１　シフト記号表（従来型・ユニット型共通）'!$C$6:$L$47,10,FALSE))</f>
        <v/>
      </c>
      <c r="AJ142" s="308" t="str">
        <f>IF(AJ141="","",VLOOKUP(AJ141,'別紙１-１　シフト記号表（従来型・ユニット型共通）'!$C$6:$L$47,10,FALSE))</f>
        <v/>
      </c>
      <c r="AK142" s="308" t="str">
        <f>IF(AK141="","",VLOOKUP(AK141,'別紙１-１　シフト記号表（従来型・ユニット型共通）'!$C$6:$L$47,10,FALSE))</f>
        <v/>
      </c>
      <c r="AL142" s="308" t="str">
        <f>IF(AL141="","",VLOOKUP(AL141,'別紙１-１　シフト記号表（従来型・ユニット型共通）'!$C$6:$L$47,10,FALSE))</f>
        <v/>
      </c>
      <c r="AM142" s="308" t="str">
        <f>IF(AM141="","",VLOOKUP(AM141,'別紙１-１　シフト記号表（従来型・ユニット型共通）'!$C$6:$L$47,10,FALSE))</f>
        <v/>
      </c>
      <c r="AN142" s="309" t="str">
        <f>IF(AN141="","",VLOOKUP(AN141,'別紙１-１　シフト記号表（従来型・ユニット型共通）'!$C$6:$L$47,10,FALSE))</f>
        <v/>
      </c>
      <c r="AO142" s="307" t="str">
        <f>IF(AO141="","",VLOOKUP(AO141,'別紙１-１　シフト記号表（従来型・ユニット型共通）'!$C$6:$L$47,10,FALSE))</f>
        <v/>
      </c>
      <c r="AP142" s="308" t="str">
        <f>IF(AP141="","",VLOOKUP(AP141,'別紙１-１　シフト記号表（従来型・ユニット型共通）'!$C$6:$L$47,10,FALSE))</f>
        <v/>
      </c>
      <c r="AQ142" s="308" t="str">
        <f>IF(AQ141="","",VLOOKUP(AQ141,'別紙１-１　シフト記号表（従来型・ユニット型共通）'!$C$6:$L$47,10,FALSE))</f>
        <v/>
      </c>
      <c r="AR142" s="308" t="str">
        <f>IF(AR141="","",VLOOKUP(AR141,'別紙１-１　シフト記号表（従来型・ユニット型共通）'!$C$6:$L$47,10,FALSE))</f>
        <v/>
      </c>
      <c r="AS142" s="308" t="str">
        <f>IF(AS141="","",VLOOKUP(AS141,'別紙１-１　シフト記号表（従来型・ユニット型共通）'!$C$6:$L$47,10,FALSE))</f>
        <v/>
      </c>
      <c r="AT142" s="308" t="str">
        <f>IF(AT141="","",VLOOKUP(AT141,'別紙１-１　シフト記号表（従来型・ユニット型共通）'!$C$6:$L$47,10,FALSE))</f>
        <v/>
      </c>
      <c r="AU142" s="309" t="str">
        <f>IF(AU141="","",VLOOKUP(AU141,'別紙１-１　シフト記号表（従来型・ユニット型共通）'!$C$6:$L$47,10,FALSE))</f>
        <v/>
      </c>
      <c r="AV142" s="307" t="str">
        <f>IF(AV141="","",VLOOKUP(AV141,'別紙１-１　シフト記号表（従来型・ユニット型共通）'!$C$6:$L$47,10,FALSE))</f>
        <v/>
      </c>
      <c r="AW142" s="308" t="str">
        <f>IF(AW141="","",VLOOKUP(AW141,'別紙１-１　シフト記号表（従来型・ユニット型共通）'!$C$6:$L$47,10,FALSE))</f>
        <v/>
      </c>
      <c r="AX142" s="308" t="str">
        <f>IF(AX141="","",VLOOKUP(AX141,'別紙１-１　シフト記号表（従来型・ユニット型共通）'!$C$6:$L$47,10,FALSE))</f>
        <v/>
      </c>
      <c r="AY142" s="308" t="str">
        <f>IF(AY141="","",VLOOKUP(AY141,'別紙１-１　シフト記号表（従来型・ユニット型共通）'!$C$6:$L$47,10,FALSE))</f>
        <v/>
      </c>
      <c r="AZ142" s="308" t="str">
        <f>IF(AZ141="","",VLOOKUP(AZ141,'別紙１-１　シフト記号表（従来型・ユニット型共通）'!$C$6:$L$47,10,FALSE))</f>
        <v/>
      </c>
      <c r="BA142" s="308" t="str">
        <f>IF(BA141="","",VLOOKUP(BA141,'別紙１-１　シフト記号表（従来型・ユニット型共通）'!$C$6:$L$47,10,FALSE))</f>
        <v/>
      </c>
      <c r="BB142" s="309" t="str">
        <f>IF(BB141="","",VLOOKUP(BB141,'別紙１-１　シフト記号表（従来型・ユニット型共通）'!$C$6:$L$47,10,FALSE))</f>
        <v/>
      </c>
      <c r="BC142" s="307" t="str">
        <f>IF(BC141="","",VLOOKUP(BC141,'別紙１-１　シフト記号表（従来型・ユニット型共通）'!$C$6:$L$47,10,FALSE))</f>
        <v/>
      </c>
      <c r="BD142" s="308" t="str">
        <f>IF(BD141="","",VLOOKUP(BD141,'別紙１-１　シフト記号表（従来型・ユニット型共通）'!$C$6:$L$47,10,FALSE))</f>
        <v/>
      </c>
      <c r="BE142" s="308" t="str">
        <f>IF(BE141="","",VLOOKUP(BE141,'別紙１-１　シフト記号表（従来型・ユニット型共通）'!$C$6:$L$47,10,FALSE))</f>
        <v/>
      </c>
      <c r="BF142" s="1530">
        <f>IF($BI$3="４週",SUM(AA142:BB142),IF($BI$3="暦月",SUM(AA142:BE142),""))</f>
        <v>0</v>
      </c>
      <c r="BG142" s="1531"/>
      <c r="BH142" s="1532">
        <f>IF($BI$3="４週",BF142/4,IF($BI$3="暦月",(BF142/($BI$8/7)),""))</f>
        <v>0</v>
      </c>
      <c r="BI142" s="1531"/>
      <c r="BJ142" s="1527"/>
      <c r="BK142" s="1528"/>
      <c r="BL142" s="1528"/>
      <c r="BM142" s="1528"/>
      <c r="BN142" s="1529"/>
    </row>
    <row r="143" spans="2:66" ht="20.25" customHeight="1" x14ac:dyDescent="0.15">
      <c r="B143" s="1487">
        <f>B141+1</f>
        <v>64</v>
      </c>
      <c r="C143" s="1614"/>
      <c r="D143" s="1616"/>
      <c r="E143" s="1600"/>
      <c r="F143" s="1617"/>
      <c r="G143" s="1489"/>
      <c r="H143" s="1490"/>
      <c r="I143" s="302"/>
      <c r="J143" s="303"/>
      <c r="K143" s="302"/>
      <c r="L143" s="303"/>
      <c r="M143" s="1493"/>
      <c r="N143" s="1494"/>
      <c r="O143" s="1497"/>
      <c r="P143" s="1498"/>
      <c r="Q143" s="1498"/>
      <c r="R143" s="1490"/>
      <c r="S143" s="1501"/>
      <c r="T143" s="1502"/>
      <c r="U143" s="1502"/>
      <c r="V143" s="1502"/>
      <c r="W143" s="1503"/>
      <c r="X143" s="322" t="s">
        <v>921</v>
      </c>
      <c r="Z143" s="323"/>
      <c r="AA143" s="315"/>
      <c r="AB143" s="316"/>
      <c r="AC143" s="316"/>
      <c r="AD143" s="316"/>
      <c r="AE143" s="316"/>
      <c r="AF143" s="316"/>
      <c r="AG143" s="317"/>
      <c r="AH143" s="315"/>
      <c r="AI143" s="316"/>
      <c r="AJ143" s="316"/>
      <c r="AK143" s="316"/>
      <c r="AL143" s="316"/>
      <c r="AM143" s="316"/>
      <c r="AN143" s="317"/>
      <c r="AO143" s="315"/>
      <c r="AP143" s="316"/>
      <c r="AQ143" s="316"/>
      <c r="AR143" s="316"/>
      <c r="AS143" s="316"/>
      <c r="AT143" s="316"/>
      <c r="AU143" s="317"/>
      <c r="AV143" s="315"/>
      <c r="AW143" s="316"/>
      <c r="AX143" s="316"/>
      <c r="AY143" s="316"/>
      <c r="AZ143" s="316"/>
      <c r="BA143" s="316"/>
      <c r="BB143" s="317"/>
      <c r="BC143" s="315"/>
      <c r="BD143" s="316"/>
      <c r="BE143" s="318"/>
      <c r="BF143" s="1507"/>
      <c r="BG143" s="1508"/>
      <c r="BH143" s="1509"/>
      <c r="BI143" s="1510"/>
      <c r="BJ143" s="1511"/>
      <c r="BK143" s="1512"/>
      <c r="BL143" s="1512"/>
      <c r="BM143" s="1512"/>
      <c r="BN143" s="1513"/>
    </row>
    <row r="144" spans="2:66" ht="20.25" customHeight="1" x14ac:dyDescent="0.15">
      <c r="B144" s="1520"/>
      <c r="C144" s="1621"/>
      <c r="D144" s="1622"/>
      <c r="E144" s="1600"/>
      <c r="F144" s="1617"/>
      <c r="G144" s="1521"/>
      <c r="H144" s="1522"/>
      <c r="I144" s="324"/>
      <c r="J144" s="325">
        <f>G143</f>
        <v>0</v>
      </c>
      <c r="K144" s="324"/>
      <c r="L144" s="325">
        <f>M143</f>
        <v>0</v>
      </c>
      <c r="M144" s="1523"/>
      <c r="N144" s="1524"/>
      <c r="O144" s="1525"/>
      <c r="P144" s="1526"/>
      <c r="Q144" s="1526"/>
      <c r="R144" s="1522"/>
      <c r="S144" s="1501"/>
      <c r="T144" s="1502"/>
      <c r="U144" s="1502"/>
      <c r="V144" s="1502"/>
      <c r="W144" s="1503"/>
      <c r="X144" s="319" t="s">
        <v>924</v>
      </c>
      <c r="Y144" s="320"/>
      <c r="Z144" s="321"/>
      <c r="AA144" s="307" t="str">
        <f>IF(AA143="","",VLOOKUP(AA143,'別紙１-１　シフト記号表（従来型・ユニット型共通）'!$C$6:$L$47,10,FALSE))</f>
        <v/>
      </c>
      <c r="AB144" s="308" t="str">
        <f>IF(AB143="","",VLOOKUP(AB143,'別紙１-１　シフト記号表（従来型・ユニット型共通）'!$C$6:$L$47,10,FALSE))</f>
        <v/>
      </c>
      <c r="AC144" s="308" t="str">
        <f>IF(AC143="","",VLOOKUP(AC143,'別紙１-１　シフト記号表（従来型・ユニット型共通）'!$C$6:$L$47,10,FALSE))</f>
        <v/>
      </c>
      <c r="AD144" s="308" t="str">
        <f>IF(AD143="","",VLOOKUP(AD143,'別紙１-１　シフト記号表（従来型・ユニット型共通）'!$C$6:$L$47,10,FALSE))</f>
        <v/>
      </c>
      <c r="AE144" s="308" t="str">
        <f>IF(AE143="","",VLOOKUP(AE143,'別紙１-１　シフト記号表（従来型・ユニット型共通）'!$C$6:$L$47,10,FALSE))</f>
        <v/>
      </c>
      <c r="AF144" s="308" t="str">
        <f>IF(AF143="","",VLOOKUP(AF143,'別紙１-１　シフト記号表（従来型・ユニット型共通）'!$C$6:$L$47,10,FALSE))</f>
        <v/>
      </c>
      <c r="AG144" s="309" t="str">
        <f>IF(AG143="","",VLOOKUP(AG143,'別紙１-１　シフト記号表（従来型・ユニット型共通）'!$C$6:$L$47,10,FALSE))</f>
        <v/>
      </c>
      <c r="AH144" s="307" t="str">
        <f>IF(AH143="","",VLOOKUP(AH143,'別紙１-１　シフト記号表（従来型・ユニット型共通）'!$C$6:$L$47,10,FALSE))</f>
        <v/>
      </c>
      <c r="AI144" s="308" t="str">
        <f>IF(AI143="","",VLOOKUP(AI143,'別紙１-１　シフト記号表（従来型・ユニット型共通）'!$C$6:$L$47,10,FALSE))</f>
        <v/>
      </c>
      <c r="AJ144" s="308" t="str">
        <f>IF(AJ143="","",VLOOKUP(AJ143,'別紙１-１　シフト記号表（従来型・ユニット型共通）'!$C$6:$L$47,10,FALSE))</f>
        <v/>
      </c>
      <c r="AK144" s="308" t="str">
        <f>IF(AK143="","",VLOOKUP(AK143,'別紙１-１　シフト記号表（従来型・ユニット型共通）'!$C$6:$L$47,10,FALSE))</f>
        <v/>
      </c>
      <c r="AL144" s="308" t="str">
        <f>IF(AL143="","",VLOOKUP(AL143,'別紙１-１　シフト記号表（従来型・ユニット型共通）'!$C$6:$L$47,10,FALSE))</f>
        <v/>
      </c>
      <c r="AM144" s="308" t="str">
        <f>IF(AM143="","",VLOOKUP(AM143,'別紙１-１　シフト記号表（従来型・ユニット型共通）'!$C$6:$L$47,10,FALSE))</f>
        <v/>
      </c>
      <c r="AN144" s="309" t="str">
        <f>IF(AN143="","",VLOOKUP(AN143,'別紙１-１　シフト記号表（従来型・ユニット型共通）'!$C$6:$L$47,10,FALSE))</f>
        <v/>
      </c>
      <c r="AO144" s="307" t="str">
        <f>IF(AO143="","",VLOOKUP(AO143,'別紙１-１　シフト記号表（従来型・ユニット型共通）'!$C$6:$L$47,10,FALSE))</f>
        <v/>
      </c>
      <c r="AP144" s="308" t="str">
        <f>IF(AP143="","",VLOOKUP(AP143,'別紙１-１　シフト記号表（従来型・ユニット型共通）'!$C$6:$L$47,10,FALSE))</f>
        <v/>
      </c>
      <c r="AQ144" s="308" t="str">
        <f>IF(AQ143="","",VLOOKUP(AQ143,'別紙１-１　シフト記号表（従来型・ユニット型共通）'!$C$6:$L$47,10,FALSE))</f>
        <v/>
      </c>
      <c r="AR144" s="308" t="str">
        <f>IF(AR143="","",VLOOKUP(AR143,'別紙１-１　シフト記号表（従来型・ユニット型共通）'!$C$6:$L$47,10,FALSE))</f>
        <v/>
      </c>
      <c r="AS144" s="308" t="str">
        <f>IF(AS143="","",VLOOKUP(AS143,'別紙１-１　シフト記号表（従来型・ユニット型共通）'!$C$6:$L$47,10,FALSE))</f>
        <v/>
      </c>
      <c r="AT144" s="308" t="str">
        <f>IF(AT143="","",VLOOKUP(AT143,'別紙１-１　シフト記号表（従来型・ユニット型共通）'!$C$6:$L$47,10,FALSE))</f>
        <v/>
      </c>
      <c r="AU144" s="309" t="str">
        <f>IF(AU143="","",VLOOKUP(AU143,'別紙１-１　シフト記号表（従来型・ユニット型共通）'!$C$6:$L$47,10,FALSE))</f>
        <v/>
      </c>
      <c r="AV144" s="307" t="str">
        <f>IF(AV143="","",VLOOKUP(AV143,'別紙１-１　シフト記号表（従来型・ユニット型共通）'!$C$6:$L$47,10,FALSE))</f>
        <v/>
      </c>
      <c r="AW144" s="308" t="str">
        <f>IF(AW143="","",VLOOKUP(AW143,'別紙１-１　シフト記号表（従来型・ユニット型共通）'!$C$6:$L$47,10,FALSE))</f>
        <v/>
      </c>
      <c r="AX144" s="308" t="str">
        <f>IF(AX143="","",VLOOKUP(AX143,'別紙１-１　シフト記号表（従来型・ユニット型共通）'!$C$6:$L$47,10,FALSE))</f>
        <v/>
      </c>
      <c r="AY144" s="308" t="str">
        <f>IF(AY143="","",VLOOKUP(AY143,'別紙１-１　シフト記号表（従来型・ユニット型共通）'!$C$6:$L$47,10,FALSE))</f>
        <v/>
      </c>
      <c r="AZ144" s="308" t="str">
        <f>IF(AZ143="","",VLOOKUP(AZ143,'別紙１-１　シフト記号表（従来型・ユニット型共通）'!$C$6:$L$47,10,FALSE))</f>
        <v/>
      </c>
      <c r="BA144" s="308" t="str">
        <f>IF(BA143="","",VLOOKUP(BA143,'別紙１-１　シフト記号表（従来型・ユニット型共通）'!$C$6:$L$47,10,FALSE))</f>
        <v/>
      </c>
      <c r="BB144" s="309" t="str">
        <f>IF(BB143="","",VLOOKUP(BB143,'別紙１-１　シフト記号表（従来型・ユニット型共通）'!$C$6:$L$47,10,FALSE))</f>
        <v/>
      </c>
      <c r="BC144" s="307" t="str">
        <f>IF(BC143="","",VLOOKUP(BC143,'別紙１-１　シフト記号表（従来型・ユニット型共通）'!$C$6:$L$47,10,FALSE))</f>
        <v/>
      </c>
      <c r="BD144" s="308" t="str">
        <f>IF(BD143="","",VLOOKUP(BD143,'別紙１-１　シフト記号表（従来型・ユニット型共通）'!$C$6:$L$47,10,FALSE))</f>
        <v/>
      </c>
      <c r="BE144" s="308" t="str">
        <f>IF(BE143="","",VLOOKUP(BE143,'別紙１-１　シフト記号表（従来型・ユニット型共通）'!$C$6:$L$47,10,FALSE))</f>
        <v/>
      </c>
      <c r="BF144" s="1530">
        <f>IF($BI$3="４週",SUM(AA144:BB144),IF($BI$3="暦月",SUM(AA144:BE144),""))</f>
        <v>0</v>
      </c>
      <c r="BG144" s="1531"/>
      <c r="BH144" s="1532">
        <f>IF($BI$3="４週",BF144/4,IF($BI$3="暦月",(BF144/($BI$8/7)),""))</f>
        <v>0</v>
      </c>
      <c r="BI144" s="1531"/>
      <c r="BJ144" s="1527"/>
      <c r="BK144" s="1528"/>
      <c r="BL144" s="1528"/>
      <c r="BM144" s="1528"/>
      <c r="BN144" s="1529"/>
    </row>
    <row r="145" spans="2:66" ht="20.25" customHeight="1" x14ac:dyDescent="0.15">
      <c r="B145" s="1487">
        <f>B143+1</f>
        <v>65</v>
      </c>
      <c r="C145" s="1614"/>
      <c r="D145" s="1616"/>
      <c r="E145" s="1600"/>
      <c r="F145" s="1617"/>
      <c r="G145" s="1489"/>
      <c r="H145" s="1490"/>
      <c r="I145" s="302"/>
      <c r="J145" s="303"/>
      <c r="K145" s="302"/>
      <c r="L145" s="303"/>
      <c r="M145" s="1493"/>
      <c r="N145" s="1494"/>
      <c r="O145" s="1497"/>
      <c r="P145" s="1498"/>
      <c r="Q145" s="1498"/>
      <c r="R145" s="1490"/>
      <c r="S145" s="1501"/>
      <c r="T145" s="1502"/>
      <c r="U145" s="1502"/>
      <c r="V145" s="1502"/>
      <c r="W145" s="1503"/>
      <c r="X145" s="322" t="s">
        <v>921</v>
      </c>
      <c r="Z145" s="323"/>
      <c r="AA145" s="315"/>
      <c r="AB145" s="316"/>
      <c r="AC145" s="316"/>
      <c r="AD145" s="316"/>
      <c r="AE145" s="316"/>
      <c r="AF145" s="316"/>
      <c r="AG145" s="317"/>
      <c r="AH145" s="315"/>
      <c r="AI145" s="316"/>
      <c r="AJ145" s="316"/>
      <c r="AK145" s="316"/>
      <c r="AL145" s="316"/>
      <c r="AM145" s="316"/>
      <c r="AN145" s="317"/>
      <c r="AO145" s="315"/>
      <c r="AP145" s="316"/>
      <c r="AQ145" s="316"/>
      <c r="AR145" s="316"/>
      <c r="AS145" s="316"/>
      <c r="AT145" s="316"/>
      <c r="AU145" s="317"/>
      <c r="AV145" s="315"/>
      <c r="AW145" s="316"/>
      <c r="AX145" s="316"/>
      <c r="AY145" s="316"/>
      <c r="AZ145" s="316"/>
      <c r="BA145" s="316"/>
      <c r="BB145" s="317"/>
      <c r="BC145" s="315"/>
      <c r="BD145" s="316"/>
      <c r="BE145" s="318"/>
      <c r="BF145" s="1507"/>
      <c r="BG145" s="1508"/>
      <c r="BH145" s="1509"/>
      <c r="BI145" s="1510"/>
      <c r="BJ145" s="1511"/>
      <c r="BK145" s="1512"/>
      <c r="BL145" s="1512"/>
      <c r="BM145" s="1512"/>
      <c r="BN145" s="1513"/>
    </row>
    <row r="146" spans="2:66" ht="20.25" customHeight="1" x14ac:dyDescent="0.15">
      <c r="B146" s="1520"/>
      <c r="C146" s="1621"/>
      <c r="D146" s="1622"/>
      <c r="E146" s="1600"/>
      <c r="F146" s="1617"/>
      <c r="G146" s="1521"/>
      <c r="H146" s="1522"/>
      <c r="I146" s="324"/>
      <c r="J146" s="325">
        <f>G145</f>
        <v>0</v>
      </c>
      <c r="K146" s="324"/>
      <c r="L146" s="325">
        <f>M145</f>
        <v>0</v>
      </c>
      <c r="M146" s="1523"/>
      <c r="N146" s="1524"/>
      <c r="O146" s="1525"/>
      <c r="P146" s="1526"/>
      <c r="Q146" s="1526"/>
      <c r="R146" s="1522"/>
      <c r="S146" s="1501"/>
      <c r="T146" s="1502"/>
      <c r="U146" s="1502"/>
      <c r="V146" s="1502"/>
      <c r="W146" s="1503"/>
      <c r="X146" s="319" t="s">
        <v>924</v>
      </c>
      <c r="Y146" s="320"/>
      <c r="Z146" s="321"/>
      <c r="AA146" s="307" t="str">
        <f>IF(AA145="","",VLOOKUP(AA145,'別紙１-１　シフト記号表（従来型・ユニット型共通）'!$C$6:$L$47,10,FALSE))</f>
        <v/>
      </c>
      <c r="AB146" s="308" t="str">
        <f>IF(AB145="","",VLOOKUP(AB145,'別紙１-１　シフト記号表（従来型・ユニット型共通）'!$C$6:$L$47,10,FALSE))</f>
        <v/>
      </c>
      <c r="AC146" s="308" t="str">
        <f>IF(AC145="","",VLOOKUP(AC145,'別紙１-１　シフト記号表（従来型・ユニット型共通）'!$C$6:$L$47,10,FALSE))</f>
        <v/>
      </c>
      <c r="AD146" s="308" t="str">
        <f>IF(AD145="","",VLOOKUP(AD145,'別紙１-１　シフト記号表（従来型・ユニット型共通）'!$C$6:$L$47,10,FALSE))</f>
        <v/>
      </c>
      <c r="AE146" s="308" t="str">
        <f>IF(AE145="","",VLOOKUP(AE145,'別紙１-１　シフト記号表（従来型・ユニット型共通）'!$C$6:$L$47,10,FALSE))</f>
        <v/>
      </c>
      <c r="AF146" s="308" t="str">
        <f>IF(AF145="","",VLOOKUP(AF145,'別紙１-１　シフト記号表（従来型・ユニット型共通）'!$C$6:$L$47,10,FALSE))</f>
        <v/>
      </c>
      <c r="AG146" s="309" t="str">
        <f>IF(AG145="","",VLOOKUP(AG145,'別紙１-１　シフト記号表（従来型・ユニット型共通）'!$C$6:$L$47,10,FALSE))</f>
        <v/>
      </c>
      <c r="AH146" s="307" t="str">
        <f>IF(AH145="","",VLOOKUP(AH145,'別紙１-１　シフト記号表（従来型・ユニット型共通）'!$C$6:$L$47,10,FALSE))</f>
        <v/>
      </c>
      <c r="AI146" s="308" t="str">
        <f>IF(AI145="","",VLOOKUP(AI145,'別紙１-１　シフト記号表（従来型・ユニット型共通）'!$C$6:$L$47,10,FALSE))</f>
        <v/>
      </c>
      <c r="AJ146" s="308" t="str">
        <f>IF(AJ145="","",VLOOKUP(AJ145,'別紙１-１　シフト記号表（従来型・ユニット型共通）'!$C$6:$L$47,10,FALSE))</f>
        <v/>
      </c>
      <c r="AK146" s="308" t="str">
        <f>IF(AK145="","",VLOOKUP(AK145,'別紙１-１　シフト記号表（従来型・ユニット型共通）'!$C$6:$L$47,10,FALSE))</f>
        <v/>
      </c>
      <c r="AL146" s="308" t="str">
        <f>IF(AL145="","",VLOOKUP(AL145,'別紙１-１　シフト記号表（従来型・ユニット型共通）'!$C$6:$L$47,10,FALSE))</f>
        <v/>
      </c>
      <c r="AM146" s="308" t="str">
        <f>IF(AM145="","",VLOOKUP(AM145,'別紙１-１　シフト記号表（従来型・ユニット型共通）'!$C$6:$L$47,10,FALSE))</f>
        <v/>
      </c>
      <c r="AN146" s="309" t="str">
        <f>IF(AN145="","",VLOOKUP(AN145,'別紙１-１　シフト記号表（従来型・ユニット型共通）'!$C$6:$L$47,10,FALSE))</f>
        <v/>
      </c>
      <c r="AO146" s="307" t="str">
        <f>IF(AO145="","",VLOOKUP(AO145,'別紙１-１　シフト記号表（従来型・ユニット型共通）'!$C$6:$L$47,10,FALSE))</f>
        <v/>
      </c>
      <c r="AP146" s="308" t="str">
        <f>IF(AP145="","",VLOOKUP(AP145,'別紙１-１　シフト記号表（従来型・ユニット型共通）'!$C$6:$L$47,10,FALSE))</f>
        <v/>
      </c>
      <c r="AQ146" s="308" t="str">
        <f>IF(AQ145="","",VLOOKUP(AQ145,'別紙１-１　シフト記号表（従来型・ユニット型共通）'!$C$6:$L$47,10,FALSE))</f>
        <v/>
      </c>
      <c r="AR146" s="308" t="str">
        <f>IF(AR145="","",VLOOKUP(AR145,'別紙１-１　シフト記号表（従来型・ユニット型共通）'!$C$6:$L$47,10,FALSE))</f>
        <v/>
      </c>
      <c r="AS146" s="308" t="str">
        <f>IF(AS145="","",VLOOKUP(AS145,'別紙１-１　シフト記号表（従来型・ユニット型共通）'!$C$6:$L$47,10,FALSE))</f>
        <v/>
      </c>
      <c r="AT146" s="308" t="str">
        <f>IF(AT145="","",VLOOKUP(AT145,'別紙１-１　シフト記号表（従来型・ユニット型共通）'!$C$6:$L$47,10,FALSE))</f>
        <v/>
      </c>
      <c r="AU146" s="309" t="str">
        <f>IF(AU145="","",VLOOKUP(AU145,'別紙１-１　シフト記号表（従来型・ユニット型共通）'!$C$6:$L$47,10,FALSE))</f>
        <v/>
      </c>
      <c r="AV146" s="307" t="str">
        <f>IF(AV145="","",VLOOKUP(AV145,'別紙１-１　シフト記号表（従来型・ユニット型共通）'!$C$6:$L$47,10,FALSE))</f>
        <v/>
      </c>
      <c r="AW146" s="308" t="str">
        <f>IF(AW145="","",VLOOKUP(AW145,'別紙１-１　シフト記号表（従来型・ユニット型共通）'!$C$6:$L$47,10,FALSE))</f>
        <v/>
      </c>
      <c r="AX146" s="308" t="str">
        <f>IF(AX145="","",VLOOKUP(AX145,'別紙１-１　シフト記号表（従来型・ユニット型共通）'!$C$6:$L$47,10,FALSE))</f>
        <v/>
      </c>
      <c r="AY146" s="308" t="str">
        <f>IF(AY145="","",VLOOKUP(AY145,'別紙１-１　シフト記号表（従来型・ユニット型共通）'!$C$6:$L$47,10,FALSE))</f>
        <v/>
      </c>
      <c r="AZ146" s="308" t="str">
        <f>IF(AZ145="","",VLOOKUP(AZ145,'別紙１-１　シフト記号表（従来型・ユニット型共通）'!$C$6:$L$47,10,FALSE))</f>
        <v/>
      </c>
      <c r="BA146" s="308" t="str">
        <f>IF(BA145="","",VLOOKUP(BA145,'別紙１-１　シフト記号表（従来型・ユニット型共通）'!$C$6:$L$47,10,FALSE))</f>
        <v/>
      </c>
      <c r="BB146" s="309" t="str">
        <f>IF(BB145="","",VLOOKUP(BB145,'別紙１-１　シフト記号表（従来型・ユニット型共通）'!$C$6:$L$47,10,FALSE))</f>
        <v/>
      </c>
      <c r="BC146" s="307" t="str">
        <f>IF(BC145="","",VLOOKUP(BC145,'別紙１-１　シフト記号表（従来型・ユニット型共通）'!$C$6:$L$47,10,FALSE))</f>
        <v/>
      </c>
      <c r="BD146" s="308" t="str">
        <f>IF(BD145="","",VLOOKUP(BD145,'別紙１-１　シフト記号表（従来型・ユニット型共通）'!$C$6:$L$47,10,FALSE))</f>
        <v/>
      </c>
      <c r="BE146" s="308" t="str">
        <f>IF(BE145="","",VLOOKUP(BE145,'別紙１-１　シフト記号表（従来型・ユニット型共通）'!$C$6:$L$47,10,FALSE))</f>
        <v/>
      </c>
      <c r="BF146" s="1530">
        <f>IF($BI$3="４週",SUM(AA146:BB146),IF($BI$3="暦月",SUM(AA146:BE146),""))</f>
        <v>0</v>
      </c>
      <c r="BG146" s="1531"/>
      <c r="BH146" s="1532">
        <f>IF($BI$3="４週",BF146/4,IF($BI$3="暦月",(BF146/($BI$8/7)),""))</f>
        <v>0</v>
      </c>
      <c r="BI146" s="1531"/>
      <c r="BJ146" s="1527"/>
      <c r="BK146" s="1528"/>
      <c r="BL146" s="1528"/>
      <c r="BM146" s="1528"/>
      <c r="BN146" s="1529"/>
    </row>
    <row r="147" spans="2:66" ht="20.25" customHeight="1" x14ac:dyDescent="0.15">
      <c r="B147" s="1487">
        <f>B145+1</f>
        <v>66</v>
      </c>
      <c r="C147" s="1614"/>
      <c r="D147" s="1616"/>
      <c r="E147" s="1600"/>
      <c r="F147" s="1617"/>
      <c r="G147" s="1489"/>
      <c r="H147" s="1490"/>
      <c r="I147" s="302"/>
      <c r="J147" s="303"/>
      <c r="K147" s="302"/>
      <c r="L147" s="303"/>
      <c r="M147" s="1493"/>
      <c r="N147" s="1494"/>
      <c r="O147" s="1497"/>
      <c r="P147" s="1498"/>
      <c r="Q147" s="1498"/>
      <c r="R147" s="1490"/>
      <c r="S147" s="1501"/>
      <c r="T147" s="1502"/>
      <c r="U147" s="1502"/>
      <c r="V147" s="1502"/>
      <c r="W147" s="1503"/>
      <c r="X147" s="322" t="s">
        <v>921</v>
      </c>
      <c r="Z147" s="323"/>
      <c r="AA147" s="315"/>
      <c r="AB147" s="316"/>
      <c r="AC147" s="316"/>
      <c r="AD147" s="316"/>
      <c r="AE147" s="316"/>
      <c r="AF147" s="316"/>
      <c r="AG147" s="317"/>
      <c r="AH147" s="315"/>
      <c r="AI147" s="316"/>
      <c r="AJ147" s="316"/>
      <c r="AK147" s="316"/>
      <c r="AL147" s="316"/>
      <c r="AM147" s="316"/>
      <c r="AN147" s="317"/>
      <c r="AO147" s="315"/>
      <c r="AP147" s="316"/>
      <c r="AQ147" s="316"/>
      <c r="AR147" s="316"/>
      <c r="AS147" s="316"/>
      <c r="AT147" s="316"/>
      <c r="AU147" s="317"/>
      <c r="AV147" s="315"/>
      <c r="AW147" s="316"/>
      <c r="AX147" s="316"/>
      <c r="AY147" s="316"/>
      <c r="AZ147" s="316"/>
      <c r="BA147" s="316"/>
      <c r="BB147" s="317"/>
      <c r="BC147" s="315"/>
      <c r="BD147" s="316"/>
      <c r="BE147" s="318"/>
      <c r="BF147" s="1507"/>
      <c r="BG147" s="1508"/>
      <c r="BH147" s="1509"/>
      <c r="BI147" s="1510"/>
      <c r="BJ147" s="1511"/>
      <c r="BK147" s="1512"/>
      <c r="BL147" s="1512"/>
      <c r="BM147" s="1512"/>
      <c r="BN147" s="1513"/>
    </row>
    <row r="148" spans="2:66" ht="20.25" customHeight="1" x14ac:dyDescent="0.15">
      <c r="B148" s="1520"/>
      <c r="C148" s="1621"/>
      <c r="D148" s="1622"/>
      <c r="E148" s="1600"/>
      <c r="F148" s="1617"/>
      <c r="G148" s="1521"/>
      <c r="H148" s="1522"/>
      <c r="I148" s="324"/>
      <c r="J148" s="325">
        <f>G147</f>
        <v>0</v>
      </c>
      <c r="K148" s="324"/>
      <c r="L148" s="325">
        <f>M147</f>
        <v>0</v>
      </c>
      <c r="M148" s="1523"/>
      <c r="N148" s="1524"/>
      <c r="O148" s="1525"/>
      <c r="P148" s="1526"/>
      <c r="Q148" s="1526"/>
      <c r="R148" s="1522"/>
      <c r="S148" s="1501"/>
      <c r="T148" s="1502"/>
      <c r="U148" s="1502"/>
      <c r="V148" s="1502"/>
      <c r="W148" s="1503"/>
      <c r="X148" s="319" t="s">
        <v>924</v>
      </c>
      <c r="Y148" s="320"/>
      <c r="Z148" s="321"/>
      <c r="AA148" s="307" t="str">
        <f>IF(AA147="","",VLOOKUP(AA147,'別紙１-１　シフト記号表（従来型・ユニット型共通）'!$C$6:$L$47,10,FALSE))</f>
        <v/>
      </c>
      <c r="AB148" s="308" t="str">
        <f>IF(AB147="","",VLOOKUP(AB147,'別紙１-１　シフト記号表（従来型・ユニット型共通）'!$C$6:$L$47,10,FALSE))</f>
        <v/>
      </c>
      <c r="AC148" s="308" t="str">
        <f>IF(AC147="","",VLOOKUP(AC147,'別紙１-１　シフト記号表（従来型・ユニット型共通）'!$C$6:$L$47,10,FALSE))</f>
        <v/>
      </c>
      <c r="AD148" s="308" t="str">
        <f>IF(AD147="","",VLOOKUP(AD147,'別紙１-１　シフト記号表（従来型・ユニット型共通）'!$C$6:$L$47,10,FALSE))</f>
        <v/>
      </c>
      <c r="AE148" s="308" t="str">
        <f>IF(AE147="","",VLOOKUP(AE147,'別紙１-１　シフト記号表（従来型・ユニット型共通）'!$C$6:$L$47,10,FALSE))</f>
        <v/>
      </c>
      <c r="AF148" s="308" t="str">
        <f>IF(AF147="","",VLOOKUP(AF147,'別紙１-１　シフト記号表（従来型・ユニット型共通）'!$C$6:$L$47,10,FALSE))</f>
        <v/>
      </c>
      <c r="AG148" s="309" t="str">
        <f>IF(AG147="","",VLOOKUP(AG147,'別紙１-１　シフト記号表（従来型・ユニット型共通）'!$C$6:$L$47,10,FALSE))</f>
        <v/>
      </c>
      <c r="AH148" s="307" t="str">
        <f>IF(AH147="","",VLOOKUP(AH147,'別紙１-１　シフト記号表（従来型・ユニット型共通）'!$C$6:$L$47,10,FALSE))</f>
        <v/>
      </c>
      <c r="AI148" s="308" t="str">
        <f>IF(AI147="","",VLOOKUP(AI147,'別紙１-１　シフト記号表（従来型・ユニット型共通）'!$C$6:$L$47,10,FALSE))</f>
        <v/>
      </c>
      <c r="AJ148" s="308" t="str">
        <f>IF(AJ147="","",VLOOKUP(AJ147,'別紙１-１　シフト記号表（従来型・ユニット型共通）'!$C$6:$L$47,10,FALSE))</f>
        <v/>
      </c>
      <c r="AK148" s="308" t="str">
        <f>IF(AK147="","",VLOOKUP(AK147,'別紙１-１　シフト記号表（従来型・ユニット型共通）'!$C$6:$L$47,10,FALSE))</f>
        <v/>
      </c>
      <c r="AL148" s="308" t="str">
        <f>IF(AL147="","",VLOOKUP(AL147,'別紙１-１　シフト記号表（従来型・ユニット型共通）'!$C$6:$L$47,10,FALSE))</f>
        <v/>
      </c>
      <c r="AM148" s="308" t="str">
        <f>IF(AM147="","",VLOOKUP(AM147,'別紙１-１　シフト記号表（従来型・ユニット型共通）'!$C$6:$L$47,10,FALSE))</f>
        <v/>
      </c>
      <c r="AN148" s="309" t="str">
        <f>IF(AN147="","",VLOOKUP(AN147,'別紙１-１　シフト記号表（従来型・ユニット型共通）'!$C$6:$L$47,10,FALSE))</f>
        <v/>
      </c>
      <c r="AO148" s="307" t="str">
        <f>IF(AO147="","",VLOOKUP(AO147,'別紙１-１　シフト記号表（従来型・ユニット型共通）'!$C$6:$L$47,10,FALSE))</f>
        <v/>
      </c>
      <c r="AP148" s="308" t="str">
        <f>IF(AP147="","",VLOOKUP(AP147,'別紙１-１　シフト記号表（従来型・ユニット型共通）'!$C$6:$L$47,10,FALSE))</f>
        <v/>
      </c>
      <c r="AQ148" s="308" t="str">
        <f>IF(AQ147="","",VLOOKUP(AQ147,'別紙１-１　シフト記号表（従来型・ユニット型共通）'!$C$6:$L$47,10,FALSE))</f>
        <v/>
      </c>
      <c r="AR148" s="308" t="str">
        <f>IF(AR147="","",VLOOKUP(AR147,'別紙１-１　シフト記号表（従来型・ユニット型共通）'!$C$6:$L$47,10,FALSE))</f>
        <v/>
      </c>
      <c r="AS148" s="308" t="str">
        <f>IF(AS147="","",VLOOKUP(AS147,'別紙１-１　シフト記号表（従来型・ユニット型共通）'!$C$6:$L$47,10,FALSE))</f>
        <v/>
      </c>
      <c r="AT148" s="308" t="str">
        <f>IF(AT147="","",VLOOKUP(AT147,'別紙１-１　シフト記号表（従来型・ユニット型共通）'!$C$6:$L$47,10,FALSE))</f>
        <v/>
      </c>
      <c r="AU148" s="309" t="str">
        <f>IF(AU147="","",VLOOKUP(AU147,'別紙１-１　シフト記号表（従来型・ユニット型共通）'!$C$6:$L$47,10,FALSE))</f>
        <v/>
      </c>
      <c r="AV148" s="307" t="str">
        <f>IF(AV147="","",VLOOKUP(AV147,'別紙１-１　シフト記号表（従来型・ユニット型共通）'!$C$6:$L$47,10,FALSE))</f>
        <v/>
      </c>
      <c r="AW148" s="308" t="str">
        <f>IF(AW147="","",VLOOKUP(AW147,'別紙１-１　シフト記号表（従来型・ユニット型共通）'!$C$6:$L$47,10,FALSE))</f>
        <v/>
      </c>
      <c r="AX148" s="308" t="str">
        <f>IF(AX147="","",VLOOKUP(AX147,'別紙１-１　シフト記号表（従来型・ユニット型共通）'!$C$6:$L$47,10,FALSE))</f>
        <v/>
      </c>
      <c r="AY148" s="308" t="str">
        <f>IF(AY147="","",VLOOKUP(AY147,'別紙１-１　シフト記号表（従来型・ユニット型共通）'!$C$6:$L$47,10,FALSE))</f>
        <v/>
      </c>
      <c r="AZ148" s="308" t="str">
        <f>IF(AZ147="","",VLOOKUP(AZ147,'別紙１-１　シフト記号表（従来型・ユニット型共通）'!$C$6:$L$47,10,FALSE))</f>
        <v/>
      </c>
      <c r="BA148" s="308" t="str">
        <f>IF(BA147="","",VLOOKUP(BA147,'別紙１-１　シフト記号表（従来型・ユニット型共通）'!$C$6:$L$47,10,FALSE))</f>
        <v/>
      </c>
      <c r="BB148" s="309" t="str">
        <f>IF(BB147="","",VLOOKUP(BB147,'別紙１-１　シフト記号表（従来型・ユニット型共通）'!$C$6:$L$47,10,FALSE))</f>
        <v/>
      </c>
      <c r="BC148" s="307" t="str">
        <f>IF(BC147="","",VLOOKUP(BC147,'別紙１-１　シフト記号表（従来型・ユニット型共通）'!$C$6:$L$47,10,FALSE))</f>
        <v/>
      </c>
      <c r="BD148" s="308" t="str">
        <f>IF(BD147="","",VLOOKUP(BD147,'別紙１-１　シフト記号表（従来型・ユニット型共通）'!$C$6:$L$47,10,FALSE))</f>
        <v/>
      </c>
      <c r="BE148" s="308" t="str">
        <f>IF(BE147="","",VLOOKUP(BE147,'別紙１-１　シフト記号表（従来型・ユニット型共通）'!$C$6:$L$47,10,FALSE))</f>
        <v/>
      </c>
      <c r="BF148" s="1530">
        <f>IF($BI$3="４週",SUM(AA148:BB148),IF($BI$3="暦月",SUM(AA148:BE148),""))</f>
        <v>0</v>
      </c>
      <c r="BG148" s="1531"/>
      <c r="BH148" s="1532">
        <f>IF($BI$3="４週",BF148/4,IF($BI$3="暦月",(BF148/($BI$8/7)),""))</f>
        <v>0</v>
      </c>
      <c r="BI148" s="1531"/>
      <c r="BJ148" s="1527"/>
      <c r="BK148" s="1528"/>
      <c r="BL148" s="1528"/>
      <c r="BM148" s="1528"/>
      <c r="BN148" s="1529"/>
    </row>
    <row r="149" spans="2:66" ht="20.25" customHeight="1" x14ac:dyDescent="0.15">
      <c r="B149" s="1487">
        <f>B147+1</f>
        <v>67</v>
      </c>
      <c r="C149" s="1614"/>
      <c r="D149" s="1616"/>
      <c r="E149" s="1600"/>
      <c r="F149" s="1617"/>
      <c r="G149" s="1489"/>
      <c r="H149" s="1490"/>
      <c r="I149" s="302"/>
      <c r="J149" s="303"/>
      <c r="K149" s="302"/>
      <c r="L149" s="303"/>
      <c r="M149" s="1493"/>
      <c r="N149" s="1494"/>
      <c r="O149" s="1497"/>
      <c r="P149" s="1498"/>
      <c r="Q149" s="1498"/>
      <c r="R149" s="1490"/>
      <c r="S149" s="1501"/>
      <c r="T149" s="1502"/>
      <c r="U149" s="1502"/>
      <c r="V149" s="1502"/>
      <c r="W149" s="1503"/>
      <c r="X149" s="322" t="s">
        <v>921</v>
      </c>
      <c r="Z149" s="323"/>
      <c r="AA149" s="315"/>
      <c r="AB149" s="316"/>
      <c r="AC149" s="316"/>
      <c r="AD149" s="316"/>
      <c r="AE149" s="316"/>
      <c r="AF149" s="316"/>
      <c r="AG149" s="317"/>
      <c r="AH149" s="315"/>
      <c r="AI149" s="316"/>
      <c r="AJ149" s="316"/>
      <c r="AK149" s="316"/>
      <c r="AL149" s="316"/>
      <c r="AM149" s="316"/>
      <c r="AN149" s="317"/>
      <c r="AO149" s="315"/>
      <c r="AP149" s="316"/>
      <c r="AQ149" s="316"/>
      <c r="AR149" s="316"/>
      <c r="AS149" s="316"/>
      <c r="AT149" s="316"/>
      <c r="AU149" s="317"/>
      <c r="AV149" s="315"/>
      <c r="AW149" s="316"/>
      <c r="AX149" s="316"/>
      <c r="AY149" s="316"/>
      <c r="AZ149" s="316"/>
      <c r="BA149" s="316"/>
      <c r="BB149" s="317"/>
      <c r="BC149" s="315"/>
      <c r="BD149" s="316"/>
      <c r="BE149" s="318"/>
      <c r="BF149" s="1507"/>
      <c r="BG149" s="1508"/>
      <c r="BH149" s="1509"/>
      <c r="BI149" s="1510"/>
      <c r="BJ149" s="1511"/>
      <c r="BK149" s="1512"/>
      <c r="BL149" s="1512"/>
      <c r="BM149" s="1512"/>
      <c r="BN149" s="1513"/>
    </row>
    <row r="150" spans="2:66" ht="20.25" customHeight="1" x14ac:dyDescent="0.15">
      <c r="B150" s="1520"/>
      <c r="C150" s="1621"/>
      <c r="D150" s="1622"/>
      <c r="E150" s="1600"/>
      <c r="F150" s="1617"/>
      <c r="G150" s="1521"/>
      <c r="H150" s="1522"/>
      <c r="I150" s="324"/>
      <c r="J150" s="325">
        <f>G149</f>
        <v>0</v>
      </c>
      <c r="K150" s="324"/>
      <c r="L150" s="325">
        <f>M149</f>
        <v>0</v>
      </c>
      <c r="M150" s="1523"/>
      <c r="N150" s="1524"/>
      <c r="O150" s="1525"/>
      <c r="P150" s="1526"/>
      <c r="Q150" s="1526"/>
      <c r="R150" s="1522"/>
      <c r="S150" s="1501"/>
      <c r="T150" s="1502"/>
      <c r="U150" s="1502"/>
      <c r="V150" s="1502"/>
      <c r="W150" s="1503"/>
      <c r="X150" s="319" t="s">
        <v>924</v>
      </c>
      <c r="Y150" s="320"/>
      <c r="Z150" s="321"/>
      <c r="AA150" s="307" t="str">
        <f>IF(AA149="","",VLOOKUP(AA149,'別紙１-１　シフト記号表（従来型・ユニット型共通）'!$C$6:$L$47,10,FALSE))</f>
        <v/>
      </c>
      <c r="AB150" s="308" t="str">
        <f>IF(AB149="","",VLOOKUP(AB149,'別紙１-１　シフト記号表（従来型・ユニット型共通）'!$C$6:$L$47,10,FALSE))</f>
        <v/>
      </c>
      <c r="AC150" s="308" t="str">
        <f>IF(AC149="","",VLOOKUP(AC149,'別紙１-１　シフト記号表（従来型・ユニット型共通）'!$C$6:$L$47,10,FALSE))</f>
        <v/>
      </c>
      <c r="AD150" s="308" t="str">
        <f>IF(AD149="","",VLOOKUP(AD149,'別紙１-１　シフト記号表（従来型・ユニット型共通）'!$C$6:$L$47,10,FALSE))</f>
        <v/>
      </c>
      <c r="AE150" s="308" t="str">
        <f>IF(AE149="","",VLOOKUP(AE149,'別紙１-１　シフト記号表（従来型・ユニット型共通）'!$C$6:$L$47,10,FALSE))</f>
        <v/>
      </c>
      <c r="AF150" s="308" t="str">
        <f>IF(AF149="","",VLOOKUP(AF149,'別紙１-１　シフト記号表（従来型・ユニット型共通）'!$C$6:$L$47,10,FALSE))</f>
        <v/>
      </c>
      <c r="AG150" s="309" t="str">
        <f>IF(AG149="","",VLOOKUP(AG149,'別紙１-１　シフト記号表（従来型・ユニット型共通）'!$C$6:$L$47,10,FALSE))</f>
        <v/>
      </c>
      <c r="AH150" s="307" t="str">
        <f>IF(AH149="","",VLOOKUP(AH149,'別紙１-１　シフト記号表（従来型・ユニット型共通）'!$C$6:$L$47,10,FALSE))</f>
        <v/>
      </c>
      <c r="AI150" s="308" t="str">
        <f>IF(AI149="","",VLOOKUP(AI149,'別紙１-１　シフト記号表（従来型・ユニット型共通）'!$C$6:$L$47,10,FALSE))</f>
        <v/>
      </c>
      <c r="AJ150" s="308" t="str">
        <f>IF(AJ149="","",VLOOKUP(AJ149,'別紙１-１　シフト記号表（従来型・ユニット型共通）'!$C$6:$L$47,10,FALSE))</f>
        <v/>
      </c>
      <c r="AK150" s="308" t="str">
        <f>IF(AK149="","",VLOOKUP(AK149,'別紙１-１　シフト記号表（従来型・ユニット型共通）'!$C$6:$L$47,10,FALSE))</f>
        <v/>
      </c>
      <c r="AL150" s="308" t="str">
        <f>IF(AL149="","",VLOOKUP(AL149,'別紙１-１　シフト記号表（従来型・ユニット型共通）'!$C$6:$L$47,10,FALSE))</f>
        <v/>
      </c>
      <c r="AM150" s="308" t="str">
        <f>IF(AM149="","",VLOOKUP(AM149,'別紙１-１　シフト記号表（従来型・ユニット型共通）'!$C$6:$L$47,10,FALSE))</f>
        <v/>
      </c>
      <c r="AN150" s="309" t="str">
        <f>IF(AN149="","",VLOOKUP(AN149,'別紙１-１　シフト記号表（従来型・ユニット型共通）'!$C$6:$L$47,10,FALSE))</f>
        <v/>
      </c>
      <c r="AO150" s="307" t="str">
        <f>IF(AO149="","",VLOOKUP(AO149,'別紙１-１　シフト記号表（従来型・ユニット型共通）'!$C$6:$L$47,10,FALSE))</f>
        <v/>
      </c>
      <c r="AP150" s="308" t="str">
        <f>IF(AP149="","",VLOOKUP(AP149,'別紙１-１　シフト記号表（従来型・ユニット型共通）'!$C$6:$L$47,10,FALSE))</f>
        <v/>
      </c>
      <c r="AQ150" s="308" t="str">
        <f>IF(AQ149="","",VLOOKUP(AQ149,'別紙１-１　シフト記号表（従来型・ユニット型共通）'!$C$6:$L$47,10,FALSE))</f>
        <v/>
      </c>
      <c r="AR150" s="308" t="str">
        <f>IF(AR149="","",VLOOKUP(AR149,'別紙１-１　シフト記号表（従来型・ユニット型共通）'!$C$6:$L$47,10,FALSE))</f>
        <v/>
      </c>
      <c r="AS150" s="308" t="str">
        <f>IF(AS149="","",VLOOKUP(AS149,'別紙１-１　シフト記号表（従来型・ユニット型共通）'!$C$6:$L$47,10,FALSE))</f>
        <v/>
      </c>
      <c r="AT150" s="308" t="str">
        <f>IF(AT149="","",VLOOKUP(AT149,'別紙１-１　シフト記号表（従来型・ユニット型共通）'!$C$6:$L$47,10,FALSE))</f>
        <v/>
      </c>
      <c r="AU150" s="309" t="str">
        <f>IF(AU149="","",VLOOKUP(AU149,'別紙１-１　シフト記号表（従来型・ユニット型共通）'!$C$6:$L$47,10,FALSE))</f>
        <v/>
      </c>
      <c r="AV150" s="307" t="str">
        <f>IF(AV149="","",VLOOKUP(AV149,'別紙１-１　シフト記号表（従来型・ユニット型共通）'!$C$6:$L$47,10,FALSE))</f>
        <v/>
      </c>
      <c r="AW150" s="308" t="str">
        <f>IF(AW149="","",VLOOKUP(AW149,'別紙１-１　シフト記号表（従来型・ユニット型共通）'!$C$6:$L$47,10,FALSE))</f>
        <v/>
      </c>
      <c r="AX150" s="308" t="str">
        <f>IF(AX149="","",VLOOKUP(AX149,'別紙１-１　シフト記号表（従来型・ユニット型共通）'!$C$6:$L$47,10,FALSE))</f>
        <v/>
      </c>
      <c r="AY150" s="308" t="str">
        <f>IF(AY149="","",VLOOKUP(AY149,'別紙１-１　シフト記号表（従来型・ユニット型共通）'!$C$6:$L$47,10,FALSE))</f>
        <v/>
      </c>
      <c r="AZ150" s="308" t="str">
        <f>IF(AZ149="","",VLOOKUP(AZ149,'別紙１-１　シフト記号表（従来型・ユニット型共通）'!$C$6:$L$47,10,FALSE))</f>
        <v/>
      </c>
      <c r="BA150" s="308" t="str">
        <f>IF(BA149="","",VLOOKUP(BA149,'別紙１-１　シフト記号表（従来型・ユニット型共通）'!$C$6:$L$47,10,FALSE))</f>
        <v/>
      </c>
      <c r="BB150" s="309" t="str">
        <f>IF(BB149="","",VLOOKUP(BB149,'別紙１-１　シフト記号表（従来型・ユニット型共通）'!$C$6:$L$47,10,FALSE))</f>
        <v/>
      </c>
      <c r="BC150" s="307" t="str">
        <f>IF(BC149="","",VLOOKUP(BC149,'別紙１-１　シフト記号表（従来型・ユニット型共通）'!$C$6:$L$47,10,FALSE))</f>
        <v/>
      </c>
      <c r="BD150" s="308" t="str">
        <f>IF(BD149="","",VLOOKUP(BD149,'別紙１-１　シフト記号表（従来型・ユニット型共通）'!$C$6:$L$47,10,FALSE))</f>
        <v/>
      </c>
      <c r="BE150" s="308" t="str">
        <f>IF(BE149="","",VLOOKUP(BE149,'別紙１-１　シフト記号表（従来型・ユニット型共通）'!$C$6:$L$47,10,FALSE))</f>
        <v/>
      </c>
      <c r="BF150" s="1530">
        <f>IF($BI$3="４週",SUM(AA150:BB150),IF($BI$3="暦月",SUM(AA150:BE150),""))</f>
        <v>0</v>
      </c>
      <c r="BG150" s="1531"/>
      <c r="BH150" s="1532">
        <f>IF($BI$3="４週",BF150/4,IF($BI$3="暦月",(BF150/($BI$8/7)),""))</f>
        <v>0</v>
      </c>
      <c r="BI150" s="1531"/>
      <c r="BJ150" s="1527"/>
      <c r="BK150" s="1528"/>
      <c r="BL150" s="1528"/>
      <c r="BM150" s="1528"/>
      <c r="BN150" s="1529"/>
    </row>
    <row r="151" spans="2:66" ht="20.25" customHeight="1" x14ac:dyDescent="0.15">
      <c r="B151" s="1487">
        <f>B149+1</f>
        <v>68</v>
      </c>
      <c r="C151" s="1614"/>
      <c r="D151" s="1616"/>
      <c r="E151" s="1600"/>
      <c r="F151" s="1617"/>
      <c r="G151" s="1489"/>
      <c r="H151" s="1490"/>
      <c r="I151" s="302"/>
      <c r="J151" s="303"/>
      <c r="K151" s="302"/>
      <c r="L151" s="303"/>
      <c r="M151" s="1493"/>
      <c r="N151" s="1494"/>
      <c r="O151" s="1497"/>
      <c r="P151" s="1498"/>
      <c r="Q151" s="1498"/>
      <c r="R151" s="1490"/>
      <c r="S151" s="1501"/>
      <c r="T151" s="1502"/>
      <c r="U151" s="1502"/>
      <c r="V151" s="1502"/>
      <c r="W151" s="1503"/>
      <c r="X151" s="322" t="s">
        <v>921</v>
      </c>
      <c r="Z151" s="323"/>
      <c r="AA151" s="315"/>
      <c r="AB151" s="316"/>
      <c r="AC151" s="316"/>
      <c r="AD151" s="316"/>
      <c r="AE151" s="316"/>
      <c r="AF151" s="316"/>
      <c r="AG151" s="317"/>
      <c r="AH151" s="315"/>
      <c r="AI151" s="316"/>
      <c r="AJ151" s="316"/>
      <c r="AK151" s="316"/>
      <c r="AL151" s="316"/>
      <c r="AM151" s="316"/>
      <c r="AN151" s="317"/>
      <c r="AO151" s="315"/>
      <c r="AP151" s="316"/>
      <c r="AQ151" s="316"/>
      <c r="AR151" s="316"/>
      <c r="AS151" s="316"/>
      <c r="AT151" s="316"/>
      <c r="AU151" s="317"/>
      <c r="AV151" s="315"/>
      <c r="AW151" s="316"/>
      <c r="AX151" s="316"/>
      <c r="AY151" s="316"/>
      <c r="AZ151" s="316"/>
      <c r="BA151" s="316"/>
      <c r="BB151" s="317"/>
      <c r="BC151" s="315"/>
      <c r="BD151" s="316"/>
      <c r="BE151" s="318"/>
      <c r="BF151" s="1507"/>
      <c r="BG151" s="1508"/>
      <c r="BH151" s="1509"/>
      <c r="BI151" s="1510"/>
      <c r="BJ151" s="1511"/>
      <c r="BK151" s="1512"/>
      <c r="BL151" s="1512"/>
      <c r="BM151" s="1512"/>
      <c r="BN151" s="1513"/>
    </row>
    <row r="152" spans="2:66" ht="20.25" customHeight="1" x14ac:dyDescent="0.15">
      <c r="B152" s="1520"/>
      <c r="C152" s="1621"/>
      <c r="D152" s="1622"/>
      <c r="E152" s="1600"/>
      <c r="F152" s="1617"/>
      <c r="G152" s="1521"/>
      <c r="H152" s="1522"/>
      <c r="I152" s="324"/>
      <c r="J152" s="325">
        <f>G151</f>
        <v>0</v>
      </c>
      <c r="K152" s="324"/>
      <c r="L152" s="325">
        <f>M151</f>
        <v>0</v>
      </c>
      <c r="M152" s="1523"/>
      <c r="N152" s="1524"/>
      <c r="O152" s="1525"/>
      <c r="P152" s="1526"/>
      <c r="Q152" s="1526"/>
      <c r="R152" s="1522"/>
      <c r="S152" s="1501"/>
      <c r="T152" s="1502"/>
      <c r="U152" s="1502"/>
      <c r="V152" s="1502"/>
      <c r="W152" s="1503"/>
      <c r="X152" s="319" t="s">
        <v>924</v>
      </c>
      <c r="Y152" s="320"/>
      <c r="Z152" s="321"/>
      <c r="AA152" s="307" t="str">
        <f>IF(AA151="","",VLOOKUP(AA151,'別紙１-１　シフト記号表（従来型・ユニット型共通）'!$C$6:$L$47,10,FALSE))</f>
        <v/>
      </c>
      <c r="AB152" s="308" t="str">
        <f>IF(AB151="","",VLOOKUP(AB151,'別紙１-１　シフト記号表（従来型・ユニット型共通）'!$C$6:$L$47,10,FALSE))</f>
        <v/>
      </c>
      <c r="AC152" s="308" t="str">
        <f>IF(AC151="","",VLOOKUP(AC151,'別紙１-１　シフト記号表（従来型・ユニット型共通）'!$C$6:$L$47,10,FALSE))</f>
        <v/>
      </c>
      <c r="AD152" s="308" t="str">
        <f>IF(AD151="","",VLOOKUP(AD151,'別紙１-１　シフト記号表（従来型・ユニット型共通）'!$C$6:$L$47,10,FALSE))</f>
        <v/>
      </c>
      <c r="AE152" s="308" t="str">
        <f>IF(AE151="","",VLOOKUP(AE151,'別紙１-１　シフト記号表（従来型・ユニット型共通）'!$C$6:$L$47,10,FALSE))</f>
        <v/>
      </c>
      <c r="AF152" s="308" t="str">
        <f>IF(AF151="","",VLOOKUP(AF151,'別紙１-１　シフト記号表（従来型・ユニット型共通）'!$C$6:$L$47,10,FALSE))</f>
        <v/>
      </c>
      <c r="AG152" s="309" t="str">
        <f>IF(AG151="","",VLOOKUP(AG151,'別紙１-１　シフト記号表（従来型・ユニット型共通）'!$C$6:$L$47,10,FALSE))</f>
        <v/>
      </c>
      <c r="AH152" s="307" t="str">
        <f>IF(AH151="","",VLOOKUP(AH151,'別紙１-１　シフト記号表（従来型・ユニット型共通）'!$C$6:$L$47,10,FALSE))</f>
        <v/>
      </c>
      <c r="AI152" s="308" t="str">
        <f>IF(AI151="","",VLOOKUP(AI151,'別紙１-１　シフト記号表（従来型・ユニット型共通）'!$C$6:$L$47,10,FALSE))</f>
        <v/>
      </c>
      <c r="AJ152" s="308" t="str">
        <f>IF(AJ151="","",VLOOKUP(AJ151,'別紙１-１　シフト記号表（従来型・ユニット型共通）'!$C$6:$L$47,10,FALSE))</f>
        <v/>
      </c>
      <c r="AK152" s="308" t="str">
        <f>IF(AK151="","",VLOOKUP(AK151,'別紙１-１　シフト記号表（従来型・ユニット型共通）'!$C$6:$L$47,10,FALSE))</f>
        <v/>
      </c>
      <c r="AL152" s="308" t="str">
        <f>IF(AL151="","",VLOOKUP(AL151,'別紙１-１　シフト記号表（従来型・ユニット型共通）'!$C$6:$L$47,10,FALSE))</f>
        <v/>
      </c>
      <c r="AM152" s="308" t="str">
        <f>IF(AM151="","",VLOOKUP(AM151,'別紙１-１　シフト記号表（従来型・ユニット型共通）'!$C$6:$L$47,10,FALSE))</f>
        <v/>
      </c>
      <c r="AN152" s="309" t="str">
        <f>IF(AN151="","",VLOOKUP(AN151,'別紙１-１　シフト記号表（従来型・ユニット型共通）'!$C$6:$L$47,10,FALSE))</f>
        <v/>
      </c>
      <c r="AO152" s="307" t="str">
        <f>IF(AO151="","",VLOOKUP(AO151,'別紙１-１　シフト記号表（従来型・ユニット型共通）'!$C$6:$L$47,10,FALSE))</f>
        <v/>
      </c>
      <c r="AP152" s="308" t="str">
        <f>IF(AP151="","",VLOOKUP(AP151,'別紙１-１　シフト記号表（従来型・ユニット型共通）'!$C$6:$L$47,10,FALSE))</f>
        <v/>
      </c>
      <c r="AQ152" s="308" t="str">
        <f>IF(AQ151="","",VLOOKUP(AQ151,'別紙１-１　シフト記号表（従来型・ユニット型共通）'!$C$6:$L$47,10,FALSE))</f>
        <v/>
      </c>
      <c r="AR152" s="308" t="str">
        <f>IF(AR151="","",VLOOKUP(AR151,'別紙１-１　シフト記号表（従来型・ユニット型共通）'!$C$6:$L$47,10,FALSE))</f>
        <v/>
      </c>
      <c r="AS152" s="308" t="str">
        <f>IF(AS151="","",VLOOKUP(AS151,'別紙１-１　シフト記号表（従来型・ユニット型共通）'!$C$6:$L$47,10,FALSE))</f>
        <v/>
      </c>
      <c r="AT152" s="308" t="str">
        <f>IF(AT151="","",VLOOKUP(AT151,'別紙１-１　シフト記号表（従来型・ユニット型共通）'!$C$6:$L$47,10,FALSE))</f>
        <v/>
      </c>
      <c r="AU152" s="309" t="str">
        <f>IF(AU151="","",VLOOKUP(AU151,'別紙１-１　シフト記号表（従来型・ユニット型共通）'!$C$6:$L$47,10,FALSE))</f>
        <v/>
      </c>
      <c r="AV152" s="307" t="str">
        <f>IF(AV151="","",VLOOKUP(AV151,'別紙１-１　シフト記号表（従来型・ユニット型共通）'!$C$6:$L$47,10,FALSE))</f>
        <v/>
      </c>
      <c r="AW152" s="308" t="str">
        <f>IF(AW151="","",VLOOKUP(AW151,'別紙１-１　シフト記号表（従来型・ユニット型共通）'!$C$6:$L$47,10,FALSE))</f>
        <v/>
      </c>
      <c r="AX152" s="308" t="str">
        <f>IF(AX151="","",VLOOKUP(AX151,'別紙１-１　シフト記号表（従来型・ユニット型共通）'!$C$6:$L$47,10,FALSE))</f>
        <v/>
      </c>
      <c r="AY152" s="308" t="str">
        <f>IF(AY151="","",VLOOKUP(AY151,'別紙１-１　シフト記号表（従来型・ユニット型共通）'!$C$6:$L$47,10,FALSE))</f>
        <v/>
      </c>
      <c r="AZ152" s="308" t="str">
        <f>IF(AZ151="","",VLOOKUP(AZ151,'別紙１-１　シフト記号表（従来型・ユニット型共通）'!$C$6:$L$47,10,FALSE))</f>
        <v/>
      </c>
      <c r="BA152" s="308" t="str">
        <f>IF(BA151="","",VLOOKUP(BA151,'別紙１-１　シフト記号表（従来型・ユニット型共通）'!$C$6:$L$47,10,FALSE))</f>
        <v/>
      </c>
      <c r="BB152" s="309" t="str">
        <f>IF(BB151="","",VLOOKUP(BB151,'別紙１-１　シフト記号表（従来型・ユニット型共通）'!$C$6:$L$47,10,FALSE))</f>
        <v/>
      </c>
      <c r="BC152" s="307" t="str">
        <f>IF(BC151="","",VLOOKUP(BC151,'別紙１-１　シフト記号表（従来型・ユニット型共通）'!$C$6:$L$47,10,FALSE))</f>
        <v/>
      </c>
      <c r="BD152" s="308" t="str">
        <f>IF(BD151="","",VLOOKUP(BD151,'別紙１-１　シフト記号表（従来型・ユニット型共通）'!$C$6:$L$47,10,FALSE))</f>
        <v/>
      </c>
      <c r="BE152" s="308" t="str">
        <f>IF(BE151="","",VLOOKUP(BE151,'別紙１-１　シフト記号表（従来型・ユニット型共通）'!$C$6:$L$47,10,FALSE))</f>
        <v/>
      </c>
      <c r="BF152" s="1530">
        <f>IF($BI$3="４週",SUM(AA152:BB152),IF($BI$3="暦月",SUM(AA152:BE152),""))</f>
        <v>0</v>
      </c>
      <c r="BG152" s="1531"/>
      <c r="BH152" s="1532">
        <f>IF($BI$3="４週",BF152/4,IF($BI$3="暦月",(BF152/($BI$8/7)),""))</f>
        <v>0</v>
      </c>
      <c r="BI152" s="1531"/>
      <c r="BJ152" s="1527"/>
      <c r="BK152" s="1528"/>
      <c r="BL152" s="1528"/>
      <c r="BM152" s="1528"/>
      <c r="BN152" s="1529"/>
    </row>
    <row r="153" spans="2:66" ht="20.25" customHeight="1" x14ac:dyDescent="0.15">
      <c r="B153" s="1487">
        <f>B151+1</f>
        <v>69</v>
      </c>
      <c r="C153" s="1614"/>
      <c r="D153" s="1616"/>
      <c r="E153" s="1600"/>
      <c r="F153" s="1617"/>
      <c r="G153" s="1489"/>
      <c r="H153" s="1490"/>
      <c r="I153" s="302"/>
      <c r="J153" s="303"/>
      <c r="K153" s="302"/>
      <c r="L153" s="303"/>
      <c r="M153" s="1493"/>
      <c r="N153" s="1494"/>
      <c r="O153" s="1497"/>
      <c r="P153" s="1498"/>
      <c r="Q153" s="1498"/>
      <c r="R153" s="1490"/>
      <c r="S153" s="1501"/>
      <c r="T153" s="1502"/>
      <c r="U153" s="1502"/>
      <c r="V153" s="1502"/>
      <c r="W153" s="1503"/>
      <c r="X153" s="322" t="s">
        <v>921</v>
      </c>
      <c r="Z153" s="323"/>
      <c r="AA153" s="315"/>
      <c r="AB153" s="316"/>
      <c r="AC153" s="316"/>
      <c r="AD153" s="316"/>
      <c r="AE153" s="316"/>
      <c r="AF153" s="316"/>
      <c r="AG153" s="317"/>
      <c r="AH153" s="315"/>
      <c r="AI153" s="316"/>
      <c r="AJ153" s="316"/>
      <c r="AK153" s="316"/>
      <c r="AL153" s="316"/>
      <c r="AM153" s="316"/>
      <c r="AN153" s="317"/>
      <c r="AO153" s="315"/>
      <c r="AP153" s="316"/>
      <c r="AQ153" s="316"/>
      <c r="AR153" s="316"/>
      <c r="AS153" s="316"/>
      <c r="AT153" s="316"/>
      <c r="AU153" s="317"/>
      <c r="AV153" s="315"/>
      <c r="AW153" s="316"/>
      <c r="AX153" s="316"/>
      <c r="AY153" s="316"/>
      <c r="AZ153" s="316"/>
      <c r="BA153" s="316"/>
      <c r="BB153" s="317"/>
      <c r="BC153" s="315"/>
      <c r="BD153" s="316"/>
      <c r="BE153" s="318"/>
      <c r="BF153" s="1507"/>
      <c r="BG153" s="1508"/>
      <c r="BH153" s="1509"/>
      <c r="BI153" s="1510"/>
      <c r="BJ153" s="1511"/>
      <c r="BK153" s="1512"/>
      <c r="BL153" s="1512"/>
      <c r="BM153" s="1512"/>
      <c r="BN153" s="1513"/>
    </row>
    <row r="154" spans="2:66" ht="20.25" customHeight="1" x14ac:dyDescent="0.15">
      <c r="B154" s="1520"/>
      <c r="C154" s="1621"/>
      <c r="D154" s="1622"/>
      <c r="E154" s="1600"/>
      <c r="F154" s="1617"/>
      <c r="G154" s="1521"/>
      <c r="H154" s="1522"/>
      <c r="I154" s="324"/>
      <c r="J154" s="325">
        <f>G153</f>
        <v>0</v>
      </c>
      <c r="K154" s="324"/>
      <c r="L154" s="325">
        <f>M153</f>
        <v>0</v>
      </c>
      <c r="M154" s="1523"/>
      <c r="N154" s="1524"/>
      <c r="O154" s="1525"/>
      <c r="P154" s="1526"/>
      <c r="Q154" s="1526"/>
      <c r="R154" s="1522"/>
      <c r="S154" s="1501"/>
      <c r="T154" s="1502"/>
      <c r="U154" s="1502"/>
      <c r="V154" s="1502"/>
      <c r="W154" s="1503"/>
      <c r="X154" s="319" t="s">
        <v>924</v>
      </c>
      <c r="Y154" s="320"/>
      <c r="Z154" s="321"/>
      <c r="AA154" s="307" t="str">
        <f>IF(AA153="","",VLOOKUP(AA153,'別紙１-１　シフト記号表（従来型・ユニット型共通）'!$C$6:$L$47,10,FALSE))</f>
        <v/>
      </c>
      <c r="AB154" s="308" t="str">
        <f>IF(AB153="","",VLOOKUP(AB153,'別紙１-１　シフト記号表（従来型・ユニット型共通）'!$C$6:$L$47,10,FALSE))</f>
        <v/>
      </c>
      <c r="AC154" s="308" t="str">
        <f>IF(AC153="","",VLOOKUP(AC153,'別紙１-１　シフト記号表（従来型・ユニット型共通）'!$C$6:$L$47,10,FALSE))</f>
        <v/>
      </c>
      <c r="AD154" s="308" t="str">
        <f>IF(AD153="","",VLOOKUP(AD153,'別紙１-１　シフト記号表（従来型・ユニット型共通）'!$C$6:$L$47,10,FALSE))</f>
        <v/>
      </c>
      <c r="AE154" s="308" t="str">
        <f>IF(AE153="","",VLOOKUP(AE153,'別紙１-１　シフト記号表（従来型・ユニット型共通）'!$C$6:$L$47,10,FALSE))</f>
        <v/>
      </c>
      <c r="AF154" s="308" t="str">
        <f>IF(AF153="","",VLOOKUP(AF153,'別紙１-１　シフト記号表（従来型・ユニット型共通）'!$C$6:$L$47,10,FALSE))</f>
        <v/>
      </c>
      <c r="AG154" s="309" t="str">
        <f>IF(AG153="","",VLOOKUP(AG153,'別紙１-１　シフト記号表（従来型・ユニット型共通）'!$C$6:$L$47,10,FALSE))</f>
        <v/>
      </c>
      <c r="AH154" s="307" t="str">
        <f>IF(AH153="","",VLOOKUP(AH153,'別紙１-１　シフト記号表（従来型・ユニット型共通）'!$C$6:$L$47,10,FALSE))</f>
        <v/>
      </c>
      <c r="AI154" s="308" t="str">
        <f>IF(AI153="","",VLOOKUP(AI153,'別紙１-１　シフト記号表（従来型・ユニット型共通）'!$C$6:$L$47,10,FALSE))</f>
        <v/>
      </c>
      <c r="AJ154" s="308" t="str">
        <f>IF(AJ153="","",VLOOKUP(AJ153,'別紙１-１　シフト記号表（従来型・ユニット型共通）'!$C$6:$L$47,10,FALSE))</f>
        <v/>
      </c>
      <c r="AK154" s="308" t="str">
        <f>IF(AK153="","",VLOOKUP(AK153,'別紙１-１　シフト記号表（従来型・ユニット型共通）'!$C$6:$L$47,10,FALSE))</f>
        <v/>
      </c>
      <c r="AL154" s="308" t="str">
        <f>IF(AL153="","",VLOOKUP(AL153,'別紙１-１　シフト記号表（従来型・ユニット型共通）'!$C$6:$L$47,10,FALSE))</f>
        <v/>
      </c>
      <c r="AM154" s="308" t="str">
        <f>IF(AM153="","",VLOOKUP(AM153,'別紙１-１　シフト記号表（従来型・ユニット型共通）'!$C$6:$L$47,10,FALSE))</f>
        <v/>
      </c>
      <c r="AN154" s="309" t="str">
        <f>IF(AN153="","",VLOOKUP(AN153,'別紙１-１　シフト記号表（従来型・ユニット型共通）'!$C$6:$L$47,10,FALSE))</f>
        <v/>
      </c>
      <c r="AO154" s="307" t="str">
        <f>IF(AO153="","",VLOOKUP(AO153,'別紙１-１　シフト記号表（従来型・ユニット型共通）'!$C$6:$L$47,10,FALSE))</f>
        <v/>
      </c>
      <c r="AP154" s="308" t="str">
        <f>IF(AP153="","",VLOOKUP(AP153,'別紙１-１　シフト記号表（従来型・ユニット型共通）'!$C$6:$L$47,10,FALSE))</f>
        <v/>
      </c>
      <c r="AQ154" s="308" t="str">
        <f>IF(AQ153="","",VLOOKUP(AQ153,'別紙１-１　シフト記号表（従来型・ユニット型共通）'!$C$6:$L$47,10,FALSE))</f>
        <v/>
      </c>
      <c r="AR154" s="308" t="str">
        <f>IF(AR153="","",VLOOKUP(AR153,'別紙１-１　シフト記号表（従来型・ユニット型共通）'!$C$6:$L$47,10,FALSE))</f>
        <v/>
      </c>
      <c r="AS154" s="308" t="str">
        <f>IF(AS153="","",VLOOKUP(AS153,'別紙１-１　シフト記号表（従来型・ユニット型共通）'!$C$6:$L$47,10,FALSE))</f>
        <v/>
      </c>
      <c r="AT154" s="308" t="str">
        <f>IF(AT153="","",VLOOKUP(AT153,'別紙１-１　シフト記号表（従来型・ユニット型共通）'!$C$6:$L$47,10,FALSE))</f>
        <v/>
      </c>
      <c r="AU154" s="309" t="str">
        <f>IF(AU153="","",VLOOKUP(AU153,'別紙１-１　シフト記号表（従来型・ユニット型共通）'!$C$6:$L$47,10,FALSE))</f>
        <v/>
      </c>
      <c r="AV154" s="307" t="str">
        <f>IF(AV153="","",VLOOKUP(AV153,'別紙１-１　シフト記号表（従来型・ユニット型共通）'!$C$6:$L$47,10,FALSE))</f>
        <v/>
      </c>
      <c r="AW154" s="308" t="str">
        <f>IF(AW153="","",VLOOKUP(AW153,'別紙１-１　シフト記号表（従来型・ユニット型共通）'!$C$6:$L$47,10,FALSE))</f>
        <v/>
      </c>
      <c r="AX154" s="308" t="str">
        <f>IF(AX153="","",VLOOKUP(AX153,'別紙１-１　シフト記号表（従来型・ユニット型共通）'!$C$6:$L$47,10,FALSE))</f>
        <v/>
      </c>
      <c r="AY154" s="308" t="str">
        <f>IF(AY153="","",VLOOKUP(AY153,'別紙１-１　シフト記号表（従来型・ユニット型共通）'!$C$6:$L$47,10,FALSE))</f>
        <v/>
      </c>
      <c r="AZ154" s="308" t="str">
        <f>IF(AZ153="","",VLOOKUP(AZ153,'別紙１-１　シフト記号表（従来型・ユニット型共通）'!$C$6:$L$47,10,FALSE))</f>
        <v/>
      </c>
      <c r="BA154" s="308" t="str">
        <f>IF(BA153="","",VLOOKUP(BA153,'別紙１-１　シフト記号表（従来型・ユニット型共通）'!$C$6:$L$47,10,FALSE))</f>
        <v/>
      </c>
      <c r="BB154" s="309" t="str">
        <f>IF(BB153="","",VLOOKUP(BB153,'別紙１-１　シフト記号表（従来型・ユニット型共通）'!$C$6:$L$47,10,FALSE))</f>
        <v/>
      </c>
      <c r="BC154" s="307" t="str">
        <f>IF(BC153="","",VLOOKUP(BC153,'別紙１-１　シフト記号表（従来型・ユニット型共通）'!$C$6:$L$47,10,FALSE))</f>
        <v/>
      </c>
      <c r="BD154" s="308" t="str">
        <f>IF(BD153="","",VLOOKUP(BD153,'別紙１-１　シフト記号表（従来型・ユニット型共通）'!$C$6:$L$47,10,FALSE))</f>
        <v/>
      </c>
      <c r="BE154" s="308" t="str">
        <f>IF(BE153="","",VLOOKUP(BE153,'別紙１-１　シフト記号表（従来型・ユニット型共通）'!$C$6:$L$47,10,FALSE))</f>
        <v/>
      </c>
      <c r="BF154" s="1530">
        <f>IF($BI$3="４週",SUM(AA154:BB154),IF($BI$3="暦月",SUM(AA154:BE154),""))</f>
        <v>0</v>
      </c>
      <c r="BG154" s="1531"/>
      <c r="BH154" s="1532">
        <f>IF($BI$3="４週",BF154/4,IF($BI$3="暦月",(BF154/($BI$8/7)),""))</f>
        <v>0</v>
      </c>
      <c r="BI154" s="1531"/>
      <c r="BJ154" s="1527"/>
      <c r="BK154" s="1528"/>
      <c r="BL154" s="1528"/>
      <c r="BM154" s="1528"/>
      <c r="BN154" s="1529"/>
    </row>
    <row r="155" spans="2:66" ht="20.25" customHeight="1" x14ac:dyDescent="0.15">
      <c r="B155" s="1487">
        <f>B153+1</f>
        <v>70</v>
      </c>
      <c r="C155" s="1614"/>
      <c r="D155" s="1616"/>
      <c r="E155" s="1600"/>
      <c r="F155" s="1617"/>
      <c r="G155" s="1489"/>
      <c r="H155" s="1490"/>
      <c r="I155" s="302"/>
      <c r="J155" s="303"/>
      <c r="K155" s="302"/>
      <c r="L155" s="303"/>
      <c r="M155" s="1493"/>
      <c r="N155" s="1494"/>
      <c r="O155" s="1497"/>
      <c r="P155" s="1498"/>
      <c r="Q155" s="1498"/>
      <c r="R155" s="1490"/>
      <c r="S155" s="1501"/>
      <c r="T155" s="1502"/>
      <c r="U155" s="1502"/>
      <c r="V155" s="1502"/>
      <c r="W155" s="1503"/>
      <c r="X155" s="322" t="s">
        <v>921</v>
      </c>
      <c r="Z155" s="323"/>
      <c r="AA155" s="315"/>
      <c r="AB155" s="316"/>
      <c r="AC155" s="316"/>
      <c r="AD155" s="316"/>
      <c r="AE155" s="316"/>
      <c r="AF155" s="316"/>
      <c r="AG155" s="317"/>
      <c r="AH155" s="315"/>
      <c r="AI155" s="316"/>
      <c r="AJ155" s="316"/>
      <c r="AK155" s="316"/>
      <c r="AL155" s="316"/>
      <c r="AM155" s="316"/>
      <c r="AN155" s="317"/>
      <c r="AO155" s="315"/>
      <c r="AP155" s="316"/>
      <c r="AQ155" s="316"/>
      <c r="AR155" s="316"/>
      <c r="AS155" s="316"/>
      <c r="AT155" s="316"/>
      <c r="AU155" s="317"/>
      <c r="AV155" s="315"/>
      <c r="AW155" s="316"/>
      <c r="AX155" s="316"/>
      <c r="AY155" s="316"/>
      <c r="AZ155" s="316"/>
      <c r="BA155" s="316"/>
      <c r="BB155" s="317"/>
      <c r="BC155" s="315"/>
      <c r="BD155" s="316"/>
      <c r="BE155" s="318"/>
      <c r="BF155" s="1507"/>
      <c r="BG155" s="1508"/>
      <c r="BH155" s="1509"/>
      <c r="BI155" s="1510"/>
      <c r="BJ155" s="1511"/>
      <c r="BK155" s="1512"/>
      <c r="BL155" s="1512"/>
      <c r="BM155" s="1512"/>
      <c r="BN155" s="1513"/>
    </row>
    <row r="156" spans="2:66" ht="20.25" customHeight="1" x14ac:dyDescent="0.15">
      <c r="B156" s="1520"/>
      <c r="C156" s="1621"/>
      <c r="D156" s="1622"/>
      <c r="E156" s="1600"/>
      <c r="F156" s="1617"/>
      <c r="G156" s="1521"/>
      <c r="H156" s="1522"/>
      <c r="I156" s="324"/>
      <c r="J156" s="325">
        <f>G155</f>
        <v>0</v>
      </c>
      <c r="K156" s="324"/>
      <c r="L156" s="325">
        <f>M155</f>
        <v>0</v>
      </c>
      <c r="M156" s="1523"/>
      <c r="N156" s="1524"/>
      <c r="O156" s="1525"/>
      <c r="P156" s="1526"/>
      <c r="Q156" s="1526"/>
      <c r="R156" s="1522"/>
      <c r="S156" s="1501"/>
      <c r="T156" s="1502"/>
      <c r="U156" s="1502"/>
      <c r="V156" s="1502"/>
      <c r="W156" s="1503"/>
      <c r="X156" s="319" t="s">
        <v>924</v>
      </c>
      <c r="Y156" s="320"/>
      <c r="Z156" s="321"/>
      <c r="AA156" s="307" t="str">
        <f>IF(AA155="","",VLOOKUP(AA155,'別紙１-１　シフト記号表（従来型・ユニット型共通）'!$C$6:$L$47,10,FALSE))</f>
        <v/>
      </c>
      <c r="AB156" s="308" t="str">
        <f>IF(AB155="","",VLOOKUP(AB155,'別紙１-１　シフト記号表（従来型・ユニット型共通）'!$C$6:$L$47,10,FALSE))</f>
        <v/>
      </c>
      <c r="AC156" s="308" t="str">
        <f>IF(AC155="","",VLOOKUP(AC155,'別紙１-１　シフト記号表（従来型・ユニット型共通）'!$C$6:$L$47,10,FALSE))</f>
        <v/>
      </c>
      <c r="AD156" s="308" t="str">
        <f>IF(AD155="","",VLOOKUP(AD155,'別紙１-１　シフト記号表（従来型・ユニット型共通）'!$C$6:$L$47,10,FALSE))</f>
        <v/>
      </c>
      <c r="AE156" s="308" t="str">
        <f>IF(AE155="","",VLOOKUP(AE155,'別紙１-１　シフト記号表（従来型・ユニット型共通）'!$C$6:$L$47,10,FALSE))</f>
        <v/>
      </c>
      <c r="AF156" s="308" t="str">
        <f>IF(AF155="","",VLOOKUP(AF155,'別紙１-１　シフト記号表（従来型・ユニット型共通）'!$C$6:$L$47,10,FALSE))</f>
        <v/>
      </c>
      <c r="AG156" s="309" t="str">
        <f>IF(AG155="","",VLOOKUP(AG155,'別紙１-１　シフト記号表（従来型・ユニット型共通）'!$C$6:$L$47,10,FALSE))</f>
        <v/>
      </c>
      <c r="AH156" s="307" t="str">
        <f>IF(AH155="","",VLOOKUP(AH155,'別紙１-１　シフト記号表（従来型・ユニット型共通）'!$C$6:$L$47,10,FALSE))</f>
        <v/>
      </c>
      <c r="AI156" s="308" t="str">
        <f>IF(AI155="","",VLOOKUP(AI155,'別紙１-１　シフト記号表（従来型・ユニット型共通）'!$C$6:$L$47,10,FALSE))</f>
        <v/>
      </c>
      <c r="AJ156" s="308" t="str">
        <f>IF(AJ155="","",VLOOKUP(AJ155,'別紙１-１　シフト記号表（従来型・ユニット型共通）'!$C$6:$L$47,10,FALSE))</f>
        <v/>
      </c>
      <c r="AK156" s="308" t="str">
        <f>IF(AK155="","",VLOOKUP(AK155,'別紙１-１　シフト記号表（従来型・ユニット型共通）'!$C$6:$L$47,10,FALSE))</f>
        <v/>
      </c>
      <c r="AL156" s="308" t="str">
        <f>IF(AL155="","",VLOOKUP(AL155,'別紙１-１　シフト記号表（従来型・ユニット型共通）'!$C$6:$L$47,10,FALSE))</f>
        <v/>
      </c>
      <c r="AM156" s="308" t="str">
        <f>IF(AM155="","",VLOOKUP(AM155,'別紙１-１　シフト記号表（従来型・ユニット型共通）'!$C$6:$L$47,10,FALSE))</f>
        <v/>
      </c>
      <c r="AN156" s="309" t="str">
        <f>IF(AN155="","",VLOOKUP(AN155,'別紙１-１　シフト記号表（従来型・ユニット型共通）'!$C$6:$L$47,10,FALSE))</f>
        <v/>
      </c>
      <c r="AO156" s="307" t="str">
        <f>IF(AO155="","",VLOOKUP(AO155,'別紙１-１　シフト記号表（従来型・ユニット型共通）'!$C$6:$L$47,10,FALSE))</f>
        <v/>
      </c>
      <c r="AP156" s="308" t="str">
        <f>IF(AP155="","",VLOOKUP(AP155,'別紙１-１　シフト記号表（従来型・ユニット型共通）'!$C$6:$L$47,10,FALSE))</f>
        <v/>
      </c>
      <c r="AQ156" s="308" t="str">
        <f>IF(AQ155="","",VLOOKUP(AQ155,'別紙１-１　シフト記号表（従来型・ユニット型共通）'!$C$6:$L$47,10,FALSE))</f>
        <v/>
      </c>
      <c r="AR156" s="308" t="str">
        <f>IF(AR155="","",VLOOKUP(AR155,'別紙１-１　シフト記号表（従来型・ユニット型共通）'!$C$6:$L$47,10,FALSE))</f>
        <v/>
      </c>
      <c r="AS156" s="308" t="str">
        <f>IF(AS155="","",VLOOKUP(AS155,'別紙１-１　シフト記号表（従来型・ユニット型共通）'!$C$6:$L$47,10,FALSE))</f>
        <v/>
      </c>
      <c r="AT156" s="308" t="str">
        <f>IF(AT155="","",VLOOKUP(AT155,'別紙１-１　シフト記号表（従来型・ユニット型共通）'!$C$6:$L$47,10,FALSE))</f>
        <v/>
      </c>
      <c r="AU156" s="309" t="str">
        <f>IF(AU155="","",VLOOKUP(AU155,'別紙１-１　シフト記号表（従来型・ユニット型共通）'!$C$6:$L$47,10,FALSE))</f>
        <v/>
      </c>
      <c r="AV156" s="307" t="str">
        <f>IF(AV155="","",VLOOKUP(AV155,'別紙１-１　シフト記号表（従来型・ユニット型共通）'!$C$6:$L$47,10,FALSE))</f>
        <v/>
      </c>
      <c r="AW156" s="308" t="str">
        <f>IF(AW155="","",VLOOKUP(AW155,'別紙１-１　シフト記号表（従来型・ユニット型共通）'!$C$6:$L$47,10,FALSE))</f>
        <v/>
      </c>
      <c r="AX156" s="308" t="str">
        <f>IF(AX155="","",VLOOKUP(AX155,'別紙１-１　シフト記号表（従来型・ユニット型共通）'!$C$6:$L$47,10,FALSE))</f>
        <v/>
      </c>
      <c r="AY156" s="308" t="str">
        <f>IF(AY155="","",VLOOKUP(AY155,'別紙１-１　シフト記号表（従来型・ユニット型共通）'!$C$6:$L$47,10,FALSE))</f>
        <v/>
      </c>
      <c r="AZ156" s="308" t="str">
        <f>IF(AZ155="","",VLOOKUP(AZ155,'別紙１-１　シフト記号表（従来型・ユニット型共通）'!$C$6:$L$47,10,FALSE))</f>
        <v/>
      </c>
      <c r="BA156" s="308" t="str">
        <f>IF(BA155="","",VLOOKUP(BA155,'別紙１-１　シフト記号表（従来型・ユニット型共通）'!$C$6:$L$47,10,FALSE))</f>
        <v/>
      </c>
      <c r="BB156" s="309" t="str">
        <f>IF(BB155="","",VLOOKUP(BB155,'別紙１-１　シフト記号表（従来型・ユニット型共通）'!$C$6:$L$47,10,FALSE))</f>
        <v/>
      </c>
      <c r="BC156" s="307" t="str">
        <f>IF(BC155="","",VLOOKUP(BC155,'別紙１-１　シフト記号表（従来型・ユニット型共通）'!$C$6:$L$47,10,FALSE))</f>
        <v/>
      </c>
      <c r="BD156" s="308" t="str">
        <f>IF(BD155="","",VLOOKUP(BD155,'別紙１-１　シフト記号表（従来型・ユニット型共通）'!$C$6:$L$47,10,FALSE))</f>
        <v/>
      </c>
      <c r="BE156" s="308" t="str">
        <f>IF(BE155="","",VLOOKUP(BE155,'別紙１-１　シフト記号表（従来型・ユニット型共通）'!$C$6:$L$47,10,FALSE))</f>
        <v/>
      </c>
      <c r="BF156" s="1530">
        <f>IF($BI$3="４週",SUM(AA156:BB156),IF($BI$3="暦月",SUM(AA156:BE156),""))</f>
        <v>0</v>
      </c>
      <c r="BG156" s="1531"/>
      <c r="BH156" s="1532">
        <f>IF($BI$3="４週",BF156/4,IF($BI$3="暦月",(BF156/($BI$8/7)),""))</f>
        <v>0</v>
      </c>
      <c r="BI156" s="1531"/>
      <c r="BJ156" s="1527"/>
      <c r="BK156" s="1528"/>
      <c r="BL156" s="1528"/>
      <c r="BM156" s="1528"/>
      <c r="BN156" s="1529"/>
    </row>
    <row r="157" spans="2:66" ht="20.25" customHeight="1" x14ac:dyDescent="0.15">
      <c r="B157" s="1487">
        <f>B155+1</f>
        <v>71</v>
      </c>
      <c r="C157" s="1614"/>
      <c r="D157" s="1616"/>
      <c r="E157" s="1600"/>
      <c r="F157" s="1617"/>
      <c r="G157" s="1489"/>
      <c r="H157" s="1490"/>
      <c r="I157" s="302"/>
      <c r="J157" s="303"/>
      <c r="K157" s="302"/>
      <c r="L157" s="303"/>
      <c r="M157" s="1493"/>
      <c r="N157" s="1494"/>
      <c r="O157" s="1497"/>
      <c r="P157" s="1498"/>
      <c r="Q157" s="1498"/>
      <c r="R157" s="1490"/>
      <c r="S157" s="1501"/>
      <c r="T157" s="1502"/>
      <c r="U157" s="1502"/>
      <c r="V157" s="1502"/>
      <c r="W157" s="1503"/>
      <c r="X157" s="322" t="s">
        <v>921</v>
      </c>
      <c r="Z157" s="323"/>
      <c r="AA157" s="315"/>
      <c r="AB157" s="316"/>
      <c r="AC157" s="316"/>
      <c r="AD157" s="316"/>
      <c r="AE157" s="316"/>
      <c r="AF157" s="316"/>
      <c r="AG157" s="317"/>
      <c r="AH157" s="315"/>
      <c r="AI157" s="316"/>
      <c r="AJ157" s="316"/>
      <c r="AK157" s="316"/>
      <c r="AL157" s="316"/>
      <c r="AM157" s="316"/>
      <c r="AN157" s="317"/>
      <c r="AO157" s="315"/>
      <c r="AP157" s="316"/>
      <c r="AQ157" s="316"/>
      <c r="AR157" s="316"/>
      <c r="AS157" s="316"/>
      <c r="AT157" s="316"/>
      <c r="AU157" s="317"/>
      <c r="AV157" s="315"/>
      <c r="AW157" s="316"/>
      <c r="AX157" s="316"/>
      <c r="AY157" s="316"/>
      <c r="AZ157" s="316"/>
      <c r="BA157" s="316"/>
      <c r="BB157" s="317"/>
      <c r="BC157" s="315"/>
      <c r="BD157" s="316"/>
      <c r="BE157" s="318"/>
      <c r="BF157" s="1507"/>
      <c r="BG157" s="1508"/>
      <c r="BH157" s="1509"/>
      <c r="BI157" s="1510"/>
      <c r="BJ157" s="1511"/>
      <c r="BK157" s="1512"/>
      <c r="BL157" s="1512"/>
      <c r="BM157" s="1512"/>
      <c r="BN157" s="1513"/>
    </row>
    <row r="158" spans="2:66" ht="20.25" customHeight="1" x14ac:dyDescent="0.15">
      <c r="B158" s="1520"/>
      <c r="C158" s="1621"/>
      <c r="D158" s="1622"/>
      <c r="E158" s="1600"/>
      <c r="F158" s="1617"/>
      <c r="G158" s="1521"/>
      <c r="H158" s="1522"/>
      <c r="I158" s="324"/>
      <c r="J158" s="325">
        <f>G157</f>
        <v>0</v>
      </c>
      <c r="K158" s="324"/>
      <c r="L158" s="325">
        <f>M157</f>
        <v>0</v>
      </c>
      <c r="M158" s="1523"/>
      <c r="N158" s="1524"/>
      <c r="O158" s="1525"/>
      <c r="P158" s="1526"/>
      <c r="Q158" s="1526"/>
      <c r="R158" s="1522"/>
      <c r="S158" s="1501"/>
      <c r="T158" s="1502"/>
      <c r="U158" s="1502"/>
      <c r="V158" s="1502"/>
      <c r="W158" s="1503"/>
      <c r="X158" s="319" t="s">
        <v>924</v>
      </c>
      <c r="Y158" s="320"/>
      <c r="Z158" s="321"/>
      <c r="AA158" s="307" t="str">
        <f>IF(AA157="","",VLOOKUP(AA157,'別紙１-１　シフト記号表（従来型・ユニット型共通）'!$C$6:$L$47,10,FALSE))</f>
        <v/>
      </c>
      <c r="AB158" s="308" t="str">
        <f>IF(AB157="","",VLOOKUP(AB157,'別紙１-１　シフト記号表（従来型・ユニット型共通）'!$C$6:$L$47,10,FALSE))</f>
        <v/>
      </c>
      <c r="AC158" s="308" t="str">
        <f>IF(AC157="","",VLOOKUP(AC157,'別紙１-１　シフト記号表（従来型・ユニット型共通）'!$C$6:$L$47,10,FALSE))</f>
        <v/>
      </c>
      <c r="AD158" s="308" t="str">
        <f>IF(AD157="","",VLOOKUP(AD157,'別紙１-１　シフト記号表（従来型・ユニット型共通）'!$C$6:$L$47,10,FALSE))</f>
        <v/>
      </c>
      <c r="AE158" s="308" t="str">
        <f>IF(AE157="","",VLOOKUP(AE157,'別紙１-１　シフト記号表（従来型・ユニット型共通）'!$C$6:$L$47,10,FALSE))</f>
        <v/>
      </c>
      <c r="AF158" s="308" t="str">
        <f>IF(AF157="","",VLOOKUP(AF157,'別紙１-１　シフト記号表（従来型・ユニット型共通）'!$C$6:$L$47,10,FALSE))</f>
        <v/>
      </c>
      <c r="AG158" s="309" t="str">
        <f>IF(AG157="","",VLOOKUP(AG157,'別紙１-１　シフト記号表（従来型・ユニット型共通）'!$C$6:$L$47,10,FALSE))</f>
        <v/>
      </c>
      <c r="AH158" s="307" t="str">
        <f>IF(AH157="","",VLOOKUP(AH157,'別紙１-１　シフト記号表（従来型・ユニット型共通）'!$C$6:$L$47,10,FALSE))</f>
        <v/>
      </c>
      <c r="AI158" s="308" t="str">
        <f>IF(AI157="","",VLOOKUP(AI157,'別紙１-１　シフト記号表（従来型・ユニット型共通）'!$C$6:$L$47,10,FALSE))</f>
        <v/>
      </c>
      <c r="AJ158" s="308" t="str">
        <f>IF(AJ157="","",VLOOKUP(AJ157,'別紙１-１　シフト記号表（従来型・ユニット型共通）'!$C$6:$L$47,10,FALSE))</f>
        <v/>
      </c>
      <c r="AK158" s="308" t="str">
        <f>IF(AK157="","",VLOOKUP(AK157,'別紙１-１　シフト記号表（従来型・ユニット型共通）'!$C$6:$L$47,10,FALSE))</f>
        <v/>
      </c>
      <c r="AL158" s="308" t="str">
        <f>IF(AL157="","",VLOOKUP(AL157,'別紙１-１　シフト記号表（従来型・ユニット型共通）'!$C$6:$L$47,10,FALSE))</f>
        <v/>
      </c>
      <c r="AM158" s="308" t="str">
        <f>IF(AM157="","",VLOOKUP(AM157,'別紙１-１　シフト記号表（従来型・ユニット型共通）'!$C$6:$L$47,10,FALSE))</f>
        <v/>
      </c>
      <c r="AN158" s="309" t="str">
        <f>IF(AN157="","",VLOOKUP(AN157,'別紙１-１　シフト記号表（従来型・ユニット型共通）'!$C$6:$L$47,10,FALSE))</f>
        <v/>
      </c>
      <c r="AO158" s="307" t="str">
        <f>IF(AO157="","",VLOOKUP(AO157,'別紙１-１　シフト記号表（従来型・ユニット型共通）'!$C$6:$L$47,10,FALSE))</f>
        <v/>
      </c>
      <c r="AP158" s="308" t="str">
        <f>IF(AP157="","",VLOOKUP(AP157,'別紙１-１　シフト記号表（従来型・ユニット型共通）'!$C$6:$L$47,10,FALSE))</f>
        <v/>
      </c>
      <c r="AQ158" s="308" t="str">
        <f>IF(AQ157="","",VLOOKUP(AQ157,'別紙１-１　シフト記号表（従来型・ユニット型共通）'!$C$6:$L$47,10,FALSE))</f>
        <v/>
      </c>
      <c r="AR158" s="308" t="str">
        <f>IF(AR157="","",VLOOKUP(AR157,'別紙１-１　シフト記号表（従来型・ユニット型共通）'!$C$6:$L$47,10,FALSE))</f>
        <v/>
      </c>
      <c r="AS158" s="308" t="str">
        <f>IF(AS157="","",VLOOKUP(AS157,'別紙１-１　シフト記号表（従来型・ユニット型共通）'!$C$6:$L$47,10,FALSE))</f>
        <v/>
      </c>
      <c r="AT158" s="308" t="str">
        <f>IF(AT157="","",VLOOKUP(AT157,'別紙１-１　シフト記号表（従来型・ユニット型共通）'!$C$6:$L$47,10,FALSE))</f>
        <v/>
      </c>
      <c r="AU158" s="309" t="str">
        <f>IF(AU157="","",VLOOKUP(AU157,'別紙１-１　シフト記号表（従来型・ユニット型共通）'!$C$6:$L$47,10,FALSE))</f>
        <v/>
      </c>
      <c r="AV158" s="307" t="str">
        <f>IF(AV157="","",VLOOKUP(AV157,'別紙１-１　シフト記号表（従来型・ユニット型共通）'!$C$6:$L$47,10,FALSE))</f>
        <v/>
      </c>
      <c r="AW158" s="308" t="str">
        <f>IF(AW157="","",VLOOKUP(AW157,'別紙１-１　シフト記号表（従来型・ユニット型共通）'!$C$6:$L$47,10,FALSE))</f>
        <v/>
      </c>
      <c r="AX158" s="308" t="str">
        <f>IF(AX157="","",VLOOKUP(AX157,'別紙１-１　シフト記号表（従来型・ユニット型共通）'!$C$6:$L$47,10,FALSE))</f>
        <v/>
      </c>
      <c r="AY158" s="308" t="str">
        <f>IF(AY157="","",VLOOKUP(AY157,'別紙１-１　シフト記号表（従来型・ユニット型共通）'!$C$6:$L$47,10,FALSE))</f>
        <v/>
      </c>
      <c r="AZ158" s="308" t="str">
        <f>IF(AZ157="","",VLOOKUP(AZ157,'別紙１-１　シフト記号表（従来型・ユニット型共通）'!$C$6:$L$47,10,FALSE))</f>
        <v/>
      </c>
      <c r="BA158" s="308" t="str">
        <f>IF(BA157="","",VLOOKUP(BA157,'別紙１-１　シフト記号表（従来型・ユニット型共通）'!$C$6:$L$47,10,FALSE))</f>
        <v/>
      </c>
      <c r="BB158" s="309" t="str">
        <f>IF(BB157="","",VLOOKUP(BB157,'別紙１-１　シフト記号表（従来型・ユニット型共通）'!$C$6:$L$47,10,FALSE))</f>
        <v/>
      </c>
      <c r="BC158" s="307" t="str">
        <f>IF(BC157="","",VLOOKUP(BC157,'別紙１-１　シフト記号表（従来型・ユニット型共通）'!$C$6:$L$47,10,FALSE))</f>
        <v/>
      </c>
      <c r="BD158" s="308" t="str">
        <f>IF(BD157="","",VLOOKUP(BD157,'別紙１-１　シフト記号表（従来型・ユニット型共通）'!$C$6:$L$47,10,FALSE))</f>
        <v/>
      </c>
      <c r="BE158" s="308" t="str">
        <f>IF(BE157="","",VLOOKUP(BE157,'別紙１-１　シフト記号表（従来型・ユニット型共通）'!$C$6:$L$47,10,FALSE))</f>
        <v/>
      </c>
      <c r="BF158" s="1530">
        <f>IF($BI$3="４週",SUM(AA158:BB158),IF($BI$3="暦月",SUM(AA158:BE158),""))</f>
        <v>0</v>
      </c>
      <c r="BG158" s="1531"/>
      <c r="BH158" s="1532">
        <f>IF($BI$3="４週",BF158/4,IF($BI$3="暦月",(BF158/($BI$8/7)),""))</f>
        <v>0</v>
      </c>
      <c r="BI158" s="1531"/>
      <c r="BJ158" s="1527"/>
      <c r="BK158" s="1528"/>
      <c r="BL158" s="1528"/>
      <c r="BM158" s="1528"/>
      <c r="BN158" s="1529"/>
    </row>
    <row r="159" spans="2:66" ht="20.25" customHeight="1" x14ac:dyDescent="0.15">
      <c r="B159" s="1487">
        <f>B157+1</f>
        <v>72</v>
      </c>
      <c r="C159" s="1614"/>
      <c r="D159" s="1616"/>
      <c r="E159" s="1600"/>
      <c r="F159" s="1617"/>
      <c r="G159" s="1489"/>
      <c r="H159" s="1490"/>
      <c r="I159" s="302"/>
      <c r="J159" s="303"/>
      <c r="K159" s="302"/>
      <c r="L159" s="303"/>
      <c r="M159" s="1493"/>
      <c r="N159" s="1494"/>
      <c r="O159" s="1497"/>
      <c r="P159" s="1498"/>
      <c r="Q159" s="1498"/>
      <c r="R159" s="1490"/>
      <c r="S159" s="1501"/>
      <c r="T159" s="1502"/>
      <c r="U159" s="1502"/>
      <c r="V159" s="1502"/>
      <c r="W159" s="1503"/>
      <c r="X159" s="322" t="s">
        <v>921</v>
      </c>
      <c r="Z159" s="323"/>
      <c r="AA159" s="315"/>
      <c r="AB159" s="316"/>
      <c r="AC159" s="316"/>
      <c r="AD159" s="316"/>
      <c r="AE159" s="316"/>
      <c r="AF159" s="316"/>
      <c r="AG159" s="317"/>
      <c r="AH159" s="315"/>
      <c r="AI159" s="316"/>
      <c r="AJ159" s="316"/>
      <c r="AK159" s="316"/>
      <c r="AL159" s="316"/>
      <c r="AM159" s="316"/>
      <c r="AN159" s="317"/>
      <c r="AO159" s="315"/>
      <c r="AP159" s="316"/>
      <c r="AQ159" s="316"/>
      <c r="AR159" s="316"/>
      <c r="AS159" s="316"/>
      <c r="AT159" s="316"/>
      <c r="AU159" s="317"/>
      <c r="AV159" s="315"/>
      <c r="AW159" s="316"/>
      <c r="AX159" s="316"/>
      <c r="AY159" s="316"/>
      <c r="AZ159" s="316"/>
      <c r="BA159" s="316"/>
      <c r="BB159" s="317"/>
      <c r="BC159" s="315"/>
      <c r="BD159" s="316"/>
      <c r="BE159" s="318"/>
      <c r="BF159" s="1507"/>
      <c r="BG159" s="1508"/>
      <c r="BH159" s="1509"/>
      <c r="BI159" s="1510"/>
      <c r="BJ159" s="1511"/>
      <c r="BK159" s="1512"/>
      <c r="BL159" s="1512"/>
      <c r="BM159" s="1512"/>
      <c r="BN159" s="1513"/>
    </row>
    <row r="160" spans="2:66" ht="20.25" customHeight="1" x14ac:dyDescent="0.15">
      <c r="B160" s="1520"/>
      <c r="C160" s="1621"/>
      <c r="D160" s="1622"/>
      <c r="E160" s="1600"/>
      <c r="F160" s="1617"/>
      <c r="G160" s="1521"/>
      <c r="H160" s="1522"/>
      <c r="I160" s="324"/>
      <c r="J160" s="325">
        <f>G159</f>
        <v>0</v>
      </c>
      <c r="K160" s="324"/>
      <c r="L160" s="325">
        <f>M159</f>
        <v>0</v>
      </c>
      <c r="M160" s="1523"/>
      <c r="N160" s="1524"/>
      <c r="O160" s="1525"/>
      <c r="P160" s="1526"/>
      <c r="Q160" s="1526"/>
      <c r="R160" s="1522"/>
      <c r="S160" s="1501"/>
      <c r="T160" s="1502"/>
      <c r="U160" s="1502"/>
      <c r="V160" s="1502"/>
      <c r="W160" s="1503"/>
      <c r="X160" s="319" t="s">
        <v>924</v>
      </c>
      <c r="Y160" s="320"/>
      <c r="Z160" s="321"/>
      <c r="AA160" s="307" t="str">
        <f>IF(AA159="","",VLOOKUP(AA159,'別紙１-１　シフト記号表（従来型・ユニット型共通）'!$C$6:$L$47,10,FALSE))</f>
        <v/>
      </c>
      <c r="AB160" s="308" t="str">
        <f>IF(AB159="","",VLOOKUP(AB159,'別紙１-１　シフト記号表（従来型・ユニット型共通）'!$C$6:$L$47,10,FALSE))</f>
        <v/>
      </c>
      <c r="AC160" s="308" t="str">
        <f>IF(AC159="","",VLOOKUP(AC159,'別紙１-１　シフト記号表（従来型・ユニット型共通）'!$C$6:$L$47,10,FALSE))</f>
        <v/>
      </c>
      <c r="AD160" s="308" t="str">
        <f>IF(AD159="","",VLOOKUP(AD159,'別紙１-１　シフト記号表（従来型・ユニット型共通）'!$C$6:$L$47,10,FALSE))</f>
        <v/>
      </c>
      <c r="AE160" s="308" t="str">
        <f>IF(AE159="","",VLOOKUP(AE159,'別紙１-１　シフト記号表（従来型・ユニット型共通）'!$C$6:$L$47,10,FALSE))</f>
        <v/>
      </c>
      <c r="AF160" s="308" t="str">
        <f>IF(AF159="","",VLOOKUP(AF159,'別紙１-１　シフト記号表（従来型・ユニット型共通）'!$C$6:$L$47,10,FALSE))</f>
        <v/>
      </c>
      <c r="AG160" s="309" t="str">
        <f>IF(AG159="","",VLOOKUP(AG159,'別紙１-１　シフト記号表（従来型・ユニット型共通）'!$C$6:$L$47,10,FALSE))</f>
        <v/>
      </c>
      <c r="AH160" s="307" t="str">
        <f>IF(AH159="","",VLOOKUP(AH159,'別紙１-１　シフト記号表（従来型・ユニット型共通）'!$C$6:$L$47,10,FALSE))</f>
        <v/>
      </c>
      <c r="AI160" s="308" t="str">
        <f>IF(AI159="","",VLOOKUP(AI159,'別紙１-１　シフト記号表（従来型・ユニット型共通）'!$C$6:$L$47,10,FALSE))</f>
        <v/>
      </c>
      <c r="AJ160" s="308" t="str">
        <f>IF(AJ159="","",VLOOKUP(AJ159,'別紙１-１　シフト記号表（従来型・ユニット型共通）'!$C$6:$L$47,10,FALSE))</f>
        <v/>
      </c>
      <c r="AK160" s="308" t="str">
        <f>IF(AK159="","",VLOOKUP(AK159,'別紙１-１　シフト記号表（従来型・ユニット型共通）'!$C$6:$L$47,10,FALSE))</f>
        <v/>
      </c>
      <c r="AL160" s="308" t="str">
        <f>IF(AL159="","",VLOOKUP(AL159,'別紙１-１　シフト記号表（従来型・ユニット型共通）'!$C$6:$L$47,10,FALSE))</f>
        <v/>
      </c>
      <c r="AM160" s="308" t="str">
        <f>IF(AM159="","",VLOOKUP(AM159,'別紙１-１　シフト記号表（従来型・ユニット型共通）'!$C$6:$L$47,10,FALSE))</f>
        <v/>
      </c>
      <c r="AN160" s="309" t="str">
        <f>IF(AN159="","",VLOOKUP(AN159,'別紙１-１　シフト記号表（従来型・ユニット型共通）'!$C$6:$L$47,10,FALSE))</f>
        <v/>
      </c>
      <c r="AO160" s="307" t="str">
        <f>IF(AO159="","",VLOOKUP(AO159,'別紙１-１　シフト記号表（従来型・ユニット型共通）'!$C$6:$L$47,10,FALSE))</f>
        <v/>
      </c>
      <c r="AP160" s="308" t="str">
        <f>IF(AP159="","",VLOOKUP(AP159,'別紙１-１　シフト記号表（従来型・ユニット型共通）'!$C$6:$L$47,10,FALSE))</f>
        <v/>
      </c>
      <c r="AQ160" s="308" t="str">
        <f>IF(AQ159="","",VLOOKUP(AQ159,'別紙１-１　シフト記号表（従来型・ユニット型共通）'!$C$6:$L$47,10,FALSE))</f>
        <v/>
      </c>
      <c r="AR160" s="308" t="str">
        <f>IF(AR159="","",VLOOKUP(AR159,'別紙１-１　シフト記号表（従来型・ユニット型共通）'!$C$6:$L$47,10,FALSE))</f>
        <v/>
      </c>
      <c r="AS160" s="308" t="str">
        <f>IF(AS159="","",VLOOKUP(AS159,'別紙１-１　シフト記号表（従来型・ユニット型共通）'!$C$6:$L$47,10,FALSE))</f>
        <v/>
      </c>
      <c r="AT160" s="308" t="str">
        <f>IF(AT159="","",VLOOKUP(AT159,'別紙１-１　シフト記号表（従来型・ユニット型共通）'!$C$6:$L$47,10,FALSE))</f>
        <v/>
      </c>
      <c r="AU160" s="309" t="str">
        <f>IF(AU159="","",VLOOKUP(AU159,'別紙１-１　シフト記号表（従来型・ユニット型共通）'!$C$6:$L$47,10,FALSE))</f>
        <v/>
      </c>
      <c r="AV160" s="307" t="str">
        <f>IF(AV159="","",VLOOKUP(AV159,'別紙１-１　シフト記号表（従来型・ユニット型共通）'!$C$6:$L$47,10,FALSE))</f>
        <v/>
      </c>
      <c r="AW160" s="308" t="str">
        <f>IF(AW159="","",VLOOKUP(AW159,'別紙１-１　シフト記号表（従来型・ユニット型共通）'!$C$6:$L$47,10,FALSE))</f>
        <v/>
      </c>
      <c r="AX160" s="308" t="str">
        <f>IF(AX159="","",VLOOKUP(AX159,'別紙１-１　シフト記号表（従来型・ユニット型共通）'!$C$6:$L$47,10,FALSE))</f>
        <v/>
      </c>
      <c r="AY160" s="308" t="str">
        <f>IF(AY159="","",VLOOKUP(AY159,'別紙１-１　シフト記号表（従来型・ユニット型共通）'!$C$6:$L$47,10,FALSE))</f>
        <v/>
      </c>
      <c r="AZ160" s="308" t="str">
        <f>IF(AZ159="","",VLOOKUP(AZ159,'別紙１-１　シフト記号表（従来型・ユニット型共通）'!$C$6:$L$47,10,FALSE))</f>
        <v/>
      </c>
      <c r="BA160" s="308" t="str">
        <f>IF(BA159="","",VLOOKUP(BA159,'別紙１-１　シフト記号表（従来型・ユニット型共通）'!$C$6:$L$47,10,FALSE))</f>
        <v/>
      </c>
      <c r="BB160" s="309" t="str">
        <f>IF(BB159="","",VLOOKUP(BB159,'別紙１-１　シフト記号表（従来型・ユニット型共通）'!$C$6:$L$47,10,FALSE))</f>
        <v/>
      </c>
      <c r="BC160" s="307" t="str">
        <f>IF(BC159="","",VLOOKUP(BC159,'別紙１-１　シフト記号表（従来型・ユニット型共通）'!$C$6:$L$47,10,FALSE))</f>
        <v/>
      </c>
      <c r="BD160" s="308" t="str">
        <f>IF(BD159="","",VLOOKUP(BD159,'別紙１-１　シフト記号表（従来型・ユニット型共通）'!$C$6:$L$47,10,FALSE))</f>
        <v/>
      </c>
      <c r="BE160" s="308" t="str">
        <f>IF(BE159="","",VLOOKUP(BE159,'別紙１-１　シフト記号表（従来型・ユニット型共通）'!$C$6:$L$47,10,FALSE))</f>
        <v/>
      </c>
      <c r="BF160" s="1530">
        <f>IF($BI$3="４週",SUM(AA160:BB160),IF($BI$3="暦月",SUM(AA160:BE160),""))</f>
        <v>0</v>
      </c>
      <c r="BG160" s="1531"/>
      <c r="BH160" s="1532">
        <f>IF($BI$3="４週",BF160/4,IF($BI$3="暦月",(BF160/($BI$8/7)),""))</f>
        <v>0</v>
      </c>
      <c r="BI160" s="1531"/>
      <c r="BJ160" s="1527"/>
      <c r="BK160" s="1528"/>
      <c r="BL160" s="1528"/>
      <c r="BM160" s="1528"/>
      <c r="BN160" s="1529"/>
    </row>
    <row r="161" spans="2:66" ht="20.25" customHeight="1" x14ac:dyDescent="0.15">
      <c r="B161" s="1487">
        <f>B159+1</f>
        <v>73</v>
      </c>
      <c r="C161" s="1614"/>
      <c r="D161" s="1616"/>
      <c r="E161" s="1600"/>
      <c r="F161" s="1617"/>
      <c r="G161" s="1489"/>
      <c r="H161" s="1490"/>
      <c r="I161" s="302"/>
      <c r="J161" s="303"/>
      <c r="K161" s="302"/>
      <c r="L161" s="303"/>
      <c r="M161" s="1493"/>
      <c r="N161" s="1494"/>
      <c r="O161" s="1497"/>
      <c r="P161" s="1498"/>
      <c r="Q161" s="1498"/>
      <c r="R161" s="1490"/>
      <c r="S161" s="1501"/>
      <c r="T161" s="1502"/>
      <c r="U161" s="1502"/>
      <c r="V161" s="1502"/>
      <c r="W161" s="1503"/>
      <c r="X161" s="322" t="s">
        <v>921</v>
      </c>
      <c r="Z161" s="323"/>
      <c r="AA161" s="315"/>
      <c r="AB161" s="316"/>
      <c r="AC161" s="316"/>
      <c r="AD161" s="316"/>
      <c r="AE161" s="316"/>
      <c r="AF161" s="316"/>
      <c r="AG161" s="317"/>
      <c r="AH161" s="315"/>
      <c r="AI161" s="316"/>
      <c r="AJ161" s="316"/>
      <c r="AK161" s="316"/>
      <c r="AL161" s="316"/>
      <c r="AM161" s="316"/>
      <c r="AN161" s="317"/>
      <c r="AO161" s="315"/>
      <c r="AP161" s="316"/>
      <c r="AQ161" s="316"/>
      <c r="AR161" s="316"/>
      <c r="AS161" s="316"/>
      <c r="AT161" s="316"/>
      <c r="AU161" s="317"/>
      <c r="AV161" s="315"/>
      <c r="AW161" s="316"/>
      <c r="AX161" s="316"/>
      <c r="AY161" s="316"/>
      <c r="AZ161" s="316"/>
      <c r="BA161" s="316"/>
      <c r="BB161" s="317"/>
      <c r="BC161" s="315"/>
      <c r="BD161" s="316"/>
      <c r="BE161" s="318"/>
      <c r="BF161" s="1507"/>
      <c r="BG161" s="1508"/>
      <c r="BH161" s="1509"/>
      <c r="BI161" s="1510"/>
      <c r="BJ161" s="1511"/>
      <c r="BK161" s="1512"/>
      <c r="BL161" s="1512"/>
      <c r="BM161" s="1512"/>
      <c r="BN161" s="1513"/>
    </row>
    <row r="162" spans="2:66" ht="20.25" customHeight="1" x14ac:dyDescent="0.15">
      <c r="B162" s="1520"/>
      <c r="C162" s="1621"/>
      <c r="D162" s="1622"/>
      <c r="E162" s="1600"/>
      <c r="F162" s="1617"/>
      <c r="G162" s="1521"/>
      <c r="H162" s="1522"/>
      <c r="I162" s="324"/>
      <c r="J162" s="325">
        <f>G161</f>
        <v>0</v>
      </c>
      <c r="K162" s="324"/>
      <c r="L162" s="325">
        <f>M161</f>
        <v>0</v>
      </c>
      <c r="M162" s="1523"/>
      <c r="N162" s="1524"/>
      <c r="O162" s="1525"/>
      <c r="P162" s="1526"/>
      <c r="Q162" s="1526"/>
      <c r="R162" s="1522"/>
      <c r="S162" s="1501"/>
      <c r="T162" s="1502"/>
      <c r="U162" s="1502"/>
      <c r="V162" s="1502"/>
      <c r="W162" s="1503"/>
      <c r="X162" s="319" t="s">
        <v>924</v>
      </c>
      <c r="Y162" s="320"/>
      <c r="Z162" s="321"/>
      <c r="AA162" s="307" t="str">
        <f>IF(AA161="","",VLOOKUP(AA161,'別紙１-１　シフト記号表（従来型・ユニット型共通）'!$C$6:$L$47,10,FALSE))</f>
        <v/>
      </c>
      <c r="AB162" s="308" t="str">
        <f>IF(AB161="","",VLOOKUP(AB161,'別紙１-１　シフト記号表（従来型・ユニット型共通）'!$C$6:$L$47,10,FALSE))</f>
        <v/>
      </c>
      <c r="AC162" s="308" t="str">
        <f>IF(AC161="","",VLOOKUP(AC161,'別紙１-１　シフト記号表（従来型・ユニット型共通）'!$C$6:$L$47,10,FALSE))</f>
        <v/>
      </c>
      <c r="AD162" s="308" t="str">
        <f>IF(AD161="","",VLOOKUP(AD161,'別紙１-１　シフト記号表（従来型・ユニット型共通）'!$C$6:$L$47,10,FALSE))</f>
        <v/>
      </c>
      <c r="AE162" s="308" t="str">
        <f>IF(AE161="","",VLOOKUP(AE161,'別紙１-１　シフト記号表（従来型・ユニット型共通）'!$C$6:$L$47,10,FALSE))</f>
        <v/>
      </c>
      <c r="AF162" s="308" t="str">
        <f>IF(AF161="","",VLOOKUP(AF161,'別紙１-１　シフト記号表（従来型・ユニット型共通）'!$C$6:$L$47,10,FALSE))</f>
        <v/>
      </c>
      <c r="AG162" s="309" t="str">
        <f>IF(AG161="","",VLOOKUP(AG161,'別紙１-１　シフト記号表（従来型・ユニット型共通）'!$C$6:$L$47,10,FALSE))</f>
        <v/>
      </c>
      <c r="AH162" s="307" t="str">
        <f>IF(AH161="","",VLOOKUP(AH161,'別紙１-１　シフト記号表（従来型・ユニット型共通）'!$C$6:$L$47,10,FALSE))</f>
        <v/>
      </c>
      <c r="AI162" s="308" t="str">
        <f>IF(AI161="","",VLOOKUP(AI161,'別紙１-１　シフト記号表（従来型・ユニット型共通）'!$C$6:$L$47,10,FALSE))</f>
        <v/>
      </c>
      <c r="AJ162" s="308" t="str">
        <f>IF(AJ161="","",VLOOKUP(AJ161,'別紙１-１　シフト記号表（従来型・ユニット型共通）'!$C$6:$L$47,10,FALSE))</f>
        <v/>
      </c>
      <c r="AK162" s="308" t="str">
        <f>IF(AK161="","",VLOOKUP(AK161,'別紙１-１　シフト記号表（従来型・ユニット型共通）'!$C$6:$L$47,10,FALSE))</f>
        <v/>
      </c>
      <c r="AL162" s="308" t="str">
        <f>IF(AL161="","",VLOOKUP(AL161,'別紙１-１　シフト記号表（従来型・ユニット型共通）'!$C$6:$L$47,10,FALSE))</f>
        <v/>
      </c>
      <c r="AM162" s="308" t="str">
        <f>IF(AM161="","",VLOOKUP(AM161,'別紙１-１　シフト記号表（従来型・ユニット型共通）'!$C$6:$L$47,10,FALSE))</f>
        <v/>
      </c>
      <c r="AN162" s="309" t="str">
        <f>IF(AN161="","",VLOOKUP(AN161,'別紙１-１　シフト記号表（従来型・ユニット型共通）'!$C$6:$L$47,10,FALSE))</f>
        <v/>
      </c>
      <c r="AO162" s="307" t="str">
        <f>IF(AO161="","",VLOOKUP(AO161,'別紙１-１　シフト記号表（従来型・ユニット型共通）'!$C$6:$L$47,10,FALSE))</f>
        <v/>
      </c>
      <c r="AP162" s="308" t="str">
        <f>IF(AP161="","",VLOOKUP(AP161,'別紙１-１　シフト記号表（従来型・ユニット型共通）'!$C$6:$L$47,10,FALSE))</f>
        <v/>
      </c>
      <c r="AQ162" s="308" t="str">
        <f>IF(AQ161="","",VLOOKUP(AQ161,'別紙１-１　シフト記号表（従来型・ユニット型共通）'!$C$6:$L$47,10,FALSE))</f>
        <v/>
      </c>
      <c r="AR162" s="308" t="str">
        <f>IF(AR161="","",VLOOKUP(AR161,'別紙１-１　シフト記号表（従来型・ユニット型共通）'!$C$6:$L$47,10,FALSE))</f>
        <v/>
      </c>
      <c r="AS162" s="308" t="str">
        <f>IF(AS161="","",VLOOKUP(AS161,'別紙１-１　シフト記号表（従来型・ユニット型共通）'!$C$6:$L$47,10,FALSE))</f>
        <v/>
      </c>
      <c r="AT162" s="308" t="str">
        <f>IF(AT161="","",VLOOKUP(AT161,'別紙１-１　シフト記号表（従来型・ユニット型共通）'!$C$6:$L$47,10,FALSE))</f>
        <v/>
      </c>
      <c r="AU162" s="309" t="str">
        <f>IF(AU161="","",VLOOKUP(AU161,'別紙１-１　シフト記号表（従来型・ユニット型共通）'!$C$6:$L$47,10,FALSE))</f>
        <v/>
      </c>
      <c r="AV162" s="307" t="str">
        <f>IF(AV161="","",VLOOKUP(AV161,'別紙１-１　シフト記号表（従来型・ユニット型共通）'!$C$6:$L$47,10,FALSE))</f>
        <v/>
      </c>
      <c r="AW162" s="308" t="str">
        <f>IF(AW161="","",VLOOKUP(AW161,'別紙１-１　シフト記号表（従来型・ユニット型共通）'!$C$6:$L$47,10,FALSE))</f>
        <v/>
      </c>
      <c r="AX162" s="308" t="str">
        <f>IF(AX161="","",VLOOKUP(AX161,'別紙１-１　シフト記号表（従来型・ユニット型共通）'!$C$6:$L$47,10,FALSE))</f>
        <v/>
      </c>
      <c r="AY162" s="308" t="str">
        <f>IF(AY161="","",VLOOKUP(AY161,'別紙１-１　シフト記号表（従来型・ユニット型共通）'!$C$6:$L$47,10,FALSE))</f>
        <v/>
      </c>
      <c r="AZ162" s="308" t="str">
        <f>IF(AZ161="","",VLOOKUP(AZ161,'別紙１-１　シフト記号表（従来型・ユニット型共通）'!$C$6:$L$47,10,FALSE))</f>
        <v/>
      </c>
      <c r="BA162" s="308" t="str">
        <f>IF(BA161="","",VLOOKUP(BA161,'別紙１-１　シフト記号表（従来型・ユニット型共通）'!$C$6:$L$47,10,FALSE))</f>
        <v/>
      </c>
      <c r="BB162" s="309" t="str">
        <f>IF(BB161="","",VLOOKUP(BB161,'別紙１-１　シフト記号表（従来型・ユニット型共通）'!$C$6:$L$47,10,FALSE))</f>
        <v/>
      </c>
      <c r="BC162" s="307" t="str">
        <f>IF(BC161="","",VLOOKUP(BC161,'別紙１-１　シフト記号表（従来型・ユニット型共通）'!$C$6:$L$47,10,FALSE))</f>
        <v/>
      </c>
      <c r="BD162" s="308" t="str">
        <f>IF(BD161="","",VLOOKUP(BD161,'別紙１-１　シフト記号表（従来型・ユニット型共通）'!$C$6:$L$47,10,FALSE))</f>
        <v/>
      </c>
      <c r="BE162" s="308" t="str">
        <f>IF(BE161="","",VLOOKUP(BE161,'別紙１-１　シフト記号表（従来型・ユニット型共通）'!$C$6:$L$47,10,FALSE))</f>
        <v/>
      </c>
      <c r="BF162" s="1530">
        <f>IF($BI$3="４週",SUM(AA162:BB162),IF($BI$3="暦月",SUM(AA162:BE162),""))</f>
        <v>0</v>
      </c>
      <c r="BG162" s="1531"/>
      <c r="BH162" s="1532">
        <f>IF($BI$3="４週",BF162/4,IF($BI$3="暦月",(BF162/($BI$8/7)),""))</f>
        <v>0</v>
      </c>
      <c r="BI162" s="1531"/>
      <c r="BJ162" s="1527"/>
      <c r="BK162" s="1528"/>
      <c r="BL162" s="1528"/>
      <c r="BM162" s="1528"/>
      <c r="BN162" s="1529"/>
    </row>
    <row r="163" spans="2:66" ht="20.25" customHeight="1" x14ac:dyDescent="0.15">
      <c r="B163" s="1487">
        <f>B161+1</f>
        <v>74</v>
      </c>
      <c r="C163" s="1614"/>
      <c r="D163" s="1616"/>
      <c r="E163" s="1600"/>
      <c r="F163" s="1617"/>
      <c r="G163" s="1489"/>
      <c r="H163" s="1490"/>
      <c r="I163" s="302"/>
      <c r="J163" s="303"/>
      <c r="K163" s="302"/>
      <c r="L163" s="303"/>
      <c r="M163" s="1493"/>
      <c r="N163" s="1494"/>
      <c r="O163" s="1497"/>
      <c r="P163" s="1498"/>
      <c r="Q163" s="1498"/>
      <c r="R163" s="1490"/>
      <c r="S163" s="1501"/>
      <c r="T163" s="1502"/>
      <c r="U163" s="1502"/>
      <c r="V163" s="1502"/>
      <c r="W163" s="1503"/>
      <c r="X163" s="322" t="s">
        <v>921</v>
      </c>
      <c r="Z163" s="323"/>
      <c r="AA163" s="315"/>
      <c r="AB163" s="316"/>
      <c r="AC163" s="316"/>
      <c r="AD163" s="316"/>
      <c r="AE163" s="316"/>
      <c r="AF163" s="316"/>
      <c r="AG163" s="317"/>
      <c r="AH163" s="315"/>
      <c r="AI163" s="316"/>
      <c r="AJ163" s="316"/>
      <c r="AK163" s="316"/>
      <c r="AL163" s="316"/>
      <c r="AM163" s="316"/>
      <c r="AN163" s="317"/>
      <c r="AO163" s="315"/>
      <c r="AP163" s="316"/>
      <c r="AQ163" s="316"/>
      <c r="AR163" s="316"/>
      <c r="AS163" s="316"/>
      <c r="AT163" s="316"/>
      <c r="AU163" s="317"/>
      <c r="AV163" s="315"/>
      <c r="AW163" s="316"/>
      <c r="AX163" s="316"/>
      <c r="AY163" s="316"/>
      <c r="AZ163" s="316"/>
      <c r="BA163" s="316"/>
      <c r="BB163" s="317"/>
      <c r="BC163" s="315"/>
      <c r="BD163" s="316"/>
      <c r="BE163" s="318"/>
      <c r="BF163" s="1507"/>
      <c r="BG163" s="1508"/>
      <c r="BH163" s="1509"/>
      <c r="BI163" s="1510"/>
      <c r="BJ163" s="1511"/>
      <c r="BK163" s="1512"/>
      <c r="BL163" s="1512"/>
      <c r="BM163" s="1512"/>
      <c r="BN163" s="1513"/>
    </row>
    <row r="164" spans="2:66" ht="20.25" customHeight="1" x14ac:dyDescent="0.15">
      <c r="B164" s="1520"/>
      <c r="C164" s="1621"/>
      <c r="D164" s="1622"/>
      <c r="E164" s="1600"/>
      <c r="F164" s="1617"/>
      <c r="G164" s="1521"/>
      <c r="H164" s="1522"/>
      <c r="I164" s="324"/>
      <c r="J164" s="325">
        <f>G163</f>
        <v>0</v>
      </c>
      <c r="K164" s="324"/>
      <c r="L164" s="325">
        <f>M163</f>
        <v>0</v>
      </c>
      <c r="M164" s="1523"/>
      <c r="N164" s="1524"/>
      <c r="O164" s="1525"/>
      <c r="P164" s="1526"/>
      <c r="Q164" s="1526"/>
      <c r="R164" s="1522"/>
      <c r="S164" s="1501"/>
      <c r="T164" s="1502"/>
      <c r="U164" s="1502"/>
      <c r="V164" s="1502"/>
      <c r="W164" s="1503"/>
      <c r="X164" s="319" t="s">
        <v>924</v>
      </c>
      <c r="Y164" s="320"/>
      <c r="Z164" s="321"/>
      <c r="AA164" s="307" t="str">
        <f>IF(AA163="","",VLOOKUP(AA163,'別紙１-１　シフト記号表（従来型・ユニット型共通）'!$C$6:$L$47,10,FALSE))</f>
        <v/>
      </c>
      <c r="AB164" s="308" t="str">
        <f>IF(AB163="","",VLOOKUP(AB163,'別紙１-１　シフト記号表（従来型・ユニット型共通）'!$C$6:$L$47,10,FALSE))</f>
        <v/>
      </c>
      <c r="AC164" s="308" t="str">
        <f>IF(AC163="","",VLOOKUP(AC163,'別紙１-１　シフト記号表（従来型・ユニット型共通）'!$C$6:$L$47,10,FALSE))</f>
        <v/>
      </c>
      <c r="AD164" s="308" t="str">
        <f>IF(AD163="","",VLOOKUP(AD163,'別紙１-１　シフト記号表（従来型・ユニット型共通）'!$C$6:$L$47,10,FALSE))</f>
        <v/>
      </c>
      <c r="AE164" s="308" t="str">
        <f>IF(AE163="","",VLOOKUP(AE163,'別紙１-１　シフト記号表（従来型・ユニット型共通）'!$C$6:$L$47,10,FALSE))</f>
        <v/>
      </c>
      <c r="AF164" s="308" t="str">
        <f>IF(AF163="","",VLOOKUP(AF163,'別紙１-１　シフト記号表（従来型・ユニット型共通）'!$C$6:$L$47,10,FALSE))</f>
        <v/>
      </c>
      <c r="AG164" s="309" t="str">
        <f>IF(AG163="","",VLOOKUP(AG163,'別紙１-１　シフト記号表（従来型・ユニット型共通）'!$C$6:$L$47,10,FALSE))</f>
        <v/>
      </c>
      <c r="AH164" s="307" t="str">
        <f>IF(AH163="","",VLOOKUP(AH163,'別紙１-１　シフト記号表（従来型・ユニット型共通）'!$C$6:$L$47,10,FALSE))</f>
        <v/>
      </c>
      <c r="AI164" s="308" t="str">
        <f>IF(AI163="","",VLOOKUP(AI163,'別紙１-１　シフト記号表（従来型・ユニット型共通）'!$C$6:$L$47,10,FALSE))</f>
        <v/>
      </c>
      <c r="AJ164" s="308" t="str">
        <f>IF(AJ163="","",VLOOKUP(AJ163,'別紙１-１　シフト記号表（従来型・ユニット型共通）'!$C$6:$L$47,10,FALSE))</f>
        <v/>
      </c>
      <c r="AK164" s="308" t="str">
        <f>IF(AK163="","",VLOOKUP(AK163,'別紙１-１　シフト記号表（従来型・ユニット型共通）'!$C$6:$L$47,10,FALSE))</f>
        <v/>
      </c>
      <c r="AL164" s="308" t="str">
        <f>IF(AL163="","",VLOOKUP(AL163,'別紙１-１　シフト記号表（従来型・ユニット型共通）'!$C$6:$L$47,10,FALSE))</f>
        <v/>
      </c>
      <c r="AM164" s="308" t="str">
        <f>IF(AM163="","",VLOOKUP(AM163,'別紙１-１　シフト記号表（従来型・ユニット型共通）'!$C$6:$L$47,10,FALSE))</f>
        <v/>
      </c>
      <c r="AN164" s="309" t="str">
        <f>IF(AN163="","",VLOOKUP(AN163,'別紙１-１　シフト記号表（従来型・ユニット型共通）'!$C$6:$L$47,10,FALSE))</f>
        <v/>
      </c>
      <c r="AO164" s="307" t="str">
        <f>IF(AO163="","",VLOOKUP(AO163,'別紙１-１　シフト記号表（従来型・ユニット型共通）'!$C$6:$L$47,10,FALSE))</f>
        <v/>
      </c>
      <c r="AP164" s="308" t="str">
        <f>IF(AP163="","",VLOOKUP(AP163,'別紙１-１　シフト記号表（従来型・ユニット型共通）'!$C$6:$L$47,10,FALSE))</f>
        <v/>
      </c>
      <c r="AQ164" s="308" t="str">
        <f>IF(AQ163="","",VLOOKUP(AQ163,'別紙１-１　シフト記号表（従来型・ユニット型共通）'!$C$6:$L$47,10,FALSE))</f>
        <v/>
      </c>
      <c r="AR164" s="308" t="str">
        <f>IF(AR163="","",VLOOKUP(AR163,'別紙１-１　シフト記号表（従来型・ユニット型共通）'!$C$6:$L$47,10,FALSE))</f>
        <v/>
      </c>
      <c r="AS164" s="308" t="str">
        <f>IF(AS163="","",VLOOKUP(AS163,'別紙１-１　シフト記号表（従来型・ユニット型共通）'!$C$6:$L$47,10,FALSE))</f>
        <v/>
      </c>
      <c r="AT164" s="308" t="str">
        <f>IF(AT163="","",VLOOKUP(AT163,'別紙１-１　シフト記号表（従来型・ユニット型共通）'!$C$6:$L$47,10,FALSE))</f>
        <v/>
      </c>
      <c r="AU164" s="309" t="str">
        <f>IF(AU163="","",VLOOKUP(AU163,'別紙１-１　シフト記号表（従来型・ユニット型共通）'!$C$6:$L$47,10,FALSE))</f>
        <v/>
      </c>
      <c r="AV164" s="307" t="str">
        <f>IF(AV163="","",VLOOKUP(AV163,'別紙１-１　シフト記号表（従来型・ユニット型共通）'!$C$6:$L$47,10,FALSE))</f>
        <v/>
      </c>
      <c r="AW164" s="308" t="str">
        <f>IF(AW163="","",VLOOKUP(AW163,'別紙１-１　シフト記号表（従来型・ユニット型共通）'!$C$6:$L$47,10,FALSE))</f>
        <v/>
      </c>
      <c r="AX164" s="308" t="str">
        <f>IF(AX163="","",VLOOKUP(AX163,'別紙１-１　シフト記号表（従来型・ユニット型共通）'!$C$6:$L$47,10,FALSE))</f>
        <v/>
      </c>
      <c r="AY164" s="308" t="str">
        <f>IF(AY163="","",VLOOKUP(AY163,'別紙１-１　シフト記号表（従来型・ユニット型共通）'!$C$6:$L$47,10,FALSE))</f>
        <v/>
      </c>
      <c r="AZ164" s="308" t="str">
        <f>IF(AZ163="","",VLOOKUP(AZ163,'別紙１-１　シフト記号表（従来型・ユニット型共通）'!$C$6:$L$47,10,FALSE))</f>
        <v/>
      </c>
      <c r="BA164" s="308" t="str">
        <f>IF(BA163="","",VLOOKUP(BA163,'別紙１-１　シフト記号表（従来型・ユニット型共通）'!$C$6:$L$47,10,FALSE))</f>
        <v/>
      </c>
      <c r="BB164" s="309" t="str">
        <f>IF(BB163="","",VLOOKUP(BB163,'別紙１-１　シフト記号表（従来型・ユニット型共通）'!$C$6:$L$47,10,FALSE))</f>
        <v/>
      </c>
      <c r="BC164" s="307" t="str">
        <f>IF(BC163="","",VLOOKUP(BC163,'別紙１-１　シフト記号表（従来型・ユニット型共通）'!$C$6:$L$47,10,FALSE))</f>
        <v/>
      </c>
      <c r="BD164" s="308" t="str">
        <f>IF(BD163="","",VLOOKUP(BD163,'別紙１-１　シフト記号表（従来型・ユニット型共通）'!$C$6:$L$47,10,FALSE))</f>
        <v/>
      </c>
      <c r="BE164" s="308" t="str">
        <f>IF(BE163="","",VLOOKUP(BE163,'別紙１-１　シフト記号表（従来型・ユニット型共通）'!$C$6:$L$47,10,FALSE))</f>
        <v/>
      </c>
      <c r="BF164" s="1530">
        <f>IF($BI$3="４週",SUM(AA164:BB164),IF($BI$3="暦月",SUM(AA164:BE164),""))</f>
        <v>0</v>
      </c>
      <c r="BG164" s="1531"/>
      <c r="BH164" s="1532">
        <f>IF($BI$3="４週",BF164/4,IF($BI$3="暦月",(BF164/($BI$8/7)),""))</f>
        <v>0</v>
      </c>
      <c r="BI164" s="1531"/>
      <c r="BJ164" s="1527"/>
      <c r="BK164" s="1528"/>
      <c r="BL164" s="1528"/>
      <c r="BM164" s="1528"/>
      <c r="BN164" s="1529"/>
    </row>
    <row r="165" spans="2:66" ht="20.25" customHeight="1" x14ac:dyDescent="0.15">
      <c r="B165" s="1487">
        <f>B163+1</f>
        <v>75</v>
      </c>
      <c r="C165" s="1614"/>
      <c r="D165" s="1616"/>
      <c r="E165" s="1600"/>
      <c r="F165" s="1617"/>
      <c r="G165" s="1489"/>
      <c r="H165" s="1490"/>
      <c r="I165" s="302"/>
      <c r="J165" s="303"/>
      <c r="K165" s="302"/>
      <c r="L165" s="303"/>
      <c r="M165" s="1493"/>
      <c r="N165" s="1494"/>
      <c r="O165" s="1497"/>
      <c r="P165" s="1498"/>
      <c r="Q165" s="1498"/>
      <c r="R165" s="1490"/>
      <c r="S165" s="1501"/>
      <c r="T165" s="1502"/>
      <c r="U165" s="1502"/>
      <c r="V165" s="1502"/>
      <c r="W165" s="1503"/>
      <c r="X165" s="322" t="s">
        <v>921</v>
      </c>
      <c r="Z165" s="323"/>
      <c r="AA165" s="315"/>
      <c r="AB165" s="316"/>
      <c r="AC165" s="316"/>
      <c r="AD165" s="316"/>
      <c r="AE165" s="316"/>
      <c r="AF165" s="316"/>
      <c r="AG165" s="317"/>
      <c r="AH165" s="315"/>
      <c r="AI165" s="316"/>
      <c r="AJ165" s="316"/>
      <c r="AK165" s="316"/>
      <c r="AL165" s="316"/>
      <c r="AM165" s="316"/>
      <c r="AN165" s="317"/>
      <c r="AO165" s="315"/>
      <c r="AP165" s="316"/>
      <c r="AQ165" s="316"/>
      <c r="AR165" s="316"/>
      <c r="AS165" s="316"/>
      <c r="AT165" s="316"/>
      <c r="AU165" s="317"/>
      <c r="AV165" s="315"/>
      <c r="AW165" s="316"/>
      <c r="AX165" s="316"/>
      <c r="AY165" s="316"/>
      <c r="AZ165" s="316"/>
      <c r="BA165" s="316"/>
      <c r="BB165" s="317"/>
      <c r="BC165" s="315"/>
      <c r="BD165" s="316"/>
      <c r="BE165" s="318"/>
      <c r="BF165" s="1507"/>
      <c r="BG165" s="1508"/>
      <c r="BH165" s="1509"/>
      <c r="BI165" s="1510"/>
      <c r="BJ165" s="1511"/>
      <c r="BK165" s="1512"/>
      <c r="BL165" s="1512"/>
      <c r="BM165" s="1512"/>
      <c r="BN165" s="1513"/>
    </row>
    <row r="166" spans="2:66" ht="20.25" customHeight="1" x14ac:dyDescent="0.15">
      <c r="B166" s="1520"/>
      <c r="C166" s="1621"/>
      <c r="D166" s="1622"/>
      <c r="E166" s="1600"/>
      <c r="F166" s="1617"/>
      <c r="G166" s="1521"/>
      <c r="H166" s="1522"/>
      <c r="I166" s="324"/>
      <c r="J166" s="325">
        <f>G165</f>
        <v>0</v>
      </c>
      <c r="K166" s="324"/>
      <c r="L166" s="325">
        <f>M165</f>
        <v>0</v>
      </c>
      <c r="M166" s="1523"/>
      <c r="N166" s="1524"/>
      <c r="O166" s="1525"/>
      <c r="P166" s="1526"/>
      <c r="Q166" s="1526"/>
      <c r="R166" s="1522"/>
      <c r="S166" s="1501"/>
      <c r="T166" s="1502"/>
      <c r="U166" s="1502"/>
      <c r="V166" s="1502"/>
      <c r="W166" s="1503"/>
      <c r="X166" s="319" t="s">
        <v>924</v>
      </c>
      <c r="Y166" s="320"/>
      <c r="Z166" s="321"/>
      <c r="AA166" s="307" t="str">
        <f>IF(AA165="","",VLOOKUP(AA165,'別紙１-１　シフト記号表（従来型・ユニット型共通）'!$C$6:$L$47,10,FALSE))</f>
        <v/>
      </c>
      <c r="AB166" s="308" t="str">
        <f>IF(AB165="","",VLOOKUP(AB165,'別紙１-１　シフト記号表（従来型・ユニット型共通）'!$C$6:$L$47,10,FALSE))</f>
        <v/>
      </c>
      <c r="AC166" s="308" t="str">
        <f>IF(AC165="","",VLOOKUP(AC165,'別紙１-１　シフト記号表（従来型・ユニット型共通）'!$C$6:$L$47,10,FALSE))</f>
        <v/>
      </c>
      <c r="AD166" s="308" t="str">
        <f>IF(AD165="","",VLOOKUP(AD165,'別紙１-１　シフト記号表（従来型・ユニット型共通）'!$C$6:$L$47,10,FALSE))</f>
        <v/>
      </c>
      <c r="AE166" s="308" t="str">
        <f>IF(AE165="","",VLOOKUP(AE165,'別紙１-１　シフト記号表（従来型・ユニット型共通）'!$C$6:$L$47,10,FALSE))</f>
        <v/>
      </c>
      <c r="AF166" s="308" t="str">
        <f>IF(AF165="","",VLOOKUP(AF165,'別紙１-１　シフト記号表（従来型・ユニット型共通）'!$C$6:$L$47,10,FALSE))</f>
        <v/>
      </c>
      <c r="AG166" s="309" t="str">
        <f>IF(AG165="","",VLOOKUP(AG165,'別紙１-１　シフト記号表（従来型・ユニット型共通）'!$C$6:$L$47,10,FALSE))</f>
        <v/>
      </c>
      <c r="AH166" s="307" t="str">
        <f>IF(AH165="","",VLOOKUP(AH165,'別紙１-１　シフト記号表（従来型・ユニット型共通）'!$C$6:$L$47,10,FALSE))</f>
        <v/>
      </c>
      <c r="AI166" s="308" t="str">
        <f>IF(AI165="","",VLOOKUP(AI165,'別紙１-１　シフト記号表（従来型・ユニット型共通）'!$C$6:$L$47,10,FALSE))</f>
        <v/>
      </c>
      <c r="AJ166" s="308" t="str">
        <f>IF(AJ165="","",VLOOKUP(AJ165,'別紙１-１　シフト記号表（従来型・ユニット型共通）'!$C$6:$L$47,10,FALSE))</f>
        <v/>
      </c>
      <c r="AK166" s="308" t="str">
        <f>IF(AK165="","",VLOOKUP(AK165,'別紙１-１　シフト記号表（従来型・ユニット型共通）'!$C$6:$L$47,10,FALSE))</f>
        <v/>
      </c>
      <c r="AL166" s="308" t="str">
        <f>IF(AL165="","",VLOOKUP(AL165,'別紙１-１　シフト記号表（従来型・ユニット型共通）'!$C$6:$L$47,10,FALSE))</f>
        <v/>
      </c>
      <c r="AM166" s="308" t="str">
        <f>IF(AM165="","",VLOOKUP(AM165,'別紙１-１　シフト記号表（従来型・ユニット型共通）'!$C$6:$L$47,10,FALSE))</f>
        <v/>
      </c>
      <c r="AN166" s="309" t="str">
        <f>IF(AN165="","",VLOOKUP(AN165,'別紙１-１　シフト記号表（従来型・ユニット型共通）'!$C$6:$L$47,10,FALSE))</f>
        <v/>
      </c>
      <c r="AO166" s="307" t="str">
        <f>IF(AO165="","",VLOOKUP(AO165,'別紙１-１　シフト記号表（従来型・ユニット型共通）'!$C$6:$L$47,10,FALSE))</f>
        <v/>
      </c>
      <c r="AP166" s="308" t="str">
        <f>IF(AP165="","",VLOOKUP(AP165,'別紙１-１　シフト記号表（従来型・ユニット型共通）'!$C$6:$L$47,10,FALSE))</f>
        <v/>
      </c>
      <c r="AQ166" s="308" t="str">
        <f>IF(AQ165="","",VLOOKUP(AQ165,'別紙１-１　シフト記号表（従来型・ユニット型共通）'!$C$6:$L$47,10,FALSE))</f>
        <v/>
      </c>
      <c r="AR166" s="308" t="str">
        <f>IF(AR165="","",VLOOKUP(AR165,'別紙１-１　シフト記号表（従来型・ユニット型共通）'!$C$6:$L$47,10,FALSE))</f>
        <v/>
      </c>
      <c r="AS166" s="308" t="str">
        <f>IF(AS165="","",VLOOKUP(AS165,'別紙１-１　シフト記号表（従来型・ユニット型共通）'!$C$6:$L$47,10,FALSE))</f>
        <v/>
      </c>
      <c r="AT166" s="308" t="str">
        <f>IF(AT165="","",VLOOKUP(AT165,'別紙１-１　シフト記号表（従来型・ユニット型共通）'!$C$6:$L$47,10,FALSE))</f>
        <v/>
      </c>
      <c r="AU166" s="309" t="str">
        <f>IF(AU165="","",VLOOKUP(AU165,'別紙１-１　シフト記号表（従来型・ユニット型共通）'!$C$6:$L$47,10,FALSE))</f>
        <v/>
      </c>
      <c r="AV166" s="307" t="str">
        <f>IF(AV165="","",VLOOKUP(AV165,'別紙１-１　シフト記号表（従来型・ユニット型共通）'!$C$6:$L$47,10,FALSE))</f>
        <v/>
      </c>
      <c r="AW166" s="308" t="str">
        <f>IF(AW165="","",VLOOKUP(AW165,'別紙１-１　シフト記号表（従来型・ユニット型共通）'!$C$6:$L$47,10,FALSE))</f>
        <v/>
      </c>
      <c r="AX166" s="308" t="str">
        <f>IF(AX165="","",VLOOKUP(AX165,'別紙１-１　シフト記号表（従来型・ユニット型共通）'!$C$6:$L$47,10,FALSE))</f>
        <v/>
      </c>
      <c r="AY166" s="308" t="str">
        <f>IF(AY165="","",VLOOKUP(AY165,'別紙１-１　シフト記号表（従来型・ユニット型共通）'!$C$6:$L$47,10,FALSE))</f>
        <v/>
      </c>
      <c r="AZ166" s="308" t="str">
        <f>IF(AZ165="","",VLOOKUP(AZ165,'別紙１-１　シフト記号表（従来型・ユニット型共通）'!$C$6:$L$47,10,FALSE))</f>
        <v/>
      </c>
      <c r="BA166" s="308" t="str">
        <f>IF(BA165="","",VLOOKUP(BA165,'別紙１-１　シフト記号表（従来型・ユニット型共通）'!$C$6:$L$47,10,FALSE))</f>
        <v/>
      </c>
      <c r="BB166" s="309" t="str">
        <f>IF(BB165="","",VLOOKUP(BB165,'別紙１-１　シフト記号表（従来型・ユニット型共通）'!$C$6:$L$47,10,FALSE))</f>
        <v/>
      </c>
      <c r="BC166" s="307" t="str">
        <f>IF(BC165="","",VLOOKUP(BC165,'別紙１-１　シフト記号表（従来型・ユニット型共通）'!$C$6:$L$47,10,FALSE))</f>
        <v/>
      </c>
      <c r="BD166" s="308" t="str">
        <f>IF(BD165="","",VLOOKUP(BD165,'別紙１-１　シフト記号表（従来型・ユニット型共通）'!$C$6:$L$47,10,FALSE))</f>
        <v/>
      </c>
      <c r="BE166" s="308" t="str">
        <f>IF(BE165="","",VLOOKUP(BE165,'別紙１-１　シフト記号表（従来型・ユニット型共通）'!$C$6:$L$47,10,FALSE))</f>
        <v/>
      </c>
      <c r="BF166" s="1530">
        <f>IF($BI$3="４週",SUM(AA166:BB166),IF($BI$3="暦月",SUM(AA166:BE166),""))</f>
        <v>0</v>
      </c>
      <c r="BG166" s="1531"/>
      <c r="BH166" s="1532">
        <f>IF($BI$3="４週",BF166/4,IF($BI$3="暦月",(BF166/($BI$8/7)),""))</f>
        <v>0</v>
      </c>
      <c r="BI166" s="1531"/>
      <c r="BJ166" s="1527"/>
      <c r="BK166" s="1528"/>
      <c r="BL166" s="1528"/>
      <c r="BM166" s="1528"/>
      <c r="BN166" s="1529"/>
    </row>
    <row r="167" spans="2:66" ht="20.25" customHeight="1" x14ac:dyDescent="0.15">
      <c r="B167" s="1487">
        <f>B165+1</f>
        <v>76</v>
      </c>
      <c r="C167" s="1614"/>
      <c r="D167" s="1616"/>
      <c r="E167" s="1600"/>
      <c r="F167" s="1617"/>
      <c r="G167" s="1489"/>
      <c r="H167" s="1490"/>
      <c r="I167" s="302"/>
      <c r="J167" s="303"/>
      <c r="K167" s="302"/>
      <c r="L167" s="303"/>
      <c r="M167" s="1493"/>
      <c r="N167" s="1494"/>
      <c r="O167" s="1497"/>
      <c r="P167" s="1498"/>
      <c r="Q167" s="1498"/>
      <c r="R167" s="1490"/>
      <c r="S167" s="1501"/>
      <c r="T167" s="1502"/>
      <c r="U167" s="1502"/>
      <c r="V167" s="1502"/>
      <c r="W167" s="1503"/>
      <c r="X167" s="322" t="s">
        <v>921</v>
      </c>
      <c r="Z167" s="323"/>
      <c r="AA167" s="315"/>
      <c r="AB167" s="316"/>
      <c r="AC167" s="316"/>
      <c r="AD167" s="316"/>
      <c r="AE167" s="316"/>
      <c r="AF167" s="316"/>
      <c r="AG167" s="317"/>
      <c r="AH167" s="315"/>
      <c r="AI167" s="316"/>
      <c r="AJ167" s="316"/>
      <c r="AK167" s="316"/>
      <c r="AL167" s="316"/>
      <c r="AM167" s="316"/>
      <c r="AN167" s="317"/>
      <c r="AO167" s="315"/>
      <c r="AP167" s="316"/>
      <c r="AQ167" s="316"/>
      <c r="AR167" s="316"/>
      <c r="AS167" s="316"/>
      <c r="AT167" s="316"/>
      <c r="AU167" s="317"/>
      <c r="AV167" s="315"/>
      <c r="AW167" s="316"/>
      <c r="AX167" s="316"/>
      <c r="AY167" s="316"/>
      <c r="AZ167" s="316"/>
      <c r="BA167" s="316"/>
      <c r="BB167" s="317"/>
      <c r="BC167" s="315"/>
      <c r="BD167" s="316"/>
      <c r="BE167" s="318"/>
      <c r="BF167" s="1507"/>
      <c r="BG167" s="1508"/>
      <c r="BH167" s="1509"/>
      <c r="BI167" s="1510"/>
      <c r="BJ167" s="1511"/>
      <c r="BK167" s="1512"/>
      <c r="BL167" s="1512"/>
      <c r="BM167" s="1512"/>
      <c r="BN167" s="1513"/>
    </row>
    <row r="168" spans="2:66" ht="20.25" customHeight="1" x14ac:dyDescent="0.15">
      <c r="B168" s="1520"/>
      <c r="C168" s="1621"/>
      <c r="D168" s="1622"/>
      <c r="E168" s="1600"/>
      <c r="F168" s="1617"/>
      <c r="G168" s="1521"/>
      <c r="H168" s="1522"/>
      <c r="I168" s="324"/>
      <c r="J168" s="325">
        <f>G167</f>
        <v>0</v>
      </c>
      <c r="K168" s="324"/>
      <c r="L168" s="325">
        <f>M167</f>
        <v>0</v>
      </c>
      <c r="M168" s="1523"/>
      <c r="N168" s="1524"/>
      <c r="O168" s="1525"/>
      <c r="P168" s="1526"/>
      <c r="Q168" s="1526"/>
      <c r="R168" s="1522"/>
      <c r="S168" s="1501"/>
      <c r="T168" s="1502"/>
      <c r="U168" s="1502"/>
      <c r="V168" s="1502"/>
      <c r="W168" s="1503"/>
      <c r="X168" s="319" t="s">
        <v>924</v>
      </c>
      <c r="Y168" s="320"/>
      <c r="Z168" s="321"/>
      <c r="AA168" s="307" t="str">
        <f>IF(AA167="","",VLOOKUP(AA167,'別紙１-１　シフト記号表（従来型・ユニット型共通）'!$C$6:$L$47,10,FALSE))</f>
        <v/>
      </c>
      <c r="AB168" s="308" t="str">
        <f>IF(AB167="","",VLOOKUP(AB167,'別紙１-１　シフト記号表（従来型・ユニット型共通）'!$C$6:$L$47,10,FALSE))</f>
        <v/>
      </c>
      <c r="AC168" s="308" t="str">
        <f>IF(AC167="","",VLOOKUP(AC167,'別紙１-１　シフト記号表（従来型・ユニット型共通）'!$C$6:$L$47,10,FALSE))</f>
        <v/>
      </c>
      <c r="AD168" s="308" t="str">
        <f>IF(AD167="","",VLOOKUP(AD167,'別紙１-１　シフト記号表（従来型・ユニット型共通）'!$C$6:$L$47,10,FALSE))</f>
        <v/>
      </c>
      <c r="AE168" s="308" t="str">
        <f>IF(AE167="","",VLOOKUP(AE167,'別紙１-１　シフト記号表（従来型・ユニット型共通）'!$C$6:$L$47,10,FALSE))</f>
        <v/>
      </c>
      <c r="AF168" s="308" t="str">
        <f>IF(AF167="","",VLOOKUP(AF167,'別紙１-１　シフト記号表（従来型・ユニット型共通）'!$C$6:$L$47,10,FALSE))</f>
        <v/>
      </c>
      <c r="AG168" s="309" t="str">
        <f>IF(AG167="","",VLOOKUP(AG167,'別紙１-１　シフト記号表（従来型・ユニット型共通）'!$C$6:$L$47,10,FALSE))</f>
        <v/>
      </c>
      <c r="AH168" s="307" t="str">
        <f>IF(AH167="","",VLOOKUP(AH167,'別紙１-１　シフト記号表（従来型・ユニット型共通）'!$C$6:$L$47,10,FALSE))</f>
        <v/>
      </c>
      <c r="AI168" s="308" t="str">
        <f>IF(AI167="","",VLOOKUP(AI167,'別紙１-１　シフト記号表（従来型・ユニット型共通）'!$C$6:$L$47,10,FALSE))</f>
        <v/>
      </c>
      <c r="AJ168" s="308" t="str">
        <f>IF(AJ167="","",VLOOKUP(AJ167,'別紙１-１　シフト記号表（従来型・ユニット型共通）'!$C$6:$L$47,10,FALSE))</f>
        <v/>
      </c>
      <c r="AK168" s="308" t="str">
        <f>IF(AK167="","",VLOOKUP(AK167,'別紙１-１　シフト記号表（従来型・ユニット型共通）'!$C$6:$L$47,10,FALSE))</f>
        <v/>
      </c>
      <c r="AL168" s="308" t="str">
        <f>IF(AL167="","",VLOOKUP(AL167,'別紙１-１　シフト記号表（従来型・ユニット型共通）'!$C$6:$L$47,10,FALSE))</f>
        <v/>
      </c>
      <c r="AM168" s="308" t="str">
        <f>IF(AM167="","",VLOOKUP(AM167,'別紙１-１　シフト記号表（従来型・ユニット型共通）'!$C$6:$L$47,10,FALSE))</f>
        <v/>
      </c>
      <c r="AN168" s="309" t="str">
        <f>IF(AN167="","",VLOOKUP(AN167,'別紙１-１　シフト記号表（従来型・ユニット型共通）'!$C$6:$L$47,10,FALSE))</f>
        <v/>
      </c>
      <c r="AO168" s="307" t="str">
        <f>IF(AO167="","",VLOOKUP(AO167,'別紙１-１　シフト記号表（従来型・ユニット型共通）'!$C$6:$L$47,10,FALSE))</f>
        <v/>
      </c>
      <c r="AP168" s="308" t="str">
        <f>IF(AP167="","",VLOOKUP(AP167,'別紙１-１　シフト記号表（従来型・ユニット型共通）'!$C$6:$L$47,10,FALSE))</f>
        <v/>
      </c>
      <c r="AQ168" s="308" t="str">
        <f>IF(AQ167="","",VLOOKUP(AQ167,'別紙１-１　シフト記号表（従来型・ユニット型共通）'!$C$6:$L$47,10,FALSE))</f>
        <v/>
      </c>
      <c r="AR168" s="308" t="str">
        <f>IF(AR167="","",VLOOKUP(AR167,'別紙１-１　シフト記号表（従来型・ユニット型共通）'!$C$6:$L$47,10,FALSE))</f>
        <v/>
      </c>
      <c r="AS168" s="308" t="str">
        <f>IF(AS167="","",VLOOKUP(AS167,'別紙１-１　シフト記号表（従来型・ユニット型共通）'!$C$6:$L$47,10,FALSE))</f>
        <v/>
      </c>
      <c r="AT168" s="308" t="str">
        <f>IF(AT167="","",VLOOKUP(AT167,'別紙１-１　シフト記号表（従来型・ユニット型共通）'!$C$6:$L$47,10,FALSE))</f>
        <v/>
      </c>
      <c r="AU168" s="309" t="str">
        <f>IF(AU167="","",VLOOKUP(AU167,'別紙１-１　シフト記号表（従来型・ユニット型共通）'!$C$6:$L$47,10,FALSE))</f>
        <v/>
      </c>
      <c r="AV168" s="307" t="str">
        <f>IF(AV167="","",VLOOKUP(AV167,'別紙１-１　シフト記号表（従来型・ユニット型共通）'!$C$6:$L$47,10,FALSE))</f>
        <v/>
      </c>
      <c r="AW168" s="308" t="str">
        <f>IF(AW167="","",VLOOKUP(AW167,'別紙１-１　シフト記号表（従来型・ユニット型共通）'!$C$6:$L$47,10,FALSE))</f>
        <v/>
      </c>
      <c r="AX168" s="308" t="str">
        <f>IF(AX167="","",VLOOKUP(AX167,'別紙１-１　シフト記号表（従来型・ユニット型共通）'!$C$6:$L$47,10,FALSE))</f>
        <v/>
      </c>
      <c r="AY168" s="308" t="str">
        <f>IF(AY167="","",VLOOKUP(AY167,'別紙１-１　シフト記号表（従来型・ユニット型共通）'!$C$6:$L$47,10,FALSE))</f>
        <v/>
      </c>
      <c r="AZ168" s="308" t="str">
        <f>IF(AZ167="","",VLOOKUP(AZ167,'別紙１-１　シフト記号表（従来型・ユニット型共通）'!$C$6:$L$47,10,FALSE))</f>
        <v/>
      </c>
      <c r="BA168" s="308" t="str">
        <f>IF(BA167="","",VLOOKUP(BA167,'別紙１-１　シフト記号表（従来型・ユニット型共通）'!$C$6:$L$47,10,FALSE))</f>
        <v/>
      </c>
      <c r="BB168" s="309" t="str">
        <f>IF(BB167="","",VLOOKUP(BB167,'別紙１-１　シフト記号表（従来型・ユニット型共通）'!$C$6:$L$47,10,FALSE))</f>
        <v/>
      </c>
      <c r="BC168" s="307" t="str">
        <f>IF(BC167="","",VLOOKUP(BC167,'別紙１-１　シフト記号表（従来型・ユニット型共通）'!$C$6:$L$47,10,FALSE))</f>
        <v/>
      </c>
      <c r="BD168" s="308" t="str">
        <f>IF(BD167="","",VLOOKUP(BD167,'別紙１-１　シフト記号表（従来型・ユニット型共通）'!$C$6:$L$47,10,FALSE))</f>
        <v/>
      </c>
      <c r="BE168" s="308" t="str">
        <f>IF(BE167="","",VLOOKUP(BE167,'別紙１-１　シフト記号表（従来型・ユニット型共通）'!$C$6:$L$47,10,FALSE))</f>
        <v/>
      </c>
      <c r="BF168" s="1530">
        <f>IF($BI$3="４週",SUM(AA168:BB168),IF($BI$3="暦月",SUM(AA168:BE168),""))</f>
        <v>0</v>
      </c>
      <c r="BG168" s="1531"/>
      <c r="BH168" s="1532">
        <f>IF($BI$3="４週",BF168/4,IF($BI$3="暦月",(BF168/($BI$8/7)),""))</f>
        <v>0</v>
      </c>
      <c r="BI168" s="1531"/>
      <c r="BJ168" s="1527"/>
      <c r="BK168" s="1528"/>
      <c r="BL168" s="1528"/>
      <c r="BM168" s="1528"/>
      <c r="BN168" s="1529"/>
    </row>
    <row r="169" spans="2:66" ht="20.25" customHeight="1" x14ac:dyDescent="0.15">
      <c r="B169" s="1487">
        <f>B167+1</f>
        <v>77</v>
      </c>
      <c r="C169" s="1614"/>
      <c r="D169" s="1616"/>
      <c r="E169" s="1600"/>
      <c r="F169" s="1617"/>
      <c r="G169" s="1489"/>
      <c r="H169" s="1490"/>
      <c r="I169" s="302"/>
      <c r="J169" s="303"/>
      <c r="K169" s="302"/>
      <c r="L169" s="303"/>
      <c r="M169" s="1493"/>
      <c r="N169" s="1494"/>
      <c r="O169" s="1497"/>
      <c r="P169" s="1498"/>
      <c r="Q169" s="1498"/>
      <c r="R169" s="1490"/>
      <c r="S169" s="1501"/>
      <c r="T169" s="1502"/>
      <c r="U169" s="1502"/>
      <c r="V169" s="1502"/>
      <c r="W169" s="1503"/>
      <c r="X169" s="322" t="s">
        <v>921</v>
      </c>
      <c r="Z169" s="323"/>
      <c r="AA169" s="315"/>
      <c r="AB169" s="316"/>
      <c r="AC169" s="316"/>
      <c r="AD169" s="316"/>
      <c r="AE169" s="316"/>
      <c r="AF169" s="316"/>
      <c r="AG169" s="317"/>
      <c r="AH169" s="315"/>
      <c r="AI169" s="316"/>
      <c r="AJ169" s="316"/>
      <c r="AK169" s="316"/>
      <c r="AL169" s="316"/>
      <c r="AM169" s="316"/>
      <c r="AN169" s="317"/>
      <c r="AO169" s="315"/>
      <c r="AP169" s="316"/>
      <c r="AQ169" s="316"/>
      <c r="AR169" s="316"/>
      <c r="AS169" s="316"/>
      <c r="AT169" s="316"/>
      <c r="AU169" s="317"/>
      <c r="AV169" s="315"/>
      <c r="AW169" s="316"/>
      <c r="AX169" s="316"/>
      <c r="AY169" s="316"/>
      <c r="AZ169" s="316"/>
      <c r="BA169" s="316"/>
      <c r="BB169" s="317"/>
      <c r="BC169" s="315"/>
      <c r="BD169" s="316"/>
      <c r="BE169" s="318"/>
      <c r="BF169" s="1507"/>
      <c r="BG169" s="1508"/>
      <c r="BH169" s="1509"/>
      <c r="BI169" s="1510"/>
      <c r="BJ169" s="1511"/>
      <c r="BK169" s="1512"/>
      <c r="BL169" s="1512"/>
      <c r="BM169" s="1512"/>
      <c r="BN169" s="1513"/>
    </row>
    <row r="170" spans="2:66" ht="20.25" customHeight="1" x14ac:dyDescent="0.15">
      <c r="B170" s="1520"/>
      <c r="C170" s="1621"/>
      <c r="D170" s="1622"/>
      <c r="E170" s="1600"/>
      <c r="F170" s="1617"/>
      <c r="G170" s="1521"/>
      <c r="H170" s="1522"/>
      <c r="I170" s="324"/>
      <c r="J170" s="325">
        <f>G169</f>
        <v>0</v>
      </c>
      <c r="K170" s="324"/>
      <c r="L170" s="325">
        <f>M169</f>
        <v>0</v>
      </c>
      <c r="M170" s="1523"/>
      <c r="N170" s="1524"/>
      <c r="O170" s="1525"/>
      <c r="P170" s="1526"/>
      <c r="Q170" s="1526"/>
      <c r="R170" s="1522"/>
      <c r="S170" s="1501"/>
      <c r="T170" s="1502"/>
      <c r="U170" s="1502"/>
      <c r="V170" s="1502"/>
      <c r="W170" s="1503"/>
      <c r="X170" s="319" t="s">
        <v>924</v>
      </c>
      <c r="Y170" s="320"/>
      <c r="Z170" s="321"/>
      <c r="AA170" s="307" t="str">
        <f>IF(AA169="","",VLOOKUP(AA169,'別紙１-１　シフト記号表（従来型・ユニット型共通）'!$C$6:$L$47,10,FALSE))</f>
        <v/>
      </c>
      <c r="AB170" s="308" t="str">
        <f>IF(AB169="","",VLOOKUP(AB169,'別紙１-１　シフト記号表（従来型・ユニット型共通）'!$C$6:$L$47,10,FALSE))</f>
        <v/>
      </c>
      <c r="AC170" s="308" t="str">
        <f>IF(AC169="","",VLOOKUP(AC169,'別紙１-１　シフト記号表（従来型・ユニット型共通）'!$C$6:$L$47,10,FALSE))</f>
        <v/>
      </c>
      <c r="AD170" s="308" t="str">
        <f>IF(AD169="","",VLOOKUP(AD169,'別紙１-１　シフト記号表（従来型・ユニット型共通）'!$C$6:$L$47,10,FALSE))</f>
        <v/>
      </c>
      <c r="AE170" s="308" t="str">
        <f>IF(AE169="","",VLOOKUP(AE169,'別紙１-１　シフト記号表（従来型・ユニット型共通）'!$C$6:$L$47,10,FALSE))</f>
        <v/>
      </c>
      <c r="AF170" s="308" t="str">
        <f>IF(AF169="","",VLOOKUP(AF169,'別紙１-１　シフト記号表（従来型・ユニット型共通）'!$C$6:$L$47,10,FALSE))</f>
        <v/>
      </c>
      <c r="AG170" s="309" t="str">
        <f>IF(AG169="","",VLOOKUP(AG169,'別紙１-１　シフト記号表（従来型・ユニット型共通）'!$C$6:$L$47,10,FALSE))</f>
        <v/>
      </c>
      <c r="AH170" s="307" t="str">
        <f>IF(AH169="","",VLOOKUP(AH169,'別紙１-１　シフト記号表（従来型・ユニット型共通）'!$C$6:$L$47,10,FALSE))</f>
        <v/>
      </c>
      <c r="AI170" s="308" t="str">
        <f>IF(AI169="","",VLOOKUP(AI169,'別紙１-１　シフト記号表（従来型・ユニット型共通）'!$C$6:$L$47,10,FALSE))</f>
        <v/>
      </c>
      <c r="AJ170" s="308" t="str">
        <f>IF(AJ169="","",VLOOKUP(AJ169,'別紙１-１　シフト記号表（従来型・ユニット型共通）'!$C$6:$L$47,10,FALSE))</f>
        <v/>
      </c>
      <c r="AK170" s="308" t="str">
        <f>IF(AK169="","",VLOOKUP(AK169,'別紙１-１　シフト記号表（従来型・ユニット型共通）'!$C$6:$L$47,10,FALSE))</f>
        <v/>
      </c>
      <c r="AL170" s="308" t="str">
        <f>IF(AL169="","",VLOOKUP(AL169,'別紙１-１　シフト記号表（従来型・ユニット型共通）'!$C$6:$L$47,10,FALSE))</f>
        <v/>
      </c>
      <c r="AM170" s="308" t="str">
        <f>IF(AM169="","",VLOOKUP(AM169,'別紙１-１　シフト記号表（従来型・ユニット型共通）'!$C$6:$L$47,10,FALSE))</f>
        <v/>
      </c>
      <c r="AN170" s="309" t="str">
        <f>IF(AN169="","",VLOOKUP(AN169,'別紙１-１　シフト記号表（従来型・ユニット型共通）'!$C$6:$L$47,10,FALSE))</f>
        <v/>
      </c>
      <c r="AO170" s="307" t="str">
        <f>IF(AO169="","",VLOOKUP(AO169,'別紙１-１　シフト記号表（従来型・ユニット型共通）'!$C$6:$L$47,10,FALSE))</f>
        <v/>
      </c>
      <c r="AP170" s="308" t="str">
        <f>IF(AP169="","",VLOOKUP(AP169,'別紙１-１　シフト記号表（従来型・ユニット型共通）'!$C$6:$L$47,10,FALSE))</f>
        <v/>
      </c>
      <c r="AQ170" s="308" t="str">
        <f>IF(AQ169="","",VLOOKUP(AQ169,'別紙１-１　シフト記号表（従来型・ユニット型共通）'!$C$6:$L$47,10,FALSE))</f>
        <v/>
      </c>
      <c r="AR170" s="308" t="str">
        <f>IF(AR169="","",VLOOKUP(AR169,'別紙１-１　シフト記号表（従来型・ユニット型共通）'!$C$6:$L$47,10,FALSE))</f>
        <v/>
      </c>
      <c r="AS170" s="308" t="str">
        <f>IF(AS169="","",VLOOKUP(AS169,'別紙１-１　シフト記号表（従来型・ユニット型共通）'!$C$6:$L$47,10,FALSE))</f>
        <v/>
      </c>
      <c r="AT170" s="308" t="str">
        <f>IF(AT169="","",VLOOKUP(AT169,'別紙１-１　シフト記号表（従来型・ユニット型共通）'!$C$6:$L$47,10,FALSE))</f>
        <v/>
      </c>
      <c r="AU170" s="309" t="str">
        <f>IF(AU169="","",VLOOKUP(AU169,'別紙１-１　シフト記号表（従来型・ユニット型共通）'!$C$6:$L$47,10,FALSE))</f>
        <v/>
      </c>
      <c r="AV170" s="307" t="str">
        <f>IF(AV169="","",VLOOKUP(AV169,'別紙１-１　シフト記号表（従来型・ユニット型共通）'!$C$6:$L$47,10,FALSE))</f>
        <v/>
      </c>
      <c r="AW170" s="308" t="str">
        <f>IF(AW169="","",VLOOKUP(AW169,'別紙１-１　シフト記号表（従来型・ユニット型共通）'!$C$6:$L$47,10,FALSE))</f>
        <v/>
      </c>
      <c r="AX170" s="308" t="str">
        <f>IF(AX169="","",VLOOKUP(AX169,'別紙１-１　シフト記号表（従来型・ユニット型共通）'!$C$6:$L$47,10,FALSE))</f>
        <v/>
      </c>
      <c r="AY170" s="308" t="str">
        <f>IF(AY169="","",VLOOKUP(AY169,'別紙１-１　シフト記号表（従来型・ユニット型共通）'!$C$6:$L$47,10,FALSE))</f>
        <v/>
      </c>
      <c r="AZ170" s="308" t="str">
        <f>IF(AZ169="","",VLOOKUP(AZ169,'別紙１-１　シフト記号表（従来型・ユニット型共通）'!$C$6:$L$47,10,FALSE))</f>
        <v/>
      </c>
      <c r="BA170" s="308" t="str">
        <f>IF(BA169="","",VLOOKUP(BA169,'別紙１-１　シフト記号表（従来型・ユニット型共通）'!$C$6:$L$47,10,FALSE))</f>
        <v/>
      </c>
      <c r="BB170" s="309" t="str">
        <f>IF(BB169="","",VLOOKUP(BB169,'別紙１-１　シフト記号表（従来型・ユニット型共通）'!$C$6:$L$47,10,FALSE))</f>
        <v/>
      </c>
      <c r="BC170" s="307" t="str">
        <f>IF(BC169="","",VLOOKUP(BC169,'別紙１-１　シフト記号表（従来型・ユニット型共通）'!$C$6:$L$47,10,FALSE))</f>
        <v/>
      </c>
      <c r="BD170" s="308" t="str">
        <f>IF(BD169="","",VLOOKUP(BD169,'別紙１-１　シフト記号表（従来型・ユニット型共通）'!$C$6:$L$47,10,FALSE))</f>
        <v/>
      </c>
      <c r="BE170" s="308" t="str">
        <f>IF(BE169="","",VLOOKUP(BE169,'別紙１-１　シフト記号表（従来型・ユニット型共通）'!$C$6:$L$47,10,FALSE))</f>
        <v/>
      </c>
      <c r="BF170" s="1530">
        <f>IF($BI$3="４週",SUM(AA170:BB170),IF($BI$3="暦月",SUM(AA170:BE170),""))</f>
        <v>0</v>
      </c>
      <c r="BG170" s="1531"/>
      <c r="BH170" s="1532">
        <f>IF($BI$3="４週",BF170/4,IF($BI$3="暦月",(BF170/($BI$8/7)),""))</f>
        <v>0</v>
      </c>
      <c r="BI170" s="1531"/>
      <c r="BJ170" s="1527"/>
      <c r="BK170" s="1528"/>
      <c r="BL170" s="1528"/>
      <c r="BM170" s="1528"/>
      <c r="BN170" s="1529"/>
    </row>
    <row r="171" spans="2:66" ht="20.25" customHeight="1" x14ac:dyDescent="0.15">
      <c r="B171" s="1487">
        <f>B169+1</f>
        <v>78</v>
      </c>
      <c r="C171" s="1614"/>
      <c r="D171" s="1616"/>
      <c r="E171" s="1600"/>
      <c r="F171" s="1617"/>
      <c r="G171" s="1489"/>
      <c r="H171" s="1490"/>
      <c r="I171" s="302"/>
      <c r="J171" s="303"/>
      <c r="K171" s="302"/>
      <c r="L171" s="303"/>
      <c r="M171" s="1493"/>
      <c r="N171" s="1494"/>
      <c r="O171" s="1497"/>
      <c r="P171" s="1498"/>
      <c r="Q171" s="1498"/>
      <c r="R171" s="1490"/>
      <c r="S171" s="1501"/>
      <c r="T171" s="1502"/>
      <c r="U171" s="1502"/>
      <c r="V171" s="1502"/>
      <c r="W171" s="1503"/>
      <c r="X171" s="322" t="s">
        <v>921</v>
      </c>
      <c r="Z171" s="323"/>
      <c r="AA171" s="315"/>
      <c r="AB171" s="316"/>
      <c r="AC171" s="316"/>
      <c r="AD171" s="316"/>
      <c r="AE171" s="316"/>
      <c r="AF171" s="316"/>
      <c r="AG171" s="317"/>
      <c r="AH171" s="315"/>
      <c r="AI171" s="316"/>
      <c r="AJ171" s="316"/>
      <c r="AK171" s="316"/>
      <c r="AL171" s="316"/>
      <c r="AM171" s="316"/>
      <c r="AN171" s="317"/>
      <c r="AO171" s="315"/>
      <c r="AP171" s="316"/>
      <c r="AQ171" s="316"/>
      <c r="AR171" s="316"/>
      <c r="AS171" s="316"/>
      <c r="AT171" s="316"/>
      <c r="AU171" s="317"/>
      <c r="AV171" s="315"/>
      <c r="AW171" s="316"/>
      <c r="AX171" s="316"/>
      <c r="AY171" s="316"/>
      <c r="AZ171" s="316"/>
      <c r="BA171" s="316"/>
      <c r="BB171" s="317"/>
      <c r="BC171" s="315"/>
      <c r="BD171" s="316"/>
      <c r="BE171" s="318"/>
      <c r="BF171" s="1507"/>
      <c r="BG171" s="1508"/>
      <c r="BH171" s="1509"/>
      <c r="BI171" s="1510"/>
      <c r="BJ171" s="1511"/>
      <c r="BK171" s="1512"/>
      <c r="BL171" s="1512"/>
      <c r="BM171" s="1512"/>
      <c r="BN171" s="1513"/>
    </row>
    <row r="172" spans="2:66" ht="20.25" customHeight="1" x14ac:dyDescent="0.15">
      <c r="B172" s="1520"/>
      <c r="C172" s="1621"/>
      <c r="D172" s="1622"/>
      <c r="E172" s="1600"/>
      <c r="F172" s="1617"/>
      <c r="G172" s="1521"/>
      <c r="H172" s="1522"/>
      <c r="I172" s="324"/>
      <c r="J172" s="325">
        <f>G171</f>
        <v>0</v>
      </c>
      <c r="K172" s="324"/>
      <c r="L172" s="325">
        <f>M171</f>
        <v>0</v>
      </c>
      <c r="M172" s="1523"/>
      <c r="N172" s="1524"/>
      <c r="O172" s="1525"/>
      <c r="P172" s="1526"/>
      <c r="Q172" s="1526"/>
      <c r="R172" s="1522"/>
      <c r="S172" s="1501"/>
      <c r="T172" s="1502"/>
      <c r="U172" s="1502"/>
      <c r="V172" s="1502"/>
      <c r="W172" s="1503"/>
      <c r="X172" s="319" t="s">
        <v>924</v>
      </c>
      <c r="Y172" s="320"/>
      <c r="Z172" s="321"/>
      <c r="AA172" s="307" t="str">
        <f>IF(AA171="","",VLOOKUP(AA171,'別紙１-１　シフト記号表（従来型・ユニット型共通）'!$C$6:$L$47,10,FALSE))</f>
        <v/>
      </c>
      <c r="AB172" s="308" t="str">
        <f>IF(AB171="","",VLOOKUP(AB171,'別紙１-１　シフト記号表（従来型・ユニット型共通）'!$C$6:$L$47,10,FALSE))</f>
        <v/>
      </c>
      <c r="AC172" s="308" t="str">
        <f>IF(AC171="","",VLOOKUP(AC171,'別紙１-１　シフト記号表（従来型・ユニット型共通）'!$C$6:$L$47,10,FALSE))</f>
        <v/>
      </c>
      <c r="AD172" s="308" t="str">
        <f>IF(AD171="","",VLOOKUP(AD171,'別紙１-１　シフト記号表（従来型・ユニット型共通）'!$C$6:$L$47,10,FALSE))</f>
        <v/>
      </c>
      <c r="AE172" s="308" t="str">
        <f>IF(AE171="","",VLOOKUP(AE171,'別紙１-１　シフト記号表（従来型・ユニット型共通）'!$C$6:$L$47,10,FALSE))</f>
        <v/>
      </c>
      <c r="AF172" s="308" t="str">
        <f>IF(AF171="","",VLOOKUP(AF171,'別紙１-１　シフト記号表（従来型・ユニット型共通）'!$C$6:$L$47,10,FALSE))</f>
        <v/>
      </c>
      <c r="AG172" s="309" t="str">
        <f>IF(AG171="","",VLOOKUP(AG171,'別紙１-１　シフト記号表（従来型・ユニット型共通）'!$C$6:$L$47,10,FALSE))</f>
        <v/>
      </c>
      <c r="AH172" s="307" t="str">
        <f>IF(AH171="","",VLOOKUP(AH171,'別紙１-１　シフト記号表（従来型・ユニット型共通）'!$C$6:$L$47,10,FALSE))</f>
        <v/>
      </c>
      <c r="AI172" s="308" t="str">
        <f>IF(AI171="","",VLOOKUP(AI171,'別紙１-１　シフト記号表（従来型・ユニット型共通）'!$C$6:$L$47,10,FALSE))</f>
        <v/>
      </c>
      <c r="AJ172" s="308" t="str">
        <f>IF(AJ171="","",VLOOKUP(AJ171,'別紙１-１　シフト記号表（従来型・ユニット型共通）'!$C$6:$L$47,10,FALSE))</f>
        <v/>
      </c>
      <c r="AK172" s="308" t="str">
        <f>IF(AK171="","",VLOOKUP(AK171,'別紙１-１　シフト記号表（従来型・ユニット型共通）'!$C$6:$L$47,10,FALSE))</f>
        <v/>
      </c>
      <c r="AL172" s="308" t="str">
        <f>IF(AL171="","",VLOOKUP(AL171,'別紙１-１　シフト記号表（従来型・ユニット型共通）'!$C$6:$L$47,10,FALSE))</f>
        <v/>
      </c>
      <c r="AM172" s="308" t="str">
        <f>IF(AM171="","",VLOOKUP(AM171,'別紙１-１　シフト記号表（従来型・ユニット型共通）'!$C$6:$L$47,10,FALSE))</f>
        <v/>
      </c>
      <c r="AN172" s="309" t="str">
        <f>IF(AN171="","",VLOOKUP(AN171,'別紙１-１　シフト記号表（従来型・ユニット型共通）'!$C$6:$L$47,10,FALSE))</f>
        <v/>
      </c>
      <c r="AO172" s="307" t="str">
        <f>IF(AO171="","",VLOOKUP(AO171,'別紙１-１　シフト記号表（従来型・ユニット型共通）'!$C$6:$L$47,10,FALSE))</f>
        <v/>
      </c>
      <c r="AP172" s="308" t="str">
        <f>IF(AP171="","",VLOOKUP(AP171,'別紙１-１　シフト記号表（従来型・ユニット型共通）'!$C$6:$L$47,10,FALSE))</f>
        <v/>
      </c>
      <c r="AQ172" s="308" t="str">
        <f>IF(AQ171="","",VLOOKUP(AQ171,'別紙１-１　シフト記号表（従来型・ユニット型共通）'!$C$6:$L$47,10,FALSE))</f>
        <v/>
      </c>
      <c r="AR172" s="308" t="str">
        <f>IF(AR171="","",VLOOKUP(AR171,'別紙１-１　シフト記号表（従来型・ユニット型共通）'!$C$6:$L$47,10,FALSE))</f>
        <v/>
      </c>
      <c r="AS172" s="308" t="str">
        <f>IF(AS171="","",VLOOKUP(AS171,'別紙１-１　シフト記号表（従来型・ユニット型共通）'!$C$6:$L$47,10,FALSE))</f>
        <v/>
      </c>
      <c r="AT172" s="308" t="str">
        <f>IF(AT171="","",VLOOKUP(AT171,'別紙１-１　シフト記号表（従来型・ユニット型共通）'!$C$6:$L$47,10,FALSE))</f>
        <v/>
      </c>
      <c r="AU172" s="309" t="str">
        <f>IF(AU171="","",VLOOKUP(AU171,'別紙１-１　シフト記号表（従来型・ユニット型共通）'!$C$6:$L$47,10,FALSE))</f>
        <v/>
      </c>
      <c r="AV172" s="307" t="str">
        <f>IF(AV171="","",VLOOKUP(AV171,'別紙１-１　シフト記号表（従来型・ユニット型共通）'!$C$6:$L$47,10,FALSE))</f>
        <v/>
      </c>
      <c r="AW172" s="308" t="str">
        <f>IF(AW171="","",VLOOKUP(AW171,'別紙１-１　シフト記号表（従来型・ユニット型共通）'!$C$6:$L$47,10,FALSE))</f>
        <v/>
      </c>
      <c r="AX172" s="308" t="str">
        <f>IF(AX171="","",VLOOKUP(AX171,'別紙１-１　シフト記号表（従来型・ユニット型共通）'!$C$6:$L$47,10,FALSE))</f>
        <v/>
      </c>
      <c r="AY172" s="308" t="str">
        <f>IF(AY171="","",VLOOKUP(AY171,'別紙１-１　シフト記号表（従来型・ユニット型共通）'!$C$6:$L$47,10,FALSE))</f>
        <v/>
      </c>
      <c r="AZ172" s="308" t="str">
        <f>IF(AZ171="","",VLOOKUP(AZ171,'別紙１-１　シフト記号表（従来型・ユニット型共通）'!$C$6:$L$47,10,FALSE))</f>
        <v/>
      </c>
      <c r="BA172" s="308" t="str">
        <f>IF(BA171="","",VLOOKUP(BA171,'別紙１-１　シフト記号表（従来型・ユニット型共通）'!$C$6:$L$47,10,FALSE))</f>
        <v/>
      </c>
      <c r="BB172" s="309" t="str">
        <f>IF(BB171="","",VLOOKUP(BB171,'別紙１-１　シフト記号表（従来型・ユニット型共通）'!$C$6:$L$47,10,FALSE))</f>
        <v/>
      </c>
      <c r="BC172" s="307" t="str">
        <f>IF(BC171="","",VLOOKUP(BC171,'別紙１-１　シフト記号表（従来型・ユニット型共通）'!$C$6:$L$47,10,FALSE))</f>
        <v/>
      </c>
      <c r="BD172" s="308" t="str">
        <f>IF(BD171="","",VLOOKUP(BD171,'別紙１-１　シフト記号表（従来型・ユニット型共通）'!$C$6:$L$47,10,FALSE))</f>
        <v/>
      </c>
      <c r="BE172" s="308" t="str">
        <f>IF(BE171="","",VLOOKUP(BE171,'別紙１-１　シフト記号表（従来型・ユニット型共通）'!$C$6:$L$47,10,FALSE))</f>
        <v/>
      </c>
      <c r="BF172" s="1530">
        <f>IF($BI$3="４週",SUM(AA172:BB172),IF($BI$3="暦月",SUM(AA172:BE172),""))</f>
        <v>0</v>
      </c>
      <c r="BG172" s="1531"/>
      <c r="BH172" s="1532">
        <f>IF($BI$3="４週",BF172/4,IF($BI$3="暦月",(BF172/($BI$8/7)),""))</f>
        <v>0</v>
      </c>
      <c r="BI172" s="1531"/>
      <c r="BJ172" s="1527"/>
      <c r="BK172" s="1528"/>
      <c r="BL172" s="1528"/>
      <c r="BM172" s="1528"/>
      <c r="BN172" s="1529"/>
    </row>
    <row r="173" spans="2:66" ht="20.25" customHeight="1" x14ac:dyDescent="0.15">
      <c r="B173" s="1487">
        <f>B171+1</f>
        <v>79</v>
      </c>
      <c r="C173" s="1614"/>
      <c r="D173" s="1616"/>
      <c r="E173" s="1600"/>
      <c r="F173" s="1617"/>
      <c r="G173" s="1489"/>
      <c r="H173" s="1490"/>
      <c r="I173" s="302"/>
      <c r="J173" s="303"/>
      <c r="K173" s="302"/>
      <c r="L173" s="303"/>
      <c r="M173" s="1493"/>
      <c r="N173" s="1494"/>
      <c r="O173" s="1497"/>
      <c r="P173" s="1498"/>
      <c r="Q173" s="1498"/>
      <c r="R173" s="1490"/>
      <c r="S173" s="1501"/>
      <c r="T173" s="1502"/>
      <c r="U173" s="1502"/>
      <c r="V173" s="1502"/>
      <c r="W173" s="1503"/>
      <c r="X173" s="322" t="s">
        <v>921</v>
      </c>
      <c r="Z173" s="323"/>
      <c r="AA173" s="315"/>
      <c r="AB173" s="316"/>
      <c r="AC173" s="316"/>
      <c r="AD173" s="316"/>
      <c r="AE173" s="316"/>
      <c r="AF173" s="316"/>
      <c r="AG173" s="317"/>
      <c r="AH173" s="315"/>
      <c r="AI173" s="316"/>
      <c r="AJ173" s="316"/>
      <c r="AK173" s="316"/>
      <c r="AL173" s="316"/>
      <c r="AM173" s="316"/>
      <c r="AN173" s="317"/>
      <c r="AO173" s="315"/>
      <c r="AP173" s="316"/>
      <c r="AQ173" s="316"/>
      <c r="AR173" s="316"/>
      <c r="AS173" s="316"/>
      <c r="AT173" s="316"/>
      <c r="AU173" s="317"/>
      <c r="AV173" s="315"/>
      <c r="AW173" s="316"/>
      <c r="AX173" s="316"/>
      <c r="AY173" s="316"/>
      <c r="AZ173" s="316"/>
      <c r="BA173" s="316"/>
      <c r="BB173" s="317"/>
      <c r="BC173" s="315"/>
      <c r="BD173" s="316"/>
      <c r="BE173" s="318"/>
      <c r="BF173" s="1507"/>
      <c r="BG173" s="1508"/>
      <c r="BH173" s="1509"/>
      <c r="BI173" s="1510"/>
      <c r="BJ173" s="1511"/>
      <c r="BK173" s="1512"/>
      <c r="BL173" s="1512"/>
      <c r="BM173" s="1512"/>
      <c r="BN173" s="1513"/>
    </row>
    <row r="174" spans="2:66" ht="20.25" customHeight="1" x14ac:dyDescent="0.15">
      <c r="B174" s="1520"/>
      <c r="C174" s="1621"/>
      <c r="D174" s="1622"/>
      <c r="E174" s="1600"/>
      <c r="F174" s="1617"/>
      <c r="G174" s="1521"/>
      <c r="H174" s="1522"/>
      <c r="I174" s="324"/>
      <c r="J174" s="325">
        <f>G173</f>
        <v>0</v>
      </c>
      <c r="K174" s="324"/>
      <c r="L174" s="325">
        <f>M173</f>
        <v>0</v>
      </c>
      <c r="M174" s="1523"/>
      <c r="N174" s="1524"/>
      <c r="O174" s="1525"/>
      <c r="P174" s="1526"/>
      <c r="Q174" s="1526"/>
      <c r="R174" s="1522"/>
      <c r="S174" s="1501"/>
      <c r="T174" s="1502"/>
      <c r="U174" s="1502"/>
      <c r="V174" s="1502"/>
      <c r="W174" s="1503"/>
      <c r="X174" s="319" t="s">
        <v>924</v>
      </c>
      <c r="Y174" s="320"/>
      <c r="Z174" s="321"/>
      <c r="AA174" s="307" t="str">
        <f>IF(AA173="","",VLOOKUP(AA173,'別紙１-１　シフト記号表（従来型・ユニット型共通）'!$C$6:$L$47,10,FALSE))</f>
        <v/>
      </c>
      <c r="AB174" s="308" t="str">
        <f>IF(AB173="","",VLOOKUP(AB173,'別紙１-１　シフト記号表（従来型・ユニット型共通）'!$C$6:$L$47,10,FALSE))</f>
        <v/>
      </c>
      <c r="AC174" s="308" t="str">
        <f>IF(AC173="","",VLOOKUP(AC173,'別紙１-１　シフト記号表（従来型・ユニット型共通）'!$C$6:$L$47,10,FALSE))</f>
        <v/>
      </c>
      <c r="AD174" s="308" t="str">
        <f>IF(AD173="","",VLOOKUP(AD173,'別紙１-１　シフト記号表（従来型・ユニット型共通）'!$C$6:$L$47,10,FALSE))</f>
        <v/>
      </c>
      <c r="AE174" s="308" t="str">
        <f>IF(AE173="","",VLOOKUP(AE173,'別紙１-１　シフト記号表（従来型・ユニット型共通）'!$C$6:$L$47,10,FALSE))</f>
        <v/>
      </c>
      <c r="AF174" s="308" t="str">
        <f>IF(AF173="","",VLOOKUP(AF173,'別紙１-１　シフト記号表（従来型・ユニット型共通）'!$C$6:$L$47,10,FALSE))</f>
        <v/>
      </c>
      <c r="AG174" s="309" t="str">
        <f>IF(AG173="","",VLOOKUP(AG173,'別紙１-１　シフト記号表（従来型・ユニット型共通）'!$C$6:$L$47,10,FALSE))</f>
        <v/>
      </c>
      <c r="AH174" s="307" t="str">
        <f>IF(AH173="","",VLOOKUP(AH173,'別紙１-１　シフト記号表（従来型・ユニット型共通）'!$C$6:$L$47,10,FALSE))</f>
        <v/>
      </c>
      <c r="AI174" s="308" t="str">
        <f>IF(AI173="","",VLOOKUP(AI173,'別紙１-１　シフト記号表（従来型・ユニット型共通）'!$C$6:$L$47,10,FALSE))</f>
        <v/>
      </c>
      <c r="AJ174" s="308" t="str">
        <f>IF(AJ173="","",VLOOKUP(AJ173,'別紙１-１　シフト記号表（従来型・ユニット型共通）'!$C$6:$L$47,10,FALSE))</f>
        <v/>
      </c>
      <c r="AK174" s="308" t="str">
        <f>IF(AK173="","",VLOOKUP(AK173,'別紙１-１　シフト記号表（従来型・ユニット型共通）'!$C$6:$L$47,10,FALSE))</f>
        <v/>
      </c>
      <c r="AL174" s="308" t="str">
        <f>IF(AL173="","",VLOOKUP(AL173,'別紙１-１　シフト記号表（従来型・ユニット型共通）'!$C$6:$L$47,10,FALSE))</f>
        <v/>
      </c>
      <c r="AM174" s="308" t="str">
        <f>IF(AM173="","",VLOOKUP(AM173,'別紙１-１　シフト記号表（従来型・ユニット型共通）'!$C$6:$L$47,10,FALSE))</f>
        <v/>
      </c>
      <c r="AN174" s="309" t="str">
        <f>IF(AN173="","",VLOOKUP(AN173,'別紙１-１　シフト記号表（従来型・ユニット型共通）'!$C$6:$L$47,10,FALSE))</f>
        <v/>
      </c>
      <c r="AO174" s="307" t="str">
        <f>IF(AO173="","",VLOOKUP(AO173,'別紙１-１　シフト記号表（従来型・ユニット型共通）'!$C$6:$L$47,10,FALSE))</f>
        <v/>
      </c>
      <c r="AP174" s="308" t="str">
        <f>IF(AP173="","",VLOOKUP(AP173,'別紙１-１　シフト記号表（従来型・ユニット型共通）'!$C$6:$L$47,10,FALSE))</f>
        <v/>
      </c>
      <c r="AQ174" s="308" t="str">
        <f>IF(AQ173="","",VLOOKUP(AQ173,'別紙１-１　シフト記号表（従来型・ユニット型共通）'!$C$6:$L$47,10,FALSE))</f>
        <v/>
      </c>
      <c r="AR174" s="308" t="str">
        <f>IF(AR173="","",VLOOKUP(AR173,'別紙１-１　シフト記号表（従来型・ユニット型共通）'!$C$6:$L$47,10,FALSE))</f>
        <v/>
      </c>
      <c r="AS174" s="308" t="str">
        <f>IF(AS173="","",VLOOKUP(AS173,'別紙１-１　シフト記号表（従来型・ユニット型共通）'!$C$6:$L$47,10,FALSE))</f>
        <v/>
      </c>
      <c r="AT174" s="308" t="str">
        <f>IF(AT173="","",VLOOKUP(AT173,'別紙１-１　シフト記号表（従来型・ユニット型共通）'!$C$6:$L$47,10,FALSE))</f>
        <v/>
      </c>
      <c r="AU174" s="309" t="str">
        <f>IF(AU173="","",VLOOKUP(AU173,'別紙１-１　シフト記号表（従来型・ユニット型共通）'!$C$6:$L$47,10,FALSE))</f>
        <v/>
      </c>
      <c r="AV174" s="307" t="str">
        <f>IF(AV173="","",VLOOKUP(AV173,'別紙１-１　シフト記号表（従来型・ユニット型共通）'!$C$6:$L$47,10,FALSE))</f>
        <v/>
      </c>
      <c r="AW174" s="308" t="str">
        <f>IF(AW173="","",VLOOKUP(AW173,'別紙１-１　シフト記号表（従来型・ユニット型共通）'!$C$6:$L$47,10,FALSE))</f>
        <v/>
      </c>
      <c r="AX174" s="308" t="str">
        <f>IF(AX173="","",VLOOKUP(AX173,'別紙１-１　シフト記号表（従来型・ユニット型共通）'!$C$6:$L$47,10,FALSE))</f>
        <v/>
      </c>
      <c r="AY174" s="308" t="str">
        <f>IF(AY173="","",VLOOKUP(AY173,'別紙１-１　シフト記号表（従来型・ユニット型共通）'!$C$6:$L$47,10,FALSE))</f>
        <v/>
      </c>
      <c r="AZ174" s="308" t="str">
        <f>IF(AZ173="","",VLOOKUP(AZ173,'別紙１-１　シフト記号表（従来型・ユニット型共通）'!$C$6:$L$47,10,FALSE))</f>
        <v/>
      </c>
      <c r="BA174" s="308" t="str">
        <f>IF(BA173="","",VLOOKUP(BA173,'別紙１-１　シフト記号表（従来型・ユニット型共通）'!$C$6:$L$47,10,FALSE))</f>
        <v/>
      </c>
      <c r="BB174" s="309" t="str">
        <f>IF(BB173="","",VLOOKUP(BB173,'別紙１-１　シフト記号表（従来型・ユニット型共通）'!$C$6:$L$47,10,FALSE))</f>
        <v/>
      </c>
      <c r="BC174" s="307" t="str">
        <f>IF(BC173="","",VLOOKUP(BC173,'別紙１-１　シフト記号表（従来型・ユニット型共通）'!$C$6:$L$47,10,FALSE))</f>
        <v/>
      </c>
      <c r="BD174" s="308" t="str">
        <f>IF(BD173="","",VLOOKUP(BD173,'別紙１-１　シフト記号表（従来型・ユニット型共通）'!$C$6:$L$47,10,FALSE))</f>
        <v/>
      </c>
      <c r="BE174" s="308" t="str">
        <f>IF(BE173="","",VLOOKUP(BE173,'別紙１-１　シフト記号表（従来型・ユニット型共通）'!$C$6:$L$47,10,FALSE))</f>
        <v/>
      </c>
      <c r="BF174" s="1530">
        <f>IF($BI$3="４週",SUM(AA174:BB174),IF($BI$3="暦月",SUM(AA174:BE174),""))</f>
        <v>0</v>
      </c>
      <c r="BG174" s="1531"/>
      <c r="BH174" s="1532">
        <f>IF($BI$3="４週",BF174/4,IF($BI$3="暦月",(BF174/($BI$8/7)),""))</f>
        <v>0</v>
      </c>
      <c r="BI174" s="1531"/>
      <c r="BJ174" s="1527"/>
      <c r="BK174" s="1528"/>
      <c r="BL174" s="1528"/>
      <c r="BM174" s="1528"/>
      <c r="BN174" s="1529"/>
    </row>
    <row r="175" spans="2:66" ht="20.25" customHeight="1" x14ac:dyDescent="0.15">
      <c r="B175" s="1487">
        <f>B173+1</f>
        <v>80</v>
      </c>
      <c r="C175" s="1614"/>
      <c r="D175" s="1616"/>
      <c r="E175" s="1600"/>
      <c r="F175" s="1617"/>
      <c r="G175" s="1489"/>
      <c r="H175" s="1490"/>
      <c r="I175" s="302"/>
      <c r="J175" s="303"/>
      <c r="K175" s="302"/>
      <c r="L175" s="303"/>
      <c r="M175" s="1493"/>
      <c r="N175" s="1494"/>
      <c r="O175" s="1497"/>
      <c r="P175" s="1498"/>
      <c r="Q175" s="1498"/>
      <c r="R175" s="1490"/>
      <c r="S175" s="1501"/>
      <c r="T175" s="1502"/>
      <c r="U175" s="1502"/>
      <c r="V175" s="1502"/>
      <c r="W175" s="1503"/>
      <c r="X175" s="322" t="s">
        <v>921</v>
      </c>
      <c r="Z175" s="323"/>
      <c r="AA175" s="315"/>
      <c r="AB175" s="316"/>
      <c r="AC175" s="316"/>
      <c r="AD175" s="316"/>
      <c r="AE175" s="316"/>
      <c r="AF175" s="316"/>
      <c r="AG175" s="317"/>
      <c r="AH175" s="315"/>
      <c r="AI175" s="316"/>
      <c r="AJ175" s="316"/>
      <c r="AK175" s="316"/>
      <c r="AL175" s="316"/>
      <c r="AM175" s="316"/>
      <c r="AN175" s="317"/>
      <c r="AO175" s="315"/>
      <c r="AP175" s="316"/>
      <c r="AQ175" s="316"/>
      <c r="AR175" s="316"/>
      <c r="AS175" s="316"/>
      <c r="AT175" s="316"/>
      <c r="AU175" s="317"/>
      <c r="AV175" s="315"/>
      <c r="AW175" s="316"/>
      <c r="AX175" s="316"/>
      <c r="AY175" s="316"/>
      <c r="AZ175" s="316"/>
      <c r="BA175" s="316"/>
      <c r="BB175" s="317"/>
      <c r="BC175" s="315"/>
      <c r="BD175" s="316"/>
      <c r="BE175" s="318"/>
      <c r="BF175" s="1507"/>
      <c r="BG175" s="1508"/>
      <c r="BH175" s="1509"/>
      <c r="BI175" s="1510"/>
      <c r="BJ175" s="1511"/>
      <c r="BK175" s="1512"/>
      <c r="BL175" s="1512"/>
      <c r="BM175" s="1512"/>
      <c r="BN175" s="1513"/>
    </row>
    <row r="176" spans="2:66" ht="20.25" customHeight="1" x14ac:dyDescent="0.15">
      <c r="B176" s="1520"/>
      <c r="C176" s="1621"/>
      <c r="D176" s="1622"/>
      <c r="E176" s="1600"/>
      <c r="F176" s="1617"/>
      <c r="G176" s="1521"/>
      <c r="H176" s="1522"/>
      <c r="I176" s="324"/>
      <c r="J176" s="325">
        <f>G175</f>
        <v>0</v>
      </c>
      <c r="K176" s="324"/>
      <c r="L176" s="325">
        <f>M175</f>
        <v>0</v>
      </c>
      <c r="M176" s="1523"/>
      <c r="N176" s="1524"/>
      <c r="O176" s="1525"/>
      <c r="P176" s="1526"/>
      <c r="Q176" s="1526"/>
      <c r="R176" s="1522"/>
      <c r="S176" s="1501"/>
      <c r="T176" s="1502"/>
      <c r="U176" s="1502"/>
      <c r="V176" s="1502"/>
      <c r="W176" s="1503"/>
      <c r="X176" s="319" t="s">
        <v>924</v>
      </c>
      <c r="Y176" s="320"/>
      <c r="Z176" s="321"/>
      <c r="AA176" s="307" t="str">
        <f>IF(AA175="","",VLOOKUP(AA175,'別紙１-１　シフト記号表（従来型・ユニット型共通）'!$C$6:$L$47,10,FALSE))</f>
        <v/>
      </c>
      <c r="AB176" s="308" t="str">
        <f>IF(AB175="","",VLOOKUP(AB175,'別紙１-１　シフト記号表（従来型・ユニット型共通）'!$C$6:$L$47,10,FALSE))</f>
        <v/>
      </c>
      <c r="AC176" s="308" t="str">
        <f>IF(AC175="","",VLOOKUP(AC175,'別紙１-１　シフト記号表（従来型・ユニット型共通）'!$C$6:$L$47,10,FALSE))</f>
        <v/>
      </c>
      <c r="AD176" s="308" t="str">
        <f>IF(AD175="","",VLOOKUP(AD175,'別紙１-１　シフト記号表（従来型・ユニット型共通）'!$C$6:$L$47,10,FALSE))</f>
        <v/>
      </c>
      <c r="AE176" s="308" t="str">
        <f>IF(AE175="","",VLOOKUP(AE175,'別紙１-１　シフト記号表（従来型・ユニット型共通）'!$C$6:$L$47,10,FALSE))</f>
        <v/>
      </c>
      <c r="AF176" s="308" t="str">
        <f>IF(AF175="","",VLOOKUP(AF175,'別紙１-１　シフト記号表（従来型・ユニット型共通）'!$C$6:$L$47,10,FALSE))</f>
        <v/>
      </c>
      <c r="AG176" s="309" t="str">
        <f>IF(AG175="","",VLOOKUP(AG175,'別紙１-１　シフト記号表（従来型・ユニット型共通）'!$C$6:$L$47,10,FALSE))</f>
        <v/>
      </c>
      <c r="AH176" s="307" t="str">
        <f>IF(AH175="","",VLOOKUP(AH175,'別紙１-１　シフト記号表（従来型・ユニット型共通）'!$C$6:$L$47,10,FALSE))</f>
        <v/>
      </c>
      <c r="AI176" s="308" t="str">
        <f>IF(AI175="","",VLOOKUP(AI175,'別紙１-１　シフト記号表（従来型・ユニット型共通）'!$C$6:$L$47,10,FALSE))</f>
        <v/>
      </c>
      <c r="AJ176" s="308" t="str">
        <f>IF(AJ175="","",VLOOKUP(AJ175,'別紙１-１　シフト記号表（従来型・ユニット型共通）'!$C$6:$L$47,10,FALSE))</f>
        <v/>
      </c>
      <c r="AK176" s="308" t="str">
        <f>IF(AK175="","",VLOOKUP(AK175,'別紙１-１　シフト記号表（従来型・ユニット型共通）'!$C$6:$L$47,10,FALSE))</f>
        <v/>
      </c>
      <c r="AL176" s="308" t="str">
        <f>IF(AL175="","",VLOOKUP(AL175,'別紙１-１　シフト記号表（従来型・ユニット型共通）'!$C$6:$L$47,10,FALSE))</f>
        <v/>
      </c>
      <c r="AM176" s="308" t="str">
        <f>IF(AM175="","",VLOOKUP(AM175,'別紙１-１　シフト記号表（従来型・ユニット型共通）'!$C$6:$L$47,10,FALSE))</f>
        <v/>
      </c>
      <c r="AN176" s="309" t="str">
        <f>IF(AN175="","",VLOOKUP(AN175,'別紙１-１　シフト記号表（従来型・ユニット型共通）'!$C$6:$L$47,10,FALSE))</f>
        <v/>
      </c>
      <c r="AO176" s="307" t="str">
        <f>IF(AO175="","",VLOOKUP(AO175,'別紙１-１　シフト記号表（従来型・ユニット型共通）'!$C$6:$L$47,10,FALSE))</f>
        <v/>
      </c>
      <c r="AP176" s="308" t="str">
        <f>IF(AP175="","",VLOOKUP(AP175,'別紙１-１　シフト記号表（従来型・ユニット型共通）'!$C$6:$L$47,10,FALSE))</f>
        <v/>
      </c>
      <c r="AQ176" s="308" t="str">
        <f>IF(AQ175="","",VLOOKUP(AQ175,'別紙１-１　シフト記号表（従来型・ユニット型共通）'!$C$6:$L$47,10,FALSE))</f>
        <v/>
      </c>
      <c r="AR176" s="308" t="str">
        <f>IF(AR175="","",VLOOKUP(AR175,'別紙１-１　シフト記号表（従来型・ユニット型共通）'!$C$6:$L$47,10,FALSE))</f>
        <v/>
      </c>
      <c r="AS176" s="308" t="str">
        <f>IF(AS175="","",VLOOKUP(AS175,'別紙１-１　シフト記号表（従来型・ユニット型共通）'!$C$6:$L$47,10,FALSE))</f>
        <v/>
      </c>
      <c r="AT176" s="308" t="str">
        <f>IF(AT175="","",VLOOKUP(AT175,'別紙１-１　シフト記号表（従来型・ユニット型共通）'!$C$6:$L$47,10,FALSE))</f>
        <v/>
      </c>
      <c r="AU176" s="309" t="str">
        <f>IF(AU175="","",VLOOKUP(AU175,'別紙１-１　シフト記号表（従来型・ユニット型共通）'!$C$6:$L$47,10,FALSE))</f>
        <v/>
      </c>
      <c r="AV176" s="307" t="str">
        <f>IF(AV175="","",VLOOKUP(AV175,'別紙１-１　シフト記号表（従来型・ユニット型共通）'!$C$6:$L$47,10,FALSE))</f>
        <v/>
      </c>
      <c r="AW176" s="308" t="str">
        <f>IF(AW175="","",VLOOKUP(AW175,'別紙１-１　シフト記号表（従来型・ユニット型共通）'!$C$6:$L$47,10,FALSE))</f>
        <v/>
      </c>
      <c r="AX176" s="308" t="str">
        <f>IF(AX175="","",VLOOKUP(AX175,'別紙１-１　シフト記号表（従来型・ユニット型共通）'!$C$6:$L$47,10,FALSE))</f>
        <v/>
      </c>
      <c r="AY176" s="308" t="str">
        <f>IF(AY175="","",VLOOKUP(AY175,'別紙１-１　シフト記号表（従来型・ユニット型共通）'!$C$6:$L$47,10,FALSE))</f>
        <v/>
      </c>
      <c r="AZ176" s="308" t="str">
        <f>IF(AZ175="","",VLOOKUP(AZ175,'別紙１-１　シフト記号表（従来型・ユニット型共通）'!$C$6:$L$47,10,FALSE))</f>
        <v/>
      </c>
      <c r="BA176" s="308" t="str">
        <f>IF(BA175="","",VLOOKUP(BA175,'別紙１-１　シフト記号表（従来型・ユニット型共通）'!$C$6:$L$47,10,FALSE))</f>
        <v/>
      </c>
      <c r="BB176" s="309" t="str">
        <f>IF(BB175="","",VLOOKUP(BB175,'別紙１-１　シフト記号表（従来型・ユニット型共通）'!$C$6:$L$47,10,FALSE))</f>
        <v/>
      </c>
      <c r="BC176" s="307" t="str">
        <f>IF(BC175="","",VLOOKUP(BC175,'別紙１-１　シフト記号表（従来型・ユニット型共通）'!$C$6:$L$47,10,FALSE))</f>
        <v/>
      </c>
      <c r="BD176" s="308" t="str">
        <f>IF(BD175="","",VLOOKUP(BD175,'別紙１-１　シフト記号表（従来型・ユニット型共通）'!$C$6:$L$47,10,FALSE))</f>
        <v/>
      </c>
      <c r="BE176" s="308" t="str">
        <f>IF(BE175="","",VLOOKUP(BE175,'別紙１-１　シフト記号表（従来型・ユニット型共通）'!$C$6:$L$47,10,FALSE))</f>
        <v/>
      </c>
      <c r="BF176" s="1530">
        <f>IF($BI$3="４週",SUM(AA176:BB176),IF($BI$3="暦月",SUM(AA176:BE176),""))</f>
        <v>0</v>
      </c>
      <c r="BG176" s="1531"/>
      <c r="BH176" s="1532">
        <f>IF($BI$3="４週",BF176/4,IF($BI$3="暦月",(BF176/($BI$8/7)),""))</f>
        <v>0</v>
      </c>
      <c r="BI176" s="1531"/>
      <c r="BJ176" s="1527"/>
      <c r="BK176" s="1528"/>
      <c r="BL176" s="1528"/>
      <c r="BM176" s="1528"/>
      <c r="BN176" s="1529"/>
    </row>
    <row r="177" spans="2:66" ht="20.25" customHeight="1" x14ac:dyDescent="0.15">
      <c r="B177" s="1487">
        <f>B175+1</f>
        <v>81</v>
      </c>
      <c r="C177" s="1614"/>
      <c r="D177" s="1616"/>
      <c r="E177" s="1600"/>
      <c r="F177" s="1617"/>
      <c r="G177" s="1489"/>
      <c r="H177" s="1490"/>
      <c r="I177" s="302"/>
      <c r="J177" s="303"/>
      <c r="K177" s="302"/>
      <c r="L177" s="303"/>
      <c r="M177" s="1493"/>
      <c r="N177" s="1494"/>
      <c r="O177" s="1497"/>
      <c r="P177" s="1498"/>
      <c r="Q177" s="1498"/>
      <c r="R177" s="1490"/>
      <c r="S177" s="1501"/>
      <c r="T177" s="1502"/>
      <c r="U177" s="1502"/>
      <c r="V177" s="1502"/>
      <c r="W177" s="1503"/>
      <c r="X177" s="322" t="s">
        <v>921</v>
      </c>
      <c r="Z177" s="323"/>
      <c r="AA177" s="315"/>
      <c r="AB177" s="316"/>
      <c r="AC177" s="316"/>
      <c r="AD177" s="316"/>
      <c r="AE177" s="316"/>
      <c r="AF177" s="316"/>
      <c r="AG177" s="317"/>
      <c r="AH177" s="315"/>
      <c r="AI177" s="316"/>
      <c r="AJ177" s="316"/>
      <c r="AK177" s="316"/>
      <c r="AL177" s="316"/>
      <c r="AM177" s="316"/>
      <c r="AN177" s="317"/>
      <c r="AO177" s="315"/>
      <c r="AP177" s="316"/>
      <c r="AQ177" s="316"/>
      <c r="AR177" s="316"/>
      <c r="AS177" s="316"/>
      <c r="AT177" s="316"/>
      <c r="AU177" s="317"/>
      <c r="AV177" s="315"/>
      <c r="AW177" s="316"/>
      <c r="AX177" s="316"/>
      <c r="AY177" s="316"/>
      <c r="AZ177" s="316"/>
      <c r="BA177" s="316"/>
      <c r="BB177" s="317"/>
      <c r="BC177" s="315"/>
      <c r="BD177" s="316"/>
      <c r="BE177" s="318"/>
      <c r="BF177" s="1507"/>
      <c r="BG177" s="1508"/>
      <c r="BH177" s="1509"/>
      <c r="BI177" s="1510"/>
      <c r="BJ177" s="1511"/>
      <c r="BK177" s="1512"/>
      <c r="BL177" s="1512"/>
      <c r="BM177" s="1512"/>
      <c r="BN177" s="1513"/>
    </row>
    <row r="178" spans="2:66" ht="20.25" customHeight="1" x14ac:dyDescent="0.15">
      <c r="B178" s="1520"/>
      <c r="C178" s="1621"/>
      <c r="D178" s="1622"/>
      <c r="E178" s="1600"/>
      <c r="F178" s="1617"/>
      <c r="G178" s="1521"/>
      <c r="H178" s="1522"/>
      <c r="I178" s="324"/>
      <c r="J178" s="325">
        <f>G177</f>
        <v>0</v>
      </c>
      <c r="K178" s="324"/>
      <c r="L178" s="325">
        <f>M177</f>
        <v>0</v>
      </c>
      <c r="M178" s="1523"/>
      <c r="N178" s="1524"/>
      <c r="O178" s="1525"/>
      <c r="P178" s="1526"/>
      <c r="Q178" s="1526"/>
      <c r="R178" s="1522"/>
      <c r="S178" s="1501"/>
      <c r="T178" s="1502"/>
      <c r="U178" s="1502"/>
      <c r="V178" s="1502"/>
      <c r="W178" s="1503"/>
      <c r="X178" s="319" t="s">
        <v>924</v>
      </c>
      <c r="Y178" s="320"/>
      <c r="Z178" s="321"/>
      <c r="AA178" s="307" t="str">
        <f>IF(AA177="","",VLOOKUP(AA177,'別紙１-１　シフト記号表（従来型・ユニット型共通）'!$C$6:$L$47,10,FALSE))</f>
        <v/>
      </c>
      <c r="AB178" s="308" t="str">
        <f>IF(AB177="","",VLOOKUP(AB177,'別紙１-１　シフト記号表（従来型・ユニット型共通）'!$C$6:$L$47,10,FALSE))</f>
        <v/>
      </c>
      <c r="AC178" s="308" t="str">
        <f>IF(AC177="","",VLOOKUP(AC177,'別紙１-１　シフト記号表（従来型・ユニット型共通）'!$C$6:$L$47,10,FALSE))</f>
        <v/>
      </c>
      <c r="AD178" s="308" t="str">
        <f>IF(AD177="","",VLOOKUP(AD177,'別紙１-１　シフト記号表（従来型・ユニット型共通）'!$C$6:$L$47,10,FALSE))</f>
        <v/>
      </c>
      <c r="AE178" s="308" t="str">
        <f>IF(AE177="","",VLOOKUP(AE177,'別紙１-１　シフト記号表（従来型・ユニット型共通）'!$C$6:$L$47,10,FALSE))</f>
        <v/>
      </c>
      <c r="AF178" s="308" t="str">
        <f>IF(AF177="","",VLOOKUP(AF177,'別紙１-１　シフト記号表（従来型・ユニット型共通）'!$C$6:$L$47,10,FALSE))</f>
        <v/>
      </c>
      <c r="AG178" s="309" t="str">
        <f>IF(AG177="","",VLOOKUP(AG177,'別紙１-１　シフト記号表（従来型・ユニット型共通）'!$C$6:$L$47,10,FALSE))</f>
        <v/>
      </c>
      <c r="AH178" s="307" t="str">
        <f>IF(AH177="","",VLOOKUP(AH177,'別紙１-１　シフト記号表（従来型・ユニット型共通）'!$C$6:$L$47,10,FALSE))</f>
        <v/>
      </c>
      <c r="AI178" s="308" t="str">
        <f>IF(AI177="","",VLOOKUP(AI177,'別紙１-１　シフト記号表（従来型・ユニット型共通）'!$C$6:$L$47,10,FALSE))</f>
        <v/>
      </c>
      <c r="AJ178" s="308" t="str">
        <f>IF(AJ177="","",VLOOKUP(AJ177,'別紙１-１　シフト記号表（従来型・ユニット型共通）'!$C$6:$L$47,10,FALSE))</f>
        <v/>
      </c>
      <c r="AK178" s="308" t="str">
        <f>IF(AK177="","",VLOOKUP(AK177,'別紙１-１　シフト記号表（従来型・ユニット型共通）'!$C$6:$L$47,10,FALSE))</f>
        <v/>
      </c>
      <c r="AL178" s="308" t="str">
        <f>IF(AL177="","",VLOOKUP(AL177,'別紙１-１　シフト記号表（従来型・ユニット型共通）'!$C$6:$L$47,10,FALSE))</f>
        <v/>
      </c>
      <c r="AM178" s="308" t="str">
        <f>IF(AM177="","",VLOOKUP(AM177,'別紙１-１　シフト記号表（従来型・ユニット型共通）'!$C$6:$L$47,10,FALSE))</f>
        <v/>
      </c>
      <c r="AN178" s="309" t="str">
        <f>IF(AN177="","",VLOOKUP(AN177,'別紙１-１　シフト記号表（従来型・ユニット型共通）'!$C$6:$L$47,10,FALSE))</f>
        <v/>
      </c>
      <c r="AO178" s="307" t="str">
        <f>IF(AO177="","",VLOOKUP(AO177,'別紙１-１　シフト記号表（従来型・ユニット型共通）'!$C$6:$L$47,10,FALSE))</f>
        <v/>
      </c>
      <c r="AP178" s="308" t="str">
        <f>IF(AP177="","",VLOOKUP(AP177,'別紙１-１　シフト記号表（従来型・ユニット型共通）'!$C$6:$L$47,10,FALSE))</f>
        <v/>
      </c>
      <c r="AQ178" s="308" t="str">
        <f>IF(AQ177="","",VLOOKUP(AQ177,'別紙１-１　シフト記号表（従来型・ユニット型共通）'!$C$6:$L$47,10,FALSE))</f>
        <v/>
      </c>
      <c r="AR178" s="308" t="str">
        <f>IF(AR177="","",VLOOKUP(AR177,'別紙１-１　シフト記号表（従来型・ユニット型共通）'!$C$6:$L$47,10,FALSE))</f>
        <v/>
      </c>
      <c r="AS178" s="308" t="str">
        <f>IF(AS177="","",VLOOKUP(AS177,'別紙１-１　シフト記号表（従来型・ユニット型共通）'!$C$6:$L$47,10,FALSE))</f>
        <v/>
      </c>
      <c r="AT178" s="308" t="str">
        <f>IF(AT177="","",VLOOKUP(AT177,'別紙１-１　シフト記号表（従来型・ユニット型共通）'!$C$6:$L$47,10,FALSE))</f>
        <v/>
      </c>
      <c r="AU178" s="309" t="str">
        <f>IF(AU177="","",VLOOKUP(AU177,'別紙１-１　シフト記号表（従来型・ユニット型共通）'!$C$6:$L$47,10,FALSE))</f>
        <v/>
      </c>
      <c r="AV178" s="307" t="str">
        <f>IF(AV177="","",VLOOKUP(AV177,'別紙１-１　シフト記号表（従来型・ユニット型共通）'!$C$6:$L$47,10,FALSE))</f>
        <v/>
      </c>
      <c r="AW178" s="308" t="str">
        <f>IF(AW177="","",VLOOKUP(AW177,'別紙１-１　シフト記号表（従来型・ユニット型共通）'!$C$6:$L$47,10,FALSE))</f>
        <v/>
      </c>
      <c r="AX178" s="308" t="str">
        <f>IF(AX177="","",VLOOKUP(AX177,'別紙１-１　シフト記号表（従来型・ユニット型共通）'!$C$6:$L$47,10,FALSE))</f>
        <v/>
      </c>
      <c r="AY178" s="308" t="str">
        <f>IF(AY177="","",VLOOKUP(AY177,'別紙１-１　シフト記号表（従来型・ユニット型共通）'!$C$6:$L$47,10,FALSE))</f>
        <v/>
      </c>
      <c r="AZ178" s="308" t="str">
        <f>IF(AZ177="","",VLOOKUP(AZ177,'別紙１-１　シフト記号表（従来型・ユニット型共通）'!$C$6:$L$47,10,FALSE))</f>
        <v/>
      </c>
      <c r="BA178" s="308" t="str">
        <f>IF(BA177="","",VLOOKUP(BA177,'別紙１-１　シフト記号表（従来型・ユニット型共通）'!$C$6:$L$47,10,FALSE))</f>
        <v/>
      </c>
      <c r="BB178" s="309" t="str">
        <f>IF(BB177="","",VLOOKUP(BB177,'別紙１-１　シフト記号表（従来型・ユニット型共通）'!$C$6:$L$47,10,FALSE))</f>
        <v/>
      </c>
      <c r="BC178" s="307" t="str">
        <f>IF(BC177="","",VLOOKUP(BC177,'別紙１-１　シフト記号表（従来型・ユニット型共通）'!$C$6:$L$47,10,FALSE))</f>
        <v/>
      </c>
      <c r="BD178" s="308" t="str">
        <f>IF(BD177="","",VLOOKUP(BD177,'別紙１-１　シフト記号表（従来型・ユニット型共通）'!$C$6:$L$47,10,FALSE))</f>
        <v/>
      </c>
      <c r="BE178" s="308" t="str">
        <f>IF(BE177="","",VLOOKUP(BE177,'別紙１-１　シフト記号表（従来型・ユニット型共通）'!$C$6:$L$47,10,FALSE))</f>
        <v/>
      </c>
      <c r="BF178" s="1530">
        <f>IF($BI$3="４週",SUM(AA178:BB178),IF($BI$3="暦月",SUM(AA178:BE178),""))</f>
        <v>0</v>
      </c>
      <c r="BG178" s="1531"/>
      <c r="BH178" s="1532">
        <f>IF($BI$3="４週",BF178/4,IF($BI$3="暦月",(BF178/($BI$8/7)),""))</f>
        <v>0</v>
      </c>
      <c r="BI178" s="1531"/>
      <c r="BJ178" s="1527"/>
      <c r="BK178" s="1528"/>
      <c r="BL178" s="1528"/>
      <c r="BM178" s="1528"/>
      <c r="BN178" s="1529"/>
    </row>
    <row r="179" spans="2:66" ht="20.25" customHeight="1" x14ac:dyDescent="0.15">
      <c r="B179" s="1487">
        <f>B177+1</f>
        <v>82</v>
      </c>
      <c r="C179" s="1614"/>
      <c r="D179" s="1616"/>
      <c r="E179" s="1600"/>
      <c r="F179" s="1617"/>
      <c r="G179" s="1489"/>
      <c r="H179" s="1490"/>
      <c r="I179" s="302"/>
      <c r="J179" s="303"/>
      <c r="K179" s="302"/>
      <c r="L179" s="303"/>
      <c r="M179" s="1493"/>
      <c r="N179" s="1494"/>
      <c r="O179" s="1497"/>
      <c r="P179" s="1498"/>
      <c r="Q179" s="1498"/>
      <c r="R179" s="1490"/>
      <c r="S179" s="1501"/>
      <c r="T179" s="1502"/>
      <c r="U179" s="1502"/>
      <c r="V179" s="1502"/>
      <c r="W179" s="1503"/>
      <c r="X179" s="322" t="s">
        <v>921</v>
      </c>
      <c r="Z179" s="323"/>
      <c r="AA179" s="315"/>
      <c r="AB179" s="316"/>
      <c r="AC179" s="316"/>
      <c r="AD179" s="316"/>
      <c r="AE179" s="316"/>
      <c r="AF179" s="316"/>
      <c r="AG179" s="317"/>
      <c r="AH179" s="315"/>
      <c r="AI179" s="316"/>
      <c r="AJ179" s="316"/>
      <c r="AK179" s="316"/>
      <c r="AL179" s="316"/>
      <c r="AM179" s="316"/>
      <c r="AN179" s="317"/>
      <c r="AO179" s="315"/>
      <c r="AP179" s="316"/>
      <c r="AQ179" s="316"/>
      <c r="AR179" s="316"/>
      <c r="AS179" s="316"/>
      <c r="AT179" s="316"/>
      <c r="AU179" s="317"/>
      <c r="AV179" s="315"/>
      <c r="AW179" s="316"/>
      <c r="AX179" s="316"/>
      <c r="AY179" s="316"/>
      <c r="AZ179" s="316"/>
      <c r="BA179" s="316"/>
      <c r="BB179" s="317"/>
      <c r="BC179" s="315"/>
      <c r="BD179" s="316"/>
      <c r="BE179" s="318"/>
      <c r="BF179" s="1507"/>
      <c r="BG179" s="1508"/>
      <c r="BH179" s="1509"/>
      <c r="BI179" s="1510"/>
      <c r="BJ179" s="1511"/>
      <c r="BK179" s="1512"/>
      <c r="BL179" s="1512"/>
      <c r="BM179" s="1512"/>
      <c r="BN179" s="1513"/>
    </row>
    <row r="180" spans="2:66" ht="20.25" customHeight="1" x14ac:dyDescent="0.15">
      <c r="B180" s="1520"/>
      <c r="C180" s="1621"/>
      <c r="D180" s="1622"/>
      <c r="E180" s="1600"/>
      <c r="F180" s="1617"/>
      <c r="G180" s="1521"/>
      <c r="H180" s="1522"/>
      <c r="I180" s="324"/>
      <c r="J180" s="325">
        <f>G179</f>
        <v>0</v>
      </c>
      <c r="K180" s="324"/>
      <c r="L180" s="325">
        <f>M179</f>
        <v>0</v>
      </c>
      <c r="M180" s="1523"/>
      <c r="N180" s="1524"/>
      <c r="O180" s="1525"/>
      <c r="P180" s="1526"/>
      <c r="Q180" s="1526"/>
      <c r="R180" s="1522"/>
      <c r="S180" s="1501"/>
      <c r="T180" s="1502"/>
      <c r="U180" s="1502"/>
      <c r="V180" s="1502"/>
      <c r="W180" s="1503"/>
      <c r="X180" s="319" t="s">
        <v>924</v>
      </c>
      <c r="Y180" s="320"/>
      <c r="Z180" s="321"/>
      <c r="AA180" s="307" t="str">
        <f>IF(AA179="","",VLOOKUP(AA179,'別紙１-１　シフト記号表（従来型・ユニット型共通）'!$C$6:$L$47,10,FALSE))</f>
        <v/>
      </c>
      <c r="AB180" s="308" t="str">
        <f>IF(AB179="","",VLOOKUP(AB179,'別紙１-１　シフト記号表（従来型・ユニット型共通）'!$C$6:$L$47,10,FALSE))</f>
        <v/>
      </c>
      <c r="AC180" s="308" t="str">
        <f>IF(AC179="","",VLOOKUP(AC179,'別紙１-１　シフト記号表（従来型・ユニット型共通）'!$C$6:$L$47,10,FALSE))</f>
        <v/>
      </c>
      <c r="AD180" s="308" t="str">
        <f>IF(AD179="","",VLOOKUP(AD179,'別紙１-１　シフト記号表（従来型・ユニット型共通）'!$C$6:$L$47,10,FALSE))</f>
        <v/>
      </c>
      <c r="AE180" s="308" t="str">
        <f>IF(AE179="","",VLOOKUP(AE179,'別紙１-１　シフト記号表（従来型・ユニット型共通）'!$C$6:$L$47,10,FALSE))</f>
        <v/>
      </c>
      <c r="AF180" s="308" t="str">
        <f>IF(AF179="","",VLOOKUP(AF179,'別紙１-１　シフト記号表（従来型・ユニット型共通）'!$C$6:$L$47,10,FALSE))</f>
        <v/>
      </c>
      <c r="AG180" s="309" t="str">
        <f>IF(AG179="","",VLOOKUP(AG179,'別紙１-１　シフト記号表（従来型・ユニット型共通）'!$C$6:$L$47,10,FALSE))</f>
        <v/>
      </c>
      <c r="AH180" s="307" t="str">
        <f>IF(AH179="","",VLOOKUP(AH179,'別紙１-１　シフト記号表（従来型・ユニット型共通）'!$C$6:$L$47,10,FALSE))</f>
        <v/>
      </c>
      <c r="AI180" s="308" t="str">
        <f>IF(AI179="","",VLOOKUP(AI179,'別紙１-１　シフト記号表（従来型・ユニット型共通）'!$C$6:$L$47,10,FALSE))</f>
        <v/>
      </c>
      <c r="AJ180" s="308" t="str">
        <f>IF(AJ179="","",VLOOKUP(AJ179,'別紙１-１　シフト記号表（従来型・ユニット型共通）'!$C$6:$L$47,10,FALSE))</f>
        <v/>
      </c>
      <c r="AK180" s="308" t="str">
        <f>IF(AK179="","",VLOOKUP(AK179,'別紙１-１　シフト記号表（従来型・ユニット型共通）'!$C$6:$L$47,10,FALSE))</f>
        <v/>
      </c>
      <c r="AL180" s="308" t="str">
        <f>IF(AL179="","",VLOOKUP(AL179,'別紙１-１　シフト記号表（従来型・ユニット型共通）'!$C$6:$L$47,10,FALSE))</f>
        <v/>
      </c>
      <c r="AM180" s="308" t="str">
        <f>IF(AM179="","",VLOOKUP(AM179,'別紙１-１　シフト記号表（従来型・ユニット型共通）'!$C$6:$L$47,10,FALSE))</f>
        <v/>
      </c>
      <c r="AN180" s="309" t="str">
        <f>IF(AN179="","",VLOOKUP(AN179,'別紙１-１　シフト記号表（従来型・ユニット型共通）'!$C$6:$L$47,10,FALSE))</f>
        <v/>
      </c>
      <c r="AO180" s="307" t="str">
        <f>IF(AO179="","",VLOOKUP(AO179,'別紙１-１　シフト記号表（従来型・ユニット型共通）'!$C$6:$L$47,10,FALSE))</f>
        <v/>
      </c>
      <c r="AP180" s="308" t="str">
        <f>IF(AP179="","",VLOOKUP(AP179,'別紙１-１　シフト記号表（従来型・ユニット型共通）'!$C$6:$L$47,10,FALSE))</f>
        <v/>
      </c>
      <c r="AQ180" s="308" t="str">
        <f>IF(AQ179="","",VLOOKUP(AQ179,'別紙１-１　シフト記号表（従来型・ユニット型共通）'!$C$6:$L$47,10,FALSE))</f>
        <v/>
      </c>
      <c r="AR180" s="308" t="str">
        <f>IF(AR179="","",VLOOKUP(AR179,'別紙１-１　シフト記号表（従来型・ユニット型共通）'!$C$6:$L$47,10,FALSE))</f>
        <v/>
      </c>
      <c r="AS180" s="308" t="str">
        <f>IF(AS179="","",VLOOKUP(AS179,'別紙１-１　シフト記号表（従来型・ユニット型共通）'!$C$6:$L$47,10,FALSE))</f>
        <v/>
      </c>
      <c r="AT180" s="308" t="str">
        <f>IF(AT179="","",VLOOKUP(AT179,'別紙１-１　シフト記号表（従来型・ユニット型共通）'!$C$6:$L$47,10,FALSE))</f>
        <v/>
      </c>
      <c r="AU180" s="309" t="str">
        <f>IF(AU179="","",VLOOKUP(AU179,'別紙１-１　シフト記号表（従来型・ユニット型共通）'!$C$6:$L$47,10,FALSE))</f>
        <v/>
      </c>
      <c r="AV180" s="307" t="str">
        <f>IF(AV179="","",VLOOKUP(AV179,'別紙１-１　シフト記号表（従来型・ユニット型共通）'!$C$6:$L$47,10,FALSE))</f>
        <v/>
      </c>
      <c r="AW180" s="308" t="str">
        <f>IF(AW179="","",VLOOKUP(AW179,'別紙１-１　シフト記号表（従来型・ユニット型共通）'!$C$6:$L$47,10,FALSE))</f>
        <v/>
      </c>
      <c r="AX180" s="308" t="str">
        <f>IF(AX179="","",VLOOKUP(AX179,'別紙１-１　シフト記号表（従来型・ユニット型共通）'!$C$6:$L$47,10,FALSE))</f>
        <v/>
      </c>
      <c r="AY180" s="308" t="str">
        <f>IF(AY179="","",VLOOKUP(AY179,'別紙１-１　シフト記号表（従来型・ユニット型共通）'!$C$6:$L$47,10,FALSE))</f>
        <v/>
      </c>
      <c r="AZ180" s="308" t="str">
        <f>IF(AZ179="","",VLOOKUP(AZ179,'別紙１-１　シフト記号表（従来型・ユニット型共通）'!$C$6:$L$47,10,FALSE))</f>
        <v/>
      </c>
      <c r="BA180" s="308" t="str">
        <f>IF(BA179="","",VLOOKUP(BA179,'別紙１-１　シフト記号表（従来型・ユニット型共通）'!$C$6:$L$47,10,FALSE))</f>
        <v/>
      </c>
      <c r="BB180" s="309" t="str">
        <f>IF(BB179="","",VLOOKUP(BB179,'別紙１-１　シフト記号表（従来型・ユニット型共通）'!$C$6:$L$47,10,FALSE))</f>
        <v/>
      </c>
      <c r="BC180" s="307" t="str">
        <f>IF(BC179="","",VLOOKUP(BC179,'別紙１-１　シフト記号表（従来型・ユニット型共通）'!$C$6:$L$47,10,FALSE))</f>
        <v/>
      </c>
      <c r="BD180" s="308" t="str">
        <f>IF(BD179="","",VLOOKUP(BD179,'別紙１-１　シフト記号表（従来型・ユニット型共通）'!$C$6:$L$47,10,FALSE))</f>
        <v/>
      </c>
      <c r="BE180" s="308" t="str">
        <f>IF(BE179="","",VLOOKUP(BE179,'別紙１-１　シフト記号表（従来型・ユニット型共通）'!$C$6:$L$47,10,FALSE))</f>
        <v/>
      </c>
      <c r="BF180" s="1530">
        <f>IF($BI$3="４週",SUM(AA180:BB180),IF($BI$3="暦月",SUM(AA180:BE180),""))</f>
        <v>0</v>
      </c>
      <c r="BG180" s="1531"/>
      <c r="BH180" s="1532">
        <f>IF($BI$3="４週",BF180/4,IF($BI$3="暦月",(BF180/($BI$8/7)),""))</f>
        <v>0</v>
      </c>
      <c r="BI180" s="1531"/>
      <c r="BJ180" s="1527"/>
      <c r="BK180" s="1528"/>
      <c r="BL180" s="1528"/>
      <c r="BM180" s="1528"/>
      <c r="BN180" s="1529"/>
    </row>
    <row r="181" spans="2:66" ht="20.25" customHeight="1" x14ac:dyDescent="0.15">
      <c r="B181" s="1487">
        <f>B179+1</f>
        <v>83</v>
      </c>
      <c r="C181" s="1614"/>
      <c r="D181" s="1616"/>
      <c r="E181" s="1600"/>
      <c r="F181" s="1617"/>
      <c r="G181" s="1489"/>
      <c r="H181" s="1490"/>
      <c r="I181" s="302"/>
      <c r="J181" s="303"/>
      <c r="K181" s="302"/>
      <c r="L181" s="303"/>
      <c r="M181" s="1493"/>
      <c r="N181" s="1494"/>
      <c r="O181" s="1497"/>
      <c r="P181" s="1498"/>
      <c r="Q181" s="1498"/>
      <c r="R181" s="1490"/>
      <c r="S181" s="1501"/>
      <c r="T181" s="1502"/>
      <c r="U181" s="1502"/>
      <c r="V181" s="1502"/>
      <c r="W181" s="1503"/>
      <c r="X181" s="322" t="s">
        <v>921</v>
      </c>
      <c r="Z181" s="323"/>
      <c r="AA181" s="315"/>
      <c r="AB181" s="316"/>
      <c r="AC181" s="316"/>
      <c r="AD181" s="316"/>
      <c r="AE181" s="316"/>
      <c r="AF181" s="316"/>
      <c r="AG181" s="317"/>
      <c r="AH181" s="315"/>
      <c r="AI181" s="316"/>
      <c r="AJ181" s="316"/>
      <c r="AK181" s="316"/>
      <c r="AL181" s="316"/>
      <c r="AM181" s="316"/>
      <c r="AN181" s="317"/>
      <c r="AO181" s="315"/>
      <c r="AP181" s="316"/>
      <c r="AQ181" s="316"/>
      <c r="AR181" s="316"/>
      <c r="AS181" s="316"/>
      <c r="AT181" s="316"/>
      <c r="AU181" s="317"/>
      <c r="AV181" s="315"/>
      <c r="AW181" s="316"/>
      <c r="AX181" s="316"/>
      <c r="AY181" s="316"/>
      <c r="AZ181" s="316"/>
      <c r="BA181" s="316"/>
      <c r="BB181" s="317"/>
      <c r="BC181" s="315"/>
      <c r="BD181" s="316"/>
      <c r="BE181" s="318"/>
      <c r="BF181" s="1507"/>
      <c r="BG181" s="1508"/>
      <c r="BH181" s="1509"/>
      <c r="BI181" s="1510"/>
      <c r="BJ181" s="1511"/>
      <c r="BK181" s="1512"/>
      <c r="BL181" s="1512"/>
      <c r="BM181" s="1512"/>
      <c r="BN181" s="1513"/>
    </row>
    <row r="182" spans="2:66" ht="20.25" customHeight="1" x14ac:dyDescent="0.15">
      <c r="B182" s="1520"/>
      <c r="C182" s="1621"/>
      <c r="D182" s="1622"/>
      <c r="E182" s="1600"/>
      <c r="F182" s="1617"/>
      <c r="G182" s="1521"/>
      <c r="H182" s="1522"/>
      <c r="I182" s="324"/>
      <c r="J182" s="325">
        <f>G181</f>
        <v>0</v>
      </c>
      <c r="K182" s="324"/>
      <c r="L182" s="325">
        <f>M181</f>
        <v>0</v>
      </c>
      <c r="M182" s="1523"/>
      <c r="N182" s="1524"/>
      <c r="O182" s="1525"/>
      <c r="P182" s="1526"/>
      <c r="Q182" s="1526"/>
      <c r="R182" s="1522"/>
      <c r="S182" s="1501"/>
      <c r="T182" s="1502"/>
      <c r="U182" s="1502"/>
      <c r="V182" s="1502"/>
      <c r="W182" s="1503"/>
      <c r="X182" s="319" t="s">
        <v>924</v>
      </c>
      <c r="Y182" s="320"/>
      <c r="Z182" s="321"/>
      <c r="AA182" s="307" t="str">
        <f>IF(AA181="","",VLOOKUP(AA181,'別紙１-１　シフト記号表（従来型・ユニット型共通）'!$C$6:$L$47,10,FALSE))</f>
        <v/>
      </c>
      <c r="AB182" s="308" t="str">
        <f>IF(AB181="","",VLOOKUP(AB181,'別紙１-１　シフト記号表（従来型・ユニット型共通）'!$C$6:$L$47,10,FALSE))</f>
        <v/>
      </c>
      <c r="AC182" s="308" t="str">
        <f>IF(AC181="","",VLOOKUP(AC181,'別紙１-１　シフト記号表（従来型・ユニット型共通）'!$C$6:$L$47,10,FALSE))</f>
        <v/>
      </c>
      <c r="AD182" s="308" t="str">
        <f>IF(AD181="","",VLOOKUP(AD181,'別紙１-１　シフト記号表（従来型・ユニット型共通）'!$C$6:$L$47,10,FALSE))</f>
        <v/>
      </c>
      <c r="AE182" s="308" t="str">
        <f>IF(AE181="","",VLOOKUP(AE181,'別紙１-１　シフト記号表（従来型・ユニット型共通）'!$C$6:$L$47,10,FALSE))</f>
        <v/>
      </c>
      <c r="AF182" s="308" t="str">
        <f>IF(AF181="","",VLOOKUP(AF181,'別紙１-１　シフト記号表（従来型・ユニット型共通）'!$C$6:$L$47,10,FALSE))</f>
        <v/>
      </c>
      <c r="AG182" s="309" t="str">
        <f>IF(AG181="","",VLOOKUP(AG181,'別紙１-１　シフト記号表（従来型・ユニット型共通）'!$C$6:$L$47,10,FALSE))</f>
        <v/>
      </c>
      <c r="AH182" s="307" t="str">
        <f>IF(AH181="","",VLOOKUP(AH181,'別紙１-１　シフト記号表（従来型・ユニット型共通）'!$C$6:$L$47,10,FALSE))</f>
        <v/>
      </c>
      <c r="AI182" s="308" t="str">
        <f>IF(AI181="","",VLOOKUP(AI181,'別紙１-１　シフト記号表（従来型・ユニット型共通）'!$C$6:$L$47,10,FALSE))</f>
        <v/>
      </c>
      <c r="AJ182" s="308" t="str">
        <f>IF(AJ181="","",VLOOKUP(AJ181,'別紙１-１　シフト記号表（従来型・ユニット型共通）'!$C$6:$L$47,10,FALSE))</f>
        <v/>
      </c>
      <c r="AK182" s="308" t="str">
        <f>IF(AK181="","",VLOOKUP(AK181,'別紙１-１　シフト記号表（従来型・ユニット型共通）'!$C$6:$L$47,10,FALSE))</f>
        <v/>
      </c>
      <c r="AL182" s="308" t="str">
        <f>IF(AL181="","",VLOOKUP(AL181,'別紙１-１　シフト記号表（従来型・ユニット型共通）'!$C$6:$L$47,10,FALSE))</f>
        <v/>
      </c>
      <c r="AM182" s="308" t="str">
        <f>IF(AM181="","",VLOOKUP(AM181,'別紙１-１　シフト記号表（従来型・ユニット型共通）'!$C$6:$L$47,10,FALSE))</f>
        <v/>
      </c>
      <c r="AN182" s="309" t="str">
        <f>IF(AN181="","",VLOOKUP(AN181,'別紙１-１　シフト記号表（従来型・ユニット型共通）'!$C$6:$L$47,10,FALSE))</f>
        <v/>
      </c>
      <c r="AO182" s="307" t="str">
        <f>IF(AO181="","",VLOOKUP(AO181,'別紙１-１　シフト記号表（従来型・ユニット型共通）'!$C$6:$L$47,10,FALSE))</f>
        <v/>
      </c>
      <c r="AP182" s="308" t="str">
        <f>IF(AP181="","",VLOOKUP(AP181,'別紙１-１　シフト記号表（従来型・ユニット型共通）'!$C$6:$L$47,10,FALSE))</f>
        <v/>
      </c>
      <c r="AQ182" s="308" t="str">
        <f>IF(AQ181="","",VLOOKUP(AQ181,'別紙１-１　シフト記号表（従来型・ユニット型共通）'!$C$6:$L$47,10,FALSE))</f>
        <v/>
      </c>
      <c r="AR182" s="308" t="str">
        <f>IF(AR181="","",VLOOKUP(AR181,'別紙１-１　シフト記号表（従来型・ユニット型共通）'!$C$6:$L$47,10,FALSE))</f>
        <v/>
      </c>
      <c r="AS182" s="308" t="str">
        <f>IF(AS181="","",VLOOKUP(AS181,'別紙１-１　シフト記号表（従来型・ユニット型共通）'!$C$6:$L$47,10,FALSE))</f>
        <v/>
      </c>
      <c r="AT182" s="308" t="str">
        <f>IF(AT181="","",VLOOKUP(AT181,'別紙１-１　シフト記号表（従来型・ユニット型共通）'!$C$6:$L$47,10,FALSE))</f>
        <v/>
      </c>
      <c r="AU182" s="309" t="str">
        <f>IF(AU181="","",VLOOKUP(AU181,'別紙１-１　シフト記号表（従来型・ユニット型共通）'!$C$6:$L$47,10,FALSE))</f>
        <v/>
      </c>
      <c r="AV182" s="307" t="str">
        <f>IF(AV181="","",VLOOKUP(AV181,'別紙１-１　シフト記号表（従来型・ユニット型共通）'!$C$6:$L$47,10,FALSE))</f>
        <v/>
      </c>
      <c r="AW182" s="308" t="str">
        <f>IF(AW181="","",VLOOKUP(AW181,'別紙１-１　シフト記号表（従来型・ユニット型共通）'!$C$6:$L$47,10,FALSE))</f>
        <v/>
      </c>
      <c r="AX182" s="308" t="str">
        <f>IF(AX181="","",VLOOKUP(AX181,'別紙１-１　シフト記号表（従来型・ユニット型共通）'!$C$6:$L$47,10,FALSE))</f>
        <v/>
      </c>
      <c r="AY182" s="308" t="str">
        <f>IF(AY181="","",VLOOKUP(AY181,'別紙１-１　シフト記号表（従来型・ユニット型共通）'!$C$6:$L$47,10,FALSE))</f>
        <v/>
      </c>
      <c r="AZ182" s="308" t="str">
        <f>IF(AZ181="","",VLOOKUP(AZ181,'別紙１-１　シフト記号表（従来型・ユニット型共通）'!$C$6:$L$47,10,FALSE))</f>
        <v/>
      </c>
      <c r="BA182" s="308" t="str">
        <f>IF(BA181="","",VLOOKUP(BA181,'別紙１-１　シフト記号表（従来型・ユニット型共通）'!$C$6:$L$47,10,FALSE))</f>
        <v/>
      </c>
      <c r="BB182" s="309" t="str">
        <f>IF(BB181="","",VLOOKUP(BB181,'別紙１-１　シフト記号表（従来型・ユニット型共通）'!$C$6:$L$47,10,FALSE))</f>
        <v/>
      </c>
      <c r="BC182" s="307" t="str">
        <f>IF(BC181="","",VLOOKUP(BC181,'別紙１-１　シフト記号表（従来型・ユニット型共通）'!$C$6:$L$47,10,FALSE))</f>
        <v/>
      </c>
      <c r="BD182" s="308" t="str">
        <f>IF(BD181="","",VLOOKUP(BD181,'別紙１-１　シフト記号表（従来型・ユニット型共通）'!$C$6:$L$47,10,FALSE))</f>
        <v/>
      </c>
      <c r="BE182" s="308" t="str">
        <f>IF(BE181="","",VLOOKUP(BE181,'別紙１-１　シフト記号表（従来型・ユニット型共通）'!$C$6:$L$47,10,FALSE))</f>
        <v/>
      </c>
      <c r="BF182" s="1530">
        <f>IF($BI$3="４週",SUM(AA182:BB182),IF($BI$3="暦月",SUM(AA182:BE182),""))</f>
        <v>0</v>
      </c>
      <c r="BG182" s="1531"/>
      <c r="BH182" s="1532">
        <f>IF($BI$3="４週",BF182/4,IF($BI$3="暦月",(BF182/($BI$8/7)),""))</f>
        <v>0</v>
      </c>
      <c r="BI182" s="1531"/>
      <c r="BJ182" s="1527"/>
      <c r="BK182" s="1528"/>
      <c r="BL182" s="1528"/>
      <c r="BM182" s="1528"/>
      <c r="BN182" s="1529"/>
    </row>
    <row r="183" spans="2:66" ht="20.25" customHeight="1" x14ac:dyDescent="0.15">
      <c r="B183" s="1487">
        <f>B181+1</f>
        <v>84</v>
      </c>
      <c r="C183" s="1614"/>
      <c r="D183" s="1616"/>
      <c r="E183" s="1600"/>
      <c r="F183" s="1617"/>
      <c r="G183" s="1489"/>
      <c r="H183" s="1490"/>
      <c r="I183" s="302"/>
      <c r="J183" s="303"/>
      <c r="K183" s="302"/>
      <c r="L183" s="303"/>
      <c r="M183" s="1493"/>
      <c r="N183" s="1494"/>
      <c r="O183" s="1497"/>
      <c r="P183" s="1498"/>
      <c r="Q183" s="1498"/>
      <c r="R183" s="1490"/>
      <c r="S183" s="1501"/>
      <c r="T183" s="1502"/>
      <c r="U183" s="1502"/>
      <c r="V183" s="1502"/>
      <c r="W183" s="1503"/>
      <c r="X183" s="322" t="s">
        <v>921</v>
      </c>
      <c r="Z183" s="323"/>
      <c r="AA183" s="315"/>
      <c r="AB183" s="316"/>
      <c r="AC183" s="316"/>
      <c r="AD183" s="316"/>
      <c r="AE183" s="316"/>
      <c r="AF183" s="316"/>
      <c r="AG183" s="317"/>
      <c r="AH183" s="315"/>
      <c r="AI183" s="316"/>
      <c r="AJ183" s="316"/>
      <c r="AK183" s="316"/>
      <c r="AL183" s="316"/>
      <c r="AM183" s="316"/>
      <c r="AN183" s="317"/>
      <c r="AO183" s="315"/>
      <c r="AP183" s="316"/>
      <c r="AQ183" s="316"/>
      <c r="AR183" s="316"/>
      <c r="AS183" s="316"/>
      <c r="AT183" s="316"/>
      <c r="AU183" s="317"/>
      <c r="AV183" s="315"/>
      <c r="AW183" s="316"/>
      <c r="AX183" s="316"/>
      <c r="AY183" s="316"/>
      <c r="AZ183" s="316"/>
      <c r="BA183" s="316"/>
      <c r="BB183" s="317"/>
      <c r="BC183" s="315"/>
      <c r="BD183" s="316"/>
      <c r="BE183" s="318"/>
      <c r="BF183" s="1507"/>
      <c r="BG183" s="1508"/>
      <c r="BH183" s="1509"/>
      <c r="BI183" s="1510"/>
      <c r="BJ183" s="1511"/>
      <c r="BK183" s="1512"/>
      <c r="BL183" s="1512"/>
      <c r="BM183" s="1512"/>
      <c r="BN183" s="1513"/>
    </row>
    <row r="184" spans="2:66" ht="20.25" customHeight="1" x14ac:dyDescent="0.15">
      <c r="B184" s="1520"/>
      <c r="C184" s="1621"/>
      <c r="D184" s="1622"/>
      <c r="E184" s="1600"/>
      <c r="F184" s="1617"/>
      <c r="G184" s="1521"/>
      <c r="H184" s="1522"/>
      <c r="I184" s="324"/>
      <c r="J184" s="325">
        <f>G183</f>
        <v>0</v>
      </c>
      <c r="K184" s="324"/>
      <c r="L184" s="325">
        <f>M183</f>
        <v>0</v>
      </c>
      <c r="M184" s="1523"/>
      <c r="N184" s="1524"/>
      <c r="O184" s="1525"/>
      <c r="P184" s="1526"/>
      <c r="Q184" s="1526"/>
      <c r="R184" s="1522"/>
      <c r="S184" s="1501"/>
      <c r="T184" s="1502"/>
      <c r="U184" s="1502"/>
      <c r="V184" s="1502"/>
      <c r="W184" s="1503"/>
      <c r="X184" s="319" t="s">
        <v>924</v>
      </c>
      <c r="Y184" s="320"/>
      <c r="Z184" s="321"/>
      <c r="AA184" s="307" t="str">
        <f>IF(AA183="","",VLOOKUP(AA183,'別紙１-１　シフト記号表（従来型・ユニット型共通）'!$C$6:$L$47,10,FALSE))</f>
        <v/>
      </c>
      <c r="AB184" s="308" t="str">
        <f>IF(AB183="","",VLOOKUP(AB183,'別紙１-１　シフト記号表（従来型・ユニット型共通）'!$C$6:$L$47,10,FALSE))</f>
        <v/>
      </c>
      <c r="AC184" s="308" t="str">
        <f>IF(AC183="","",VLOOKUP(AC183,'別紙１-１　シフト記号表（従来型・ユニット型共通）'!$C$6:$L$47,10,FALSE))</f>
        <v/>
      </c>
      <c r="AD184" s="308" t="str">
        <f>IF(AD183="","",VLOOKUP(AD183,'別紙１-１　シフト記号表（従来型・ユニット型共通）'!$C$6:$L$47,10,FALSE))</f>
        <v/>
      </c>
      <c r="AE184" s="308" t="str">
        <f>IF(AE183="","",VLOOKUP(AE183,'別紙１-１　シフト記号表（従来型・ユニット型共通）'!$C$6:$L$47,10,FALSE))</f>
        <v/>
      </c>
      <c r="AF184" s="308" t="str">
        <f>IF(AF183="","",VLOOKUP(AF183,'別紙１-１　シフト記号表（従来型・ユニット型共通）'!$C$6:$L$47,10,FALSE))</f>
        <v/>
      </c>
      <c r="AG184" s="309" t="str">
        <f>IF(AG183="","",VLOOKUP(AG183,'別紙１-１　シフト記号表（従来型・ユニット型共通）'!$C$6:$L$47,10,FALSE))</f>
        <v/>
      </c>
      <c r="AH184" s="307" t="str">
        <f>IF(AH183="","",VLOOKUP(AH183,'別紙１-１　シフト記号表（従来型・ユニット型共通）'!$C$6:$L$47,10,FALSE))</f>
        <v/>
      </c>
      <c r="AI184" s="308" t="str">
        <f>IF(AI183="","",VLOOKUP(AI183,'別紙１-１　シフト記号表（従来型・ユニット型共通）'!$C$6:$L$47,10,FALSE))</f>
        <v/>
      </c>
      <c r="AJ184" s="308" t="str">
        <f>IF(AJ183="","",VLOOKUP(AJ183,'別紙１-１　シフト記号表（従来型・ユニット型共通）'!$C$6:$L$47,10,FALSE))</f>
        <v/>
      </c>
      <c r="AK184" s="308" t="str">
        <f>IF(AK183="","",VLOOKUP(AK183,'別紙１-１　シフト記号表（従来型・ユニット型共通）'!$C$6:$L$47,10,FALSE))</f>
        <v/>
      </c>
      <c r="AL184" s="308" t="str">
        <f>IF(AL183="","",VLOOKUP(AL183,'別紙１-１　シフト記号表（従来型・ユニット型共通）'!$C$6:$L$47,10,FALSE))</f>
        <v/>
      </c>
      <c r="AM184" s="308" t="str">
        <f>IF(AM183="","",VLOOKUP(AM183,'別紙１-１　シフト記号表（従来型・ユニット型共通）'!$C$6:$L$47,10,FALSE))</f>
        <v/>
      </c>
      <c r="AN184" s="309" t="str">
        <f>IF(AN183="","",VLOOKUP(AN183,'別紙１-１　シフト記号表（従来型・ユニット型共通）'!$C$6:$L$47,10,FALSE))</f>
        <v/>
      </c>
      <c r="AO184" s="307" t="str">
        <f>IF(AO183="","",VLOOKUP(AO183,'別紙１-１　シフト記号表（従来型・ユニット型共通）'!$C$6:$L$47,10,FALSE))</f>
        <v/>
      </c>
      <c r="AP184" s="308" t="str">
        <f>IF(AP183="","",VLOOKUP(AP183,'別紙１-１　シフト記号表（従来型・ユニット型共通）'!$C$6:$L$47,10,FALSE))</f>
        <v/>
      </c>
      <c r="AQ184" s="308" t="str">
        <f>IF(AQ183="","",VLOOKUP(AQ183,'別紙１-１　シフト記号表（従来型・ユニット型共通）'!$C$6:$L$47,10,FALSE))</f>
        <v/>
      </c>
      <c r="AR184" s="308" t="str">
        <f>IF(AR183="","",VLOOKUP(AR183,'別紙１-１　シフト記号表（従来型・ユニット型共通）'!$C$6:$L$47,10,FALSE))</f>
        <v/>
      </c>
      <c r="AS184" s="308" t="str">
        <f>IF(AS183="","",VLOOKUP(AS183,'別紙１-１　シフト記号表（従来型・ユニット型共通）'!$C$6:$L$47,10,FALSE))</f>
        <v/>
      </c>
      <c r="AT184" s="308" t="str">
        <f>IF(AT183="","",VLOOKUP(AT183,'別紙１-１　シフト記号表（従来型・ユニット型共通）'!$C$6:$L$47,10,FALSE))</f>
        <v/>
      </c>
      <c r="AU184" s="309" t="str">
        <f>IF(AU183="","",VLOOKUP(AU183,'別紙１-１　シフト記号表（従来型・ユニット型共通）'!$C$6:$L$47,10,FALSE))</f>
        <v/>
      </c>
      <c r="AV184" s="307" t="str">
        <f>IF(AV183="","",VLOOKUP(AV183,'別紙１-１　シフト記号表（従来型・ユニット型共通）'!$C$6:$L$47,10,FALSE))</f>
        <v/>
      </c>
      <c r="AW184" s="308" t="str">
        <f>IF(AW183="","",VLOOKUP(AW183,'別紙１-１　シフト記号表（従来型・ユニット型共通）'!$C$6:$L$47,10,FALSE))</f>
        <v/>
      </c>
      <c r="AX184" s="308" t="str">
        <f>IF(AX183="","",VLOOKUP(AX183,'別紙１-１　シフト記号表（従来型・ユニット型共通）'!$C$6:$L$47,10,FALSE))</f>
        <v/>
      </c>
      <c r="AY184" s="308" t="str">
        <f>IF(AY183="","",VLOOKUP(AY183,'別紙１-１　シフト記号表（従来型・ユニット型共通）'!$C$6:$L$47,10,FALSE))</f>
        <v/>
      </c>
      <c r="AZ184" s="308" t="str">
        <f>IF(AZ183="","",VLOOKUP(AZ183,'別紙１-１　シフト記号表（従来型・ユニット型共通）'!$C$6:$L$47,10,FALSE))</f>
        <v/>
      </c>
      <c r="BA184" s="308" t="str">
        <f>IF(BA183="","",VLOOKUP(BA183,'別紙１-１　シフト記号表（従来型・ユニット型共通）'!$C$6:$L$47,10,FALSE))</f>
        <v/>
      </c>
      <c r="BB184" s="309" t="str">
        <f>IF(BB183="","",VLOOKUP(BB183,'別紙１-１　シフト記号表（従来型・ユニット型共通）'!$C$6:$L$47,10,FALSE))</f>
        <v/>
      </c>
      <c r="BC184" s="307" t="str">
        <f>IF(BC183="","",VLOOKUP(BC183,'別紙１-１　シフト記号表（従来型・ユニット型共通）'!$C$6:$L$47,10,FALSE))</f>
        <v/>
      </c>
      <c r="BD184" s="308" t="str">
        <f>IF(BD183="","",VLOOKUP(BD183,'別紙１-１　シフト記号表（従来型・ユニット型共通）'!$C$6:$L$47,10,FALSE))</f>
        <v/>
      </c>
      <c r="BE184" s="308" t="str">
        <f>IF(BE183="","",VLOOKUP(BE183,'別紙１-１　シフト記号表（従来型・ユニット型共通）'!$C$6:$L$47,10,FALSE))</f>
        <v/>
      </c>
      <c r="BF184" s="1530">
        <f>IF($BI$3="４週",SUM(AA184:BB184),IF($BI$3="暦月",SUM(AA184:BE184),""))</f>
        <v>0</v>
      </c>
      <c r="BG184" s="1531"/>
      <c r="BH184" s="1532">
        <f>IF($BI$3="４週",BF184/4,IF($BI$3="暦月",(BF184/($BI$8/7)),""))</f>
        <v>0</v>
      </c>
      <c r="BI184" s="1531"/>
      <c r="BJ184" s="1527"/>
      <c r="BK184" s="1528"/>
      <c r="BL184" s="1528"/>
      <c r="BM184" s="1528"/>
      <c r="BN184" s="1529"/>
    </row>
    <row r="185" spans="2:66" ht="20.25" customHeight="1" x14ac:dyDescent="0.15">
      <c r="B185" s="1487">
        <f>B183+1</f>
        <v>85</v>
      </c>
      <c r="C185" s="1614"/>
      <c r="D185" s="1616"/>
      <c r="E185" s="1600"/>
      <c r="F185" s="1617"/>
      <c r="G185" s="1489"/>
      <c r="H185" s="1490"/>
      <c r="I185" s="302"/>
      <c r="J185" s="303"/>
      <c r="K185" s="302"/>
      <c r="L185" s="303"/>
      <c r="M185" s="1493"/>
      <c r="N185" s="1494"/>
      <c r="O185" s="1497"/>
      <c r="P185" s="1498"/>
      <c r="Q185" s="1498"/>
      <c r="R185" s="1490"/>
      <c r="S185" s="1501"/>
      <c r="T185" s="1502"/>
      <c r="U185" s="1502"/>
      <c r="V185" s="1502"/>
      <c r="W185" s="1503"/>
      <c r="X185" s="322" t="s">
        <v>921</v>
      </c>
      <c r="Z185" s="323"/>
      <c r="AA185" s="315"/>
      <c r="AB185" s="316"/>
      <c r="AC185" s="316"/>
      <c r="AD185" s="316"/>
      <c r="AE185" s="316"/>
      <c r="AF185" s="316"/>
      <c r="AG185" s="317"/>
      <c r="AH185" s="315"/>
      <c r="AI185" s="316"/>
      <c r="AJ185" s="316"/>
      <c r="AK185" s="316"/>
      <c r="AL185" s="316"/>
      <c r="AM185" s="316"/>
      <c r="AN185" s="317"/>
      <c r="AO185" s="315"/>
      <c r="AP185" s="316"/>
      <c r="AQ185" s="316"/>
      <c r="AR185" s="316"/>
      <c r="AS185" s="316"/>
      <c r="AT185" s="316"/>
      <c r="AU185" s="317"/>
      <c r="AV185" s="315"/>
      <c r="AW185" s="316"/>
      <c r="AX185" s="316"/>
      <c r="AY185" s="316"/>
      <c r="AZ185" s="316"/>
      <c r="BA185" s="316"/>
      <c r="BB185" s="317"/>
      <c r="BC185" s="315"/>
      <c r="BD185" s="316"/>
      <c r="BE185" s="318"/>
      <c r="BF185" s="1507"/>
      <c r="BG185" s="1508"/>
      <c r="BH185" s="1509"/>
      <c r="BI185" s="1510"/>
      <c r="BJ185" s="1511"/>
      <c r="BK185" s="1512"/>
      <c r="BL185" s="1512"/>
      <c r="BM185" s="1512"/>
      <c r="BN185" s="1513"/>
    </row>
    <row r="186" spans="2:66" ht="20.25" customHeight="1" x14ac:dyDescent="0.15">
      <c r="B186" s="1520"/>
      <c r="C186" s="1621"/>
      <c r="D186" s="1622"/>
      <c r="E186" s="1600"/>
      <c r="F186" s="1617"/>
      <c r="G186" s="1521"/>
      <c r="H186" s="1522"/>
      <c r="I186" s="324"/>
      <c r="J186" s="325">
        <f>G185</f>
        <v>0</v>
      </c>
      <c r="K186" s="324"/>
      <c r="L186" s="325">
        <f>M185</f>
        <v>0</v>
      </c>
      <c r="M186" s="1523"/>
      <c r="N186" s="1524"/>
      <c r="O186" s="1525"/>
      <c r="P186" s="1526"/>
      <c r="Q186" s="1526"/>
      <c r="R186" s="1522"/>
      <c r="S186" s="1501"/>
      <c r="T186" s="1502"/>
      <c r="U186" s="1502"/>
      <c r="V186" s="1502"/>
      <c r="W186" s="1503"/>
      <c r="X186" s="319" t="s">
        <v>924</v>
      </c>
      <c r="Y186" s="320"/>
      <c r="Z186" s="321"/>
      <c r="AA186" s="307" t="str">
        <f>IF(AA185="","",VLOOKUP(AA185,'別紙１-１　シフト記号表（従来型・ユニット型共通）'!$C$6:$L$47,10,FALSE))</f>
        <v/>
      </c>
      <c r="AB186" s="308" t="str">
        <f>IF(AB185="","",VLOOKUP(AB185,'別紙１-１　シフト記号表（従来型・ユニット型共通）'!$C$6:$L$47,10,FALSE))</f>
        <v/>
      </c>
      <c r="AC186" s="308" t="str">
        <f>IF(AC185="","",VLOOKUP(AC185,'別紙１-１　シフト記号表（従来型・ユニット型共通）'!$C$6:$L$47,10,FALSE))</f>
        <v/>
      </c>
      <c r="AD186" s="308" t="str">
        <f>IF(AD185="","",VLOOKUP(AD185,'別紙１-１　シフト記号表（従来型・ユニット型共通）'!$C$6:$L$47,10,FALSE))</f>
        <v/>
      </c>
      <c r="AE186" s="308" t="str">
        <f>IF(AE185="","",VLOOKUP(AE185,'別紙１-１　シフト記号表（従来型・ユニット型共通）'!$C$6:$L$47,10,FALSE))</f>
        <v/>
      </c>
      <c r="AF186" s="308" t="str">
        <f>IF(AF185="","",VLOOKUP(AF185,'別紙１-１　シフト記号表（従来型・ユニット型共通）'!$C$6:$L$47,10,FALSE))</f>
        <v/>
      </c>
      <c r="AG186" s="309" t="str">
        <f>IF(AG185="","",VLOOKUP(AG185,'別紙１-１　シフト記号表（従来型・ユニット型共通）'!$C$6:$L$47,10,FALSE))</f>
        <v/>
      </c>
      <c r="AH186" s="307" t="str">
        <f>IF(AH185="","",VLOOKUP(AH185,'別紙１-１　シフト記号表（従来型・ユニット型共通）'!$C$6:$L$47,10,FALSE))</f>
        <v/>
      </c>
      <c r="AI186" s="308" t="str">
        <f>IF(AI185="","",VLOOKUP(AI185,'別紙１-１　シフト記号表（従来型・ユニット型共通）'!$C$6:$L$47,10,FALSE))</f>
        <v/>
      </c>
      <c r="AJ186" s="308" t="str">
        <f>IF(AJ185="","",VLOOKUP(AJ185,'別紙１-１　シフト記号表（従来型・ユニット型共通）'!$C$6:$L$47,10,FALSE))</f>
        <v/>
      </c>
      <c r="AK186" s="308" t="str">
        <f>IF(AK185="","",VLOOKUP(AK185,'別紙１-１　シフト記号表（従来型・ユニット型共通）'!$C$6:$L$47,10,FALSE))</f>
        <v/>
      </c>
      <c r="AL186" s="308" t="str">
        <f>IF(AL185="","",VLOOKUP(AL185,'別紙１-１　シフト記号表（従来型・ユニット型共通）'!$C$6:$L$47,10,FALSE))</f>
        <v/>
      </c>
      <c r="AM186" s="308" t="str">
        <f>IF(AM185="","",VLOOKUP(AM185,'別紙１-１　シフト記号表（従来型・ユニット型共通）'!$C$6:$L$47,10,FALSE))</f>
        <v/>
      </c>
      <c r="AN186" s="309" t="str">
        <f>IF(AN185="","",VLOOKUP(AN185,'別紙１-１　シフト記号表（従来型・ユニット型共通）'!$C$6:$L$47,10,FALSE))</f>
        <v/>
      </c>
      <c r="AO186" s="307" t="str">
        <f>IF(AO185="","",VLOOKUP(AO185,'別紙１-１　シフト記号表（従来型・ユニット型共通）'!$C$6:$L$47,10,FALSE))</f>
        <v/>
      </c>
      <c r="AP186" s="308" t="str">
        <f>IF(AP185="","",VLOOKUP(AP185,'別紙１-１　シフト記号表（従来型・ユニット型共通）'!$C$6:$L$47,10,FALSE))</f>
        <v/>
      </c>
      <c r="AQ186" s="308" t="str">
        <f>IF(AQ185="","",VLOOKUP(AQ185,'別紙１-１　シフト記号表（従来型・ユニット型共通）'!$C$6:$L$47,10,FALSE))</f>
        <v/>
      </c>
      <c r="AR186" s="308" t="str">
        <f>IF(AR185="","",VLOOKUP(AR185,'別紙１-１　シフト記号表（従来型・ユニット型共通）'!$C$6:$L$47,10,FALSE))</f>
        <v/>
      </c>
      <c r="AS186" s="308" t="str">
        <f>IF(AS185="","",VLOOKUP(AS185,'別紙１-１　シフト記号表（従来型・ユニット型共通）'!$C$6:$L$47,10,FALSE))</f>
        <v/>
      </c>
      <c r="AT186" s="308" t="str">
        <f>IF(AT185="","",VLOOKUP(AT185,'別紙１-１　シフト記号表（従来型・ユニット型共通）'!$C$6:$L$47,10,FALSE))</f>
        <v/>
      </c>
      <c r="AU186" s="309" t="str">
        <f>IF(AU185="","",VLOOKUP(AU185,'別紙１-１　シフト記号表（従来型・ユニット型共通）'!$C$6:$L$47,10,FALSE))</f>
        <v/>
      </c>
      <c r="AV186" s="307" t="str">
        <f>IF(AV185="","",VLOOKUP(AV185,'別紙１-１　シフト記号表（従来型・ユニット型共通）'!$C$6:$L$47,10,FALSE))</f>
        <v/>
      </c>
      <c r="AW186" s="308" t="str">
        <f>IF(AW185="","",VLOOKUP(AW185,'別紙１-１　シフト記号表（従来型・ユニット型共通）'!$C$6:$L$47,10,FALSE))</f>
        <v/>
      </c>
      <c r="AX186" s="308" t="str">
        <f>IF(AX185="","",VLOOKUP(AX185,'別紙１-１　シフト記号表（従来型・ユニット型共通）'!$C$6:$L$47,10,FALSE))</f>
        <v/>
      </c>
      <c r="AY186" s="308" t="str">
        <f>IF(AY185="","",VLOOKUP(AY185,'別紙１-１　シフト記号表（従来型・ユニット型共通）'!$C$6:$L$47,10,FALSE))</f>
        <v/>
      </c>
      <c r="AZ186" s="308" t="str">
        <f>IF(AZ185="","",VLOOKUP(AZ185,'別紙１-１　シフト記号表（従来型・ユニット型共通）'!$C$6:$L$47,10,FALSE))</f>
        <v/>
      </c>
      <c r="BA186" s="308" t="str">
        <f>IF(BA185="","",VLOOKUP(BA185,'別紙１-１　シフト記号表（従来型・ユニット型共通）'!$C$6:$L$47,10,FALSE))</f>
        <v/>
      </c>
      <c r="BB186" s="309" t="str">
        <f>IF(BB185="","",VLOOKUP(BB185,'別紙１-１　シフト記号表（従来型・ユニット型共通）'!$C$6:$L$47,10,FALSE))</f>
        <v/>
      </c>
      <c r="BC186" s="307" t="str">
        <f>IF(BC185="","",VLOOKUP(BC185,'別紙１-１　シフト記号表（従来型・ユニット型共通）'!$C$6:$L$47,10,FALSE))</f>
        <v/>
      </c>
      <c r="BD186" s="308" t="str">
        <f>IF(BD185="","",VLOOKUP(BD185,'別紙１-１　シフト記号表（従来型・ユニット型共通）'!$C$6:$L$47,10,FALSE))</f>
        <v/>
      </c>
      <c r="BE186" s="308" t="str">
        <f>IF(BE185="","",VLOOKUP(BE185,'別紙１-１　シフト記号表（従来型・ユニット型共通）'!$C$6:$L$47,10,FALSE))</f>
        <v/>
      </c>
      <c r="BF186" s="1530">
        <f>IF($BI$3="４週",SUM(AA186:BB186),IF($BI$3="暦月",SUM(AA186:BE186),""))</f>
        <v>0</v>
      </c>
      <c r="BG186" s="1531"/>
      <c r="BH186" s="1532">
        <f>IF($BI$3="４週",BF186/4,IF($BI$3="暦月",(BF186/($BI$8/7)),""))</f>
        <v>0</v>
      </c>
      <c r="BI186" s="1531"/>
      <c r="BJ186" s="1527"/>
      <c r="BK186" s="1528"/>
      <c r="BL186" s="1528"/>
      <c r="BM186" s="1528"/>
      <c r="BN186" s="1529"/>
    </row>
    <row r="187" spans="2:66" ht="20.25" customHeight="1" x14ac:dyDescent="0.15">
      <c r="B187" s="1487">
        <f>B185+1</f>
        <v>86</v>
      </c>
      <c r="C187" s="1614"/>
      <c r="D187" s="1616"/>
      <c r="E187" s="1600"/>
      <c r="F187" s="1617"/>
      <c r="G187" s="1489"/>
      <c r="H187" s="1490"/>
      <c r="I187" s="302"/>
      <c r="J187" s="303"/>
      <c r="K187" s="302"/>
      <c r="L187" s="303"/>
      <c r="M187" s="1493"/>
      <c r="N187" s="1494"/>
      <c r="O187" s="1497"/>
      <c r="P187" s="1498"/>
      <c r="Q187" s="1498"/>
      <c r="R187" s="1490"/>
      <c r="S187" s="1501"/>
      <c r="T187" s="1502"/>
      <c r="U187" s="1502"/>
      <c r="V187" s="1502"/>
      <c r="W187" s="1503"/>
      <c r="X187" s="322" t="s">
        <v>921</v>
      </c>
      <c r="Z187" s="323"/>
      <c r="AA187" s="315"/>
      <c r="AB187" s="316"/>
      <c r="AC187" s="316"/>
      <c r="AD187" s="316"/>
      <c r="AE187" s="316"/>
      <c r="AF187" s="316"/>
      <c r="AG187" s="317"/>
      <c r="AH187" s="315"/>
      <c r="AI187" s="316"/>
      <c r="AJ187" s="316"/>
      <c r="AK187" s="316"/>
      <c r="AL187" s="316"/>
      <c r="AM187" s="316"/>
      <c r="AN187" s="317"/>
      <c r="AO187" s="315"/>
      <c r="AP187" s="316"/>
      <c r="AQ187" s="316"/>
      <c r="AR187" s="316"/>
      <c r="AS187" s="316"/>
      <c r="AT187" s="316"/>
      <c r="AU187" s="317"/>
      <c r="AV187" s="315"/>
      <c r="AW187" s="316"/>
      <c r="AX187" s="316"/>
      <c r="AY187" s="316"/>
      <c r="AZ187" s="316"/>
      <c r="BA187" s="316"/>
      <c r="BB187" s="317"/>
      <c r="BC187" s="315"/>
      <c r="BD187" s="316"/>
      <c r="BE187" s="318"/>
      <c r="BF187" s="1507"/>
      <c r="BG187" s="1508"/>
      <c r="BH187" s="1509"/>
      <c r="BI187" s="1510"/>
      <c r="BJ187" s="1511"/>
      <c r="BK187" s="1512"/>
      <c r="BL187" s="1512"/>
      <c r="BM187" s="1512"/>
      <c r="BN187" s="1513"/>
    </row>
    <row r="188" spans="2:66" ht="20.25" customHeight="1" x14ac:dyDescent="0.15">
      <c r="B188" s="1520"/>
      <c r="C188" s="1621"/>
      <c r="D188" s="1622"/>
      <c r="E188" s="1600"/>
      <c r="F188" s="1617"/>
      <c r="G188" s="1521"/>
      <c r="H188" s="1522"/>
      <c r="I188" s="324"/>
      <c r="J188" s="325">
        <f>G187</f>
        <v>0</v>
      </c>
      <c r="K188" s="324"/>
      <c r="L188" s="325">
        <f>M187</f>
        <v>0</v>
      </c>
      <c r="M188" s="1523"/>
      <c r="N188" s="1524"/>
      <c r="O188" s="1525"/>
      <c r="P188" s="1526"/>
      <c r="Q188" s="1526"/>
      <c r="R188" s="1522"/>
      <c r="S188" s="1501"/>
      <c r="T188" s="1502"/>
      <c r="U188" s="1502"/>
      <c r="V188" s="1502"/>
      <c r="W188" s="1503"/>
      <c r="X188" s="319" t="s">
        <v>924</v>
      </c>
      <c r="Y188" s="320"/>
      <c r="Z188" s="321"/>
      <c r="AA188" s="307" t="str">
        <f>IF(AA187="","",VLOOKUP(AA187,'別紙１-１　シフト記号表（従来型・ユニット型共通）'!$C$6:$L$47,10,FALSE))</f>
        <v/>
      </c>
      <c r="AB188" s="308" t="str">
        <f>IF(AB187="","",VLOOKUP(AB187,'別紙１-１　シフト記号表（従来型・ユニット型共通）'!$C$6:$L$47,10,FALSE))</f>
        <v/>
      </c>
      <c r="AC188" s="308" t="str">
        <f>IF(AC187="","",VLOOKUP(AC187,'別紙１-１　シフト記号表（従来型・ユニット型共通）'!$C$6:$L$47,10,FALSE))</f>
        <v/>
      </c>
      <c r="AD188" s="308" t="str">
        <f>IF(AD187="","",VLOOKUP(AD187,'別紙１-１　シフト記号表（従来型・ユニット型共通）'!$C$6:$L$47,10,FALSE))</f>
        <v/>
      </c>
      <c r="AE188" s="308" t="str">
        <f>IF(AE187="","",VLOOKUP(AE187,'別紙１-１　シフト記号表（従来型・ユニット型共通）'!$C$6:$L$47,10,FALSE))</f>
        <v/>
      </c>
      <c r="AF188" s="308" t="str">
        <f>IF(AF187="","",VLOOKUP(AF187,'別紙１-１　シフト記号表（従来型・ユニット型共通）'!$C$6:$L$47,10,FALSE))</f>
        <v/>
      </c>
      <c r="AG188" s="309" t="str">
        <f>IF(AG187="","",VLOOKUP(AG187,'別紙１-１　シフト記号表（従来型・ユニット型共通）'!$C$6:$L$47,10,FALSE))</f>
        <v/>
      </c>
      <c r="AH188" s="307" t="str">
        <f>IF(AH187="","",VLOOKUP(AH187,'別紙１-１　シフト記号表（従来型・ユニット型共通）'!$C$6:$L$47,10,FALSE))</f>
        <v/>
      </c>
      <c r="AI188" s="308" t="str">
        <f>IF(AI187="","",VLOOKUP(AI187,'別紙１-１　シフト記号表（従来型・ユニット型共通）'!$C$6:$L$47,10,FALSE))</f>
        <v/>
      </c>
      <c r="AJ188" s="308" t="str">
        <f>IF(AJ187="","",VLOOKUP(AJ187,'別紙１-１　シフト記号表（従来型・ユニット型共通）'!$C$6:$L$47,10,FALSE))</f>
        <v/>
      </c>
      <c r="AK188" s="308" t="str">
        <f>IF(AK187="","",VLOOKUP(AK187,'別紙１-１　シフト記号表（従来型・ユニット型共通）'!$C$6:$L$47,10,FALSE))</f>
        <v/>
      </c>
      <c r="AL188" s="308" t="str">
        <f>IF(AL187="","",VLOOKUP(AL187,'別紙１-１　シフト記号表（従来型・ユニット型共通）'!$C$6:$L$47,10,FALSE))</f>
        <v/>
      </c>
      <c r="AM188" s="308" t="str">
        <f>IF(AM187="","",VLOOKUP(AM187,'別紙１-１　シフト記号表（従来型・ユニット型共通）'!$C$6:$L$47,10,FALSE))</f>
        <v/>
      </c>
      <c r="AN188" s="309" t="str">
        <f>IF(AN187="","",VLOOKUP(AN187,'別紙１-１　シフト記号表（従来型・ユニット型共通）'!$C$6:$L$47,10,FALSE))</f>
        <v/>
      </c>
      <c r="AO188" s="307" t="str">
        <f>IF(AO187="","",VLOOKUP(AO187,'別紙１-１　シフト記号表（従来型・ユニット型共通）'!$C$6:$L$47,10,FALSE))</f>
        <v/>
      </c>
      <c r="AP188" s="308" t="str">
        <f>IF(AP187="","",VLOOKUP(AP187,'別紙１-１　シフト記号表（従来型・ユニット型共通）'!$C$6:$L$47,10,FALSE))</f>
        <v/>
      </c>
      <c r="AQ188" s="308" t="str">
        <f>IF(AQ187="","",VLOOKUP(AQ187,'別紙１-１　シフト記号表（従来型・ユニット型共通）'!$C$6:$L$47,10,FALSE))</f>
        <v/>
      </c>
      <c r="AR188" s="308" t="str">
        <f>IF(AR187="","",VLOOKUP(AR187,'別紙１-１　シフト記号表（従来型・ユニット型共通）'!$C$6:$L$47,10,FALSE))</f>
        <v/>
      </c>
      <c r="AS188" s="308" t="str">
        <f>IF(AS187="","",VLOOKUP(AS187,'別紙１-１　シフト記号表（従来型・ユニット型共通）'!$C$6:$L$47,10,FALSE))</f>
        <v/>
      </c>
      <c r="AT188" s="308" t="str">
        <f>IF(AT187="","",VLOOKUP(AT187,'別紙１-１　シフト記号表（従来型・ユニット型共通）'!$C$6:$L$47,10,FALSE))</f>
        <v/>
      </c>
      <c r="AU188" s="309" t="str">
        <f>IF(AU187="","",VLOOKUP(AU187,'別紙１-１　シフト記号表（従来型・ユニット型共通）'!$C$6:$L$47,10,FALSE))</f>
        <v/>
      </c>
      <c r="AV188" s="307" t="str">
        <f>IF(AV187="","",VLOOKUP(AV187,'別紙１-１　シフト記号表（従来型・ユニット型共通）'!$C$6:$L$47,10,FALSE))</f>
        <v/>
      </c>
      <c r="AW188" s="308" t="str">
        <f>IF(AW187="","",VLOOKUP(AW187,'別紙１-１　シフト記号表（従来型・ユニット型共通）'!$C$6:$L$47,10,FALSE))</f>
        <v/>
      </c>
      <c r="AX188" s="308" t="str">
        <f>IF(AX187="","",VLOOKUP(AX187,'別紙１-１　シフト記号表（従来型・ユニット型共通）'!$C$6:$L$47,10,FALSE))</f>
        <v/>
      </c>
      <c r="AY188" s="308" t="str">
        <f>IF(AY187="","",VLOOKUP(AY187,'別紙１-１　シフト記号表（従来型・ユニット型共通）'!$C$6:$L$47,10,FALSE))</f>
        <v/>
      </c>
      <c r="AZ188" s="308" t="str">
        <f>IF(AZ187="","",VLOOKUP(AZ187,'別紙１-１　シフト記号表（従来型・ユニット型共通）'!$C$6:$L$47,10,FALSE))</f>
        <v/>
      </c>
      <c r="BA188" s="308" t="str">
        <f>IF(BA187="","",VLOOKUP(BA187,'別紙１-１　シフト記号表（従来型・ユニット型共通）'!$C$6:$L$47,10,FALSE))</f>
        <v/>
      </c>
      <c r="BB188" s="309" t="str">
        <f>IF(BB187="","",VLOOKUP(BB187,'別紙１-１　シフト記号表（従来型・ユニット型共通）'!$C$6:$L$47,10,FALSE))</f>
        <v/>
      </c>
      <c r="BC188" s="307" t="str">
        <f>IF(BC187="","",VLOOKUP(BC187,'別紙１-１　シフト記号表（従来型・ユニット型共通）'!$C$6:$L$47,10,FALSE))</f>
        <v/>
      </c>
      <c r="BD188" s="308" t="str">
        <f>IF(BD187="","",VLOOKUP(BD187,'別紙１-１　シフト記号表（従来型・ユニット型共通）'!$C$6:$L$47,10,FALSE))</f>
        <v/>
      </c>
      <c r="BE188" s="308" t="str">
        <f>IF(BE187="","",VLOOKUP(BE187,'別紙１-１　シフト記号表（従来型・ユニット型共通）'!$C$6:$L$47,10,FALSE))</f>
        <v/>
      </c>
      <c r="BF188" s="1530">
        <f>IF($BI$3="４週",SUM(AA188:BB188),IF($BI$3="暦月",SUM(AA188:BE188),""))</f>
        <v>0</v>
      </c>
      <c r="BG188" s="1531"/>
      <c r="BH188" s="1532">
        <f>IF($BI$3="４週",BF188/4,IF($BI$3="暦月",(BF188/($BI$8/7)),""))</f>
        <v>0</v>
      </c>
      <c r="BI188" s="1531"/>
      <c r="BJ188" s="1527"/>
      <c r="BK188" s="1528"/>
      <c r="BL188" s="1528"/>
      <c r="BM188" s="1528"/>
      <c r="BN188" s="1529"/>
    </row>
    <row r="189" spans="2:66" ht="20.25" customHeight="1" x14ac:dyDescent="0.15">
      <c r="B189" s="1487">
        <f>B187+1</f>
        <v>87</v>
      </c>
      <c r="C189" s="1614"/>
      <c r="D189" s="1616"/>
      <c r="E189" s="1600"/>
      <c r="F189" s="1617"/>
      <c r="G189" s="1489"/>
      <c r="H189" s="1490"/>
      <c r="I189" s="302"/>
      <c r="J189" s="303"/>
      <c r="K189" s="302"/>
      <c r="L189" s="303"/>
      <c r="M189" s="1493"/>
      <c r="N189" s="1494"/>
      <c r="O189" s="1497"/>
      <c r="P189" s="1498"/>
      <c r="Q189" s="1498"/>
      <c r="R189" s="1490"/>
      <c r="S189" s="1501"/>
      <c r="T189" s="1502"/>
      <c r="U189" s="1502"/>
      <c r="V189" s="1502"/>
      <c r="W189" s="1503"/>
      <c r="X189" s="322" t="s">
        <v>921</v>
      </c>
      <c r="Z189" s="323"/>
      <c r="AA189" s="315"/>
      <c r="AB189" s="316"/>
      <c r="AC189" s="316"/>
      <c r="AD189" s="316"/>
      <c r="AE189" s="316"/>
      <c r="AF189" s="316"/>
      <c r="AG189" s="317"/>
      <c r="AH189" s="315"/>
      <c r="AI189" s="316"/>
      <c r="AJ189" s="316"/>
      <c r="AK189" s="316"/>
      <c r="AL189" s="316"/>
      <c r="AM189" s="316"/>
      <c r="AN189" s="317"/>
      <c r="AO189" s="315"/>
      <c r="AP189" s="316"/>
      <c r="AQ189" s="316"/>
      <c r="AR189" s="316"/>
      <c r="AS189" s="316"/>
      <c r="AT189" s="316"/>
      <c r="AU189" s="317"/>
      <c r="AV189" s="315"/>
      <c r="AW189" s="316"/>
      <c r="AX189" s="316"/>
      <c r="AY189" s="316"/>
      <c r="AZ189" s="316"/>
      <c r="BA189" s="316"/>
      <c r="BB189" s="317"/>
      <c r="BC189" s="315"/>
      <c r="BD189" s="316"/>
      <c r="BE189" s="318"/>
      <c r="BF189" s="1507"/>
      <c r="BG189" s="1508"/>
      <c r="BH189" s="1509"/>
      <c r="BI189" s="1510"/>
      <c r="BJ189" s="1511"/>
      <c r="BK189" s="1512"/>
      <c r="BL189" s="1512"/>
      <c r="BM189" s="1512"/>
      <c r="BN189" s="1513"/>
    </row>
    <row r="190" spans="2:66" ht="20.25" customHeight="1" x14ac:dyDescent="0.15">
      <c r="B190" s="1520"/>
      <c r="C190" s="1621"/>
      <c r="D190" s="1622"/>
      <c r="E190" s="1600"/>
      <c r="F190" s="1617"/>
      <c r="G190" s="1521"/>
      <c r="H190" s="1522"/>
      <c r="I190" s="324"/>
      <c r="J190" s="325">
        <f>G189</f>
        <v>0</v>
      </c>
      <c r="K190" s="324"/>
      <c r="L190" s="325">
        <f>M189</f>
        <v>0</v>
      </c>
      <c r="M190" s="1523"/>
      <c r="N190" s="1524"/>
      <c r="O190" s="1525"/>
      <c r="P190" s="1526"/>
      <c r="Q190" s="1526"/>
      <c r="R190" s="1522"/>
      <c r="S190" s="1501"/>
      <c r="T190" s="1502"/>
      <c r="U190" s="1502"/>
      <c r="V190" s="1502"/>
      <c r="W190" s="1503"/>
      <c r="X190" s="319" t="s">
        <v>924</v>
      </c>
      <c r="Y190" s="320"/>
      <c r="Z190" s="321"/>
      <c r="AA190" s="307" t="str">
        <f>IF(AA189="","",VLOOKUP(AA189,'別紙１-１　シフト記号表（従来型・ユニット型共通）'!$C$6:$L$47,10,FALSE))</f>
        <v/>
      </c>
      <c r="AB190" s="308" t="str">
        <f>IF(AB189="","",VLOOKUP(AB189,'別紙１-１　シフト記号表（従来型・ユニット型共通）'!$C$6:$L$47,10,FALSE))</f>
        <v/>
      </c>
      <c r="AC190" s="308" t="str">
        <f>IF(AC189="","",VLOOKUP(AC189,'別紙１-１　シフト記号表（従来型・ユニット型共通）'!$C$6:$L$47,10,FALSE))</f>
        <v/>
      </c>
      <c r="AD190" s="308" t="str">
        <f>IF(AD189="","",VLOOKUP(AD189,'別紙１-１　シフト記号表（従来型・ユニット型共通）'!$C$6:$L$47,10,FALSE))</f>
        <v/>
      </c>
      <c r="AE190" s="308" t="str">
        <f>IF(AE189="","",VLOOKUP(AE189,'別紙１-１　シフト記号表（従来型・ユニット型共通）'!$C$6:$L$47,10,FALSE))</f>
        <v/>
      </c>
      <c r="AF190" s="308" t="str">
        <f>IF(AF189="","",VLOOKUP(AF189,'別紙１-１　シフト記号表（従来型・ユニット型共通）'!$C$6:$L$47,10,FALSE))</f>
        <v/>
      </c>
      <c r="AG190" s="309" t="str">
        <f>IF(AG189="","",VLOOKUP(AG189,'別紙１-１　シフト記号表（従来型・ユニット型共通）'!$C$6:$L$47,10,FALSE))</f>
        <v/>
      </c>
      <c r="AH190" s="307" t="str">
        <f>IF(AH189="","",VLOOKUP(AH189,'別紙１-１　シフト記号表（従来型・ユニット型共通）'!$C$6:$L$47,10,FALSE))</f>
        <v/>
      </c>
      <c r="AI190" s="308" t="str">
        <f>IF(AI189="","",VLOOKUP(AI189,'別紙１-１　シフト記号表（従来型・ユニット型共通）'!$C$6:$L$47,10,FALSE))</f>
        <v/>
      </c>
      <c r="AJ190" s="308" t="str">
        <f>IF(AJ189="","",VLOOKUP(AJ189,'別紙１-１　シフト記号表（従来型・ユニット型共通）'!$C$6:$L$47,10,FALSE))</f>
        <v/>
      </c>
      <c r="AK190" s="308" t="str">
        <f>IF(AK189="","",VLOOKUP(AK189,'別紙１-１　シフト記号表（従来型・ユニット型共通）'!$C$6:$L$47,10,FALSE))</f>
        <v/>
      </c>
      <c r="AL190" s="308" t="str">
        <f>IF(AL189="","",VLOOKUP(AL189,'別紙１-１　シフト記号表（従来型・ユニット型共通）'!$C$6:$L$47,10,FALSE))</f>
        <v/>
      </c>
      <c r="AM190" s="308" t="str">
        <f>IF(AM189="","",VLOOKUP(AM189,'別紙１-１　シフト記号表（従来型・ユニット型共通）'!$C$6:$L$47,10,FALSE))</f>
        <v/>
      </c>
      <c r="AN190" s="309" t="str">
        <f>IF(AN189="","",VLOOKUP(AN189,'別紙１-１　シフト記号表（従来型・ユニット型共通）'!$C$6:$L$47,10,FALSE))</f>
        <v/>
      </c>
      <c r="AO190" s="307" t="str">
        <f>IF(AO189="","",VLOOKUP(AO189,'別紙１-１　シフト記号表（従来型・ユニット型共通）'!$C$6:$L$47,10,FALSE))</f>
        <v/>
      </c>
      <c r="AP190" s="308" t="str">
        <f>IF(AP189="","",VLOOKUP(AP189,'別紙１-１　シフト記号表（従来型・ユニット型共通）'!$C$6:$L$47,10,FALSE))</f>
        <v/>
      </c>
      <c r="AQ190" s="308" t="str">
        <f>IF(AQ189="","",VLOOKUP(AQ189,'別紙１-１　シフト記号表（従来型・ユニット型共通）'!$C$6:$L$47,10,FALSE))</f>
        <v/>
      </c>
      <c r="AR190" s="308" t="str">
        <f>IF(AR189="","",VLOOKUP(AR189,'別紙１-１　シフト記号表（従来型・ユニット型共通）'!$C$6:$L$47,10,FALSE))</f>
        <v/>
      </c>
      <c r="AS190" s="308" t="str">
        <f>IF(AS189="","",VLOOKUP(AS189,'別紙１-１　シフト記号表（従来型・ユニット型共通）'!$C$6:$L$47,10,FALSE))</f>
        <v/>
      </c>
      <c r="AT190" s="308" t="str">
        <f>IF(AT189="","",VLOOKUP(AT189,'別紙１-１　シフト記号表（従来型・ユニット型共通）'!$C$6:$L$47,10,FALSE))</f>
        <v/>
      </c>
      <c r="AU190" s="309" t="str">
        <f>IF(AU189="","",VLOOKUP(AU189,'別紙１-１　シフト記号表（従来型・ユニット型共通）'!$C$6:$L$47,10,FALSE))</f>
        <v/>
      </c>
      <c r="AV190" s="307" t="str">
        <f>IF(AV189="","",VLOOKUP(AV189,'別紙１-１　シフト記号表（従来型・ユニット型共通）'!$C$6:$L$47,10,FALSE))</f>
        <v/>
      </c>
      <c r="AW190" s="308" t="str">
        <f>IF(AW189="","",VLOOKUP(AW189,'別紙１-１　シフト記号表（従来型・ユニット型共通）'!$C$6:$L$47,10,FALSE))</f>
        <v/>
      </c>
      <c r="AX190" s="308" t="str">
        <f>IF(AX189="","",VLOOKUP(AX189,'別紙１-１　シフト記号表（従来型・ユニット型共通）'!$C$6:$L$47,10,FALSE))</f>
        <v/>
      </c>
      <c r="AY190" s="308" t="str">
        <f>IF(AY189="","",VLOOKUP(AY189,'別紙１-１　シフト記号表（従来型・ユニット型共通）'!$C$6:$L$47,10,FALSE))</f>
        <v/>
      </c>
      <c r="AZ190" s="308" t="str">
        <f>IF(AZ189="","",VLOOKUP(AZ189,'別紙１-１　シフト記号表（従来型・ユニット型共通）'!$C$6:$L$47,10,FALSE))</f>
        <v/>
      </c>
      <c r="BA190" s="308" t="str">
        <f>IF(BA189="","",VLOOKUP(BA189,'別紙１-１　シフト記号表（従来型・ユニット型共通）'!$C$6:$L$47,10,FALSE))</f>
        <v/>
      </c>
      <c r="BB190" s="309" t="str">
        <f>IF(BB189="","",VLOOKUP(BB189,'別紙１-１　シフト記号表（従来型・ユニット型共通）'!$C$6:$L$47,10,FALSE))</f>
        <v/>
      </c>
      <c r="BC190" s="307" t="str">
        <f>IF(BC189="","",VLOOKUP(BC189,'別紙１-１　シフト記号表（従来型・ユニット型共通）'!$C$6:$L$47,10,FALSE))</f>
        <v/>
      </c>
      <c r="BD190" s="308" t="str">
        <f>IF(BD189="","",VLOOKUP(BD189,'別紙１-１　シフト記号表（従来型・ユニット型共通）'!$C$6:$L$47,10,FALSE))</f>
        <v/>
      </c>
      <c r="BE190" s="308" t="str">
        <f>IF(BE189="","",VLOOKUP(BE189,'別紙１-１　シフト記号表（従来型・ユニット型共通）'!$C$6:$L$47,10,FALSE))</f>
        <v/>
      </c>
      <c r="BF190" s="1530">
        <f>IF($BI$3="４週",SUM(AA190:BB190),IF($BI$3="暦月",SUM(AA190:BE190),""))</f>
        <v>0</v>
      </c>
      <c r="BG190" s="1531"/>
      <c r="BH190" s="1532">
        <f>IF($BI$3="４週",BF190/4,IF($BI$3="暦月",(BF190/($BI$8/7)),""))</f>
        <v>0</v>
      </c>
      <c r="BI190" s="1531"/>
      <c r="BJ190" s="1527"/>
      <c r="BK190" s="1528"/>
      <c r="BL190" s="1528"/>
      <c r="BM190" s="1528"/>
      <c r="BN190" s="1529"/>
    </row>
    <row r="191" spans="2:66" ht="20.25" customHeight="1" x14ac:dyDescent="0.15">
      <c r="B191" s="1487">
        <f>B189+1</f>
        <v>88</v>
      </c>
      <c r="C191" s="1614"/>
      <c r="D191" s="1616"/>
      <c r="E191" s="1600"/>
      <c r="F191" s="1617"/>
      <c r="G191" s="1489"/>
      <c r="H191" s="1490"/>
      <c r="I191" s="302"/>
      <c r="J191" s="303"/>
      <c r="K191" s="302"/>
      <c r="L191" s="303"/>
      <c r="M191" s="1493"/>
      <c r="N191" s="1494"/>
      <c r="O191" s="1497"/>
      <c r="P191" s="1498"/>
      <c r="Q191" s="1498"/>
      <c r="R191" s="1490"/>
      <c r="S191" s="1501"/>
      <c r="T191" s="1502"/>
      <c r="U191" s="1502"/>
      <c r="V191" s="1502"/>
      <c r="W191" s="1503"/>
      <c r="X191" s="322" t="s">
        <v>921</v>
      </c>
      <c r="Z191" s="323"/>
      <c r="AA191" s="315"/>
      <c r="AB191" s="316"/>
      <c r="AC191" s="316"/>
      <c r="AD191" s="316"/>
      <c r="AE191" s="316"/>
      <c r="AF191" s="316"/>
      <c r="AG191" s="317"/>
      <c r="AH191" s="315"/>
      <c r="AI191" s="316"/>
      <c r="AJ191" s="316"/>
      <c r="AK191" s="316"/>
      <c r="AL191" s="316"/>
      <c r="AM191" s="316"/>
      <c r="AN191" s="317"/>
      <c r="AO191" s="315"/>
      <c r="AP191" s="316"/>
      <c r="AQ191" s="316"/>
      <c r="AR191" s="316"/>
      <c r="AS191" s="316"/>
      <c r="AT191" s="316"/>
      <c r="AU191" s="317"/>
      <c r="AV191" s="315"/>
      <c r="AW191" s="316"/>
      <c r="AX191" s="316"/>
      <c r="AY191" s="316"/>
      <c r="AZ191" s="316"/>
      <c r="BA191" s="316"/>
      <c r="BB191" s="317"/>
      <c r="BC191" s="315"/>
      <c r="BD191" s="316"/>
      <c r="BE191" s="318"/>
      <c r="BF191" s="1507"/>
      <c r="BG191" s="1508"/>
      <c r="BH191" s="1509"/>
      <c r="BI191" s="1510"/>
      <c r="BJ191" s="1511"/>
      <c r="BK191" s="1512"/>
      <c r="BL191" s="1512"/>
      <c r="BM191" s="1512"/>
      <c r="BN191" s="1513"/>
    </row>
    <row r="192" spans="2:66" ht="20.25" customHeight="1" x14ac:dyDescent="0.15">
      <c r="B192" s="1520"/>
      <c r="C192" s="1621"/>
      <c r="D192" s="1622"/>
      <c r="E192" s="1600"/>
      <c r="F192" s="1617"/>
      <c r="G192" s="1521"/>
      <c r="H192" s="1522"/>
      <c r="I192" s="324"/>
      <c r="J192" s="325">
        <f>G191</f>
        <v>0</v>
      </c>
      <c r="K192" s="324"/>
      <c r="L192" s="325">
        <f>M191</f>
        <v>0</v>
      </c>
      <c r="M192" s="1523"/>
      <c r="N192" s="1524"/>
      <c r="O192" s="1525"/>
      <c r="P192" s="1526"/>
      <c r="Q192" s="1526"/>
      <c r="R192" s="1522"/>
      <c r="S192" s="1501"/>
      <c r="T192" s="1502"/>
      <c r="U192" s="1502"/>
      <c r="V192" s="1502"/>
      <c r="W192" s="1503"/>
      <c r="X192" s="319" t="s">
        <v>924</v>
      </c>
      <c r="Y192" s="320"/>
      <c r="Z192" s="321"/>
      <c r="AA192" s="307" t="str">
        <f>IF(AA191="","",VLOOKUP(AA191,'別紙１-１　シフト記号表（従来型・ユニット型共通）'!$C$6:$L$47,10,FALSE))</f>
        <v/>
      </c>
      <c r="AB192" s="308" t="str">
        <f>IF(AB191="","",VLOOKUP(AB191,'別紙１-１　シフト記号表（従来型・ユニット型共通）'!$C$6:$L$47,10,FALSE))</f>
        <v/>
      </c>
      <c r="AC192" s="308" t="str">
        <f>IF(AC191="","",VLOOKUP(AC191,'別紙１-１　シフト記号表（従来型・ユニット型共通）'!$C$6:$L$47,10,FALSE))</f>
        <v/>
      </c>
      <c r="AD192" s="308" t="str">
        <f>IF(AD191="","",VLOOKUP(AD191,'別紙１-１　シフト記号表（従来型・ユニット型共通）'!$C$6:$L$47,10,FALSE))</f>
        <v/>
      </c>
      <c r="AE192" s="308" t="str">
        <f>IF(AE191="","",VLOOKUP(AE191,'別紙１-１　シフト記号表（従来型・ユニット型共通）'!$C$6:$L$47,10,FALSE))</f>
        <v/>
      </c>
      <c r="AF192" s="308" t="str">
        <f>IF(AF191="","",VLOOKUP(AF191,'別紙１-１　シフト記号表（従来型・ユニット型共通）'!$C$6:$L$47,10,FALSE))</f>
        <v/>
      </c>
      <c r="AG192" s="309" t="str">
        <f>IF(AG191="","",VLOOKUP(AG191,'別紙１-１　シフト記号表（従来型・ユニット型共通）'!$C$6:$L$47,10,FALSE))</f>
        <v/>
      </c>
      <c r="AH192" s="307" t="str">
        <f>IF(AH191="","",VLOOKUP(AH191,'別紙１-１　シフト記号表（従来型・ユニット型共通）'!$C$6:$L$47,10,FALSE))</f>
        <v/>
      </c>
      <c r="AI192" s="308" t="str">
        <f>IF(AI191="","",VLOOKUP(AI191,'別紙１-１　シフト記号表（従来型・ユニット型共通）'!$C$6:$L$47,10,FALSE))</f>
        <v/>
      </c>
      <c r="AJ192" s="308" t="str">
        <f>IF(AJ191="","",VLOOKUP(AJ191,'別紙１-１　シフト記号表（従来型・ユニット型共通）'!$C$6:$L$47,10,FALSE))</f>
        <v/>
      </c>
      <c r="AK192" s="308" t="str">
        <f>IF(AK191="","",VLOOKUP(AK191,'別紙１-１　シフト記号表（従来型・ユニット型共通）'!$C$6:$L$47,10,FALSE))</f>
        <v/>
      </c>
      <c r="AL192" s="308" t="str">
        <f>IF(AL191="","",VLOOKUP(AL191,'別紙１-１　シフト記号表（従来型・ユニット型共通）'!$C$6:$L$47,10,FALSE))</f>
        <v/>
      </c>
      <c r="AM192" s="308" t="str">
        <f>IF(AM191="","",VLOOKUP(AM191,'別紙１-１　シフト記号表（従来型・ユニット型共通）'!$C$6:$L$47,10,FALSE))</f>
        <v/>
      </c>
      <c r="AN192" s="309" t="str">
        <f>IF(AN191="","",VLOOKUP(AN191,'別紙１-１　シフト記号表（従来型・ユニット型共通）'!$C$6:$L$47,10,FALSE))</f>
        <v/>
      </c>
      <c r="AO192" s="307" t="str">
        <f>IF(AO191="","",VLOOKUP(AO191,'別紙１-１　シフト記号表（従来型・ユニット型共通）'!$C$6:$L$47,10,FALSE))</f>
        <v/>
      </c>
      <c r="AP192" s="308" t="str">
        <f>IF(AP191="","",VLOOKUP(AP191,'別紙１-１　シフト記号表（従来型・ユニット型共通）'!$C$6:$L$47,10,FALSE))</f>
        <v/>
      </c>
      <c r="AQ192" s="308" t="str">
        <f>IF(AQ191="","",VLOOKUP(AQ191,'別紙１-１　シフト記号表（従来型・ユニット型共通）'!$C$6:$L$47,10,FALSE))</f>
        <v/>
      </c>
      <c r="AR192" s="308" t="str">
        <f>IF(AR191="","",VLOOKUP(AR191,'別紙１-１　シフト記号表（従来型・ユニット型共通）'!$C$6:$L$47,10,FALSE))</f>
        <v/>
      </c>
      <c r="AS192" s="308" t="str">
        <f>IF(AS191="","",VLOOKUP(AS191,'別紙１-１　シフト記号表（従来型・ユニット型共通）'!$C$6:$L$47,10,FALSE))</f>
        <v/>
      </c>
      <c r="AT192" s="308" t="str">
        <f>IF(AT191="","",VLOOKUP(AT191,'別紙１-１　シフト記号表（従来型・ユニット型共通）'!$C$6:$L$47,10,FALSE))</f>
        <v/>
      </c>
      <c r="AU192" s="309" t="str">
        <f>IF(AU191="","",VLOOKUP(AU191,'別紙１-１　シフト記号表（従来型・ユニット型共通）'!$C$6:$L$47,10,FALSE))</f>
        <v/>
      </c>
      <c r="AV192" s="307" t="str">
        <f>IF(AV191="","",VLOOKUP(AV191,'別紙１-１　シフト記号表（従来型・ユニット型共通）'!$C$6:$L$47,10,FALSE))</f>
        <v/>
      </c>
      <c r="AW192" s="308" t="str">
        <f>IF(AW191="","",VLOOKUP(AW191,'別紙１-１　シフト記号表（従来型・ユニット型共通）'!$C$6:$L$47,10,FALSE))</f>
        <v/>
      </c>
      <c r="AX192" s="308" t="str">
        <f>IF(AX191="","",VLOOKUP(AX191,'別紙１-１　シフト記号表（従来型・ユニット型共通）'!$C$6:$L$47,10,FALSE))</f>
        <v/>
      </c>
      <c r="AY192" s="308" t="str">
        <f>IF(AY191="","",VLOOKUP(AY191,'別紙１-１　シフト記号表（従来型・ユニット型共通）'!$C$6:$L$47,10,FALSE))</f>
        <v/>
      </c>
      <c r="AZ192" s="308" t="str">
        <f>IF(AZ191="","",VLOOKUP(AZ191,'別紙１-１　シフト記号表（従来型・ユニット型共通）'!$C$6:$L$47,10,FALSE))</f>
        <v/>
      </c>
      <c r="BA192" s="308" t="str">
        <f>IF(BA191="","",VLOOKUP(BA191,'別紙１-１　シフト記号表（従来型・ユニット型共通）'!$C$6:$L$47,10,FALSE))</f>
        <v/>
      </c>
      <c r="BB192" s="309" t="str">
        <f>IF(BB191="","",VLOOKUP(BB191,'別紙１-１　シフト記号表（従来型・ユニット型共通）'!$C$6:$L$47,10,FALSE))</f>
        <v/>
      </c>
      <c r="BC192" s="307" t="str">
        <f>IF(BC191="","",VLOOKUP(BC191,'別紙１-１　シフト記号表（従来型・ユニット型共通）'!$C$6:$L$47,10,FALSE))</f>
        <v/>
      </c>
      <c r="BD192" s="308" t="str">
        <f>IF(BD191="","",VLOOKUP(BD191,'別紙１-１　シフト記号表（従来型・ユニット型共通）'!$C$6:$L$47,10,FALSE))</f>
        <v/>
      </c>
      <c r="BE192" s="308" t="str">
        <f>IF(BE191="","",VLOOKUP(BE191,'別紙１-１　シフト記号表（従来型・ユニット型共通）'!$C$6:$L$47,10,FALSE))</f>
        <v/>
      </c>
      <c r="BF192" s="1530">
        <f>IF($BI$3="４週",SUM(AA192:BB192),IF($BI$3="暦月",SUM(AA192:BE192),""))</f>
        <v>0</v>
      </c>
      <c r="BG192" s="1531"/>
      <c r="BH192" s="1532">
        <f>IF($BI$3="４週",BF192/4,IF($BI$3="暦月",(BF192/($BI$8/7)),""))</f>
        <v>0</v>
      </c>
      <c r="BI192" s="1531"/>
      <c r="BJ192" s="1527"/>
      <c r="BK192" s="1528"/>
      <c r="BL192" s="1528"/>
      <c r="BM192" s="1528"/>
      <c r="BN192" s="1529"/>
    </row>
    <row r="193" spans="2:66" ht="20.25" customHeight="1" x14ac:dyDescent="0.15">
      <c r="B193" s="1487">
        <f>B191+1</f>
        <v>89</v>
      </c>
      <c r="C193" s="1614"/>
      <c r="D193" s="1616"/>
      <c r="E193" s="1600"/>
      <c r="F193" s="1617"/>
      <c r="G193" s="1489"/>
      <c r="H193" s="1490"/>
      <c r="I193" s="302"/>
      <c r="J193" s="303"/>
      <c r="K193" s="302"/>
      <c r="L193" s="303"/>
      <c r="M193" s="1493"/>
      <c r="N193" s="1494"/>
      <c r="O193" s="1497"/>
      <c r="P193" s="1498"/>
      <c r="Q193" s="1498"/>
      <c r="R193" s="1490"/>
      <c r="S193" s="1501"/>
      <c r="T193" s="1502"/>
      <c r="U193" s="1502"/>
      <c r="V193" s="1502"/>
      <c r="W193" s="1503"/>
      <c r="X193" s="322" t="s">
        <v>921</v>
      </c>
      <c r="Z193" s="323"/>
      <c r="AA193" s="315"/>
      <c r="AB193" s="316"/>
      <c r="AC193" s="316"/>
      <c r="AD193" s="316"/>
      <c r="AE193" s="316"/>
      <c r="AF193" s="316"/>
      <c r="AG193" s="317"/>
      <c r="AH193" s="315"/>
      <c r="AI193" s="316"/>
      <c r="AJ193" s="316"/>
      <c r="AK193" s="316"/>
      <c r="AL193" s="316"/>
      <c r="AM193" s="316"/>
      <c r="AN193" s="317"/>
      <c r="AO193" s="315"/>
      <c r="AP193" s="316"/>
      <c r="AQ193" s="316"/>
      <c r="AR193" s="316"/>
      <c r="AS193" s="316"/>
      <c r="AT193" s="316"/>
      <c r="AU193" s="317"/>
      <c r="AV193" s="315"/>
      <c r="AW193" s="316"/>
      <c r="AX193" s="316"/>
      <c r="AY193" s="316"/>
      <c r="AZ193" s="316"/>
      <c r="BA193" s="316"/>
      <c r="BB193" s="317"/>
      <c r="BC193" s="315"/>
      <c r="BD193" s="316"/>
      <c r="BE193" s="318"/>
      <c r="BF193" s="1507"/>
      <c r="BG193" s="1508"/>
      <c r="BH193" s="1509"/>
      <c r="BI193" s="1510"/>
      <c r="BJ193" s="1511"/>
      <c r="BK193" s="1512"/>
      <c r="BL193" s="1512"/>
      <c r="BM193" s="1512"/>
      <c r="BN193" s="1513"/>
    </row>
    <row r="194" spans="2:66" ht="20.25" customHeight="1" x14ac:dyDescent="0.15">
      <c r="B194" s="1520"/>
      <c r="C194" s="1621"/>
      <c r="D194" s="1622"/>
      <c r="E194" s="1600"/>
      <c r="F194" s="1617"/>
      <c r="G194" s="1521"/>
      <c r="H194" s="1522"/>
      <c r="I194" s="324"/>
      <c r="J194" s="325">
        <f>G193</f>
        <v>0</v>
      </c>
      <c r="K194" s="324"/>
      <c r="L194" s="325">
        <f>M193</f>
        <v>0</v>
      </c>
      <c r="M194" s="1523"/>
      <c r="N194" s="1524"/>
      <c r="O194" s="1525"/>
      <c r="P194" s="1526"/>
      <c r="Q194" s="1526"/>
      <c r="R194" s="1522"/>
      <c r="S194" s="1501"/>
      <c r="T194" s="1502"/>
      <c r="U194" s="1502"/>
      <c r="V194" s="1502"/>
      <c r="W194" s="1503"/>
      <c r="X194" s="319" t="s">
        <v>924</v>
      </c>
      <c r="Y194" s="320"/>
      <c r="Z194" s="321"/>
      <c r="AA194" s="307" t="str">
        <f>IF(AA193="","",VLOOKUP(AA193,'別紙１-１　シフト記号表（従来型・ユニット型共通）'!$C$6:$L$47,10,FALSE))</f>
        <v/>
      </c>
      <c r="AB194" s="308" t="str">
        <f>IF(AB193="","",VLOOKUP(AB193,'別紙１-１　シフト記号表（従来型・ユニット型共通）'!$C$6:$L$47,10,FALSE))</f>
        <v/>
      </c>
      <c r="AC194" s="308" t="str">
        <f>IF(AC193="","",VLOOKUP(AC193,'別紙１-１　シフト記号表（従来型・ユニット型共通）'!$C$6:$L$47,10,FALSE))</f>
        <v/>
      </c>
      <c r="AD194" s="308" t="str">
        <f>IF(AD193="","",VLOOKUP(AD193,'別紙１-１　シフト記号表（従来型・ユニット型共通）'!$C$6:$L$47,10,FALSE))</f>
        <v/>
      </c>
      <c r="AE194" s="308" t="str">
        <f>IF(AE193="","",VLOOKUP(AE193,'別紙１-１　シフト記号表（従来型・ユニット型共通）'!$C$6:$L$47,10,FALSE))</f>
        <v/>
      </c>
      <c r="AF194" s="308" t="str">
        <f>IF(AF193="","",VLOOKUP(AF193,'別紙１-１　シフト記号表（従来型・ユニット型共通）'!$C$6:$L$47,10,FALSE))</f>
        <v/>
      </c>
      <c r="AG194" s="309" t="str">
        <f>IF(AG193="","",VLOOKUP(AG193,'別紙１-１　シフト記号表（従来型・ユニット型共通）'!$C$6:$L$47,10,FALSE))</f>
        <v/>
      </c>
      <c r="AH194" s="307" t="str">
        <f>IF(AH193="","",VLOOKUP(AH193,'別紙１-１　シフト記号表（従来型・ユニット型共通）'!$C$6:$L$47,10,FALSE))</f>
        <v/>
      </c>
      <c r="AI194" s="308" t="str">
        <f>IF(AI193="","",VLOOKUP(AI193,'別紙１-１　シフト記号表（従来型・ユニット型共通）'!$C$6:$L$47,10,FALSE))</f>
        <v/>
      </c>
      <c r="AJ194" s="308" t="str">
        <f>IF(AJ193="","",VLOOKUP(AJ193,'別紙１-１　シフト記号表（従来型・ユニット型共通）'!$C$6:$L$47,10,FALSE))</f>
        <v/>
      </c>
      <c r="AK194" s="308" t="str">
        <f>IF(AK193="","",VLOOKUP(AK193,'別紙１-１　シフト記号表（従来型・ユニット型共通）'!$C$6:$L$47,10,FALSE))</f>
        <v/>
      </c>
      <c r="AL194" s="308" t="str">
        <f>IF(AL193="","",VLOOKUP(AL193,'別紙１-１　シフト記号表（従来型・ユニット型共通）'!$C$6:$L$47,10,FALSE))</f>
        <v/>
      </c>
      <c r="AM194" s="308" t="str">
        <f>IF(AM193="","",VLOOKUP(AM193,'別紙１-１　シフト記号表（従来型・ユニット型共通）'!$C$6:$L$47,10,FALSE))</f>
        <v/>
      </c>
      <c r="AN194" s="309" t="str">
        <f>IF(AN193="","",VLOOKUP(AN193,'別紙１-１　シフト記号表（従来型・ユニット型共通）'!$C$6:$L$47,10,FALSE))</f>
        <v/>
      </c>
      <c r="AO194" s="307" t="str">
        <f>IF(AO193="","",VLOOKUP(AO193,'別紙１-１　シフト記号表（従来型・ユニット型共通）'!$C$6:$L$47,10,FALSE))</f>
        <v/>
      </c>
      <c r="AP194" s="308" t="str">
        <f>IF(AP193="","",VLOOKUP(AP193,'別紙１-１　シフト記号表（従来型・ユニット型共通）'!$C$6:$L$47,10,FALSE))</f>
        <v/>
      </c>
      <c r="AQ194" s="308" t="str">
        <f>IF(AQ193="","",VLOOKUP(AQ193,'別紙１-１　シフト記号表（従来型・ユニット型共通）'!$C$6:$L$47,10,FALSE))</f>
        <v/>
      </c>
      <c r="AR194" s="308" t="str">
        <f>IF(AR193="","",VLOOKUP(AR193,'別紙１-１　シフト記号表（従来型・ユニット型共通）'!$C$6:$L$47,10,FALSE))</f>
        <v/>
      </c>
      <c r="AS194" s="308" t="str">
        <f>IF(AS193="","",VLOOKUP(AS193,'別紙１-１　シフト記号表（従来型・ユニット型共通）'!$C$6:$L$47,10,FALSE))</f>
        <v/>
      </c>
      <c r="AT194" s="308" t="str">
        <f>IF(AT193="","",VLOOKUP(AT193,'別紙１-１　シフト記号表（従来型・ユニット型共通）'!$C$6:$L$47,10,FALSE))</f>
        <v/>
      </c>
      <c r="AU194" s="309" t="str">
        <f>IF(AU193="","",VLOOKUP(AU193,'別紙１-１　シフト記号表（従来型・ユニット型共通）'!$C$6:$L$47,10,FALSE))</f>
        <v/>
      </c>
      <c r="AV194" s="307" t="str">
        <f>IF(AV193="","",VLOOKUP(AV193,'別紙１-１　シフト記号表（従来型・ユニット型共通）'!$C$6:$L$47,10,FALSE))</f>
        <v/>
      </c>
      <c r="AW194" s="308" t="str">
        <f>IF(AW193="","",VLOOKUP(AW193,'別紙１-１　シフト記号表（従来型・ユニット型共通）'!$C$6:$L$47,10,FALSE))</f>
        <v/>
      </c>
      <c r="AX194" s="308" t="str">
        <f>IF(AX193="","",VLOOKUP(AX193,'別紙１-１　シフト記号表（従来型・ユニット型共通）'!$C$6:$L$47,10,FALSE))</f>
        <v/>
      </c>
      <c r="AY194" s="308" t="str">
        <f>IF(AY193="","",VLOOKUP(AY193,'別紙１-１　シフト記号表（従来型・ユニット型共通）'!$C$6:$L$47,10,FALSE))</f>
        <v/>
      </c>
      <c r="AZ194" s="308" t="str">
        <f>IF(AZ193="","",VLOOKUP(AZ193,'別紙１-１　シフト記号表（従来型・ユニット型共通）'!$C$6:$L$47,10,FALSE))</f>
        <v/>
      </c>
      <c r="BA194" s="308" t="str">
        <f>IF(BA193="","",VLOOKUP(BA193,'別紙１-１　シフト記号表（従来型・ユニット型共通）'!$C$6:$L$47,10,FALSE))</f>
        <v/>
      </c>
      <c r="BB194" s="309" t="str">
        <f>IF(BB193="","",VLOOKUP(BB193,'別紙１-１　シフト記号表（従来型・ユニット型共通）'!$C$6:$L$47,10,FALSE))</f>
        <v/>
      </c>
      <c r="BC194" s="307" t="str">
        <f>IF(BC193="","",VLOOKUP(BC193,'別紙１-１　シフト記号表（従来型・ユニット型共通）'!$C$6:$L$47,10,FALSE))</f>
        <v/>
      </c>
      <c r="BD194" s="308" t="str">
        <f>IF(BD193="","",VLOOKUP(BD193,'別紙１-１　シフト記号表（従来型・ユニット型共通）'!$C$6:$L$47,10,FALSE))</f>
        <v/>
      </c>
      <c r="BE194" s="308" t="str">
        <f>IF(BE193="","",VLOOKUP(BE193,'別紙１-１　シフト記号表（従来型・ユニット型共通）'!$C$6:$L$47,10,FALSE))</f>
        <v/>
      </c>
      <c r="BF194" s="1530">
        <f>IF($BI$3="４週",SUM(AA194:BB194),IF($BI$3="暦月",SUM(AA194:BE194),""))</f>
        <v>0</v>
      </c>
      <c r="BG194" s="1531"/>
      <c r="BH194" s="1532">
        <f>IF($BI$3="４週",BF194/4,IF($BI$3="暦月",(BF194/($BI$8/7)),""))</f>
        <v>0</v>
      </c>
      <c r="BI194" s="1531"/>
      <c r="BJ194" s="1527"/>
      <c r="BK194" s="1528"/>
      <c r="BL194" s="1528"/>
      <c r="BM194" s="1528"/>
      <c r="BN194" s="1529"/>
    </row>
    <row r="195" spans="2:66" ht="20.25" customHeight="1" x14ac:dyDescent="0.15">
      <c r="B195" s="1487">
        <f>B193+1</f>
        <v>90</v>
      </c>
      <c r="C195" s="1614"/>
      <c r="D195" s="1616"/>
      <c r="E195" s="1600"/>
      <c r="F195" s="1617"/>
      <c r="G195" s="1489"/>
      <c r="H195" s="1490"/>
      <c r="I195" s="302"/>
      <c r="J195" s="303"/>
      <c r="K195" s="302"/>
      <c r="L195" s="303"/>
      <c r="M195" s="1493"/>
      <c r="N195" s="1494"/>
      <c r="O195" s="1497"/>
      <c r="P195" s="1498"/>
      <c r="Q195" s="1498"/>
      <c r="R195" s="1490"/>
      <c r="S195" s="1501"/>
      <c r="T195" s="1502"/>
      <c r="U195" s="1502"/>
      <c r="V195" s="1502"/>
      <c r="W195" s="1503"/>
      <c r="X195" s="322" t="s">
        <v>921</v>
      </c>
      <c r="Z195" s="323"/>
      <c r="AA195" s="315"/>
      <c r="AB195" s="316"/>
      <c r="AC195" s="316"/>
      <c r="AD195" s="316"/>
      <c r="AE195" s="316"/>
      <c r="AF195" s="316"/>
      <c r="AG195" s="317"/>
      <c r="AH195" s="315"/>
      <c r="AI195" s="316"/>
      <c r="AJ195" s="316"/>
      <c r="AK195" s="316"/>
      <c r="AL195" s="316"/>
      <c r="AM195" s="316"/>
      <c r="AN195" s="317"/>
      <c r="AO195" s="315"/>
      <c r="AP195" s="316"/>
      <c r="AQ195" s="316"/>
      <c r="AR195" s="316"/>
      <c r="AS195" s="316"/>
      <c r="AT195" s="316"/>
      <c r="AU195" s="317"/>
      <c r="AV195" s="315"/>
      <c r="AW195" s="316"/>
      <c r="AX195" s="316"/>
      <c r="AY195" s="316"/>
      <c r="AZ195" s="316"/>
      <c r="BA195" s="316"/>
      <c r="BB195" s="317"/>
      <c r="BC195" s="315"/>
      <c r="BD195" s="316"/>
      <c r="BE195" s="318"/>
      <c r="BF195" s="1507"/>
      <c r="BG195" s="1508"/>
      <c r="BH195" s="1509"/>
      <c r="BI195" s="1510"/>
      <c r="BJ195" s="1511"/>
      <c r="BK195" s="1512"/>
      <c r="BL195" s="1512"/>
      <c r="BM195" s="1512"/>
      <c r="BN195" s="1513"/>
    </row>
    <row r="196" spans="2:66" ht="20.25" customHeight="1" x14ac:dyDescent="0.15">
      <c r="B196" s="1520"/>
      <c r="C196" s="1621"/>
      <c r="D196" s="1622"/>
      <c r="E196" s="1600"/>
      <c r="F196" s="1617"/>
      <c r="G196" s="1521"/>
      <c r="H196" s="1522"/>
      <c r="I196" s="324"/>
      <c r="J196" s="325">
        <f>G195</f>
        <v>0</v>
      </c>
      <c r="K196" s="324"/>
      <c r="L196" s="325">
        <f>M195</f>
        <v>0</v>
      </c>
      <c r="M196" s="1523"/>
      <c r="N196" s="1524"/>
      <c r="O196" s="1525"/>
      <c r="P196" s="1526"/>
      <c r="Q196" s="1526"/>
      <c r="R196" s="1522"/>
      <c r="S196" s="1501"/>
      <c r="T196" s="1502"/>
      <c r="U196" s="1502"/>
      <c r="V196" s="1502"/>
      <c r="W196" s="1503"/>
      <c r="X196" s="319" t="s">
        <v>924</v>
      </c>
      <c r="Y196" s="320"/>
      <c r="Z196" s="321"/>
      <c r="AA196" s="307" t="str">
        <f>IF(AA195="","",VLOOKUP(AA195,'別紙１-１　シフト記号表（従来型・ユニット型共通）'!$C$6:$L$47,10,FALSE))</f>
        <v/>
      </c>
      <c r="AB196" s="308" t="str">
        <f>IF(AB195="","",VLOOKUP(AB195,'別紙１-１　シフト記号表（従来型・ユニット型共通）'!$C$6:$L$47,10,FALSE))</f>
        <v/>
      </c>
      <c r="AC196" s="308" t="str">
        <f>IF(AC195="","",VLOOKUP(AC195,'別紙１-１　シフト記号表（従来型・ユニット型共通）'!$C$6:$L$47,10,FALSE))</f>
        <v/>
      </c>
      <c r="AD196" s="308" t="str">
        <f>IF(AD195="","",VLOOKUP(AD195,'別紙１-１　シフト記号表（従来型・ユニット型共通）'!$C$6:$L$47,10,FALSE))</f>
        <v/>
      </c>
      <c r="AE196" s="308" t="str">
        <f>IF(AE195="","",VLOOKUP(AE195,'別紙１-１　シフト記号表（従来型・ユニット型共通）'!$C$6:$L$47,10,FALSE))</f>
        <v/>
      </c>
      <c r="AF196" s="308" t="str">
        <f>IF(AF195="","",VLOOKUP(AF195,'別紙１-１　シフト記号表（従来型・ユニット型共通）'!$C$6:$L$47,10,FALSE))</f>
        <v/>
      </c>
      <c r="AG196" s="309" t="str">
        <f>IF(AG195="","",VLOOKUP(AG195,'別紙１-１　シフト記号表（従来型・ユニット型共通）'!$C$6:$L$47,10,FALSE))</f>
        <v/>
      </c>
      <c r="AH196" s="307" t="str">
        <f>IF(AH195="","",VLOOKUP(AH195,'別紙１-１　シフト記号表（従来型・ユニット型共通）'!$C$6:$L$47,10,FALSE))</f>
        <v/>
      </c>
      <c r="AI196" s="308" t="str">
        <f>IF(AI195="","",VLOOKUP(AI195,'別紙１-１　シフト記号表（従来型・ユニット型共通）'!$C$6:$L$47,10,FALSE))</f>
        <v/>
      </c>
      <c r="AJ196" s="308" t="str">
        <f>IF(AJ195="","",VLOOKUP(AJ195,'別紙１-１　シフト記号表（従来型・ユニット型共通）'!$C$6:$L$47,10,FALSE))</f>
        <v/>
      </c>
      <c r="AK196" s="308" t="str">
        <f>IF(AK195="","",VLOOKUP(AK195,'別紙１-１　シフト記号表（従来型・ユニット型共通）'!$C$6:$L$47,10,FALSE))</f>
        <v/>
      </c>
      <c r="AL196" s="308" t="str">
        <f>IF(AL195="","",VLOOKUP(AL195,'別紙１-１　シフト記号表（従来型・ユニット型共通）'!$C$6:$L$47,10,FALSE))</f>
        <v/>
      </c>
      <c r="AM196" s="308" t="str">
        <f>IF(AM195="","",VLOOKUP(AM195,'別紙１-１　シフト記号表（従来型・ユニット型共通）'!$C$6:$L$47,10,FALSE))</f>
        <v/>
      </c>
      <c r="AN196" s="309" t="str">
        <f>IF(AN195="","",VLOOKUP(AN195,'別紙１-１　シフト記号表（従来型・ユニット型共通）'!$C$6:$L$47,10,FALSE))</f>
        <v/>
      </c>
      <c r="AO196" s="307" t="str">
        <f>IF(AO195="","",VLOOKUP(AO195,'別紙１-１　シフト記号表（従来型・ユニット型共通）'!$C$6:$L$47,10,FALSE))</f>
        <v/>
      </c>
      <c r="AP196" s="308" t="str">
        <f>IF(AP195="","",VLOOKUP(AP195,'別紙１-１　シフト記号表（従来型・ユニット型共通）'!$C$6:$L$47,10,FALSE))</f>
        <v/>
      </c>
      <c r="AQ196" s="308" t="str">
        <f>IF(AQ195="","",VLOOKUP(AQ195,'別紙１-１　シフト記号表（従来型・ユニット型共通）'!$C$6:$L$47,10,FALSE))</f>
        <v/>
      </c>
      <c r="AR196" s="308" t="str">
        <f>IF(AR195="","",VLOOKUP(AR195,'別紙１-１　シフト記号表（従来型・ユニット型共通）'!$C$6:$L$47,10,FALSE))</f>
        <v/>
      </c>
      <c r="AS196" s="308" t="str">
        <f>IF(AS195="","",VLOOKUP(AS195,'別紙１-１　シフト記号表（従来型・ユニット型共通）'!$C$6:$L$47,10,FALSE))</f>
        <v/>
      </c>
      <c r="AT196" s="308" t="str">
        <f>IF(AT195="","",VLOOKUP(AT195,'別紙１-１　シフト記号表（従来型・ユニット型共通）'!$C$6:$L$47,10,FALSE))</f>
        <v/>
      </c>
      <c r="AU196" s="309" t="str">
        <f>IF(AU195="","",VLOOKUP(AU195,'別紙１-１　シフト記号表（従来型・ユニット型共通）'!$C$6:$L$47,10,FALSE))</f>
        <v/>
      </c>
      <c r="AV196" s="307" t="str">
        <f>IF(AV195="","",VLOOKUP(AV195,'別紙１-１　シフト記号表（従来型・ユニット型共通）'!$C$6:$L$47,10,FALSE))</f>
        <v/>
      </c>
      <c r="AW196" s="308" t="str">
        <f>IF(AW195="","",VLOOKUP(AW195,'別紙１-１　シフト記号表（従来型・ユニット型共通）'!$C$6:$L$47,10,FALSE))</f>
        <v/>
      </c>
      <c r="AX196" s="308" t="str">
        <f>IF(AX195="","",VLOOKUP(AX195,'別紙１-１　シフト記号表（従来型・ユニット型共通）'!$C$6:$L$47,10,FALSE))</f>
        <v/>
      </c>
      <c r="AY196" s="308" t="str">
        <f>IF(AY195="","",VLOOKUP(AY195,'別紙１-１　シフト記号表（従来型・ユニット型共通）'!$C$6:$L$47,10,FALSE))</f>
        <v/>
      </c>
      <c r="AZ196" s="308" t="str">
        <f>IF(AZ195="","",VLOOKUP(AZ195,'別紙１-１　シフト記号表（従来型・ユニット型共通）'!$C$6:$L$47,10,FALSE))</f>
        <v/>
      </c>
      <c r="BA196" s="308" t="str">
        <f>IF(BA195="","",VLOOKUP(BA195,'別紙１-１　シフト記号表（従来型・ユニット型共通）'!$C$6:$L$47,10,FALSE))</f>
        <v/>
      </c>
      <c r="BB196" s="309" t="str">
        <f>IF(BB195="","",VLOOKUP(BB195,'別紙１-１　シフト記号表（従来型・ユニット型共通）'!$C$6:$L$47,10,FALSE))</f>
        <v/>
      </c>
      <c r="BC196" s="307" t="str">
        <f>IF(BC195="","",VLOOKUP(BC195,'別紙１-１　シフト記号表（従来型・ユニット型共通）'!$C$6:$L$47,10,FALSE))</f>
        <v/>
      </c>
      <c r="BD196" s="308" t="str">
        <f>IF(BD195="","",VLOOKUP(BD195,'別紙１-１　シフト記号表（従来型・ユニット型共通）'!$C$6:$L$47,10,FALSE))</f>
        <v/>
      </c>
      <c r="BE196" s="308" t="str">
        <f>IF(BE195="","",VLOOKUP(BE195,'別紙１-１　シフト記号表（従来型・ユニット型共通）'!$C$6:$L$47,10,FALSE))</f>
        <v/>
      </c>
      <c r="BF196" s="1530">
        <f>IF($BI$3="４週",SUM(AA196:BB196),IF($BI$3="暦月",SUM(AA196:BE196),""))</f>
        <v>0</v>
      </c>
      <c r="BG196" s="1531"/>
      <c r="BH196" s="1532">
        <f>IF($BI$3="４週",BF196/4,IF($BI$3="暦月",(BF196/($BI$8/7)),""))</f>
        <v>0</v>
      </c>
      <c r="BI196" s="1531"/>
      <c r="BJ196" s="1527"/>
      <c r="BK196" s="1528"/>
      <c r="BL196" s="1528"/>
      <c r="BM196" s="1528"/>
      <c r="BN196" s="1529"/>
    </row>
    <row r="197" spans="2:66" ht="20.25" customHeight="1" x14ac:dyDescent="0.15">
      <c r="B197" s="1487">
        <f>B195+1</f>
        <v>91</v>
      </c>
      <c r="C197" s="1614"/>
      <c r="D197" s="1616"/>
      <c r="E197" s="1600"/>
      <c r="F197" s="1617"/>
      <c r="G197" s="1489"/>
      <c r="H197" s="1490"/>
      <c r="I197" s="302"/>
      <c r="J197" s="303"/>
      <c r="K197" s="302"/>
      <c r="L197" s="303"/>
      <c r="M197" s="1493"/>
      <c r="N197" s="1494"/>
      <c r="O197" s="1497"/>
      <c r="P197" s="1498"/>
      <c r="Q197" s="1498"/>
      <c r="R197" s="1490"/>
      <c r="S197" s="1501"/>
      <c r="T197" s="1502"/>
      <c r="U197" s="1502"/>
      <c r="V197" s="1502"/>
      <c r="W197" s="1503"/>
      <c r="X197" s="322" t="s">
        <v>921</v>
      </c>
      <c r="Z197" s="323"/>
      <c r="AA197" s="315"/>
      <c r="AB197" s="316"/>
      <c r="AC197" s="316"/>
      <c r="AD197" s="316"/>
      <c r="AE197" s="316"/>
      <c r="AF197" s="316"/>
      <c r="AG197" s="317"/>
      <c r="AH197" s="315"/>
      <c r="AI197" s="316"/>
      <c r="AJ197" s="316"/>
      <c r="AK197" s="316"/>
      <c r="AL197" s="316"/>
      <c r="AM197" s="316"/>
      <c r="AN197" s="317"/>
      <c r="AO197" s="315"/>
      <c r="AP197" s="316"/>
      <c r="AQ197" s="316"/>
      <c r="AR197" s="316"/>
      <c r="AS197" s="316"/>
      <c r="AT197" s="316"/>
      <c r="AU197" s="317"/>
      <c r="AV197" s="315"/>
      <c r="AW197" s="316"/>
      <c r="AX197" s="316"/>
      <c r="AY197" s="316"/>
      <c r="AZ197" s="316"/>
      <c r="BA197" s="316"/>
      <c r="BB197" s="317"/>
      <c r="BC197" s="315"/>
      <c r="BD197" s="316"/>
      <c r="BE197" s="318"/>
      <c r="BF197" s="1507"/>
      <c r="BG197" s="1508"/>
      <c r="BH197" s="1509"/>
      <c r="BI197" s="1510"/>
      <c r="BJ197" s="1511"/>
      <c r="BK197" s="1512"/>
      <c r="BL197" s="1512"/>
      <c r="BM197" s="1512"/>
      <c r="BN197" s="1513"/>
    </row>
    <row r="198" spans="2:66" ht="20.25" customHeight="1" x14ac:dyDescent="0.15">
      <c r="B198" s="1520"/>
      <c r="C198" s="1621"/>
      <c r="D198" s="1622"/>
      <c r="E198" s="1600"/>
      <c r="F198" s="1617"/>
      <c r="G198" s="1521"/>
      <c r="H198" s="1522"/>
      <c r="I198" s="324"/>
      <c r="J198" s="325">
        <f>G197</f>
        <v>0</v>
      </c>
      <c r="K198" s="324"/>
      <c r="L198" s="325">
        <f>M197</f>
        <v>0</v>
      </c>
      <c r="M198" s="1523"/>
      <c r="N198" s="1524"/>
      <c r="O198" s="1525"/>
      <c r="P198" s="1526"/>
      <c r="Q198" s="1526"/>
      <c r="R198" s="1522"/>
      <c r="S198" s="1501"/>
      <c r="T198" s="1502"/>
      <c r="U198" s="1502"/>
      <c r="V198" s="1502"/>
      <c r="W198" s="1503"/>
      <c r="X198" s="319" t="s">
        <v>924</v>
      </c>
      <c r="Y198" s="320"/>
      <c r="Z198" s="321"/>
      <c r="AA198" s="307" t="str">
        <f>IF(AA197="","",VLOOKUP(AA197,'別紙１-１　シフト記号表（従来型・ユニット型共通）'!$C$6:$L$47,10,FALSE))</f>
        <v/>
      </c>
      <c r="AB198" s="308" t="str">
        <f>IF(AB197="","",VLOOKUP(AB197,'別紙１-１　シフト記号表（従来型・ユニット型共通）'!$C$6:$L$47,10,FALSE))</f>
        <v/>
      </c>
      <c r="AC198" s="308" t="str">
        <f>IF(AC197="","",VLOOKUP(AC197,'別紙１-１　シフト記号表（従来型・ユニット型共通）'!$C$6:$L$47,10,FALSE))</f>
        <v/>
      </c>
      <c r="AD198" s="308" t="str">
        <f>IF(AD197="","",VLOOKUP(AD197,'別紙１-１　シフト記号表（従来型・ユニット型共通）'!$C$6:$L$47,10,FALSE))</f>
        <v/>
      </c>
      <c r="AE198" s="308" t="str">
        <f>IF(AE197="","",VLOOKUP(AE197,'別紙１-１　シフト記号表（従来型・ユニット型共通）'!$C$6:$L$47,10,FALSE))</f>
        <v/>
      </c>
      <c r="AF198" s="308" t="str">
        <f>IF(AF197="","",VLOOKUP(AF197,'別紙１-１　シフト記号表（従来型・ユニット型共通）'!$C$6:$L$47,10,FALSE))</f>
        <v/>
      </c>
      <c r="AG198" s="309" t="str">
        <f>IF(AG197="","",VLOOKUP(AG197,'別紙１-１　シフト記号表（従来型・ユニット型共通）'!$C$6:$L$47,10,FALSE))</f>
        <v/>
      </c>
      <c r="AH198" s="307" t="str">
        <f>IF(AH197="","",VLOOKUP(AH197,'別紙１-１　シフト記号表（従来型・ユニット型共通）'!$C$6:$L$47,10,FALSE))</f>
        <v/>
      </c>
      <c r="AI198" s="308" t="str">
        <f>IF(AI197="","",VLOOKUP(AI197,'別紙１-１　シフト記号表（従来型・ユニット型共通）'!$C$6:$L$47,10,FALSE))</f>
        <v/>
      </c>
      <c r="AJ198" s="308" t="str">
        <f>IF(AJ197="","",VLOOKUP(AJ197,'別紙１-１　シフト記号表（従来型・ユニット型共通）'!$C$6:$L$47,10,FALSE))</f>
        <v/>
      </c>
      <c r="AK198" s="308" t="str">
        <f>IF(AK197="","",VLOOKUP(AK197,'別紙１-１　シフト記号表（従来型・ユニット型共通）'!$C$6:$L$47,10,FALSE))</f>
        <v/>
      </c>
      <c r="AL198" s="308" t="str">
        <f>IF(AL197="","",VLOOKUP(AL197,'別紙１-１　シフト記号表（従来型・ユニット型共通）'!$C$6:$L$47,10,FALSE))</f>
        <v/>
      </c>
      <c r="AM198" s="308" t="str">
        <f>IF(AM197="","",VLOOKUP(AM197,'別紙１-１　シフト記号表（従来型・ユニット型共通）'!$C$6:$L$47,10,FALSE))</f>
        <v/>
      </c>
      <c r="AN198" s="309" t="str">
        <f>IF(AN197="","",VLOOKUP(AN197,'別紙１-１　シフト記号表（従来型・ユニット型共通）'!$C$6:$L$47,10,FALSE))</f>
        <v/>
      </c>
      <c r="AO198" s="307" t="str">
        <f>IF(AO197="","",VLOOKUP(AO197,'別紙１-１　シフト記号表（従来型・ユニット型共通）'!$C$6:$L$47,10,FALSE))</f>
        <v/>
      </c>
      <c r="AP198" s="308" t="str">
        <f>IF(AP197="","",VLOOKUP(AP197,'別紙１-１　シフト記号表（従来型・ユニット型共通）'!$C$6:$L$47,10,FALSE))</f>
        <v/>
      </c>
      <c r="AQ198" s="308" t="str">
        <f>IF(AQ197="","",VLOOKUP(AQ197,'別紙１-１　シフト記号表（従来型・ユニット型共通）'!$C$6:$L$47,10,FALSE))</f>
        <v/>
      </c>
      <c r="AR198" s="308" t="str">
        <f>IF(AR197="","",VLOOKUP(AR197,'別紙１-１　シフト記号表（従来型・ユニット型共通）'!$C$6:$L$47,10,FALSE))</f>
        <v/>
      </c>
      <c r="AS198" s="308" t="str">
        <f>IF(AS197="","",VLOOKUP(AS197,'別紙１-１　シフト記号表（従来型・ユニット型共通）'!$C$6:$L$47,10,FALSE))</f>
        <v/>
      </c>
      <c r="AT198" s="308" t="str">
        <f>IF(AT197="","",VLOOKUP(AT197,'別紙１-１　シフト記号表（従来型・ユニット型共通）'!$C$6:$L$47,10,FALSE))</f>
        <v/>
      </c>
      <c r="AU198" s="309" t="str">
        <f>IF(AU197="","",VLOOKUP(AU197,'別紙１-１　シフト記号表（従来型・ユニット型共通）'!$C$6:$L$47,10,FALSE))</f>
        <v/>
      </c>
      <c r="AV198" s="307" t="str">
        <f>IF(AV197="","",VLOOKUP(AV197,'別紙１-１　シフト記号表（従来型・ユニット型共通）'!$C$6:$L$47,10,FALSE))</f>
        <v/>
      </c>
      <c r="AW198" s="308" t="str">
        <f>IF(AW197="","",VLOOKUP(AW197,'別紙１-１　シフト記号表（従来型・ユニット型共通）'!$C$6:$L$47,10,FALSE))</f>
        <v/>
      </c>
      <c r="AX198" s="308" t="str">
        <f>IF(AX197="","",VLOOKUP(AX197,'別紙１-１　シフト記号表（従来型・ユニット型共通）'!$C$6:$L$47,10,FALSE))</f>
        <v/>
      </c>
      <c r="AY198" s="308" t="str">
        <f>IF(AY197="","",VLOOKUP(AY197,'別紙１-１　シフト記号表（従来型・ユニット型共通）'!$C$6:$L$47,10,FALSE))</f>
        <v/>
      </c>
      <c r="AZ198" s="308" t="str">
        <f>IF(AZ197="","",VLOOKUP(AZ197,'別紙１-１　シフト記号表（従来型・ユニット型共通）'!$C$6:$L$47,10,FALSE))</f>
        <v/>
      </c>
      <c r="BA198" s="308" t="str">
        <f>IF(BA197="","",VLOOKUP(BA197,'別紙１-１　シフト記号表（従来型・ユニット型共通）'!$C$6:$L$47,10,FALSE))</f>
        <v/>
      </c>
      <c r="BB198" s="309" t="str">
        <f>IF(BB197="","",VLOOKUP(BB197,'別紙１-１　シフト記号表（従来型・ユニット型共通）'!$C$6:$L$47,10,FALSE))</f>
        <v/>
      </c>
      <c r="BC198" s="307" t="str">
        <f>IF(BC197="","",VLOOKUP(BC197,'別紙１-１　シフト記号表（従来型・ユニット型共通）'!$C$6:$L$47,10,FALSE))</f>
        <v/>
      </c>
      <c r="BD198" s="308" t="str">
        <f>IF(BD197="","",VLOOKUP(BD197,'別紙１-１　シフト記号表（従来型・ユニット型共通）'!$C$6:$L$47,10,FALSE))</f>
        <v/>
      </c>
      <c r="BE198" s="308" t="str">
        <f>IF(BE197="","",VLOOKUP(BE197,'別紙１-１　シフト記号表（従来型・ユニット型共通）'!$C$6:$L$47,10,FALSE))</f>
        <v/>
      </c>
      <c r="BF198" s="1530">
        <f>IF($BI$3="４週",SUM(AA198:BB198),IF($BI$3="暦月",SUM(AA198:BE198),""))</f>
        <v>0</v>
      </c>
      <c r="BG198" s="1531"/>
      <c r="BH198" s="1532">
        <f>IF($BI$3="４週",BF198/4,IF($BI$3="暦月",(BF198/($BI$8/7)),""))</f>
        <v>0</v>
      </c>
      <c r="BI198" s="1531"/>
      <c r="BJ198" s="1527"/>
      <c r="BK198" s="1528"/>
      <c r="BL198" s="1528"/>
      <c r="BM198" s="1528"/>
      <c r="BN198" s="1529"/>
    </row>
    <row r="199" spans="2:66" ht="20.25" customHeight="1" x14ac:dyDescent="0.15">
      <c r="B199" s="1487">
        <f>B197+1</f>
        <v>92</v>
      </c>
      <c r="C199" s="1614"/>
      <c r="D199" s="1616"/>
      <c r="E199" s="1600"/>
      <c r="F199" s="1617"/>
      <c r="G199" s="1489"/>
      <c r="H199" s="1490"/>
      <c r="I199" s="302"/>
      <c r="J199" s="303"/>
      <c r="K199" s="302"/>
      <c r="L199" s="303"/>
      <c r="M199" s="1493"/>
      <c r="N199" s="1494"/>
      <c r="O199" s="1497"/>
      <c r="P199" s="1498"/>
      <c r="Q199" s="1498"/>
      <c r="R199" s="1490"/>
      <c r="S199" s="1501"/>
      <c r="T199" s="1502"/>
      <c r="U199" s="1502"/>
      <c r="V199" s="1502"/>
      <c r="W199" s="1503"/>
      <c r="X199" s="322" t="s">
        <v>921</v>
      </c>
      <c r="Z199" s="323"/>
      <c r="AA199" s="315"/>
      <c r="AB199" s="316"/>
      <c r="AC199" s="316"/>
      <c r="AD199" s="316"/>
      <c r="AE199" s="316"/>
      <c r="AF199" s="316"/>
      <c r="AG199" s="317"/>
      <c r="AH199" s="315"/>
      <c r="AI199" s="316"/>
      <c r="AJ199" s="316"/>
      <c r="AK199" s="316"/>
      <c r="AL199" s="316"/>
      <c r="AM199" s="316"/>
      <c r="AN199" s="317"/>
      <c r="AO199" s="315"/>
      <c r="AP199" s="316"/>
      <c r="AQ199" s="316"/>
      <c r="AR199" s="316"/>
      <c r="AS199" s="316"/>
      <c r="AT199" s="316"/>
      <c r="AU199" s="317"/>
      <c r="AV199" s="315"/>
      <c r="AW199" s="316"/>
      <c r="AX199" s="316"/>
      <c r="AY199" s="316"/>
      <c r="AZ199" s="316"/>
      <c r="BA199" s="316"/>
      <c r="BB199" s="317"/>
      <c r="BC199" s="315"/>
      <c r="BD199" s="316"/>
      <c r="BE199" s="318"/>
      <c r="BF199" s="1507"/>
      <c r="BG199" s="1508"/>
      <c r="BH199" s="1509"/>
      <c r="BI199" s="1510"/>
      <c r="BJ199" s="1511"/>
      <c r="BK199" s="1512"/>
      <c r="BL199" s="1512"/>
      <c r="BM199" s="1512"/>
      <c r="BN199" s="1513"/>
    </row>
    <row r="200" spans="2:66" ht="20.25" customHeight="1" x14ac:dyDescent="0.15">
      <c r="B200" s="1520"/>
      <c r="C200" s="1621"/>
      <c r="D200" s="1622"/>
      <c r="E200" s="1600"/>
      <c r="F200" s="1617"/>
      <c r="G200" s="1521"/>
      <c r="H200" s="1522"/>
      <c r="I200" s="324"/>
      <c r="J200" s="325">
        <f>G199</f>
        <v>0</v>
      </c>
      <c r="K200" s="324"/>
      <c r="L200" s="325">
        <f>M199</f>
        <v>0</v>
      </c>
      <c r="M200" s="1523"/>
      <c r="N200" s="1524"/>
      <c r="O200" s="1525"/>
      <c r="P200" s="1526"/>
      <c r="Q200" s="1526"/>
      <c r="R200" s="1522"/>
      <c r="S200" s="1501"/>
      <c r="T200" s="1502"/>
      <c r="U200" s="1502"/>
      <c r="V200" s="1502"/>
      <c r="W200" s="1503"/>
      <c r="X200" s="319" t="s">
        <v>924</v>
      </c>
      <c r="Y200" s="320"/>
      <c r="Z200" s="321"/>
      <c r="AA200" s="307" t="str">
        <f>IF(AA199="","",VLOOKUP(AA199,'別紙１-１　シフト記号表（従来型・ユニット型共通）'!$C$6:$L$47,10,FALSE))</f>
        <v/>
      </c>
      <c r="AB200" s="308" t="str">
        <f>IF(AB199="","",VLOOKUP(AB199,'別紙１-１　シフト記号表（従来型・ユニット型共通）'!$C$6:$L$47,10,FALSE))</f>
        <v/>
      </c>
      <c r="AC200" s="308" t="str">
        <f>IF(AC199="","",VLOOKUP(AC199,'別紙１-１　シフト記号表（従来型・ユニット型共通）'!$C$6:$L$47,10,FALSE))</f>
        <v/>
      </c>
      <c r="AD200" s="308" t="str">
        <f>IF(AD199="","",VLOOKUP(AD199,'別紙１-１　シフト記号表（従来型・ユニット型共通）'!$C$6:$L$47,10,FALSE))</f>
        <v/>
      </c>
      <c r="AE200" s="308" t="str">
        <f>IF(AE199="","",VLOOKUP(AE199,'別紙１-１　シフト記号表（従来型・ユニット型共通）'!$C$6:$L$47,10,FALSE))</f>
        <v/>
      </c>
      <c r="AF200" s="308" t="str">
        <f>IF(AF199="","",VLOOKUP(AF199,'別紙１-１　シフト記号表（従来型・ユニット型共通）'!$C$6:$L$47,10,FALSE))</f>
        <v/>
      </c>
      <c r="AG200" s="309" t="str">
        <f>IF(AG199="","",VLOOKUP(AG199,'別紙１-１　シフト記号表（従来型・ユニット型共通）'!$C$6:$L$47,10,FALSE))</f>
        <v/>
      </c>
      <c r="AH200" s="307" t="str">
        <f>IF(AH199="","",VLOOKUP(AH199,'別紙１-１　シフト記号表（従来型・ユニット型共通）'!$C$6:$L$47,10,FALSE))</f>
        <v/>
      </c>
      <c r="AI200" s="308" t="str">
        <f>IF(AI199="","",VLOOKUP(AI199,'別紙１-１　シフト記号表（従来型・ユニット型共通）'!$C$6:$L$47,10,FALSE))</f>
        <v/>
      </c>
      <c r="AJ200" s="308" t="str">
        <f>IF(AJ199="","",VLOOKUP(AJ199,'別紙１-１　シフト記号表（従来型・ユニット型共通）'!$C$6:$L$47,10,FALSE))</f>
        <v/>
      </c>
      <c r="AK200" s="308" t="str">
        <f>IF(AK199="","",VLOOKUP(AK199,'別紙１-１　シフト記号表（従来型・ユニット型共通）'!$C$6:$L$47,10,FALSE))</f>
        <v/>
      </c>
      <c r="AL200" s="308" t="str">
        <f>IF(AL199="","",VLOOKUP(AL199,'別紙１-１　シフト記号表（従来型・ユニット型共通）'!$C$6:$L$47,10,FALSE))</f>
        <v/>
      </c>
      <c r="AM200" s="308" t="str">
        <f>IF(AM199="","",VLOOKUP(AM199,'別紙１-１　シフト記号表（従来型・ユニット型共通）'!$C$6:$L$47,10,FALSE))</f>
        <v/>
      </c>
      <c r="AN200" s="309" t="str">
        <f>IF(AN199="","",VLOOKUP(AN199,'別紙１-１　シフト記号表（従来型・ユニット型共通）'!$C$6:$L$47,10,FALSE))</f>
        <v/>
      </c>
      <c r="AO200" s="307" t="str">
        <f>IF(AO199="","",VLOOKUP(AO199,'別紙１-１　シフト記号表（従来型・ユニット型共通）'!$C$6:$L$47,10,FALSE))</f>
        <v/>
      </c>
      <c r="AP200" s="308" t="str">
        <f>IF(AP199="","",VLOOKUP(AP199,'別紙１-１　シフト記号表（従来型・ユニット型共通）'!$C$6:$L$47,10,FALSE))</f>
        <v/>
      </c>
      <c r="AQ200" s="308" t="str">
        <f>IF(AQ199="","",VLOOKUP(AQ199,'別紙１-１　シフト記号表（従来型・ユニット型共通）'!$C$6:$L$47,10,FALSE))</f>
        <v/>
      </c>
      <c r="AR200" s="308" t="str">
        <f>IF(AR199="","",VLOOKUP(AR199,'別紙１-１　シフト記号表（従来型・ユニット型共通）'!$C$6:$L$47,10,FALSE))</f>
        <v/>
      </c>
      <c r="AS200" s="308" t="str">
        <f>IF(AS199="","",VLOOKUP(AS199,'別紙１-１　シフト記号表（従来型・ユニット型共通）'!$C$6:$L$47,10,FALSE))</f>
        <v/>
      </c>
      <c r="AT200" s="308" t="str">
        <f>IF(AT199="","",VLOOKUP(AT199,'別紙１-１　シフト記号表（従来型・ユニット型共通）'!$C$6:$L$47,10,FALSE))</f>
        <v/>
      </c>
      <c r="AU200" s="309" t="str">
        <f>IF(AU199="","",VLOOKUP(AU199,'別紙１-１　シフト記号表（従来型・ユニット型共通）'!$C$6:$L$47,10,FALSE))</f>
        <v/>
      </c>
      <c r="AV200" s="307" t="str">
        <f>IF(AV199="","",VLOOKUP(AV199,'別紙１-１　シフト記号表（従来型・ユニット型共通）'!$C$6:$L$47,10,FALSE))</f>
        <v/>
      </c>
      <c r="AW200" s="308" t="str">
        <f>IF(AW199="","",VLOOKUP(AW199,'別紙１-１　シフト記号表（従来型・ユニット型共通）'!$C$6:$L$47,10,FALSE))</f>
        <v/>
      </c>
      <c r="AX200" s="308" t="str">
        <f>IF(AX199="","",VLOOKUP(AX199,'別紙１-１　シフト記号表（従来型・ユニット型共通）'!$C$6:$L$47,10,FALSE))</f>
        <v/>
      </c>
      <c r="AY200" s="308" t="str">
        <f>IF(AY199="","",VLOOKUP(AY199,'別紙１-１　シフト記号表（従来型・ユニット型共通）'!$C$6:$L$47,10,FALSE))</f>
        <v/>
      </c>
      <c r="AZ200" s="308" t="str">
        <f>IF(AZ199="","",VLOOKUP(AZ199,'別紙１-１　シフト記号表（従来型・ユニット型共通）'!$C$6:$L$47,10,FALSE))</f>
        <v/>
      </c>
      <c r="BA200" s="308" t="str">
        <f>IF(BA199="","",VLOOKUP(BA199,'別紙１-１　シフト記号表（従来型・ユニット型共通）'!$C$6:$L$47,10,FALSE))</f>
        <v/>
      </c>
      <c r="BB200" s="309" t="str">
        <f>IF(BB199="","",VLOOKUP(BB199,'別紙１-１　シフト記号表（従来型・ユニット型共通）'!$C$6:$L$47,10,FALSE))</f>
        <v/>
      </c>
      <c r="BC200" s="307" t="str">
        <f>IF(BC199="","",VLOOKUP(BC199,'別紙１-１　シフト記号表（従来型・ユニット型共通）'!$C$6:$L$47,10,FALSE))</f>
        <v/>
      </c>
      <c r="BD200" s="308" t="str">
        <f>IF(BD199="","",VLOOKUP(BD199,'別紙１-１　シフト記号表（従来型・ユニット型共通）'!$C$6:$L$47,10,FALSE))</f>
        <v/>
      </c>
      <c r="BE200" s="308" t="str">
        <f>IF(BE199="","",VLOOKUP(BE199,'別紙１-１　シフト記号表（従来型・ユニット型共通）'!$C$6:$L$47,10,FALSE))</f>
        <v/>
      </c>
      <c r="BF200" s="1530">
        <f>IF($BI$3="４週",SUM(AA200:BB200),IF($BI$3="暦月",SUM(AA200:BE200),""))</f>
        <v>0</v>
      </c>
      <c r="BG200" s="1531"/>
      <c r="BH200" s="1532">
        <f>IF($BI$3="４週",BF200/4,IF($BI$3="暦月",(BF200/($BI$8/7)),""))</f>
        <v>0</v>
      </c>
      <c r="BI200" s="1531"/>
      <c r="BJ200" s="1527"/>
      <c r="BK200" s="1528"/>
      <c r="BL200" s="1528"/>
      <c r="BM200" s="1528"/>
      <c r="BN200" s="1529"/>
    </row>
    <row r="201" spans="2:66" ht="20.25" customHeight="1" x14ac:dyDescent="0.15">
      <c r="B201" s="1487">
        <f>B199+1</f>
        <v>93</v>
      </c>
      <c r="C201" s="1614"/>
      <c r="D201" s="1616"/>
      <c r="E201" s="1600"/>
      <c r="F201" s="1617"/>
      <c r="G201" s="1489"/>
      <c r="H201" s="1490"/>
      <c r="I201" s="302"/>
      <c r="J201" s="303"/>
      <c r="K201" s="302"/>
      <c r="L201" s="303"/>
      <c r="M201" s="1493"/>
      <c r="N201" s="1494"/>
      <c r="O201" s="1497"/>
      <c r="P201" s="1498"/>
      <c r="Q201" s="1498"/>
      <c r="R201" s="1490"/>
      <c r="S201" s="1501"/>
      <c r="T201" s="1502"/>
      <c r="U201" s="1502"/>
      <c r="V201" s="1502"/>
      <c r="W201" s="1503"/>
      <c r="X201" s="322" t="s">
        <v>921</v>
      </c>
      <c r="Z201" s="323"/>
      <c r="AA201" s="315"/>
      <c r="AB201" s="316"/>
      <c r="AC201" s="316"/>
      <c r="AD201" s="316"/>
      <c r="AE201" s="316"/>
      <c r="AF201" s="316"/>
      <c r="AG201" s="317"/>
      <c r="AH201" s="315"/>
      <c r="AI201" s="316"/>
      <c r="AJ201" s="316"/>
      <c r="AK201" s="316"/>
      <c r="AL201" s="316"/>
      <c r="AM201" s="316"/>
      <c r="AN201" s="317"/>
      <c r="AO201" s="315"/>
      <c r="AP201" s="316"/>
      <c r="AQ201" s="316"/>
      <c r="AR201" s="316"/>
      <c r="AS201" s="316"/>
      <c r="AT201" s="316"/>
      <c r="AU201" s="317"/>
      <c r="AV201" s="315"/>
      <c r="AW201" s="316"/>
      <c r="AX201" s="316"/>
      <c r="AY201" s="316"/>
      <c r="AZ201" s="316"/>
      <c r="BA201" s="316"/>
      <c r="BB201" s="317"/>
      <c r="BC201" s="315"/>
      <c r="BD201" s="316"/>
      <c r="BE201" s="318"/>
      <c r="BF201" s="1507"/>
      <c r="BG201" s="1508"/>
      <c r="BH201" s="1509"/>
      <c r="BI201" s="1510"/>
      <c r="BJ201" s="1511"/>
      <c r="BK201" s="1512"/>
      <c r="BL201" s="1512"/>
      <c r="BM201" s="1512"/>
      <c r="BN201" s="1513"/>
    </row>
    <row r="202" spans="2:66" ht="20.25" customHeight="1" x14ac:dyDescent="0.15">
      <c r="B202" s="1520"/>
      <c r="C202" s="1621"/>
      <c r="D202" s="1622"/>
      <c r="E202" s="1600"/>
      <c r="F202" s="1617"/>
      <c r="G202" s="1521"/>
      <c r="H202" s="1522"/>
      <c r="I202" s="324"/>
      <c r="J202" s="325">
        <f>G201</f>
        <v>0</v>
      </c>
      <c r="K202" s="324"/>
      <c r="L202" s="325">
        <f>M201</f>
        <v>0</v>
      </c>
      <c r="M202" s="1523"/>
      <c r="N202" s="1524"/>
      <c r="O202" s="1525"/>
      <c r="P202" s="1526"/>
      <c r="Q202" s="1526"/>
      <c r="R202" s="1522"/>
      <c r="S202" s="1501"/>
      <c r="T202" s="1502"/>
      <c r="U202" s="1502"/>
      <c r="V202" s="1502"/>
      <c r="W202" s="1503"/>
      <c r="X202" s="319" t="s">
        <v>924</v>
      </c>
      <c r="Y202" s="320"/>
      <c r="Z202" s="321"/>
      <c r="AA202" s="307" t="str">
        <f>IF(AA201="","",VLOOKUP(AA201,'別紙１-１　シフト記号表（従来型・ユニット型共通）'!$C$6:$L$47,10,FALSE))</f>
        <v/>
      </c>
      <c r="AB202" s="308" t="str">
        <f>IF(AB201="","",VLOOKUP(AB201,'別紙１-１　シフト記号表（従来型・ユニット型共通）'!$C$6:$L$47,10,FALSE))</f>
        <v/>
      </c>
      <c r="AC202" s="308" t="str">
        <f>IF(AC201="","",VLOOKUP(AC201,'別紙１-１　シフト記号表（従来型・ユニット型共通）'!$C$6:$L$47,10,FALSE))</f>
        <v/>
      </c>
      <c r="AD202" s="308" t="str">
        <f>IF(AD201="","",VLOOKUP(AD201,'別紙１-１　シフト記号表（従来型・ユニット型共通）'!$C$6:$L$47,10,FALSE))</f>
        <v/>
      </c>
      <c r="AE202" s="308" t="str">
        <f>IF(AE201="","",VLOOKUP(AE201,'別紙１-１　シフト記号表（従来型・ユニット型共通）'!$C$6:$L$47,10,FALSE))</f>
        <v/>
      </c>
      <c r="AF202" s="308" t="str">
        <f>IF(AF201="","",VLOOKUP(AF201,'別紙１-１　シフト記号表（従来型・ユニット型共通）'!$C$6:$L$47,10,FALSE))</f>
        <v/>
      </c>
      <c r="AG202" s="309" t="str">
        <f>IF(AG201="","",VLOOKUP(AG201,'別紙１-１　シフト記号表（従来型・ユニット型共通）'!$C$6:$L$47,10,FALSE))</f>
        <v/>
      </c>
      <c r="AH202" s="307" t="str">
        <f>IF(AH201="","",VLOOKUP(AH201,'別紙１-１　シフト記号表（従来型・ユニット型共通）'!$C$6:$L$47,10,FALSE))</f>
        <v/>
      </c>
      <c r="AI202" s="308" t="str">
        <f>IF(AI201="","",VLOOKUP(AI201,'別紙１-１　シフト記号表（従来型・ユニット型共通）'!$C$6:$L$47,10,FALSE))</f>
        <v/>
      </c>
      <c r="AJ202" s="308" t="str">
        <f>IF(AJ201="","",VLOOKUP(AJ201,'別紙１-１　シフト記号表（従来型・ユニット型共通）'!$C$6:$L$47,10,FALSE))</f>
        <v/>
      </c>
      <c r="AK202" s="308" t="str">
        <f>IF(AK201="","",VLOOKUP(AK201,'別紙１-１　シフト記号表（従来型・ユニット型共通）'!$C$6:$L$47,10,FALSE))</f>
        <v/>
      </c>
      <c r="AL202" s="308" t="str">
        <f>IF(AL201="","",VLOOKUP(AL201,'別紙１-１　シフト記号表（従来型・ユニット型共通）'!$C$6:$L$47,10,FALSE))</f>
        <v/>
      </c>
      <c r="AM202" s="308" t="str">
        <f>IF(AM201="","",VLOOKUP(AM201,'別紙１-１　シフト記号表（従来型・ユニット型共通）'!$C$6:$L$47,10,FALSE))</f>
        <v/>
      </c>
      <c r="AN202" s="309" t="str">
        <f>IF(AN201="","",VLOOKUP(AN201,'別紙１-１　シフト記号表（従来型・ユニット型共通）'!$C$6:$L$47,10,FALSE))</f>
        <v/>
      </c>
      <c r="AO202" s="307" t="str">
        <f>IF(AO201="","",VLOOKUP(AO201,'別紙１-１　シフト記号表（従来型・ユニット型共通）'!$C$6:$L$47,10,FALSE))</f>
        <v/>
      </c>
      <c r="AP202" s="308" t="str">
        <f>IF(AP201="","",VLOOKUP(AP201,'別紙１-１　シフト記号表（従来型・ユニット型共通）'!$C$6:$L$47,10,FALSE))</f>
        <v/>
      </c>
      <c r="AQ202" s="308" t="str">
        <f>IF(AQ201="","",VLOOKUP(AQ201,'別紙１-１　シフト記号表（従来型・ユニット型共通）'!$C$6:$L$47,10,FALSE))</f>
        <v/>
      </c>
      <c r="AR202" s="308" t="str">
        <f>IF(AR201="","",VLOOKUP(AR201,'別紙１-１　シフト記号表（従来型・ユニット型共通）'!$C$6:$L$47,10,FALSE))</f>
        <v/>
      </c>
      <c r="AS202" s="308" t="str">
        <f>IF(AS201="","",VLOOKUP(AS201,'別紙１-１　シフト記号表（従来型・ユニット型共通）'!$C$6:$L$47,10,FALSE))</f>
        <v/>
      </c>
      <c r="AT202" s="308" t="str">
        <f>IF(AT201="","",VLOOKUP(AT201,'別紙１-１　シフト記号表（従来型・ユニット型共通）'!$C$6:$L$47,10,FALSE))</f>
        <v/>
      </c>
      <c r="AU202" s="309" t="str">
        <f>IF(AU201="","",VLOOKUP(AU201,'別紙１-１　シフト記号表（従来型・ユニット型共通）'!$C$6:$L$47,10,FALSE))</f>
        <v/>
      </c>
      <c r="AV202" s="307" t="str">
        <f>IF(AV201="","",VLOOKUP(AV201,'別紙１-１　シフト記号表（従来型・ユニット型共通）'!$C$6:$L$47,10,FALSE))</f>
        <v/>
      </c>
      <c r="AW202" s="308" t="str">
        <f>IF(AW201="","",VLOOKUP(AW201,'別紙１-１　シフト記号表（従来型・ユニット型共通）'!$C$6:$L$47,10,FALSE))</f>
        <v/>
      </c>
      <c r="AX202" s="308" t="str">
        <f>IF(AX201="","",VLOOKUP(AX201,'別紙１-１　シフト記号表（従来型・ユニット型共通）'!$C$6:$L$47,10,FALSE))</f>
        <v/>
      </c>
      <c r="AY202" s="308" t="str">
        <f>IF(AY201="","",VLOOKUP(AY201,'別紙１-１　シフト記号表（従来型・ユニット型共通）'!$C$6:$L$47,10,FALSE))</f>
        <v/>
      </c>
      <c r="AZ202" s="308" t="str">
        <f>IF(AZ201="","",VLOOKUP(AZ201,'別紙１-１　シフト記号表（従来型・ユニット型共通）'!$C$6:$L$47,10,FALSE))</f>
        <v/>
      </c>
      <c r="BA202" s="308" t="str">
        <f>IF(BA201="","",VLOOKUP(BA201,'別紙１-１　シフト記号表（従来型・ユニット型共通）'!$C$6:$L$47,10,FALSE))</f>
        <v/>
      </c>
      <c r="BB202" s="309" t="str">
        <f>IF(BB201="","",VLOOKUP(BB201,'別紙１-１　シフト記号表（従来型・ユニット型共通）'!$C$6:$L$47,10,FALSE))</f>
        <v/>
      </c>
      <c r="BC202" s="307" t="str">
        <f>IF(BC201="","",VLOOKUP(BC201,'別紙１-１　シフト記号表（従来型・ユニット型共通）'!$C$6:$L$47,10,FALSE))</f>
        <v/>
      </c>
      <c r="BD202" s="308" t="str">
        <f>IF(BD201="","",VLOOKUP(BD201,'別紙１-１　シフト記号表（従来型・ユニット型共通）'!$C$6:$L$47,10,FALSE))</f>
        <v/>
      </c>
      <c r="BE202" s="308" t="str">
        <f>IF(BE201="","",VLOOKUP(BE201,'別紙１-１　シフト記号表（従来型・ユニット型共通）'!$C$6:$L$47,10,FALSE))</f>
        <v/>
      </c>
      <c r="BF202" s="1530">
        <f>IF($BI$3="４週",SUM(AA202:BB202),IF($BI$3="暦月",SUM(AA202:BE202),""))</f>
        <v>0</v>
      </c>
      <c r="BG202" s="1531"/>
      <c r="BH202" s="1532">
        <f>IF($BI$3="４週",BF202/4,IF($BI$3="暦月",(BF202/($BI$8/7)),""))</f>
        <v>0</v>
      </c>
      <c r="BI202" s="1531"/>
      <c r="BJ202" s="1527"/>
      <c r="BK202" s="1528"/>
      <c r="BL202" s="1528"/>
      <c r="BM202" s="1528"/>
      <c r="BN202" s="1529"/>
    </row>
    <row r="203" spans="2:66" ht="20.25" customHeight="1" x14ac:dyDescent="0.15">
      <c r="B203" s="1487">
        <f>B201+1</f>
        <v>94</v>
      </c>
      <c r="C203" s="1614"/>
      <c r="D203" s="1616"/>
      <c r="E203" s="1600"/>
      <c r="F203" s="1617"/>
      <c r="G203" s="1489"/>
      <c r="H203" s="1490"/>
      <c r="I203" s="302"/>
      <c r="J203" s="303"/>
      <c r="K203" s="302"/>
      <c r="L203" s="303"/>
      <c r="M203" s="1493"/>
      <c r="N203" s="1494"/>
      <c r="O203" s="1497"/>
      <c r="P203" s="1498"/>
      <c r="Q203" s="1498"/>
      <c r="R203" s="1490"/>
      <c r="S203" s="1501"/>
      <c r="T203" s="1502"/>
      <c r="U203" s="1502"/>
      <c r="V203" s="1502"/>
      <c r="W203" s="1503"/>
      <c r="X203" s="322" t="s">
        <v>921</v>
      </c>
      <c r="Z203" s="323"/>
      <c r="AA203" s="315"/>
      <c r="AB203" s="316"/>
      <c r="AC203" s="316"/>
      <c r="AD203" s="316"/>
      <c r="AE203" s="316"/>
      <c r="AF203" s="316"/>
      <c r="AG203" s="317"/>
      <c r="AH203" s="315"/>
      <c r="AI203" s="316"/>
      <c r="AJ203" s="316"/>
      <c r="AK203" s="316"/>
      <c r="AL203" s="316"/>
      <c r="AM203" s="316"/>
      <c r="AN203" s="317"/>
      <c r="AO203" s="315"/>
      <c r="AP203" s="316"/>
      <c r="AQ203" s="316"/>
      <c r="AR203" s="316"/>
      <c r="AS203" s="316"/>
      <c r="AT203" s="316"/>
      <c r="AU203" s="317"/>
      <c r="AV203" s="315"/>
      <c r="AW203" s="316"/>
      <c r="AX203" s="316"/>
      <c r="AY203" s="316"/>
      <c r="AZ203" s="316"/>
      <c r="BA203" s="316"/>
      <c r="BB203" s="317"/>
      <c r="BC203" s="315"/>
      <c r="BD203" s="316"/>
      <c r="BE203" s="318"/>
      <c r="BF203" s="1507"/>
      <c r="BG203" s="1508"/>
      <c r="BH203" s="1509"/>
      <c r="BI203" s="1510"/>
      <c r="BJ203" s="1511"/>
      <c r="BK203" s="1512"/>
      <c r="BL203" s="1512"/>
      <c r="BM203" s="1512"/>
      <c r="BN203" s="1513"/>
    </row>
    <row r="204" spans="2:66" ht="20.25" customHeight="1" x14ac:dyDescent="0.15">
      <c r="B204" s="1520"/>
      <c r="C204" s="1621"/>
      <c r="D204" s="1622"/>
      <c r="E204" s="1600"/>
      <c r="F204" s="1617"/>
      <c r="G204" s="1521"/>
      <c r="H204" s="1522"/>
      <c r="I204" s="324"/>
      <c r="J204" s="325">
        <f>G203</f>
        <v>0</v>
      </c>
      <c r="K204" s="324"/>
      <c r="L204" s="325">
        <f>M203</f>
        <v>0</v>
      </c>
      <c r="M204" s="1523"/>
      <c r="N204" s="1524"/>
      <c r="O204" s="1525"/>
      <c r="P204" s="1526"/>
      <c r="Q204" s="1526"/>
      <c r="R204" s="1522"/>
      <c r="S204" s="1501"/>
      <c r="T204" s="1502"/>
      <c r="U204" s="1502"/>
      <c r="V204" s="1502"/>
      <c r="W204" s="1503"/>
      <c r="X204" s="319" t="s">
        <v>924</v>
      </c>
      <c r="Y204" s="320"/>
      <c r="Z204" s="321"/>
      <c r="AA204" s="307" t="str">
        <f>IF(AA203="","",VLOOKUP(AA203,'別紙１-１　シフト記号表（従来型・ユニット型共通）'!$C$6:$L$47,10,FALSE))</f>
        <v/>
      </c>
      <c r="AB204" s="308" t="str">
        <f>IF(AB203="","",VLOOKUP(AB203,'別紙１-１　シフト記号表（従来型・ユニット型共通）'!$C$6:$L$47,10,FALSE))</f>
        <v/>
      </c>
      <c r="AC204" s="308" t="str">
        <f>IF(AC203="","",VLOOKUP(AC203,'別紙１-１　シフト記号表（従来型・ユニット型共通）'!$C$6:$L$47,10,FALSE))</f>
        <v/>
      </c>
      <c r="AD204" s="308" t="str">
        <f>IF(AD203="","",VLOOKUP(AD203,'別紙１-１　シフト記号表（従来型・ユニット型共通）'!$C$6:$L$47,10,FALSE))</f>
        <v/>
      </c>
      <c r="AE204" s="308" t="str">
        <f>IF(AE203="","",VLOOKUP(AE203,'別紙１-１　シフト記号表（従来型・ユニット型共通）'!$C$6:$L$47,10,FALSE))</f>
        <v/>
      </c>
      <c r="AF204" s="308" t="str">
        <f>IF(AF203="","",VLOOKUP(AF203,'別紙１-１　シフト記号表（従来型・ユニット型共通）'!$C$6:$L$47,10,FALSE))</f>
        <v/>
      </c>
      <c r="AG204" s="309" t="str">
        <f>IF(AG203="","",VLOOKUP(AG203,'別紙１-１　シフト記号表（従来型・ユニット型共通）'!$C$6:$L$47,10,FALSE))</f>
        <v/>
      </c>
      <c r="AH204" s="307" t="str">
        <f>IF(AH203="","",VLOOKUP(AH203,'別紙１-１　シフト記号表（従来型・ユニット型共通）'!$C$6:$L$47,10,FALSE))</f>
        <v/>
      </c>
      <c r="AI204" s="308" t="str">
        <f>IF(AI203="","",VLOOKUP(AI203,'別紙１-１　シフト記号表（従来型・ユニット型共通）'!$C$6:$L$47,10,FALSE))</f>
        <v/>
      </c>
      <c r="AJ204" s="308" t="str">
        <f>IF(AJ203="","",VLOOKUP(AJ203,'別紙１-１　シフト記号表（従来型・ユニット型共通）'!$C$6:$L$47,10,FALSE))</f>
        <v/>
      </c>
      <c r="AK204" s="308" t="str">
        <f>IF(AK203="","",VLOOKUP(AK203,'別紙１-１　シフト記号表（従来型・ユニット型共通）'!$C$6:$L$47,10,FALSE))</f>
        <v/>
      </c>
      <c r="AL204" s="308" t="str">
        <f>IF(AL203="","",VLOOKUP(AL203,'別紙１-１　シフト記号表（従来型・ユニット型共通）'!$C$6:$L$47,10,FALSE))</f>
        <v/>
      </c>
      <c r="AM204" s="308" t="str">
        <f>IF(AM203="","",VLOOKUP(AM203,'別紙１-１　シフト記号表（従来型・ユニット型共通）'!$C$6:$L$47,10,FALSE))</f>
        <v/>
      </c>
      <c r="AN204" s="309" t="str">
        <f>IF(AN203="","",VLOOKUP(AN203,'別紙１-１　シフト記号表（従来型・ユニット型共通）'!$C$6:$L$47,10,FALSE))</f>
        <v/>
      </c>
      <c r="AO204" s="307" t="str">
        <f>IF(AO203="","",VLOOKUP(AO203,'別紙１-１　シフト記号表（従来型・ユニット型共通）'!$C$6:$L$47,10,FALSE))</f>
        <v/>
      </c>
      <c r="AP204" s="308" t="str">
        <f>IF(AP203="","",VLOOKUP(AP203,'別紙１-１　シフト記号表（従来型・ユニット型共通）'!$C$6:$L$47,10,FALSE))</f>
        <v/>
      </c>
      <c r="AQ204" s="308" t="str">
        <f>IF(AQ203="","",VLOOKUP(AQ203,'別紙１-１　シフト記号表（従来型・ユニット型共通）'!$C$6:$L$47,10,FALSE))</f>
        <v/>
      </c>
      <c r="AR204" s="308" t="str">
        <f>IF(AR203="","",VLOOKUP(AR203,'別紙１-１　シフト記号表（従来型・ユニット型共通）'!$C$6:$L$47,10,FALSE))</f>
        <v/>
      </c>
      <c r="AS204" s="308" t="str">
        <f>IF(AS203="","",VLOOKUP(AS203,'別紙１-１　シフト記号表（従来型・ユニット型共通）'!$C$6:$L$47,10,FALSE))</f>
        <v/>
      </c>
      <c r="AT204" s="308" t="str">
        <f>IF(AT203="","",VLOOKUP(AT203,'別紙１-１　シフト記号表（従来型・ユニット型共通）'!$C$6:$L$47,10,FALSE))</f>
        <v/>
      </c>
      <c r="AU204" s="309" t="str">
        <f>IF(AU203="","",VLOOKUP(AU203,'別紙１-１　シフト記号表（従来型・ユニット型共通）'!$C$6:$L$47,10,FALSE))</f>
        <v/>
      </c>
      <c r="AV204" s="307" t="str">
        <f>IF(AV203="","",VLOOKUP(AV203,'別紙１-１　シフト記号表（従来型・ユニット型共通）'!$C$6:$L$47,10,FALSE))</f>
        <v/>
      </c>
      <c r="AW204" s="308" t="str">
        <f>IF(AW203="","",VLOOKUP(AW203,'別紙１-１　シフト記号表（従来型・ユニット型共通）'!$C$6:$L$47,10,FALSE))</f>
        <v/>
      </c>
      <c r="AX204" s="308" t="str">
        <f>IF(AX203="","",VLOOKUP(AX203,'別紙１-１　シフト記号表（従来型・ユニット型共通）'!$C$6:$L$47,10,FALSE))</f>
        <v/>
      </c>
      <c r="AY204" s="308" t="str">
        <f>IF(AY203="","",VLOOKUP(AY203,'別紙１-１　シフト記号表（従来型・ユニット型共通）'!$C$6:$L$47,10,FALSE))</f>
        <v/>
      </c>
      <c r="AZ204" s="308" t="str">
        <f>IF(AZ203="","",VLOOKUP(AZ203,'別紙１-１　シフト記号表（従来型・ユニット型共通）'!$C$6:$L$47,10,FALSE))</f>
        <v/>
      </c>
      <c r="BA204" s="308" t="str">
        <f>IF(BA203="","",VLOOKUP(BA203,'別紙１-１　シフト記号表（従来型・ユニット型共通）'!$C$6:$L$47,10,FALSE))</f>
        <v/>
      </c>
      <c r="BB204" s="309" t="str">
        <f>IF(BB203="","",VLOOKUP(BB203,'別紙１-１　シフト記号表（従来型・ユニット型共通）'!$C$6:$L$47,10,FALSE))</f>
        <v/>
      </c>
      <c r="BC204" s="307" t="str">
        <f>IF(BC203="","",VLOOKUP(BC203,'別紙１-１　シフト記号表（従来型・ユニット型共通）'!$C$6:$L$47,10,FALSE))</f>
        <v/>
      </c>
      <c r="BD204" s="308" t="str">
        <f>IF(BD203="","",VLOOKUP(BD203,'別紙１-１　シフト記号表（従来型・ユニット型共通）'!$C$6:$L$47,10,FALSE))</f>
        <v/>
      </c>
      <c r="BE204" s="308" t="str">
        <f>IF(BE203="","",VLOOKUP(BE203,'別紙１-１　シフト記号表（従来型・ユニット型共通）'!$C$6:$L$47,10,FALSE))</f>
        <v/>
      </c>
      <c r="BF204" s="1530">
        <f>IF($BI$3="４週",SUM(AA204:BB204),IF($BI$3="暦月",SUM(AA204:BE204),""))</f>
        <v>0</v>
      </c>
      <c r="BG204" s="1531"/>
      <c r="BH204" s="1532">
        <f>IF($BI$3="４週",BF204/4,IF($BI$3="暦月",(BF204/($BI$8/7)),""))</f>
        <v>0</v>
      </c>
      <c r="BI204" s="1531"/>
      <c r="BJ204" s="1527"/>
      <c r="BK204" s="1528"/>
      <c r="BL204" s="1528"/>
      <c r="BM204" s="1528"/>
      <c r="BN204" s="1529"/>
    </row>
    <row r="205" spans="2:66" ht="20.25" customHeight="1" x14ac:dyDescent="0.15">
      <c r="B205" s="1487">
        <f>B203+1</f>
        <v>95</v>
      </c>
      <c r="C205" s="1614"/>
      <c r="D205" s="1616"/>
      <c r="E205" s="1600"/>
      <c r="F205" s="1617"/>
      <c r="G205" s="1489"/>
      <c r="H205" s="1490"/>
      <c r="I205" s="302"/>
      <c r="J205" s="303"/>
      <c r="K205" s="302"/>
      <c r="L205" s="303"/>
      <c r="M205" s="1493"/>
      <c r="N205" s="1494"/>
      <c r="O205" s="1497"/>
      <c r="P205" s="1498"/>
      <c r="Q205" s="1498"/>
      <c r="R205" s="1490"/>
      <c r="S205" s="1501"/>
      <c r="T205" s="1502"/>
      <c r="U205" s="1502"/>
      <c r="V205" s="1502"/>
      <c r="W205" s="1503"/>
      <c r="X205" s="322" t="s">
        <v>921</v>
      </c>
      <c r="Z205" s="323"/>
      <c r="AA205" s="315"/>
      <c r="AB205" s="316"/>
      <c r="AC205" s="316"/>
      <c r="AD205" s="316"/>
      <c r="AE205" s="316"/>
      <c r="AF205" s="316"/>
      <c r="AG205" s="317"/>
      <c r="AH205" s="315"/>
      <c r="AI205" s="316"/>
      <c r="AJ205" s="316"/>
      <c r="AK205" s="316"/>
      <c r="AL205" s="316"/>
      <c r="AM205" s="316"/>
      <c r="AN205" s="317"/>
      <c r="AO205" s="315"/>
      <c r="AP205" s="316"/>
      <c r="AQ205" s="316"/>
      <c r="AR205" s="316"/>
      <c r="AS205" s="316"/>
      <c r="AT205" s="316"/>
      <c r="AU205" s="317"/>
      <c r="AV205" s="315"/>
      <c r="AW205" s="316"/>
      <c r="AX205" s="316"/>
      <c r="AY205" s="316"/>
      <c r="AZ205" s="316"/>
      <c r="BA205" s="316"/>
      <c r="BB205" s="317"/>
      <c r="BC205" s="315"/>
      <c r="BD205" s="316"/>
      <c r="BE205" s="318"/>
      <c r="BF205" s="1507"/>
      <c r="BG205" s="1508"/>
      <c r="BH205" s="1509"/>
      <c r="BI205" s="1510"/>
      <c r="BJ205" s="1511"/>
      <c r="BK205" s="1512"/>
      <c r="BL205" s="1512"/>
      <c r="BM205" s="1512"/>
      <c r="BN205" s="1513"/>
    </row>
    <row r="206" spans="2:66" ht="20.25" customHeight="1" x14ac:dyDescent="0.15">
      <c r="B206" s="1520"/>
      <c r="C206" s="1621"/>
      <c r="D206" s="1622"/>
      <c r="E206" s="1600"/>
      <c r="F206" s="1617"/>
      <c r="G206" s="1521"/>
      <c r="H206" s="1522"/>
      <c r="I206" s="324"/>
      <c r="J206" s="325">
        <f>G205</f>
        <v>0</v>
      </c>
      <c r="K206" s="324"/>
      <c r="L206" s="325">
        <f>M205</f>
        <v>0</v>
      </c>
      <c r="M206" s="1523"/>
      <c r="N206" s="1524"/>
      <c r="O206" s="1525"/>
      <c r="P206" s="1526"/>
      <c r="Q206" s="1526"/>
      <c r="R206" s="1522"/>
      <c r="S206" s="1501"/>
      <c r="T206" s="1502"/>
      <c r="U206" s="1502"/>
      <c r="V206" s="1502"/>
      <c r="W206" s="1503"/>
      <c r="X206" s="319" t="s">
        <v>924</v>
      </c>
      <c r="Y206" s="320"/>
      <c r="Z206" s="321"/>
      <c r="AA206" s="307" t="str">
        <f>IF(AA205="","",VLOOKUP(AA205,'別紙１-１　シフト記号表（従来型・ユニット型共通）'!$C$6:$L$47,10,FALSE))</f>
        <v/>
      </c>
      <c r="AB206" s="308" t="str">
        <f>IF(AB205="","",VLOOKUP(AB205,'別紙１-１　シフト記号表（従来型・ユニット型共通）'!$C$6:$L$47,10,FALSE))</f>
        <v/>
      </c>
      <c r="AC206" s="308" t="str">
        <f>IF(AC205="","",VLOOKUP(AC205,'別紙１-１　シフト記号表（従来型・ユニット型共通）'!$C$6:$L$47,10,FALSE))</f>
        <v/>
      </c>
      <c r="AD206" s="308" t="str">
        <f>IF(AD205="","",VLOOKUP(AD205,'別紙１-１　シフト記号表（従来型・ユニット型共通）'!$C$6:$L$47,10,FALSE))</f>
        <v/>
      </c>
      <c r="AE206" s="308" t="str">
        <f>IF(AE205="","",VLOOKUP(AE205,'別紙１-１　シフト記号表（従来型・ユニット型共通）'!$C$6:$L$47,10,FALSE))</f>
        <v/>
      </c>
      <c r="AF206" s="308" t="str">
        <f>IF(AF205="","",VLOOKUP(AF205,'別紙１-１　シフト記号表（従来型・ユニット型共通）'!$C$6:$L$47,10,FALSE))</f>
        <v/>
      </c>
      <c r="AG206" s="309" t="str">
        <f>IF(AG205="","",VLOOKUP(AG205,'別紙１-１　シフト記号表（従来型・ユニット型共通）'!$C$6:$L$47,10,FALSE))</f>
        <v/>
      </c>
      <c r="AH206" s="307" t="str">
        <f>IF(AH205="","",VLOOKUP(AH205,'別紙１-１　シフト記号表（従来型・ユニット型共通）'!$C$6:$L$47,10,FALSE))</f>
        <v/>
      </c>
      <c r="AI206" s="308" t="str">
        <f>IF(AI205="","",VLOOKUP(AI205,'別紙１-１　シフト記号表（従来型・ユニット型共通）'!$C$6:$L$47,10,FALSE))</f>
        <v/>
      </c>
      <c r="AJ206" s="308" t="str">
        <f>IF(AJ205="","",VLOOKUP(AJ205,'別紙１-１　シフト記号表（従来型・ユニット型共通）'!$C$6:$L$47,10,FALSE))</f>
        <v/>
      </c>
      <c r="AK206" s="308" t="str">
        <f>IF(AK205="","",VLOOKUP(AK205,'別紙１-１　シフト記号表（従来型・ユニット型共通）'!$C$6:$L$47,10,FALSE))</f>
        <v/>
      </c>
      <c r="AL206" s="308" t="str">
        <f>IF(AL205="","",VLOOKUP(AL205,'別紙１-１　シフト記号表（従来型・ユニット型共通）'!$C$6:$L$47,10,FALSE))</f>
        <v/>
      </c>
      <c r="AM206" s="308" t="str">
        <f>IF(AM205="","",VLOOKUP(AM205,'別紙１-１　シフト記号表（従来型・ユニット型共通）'!$C$6:$L$47,10,FALSE))</f>
        <v/>
      </c>
      <c r="AN206" s="309" t="str">
        <f>IF(AN205="","",VLOOKUP(AN205,'別紙１-１　シフト記号表（従来型・ユニット型共通）'!$C$6:$L$47,10,FALSE))</f>
        <v/>
      </c>
      <c r="AO206" s="307" t="str">
        <f>IF(AO205="","",VLOOKUP(AO205,'別紙１-１　シフト記号表（従来型・ユニット型共通）'!$C$6:$L$47,10,FALSE))</f>
        <v/>
      </c>
      <c r="AP206" s="308" t="str">
        <f>IF(AP205="","",VLOOKUP(AP205,'別紙１-１　シフト記号表（従来型・ユニット型共通）'!$C$6:$L$47,10,FALSE))</f>
        <v/>
      </c>
      <c r="AQ206" s="308" t="str">
        <f>IF(AQ205="","",VLOOKUP(AQ205,'別紙１-１　シフト記号表（従来型・ユニット型共通）'!$C$6:$L$47,10,FALSE))</f>
        <v/>
      </c>
      <c r="AR206" s="308" t="str">
        <f>IF(AR205="","",VLOOKUP(AR205,'別紙１-１　シフト記号表（従来型・ユニット型共通）'!$C$6:$L$47,10,FALSE))</f>
        <v/>
      </c>
      <c r="AS206" s="308" t="str">
        <f>IF(AS205="","",VLOOKUP(AS205,'別紙１-１　シフト記号表（従来型・ユニット型共通）'!$C$6:$L$47,10,FALSE))</f>
        <v/>
      </c>
      <c r="AT206" s="308" t="str">
        <f>IF(AT205="","",VLOOKUP(AT205,'別紙１-１　シフト記号表（従来型・ユニット型共通）'!$C$6:$L$47,10,FALSE))</f>
        <v/>
      </c>
      <c r="AU206" s="309" t="str">
        <f>IF(AU205="","",VLOOKUP(AU205,'別紙１-１　シフト記号表（従来型・ユニット型共通）'!$C$6:$L$47,10,FALSE))</f>
        <v/>
      </c>
      <c r="AV206" s="307" t="str">
        <f>IF(AV205="","",VLOOKUP(AV205,'別紙１-１　シフト記号表（従来型・ユニット型共通）'!$C$6:$L$47,10,FALSE))</f>
        <v/>
      </c>
      <c r="AW206" s="308" t="str">
        <f>IF(AW205="","",VLOOKUP(AW205,'別紙１-１　シフト記号表（従来型・ユニット型共通）'!$C$6:$L$47,10,FALSE))</f>
        <v/>
      </c>
      <c r="AX206" s="308" t="str">
        <f>IF(AX205="","",VLOOKUP(AX205,'別紙１-１　シフト記号表（従来型・ユニット型共通）'!$C$6:$L$47,10,FALSE))</f>
        <v/>
      </c>
      <c r="AY206" s="308" t="str">
        <f>IF(AY205="","",VLOOKUP(AY205,'別紙１-１　シフト記号表（従来型・ユニット型共通）'!$C$6:$L$47,10,FALSE))</f>
        <v/>
      </c>
      <c r="AZ206" s="308" t="str">
        <f>IF(AZ205="","",VLOOKUP(AZ205,'別紙１-１　シフト記号表（従来型・ユニット型共通）'!$C$6:$L$47,10,FALSE))</f>
        <v/>
      </c>
      <c r="BA206" s="308" t="str">
        <f>IF(BA205="","",VLOOKUP(BA205,'別紙１-１　シフト記号表（従来型・ユニット型共通）'!$C$6:$L$47,10,FALSE))</f>
        <v/>
      </c>
      <c r="BB206" s="309" t="str">
        <f>IF(BB205="","",VLOOKUP(BB205,'別紙１-１　シフト記号表（従来型・ユニット型共通）'!$C$6:$L$47,10,FALSE))</f>
        <v/>
      </c>
      <c r="BC206" s="307" t="str">
        <f>IF(BC205="","",VLOOKUP(BC205,'別紙１-１　シフト記号表（従来型・ユニット型共通）'!$C$6:$L$47,10,FALSE))</f>
        <v/>
      </c>
      <c r="BD206" s="308" t="str">
        <f>IF(BD205="","",VLOOKUP(BD205,'別紙１-１　シフト記号表（従来型・ユニット型共通）'!$C$6:$L$47,10,FALSE))</f>
        <v/>
      </c>
      <c r="BE206" s="308" t="str">
        <f>IF(BE205="","",VLOOKUP(BE205,'別紙１-１　シフト記号表（従来型・ユニット型共通）'!$C$6:$L$47,10,FALSE))</f>
        <v/>
      </c>
      <c r="BF206" s="1530">
        <f>IF($BI$3="４週",SUM(AA206:BB206),IF($BI$3="暦月",SUM(AA206:BE206),""))</f>
        <v>0</v>
      </c>
      <c r="BG206" s="1531"/>
      <c r="BH206" s="1532">
        <f>IF($BI$3="４週",BF206/4,IF($BI$3="暦月",(BF206/($BI$8/7)),""))</f>
        <v>0</v>
      </c>
      <c r="BI206" s="1531"/>
      <c r="BJ206" s="1527"/>
      <c r="BK206" s="1528"/>
      <c r="BL206" s="1528"/>
      <c r="BM206" s="1528"/>
      <c r="BN206" s="1529"/>
    </row>
    <row r="207" spans="2:66" ht="20.25" customHeight="1" x14ac:dyDescent="0.15">
      <c r="B207" s="1487">
        <f>B205+1</f>
        <v>96</v>
      </c>
      <c r="C207" s="1614"/>
      <c r="D207" s="1616"/>
      <c r="E207" s="1600"/>
      <c r="F207" s="1617"/>
      <c r="G207" s="1489"/>
      <c r="H207" s="1490"/>
      <c r="I207" s="302"/>
      <c r="J207" s="303"/>
      <c r="K207" s="302"/>
      <c r="L207" s="303"/>
      <c r="M207" s="1493"/>
      <c r="N207" s="1494"/>
      <c r="O207" s="1497"/>
      <c r="P207" s="1498"/>
      <c r="Q207" s="1498"/>
      <c r="R207" s="1490"/>
      <c r="S207" s="1501"/>
      <c r="T207" s="1502"/>
      <c r="U207" s="1502"/>
      <c r="V207" s="1502"/>
      <c r="W207" s="1503"/>
      <c r="X207" s="322" t="s">
        <v>921</v>
      </c>
      <c r="Z207" s="323"/>
      <c r="AA207" s="315"/>
      <c r="AB207" s="316"/>
      <c r="AC207" s="316"/>
      <c r="AD207" s="316"/>
      <c r="AE207" s="316"/>
      <c r="AF207" s="316"/>
      <c r="AG207" s="317"/>
      <c r="AH207" s="315"/>
      <c r="AI207" s="316"/>
      <c r="AJ207" s="316"/>
      <c r="AK207" s="316"/>
      <c r="AL207" s="316"/>
      <c r="AM207" s="316"/>
      <c r="AN207" s="317"/>
      <c r="AO207" s="315"/>
      <c r="AP207" s="316"/>
      <c r="AQ207" s="316"/>
      <c r="AR207" s="316"/>
      <c r="AS207" s="316"/>
      <c r="AT207" s="316"/>
      <c r="AU207" s="317"/>
      <c r="AV207" s="315"/>
      <c r="AW207" s="316"/>
      <c r="AX207" s="316"/>
      <c r="AY207" s="316"/>
      <c r="AZ207" s="316"/>
      <c r="BA207" s="316"/>
      <c r="BB207" s="317"/>
      <c r="BC207" s="315"/>
      <c r="BD207" s="316"/>
      <c r="BE207" s="318"/>
      <c r="BF207" s="1507"/>
      <c r="BG207" s="1508"/>
      <c r="BH207" s="1509"/>
      <c r="BI207" s="1510"/>
      <c r="BJ207" s="1511"/>
      <c r="BK207" s="1512"/>
      <c r="BL207" s="1512"/>
      <c r="BM207" s="1512"/>
      <c r="BN207" s="1513"/>
    </row>
    <row r="208" spans="2:66" ht="20.25" customHeight="1" x14ac:dyDescent="0.15">
      <c r="B208" s="1520"/>
      <c r="C208" s="1621"/>
      <c r="D208" s="1622"/>
      <c r="E208" s="1600"/>
      <c r="F208" s="1617"/>
      <c r="G208" s="1521"/>
      <c r="H208" s="1522"/>
      <c r="I208" s="324"/>
      <c r="J208" s="325">
        <f>G207</f>
        <v>0</v>
      </c>
      <c r="K208" s="324"/>
      <c r="L208" s="325">
        <f>M207</f>
        <v>0</v>
      </c>
      <c r="M208" s="1523"/>
      <c r="N208" s="1524"/>
      <c r="O208" s="1525"/>
      <c r="P208" s="1526"/>
      <c r="Q208" s="1526"/>
      <c r="R208" s="1522"/>
      <c r="S208" s="1501"/>
      <c r="T208" s="1502"/>
      <c r="U208" s="1502"/>
      <c r="V208" s="1502"/>
      <c r="W208" s="1503"/>
      <c r="X208" s="319" t="s">
        <v>924</v>
      </c>
      <c r="Y208" s="320"/>
      <c r="Z208" s="321"/>
      <c r="AA208" s="307" t="str">
        <f>IF(AA207="","",VLOOKUP(AA207,'別紙１-１　シフト記号表（従来型・ユニット型共通）'!$C$6:$L$47,10,FALSE))</f>
        <v/>
      </c>
      <c r="AB208" s="308" t="str">
        <f>IF(AB207="","",VLOOKUP(AB207,'別紙１-１　シフト記号表（従来型・ユニット型共通）'!$C$6:$L$47,10,FALSE))</f>
        <v/>
      </c>
      <c r="AC208" s="308" t="str">
        <f>IF(AC207="","",VLOOKUP(AC207,'別紙１-１　シフト記号表（従来型・ユニット型共通）'!$C$6:$L$47,10,FALSE))</f>
        <v/>
      </c>
      <c r="AD208" s="308" t="str">
        <f>IF(AD207="","",VLOOKUP(AD207,'別紙１-１　シフト記号表（従来型・ユニット型共通）'!$C$6:$L$47,10,FALSE))</f>
        <v/>
      </c>
      <c r="AE208" s="308" t="str">
        <f>IF(AE207="","",VLOOKUP(AE207,'別紙１-１　シフト記号表（従来型・ユニット型共通）'!$C$6:$L$47,10,FALSE))</f>
        <v/>
      </c>
      <c r="AF208" s="308" t="str">
        <f>IF(AF207="","",VLOOKUP(AF207,'別紙１-１　シフト記号表（従来型・ユニット型共通）'!$C$6:$L$47,10,FALSE))</f>
        <v/>
      </c>
      <c r="AG208" s="309" t="str">
        <f>IF(AG207="","",VLOOKUP(AG207,'別紙１-１　シフト記号表（従来型・ユニット型共通）'!$C$6:$L$47,10,FALSE))</f>
        <v/>
      </c>
      <c r="AH208" s="307" t="str">
        <f>IF(AH207="","",VLOOKUP(AH207,'別紙１-１　シフト記号表（従来型・ユニット型共通）'!$C$6:$L$47,10,FALSE))</f>
        <v/>
      </c>
      <c r="AI208" s="308" t="str">
        <f>IF(AI207="","",VLOOKUP(AI207,'別紙１-１　シフト記号表（従来型・ユニット型共通）'!$C$6:$L$47,10,FALSE))</f>
        <v/>
      </c>
      <c r="AJ208" s="308" t="str">
        <f>IF(AJ207="","",VLOOKUP(AJ207,'別紙１-１　シフト記号表（従来型・ユニット型共通）'!$C$6:$L$47,10,FALSE))</f>
        <v/>
      </c>
      <c r="AK208" s="308" t="str">
        <f>IF(AK207="","",VLOOKUP(AK207,'別紙１-１　シフト記号表（従来型・ユニット型共通）'!$C$6:$L$47,10,FALSE))</f>
        <v/>
      </c>
      <c r="AL208" s="308" t="str">
        <f>IF(AL207="","",VLOOKUP(AL207,'別紙１-１　シフト記号表（従来型・ユニット型共通）'!$C$6:$L$47,10,FALSE))</f>
        <v/>
      </c>
      <c r="AM208" s="308" t="str">
        <f>IF(AM207="","",VLOOKUP(AM207,'別紙１-１　シフト記号表（従来型・ユニット型共通）'!$C$6:$L$47,10,FALSE))</f>
        <v/>
      </c>
      <c r="AN208" s="309" t="str">
        <f>IF(AN207="","",VLOOKUP(AN207,'別紙１-１　シフト記号表（従来型・ユニット型共通）'!$C$6:$L$47,10,FALSE))</f>
        <v/>
      </c>
      <c r="AO208" s="307" t="str">
        <f>IF(AO207="","",VLOOKUP(AO207,'別紙１-１　シフト記号表（従来型・ユニット型共通）'!$C$6:$L$47,10,FALSE))</f>
        <v/>
      </c>
      <c r="AP208" s="308" t="str">
        <f>IF(AP207="","",VLOOKUP(AP207,'別紙１-１　シフト記号表（従来型・ユニット型共通）'!$C$6:$L$47,10,FALSE))</f>
        <v/>
      </c>
      <c r="AQ208" s="308" t="str">
        <f>IF(AQ207="","",VLOOKUP(AQ207,'別紙１-１　シフト記号表（従来型・ユニット型共通）'!$C$6:$L$47,10,FALSE))</f>
        <v/>
      </c>
      <c r="AR208" s="308" t="str">
        <f>IF(AR207="","",VLOOKUP(AR207,'別紙１-１　シフト記号表（従来型・ユニット型共通）'!$C$6:$L$47,10,FALSE))</f>
        <v/>
      </c>
      <c r="AS208" s="308" t="str">
        <f>IF(AS207="","",VLOOKUP(AS207,'別紙１-１　シフト記号表（従来型・ユニット型共通）'!$C$6:$L$47,10,FALSE))</f>
        <v/>
      </c>
      <c r="AT208" s="308" t="str">
        <f>IF(AT207="","",VLOOKUP(AT207,'別紙１-１　シフト記号表（従来型・ユニット型共通）'!$C$6:$L$47,10,FALSE))</f>
        <v/>
      </c>
      <c r="AU208" s="309" t="str">
        <f>IF(AU207="","",VLOOKUP(AU207,'別紙１-１　シフト記号表（従来型・ユニット型共通）'!$C$6:$L$47,10,FALSE))</f>
        <v/>
      </c>
      <c r="AV208" s="307" t="str">
        <f>IF(AV207="","",VLOOKUP(AV207,'別紙１-１　シフト記号表（従来型・ユニット型共通）'!$C$6:$L$47,10,FALSE))</f>
        <v/>
      </c>
      <c r="AW208" s="308" t="str">
        <f>IF(AW207="","",VLOOKUP(AW207,'別紙１-１　シフト記号表（従来型・ユニット型共通）'!$C$6:$L$47,10,FALSE))</f>
        <v/>
      </c>
      <c r="AX208" s="308" t="str">
        <f>IF(AX207="","",VLOOKUP(AX207,'別紙１-１　シフト記号表（従来型・ユニット型共通）'!$C$6:$L$47,10,FALSE))</f>
        <v/>
      </c>
      <c r="AY208" s="308" t="str">
        <f>IF(AY207="","",VLOOKUP(AY207,'別紙１-１　シフト記号表（従来型・ユニット型共通）'!$C$6:$L$47,10,FALSE))</f>
        <v/>
      </c>
      <c r="AZ208" s="308" t="str">
        <f>IF(AZ207="","",VLOOKUP(AZ207,'別紙１-１　シフト記号表（従来型・ユニット型共通）'!$C$6:$L$47,10,FALSE))</f>
        <v/>
      </c>
      <c r="BA208" s="308" t="str">
        <f>IF(BA207="","",VLOOKUP(BA207,'別紙１-１　シフト記号表（従来型・ユニット型共通）'!$C$6:$L$47,10,FALSE))</f>
        <v/>
      </c>
      <c r="BB208" s="309" t="str">
        <f>IF(BB207="","",VLOOKUP(BB207,'別紙１-１　シフト記号表（従来型・ユニット型共通）'!$C$6:$L$47,10,FALSE))</f>
        <v/>
      </c>
      <c r="BC208" s="307" t="str">
        <f>IF(BC207="","",VLOOKUP(BC207,'別紙１-１　シフト記号表（従来型・ユニット型共通）'!$C$6:$L$47,10,FALSE))</f>
        <v/>
      </c>
      <c r="BD208" s="308" t="str">
        <f>IF(BD207="","",VLOOKUP(BD207,'別紙１-１　シフト記号表（従来型・ユニット型共通）'!$C$6:$L$47,10,FALSE))</f>
        <v/>
      </c>
      <c r="BE208" s="308" t="str">
        <f>IF(BE207="","",VLOOKUP(BE207,'別紙１-１　シフト記号表（従来型・ユニット型共通）'!$C$6:$L$47,10,FALSE))</f>
        <v/>
      </c>
      <c r="BF208" s="1530">
        <f>IF($BI$3="４週",SUM(AA208:BB208),IF($BI$3="暦月",SUM(AA208:BE208),""))</f>
        <v>0</v>
      </c>
      <c r="BG208" s="1531"/>
      <c r="BH208" s="1532">
        <f>IF($BI$3="４週",BF208/4,IF($BI$3="暦月",(BF208/($BI$8/7)),""))</f>
        <v>0</v>
      </c>
      <c r="BI208" s="1531"/>
      <c r="BJ208" s="1527"/>
      <c r="BK208" s="1528"/>
      <c r="BL208" s="1528"/>
      <c r="BM208" s="1528"/>
      <c r="BN208" s="1529"/>
    </row>
    <row r="209" spans="2:66" ht="20.25" customHeight="1" x14ac:dyDescent="0.15">
      <c r="B209" s="1487">
        <f>B207+1</f>
        <v>97</v>
      </c>
      <c r="C209" s="1614"/>
      <c r="D209" s="1616"/>
      <c r="E209" s="1600"/>
      <c r="F209" s="1617"/>
      <c r="G209" s="1489"/>
      <c r="H209" s="1490"/>
      <c r="I209" s="302"/>
      <c r="J209" s="303"/>
      <c r="K209" s="302"/>
      <c r="L209" s="303"/>
      <c r="M209" s="1493"/>
      <c r="N209" s="1494"/>
      <c r="O209" s="1497"/>
      <c r="P209" s="1498"/>
      <c r="Q209" s="1498"/>
      <c r="R209" s="1490"/>
      <c r="S209" s="1501"/>
      <c r="T209" s="1502"/>
      <c r="U209" s="1502"/>
      <c r="V209" s="1502"/>
      <c r="W209" s="1503"/>
      <c r="X209" s="322" t="s">
        <v>921</v>
      </c>
      <c r="Z209" s="323"/>
      <c r="AA209" s="315"/>
      <c r="AB209" s="316"/>
      <c r="AC209" s="316"/>
      <c r="AD209" s="316"/>
      <c r="AE209" s="316"/>
      <c r="AF209" s="316"/>
      <c r="AG209" s="317"/>
      <c r="AH209" s="315"/>
      <c r="AI209" s="316"/>
      <c r="AJ209" s="316"/>
      <c r="AK209" s="316"/>
      <c r="AL209" s="316"/>
      <c r="AM209" s="316"/>
      <c r="AN209" s="317"/>
      <c r="AO209" s="315"/>
      <c r="AP209" s="316"/>
      <c r="AQ209" s="316"/>
      <c r="AR209" s="316"/>
      <c r="AS209" s="316"/>
      <c r="AT209" s="316"/>
      <c r="AU209" s="317"/>
      <c r="AV209" s="315"/>
      <c r="AW209" s="316"/>
      <c r="AX209" s="316"/>
      <c r="AY209" s="316"/>
      <c r="AZ209" s="316"/>
      <c r="BA209" s="316"/>
      <c r="BB209" s="317"/>
      <c r="BC209" s="315"/>
      <c r="BD209" s="316"/>
      <c r="BE209" s="318"/>
      <c r="BF209" s="1507"/>
      <c r="BG209" s="1508"/>
      <c r="BH209" s="1509"/>
      <c r="BI209" s="1510"/>
      <c r="BJ209" s="1511"/>
      <c r="BK209" s="1512"/>
      <c r="BL209" s="1512"/>
      <c r="BM209" s="1512"/>
      <c r="BN209" s="1513"/>
    </row>
    <row r="210" spans="2:66" ht="20.25" customHeight="1" x14ac:dyDescent="0.15">
      <c r="B210" s="1520"/>
      <c r="C210" s="1621"/>
      <c r="D210" s="1622"/>
      <c r="E210" s="1600"/>
      <c r="F210" s="1617"/>
      <c r="G210" s="1521"/>
      <c r="H210" s="1522"/>
      <c r="I210" s="324"/>
      <c r="J210" s="325">
        <f>G209</f>
        <v>0</v>
      </c>
      <c r="K210" s="324"/>
      <c r="L210" s="325">
        <f>M209</f>
        <v>0</v>
      </c>
      <c r="M210" s="1523"/>
      <c r="N210" s="1524"/>
      <c r="O210" s="1525"/>
      <c r="P210" s="1526"/>
      <c r="Q210" s="1526"/>
      <c r="R210" s="1522"/>
      <c r="S210" s="1501"/>
      <c r="T210" s="1502"/>
      <c r="U210" s="1502"/>
      <c r="V210" s="1502"/>
      <c r="W210" s="1503"/>
      <c r="X210" s="319" t="s">
        <v>924</v>
      </c>
      <c r="Y210" s="320"/>
      <c r="Z210" s="321"/>
      <c r="AA210" s="307" t="str">
        <f>IF(AA209="","",VLOOKUP(AA209,'別紙１-１　シフト記号表（従来型・ユニット型共通）'!$C$6:$L$47,10,FALSE))</f>
        <v/>
      </c>
      <c r="AB210" s="308" t="str">
        <f>IF(AB209="","",VLOOKUP(AB209,'別紙１-１　シフト記号表（従来型・ユニット型共通）'!$C$6:$L$47,10,FALSE))</f>
        <v/>
      </c>
      <c r="AC210" s="308" t="str">
        <f>IF(AC209="","",VLOOKUP(AC209,'別紙１-１　シフト記号表（従来型・ユニット型共通）'!$C$6:$L$47,10,FALSE))</f>
        <v/>
      </c>
      <c r="AD210" s="308" t="str">
        <f>IF(AD209="","",VLOOKUP(AD209,'別紙１-１　シフト記号表（従来型・ユニット型共通）'!$C$6:$L$47,10,FALSE))</f>
        <v/>
      </c>
      <c r="AE210" s="308" t="str">
        <f>IF(AE209="","",VLOOKUP(AE209,'別紙１-１　シフト記号表（従来型・ユニット型共通）'!$C$6:$L$47,10,FALSE))</f>
        <v/>
      </c>
      <c r="AF210" s="308" t="str">
        <f>IF(AF209="","",VLOOKUP(AF209,'別紙１-１　シフト記号表（従来型・ユニット型共通）'!$C$6:$L$47,10,FALSE))</f>
        <v/>
      </c>
      <c r="AG210" s="309" t="str">
        <f>IF(AG209="","",VLOOKUP(AG209,'別紙１-１　シフト記号表（従来型・ユニット型共通）'!$C$6:$L$47,10,FALSE))</f>
        <v/>
      </c>
      <c r="AH210" s="307" t="str">
        <f>IF(AH209="","",VLOOKUP(AH209,'別紙１-１　シフト記号表（従来型・ユニット型共通）'!$C$6:$L$47,10,FALSE))</f>
        <v/>
      </c>
      <c r="AI210" s="308" t="str">
        <f>IF(AI209="","",VLOOKUP(AI209,'別紙１-１　シフト記号表（従来型・ユニット型共通）'!$C$6:$L$47,10,FALSE))</f>
        <v/>
      </c>
      <c r="AJ210" s="308" t="str">
        <f>IF(AJ209="","",VLOOKUP(AJ209,'別紙１-１　シフト記号表（従来型・ユニット型共通）'!$C$6:$L$47,10,FALSE))</f>
        <v/>
      </c>
      <c r="AK210" s="308" t="str">
        <f>IF(AK209="","",VLOOKUP(AK209,'別紙１-１　シフト記号表（従来型・ユニット型共通）'!$C$6:$L$47,10,FALSE))</f>
        <v/>
      </c>
      <c r="AL210" s="308" t="str">
        <f>IF(AL209="","",VLOOKUP(AL209,'別紙１-１　シフト記号表（従来型・ユニット型共通）'!$C$6:$L$47,10,FALSE))</f>
        <v/>
      </c>
      <c r="AM210" s="308" t="str">
        <f>IF(AM209="","",VLOOKUP(AM209,'別紙１-１　シフト記号表（従来型・ユニット型共通）'!$C$6:$L$47,10,FALSE))</f>
        <v/>
      </c>
      <c r="AN210" s="309" t="str">
        <f>IF(AN209="","",VLOOKUP(AN209,'別紙１-１　シフト記号表（従来型・ユニット型共通）'!$C$6:$L$47,10,FALSE))</f>
        <v/>
      </c>
      <c r="AO210" s="307" t="str">
        <f>IF(AO209="","",VLOOKUP(AO209,'別紙１-１　シフト記号表（従来型・ユニット型共通）'!$C$6:$L$47,10,FALSE))</f>
        <v/>
      </c>
      <c r="AP210" s="308" t="str">
        <f>IF(AP209="","",VLOOKUP(AP209,'別紙１-１　シフト記号表（従来型・ユニット型共通）'!$C$6:$L$47,10,FALSE))</f>
        <v/>
      </c>
      <c r="AQ210" s="308" t="str">
        <f>IF(AQ209="","",VLOOKUP(AQ209,'別紙１-１　シフト記号表（従来型・ユニット型共通）'!$C$6:$L$47,10,FALSE))</f>
        <v/>
      </c>
      <c r="AR210" s="308" t="str">
        <f>IF(AR209="","",VLOOKUP(AR209,'別紙１-１　シフト記号表（従来型・ユニット型共通）'!$C$6:$L$47,10,FALSE))</f>
        <v/>
      </c>
      <c r="AS210" s="308" t="str">
        <f>IF(AS209="","",VLOOKUP(AS209,'別紙１-１　シフト記号表（従来型・ユニット型共通）'!$C$6:$L$47,10,FALSE))</f>
        <v/>
      </c>
      <c r="AT210" s="308" t="str">
        <f>IF(AT209="","",VLOOKUP(AT209,'別紙１-１　シフト記号表（従来型・ユニット型共通）'!$C$6:$L$47,10,FALSE))</f>
        <v/>
      </c>
      <c r="AU210" s="309" t="str">
        <f>IF(AU209="","",VLOOKUP(AU209,'別紙１-１　シフト記号表（従来型・ユニット型共通）'!$C$6:$L$47,10,FALSE))</f>
        <v/>
      </c>
      <c r="AV210" s="307" t="str">
        <f>IF(AV209="","",VLOOKUP(AV209,'別紙１-１　シフト記号表（従来型・ユニット型共通）'!$C$6:$L$47,10,FALSE))</f>
        <v/>
      </c>
      <c r="AW210" s="308" t="str">
        <f>IF(AW209="","",VLOOKUP(AW209,'別紙１-１　シフト記号表（従来型・ユニット型共通）'!$C$6:$L$47,10,FALSE))</f>
        <v/>
      </c>
      <c r="AX210" s="308" t="str">
        <f>IF(AX209="","",VLOOKUP(AX209,'別紙１-１　シフト記号表（従来型・ユニット型共通）'!$C$6:$L$47,10,FALSE))</f>
        <v/>
      </c>
      <c r="AY210" s="308" t="str">
        <f>IF(AY209="","",VLOOKUP(AY209,'別紙１-１　シフト記号表（従来型・ユニット型共通）'!$C$6:$L$47,10,FALSE))</f>
        <v/>
      </c>
      <c r="AZ210" s="308" t="str">
        <f>IF(AZ209="","",VLOOKUP(AZ209,'別紙１-１　シフト記号表（従来型・ユニット型共通）'!$C$6:$L$47,10,FALSE))</f>
        <v/>
      </c>
      <c r="BA210" s="308" t="str">
        <f>IF(BA209="","",VLOOKUP(BA209,'別紙１-１　シフト記号表（従来型・ユニット型共通）'!$C$6:$L$47,10,FALSE))</f>
        <v/>
      </c>
      <c r="BB210" s="309" t="str">
        <f>IF(BB209="","",VLOOKUP(BB209,'別紙１-１　シフト記号表（従来型・ユニット型共通）'!$C$6:$L$47,10,FALSE))</f>
        <v/>
      </c>
      <c r="BC210" s="307" t="str">
        <f>IF(BC209="","",VLOOKUP(BC209,'別紙１-１　シフト記号表（従来型・ユニット型共通）'!$C$6:$L$47,10,FALSE))</f>
        <v/>
      </c>
      <c r="BD210" s="308" t="str">
        <f>IF(BD209="","",VLOOKUP(BD209,'別紙１-１　シフト記号表（従来型・ユニット型共通）'!$C$6:$L$47,10,FALSE))</f>
        <v/>
      </c>
      <c r="BE210" s="308" t="str">
        <f>IF(BE209="","",VLOOKUP(BE209,'別紙１-１　シフト記号表（従来型・ユニット型共通）'!$C$6:$L$47,10,FALSE))</f>
        <v/>
      </c>
      <c r="BF210" s="1530">
        <f>IF($BI$3="４週",SUM(AA210:BB210),IF($BI$3="暦月",SUM(AA210:BE210),""))</f>
        <v>0</v>
      </c>
      <c r="BG210" s="1531"/>
      <c r="BH210" s="1532">
        <f>IF($BI$3="４週",BF210/4,IF($BI$3="暦月",(BF210/($BI$8/7)),""))</f>
        <v>0</v>
      </c>
      <c r="BI210" s="1531"/>
      <c r="BJ210" s="1527"/>
      <c r="BK210" s="1528"/>
      <c r="BL210" s="1528"/>
      <c r="BM210" s="1528"/>
      <c r="BN210" s="1529"/>
    </row>
    <row r="211" spans="2:66" ht="20.25" customHeight="1" x14ac:dyDescent="0.15">
      <c r="B211" s="1487">
        <f>B209+1</f>
        <v>98</v>
      </c>
      <c r="C211" s="1614"/>
      <c r="D211" s="1616"/>
      <c r="E211" s="1600"/>
      <c r="F211" s="1617"/>
      <c r="G211" s="1489"/>
      <c r="H211" s="1490"/>
      <c r="I211" s="302"/>
      <c r="J211" s="303"/>
      <c r="K211" s="302"/>
      <c r="L211" s="303"/>
      <c r="M211" s="1493"/>
      <c r="N211" s="1494"/>
      <c r="O211" s="1497"/>
      <c r="P211" s="1498"/>
      <c r="Q211" s="1498"/>
      <c r="R211" s="1490"/>
      <c r="S211" s="1501"/>
      <c r="T211" s="1502"/>
      <c r="U211" s="1502"/>
      <c r="V211" s="1502"/>
      <c r="W211" s="1503"/>
      <c r="X211" s="322" t="s">
        <v>921</v>
      </c>
      <c r="Z211" s="323"/>
      <c r="AA211" s="315"/>
      <c r="AB211" s="316"/>
      <c r="AC211" s="316"/>
      <c r="AD211" s="316"/>
      <c r="AE211" s="316"/>
      <c r="AF211" s="316"/>
      <c r="AG211" s="317"/>
      <c r="AH211" s="315"/>
      <c r="AI211" s="316"/>
      <c r="AJ211" s="316"/>
      <c r="AK211" s="316"/>
      <c r="AL211" s="316"/>
      <c r="AM211" s="316"/>
      <c r="AN211" s="317"/>
      <c r="AO211" s="315"/>
      <c r="AP211" s="316"/>
      <c r="AQ211" s="316"/>
      <c r="AR211" s="316"/>
      <c r="AS211" s="316"/>
      <c r="AT211" s="316"/>
      <c r="AU211" s="317"/>
      <c r="AV211" s="315"/>
      <c r="AW211" s="316"/>
      <c r="AX211" s="316"/>
      <c r="AY211" s="316"/>
      <c r="AZ211" s="316"/>
      <c r="BA211" s="316"/>
      <c r="BB211" s="317"/>
      <c r="BC211" s="315"/>
      <c r="BD211" s="316"/>
      <c r="BE211" s="318"/>
      <c r="BF211" s="1507"/>
      <c r="BG211" s="1508"/>
      <c r="BH211" s="1509"/>
      <c r="BI211" s="1510"/>
      <c r="BJ211" s="1511"/>
      <c r="BK211" s="1512"/>
      <c r="BL211" s="1512"/>
      <c r="BM211" s="1512"/>
      <c r="BN211" s="1513"/>
    </row>
    <row r="212" spans="2:66" ht="20.25" customHeight="1" x14ac:dyDescent="0.15">
      <c r="B212" s="1520"/>
      <c r="C212" s="1621"/>
      <c r="D212" s="1622"/>
      <c r="E212" s="1600"/>
      <c r="F212" s="1617"/>
      <c r="G212" s="1521"/>
      <c r="H212" s="1522"/>
      <c r="I212" s="324"/>
      <c r="J212" s="325">
        <f>G211</f>
        <v>0</v>
      </c>
      <c r="K212" s="324"/>
      <c r="L212" s="325">
        <f>M211</f>
        <v>0</v>
      </c>
      <c r="M212" s="1523"/>
      <c r="N212" s="1524"/>
      <c r="O212" s="1525"/>
      <c r="P212" s="1526"/>
      <c r="Q212" s="1526"/>
      <c r="R212" s="1522"/>
      <c r="S212" s="1501"/>
      <c r="T212" s="1502"/>
      <c r="U212" s="1502"/>
      <c r="V212" s="1502"/>
      <c r="W212" s="1503"/>
      <c r="X212" s="319" t="s">
        <v>924</v>
      </c>
      <c r="Y212" s="320"/>
      <c r="Z212" s="321"/>
      <c r="AA212" s="307" t="str">
        <f>IF(AA211="","",VLOOKUP(AA211,'別紙１-１　シフト記号表（従来型・ユニット型共通）'!$C$6:$L$47,10,FALSE))</f>
        <v/>
      </c>
      <c r="AB212" s="308" t="str">
        <f>IF(AB211="","",VLOOKUP(AB211,'別紙１-１　シフト記号表（従来型・ユニット型共通）'!$C$6:$L$47,10,FALSE))</f>
        <v/>
      </c>
      <c r="AC212" s="308" t="str">
        <f>IF(AC211="","",VLOOKUP(AC211,'別紙１-１　シフト記号表（従来型・ユニット型共通）'!$C$6:$L$47,10,FALSE))</f>
        <v/>
      </c>
      <c r="AD212" s="308" t="str">
        <f>IF(AD211="","",VLOOKUP(AD211,'別紙１-１　シフト記号表（従来型・ユニット型共通）'!$C$6:$L$47,10,FALSE))</f>
        <v/>
      </c>
      <c r="AE212" s="308" t="str">
        <f>IF(AE211="","",VLOOKUP(AE211,'別紙１-１　シフト記号表（従来型・ユニット型共通）'!$C$6:$L$47,10,FALSE))</f>
        <v/>
      </c>
      <c r="AF212" s="308" t="str">
        <f>IF(AF211="","",VLOOKUP(AF211,'別紙１-１　シフト記号表（従来型・ユニット型共通）'!$C$6:$L$47,10,FALSE))</f>
        <v/>
      </c>
      <c r="AG212" s="309" t="str">
        <f>IF(AG211="","",VLOOKUP(AG211,'別紙１-１　シフト記号表（従来型・ユニット型共通）'!$C$6:$L$47,10,FALSE))</f>
        <v/>
      </c>
      <c r="AH212" s="307" t="str">
        <f>IF(AH211="","",VLOOKUP(AH211,'別紙１-１　シフト記号表（従来型・ユニット型共通）'!$C$6:$L$47,10,FALSE))</f>
        <v/>
      </c>
      <c r="AI212" s="308" t="str">
        <f>IF(AI211="","",VLOOKUP(AI211,'別紙１-１　シフト記号表（従来型・ユニット型共通）'!$C$6:$L$47,10,FALSE))</f>
        <v/>
      </c>
      <c r="AJ212" s="308" t="str">
        <f>IF(AJ211="","",VLOOKUP(AJ211,'別紙１-１　シフト記号表（従来型・ユニット型共通）'!$C$6:$L$47,10,FALSE))</f>
        <v/>
      </c>
      <c r="AK212" s="308" t="str">
        <f>IF(AK211="","",VLOOKUP(AK211,'別紙１-１　シフト記号表（従来型・ユニット型共通）'!$C$6:$L$47,10,FALSE))</f>
        <v/>
      </c>
      <c r="AL212" s="308" t="str">
        <f>IF(AL211="","",VLOOKUP(AL211,'別紙１-１　シフト記号表（従来型・ユニット型共通）'!$C$6:$L$47,10,FALSE))</f>
        <v/>
      </c>
      <c r="AM212" s="308" t="str">
        <f>IF(AM211="","",VLOOKUP(AM211,'別紙１-１　シフト記号表（従来型・ユニット型共通）'!$C$6:$L$47,10,FALSE))</f>
        <v/>
      </c>
      <c r="AN212" s="309" t="str">
        <f>IF(AN211="","",VLOOKUP(AN211,'別紙１-１　シフト記号表（従来型・ユニット型共通）'!$C$6:$L$47,10,FALSE))</f>
        <v/>
      </c>
      <c r="AO212" s="307" t="str">
        <f>IF(AO211="","",VLOOKUP(AO211,'別紙１-１　シフト記号表（従来型・ユニット型共通）'!$C$6:$L$47,10,FALSE))</f>
        <v/>
      </c>
      <c r="AP212" s="308" t="str">
        <f>IF(AP211="","",VLOOKUP(AP211,'別紙１-１　シフト記号表（従来型・ユニット型共通）'!$C$6:$L$47,10,FALSE))</f>
        <v/>
      </c>
      <c r="AQ212" s="308" t="str">
        <f>IF(AQ211="","",VLOOKUP(AQ211,'別紙１-１　シフト記号表（従来型・ユニット型共通）'!$C$6:$L$47,10,FALSE))</f>
        <v/>
      </c>
      <c r="AR212" s="308" t="str">
        <f>IF(AR211="","",VLOOKUP(AR211,'別紙１-１　シフト記号表（従来型・ユニット型共通）'!$C$6:$L$47,10,FALSE))</f>
        <v/>
      </c>
      <c r="AS212" s="308" t="str">
        <f>IF(AS211="","",VLOOKUP(AS211,'別紙１-１　シフト記号表（従来型・ユニット型共通）'!$C$6:$L$47,10,FALSE))</f>
        <v/>
      </c>
      <c r="AT212" s="308" t="str">
        <f>IF(AT211="","",VLOOKUP(AT211,'別紙１-１　シフト記号表（従来型・ユニット型共通）'!$C$6:$L$47,10,FALSE))</f>
        <v/>
      </c>
      <c r="AU212" s="309" t="str">
        <f>IF(AU211="","",VLOOKUP(AU211,'別紙１-１　シフト記号表（従来型・ユニット型共通）'!$C$6:$L$47,10,FALSE))</f>
        <v/>
      </c>
      <c r="AV212" s="307" t="str">
        <f>IF(AV211="","",VLOOKUP(AV211,'別紙１-１　シフト記号表（従来型・ユニット型共通）'!$C$6:$L$47,10,FALSE))</f>
        <v/>
      </c>
      <c r="AW212" s="308" t="str">
        <f>IF(AW211="","",VLOOKUP(AW211,'別紙１-１　シフト記号表（従来型・ユニット型共通）'!$C$6:$L$47,10,FALSE))</f>
        <v/>
      </c>
      <c r="AX212" s="308" t="str">
        <f>IF(AX211="","",VLOOKUP(AX211,'別紙１-１　シフト記号表（従来型・ユニット型共通）'!$C$6:$L$47,10,FALSE))</f>
        <v/>
      </c>
      <c r="AY212" s="308" t="str">
        <f>IF(AY211="","",VLOOKUP(AY211,'別紙１-１　シフト記号表（従来型・ユニット型共通）'!$C$6:$L$47,10,FALSE))</f>
        <v/>
      </c>
      <c r="AZ212" s="308" t="str">
        <f>IF(AZ211="","",VLOOKUP(AZ211,'別紙１-１　シフト記号表（従来型・ユニット型共通）'!$C$6:$L$47,10,FALSE))</f>
        <v/>
      </c>
      <c r="BA212" s="308" t="str">
        <f>IF(BA211="","",VLOOKUP(BA211,'別紙１-１　シフト記号表（従来型・ユニット型共通）'!$C$6:$L$47,10,FALSE))</f>
        <v/>
      </c>
      <c r="BB212" s="309" t="str">
        <f>IF(BB211="","",VLOOKUP(BB211,'別紙１-１　シフト記号表（従来型・ユニット型共通）'!$C$6:$L$47,10,FALSE))</f>
        <v/>
      </c>
      <c r="BC212" s="307" t="str">
        <f>IF(BC211="","",VLOOKUP(BC211,'別紙１-１　シフト記号表（従来型・ユニット型共通）'!$C$6:$L$47,10,FALSE))</f>
        <v/>
      </c>
      <c r="BD212" s="308" t="str">
        <f>IF(BD211="","",VLOOKUP(BD211,'別紙１-１　シフト記号表（従来型・ユニット型共通）'!$C$6:$L$47,10,FALSE))</f>
        <v/>
      </c>
      <c r="BE212" s="308" t="str">
        <f>IF(BE211="","",VLOOKUP(BE211,'別紙１-１　シフト記号表（従来型・ユニット型共通）'!$C$6:$L$47,10,FALSE))</f>
        <v/>
      </c>
      <c r="BF212" s="1530">
        <f>IF($BI$3="４週",SUM(AA212:BB212),IF($BI$3="暦月",SUM(AA212:BE212),""))</f>
        <v>0</v>
      </c>
      <c r="BG212" s="1531"/>
      <c r="BH212" s="1532">
        <f>IF($BI$3="４週",BF212/4,IF($BI$3="暦月",(BF212/($BI$8/7)),""))</f>
        <v>0</v>
      </c>
      <c r="BI212" s="1531"/>
      <c r="BJ212" s="1527"/>
      <c r="BK212" s="1528"/>
      <c r="BL212" s="1528"/>
      <c r="BM212" s="1528"/>
      <c r="BN212" s="1529"/>
    </row>
    <row r="213" spans="2:66" ht="20.25" customHeight="1" x14ac:dyDescent="0.15">
      <c r="B213" s="1487">
        <f>B211+1</f>
        <v>99</v>
      </c>
      <c r="C213" s="1614"/>
      <c r="D213" s="1616"/>
      <c r="E213" s="1600"/>
      <c r="F213" s="1617"/>
      <c r="G213" s="1489"/>
      <c r="H213" s="1490"/>
      <c r="I213" s="302"/>
      <c r="J213" s="303"/>
      <c r="K213" s="302"/>
      <c r="L213" s="303"/>
      <c r="M213" s="1493"/>
      <c r="N213" s="1494"/>
      <c r="O213" s="1497"/>
      <c r="P213" s="1498"/>
      <c r="Q213" s="1498"/>
      <c r="R213" s="1490"/>
      <c r="S213" s="1501"/>
      <c r="T213" s="1502"/>
      <c r="U213" s="1502"/>
      <c r="V213" s="1502"/>
      <c r="W213" s="1503"/>
      <c r="X213" s="322" t="s">
        <v>921</v>
      </c>
      <c r="Z213" s="323"/>
      <c r="AA213" s="315"/>
      <c r="AB213" s="316"/>
      <c r="AC213" s="316"/>
      <c r="AD213" s="316"/>
      <c r="AE213" s="316"/>
      <c r="AF213" s="316"/>
      <c r="AG213" s="317"/>
      <c r="AH213" s="315"/>
      <c r="AI213" s="316"/>
      <c r="AJ213" s="316"/>
      <c r="AK213" s="316"/>
      <c r="AL213" s="316"/>
      <c r="AM213" s="316"/>
      <c r="AN213" s="317"/>
      <c r="AO213" s="315"/>
      <c r="AP213" s="316"/>
      <c r="AQ213" s="316"/>
      <c r="AR213" s="316"/>
      <c r="AS213" s="316"/>
      <c r="AT213" s="316"/>
      <c r="AU213" s="317"/>
      <c r="AV213" s="315"/>
      <c r="AW213" s="316"/>
      <c r="AX213" s="316"/>
      <c r="AY213" s="316"/>
      <c r="AZ213" s="316"/>
      <c r="BA213" s="316"/>
      <c r="BB213" s="317"/>
      <c r="BC213" s="315"/>
      <c r="BD213" s="316"/>
      <c r="BE213" s="318"/>
      <c r="BF213" s="1507"/>
      <c r="BG213" s="1508"/>
      <c r="BH213" s="1509"/>
      <c r="BI213" s="1510"/>
      <c r="BJ213" s="1511"/>
      <c r="BK213" s="1512"/>
      <c r="BL213" s="1512"/>
      <c r="BM213" s="1512"/>
      <c r="BN213" s="1513"/>
    </row>
    <row r="214" spans="2:66" ht="20.25" customHeight="1" x14ac:dyDescent="0.15">
      <c r="B214" s="1520"/>
      <c r="C214" s="1621"/>
      <c r="D214" s="1622"/>
      <c r="E214" s="1600"/>
      <c r="F214" s="1617"/>
      <c r="G214" s="1521"/>
      <c r="H214" s="1522"/>
      <c r="I214" s="324"/>
      <c r="J214" s="325">
        <f>G213</f>
        <v>0</v>
      </c>
      <c r="K214" s="324"/>
      <c r="L214" s="325">
        <f>M213</f>
        <v>0</v>
      </c>
      <c r="M214" s="1523"/>
      <c r="N214" s="1524"/>
      <c r="O214" s="1525"/>
      <c r="P214" s="1526"/>
      <c r="Q214" s="1526"/>
      <c r="R214" s="1522"/>
      <c r="S214" s="1501"/>
      <c r="T214" s="1502"/>
      <c r="U214" s="1502"/>
      <c r="V214" s="1502"/>
      <c r="W214" s="1503"/>
      <c r="X214" s="319" t="s">
        <v>924</v>
      </c>
      <c r="Y214" s="320"/>
      <c r="Z214" s="321"/>
      <c r="AA214" s="307" t="str">
        <f>IF(AA213="","",VLOOKUP(AA213,'別紙１-１　シフト記号表（従来型・ユニット型共通）'!$C$6:$L$47,10,FALSE))</f>
        <v/>
      </c>
      <c r="AB214" s="308" t="str">
        <f>IF(AB213="","",VLOOKUP(AB213,'別紙１-１　シフト記号表（従来型・ユニット型共通）'!$C$6:$L$47,10,FALSE))</f>
        <v/>
      </c>
      <c r="AC214" s="308" t="str">
        <f>IF(AC213="","",VLOOKUP(AC213,'別紙１-１　シフト記号表（従来型・ユニット型共通）'!$C$6:$L$47,10,FALSE))</f>
        <v/>
      </c>
      <c r="AD214" s="308" t="str">
        <f>IF(AD213="","",VLOOKUP(AD213,'別紙１-１　シフト記号表（従来型・ユニット型共通）'!$C$6:$L$47,10,FALSE))</f>
        <v/>
      </c>
      <c r="AE214" s="308" t="str">
        <f>IF(AE213="","",VLOOKUP(AE213,'別紙１-１　シフト記号表（従来型・ユニット型共通）'!$C$6:$L$47,10,FALSE))</f>
        <v/>
      </c>
      <c r="AF214" s="308" t="str">
        <f>IF(AF213="","",VLOOKUP(AF213,'別紙１-１　シフト記号表（従来型・ユニット型共通）'!$C$6:$L$47,10,FALSE))</f>
        <v/>
      </c>
      <c r="AG214" s="309" t="str">
        <f>IF(AG213="","",VLOOKUP(AG213,'別紙１-１　シフト記号表（従来型・ユニット型共通）'!$C$6:$L$47,10,FALSE))</f>
        <v/>
      </c>
      <c r="AH214" s="307" t="str">
        <f>IF(AH213="","",VLOOKUP(AH213,'別紙１-１　シフト記号表（従来型・ユニット型共通）'!$C$6:$L$47,10,FALSE))</f>
        <v/>
      </c>
      <c r="AI214" s="308" t="str">
        <f>IF(AI213="","",VLOOKUP(AI213,'別紙１-１　シフト記号表（従来型・ユニット型共通）'!$C$6:$L$47,10,FALSE))</f>
        <v/>
      </c>
      <c r="AJ214" s="308" t="str">
        <f>IF(AJ213="","",VLOOKUP(AJ213,'別紙１-１　シフト記号表（従来型・ユニット型共通）'!$C$6:$L$47,10,FALSE))</f>
        <v/>
      </c>
      <c r="AK214" s="308" t="str">
        <f>IF(AK213="","",VLOOKUP(AK213,'別紙１-１　シフト記号表（従来型・ユニット型共通）'!$C$6:$L$47,10,FALSE))</f>
        <v/>
      </c>
      <c r="AL214" s="308" t="str">
        <f>IF(AL213="","",VLOOKUP(AL213,'別紙１-１　シフト記号表（従来型・ユニット型共通）'!$C$6:$L$47,10,FALSE))</f>
        <v/>
      </c>
      <c r="AM214" s="308" t="str">
        <f>IF(AM213="","",VLOOKUP(AM213,'別紙１-１　シフト記号表（従来型・ユニット型共通）'!$C$6:$L$47,10,FALSE))</f>
        <v/>
      </c>
      <c r="AN214" s="309" t="str">
        <f>IF(AN213="","",VLOOKUP(AN213,'別紙１-１　シフト記号表（従来型・ユニット型共通）'!$C$6:$L$47,10,FALSE))</f>
        <v/>
      </c>
      <c r="AO214" s="307" t="str">
        <f>IF(AO213="","",VLOOKUP(AO213,'別紙１-１　シフト記号表（従来型・ユニット型共通）'!$C$6:$L$47,10,FALSE))</f>
        <v/>
      </c>
      <c r="AP214" s="308" t="str">
        <f>IF(AP213="","",VLOOKUP(AP213,'別紙１-１　シフト記号表（従来型・ユニット型共通）'!$C$6:$L$47,10,FALSE))</f>
        <v/>
      </c>
      <c r="AQ214" s="308" t="str">
        <f>IF(AQ213="","",VLOOKUP(AQ213,'別紙１-１　シフト記号表（従来型・ユニット型共通）'!$C$6:$L$47,10,FALSE))</f>
        <v/>
      </c>
      <c r="AR214" s="308" t="str">
        <f>IF(AR213="","",VLOOKUP(AR213,'別紙１-１　シフト記号表（従来型・ユニット型共通）'!$C$6:$L$47,10,FALSE))</f>
        <v/>
      </c>
      <c r="AS214" s="308" t="str">
        <f>IF(AS213="","",VLOOKUP(AS213,'別紙１-１　シフト記号表（従来型・ユニット型共通）'!$C$6:$L$47,10,FALSE))</f>
        <v/>
      </c>
      <c r="AT214" s="308" t="str">
        <f>IF(AT213="","",VLOOKUP(AT213,'別紙１-１　シフト記号表（従来型・ユニット型共通）'!$C$6:$L$47,10,FALSE))</f>
        <v/>
      </c>
      <c r="AU214" s="309" t="str">
        <f>IF(AU213="","",VLOOKUP(AU213,'別紙１-１　シフト記号表（従来型・ユニット型共通）'!$C$6:$L$47,10,FALSE))</f>
        <v/>
      </c>
      <c r="AV214" s="307" t="str">
        <f>IF(AV213="","",VLOOKUP(AV213,'別紙１-１　シフト記号表（従来型・ユニット型共通）'!$C$6:$L$47,10,FALSE))</f>
        <v/>
      </c>
      <c r="AW214" s="308" t="str">
        <f>IF(AW213="","",VLOOKUP(AW213,'別紙１-１　シフト記号表（従来型・ユニット型共通）'!$C$6:$L$47,10,FALSE))</f>
        <v/>
      </c>
      <c r="AX214" s="308" t="str">
        <f>IF(AX213="","",VLOOKUP(AX213,'別紙１-１　シフト記号表（従来型・ユニット型共通）'!$C$6:$L$47,10,FALSE))</f>
        <v/>
      </c>
      <c r="AY214" s="308" t="str">
        <f>IF(AY213="","",VLOOKUP(AY213,'別紙１-１　シフト記号表（従来型・ユニット型共通）'!$C$6:$L$47,10,FALSE))</f>
        <v/>
      </c>
      <c r="AZ214" s="308" t="str">
        <f>IF(AZ213="","",VLOOKUP(AZ213,'別紙１-１　シフト記号表（従来型・ユニット型共通）'!$C$6:$L$47,10,FALSE))</f>
        <v/>
      </c>
      <c r="BA214" s="308" t="str">
        <f>IF(BA213="","",VLOOKUP(BA213,'別紙１-１　シフト記号表（従来型・ユニット型共通）'!$C$6:$L$47,10,FALSE))</f>
        <v/>
      </c>
      <c r="BB214" s="309" t="str">
        <f>IF(BB213="","",VLOOKUP(BB213,'別紙１-１　シフト記号表（従来型・ユニット型共通）'!$C$6:$L$47,10,FALSE))</f>
        <v/>
      </c>
      <c r="BC214" s="307" t="str">
        <f>IF(BC213="","",VLOOKUP(BC213,'別紙１-１　シフト記号表（従来型・ユニット型共通）'!$C$6:$L$47,10,FALSE))</f>
        <v/>
      </c>
      <c r="BD214" s="308" t="str">
        <f>IF(BD213="","",VLOOKUP(BD213,'別紙１-１　シフト記号表（従来型・ユニット型共通）'!$C$6:$L$47,10,FALSE))</f>
        <v/>
      </c>
      <c r="BE214" s="308" t="str">
        <f>IF(BE213="","",VLOOKUP(BE213,'別紙１-１　シフト記号表（従来型・ユニット型共通）'!$C$6:$L$47,10,FALSE))</f>
        <v/>
      </c>
      <c r="BF214" s="1530">
        <f>IF($BI$3="４週",SUM(AA214:BB214),IF($BI$3="暦月",SUM(AA214:BE214),""))</f>
        <v>0</v>
      </c>
      <c r="BG214" s="1531"/>
      <c r="BH214" s="1532">
        <f>IF($BI$3="４週",BF214/4,IF($BI$3="暦月",(BF214/($BI$8/7)),""))</f>
        <v>0</v>
      </c>
      <c r="BI214" s="1531"/>
      <c r="BJ214" s="1527"/>
      <c r="BK214" s="1528"/>
      <c r="BL214" s="1528"/>
      <c r="BM214" s="1528"/>
      <c r="BN214" s="1529"/>
    </row>
    <row r="215" spans="2:66" ht="20.25" customHeight="1" x14ac:dyDescent="0.15">
      <c r="B215" s="1487">
        <f>B213+1</f>
        <v>100</v>
      </c>
      <c r="C215" s="1614"/>
      <c r="D215" s="1616"/>
      <c r="E215" s="1600"/>
      <c r="F215" s="1617"/>
      <c r="G215" s="1489"/>
      <c r="H215" s="1490"/>
      <c r="I215" s="310"/>
      <c r="J215" s="311"/>
      <c r="K215" s="310"/>
      <c r="L215" s="311"/>
      <c r="M215" s="1493"/>
      <c r="N215" s="1494"/>
      <c r="O215" s="1497"/>
      <c r="P215" s="1498"/>
      <c r="Q215" s="1498"/>
      <c r="R215" s="1490"/>
      <c r="S215" s="1501"/>
      <c r="T215" s="1502"/>
      <c r="U215" s="1502"/>
      <c r="V215" s="1502"/>
      <c r="W215" s="1503"/>
      <c r="X215" s="312" t="s">
        <v>921</v>
      </c>
      <c r="Y215" s="313"/>
      <c r="Z215" s="314"/>
      <c r="AA215" s="315"/>
      <c r="AB215" s="316"/>
      <c r="AC215" s="316"/>
      <c r="AD215" s="316"/>
      <c r="AE215" s="316"/>
      <c r="AF215" s="316"/>
      <c r="AG215" s="317"/>
      <c r="AH215" s="315"/>
      <c r="AI215" s="316"/>
      <c r="AJ215" s="316"/>
      <c r="AK215" s="316"/>
      <c r="AL215" s="316"/>
      <c r="AM215" s="316"/>
      <c r="AN215" s="317"/>
      <c r="AO215" s="315"/>
      <c r="AP215" s="316"/>
      <c r="AQ215" s="316"/>
      <c r="AR215" s="316"/>
      <c r="AS215" s="316"/>
      <c r="AT215" s="316"/>
      <c r="AU215" s="317"/>
      <c r="AV215" s="315"/>
      <c r="AW215" s="316"/>
      <c r="AX215" s="316"/>
      <c r="AY215" s="316"/>
      <c r="AZ215" s="316"/>
      <c r="BA215" s="316"/>
      <c r="BB215" s="317"/>
      <c r="BC215" s="315"/>
      <c r="BD215" s="316"/>
      <c r="BE215" s="318"/>
      <c r="BF215" s="1507"/>
      <c r="BG215" s="1508"/>
      <c r="BH215" s="1509"/>
      <c r="BI215" s="1510"/>
      <c r="BJ215" s="1511"/>
      <c r="BK215" s="1512"/>
      <c r="BL215" s="1512"/>
      <c r="BM215" s="1512"/>
      <c r="BN215" s="1513"/>
    </row>
    <row r="216" spans="2:66" ht="20.25" customHeight="1" thickBot="1" x14ac:dyDescent="0.2">
      <c r="B216" s="1488"/>
      <c r="C216" s="1615"/>
      <c r="D216" s="1618"/>
      <c r="E216" s="1619"/>
      <c r="F216" s="1620"/>
      <c r="G216" s="1491"/>
      <c r="H216" s="1492"/>
      <c r="I216" s="329"/>
      <c r="J216" s="330">
        <f>G215</f>
        <v>0</v>
      </c>
      <c r="K216" s="329"/>
      <c r="L216" s="330">
        <f>M215</f>
        <v>0</v>
      </c>
      <c r="M216" s="1495"/>
      <c r="N216" s="1496"/>
      <c r="O216" s="1499"/>
      <c r="P216" s="1500"/>
      <c r="Q216" s="1500"/>
      <c r="R216" s="1492"/>
      <c r="S216" s="1504"/>
      <c r="T216" s="1505"/>
      <c r="U216" s="1505"/>
      <c r="V216" s="1505"/>
      <c r="W216" s="1506"/>
      <c r="X216" s="331" t="s">
        <v>924</v>
      </c>
      <c r="Y216" s="332"/>
      <c r="Z216" s="333"/>
      <c r="AA216" s="334" t="str">
        <f>IF(AA215="","",VLOOKUP(AA215,'別紙１-１　シフト記号表（従来型・ユニット型共通）'!$C$6:$L$47,10,FALSE))</f>
        <v/>
      </c>
      <c r="AB216" s="335" t="str">
        <f>IF(AB215="","",VLOOKUP(AB215,'別紙１-１　シフト記号表（従来型・ユニット型共通）'!$C$6:$L$47,10,FALSE))</f>
        <v/>
      </c>
      <c r="AC216" s="335" t="str">
        <f>IF(AC215="","",VLOOKUP(AC215,'別紙１-１　シフト記号表（従来型・ユニット型共通）'!$C$6:$L$47,10,FALSE))</f>
        <v/>
      </c>
      <c r="AD216" s="335" t="str">
        <f>IF(AD215="","",VLOOKUP(AD215,'別紙１-１　シフト記号表（従来型・ユニット型共通）'!$C$6:$L$47,10,FALSE))</f>
        <v/>
      </c>
      <c r="AE216" s="335" t="str">
        <f>IF(AE215="","",VLOOKUP(AE215,'別紙１-１　シフト記号表（従来型・ユニット型共通）'!$C$6:$L$47,10,FALSE))</f>
        <v/>
      </c>
      <c r="AF216" s="335" t="str">
        <f>IF(AF215="","",VLOOKUP(AF215,'別紙１-１　シフト記号表（従来型・ユニット型共通）'!$C$6:$L$47,10,FALSE))</f>
        <v/>
      </c>
      <c r="AG216" s="336" t="str">
        <f>IF(AG215="","",VLOOKUP(AG215,'別紙１-１　シフト記号表（従来型・ユニット型共通）'!$C$6:$L$47,10,FALSE))</f>
        <v/>
      </c>
      <c r="AH216" s="334" t="str">
        <f>IF(AH215="","",VLOOKUP(AH215,'別紙１-１　シフト記号表（従来型・ユニット型共通）'!$C$6:$L$47,10,FALSE))</f>
        <v/>
      </c>
      <c r="AI216" s="335" t="str">
        <f>IF(AI215="","",VLOOKUP(AI215,'別紙１-１　シフト記号表（従来型・ユニット型共通）'!$C$6:$L$47,10,FALSE))</f>
        <v/>
      </c>
      <c r="AJ216" s="335" t="str">
        <f>IF(AJ215="","",VLOOKUP(AJ215,'別紙１-１　シフト記号表（従来型・ユニット型共通）'!$C$6:$L$47,10,FALSE))</f>
        <v/>
      </c>
      <c r="AK216" s="335" t="str">
        <f>IF(AK215="","",VLOOKUP(AK215,'別紙１-１　シフト記号表（従来型・ユニット型共通）'!$C$6:$L$47,10,FALSE))</f>
        <v/>
      </c>
      <c r="AL216" s="335" t="str">
        <f>IF(AL215="","",VLOOKUP(AL215,'別紙１-１　シフト記号表（従来型・ユニット型共通）'!$C$6:$L$47,10,FALSE))</f>
        <v/>
      </c>
      <c r="AM216" s="335" t="str">
        <f>IF(AM215="","",VLOOKUP(AM215,'別紙１-１　シフト記号表（従来型・ユニット型共通）'!$C$6:$L$47,10,FALSE))</f>
        <v/>
      </c>
      <c r="AN216" s="336" t="str">
        <f>IF(AN215="","",VLOOKUP(AN215,'別紙１-１　シフト記号表（従来型・ユニット型共通）'!$C$6:$L$47,10,FALSE))</f>
        <v/>
      </c>
      <c r="AO216" s="334" t="str">
        <f>IF(AO215="","",VLOOKUP(AO215,'別紙１-１　シフト記号表（従来型・ユニット型共通）'!$C$6:$L$47,10,FALSE))</f>
        <v/>
      </c>
      <c r="AP216" s="335" t="str">
        <f>IF(AP215="","",VLOOKUP(AP215,'別紙１-１　シフト記号表（従来型・ユニット型共通）'!$C$6:$L$47,10,FALSE))</f>
        <v/>
      </c>
      <c r="AQ216" s="335" t="str">
        <f>IF(AQ215="","",VLOOKUP(AQ215,'別紙１-１　シフト記号表（従来型・ユニット型共通）'!$C$6:$L$47,10,FALSE))</f>
        <v/>
      </c>
      <c r="AR216" s="335" t="str">
        <f>IF(AR215="","",VLOOKUP(AR215,'別紙１-１　シフト記号表（従来型・ユニット型共通）'!$C$6:$L$47,10,FALSE))</f>
        <v/>
      </c>
      <c r="AS216" s="335" t="str">
        <f>IF(AS215="","",VLOOKUP(AS215,'別紙１-１　シフト記号表（従来型・ユニット型共通）'!$C$6:$L$47,10,FALSE))</f>
        <v/>
      </c>
      <c r="AT216" s="335" t="str">
        <f>IF(AT215="","",VLOOKUP(AT215,'別紙１-１　シフト記号表（従来型・ユニット型共通）'!$C$6:$L$47,10,FALSE))</f>
        <v/>
      </c>
      <c r="AU216" s="336" t="str">
        <f>IF(AU215="","",VLOOKUP(AU215,'別紙１-１　シフト記号表（従来型・ユニット型共通）'!$C$6:$L$47,10,FALSE))</f>
        <v/>
      </c>
      <c r="AV216" s="334" t="str">
        <f>IF(AV215="","",VLOOKUP(AV215,'別紙１-１　シフト記号表（従来型・ユニット型共通）'!$C$6:$L$47,10,FALSE))</f>
        <v/>
      </c>
      <c r="AW216" s="335" t="str">
        <f>IF(AW215="","",VLOOKUP(AW215,'別紙１-１　シフト記号表（従来型・ユニット型共通）'!$C$6:$L$47,10,FALSE))</f>
        <v/>
      </c>
      <c r="AX216" s="335" t="str">
        <f>IF(AX215="","",VLOOKUP(AX215,'別紙１-１　シフト記号表（従来型・ユニット型共通）'!$C$6:$L$47,10,FALSE))</f>
        <v/>
      </c>
      <c r="AY216" s="335" t="str">
        <f>IF(AY215="","",VLOOKUP(AY215,'別紙１-１　シフト記号表（従来型・ユニット型共通）'!$C$6:$L$47,10,FALSE))</f>
        <v/>
      </c>
      <c r="AZ216" s="335" t="str">
        <f>IF(AZ215="","",VLOOKUP(AZ215,'別紙１-１　シフト記号表（従来型・ユニット型共通）'!$C$6:$L$47,10,FALSE))</f>
        <v/>
      </c>
      <c r="BA216" s="335" t="str">
        <f>IF(BA215="","",VLOOKUP(BA215,'別紙１-１　シフト記号表（従来型・ユニット型共通）'!$C$6:$L$47,10,FALSE))</f>
        <v/>
      </c>
      <c r="BB216" s="336" t="str">
        <f>IF(BB215="","",VLOOKUP(BB215,'別紙１-１　シフト記号表（従来型・ユニット型共通）'!$C$6:$L$47,10,FALSE))</f>
        <v/>
      </c>
      <c r="BC216" s="334" t="str">
        <f>IF(BC215="","",VLOOKUP(BC215,'別紙１-１　シフト記号表（従来型・ユニット型共通）'!$C$6:$L$47,10,FALSE))</f>
        <v/>
      </c>
      <c r="BD216" s="335" t="str">
        <f>IF(BD215="","",VLOOKUP(BD215,'別紙１-１　シフト記号表（従来型・ユニット型共通）'!$C$6:$L$47,10,FALSE))</f>
        <v/>
      </c>
      <c r="BE216" s="335" t="str">
        <f>IF(BE215="","",VLOOKUP(BE215,'別紙１-１　シフト記号表（従来型・ユニット型共通）'!$C$6:$L$47,10,FALSE))</f>
        <v/>
      </c>
      <c r="BF216" s="1517">
        <f>IF($BI$3="４週",SUM(AA216:BB216),IF($BI$3="暦月",SUM(AA216:BE216),""))</f>
        <v>0</v>
      </c>
      <c r="BG216" s="1518"/>
      <c r="BH216" s="1519">
        <f>IF($BI$3="４週",BF216/4,IF($BI$3="暦月",(BF216/($BI$8/7)),""))</f>
        <v>0</v>
      </c>
      <c r="BI216" s="1518"/>
      <c r="BJ216" s="1514"/>
      <c r="BK216" s="1515"/>
      <c r="BL216" s="1515"/>
      <c r="BM216" s="1515"/>
      <c r="BN216" s="1516"/>
    </row>
    <row r="217" spans="2:66" ht="20.25" customHeight="1" x14ac:dyDescent="0.15">
      <c r="B217" s="338"/>
      <c r="C217" s="338"/>
      <c r="D217" s="338"/>
      <c r="E217" s="338"/>
      <c r="F217" s="338"/>
      <c r="G217" s="339"/>
      <c r="H217" s="339"/>
      <c r="I217" s="339"/>
      <c r="J217" s="339"/>
      <c r="K217" s="339"/>
      <c r="L217" s="339"/>
      <c r="M217" s="340"/>
      <c r="N217" s="340"/>
      <c r="O217" s="339"/>
      <c r="P217" s="339"/>
      <c r="Q217" s="339"/>
      <c r="R217" s="339"/>
      <c r="S217" s="341"/>
      <c r="T217" s="341"/>
      <c r="U217" s="341"/>
      <c r="V217" s="342"/>
      <c r="W217" s="342"/>
      <c r="X217" s="342"/>
      <c r="Y217" s="343"/>
      <c r="Z217" s="344"/>
      <c r="AA217" s="345"/>
      <c r="AB217" s="345"/>
      <c r="AC217" s="345"/>
      <c r="AD217" s="345"/>
      <c r="AE217" s="345"/>
      <c r="AF217" s="345"/>
      <c r="AG217" s="345"/>
      <c r="AH217" s="345"/>
      <c r="AI217" s="345"/>
      <c r="AJ217" s="345"/>
      <c r="AK217" s="345"/>
      <c r="AL217" s="345"/>
      <c r="AM217" s="345"/>
      <c r="AN217" s="345"/>
      <c r="AO217" s="345"/>
      <c r="AP217" s="345"/>
      <c r="AQ217" s="345"/>
      <c r="AR217" s="345"/>
      <c r="AS217" s="345"/>
      <c r="AT217" s="345"/>
      <c r="AU217" s="345"/>
      <c r="AV217" s="345"/>
      <c r="AW217" s="345"/>
      <c r="AX217" s="345"/>
      <c r="AY217" s="345"/>
      <c r="AZ217" s="345"/>
      <c r="BA217" s="345"/>
      <c r="BB217" s="345"/>
      <c r="BC217" s="345"/>
      <c r="BD217" s="345"/>
      <c r="BE217" s="345"/>
      <c r="BF217" s="345"/>
      <c r="BG217" s="345"/>
      <c r="BH217" s="346"/>
      <c r="BI217" s="346"/>
      <c r="BJ217" s="341"/>
      <c r="BK217" s="341"/>
      <c r="BL217" s="341"/>
      <c r="BM217" s="341"/>
      <c r="BN217" s="341"/>
    </row>
    <row r="218" spans="2:66" ht="20.25" customHeight="1" x14ac:dyDescent="0.15">
      <c r="B218" s="338"/>
      <c r="C218" s="338"/>
      <c r="D218" s="338"/>
      <c r="E218" s="338"/>
      <c r="F218" s="338"/>
      <c r="G218" s="339"/>
      <c r="H218" s="339"/>
      <c r="I218" s="339"/>
      <c r="J218" s="339"/>
      <c r="K218" s="339"/>
      <c r="L218" s="339"/>
      <c r="M218" s="347"/>
      <c r="N218" s="264" t="s">
        <v>1069</v>
      </c>
      <c r="O218" s="264"/>
      <c r="P218" s="264"/>
      <c r="Q218" s="264"/>
      <c r="R218" s="264"/>
      <c r="S218" s="264"/>
      <c r="T218" s="264"/>
      <c r="U218" s="264"/>
      <c r="V218" s="264"/>
      <c r="W218" s="264"/>
      <c r="X218" s="269"/>
      <c r="Y218" s="264"/>
      <c r="Z218" s="264"/>
      <c r="AA218" s="264"/>
      <c r="AB218" s="264"/>
      <c r="AC218" s="264"/>
      <c r="AD218" s="348"/>
      <c r="AE218" s="348"/>
      <c r="AF218" s="348"/>
      <c r="AG218" s="348"/>
      <c r="AH218" s="348"/>
      <c r="AI218" s="348"/>
      <c r="AJ218" s="348"/>
      <c r="AK218" s="348"/>
      <c r="AL218" s="348"/>
      <c r="AM218" s="348"/>
      <c r="AN218" s="348"/>
      <c r="AO218" s="348"/>
      <c r="AP218" s="348"/>
      <c r="AQ218" s="348"/>
      <c r="AR218" s="348"/>
      <c r="AS218" s="348"/>
      <c r="AT218" s="348"/>
      <c r="AU218" s="348"/>
      <c r="AV218" s="348"/>
      <c r="AW218" s="348"/>
      <c r="AX218" s="348"/>
      <c r="AY218" s="348"/>
      <c r="AZ218" s="348"/>
      <c r="BA218" s="348"/>
      <c r="BB218" s="348"/>
      <c r="BC218" s="348"/>
      <c r="BD218" s="348"/>
      <c r="BE218" s="348"/>
      <c r="BF218" s="348"/>
      <c r="BG218" s="348"/>
      <c r="BH218" s="349"/>
      <c r="BI218" s="346"/>
      <c r="BJ218" s="341"/>
      <c r="BK218" s="341"/>
      <c r="BL218" s="341"/>
      <c r="BM218" s="341"/>
      <c r="BN218" s="341"/>
    </row>
    <row r="219" spans="2:66" ht="20.25" customHeight="1" x14ac:dyDescent="0.15">
      <c r="B219" s="338"/>
      <c r="C219" s="338"/>
      <c r="D219" s="338"/>
      <c r="E219" s="338"/>
      <c r="F219" s="338"/>
      <c r="G219" s="339"/>
      <c r="H219" s="339"/>
      <c r="I219" s="339"/>
      <c r="J219" s="339"/>
      <c r="K219" s="339"/>
      <c r="L219" s="339"/>
      <c r="M219" s="347"/>
      <c r="N219" s="264"/>
      <c r="O219" s="264" t="s">
        <v>969</v>
      </c>
      <c r="P219" s="264"/>
      <c r="Q219" s="264"/>
      <c r="R219" s="264"/>
      <c r="S219" s="264"/>
      <c r="T219" s="264"/>
      <c r="U219" s="264"/>
      <c r="V219" s="264"/>
      <c r="W219" s="264"/>
      <c r="X219" s="269"/>
      <c r="Y219" s="264"/>
      <c r="Z219" s="264"/>
      <c r="AA219" s="264"/>
      <c r="AB219" s="264"/>
      <c r="AC219" s="264"/>
      <c r="AD219" s="348"/>
      <c r="AE219" s="264" t="s">
        <v>970</v>
      </c>
      <c r="AF219" s="264"/>
      <c r="AG219" s="264"/>
      <c r="AH219" s="264"/>
      <c r="AI219" s="264"/>
      <c r="AJ219" s="264"/>
      <c r="AK219" s="264"/>
      <c r="AL219" s="264"/>
      <c r="AM219" s="264"/>
      <c r="AN219" s="269"/>
      <c r="AO219" s="264"/>
      <c r="AP219" s="264"/>
      <c r="AQ219" s="264"/>
      <c r="AR219" s="264"/>
      <c r="AS219" s="348"/>
      <c r="AT219" s="348"/>
      <c r="AU219" s="264" t="s">
        <v>971</v>
      </c>
      <c r="AV219" s="264"/>
      <c r="AW219" s="264"/>
      <c r="AX219" s="264"/>
      <c r="AY219" s="264"/>
      <c r="AZ219" s="264"/>
      <c r="BA219" s="348"/>
      <c r="BB219" s="348"/>
      <c r="BC219" s="348"/>
      <c r="BD219" s="348"/>
      <c r="BE219" s="348"/>
      <c r="BF219" s="348"/>
      <c r="BG219" s="348"/>
      <c r="BH219" s="349"/>
      <c r="BI219" s="346"/>
      <c r="BJ219" s="1611"/>
      <c r="BK219" s="1611"/>
      <c r="BL219" s="1611"/>
      <c r="BM219" s="1611"/>
      <c r="BN219" s="341"/>
    </row>
    <row r="220" spans="2:66" ht="20.25" customHeight="1" x14ac:dyDescent="0.15">
      <c r="B220" s="338"/>
      <c r="C220" s="338"/>
      <c r="D220" s="338"/>
      <c r="E220" s="338"/>
      <c r="F220" s="338"/>
      <c r="G220" s="339"/>
      <c r="H220" s="339"/>
      <c r="I220" s="339"/>
      <c r="J220" s="339"/>
      <c r="K220" s="339"/>
      <c r="L220" s="339"/>
      <c r="M220" s="347"/>
      <c r="N220" s="264"/>
      <c r="O220" s="1466" t="s">
        <v>972</v>
      </c>
      <c r="P220" s="1466"/>
      <c r="Q220" s="1466" t="s">
        <v>973</v>
      </c>
      <c r="R220" s="1466"/>
      <c r="S220" s="1466"/>
      <c r="T220" s="1466"/>
      <c r="U220" s="264"/>
      <c r="V220" s="1484" t="s">
        <v>974</v>
      </c>
      <c r="W220" s="1484"/>
      <c r="X220" s="1484"/>
      <c r="Y220" s="1484"/>
      <c r="Z220" s="264"/>
      <c r="AA220" s="350" t="s">
        <v>975</v>
      </c>
      <c r="AB220" s="350"/>
      <c r="AC220" s="264"/>
      <c r="AD220" s="348"/>
      <c r="AE220" s="1466" t="s">
        <v>972</v>
      </c>
      <c r="AF220" s="1466"/>
      <c r="AG220" s="1466" t="s">
        <v>973</v>
      </c>
      <c r="AH220" s="1466"/>
      <c r="AI220" s="1466"/>
      <c r="AJ220" s="1466"/>
      <c r="AK220" s="264"/>
      <c r="AL220" s="1484" t="s">
        <v>974</v>
      </c>
      <c r="AM220" s="1484"/>
      <c r="AN220" s="1484"/>
      <c r="AO220" s="1484"/>
      <c r="AP220" s="264"/>
      <c r="AQ220" s="350" t="s">
        <v>975</v>
      </c>
      <c r="AR220" s="350"/>
      <c r="AS220" s="348"/>
      <c r="AT220" s="348"/>
      <c r="AU220" s="1468" t="s">
        <v>976</v>
      </c>
      <c r="AV220" s="1468"/>
      <c r="AW220" s="1468" t="s">
        <v>977</v>
      </c>
      <c r="AX220" s="1468"/>
      <c r="AY220" s="1468"/>
      <c r="AZ220" s="1468"/>
      <c r="BA220" s="348"/>
      <c r="BB220" s="348"/>
      <c r="BC220" s="348"/>
      <c r="BD220" s="348"/>
      <c r="BE220" s="348"/>
      <c r="BF220" s="348"/>
      <c r="BG220" s="348"/>
      <c r="BH220" s="349"/>
      <c r="BI220" s="346"/>
      <c r="BJ220" s="1613"/>
      <c r="BK220" s="1613"/>
      <c r="BL220" s="1613"/>
      <c r="BM220" s="1613"/>
      <c r="BN220" s="341"/>
    </row>
    <row r="221" spans="2:66" ht="20.25" customHeight="1" x14ac:dyDescent="0.15">
      <c r="B221" s="338"/>
      <c r="C221" s="338"/>
      <c r="D221" s="338"/>
      <c r="E221" s="338"/>
      <c r="F221" s="338"/>
      <c r="G221" s="339"/>
      <c r="H221" s="339"/>
      <c r="I221" s="339"/>
      <c r="J221" s="339"/>
      <c r="K221" s="339"/>
      <c r="L221" s="339"/>
      <c r="M221" s="347"/>
      <c r="N221" s="264"/>
      <c r="O221" s="1467"/>
      <c r="P221" s="1467"/>
      <c r="Q221" s="1467" t="s">
        <v>978</v>
      </c>
      <c r="R221" s="1467"/>
      <c r="S221" s="1467" t="s">
        <v>979</v>
      </c>
      <c r="T221" s="1467"/>
      <c r="U221" s="264"/>
      <c r="V221" s="1467" t="s">
        <v>978</v>
      </c>
      <c r="W221" s="1467"/>
      <c r="X221" s="1467" t="s">
        <v>979</v>
      </c>
      <c r="Y221" s="1467"/>
      <c r="Z221" s="264"/>
      <c r="AA221" s="350" t="s">
        <v>980</v>
      </c>
      <c r="AB221" s="350"/>
      <c r="AC221" s="264"/>
      <c r="AD221" s="348"/>
      <c r="AE221" s="1467"/>
      <c r="AF221" s="1467"/>
      <c r="AG221" s="1467" t="s">
        <v>978</v>
      </c>
      <c r="AH221" s="1467"/>
      <c r="AI221" s="1467" t="s">
        <v>979</v>
      </c>
      <c r="AJ221" s="1467"/>
      <c r="AK221" s="264"/>
      <c r="AL221" s="1467" t="s">
        <v>978</v>
      </c>
      <c r="AM221" s="1467"/>
      <c r="AN221" s="1467" t="s">
        <v>979</v>
      </c>
      <c r="AO221" s="1467"/>
      <c r="AP221" s="264"/>
      <c r="AQ221" s="350" t="s">
        <v>980</v>
      </c>
      <c r="AR221" s="350"/>
      <c r="AS221" s="348"/>
      <c r="AT221" s="348"/>
      <c r="AU221" s="1468" t="s">
        <v>981</v>
      </c>
      <c r="AV221" s="1468"/>
      <c r="AW221" s="1468" t="s">
        <v>982</v>
      </c>
      <c r="AX221" s="1468"/>
      <c r="AY221" s="1468"/>
      <c r="AZ221" s="1468"/>
      <c r="BA221" s="348"/>
      <c r="BB221" s="348"/>
      <c r="BC221" s="348"/>
      <c r="BD221" s="348"/>
      <c r="BE221" s="348"/>
      <c r="BF221" s="348"/>
      <c r="BG221" s="348"/>
      <c r="BH221" s="349"/>
      <c r="BI221" s="346"/>
      <c r="BJ221" s="1612"/>
      <c r="BK221" s="1612"/>
      <c r="BL221" s="1612"/>
      <c r="BM221" s="1612"/>
      <c r="BN221" s="341"/>
    </row>
    <row r="222" spans="2:66" ht="20.25" customHeight="1" x14ac:dyDescent="0.15">
      <c r="B222" s="338"/>
      <c r="C222" s="338"/>
      <c r="D222" s="338"/>
      <c r="E222" s="338"/>
      <c r="F222" s="338"/>
      <c r="G222" s="339"/>
      <c r="H222" s="339"/>
      <c r="I222" s="339"/>
      <c r="J222" s="339"/>
      <c r="K222" s="339"/>
      <c r="L222" s="339"/>
      <c r="M222" s="347"/>
      <c r="N222" s="264"/>
      <c r="O222" s="1468" t="s">
        <v>981</v>
      </c>
      <c r="P222" s="1468"/>
      <c r="Q222" s="1471">
        <f>SUMIFS($BF$17:$BF$216,$J$17:$J$216,"医師",$L$17:$L$216,"A")</f>
        <v>0</v>
      </c>
      <c r="R222" s="1471"/>
      <c r="S222" s="1472">
        <f>SUMIFS($BH$17:$BH$216,$J$17:$J$216,"医師",$L$17:$L$216,"A")</f>
        <v>0</v>
      </c>
      <c r="T222" s="1472"/>
      <c r="U222" s="351"/>
      <c r="V222" s="1478">
        <v>0</v>
      </c>
      <c r="W222" s="1478"/>
      <c r="X222" s="1478">
        <v>0</v>
      </c>
      <c r="Y222" s="1478"/>
      <c r="Z222" s="351"/>
      <c r="AA222" s="1482">
        <v>0</v>
      </c>
      <c r="AB222" s="1483"/>
      <c r="AC222" s="264"/>
      <c r="AD222" s="348"/>
      <c r="AE222" s="1468" t="s">
        <v>981</v>
      </c>
      <c r="AF222" s="1468"/>
      <c r="AG222" s="1471">
        <f>SUMIFS($BF$17:$BF$216,$J$17:$J$216,"薬剤師",$L$17:$L$216,"A")</f>
        <v>0</v>
      </c>
      <c r="AH222" s="1471"/>
      <c r="AI222" s="1472">
        <f>SUMIFS($BH$17:$BH$216,$J$17:$J$216,"薬剤師",$L$17:$L$216,"A")</f>
        <v>0</v>
      </c>
      <c r="AJ222" s="1472"/>
      <c r="AK222" s="351"/>
      <c r="AL222" s="1478">
        <v>0</v>
      </c>
      <c r="AM222" s="1478"/>
      <c r="AN222" s="1478">
        <v>0</v>
      </c>
      <c r="AO222" s="1478"/>
      <c r="AP222" s="351"/>
      <c r="AQ222" s="1482">
        <v>0</v>
      </c>
      <c r="AR222" s="1483"/>
      <c r="AS222" s="348"/>
      <c r="AT222" s="348"/>
      <c r="AU222" s="1468" t="s">
        <v>983</v>
      </c>
      <c r="AV222" s="1468"/>
      <c r="AW222" s="1468" t="s">
        <v>984</v>
      </c>
      <c r="AX222" s="1468"/>
      <c r="AY222" s="1468"/>
      <c r="AZ222" s="1468"/>
      <c r="BA222" s="348"/>
      <c r="BB222" s="348"/>
      <c r="BC222" s="348"/>
      <c r="BD222" s="348"/>
      <c r="BE222" s="348"/>
      <c r="BF222" s="348"/>
      <c r="BG222" s="348"/>
      <c r="BH222" s="349"/>
      <c r="BI222" s="346"/>
      <c r="BJ222" s="377"/>
      <c r="BK222" s="377"/>
      <c r="BL222" s="377"/>
      <c r="BM222" s="377"/>
      <c r="BN222" s="341"/>
    </row>
    <row r="223" spans="2:66" ht="20.25" customHeight="1" x14ac:dyDescent="0.15">
      <c r="B223" s="338"/>
      <c r="C223" s="338"/>
      <c r="D223" s="338"/>
      <c r="E223" s="338"/>
      <c r="F223" s="338"/>
      <c r="G223" s="339"/>
      <c r="H223" s="339"/>
      <c r="I223" s="339"/>
      <c r="J223" s="339"/>
      <c r="K223" s="339"/>
      <c r="L223" s="339"/>
      <c r="M223" s="347"/>
      <c r="N223" s="264"/>
      <c r="O223" s="1468" t="s">
        <v>983</v>
      </c>
      <c r="P223" s="1468"/>
      <c r="Q223" s="1471">
        <f>SUMIFS($BF$17:$BF$216,$J$17:$J$216,"医師",$L$17:$L$216,"B")</f>
        <v>0</v>
      </c>
      <c r="R223" s="1471"/>
      <c r="S223" s="1472">
        <f>SUMIFS($BH$17:$BH$216,$J$17:$J$216,"医師",$L$17:$L$216,"B")</f>
        <v>0</v>
      </c>
      <c r="T223" s="1472"/>
      <c r="U223" s="351"/>
      <c r="V223" s="1478">
        <v>0</v>
      </c>
      <c r="W223" s="1478"/>
      <c r="X223" s="1478">
        <v>0</v>
      </c>
      <c r="Y223" s="1478"/>
      <c r="Z223" s="351"/>
      <c r="AA223" s="1482">
        <v>0</v>
      </c>
      <c r="AB223" s="1483"/>
      <c r="AC223" s="264"/>
      <c r="AD223" s="348"/>
      <c r="AE223" s="1468" t="s">
        <v>983</v>
      </c>
      <c r="AF223" s="1468"/>
      <c r="AG223" s="1471">
        <f>SUMIFS($BF$17:$BF$216,$J$17:$J$216,"薬剤師",$L$17:$L$216,"B")</f>
        <v>0</v>
      </c>
      <c r="AH223" s="1471"/>
      <c r="AI223" s="1472">
        <f>SUMIFS($BH$17:$BH$216,$J$17:$J$216,"薬剤師",$L$17:$L$216,"B")</f>
        <v>0</v>
      </c>
      <c r="AJ223" s="1472"/>
      <c r="AK223" s="351"/>
      <c r="AL223" s="1478">
        <v>0</v>
      </c>
      <c r="AM223" s="1478"/>
      <c r="AN223" s="1478">
        <v>0</v>
      </c>
      <c r="AO223" s="1478"/>
      <c r="AP223" s="351"/>
      <c r="AQ223" s="1482">
        <v>0</v>
      </c>
      <c r="AR223" s="1483"/>
      <c r="AS223" s="348"/>
      <c r="AT223" s="348"/>
      <c r="AU223" s="1468" t="s">
        <v>985</v>
      </c>
      <c r="AV223" s="1468"/>
      <c r="AW223" s="1468" t="s">
        <v>986</v>
      </c>
      <c r="AX223" s="1468"/>
      <c r="AY223" s="1468"/>
      <c r="AZ223" s="1468"/>
      <c r="BA223" s="348"/>
      <c r="BB223" s="348"/>
      <c r="BC223" s="348"/>
      <c r="BD223" s="348"/>
      <c r="BE223" s="348"/>
      <c r="BF223" s="348"/>
      <c r="BG223" s="348"/>
      <c r="BH223" s="349"/>
      <c r="BI223" s="346"/>
      <c r="BJ223" s="341"/>
      <c r="BK223" s="341"/>
      <c r="BL223" s="341"/>
      <c r="BM223" s="341"/>
      <c r="BN223" s="341"/>
    </row>
    <row r="224" spans="2:66" ht="20.25" customHeight="1" x14ac:dyDescent="0.15">
      <c r="B224" s="338"/>
      <c r="C224" s="338"/>
      <c r="D224" s="338"/>
      <c r="E224" s="338"/>
      <c r="F224" s="338"/>
      <c r="G224" s="339"/>
      <c r="H224" s="339"/>
      <c r="I224" s="339"/>
      <c r="J224" s="339"/>
      <c r="K224" s="339"/>
      <c r="L224" s="339"/>
      <c r="M224" s="347"/>
      <c r="N224" s="264"/>
      <c r="O224" s="1468" t="s">
        <v>985</v>
      </c>
      <c r="P224" s="1468"/>
      <c r="Q224" s="1471">
        <f>SUMIFS($BF$17:$BF$216,$J$17:$J$216,"医師",$L$17:$L$216,"C")</f>
        <v>0</v>
      </c>
      <c r="R224" s="1471"/>
      <c r="S224" s="1472">
        <f>SUMIFS($BH$17:$BH$216,$J$17:$J$216,"医師",$L$17:$L$216,"C")</f>
        <v>0</v>
      </c>
      <c r="T224" s="1472"/>
      <c r="U224" s="351"/>
      <c r="V224" s="1478">
        <v>0</v>
      </c>
      <c r="W224" s="1478"/>
      <c r="X224" s="1479">
        <v>0</v>
      </c>
      <c r="Y224" s="1479"/>
      <c r="Z224" s="351"/>
      <c r="AA224" s="1480" t="s">
        <v>987</v>
      </c>
      <c r="AB224" s="1481"/>
      <c r="AC224" s="264"/>
      <c r="AD224" s="348"/>
      <c r="AE224" s="1468" t="s">
        <v>985</v>
      </c>
      <c r="AF224" s="1468"/>
      <c r="AG224" s="1471">
        <f>SUMIFS($BF$17:$BF$216,$J$17:$J$216,"薬剤師",$L$17:$L$216,"C")</f>
        <v>0</v>
      </c>
      <c r="AH224" s="1471"/>
      <c r="AI224" s="1472">
        <f>SUMIFS($BH$17:$BH$216,$J$17:$J$216,"薬剤師",$L$17:$L$216,"C")</f>
        <v>0</v>
      </c>
      <c r="AJ224" s="1472"/>
      <c r="AK224" s="351"/>
      <c r="AL224" s="1478">
        <v>0</v>
      </c>
      <c r="AM224" s="1478"/>
      <c r="AN224" s="1479">
        <v>0</v>
      </c>
      <c r="AO224" s="1479"/>
      <c r="AP224" s="351"/>
      <c r="AQ224" s="1480" t="s">
        <v>987</v>
      </c>
      <c r="AR224" s="1481"/>
      <c r="AS224" s="348"/>
      <c r="AT224" s="348"/>
      <c r="AU224" s="1468" t="s">
        <v>988</v>
      </c>
      <c r="AV224" s="1468"/>
      <c r="AW224" s="1468" t="s">
        <v>989</v>
      </c>
      <c r="AX224" s="1468"/>
      <c r="AY224" s="1468"/>
      <c r="AZ224" s="1468"/>
      <c r="BA224" s="348"/>
      <c r="BB224" s="348"/>
      <c r="BC224" s="348"/>
      <c r="BD224" s="348"/>
      <c r="BE224" s="348"/>
      <c r="BF224" s="348"/>
      <c r="BG224" s="348"/>
      <c r="BH224" s="349"/>
      <c r="BI224" s="346"/>
      <c r="BJ224" s="341"/>
      <c r="BK224" s="341"/>
      <c r="BL224" s="341"/>
      <c r="BM224" s="341"/>
      <c r="BN224" s="341"/>
    </row>
    <row r="225" spans="2:66" ht="20.25" customHeight="1" x14ac:dyDescent="0.15">
      <c r="B225" s="338"/>
      <c r="C225" s="338"/>
      <c r="D225" s="338"/>
      <c r="E225" s="338"/>
      <c r="F225" s="338"/>
      <c r="G225" s="339"/>
      <c r="H225" s="339"/>
      <c r="I225" s="339"/>
      <c r="J225" s="339"/>
      <c r="K225" s="339"/>
      <c r="L225" s="339"/>
      <c r="M225" s="347"/>
      <c r="N225" s="264"/>
      <c r="O225" s="1468" t="s">
        <v>988</v>
      </c>
      <c r="P225" s="1468"/>
      <c r="Q225" s="1471">
        <f>SUMIFS($BF$17:$BF$216,$J$17:$J$216,"医師",$L$17:$L$216,"D")</f>
        <v>0</v>
      </c>
      <c r="R225" s="1471"/>
      <c r="S225" s="1472">
        <f>SUMIFS($BH$17:$BH$216,$J$17:$J$216,"医師",$L$17:$L$216,"D")</f>
        <v>0</v>
      </c>
      <c r="T225" s="1472"/>
      <c r="U225" s="351"/>
      <c r="V225" s="1478">
        <v>0</v>
      </c>
      <c r="W225" s="1478"/>
      <c r="X225" s="1479">
        <v>0</v>
      </c>
      <c r="Y225" s="1479"/>
      <c r="Z225" s="351"/>
      <c r="AA225" s="1480" t="s">
        <v>987</v>
      </c>
      <c r="AB225" s="1481"/>
      <c r="AC225" s="264"/>
      <c r="AD225" s="348"/>
      <c r="AE225" s="1468" t="s">
        <v>988</v>
      </c>
      <c r="AF225" s="1468"/>
      <c r="AG225" s="1471">
        <f>SUMIFS($BF$17:$BF$216,$J$17:$J$216,"薬剤師",$L$17:$L$216,"D")</f>
        <v>0</v>
      </c>
      <c r="AH225" s="1471"/>
      <c r="AI225" s="1472">
        <f>SUMIFS($BH$17:$BH$216,$J$17:$J$216,"薬剤師",$L$17:$L$216,"D")</f>
        <v>0</v>
      </c>
      <c r="AJ225" s="1472"/>
      <c r="AK225" s="351"/>
      <c r="AL225" s="1478">
        <v>0</v>
      </c>
      <c r="AM225" s="1478"/>
      <c r="AN225" s="1479">
        <v>0</v>
      </c>
      <c r="AO225" s="1479"/>
      <c r="AP225" s="351"/>
      <c r="AQ225" s="1480" t="s">
        <v>987</v>
      </c>
      <c r="AR225" s="1481"/>
      <c r="AS225" s="348"/>
      <c r="AT225" s="348"/>
      <c r="AU225" s="264"/>
      <c r="AV225" s="264"/>
      <c r="AW225" s="264"/>
      <c r="AX225" s="264"/>
      <c r="AY225" s="264"/>
      <c r="AZ225" s="264"/>
      <c r="BA225" s="264"/>
      <c r="BB225" s="264"/>
      <c r="BC225" s="264"/>
      <c r="BD225" s="264"/>
      <c r="BE225" s="264"/>
      <c r="BF225" s="264"/>
      <c r="BG225" s="264"/>
      <c r="BH225" s="264"/>
      <c r="BJ225" s="341"/>
      <c r="BK225" s="341"/>
      <c r="BL225" s="341"/>
      <c r="BM225" s="341"/>
      <c r="BN225" s="341"/>
    </row>
    <row r="226" spans="2:66" ht="20.25" customHeight="1" x14ac:dyDescent="0.15">
      <c r="B226" s="338"/>
      <c r="C226" s="338"/>
      <c r="D226" s="338"/>
      <c r="E226" s="338"/>
      <c r="F226" s="338"/>
      <c r="G226" s="339"/>
      <c r="H226" s="339"/>
      <c r="I226" s="339"/>
      <c r="J226" s="339"/>
      <c r="K226" s="339"/>
      <c r="L226" s="339"/>
      <c r="M226" s="347"/>
      <c r="N226" s="264"/>
      <c r="O226" s="1468" t="s">
        <v>990</v>
      </c>
      <c r="P226" s="1468"/>
      <c r="Q226" s="1471">
        <f>SUM(Q222:R225)</f>
        <v>0</v>
      </c>
      <c r="R226" s="1471"/>
      <c r="S226" s="1472">
        <f>SUM(S222:T225)</f>
        <v>0</v>
      </c>
      <c r="T226" s="1472"/>
      <c r="U226" s="351"/>
      <c r="V226" s="1471">
        <f>SUM(V222:W225)</f>
        <v>0</v>
      </c>
      <c r="W226" s="1471"/>
      <c r="X226" s="1472">
        <f>SUM(X222:Y225)</f>
        <v>0</v>
      </c>
      <c r="Y226" s="1472"/>
      <c r="Z226" s="351"/>
      <c r="AA226" s="1473">
        <f>SUM(AA222:AB223)</f>
        <v>0</v>
      </c>
      <c r="AB226" s="1474"/>
      <c r="AC226" s="264"/>
      <c r="AD226" s="348"/>
      <c r="AE226" s="1468" t="s">
        <v>990</v>
      </c>
      <c r="AF226" s="1468"/>
      <c r="AG226" s="1471">
        <f>SUM(AG222:AH225)</f>
        <v>0</v>
      </c>
      <c r="AH226" s="1471"/>
      <c r="AI226" s="1472">
        <f>SUM(AI222:AJ225)</f>
        <v>0</v>
      </c>
      <c r="AJ226" s="1472"/>
      <c r="AK226" s="351"/>
      <c r="AL226" s="1471">
        <f>SUM(AL222:AM225)</f>
        <v>0</v>
      </c>
      <c r="AM226" s="1471"/>
      <c r="AN226" s="1472">
        <f>SUM(AN222:AO225)</f>
        <v>0</v>
      </c>
      <c r="AO226" s="1472"/>
      <c r="AP226" s="351"/>
      <c r="AQ226" s="1473">
        <f>SUM(AQ222:AR223)</f>
        <v>0</v>
      </c>
      <c r="AR226" s="1474"/>
      <c r="AS226" s="348"/>
      <c r="AT226" s="348"/>
      <c r="AU226" s="264"/>
      <c r="AV226" s="264"/>
      <c r="AW226" s="264"/>
      <c r="AX226" s="264"/>
      <c r="AY226" s="264"/>
      <c r="AZ226" s="264"/>
      <c r="BA226" s="264"/>
      <c r="BB226" s="264"/>
      <c r="BC226" s="264"/>
      <c r="BD226" s="264"/>
      <c r="BE226" s="264"/>
      <c r="BF226" s="264"/>
      <c r="BG226" s="264"/>
      <c r="BH226" s="264"/>
      <c r="BJ226" s="341"/>
      <c r="BK226" s="341"/>
      <c r="BL226" s="341"/>
      <c r="BM226" s="341"/>
      <c r="BN226" s="341"/>
    </row>
    <row r="227" spans="2:66" ht="20.25" customHeight="1" x14ac:dyDescent="0.15">
      <c r="B227" s="338"/>
      <c r="C227" s="338"/>
      <c r="D227" s="338"/>
      <c r="E227" s="338"/>
      <c r="F227" s="338"/>
      <c r="G227" s="339"/>
      <c r="H227" s="339"/>
      <c r="I227" s="339"/>
      <c r="J227" s="339"/>
      <c r="K227" s="339"/>
      <c r="L227" s="339"/>
      <c r="M227" s="347"/>
      <c r="N227" s="347"/>
      <c r="O227" s="352"/>
      <c r="P227" s="352"/>
      <c r="Q227" s="352"/>
      <c r="R227" s="352"/>
      <c r="S227" s="353"/>
      <c r="T227" s="353"/>
      <c r="U227" s="353"/>
      <c r="V227" s="354"/>
      <c r="W227" s="354"/>
      <c r="X227" s="354"/>
      <c r="Y227" s="354"/>
      <c r="Z227" s="355"/>
      <c r="AA227" s="348"/>
      <c r="AB227" s="348"/>
      <c r="AC227" s="348"/>
      <c r="AD227" s="348"/>
      <c r="AE227" s="352"/>
      <c r="AF227" s="352"/>
      <c r="AG227" s="352"/>
      <c r="AH227" s="352"/>
      <c r="AI227" s="353"/>
      <c r="AJ227" s="353"/>
      <c r="AK227" s="353"/>
      <c r="AL227" s="354"/>
      <c r="AM227" s="354"/>
      <c r="AN227" s="354"/>
      <c r="AO227" s="354"/>
      <c r="AP227" s="355"/>
      <c r="AQ227" s="348"/>
      <c r="AR227" s="348"/>
      <c r="AS227" s="348"/>
      <c r="AT227" s="348"/>
      <c r="AU227" s="264"/>
      <c r="AV227" s="264"/>
      <c r="AW227" s="264"/>
      <c r="AX227" s="264"/>
      <c r="AY227" s="264"/>
      <c r="AZ227" s="264"/>
      <c r="BA227" s="264"/>
      <c r="BB227" s="264"/>
      <c r="BC227" s="264"/>
      <c r="BD227" s="264"/>
      <c r="BE227" s="264"/>
      <c r="BF227" s="264"/>
      <c r="BG227" s="264"/>
      <c r="BH227" s="264"/>
      <c r="BJ227" s="341"/>
      <c r="BK227" s="341"/>
      <c r="BL227" s="341"/>
      <c r="BM227" s="341"/>
      <c r="BN227" s="341"/>
    </row>
    <row r="228" spans="2:66" ht="20.25" customHeight="1" x14ac:dyDescent="0.15">
      <c r="B228" s="338"/>
      <c r="C228" s="338"/>
      <c r="D228" s="338"/>
      <c r="E228" s="338"/>
      <c r="F228" s="338"/>
      <c r="G228" s="339"/>
      <c r="H228" s="339"/>
      <c r="I228" s="339"/>
      <c r="J228" s="339"/>
      <c r="K228" s="339"/>
      <c r="L228" s="339"/>
      <c r="M228" s="347"/>
      <c r="N228" s="347"/>
      <c r="O228" s="269" t="s">
        <v>991</v>
      </c>
      <c r="P228" s="264"/>
      <c r="Q228" s="264"/>
      <c r="R228" s="264"/>
      <c r="S228" s="264"/>
      <c r="T228" s="264"/>
      <c r="U228" s="270" t="s">
        <v>992</v>
      </c>
      <c r="V228" s="1485" t="s">
        <v>993</v>
      </c>
      <c r="W228" s="1486"/>
      <c r="X228" s="270"/>
      <c r="Y228" s="270"/>
      <c r="Z228" s="264"/>
      <c r="AA228" s="264"/>
      <c r="AB228" s="264"/>
      <c r="AC228" s="348"/>
      <c r="AD228" s="348"/>
      <c r="AE228" s="269" t="s">
        <v>991</v>
      </c>
      <c r="AF228" s="264"/>
      <c r="AG228" s="264"/>
      <c r="AH228" s="264"/>
      <c r="AI228" s="264"/>
      <c r="AJ228" s="264"/>
      <c r="AK228" s="270" t="s">
        <v>992</v>
      </c>
      <c r="AL228" s="1475" t="str">
        <f>V228</f>
        <v>週</v>
      </c>
      <c r="AM228" s="1476"/>
      <c r="AN228" s="270"/>
      <c r="AO228" s="270"/>
      <c r="AP228" s="264"/>
      <c r="AQ228" s="264"/>
      <c r="AR228" s="264"/>
      <c r="AS228" s="348"/>
      <c r="AT228" s="348"/>
      <c r="AU228" s="264"/>
      <c r="AV228" s="264"/>
      <c r="AW228" s="264"/>
      <c r="AX228" s="264"/>
      <c r="AY228" s="264"/>
      <c r="AZ228" s="264"/>
      <c r="BA228" s="264"/>
      <c r="BB228" s="264"/>
      <c r="BC228" s="264"/>
      <c r="BD228" s="264"/>
      <c r="BE228" s="264"/>
      <c r="BF228" s="264"/>
      <c r="BG228" s="264"/>
      <c r="BH228" s="264"/>
      <c r="BJ228" s="341"/>
      <c r="BK228" s="341"/>
      <c r="BL228" s="341"/>
      <c r="BM228" s="341"/>
      <c r="BN228" s="341"/>
    </row>
    <row r="229" spans="2:66" ht="20.25" customHeight="1" x14ac:dyDescent="0.15">
      <c r="B229" s="338"/>
      <c r="C229" s="338"/>
      <c r="D229" s="338"/>
      <c r="E229" s="338"/>
      <c r="F229" s="338"/>
      <c r="G229" s="339"/>
      <c r="H229" s="339"/>
      <c r="I229" s="339"/>
      <c r="J229" s="339"/>
      <c r="K229" s="339"/>
      <c r="L229" s="339"/>
      <c r="M229" s="347"/>
      <c r="N229" s="347"/>
      <c r="O229" s="264" t="s">
        <v>994</v>
      </c>
      <c r="P229" s="264"/>
      <c r="Q229" s="264"/>
      <c r="R229" s="264"/>
      <c r="S229" s="264"/>
      <c r="T229" s="264" t="s">
        <v>995</v>
      </c>
      <c r="U229" s="264"/>
      <c r="V229" s="264"/>
      <c r="W229" s="264"/>
      <c r="X229" s="269"/>
      <c r="Y229" s="264"/>
      <c r="Z229" s="264"/>
      <c r="AA229" s="264"/>
      <c r="AB229" s="264"/>
      <c r="AC229" s="348"/>
      <c r="AD229" s="348"/>
      <c r="AE229" s="264" t="s">
        <v>994</v>
      </c>
      <c r="AF229" s="264"/>
      <c r="AG229" s="264"/>
      <c r="AH229" s="264"/>
      <c r="AI229" s="264"/>
      <c r="AJ229" s="264" t="s">
        <v>995</v>
      </c>
      <c r="AK229" s="264"/>
      <c r="AL229" s="264"/>
      <c r="AM229" s="264"/>
      <c r="AN229" s="269"/>
      <c r="AO229" s="264"/>
      <c r="AP229" s="264"/>
      <c r="AQ229" s="264"/>
      <c r="AR229" s="264"/>
      <c r="AS229" s="348"/>
      <c r="AT229" s="348"/>
      <c r="AU229" s="264"/>
      <c r="AV229" s="264"/>
      <c r="AW229" s="264"/>
      <c r="AX229" s="264"/>
      <c r="AY229" s="264"/>
      <c r="AZ229" s="264"/>
      <c r="BA229" s="264"/>
      <c r="BB229" s="264"/>
      <c r="BC229" s="264"/>
      <c r="BD229" s="264"/>
      <c r="BE229" s="264"/>
      <c r="BF229" s="264"/>
      <c r="BG229" s="264"/>
      <c r="BH229" s="264"/>
      <c r="BJ229" s="341"/>
      <c r="BK229" s="341"/>
      <c r="BL229" s="341"/>
      <c r="BM229" s="341"/>
      <c r="BN229" s="341"/>
    </row>
    <row r="230" spans="2:66" ht="20.25" customHeight="1" x14ac:dyDescent="0.15">
      <c r="B230" s="338"/>
      <c r="C230" s="338"/>
      <c r="D230" s="338"/>
      <c r="E230" s="338"/>
      <c r="F230" s="338"/>
      <c r="G230" s="339"/>
      <c r="H230" s="339"/>
      <c r="I230" s="339"/>
      <c r="J230" s="339"/>
      <c r="K230" s="339"/>
      <c r="L230" s="339"/>
      <c r="M230" s="347"/>
      <c r="N230" s="347"/>
      <c r="O230" s="264" t="str">
        <f>IF($V$228="週","対象時間数（週平均）","対象時間数（当月合計）")</f>
        <v>対象時間数（週平均）</v>
      </c>
      <c r="P230" s="264"/>
      <c r="Q230" s="264"/>
      <c r="R230" s="264"/>
      <c r="S230" s="264"/>
      <c r="T230" s="264" t="str">
        <f>IF($V$228="週","週に勤務すべき時間数","当月に勤務すべき時間数")</f>
        <v>週に勤務すべき時間数</v>
      </c>
      <c r="U230" s="264"/>
      <c r="V230" s="264"/>
      <c r="W230" s="264"/>
      <c r="X230" s="269"/>
      <c r="Y230" s="264" t="s">
        <v>996</v>
      </c>
      <c r="Z230" s="264"/>
      <c r="AA230" s="264"/>
      <c r="AB230" s="264"/>
      <c r="AC230" s="348"/>
      <c r="AD230" s="348"/>
      <c r="AE230" s="264" t="str">
        <f>IF(AL228="週","対象時間数（週平均）","対象時間数（当月合計）")</f>
        <v>対象時間数（週平均）</v>
      </c>
      <c r="AF230" s="264"/>
      <c r="AG230" s="264"/>
      <c r="AH230" s="264"/>
      <c r="AI230" s="264"/>
      <c r="AJ230" s="264" t="str">
        <f>IF($AL$228="週","週に勤務すべき時間数","当月に勤務すべき時間数")</f>
        <v>週に勤務すべき時間数</v>
      </c>
      <c r="AK230" s="264"/>
      <c r="AL230" s="264"/>
      <c r="AM230" s="264"/>
      <c r="AN230" s="269"/>
      <c r="AO230" s="264" t="s">
        <v>996</v>
      </c>
      <c r="AP230" s="264"/>
      <c r="AQ230" s="264"/>
      <c r="AR230" s="264"/>
      <c r="AS230" s="348"/>
      <c r="AT230" s="348"/>
      <c r="AU230" s="264"/>
      <c r="AV230" s="264"/>
      <c r="AW230" s="264"/>
      <c r="AX230" s="264"/>
      <c r="AY230" s="264"/>
      <c r="AZ230" s="264"/>
      <c r="BA230" s="264"/>
      <c r="BB230" s="264"/>
      <c r="BC230" s="264"/>
      <c r="BD230" s="264"/>
      <c r="BE230" s="264"/>
      <c r="BF230" s="264"/>
      <c r="BG230" s="264"/>
      <c r="BH230" s="264"/>
      <c r="BJ230" s="341"/>
      <c r="BK230" s="341"/>
      <c r="BL230" s="341"/>
      <c r="BM230" s="341"/>
      <c r="BN230" s="341"/>
    </row>
    <row r="231" spans="2:66" ht="20.25" customHeight="1" x14ac:dyDescent="0.15">
      <c r="M231" s="264"/>
      <c r="N231" s="264"/>
      <c r="O231" s="1477">
        <f>IF($V$228="週",X226,V226)</f>
        <v>0</v>
      </c>
      <c r="P231" s="1477"/>
      <c r="Q231" s="1477"/>
      <c r="R231" s="1477"/>
      <c r="S231" s="356" t="s">
        <v>997</v>
      </c>
      <c r="T231" s="1468">
        <f>IF($V$228="週",$BE$6,$BI$6)</f>
        <v>40</v>
      </c>
      <c r="U231" s="1468"/>
      <c r="V231" s="1468"/>
      <c r="W231" s="1468"/>
      <c r="X231" s="356" t="s">
        <v>998</v>
      </c>
      <c r="Y231" s="1465">
        <f>ROUNDDOWN(O231/T231,1)</f>
        <v>0</v>
      </c>
      <c r="Z231" s="1465"/>
      <c r="AA231" s="1465"/>
      <c r="AB231" s="1465"/>
      <c r="AC231" s="264"/>
      <c r="AD231" s="264"/>
      <c r="AE231" s="1477">
        <f>IF($AL$228="週",AN226,AL226)</f>
        <v>0</v>
      </c>
      <c r="AF231" s="1477"/>
      <c r="AG231" s="1477"/>
      <c r="AH231" s="1477"/>
      <c r="AI231" s="356" t="s">
        <v>997</v>
      </c>
      <c r="AJ231" s="1468">
        <f>IF($AL$228="週",$BE$6,$BI$6)</f>
        <v>40</v>
      </c>
      <c r="AK231" s="1468"/>
      <c r="AL231" s="1468"/>
      <c r="AM231" s="1468"/>
      <c r="AN231" s="356" t="s">
        <v>998</v>
      </c>
      <c r="AO231" s="1465">
        <f>ROUNDDOWN(AE231/AJ231,1)</f>
        <v>0</v>
      </c>
      <c r="AP231" s="1465"/>
      <c r="AQ231" s="1465"/>
      <c r="AR231" s="1465"/>
      <c r="AS231" s="264"/>
      <c r="AT231" s="264"/>
    </row>
    <row r="232" spans="2:66" ht="20.25" customHeight="1" x14ac:dyDescent="0.15">
      <c r="M232" s="264"/>
      <c r="N232" s="264"/>
      <c r="O232" s="264"/>
      <c r="P232" s="264"/>
      <c r="Q232" s="264"/>
      <c r="R232" s="264"/>
      <c r="S232" s="264"/>
      <c r="T232" s="264"/>
      <c r="U232" s="264"/>
      <c r="V232" s="264"/>
      <c r="W232" s="264"/>
      <c r="X232" s="269"/>
      <c r="Y232" s="264" t="s">
        <v>999</v>
      </c>
      <c r="Z232" s="264"/>
      <c r="AA232" s="264"/>
      <c r="AB232" s="264"/>
      <c r="AC232" s="264"/>
      <c r="AD232" s="264"/>
      <c r="AE232" s="264"/>
      <c r="AF232" s="264"/>
      <c r="AG232" s="264"/>
      <c r="AH232" s="264"/>
      <c r="AI232" s="264"/>
      <c r="AJ232" s="264"/>
      <c r="AK232" s="264"/>
      <c r="AL232" s="264"/>
      <c r="AM232" s="264"/>
      <c r="AN232" s="269"/>
      <c r="AO232" s="264" t="s">
        <v>999</v>
      </c>
      <c r="AP232" s="264"/>
      <c r="AQ232" s="264"/>
      <c r="AR232" s="264"/>
      <c r="AS232" s="264"/>
      <c r="AT232" s="264"/>
    </row>
    <row r="233" spans="2:66" ht="20.25" customHeight="1" x14ac:dyDescent="0.15">
      <c r="M233" s="264"/>
      <c r="N233" s="264"/>
      <c r="O233" s="264" t="s">
        <v>1000</v>
      </c>
      <c r="P233" s="264"/>
      <c r="Q233" s="264"/>
      <c r="R233" s="264"/>
      <c r="S233" s="264"/>
      <c r="T233" s="264"/>
      <c r="U233" s="264"/>
      <c r="V233" s="264"/>
      <c r="W233" s="264"/>
      <c r="X233" s="269"/>
      <c r="Y233" s="264"/>
      <c r="Z233" s="264"/>
      <c r="AA233" s="264"/>
      <c r="AB233" s="264"/>
      <c r="AC233" s="264"/>
      <c r="AD233" s="264"/>
      <c r="AE233" s="264" t="s">
        <v>1001</v>
      </c>
      <c r="AF233" s="264"/>
      <c r="AG233" s="264"/>
      <c r="AH233" s="264"/>
      <c r="AI233" s="264"/>
      <c r="AJ233" s="264"/>
      <c r="AK233" s="264"/>
      <c r="AL233" s="264"/>
      <c r="AM233" s="264"/>
      <c r="AN233" s="269"/>
      <c r="AO233" s="264"/>
      <c r="AP233" s="264"/>
      <c r="AQ233" s="264"/>
      <c r="AR233" s="264"/>
      <c r="AS233" s="264"/>
      <c r="AT233" s="264"/>
    </row>
    <row r="234" spans="2:66" ht="20.25" customHeight="1" x14ac:dyDescent="0.15">
      <c r="M234" s="264"/>
      <c r="N234" s="264"/>
      <c r="O234" s="264" t="s">
        <v>975</v>
      </c>
      <c r="P234" s="264"/>
      <c r="Q234" s="264"/>
      <c r="R234" s="264"/>
      <c r="S234" s="264"/>
      <c r="T234" s="264"/>
      <c r="U234" s="264"/>
      <c r="V234" s="264"/>
      <c r="W234" s="264"/>
      <c r="X234" s="269"/>
      <c r="Y234" s="1466"/>
      <c r="Z234" s="1466"/>
      <c r="AA234" s="1466"/>
      <c r="AB234" s="1466"/>
      <c r="AC234" s="264"/>
      <c r="AD234" s="264"/>
      <c r="AE234" s="264" t="s">
        <v>975</v>
      </c>
      <c r="AF234" s="264"/>
      <c r="AG234" s="264"/>
      <c r="AH234" s="264"/>
      <c r="AI234" s="264"/>
      <c r="AJ234" s="264"/>
      <c r="AK234" s="264"/>
      <c r="AL234" s="264"/>
      <c r="AM234" s="264"/>
      <c r="AN234" s="269"/>
      <c r="AO234" s="1466"/>
      <c r="AP234" s="1466"/>
      <c r="AQ234" s="1466"/>
      <c r="AR234" s="1466"/>
      <c r="AS234" s="264"/>
      <c r="AT234" s="264"/>
    </row>
    <row r="235" spans="2:66" ht="20.25" customHeight="1" x14ac:dyDescent="0.15">
      <c r="M235" s="264"/>
      <c r="N235" s="264"/>
      <c r="O235" s="264" t="s">
        <v>1002</v>
      </c>
      <c r="P235" s="264"/>
      <c r="Q235" s="264"/>
      <c r="R235" s="264"/>
      <c r="S235" s="264"/>
      <c r="T235" s="264" t="s">
        <v>1003</v>
      </c>
      <c r="U235" s="264"/>
      <c r="V235" s="264"/>
      <c r="W235" s="264"/>
      <c r="X235" s="264"/>
      <c r="Y235" s="1467" t="s">
        <v>990</v>
      </c>
      <c r="Z235" s="1467"/>
      <c r="AA235" s="1467"/>
      <c r="AB235" s="1467"/>
      <c r="AC235" s="264"/>
      <c r="AD235" s="264"/>
      <c r="AE235" s="264" t="s">
        <v>1002</v>
      </c>
      <c r="AF235" s="264"/>
      <c r="AG235" s="264"/>
      <c r="AH235" s="264"/>
      <c r="AI235" s="264"/>
      <c r="AJ235" s="264" t="s">
        <v>1003</v>
      </c>
      <c r="AK235" s="264"/>
      <c r="AL235" s="264"/>
      <c r="AM235" s="264"/>
      <c r="AN235" s="264"/>
      <c r="AO235" s="1467" t="s">
        <v>990</v>
      </c>
      <c r="AP235" s="1467"/>
      <c r="AQ235" s="1467"/>
      <c r="AR235" s="1467"/>
      <c r="AS235" s="264"/>
      <c r="AT235" s="264"/>
    </row>
    <row r="236" spans="2:66" ht="20.25" customHeight="1" x14ac:dyDescent="0.15">
      <c r="M236" s="264"/>
      <c r="N236" s="264"/>
      <c r="O236" s="1468">
        <f>AA226</f>
        <v>0</v>
      </c>
      <c r="P236" s="1468"/>
      <c r="Q236" s="1468"/>
      <c r="R236" s="1468"/>
      <c r="S236" s="356" t="s">
        <v>1004</v>
      </c>
      <c r="T236" s="1465">
        <f>Y231</f>
        <v>0</v>
      </c>
      <c r="U236" s="1465"/>
      <c r="V236" s="1465"/>
      <c r="W236" s="1465"/>
      <c r="X236" s="356" t="s">
        <v>998</v>
      </c>
      <c r="Y236" s="1464">
        <f>ROUNDDOWN(O236+T236,1)</f>
        <v>0</v>
      </c>
      <c r="Z236" s="1464"/>
      <c r="AA236" s="1464"/>
      <c r="AB236" s="1464"/>
      <c r="AC236" s="354"/>
      <c r="AD236" s="354"/>
      <c r="AE236" s="1469">
        <f>AQ226</f>
        <v>0</v>
      </c>
      <c r="AF236" s="1469"/>
      <c r="AG236" s="1469"/>
      <c r="AH236" s="1469"/>
      <c r="AI236" s="355" t="s">
        <v>1004</v>
      </c>
      <c r="AJ236" s="1470">
        <f>AO231</f>
        <v>0</v>
      </c>
      <c r="AK236" s="1470"/>
      <c r="AL236" s="1470"/>
      <c r="AM236" s="1470"/>
      <c r="AN236" s="355" t="s">
        <v>998</v>
      </c>
      <c r="AO236" s="1464">
        <f>ROUNDDOWN(AE236+AJ236,1)</f>
        <v>0</v>
      </c>
      <c r="AP236" s="1464"/>
      <c r="AQ236" s="1464"/>
      <c r="AR236" s="1464"/>
      <c r="AS236" s="264"/>
      <c r="AT236" s="264"/>
    </row>
    <row r="237" spans="2:66" ht="20.25" customHeight="1" x14ac:dyDescent="0.15"/>
    <row r="238" spans="2:66" ht="20.25" customHeight="1" x14ac:dyDescent="0.15">
      <c r="O238" s="264" t="s">
        <v>1005</v>
      </c>
      <c r="P238" s="264"/>
      <c r="Q238" s="264"/>
      <c r="R238" s="264"/>
      <c r="S238" s="264"/>
      <c r="T238" s="264"/>
      <c r="U238" s="264"/>
      <c r="V238" s="264"/>
      <c r="W238" s="264"/>
      <c r="X238" s="269"/>
      <c r="Y238" s="264"/>
      <c r="Z238" s="264"/>
      <c r="AA238" s="264"/>
      <c r="AB238" s="264"/>
      <c r="AC238" s="264"/>
      <c r="AD238" s="348"/>
      <c r="AE238" s="264" t="s">
        <v>1006</v>
      </c>
      <c r="AF238" s="264"/>
      <c r="AG238" s="264"/>
      <c r="AH238" s="264"/>
      <c r="AI238" s="264"/>
      <c r="AJ238" s="264"/>
      <c r="AK238" s="264"/>
      <c r="AL238" s="264"/>
      <c r="AM238" s="264"/>
      <c r="AN238" s="269"/>
      <c r="AO238" s="264"/>
      <c r="AP238" s="264"/>
      <c r="AQ238" s="264"/>
      <c r="AR238" s="264"/>
      <c r="AS238" s="348"/>
      <c r="AT238" s="348"/>
    </row>
    <row r="239" spans="2:66" ht="20.25" customHeight="1" x14ac:dyDescent="0.15">
      <c r="O239" s="1466" t="s">
        <v>972</v>
      </c>
      <c r="P239" s="1466"/>
      <c r="Q239" s="1466" t="s">
        <v>973</v>
      </c>
      <c r="R239" s="1466"/>
      <c r="S239" s="1466"/>
      <c r="T239" s="1466"/>
      <c r="U239" s="264"/>
      <c r="V239" s="1484" t="s">
        <v>974</v>
      </c>
      <c r="W239" s="1484"/>
      <c r="X239" s="1484"/>
      <c r="Y239" s="1484"/>
      <c r="Z239" s="264"/>
      <c r="AA239" s="350" t="s">
        <v>975</v>
      </c>
      <c r="AB239" s="350"/>
      <c r="AC239" s="264"/>
      <c r="AD239" s="348"/>
      <c r="AE239" s="1466" t="s">
        <v>972</v>
      </c>
      <c r="AF239" s="1466"/>
      <c r="AG239" s="1466" t="s">
        <v>973</v>
      </c>
      <c r="AH239" s="1466"/>
      <c r="AI239" s="1466"/>
      <c r="AJ239" s="1466"/>
      <c r="AK239" s="264"/>
      <c r="AL239" s="1484" t="s">
        <v>974</v>
      </c>
      <c r="AM239" s="1484"/>
      <c r="AN239" s="1484"/>
      <c r="AO239" s="1484"/>
      <c r="AP239" s="264"/>
      <c r="AQ239" s="350" t="s">
        <v>975</v>
      </c>
      <c r="AR239" s="350"/>
      <c r="AS239" s="348"/>
      <c r="AT239" s="348"/>
    </row>
    <row r="240" spans="2:66" ht="20.25" customHeight="1" x14ac:dyDescent="0.15">
      <c r="O240" s="1467"/>
      <c r="P240" s="1467"/>
      <c r="Q240" s="1467" t="s">
        <v>978</v>
      </c>
      <c r="R240" s="1467"/>
      <c r="S240" s="1467" t="s">
        <v>979</v>
      </c>
      <c r="T240" s="1467"/>
      <c r="U240" s="264"/>
      <c r="V240" s="1467" t="s">
        <v>978</v>
      </c>
      <c r="W240" s="1467"/>
      <c r="X240" s="1467" t="s">
        <v>979</v>
      </c>
      <c r="Y240" s="1467"/>
      <c r="Z240" s="264"/>
      <c r="AA240" s="350" t="s">
        <v>980</v>
      </c>
      <c r="AB240" s="350"/>
      <c r="AC240" s="264"/>
      <c r="AD240" s="348"/>
      <c r="AE240" s="1467"/>
      <c r="AF240" s="1467"/>
      <c r="AG240" s="1467" t="s">
        <v>978</v>
      </c>
      <c r="AH240" s="1467"/>
      <c r="AI240" s="1467" t="s">
        <v>979</v>
      </c>
      <c r="AJ240" s="1467"/>
      <c r="AK240" s="264"/>
      <c r="AL240" s="1467" t="s">
        <v>978</v>
      </c>
      <c r="AM240" s="1467"/>
      <c r="AN240" s="1467" t="s">
        <v>979</v>
      </c>
      <c r="AO240" s="1467"/>
      <c r="AP240" s="264"/>
      <c r="AQ240" s="350" t="s">
        <v>980</v>
      </c>
      <c r="AR240" s="350"/>
      <c r="AS240" s="348"/>
      <c r="AT240" s="348"/>
    </row>
    <row r="241" spans="15:46" ht="20.25" customHeight="1" x14ac:dyDescent="0.15">
      <c r="O241" s="1468" t="s">
        <v>981</v>
      </c>
      <c r="P241" s="1468"/>
      <c r="Q241" s="1471">
        <f>SUMIFS($BF$17:$BF$216,$J$17:$J$216,"看護職員",$L$17:$L$216,"A")</f>
        <v>0</v>
      </c>
      <c r="R241" s="1471"/>
      <c r="S241" s="1472">
        <f>SUMIFS($BH$17:$BH$216,$J$17:$J$216,"看護職員",$L$17:$L$216,"A")</f>
        <v>0</v>
      </c>
      <c r="T241" s="1472"/>
      <c r="U241" s="351"/>
      <c r="V241" s="1478">
        <v>0</v>
      </c>
      <c r="W241" s="1478"/>
      <c r="X241" s="1478">
        <v>0</v>
      </c>
      <c r="Y241" s="1478"/>
      <c r="Z241" s="351"/>
      <c r="AA241" s="1482">
        <v>0</v>
      </c>
      <c r="AB241" s="1483"/>
      <c r="AC241" s="264"/>
      <c r="AD241" s="348"/>
      <c r="AE241" s="1468" t="s">
        <v>981</v>
      </c>
      <c r="AF241" s="1468"/>
      <c r="AG241" s="1471">
        <f>SUMIFS($BF$17:$BF$216,$J$17:$J$216,"介護職員",$L$17:$L$216,"A")</f>
        <v>0</v>
      </c>
      <c r="AH241" s="1471"/>
      <c r="AI241" s="1472">
        <f>SUMIFS($BH$17:$BH$216,$J$17:$J$216,"介護職員",$L$17:$L$216,"A")</f>
        <v>0</v>
      </c>
      <c r="AJ241" s="1472"/>
      <c r="AK241" s="351"/>
      <c r="AL241" s="1478">
        <v>0</v>
      </c>
      <c r="AM241" s="1478"/>
      <c r="AN241" s="1478">
        <v>0</v>
      </c>
      <c r="AO241" s="1478"/>
      <c r="AP241" s="351"/>
      <c r="AQ241" s="1482">
        <v>0</v>
      </c>
      <c r="AR241" s="1483"/>
      <c r="AS241" s="348"/>
      <c r="AT241" s="348"/>
    </row>
    <row r="242" spans="15:46" ht="20.25" customHeight="1" x14ac:dyDescent="0.15">
      <c r="O242" s="1468" t="s">
        <v>983</v>
      </c>
      <c r="P242" s="1468"/>
      <c r="Q242" s="1471">
        <f>SUMIFS($BF$17:$BF$216,$J$17:$J$216,"看護職員",$L$17:$L$216,"B")</f>
        <v>0</v>
      </c>
      <c r="R242" s="1471"/>
      <c r="S242" s="1472">
        <f>SUMIFS($BH$17:$BH$216,$J$17:$J$216,"看護職員",$L$17:$L$216,"B")</f>
        <v>0</v>
      </c>
      <c r="T242" s="1472"/>
      <c r="U242" s="351"/>
      <c r="V242" s="1478">
        <v>0</v>
      </c>
      <c r="W242" s="1478"/>
      <c r="X242" s="1478">
        <v>0</v>
      </c>
      <c r="Y242" s="1478"/>
      <c r="Z242" s="351"/>
      <c r="AA242" s="1482">
        <v>0</v>
      </c>
      <c r="AB242" s="1483"/>
      <c r="AC242" s="264"/>
      <c r="AD242" s="348"/>
      <c r="AE242" s="1468" t="s">
        <v>983</v>
      </c>
      <c r="AF242" s="1468"/>
      <c r="AG242" s="1471">
        <f>SUMIFS($BF$17:$BF$216,$J$17:$J$216,"介護職員",$L$17:$L$216,"B")</f>
        <v>0</v>
      </c>
      <c r="AH242" s="1471"/>
      <c r="AI242" s="1472">
        <f>SUMIFS($BH$17:$BH$216,$J$17:$J$216,"介護職員",$L$17:$L$216,"B")</f>
        <v>0</v>
      </c>
      <c r="AJ242" s="1472"/>
      <c r="AK242" s="351"/>
      <c r="AL242" s="1478">
        <v>0</v>
      </c>
      <c r="AM242" s="1478"/>
      <c r="AN242" s="1478">
        <v>0</v>
      </c>
      <c r="AO242" s="1478"/>
      <c r="AP242" s="351"/>
      <c r="AQ242" s="1482">
        <v>0</v>
      </c>
      <c r="AR242" s="1483"/>
      <c r="AS242" s="348"/>
      <c r="AT242" s="348"/>
    </row>
    <row r="243" spans="15:46" ht="20.25" customHeight="1" x14ac:dyDescent="0.15">
      <c r="O243" s="1468" t="s">
        <v>985</v>
      </c>
      <c r="P243" s="1468"/>
      <c r="Q243" s="1471">
        <f>SUMIFS($BF$17:$BF$216,$J$17:$J$216,"看護職員",$L$17:$L$216,"C")</f>
        <v>0</v>
      </c>
      <c r="R243" s="1471"/>
      <c r="S243" s="1472">
        <f>SUMIFS($BH$17:$BH$216,$J$17:$J$216,"看護職員",$L$17:$L$216,"C")</f>
        <v>0</v>
      </c>
      <c r="T243" s="1472"/>
      <c r="U243" s="351"/>
      <c r="V243" s="1478">
        <v>0</v>
      </c>
      <c r="W243" s="1478"/>
      <c r="X243" s="1479">
        <v>0</v>
      </c>
      <c r="Y243" s="1479"/>
      <c r="Z243" s="351"/>
      <c r="AA243" s="1480" t="s">
        <v>987</v>
      </c>
      <c r="AB243" s="1481"/>
      <c r="AC243" s="264"/>
      <c r="AD243" s="348"/>
      <c r="AE243" s="1468" t="s">
        <v>985</v>
      </c>
      <c r="AF243" s="1468"/>
      <c r="AG243" s="1471">
        <f>SUMIFS($BF$17:$BF$216,$J$17:$J$216,"介護職員",$L$17:$L$216,"C")</f>
        <v>0</v>
      </c>
      <c r="AH243" s="1471"/>
      <c r="AI243" s="1472">
        <f>SUMIFS($BH$17:$BH$216,$J$17:$J$216,"介護職員",$L$17:$L$216,"C")</f>
        <v>0</v>
      </c>
      <c r="AJ243" s="1472"/>
      <c r="AK243" s="351"/>
      <c r="AL243" s="1478">
        <v>0</v>
      </c>
      <c r="AM243" s="1478"/>
      <c r="AN243" s="1479">
        <v>0</v>
      </c>
      <c r="AO243" s="1479"/>
      <c r="AP243" s="351"/>
      <c r="AQ243" s="1480" t="s">
        <v>987</v>
      </c>
      <c r="AR243" s="1481"/>
      <c r="AS243" s="348"/>
      <c r="AT243" s="348"/>
    </row>
    <row r="244" spans="15:46" ht="20.25" customHeight="1" x14ac:dyDescent="0.15">
      <c r="O244" s="1468" t="s">
        <v>988</v>
      </c>
      <c r="P244" s="1468"/>
      <c r="Q244" s="1471">
        <f>SUMIFS($BF$17:$BF$216,$J$17:$J$216,"看護職員",$L$17:$L$216,"D")</f>
        <v>0</v>
      </c>
      <c r="R244" s="1471"/>
      <c r="S244" s="1472">
        <f>SUMIFS($BH$17:$BH$216,$J$17:$J$216,"看護職員",$L$17:$L$216,"D")</f>
        <v>0</v>
      </c>
      <c r="T244" s="1472"/>
      <c r="U244" s="351"/>
      <c r="V244" s="1478">
        <v>0</v>
      </c>
      <c r="W244" s="1478"/>
      <c r="X244" s="1479">
        <v>0</v>
      </c>
      <c r="Y244" s="1479"/>
      <c r="Z244" s="351"/>
      <c r="AA244" s="1480" t="s">
        <v>987</v>
      </c>
      <c r="AB244" s="1481"/>
      <c r="AC244" s="264"/>
      <c r="AD244" s="348"/>
      <c r="AE244" s="1468" t="s">
        <v>988</v>
      </c>
      <c r="AF244" s="1468"/>
      <c r="AG244" s="1471">
        <f>SUMIFS($BF$17:$BF$216,$J$17:$J$216,"介護職員",$L$17:$L$216,"D")</f>
        <v>0</v>
      </c>
      <c r="AH244" s="1471"/>
      <c r="AI244" s="1472">
        <f>SUMIFS($BH$17:$BH$216,$J$17:$J$216,"介護職員",$L$17:$L$216,"D")</f>
        <v>0</v>
      </c>
      <c r="AJ244" s="1472"/>
      <c r="AK244" s="351"/>
      <c r="AL244" s="1478">
        <v>0</v>
      </c>
      <c r="AM244" s="1478"/>
      <c r="AN244" s="1479">
        <v>0</v>
      </c>
      <c r="AO244" s="1479"/>
      <c r="AP244" s="351"/>
      <c r="AQ244" s="1480" t="s">
        <v>987</v>
      </c>
      <c r="AR244" s="1481"/>
      <c r="AS244" s="348"/>
      <c r="AT244" s="348"/>
    </row>
    <row r="245" spans="15:46" ht="20.25" customHeight="1" x14ac:dyDescent="0.15">
      <c r="O245" s="1468" t="s">
        <v>990</v>
      </c>
      <c r="P245" s="1468"/>
      <c r="Q245" s="1471">
        <f>SUM(Q241:R244)</f>
        <v>0</v>
      </c>
      <c r="R245" s="1471"/>
      <c r="S245" s="1472">
        <f>SUM(S241:T244)</f>
        <v>0</v>
      </c>
      <c r="T245" s="1472"/>
      <c r="U245" s="351"/>
      <c r="V245" s="1471">
        <f>SUM(V241:W244)</f>
        <v>0</v>
      </c>
      <c r="W245" s="1471"/>
      <c r="X245" s="1472">
        <f>SUM(X241:Y244)</f>
        <v>0</v>
      </c>
      <c r="Y245" s="1472"/>
      <c r="Z245" s="351"/>
      <c r="AA245" s="1473">
        <f>SUM(AA241:AB242)</f>
        <v>0</v>
      </c>
      <c r="AB245" s="1474"/>
      <c r="AC245" s="264"/>
      <c r="AD245" s="348"/>
      <c r="AE245" s="1468" t="s">
        <v>990</v>
      </c>
      <c r="AF245" s="1468"/>
      <c r="AG245" s="1471">
        <f>SUM(AG241:AH244)</f>
        <v>0</v>
      </c>
      <c r="AH245" s="1471"/>
      <c r="AI245" s="1472">
        <f>SUM(AI241:AJ244)</f>
        <v>0</v>
      </c>
      <c r="AJ245" s="1472"/>
      <c r="AK245" s="351"/>
      <c r="AL245" s="1471">
        <f>SUM(AL241:AM244)</f>
        <v>0</v>
      </c>
      <c r="AM245" s="1471"/>
      <c r="AN245" s="1472">
        <f>SUM(AN241:AO244)</f>
        <v>0</v>
      </c>
      <c r="AO245" s="1472"/>
      <c r="AP245" s="351"/>
      <c r="AQ245" s="1473">
        <f>SUM(AQ241:AR242)</f>
        <v>0</v>
      </c>
      <c r="AR245" s="1474"/>
      <c r="AS245" s="348"/>
      <c r="AT245" s="348"/>
    </row>
    <row r="246" spans="15:46" ht="20.25" customHeight="1" x14ac:dyDescent="0.15">
      <c r="O246" s="352"/>
      <c r="P246" s="352"/>
      <c r="Q246" s="352"/>
      <c r="R246" s="352"/>
      <c r="S246" s="353"/>
      <c r="T246" s="353"/>
      <c r="U246" s="353"/>
      <c r="V246" s="354"/>
      <c r="W246" s="354"/>
      <c r="X246" s="354"/>
      <c r="Y246" s="354"/>
      <c r="Z246" s="355"/>
      <c r="AA246" s="348"/>
      <c r="AB246" s="348"/>
      <c r="AC246" s="348"/>
      <c r="AD246" s="348"/>
      <c r="AE246" s="352"/>
      <c r="AF246" s="352"/>
      <c r="AG246" s="352"/>
      <c r="AH246" s="352"/>
      <c r="AI246" s="353"/>
      <c r="AJ246" s="353"/>
      <c r="AK246" s="353"/>
      <c r="AL246" s="354"/>
      <c r="AM246" s="354"/>
      <c r="AN246" s="354"/>
      <c r="AO246" s="354"/>
      <c r="AP246" s="355"/>
      <c r="AQ246" s="348"/>
      <c r="AR246" s="348"/>
      <c r="AS246" s="348"/>
      <c r="AT246" s="348"/>
    </row>
    <row r="247" spans="15:46" ht="20.25" customHeight="1" x14ac:dyDescent="0.15">
      <c r="O247" s="269" t="s">
        <v>991</v>
      </c>
      <c r="P247" s="264"/>
      <c r="Q247" s="264"/>
      <c r="R247" s="264"/>
      <c r="S247" s="264"/>
      <c r="T247" s="264"/>
      <c r="U247" s="270" t="s">
        <v>992</v>
      </c>
      <c r="V247" s="1475" t="str">
        <f>V228</f>
        <v>週</v>
      </c>
      <c r="W247" s="1476"/>
      <c r="X247" s="270"/>
      <c r="Y247" s="270"/>
      <c r="Z247" s="264"/>
      <c r="AA247" s="264"/>
      <c r="AB247" s="264"/>
      <c r="AC247" s="348"/>
      <c r="AD247" s="348"/>
      <c r="AE247" s="269" t="s">
        <v>991</v>
      </c>
      <c r="AF247" s="264"/>
      <c r="AG247" s="264"/>
      <c r="AH247" s="264"/>
      <c r="AI247" s="264"/>
      <c r="AJ247" s="264"/>
      <c r="AK247" s="270" t="s">
        <v>992</v>
      </c>
      <c r="AL247" s="1475" t="str">
        <f>V247</f>
        <v>週</v>
      </c>
      <c r="AM247" s="1476"/>
      <c r="AN247" s="270"/>
      <c r="AO247" s="270"/>
      <c r="AP247" s="264"/>
      <c r="AQ247" s="264"/>
      <c r="AR247" s="264"/>
      <c r="AS247" s="348"/>
      <c r="AT247" s="348"/>
    </row>
    <row r="248" spans="15:46" ht="20.25" customHeight="1" x14ac:dyDescent="0.15">
      <c r="O248" s="264" t="s">
        <v>994</v>
      </c>
      <c r="P248" s="264"/>
      <c r="Q248" s="264"/>
      <c r="R248" s="264"/>
      <c r="S248" s="264"/>
      <c r="T248" s="264" t="s">
        <v>995</v>
      </c>
      <c r="U248" s="264"/>
      <c r="V248" s="264"/>
      <c r="W248" s="264"/>
      <c r="X248" s="269"/>
      <c r="Y248" s="264"/>
      <c r="Z248" s="264"/>
      <c r="AA248" s="264"/>
      <c r="AB248" s="264"/>
      <c r="AC248" s="348"/>
      <c r="AD248" s="348"/>
      <c r="AE248" s="264" t="s">
        <v>994</v>
      </c>
      <c r="AF248" s="264"/>
      <c r="AG248" s="264"/>
      <c r="AH248" s="264"/>
      <c r="AI248" s="264"/>
      <c r="AJ248" s="264" t="s">
        <v>995</v>
      </c>
      <c r="AK248" s="264"/>
      <c r="AL248" s="264"/>
      <c r="AM248" s="264"/>
      <c r="AN248" s="269"/>
      <c r="AO248" s="264"/>
      <c r="AP248" s="264"/>
      <c r="AQ248" s="264"/>
      <c r="AR248" s="264"/>
      <c r="AS248" s="348"/>
      <c r="AT248" s="348"/>
    </row>
    <row r="249" spans="15:46" ht="20.25" customHeight="1" x14ac:dyDescent="0.15">
      <c r="O249" s="264" t="str">
        <f>IF($V$228="週","対象時間数（週平均）","対象時間数（当月合計）")</f>
        <v>対象時間数（週平均）</v>
      </c>
      <c r="P249" s="264"/>
      <c r="Q249" s="264"/>
      <c r="R249" s="264"/>
      <c r="S249" s="264"/>
      <c r="T249" s="264" t="str">
        <f>IF($V$228="週","週に勤務すべき時間数","当月に勤務すべき時間数")</f>
        <v>週に勤務すべき時間数</v>
      </c>
      <c r="U249" s="264"/>
      <c r="V249" s="264"/>
      <c r="W249" s="264"/>
      <c r="X249" s="269"/>
      <c r="Y249" s="264" t="s">
        <v>996</v>
      </c>
      <c r="Z249" s="264"/>
      <c r="AA249" s="264"/>
      <c r="AB249" s="264"/>
      <c r="AC249" s="348"/>
      <c r="AD249" s="348"/>
      <c r="AE249" s="264" t="str">
        <f>IF(AL247="週","対象時間数（週平均）","対象時間数（当月合計）")</f>
        <v>対象時間数（週平均）</v>
      </c>
      <c r="AF249" s="264"/>
      <c r="AG249" s="264"/>
      <c r="AH249" s="264"/>
      <c r="AI249" s="264"/>
      <c r="AJ249" s="264" t="str">
        <f>IF($AL$228="週","週に勤務すべき時間数","当月に勤務すべき時間数")</f>
        <v>週に勤務すべき時間数</v>
      </c>
      <c r="AK249" s="264"/>
      <c r="AL249" s="264"/>
      <c r="AM249" s="264"/>
      <c r="AN249" s="269"/>
      <c r="AO249" s="264" t="s">
        <v>996</v>
      </c>
      <c r="AP249" s="264"/>
      <c r="AQ249" s="264"/>
      <c r="AR249" s="264"/>
      <c r="AS249" s="348"/>
      <c r="AT249" s="348"/>
    </row>
    <row r="250" spans="15:46" ht="20.25" customHeight="1" x14ac:dyDescent="0.15">
      <c r="O250" s="1477">
        <f>IF($V$228="週",X245,V245)</f>
        <v>0</v>
      </c>
      <c r="P250" s="1477"/>
      <c r="Q250" s="1477"/>
      <c r="R250" s="1477"/>
      <c r="S250" s="356" t="s">
        <v>997</v>
      </c>
      <c r="T250" s="1468">
        <f>IF($V$228="週",$BE$6,$BI$6)</f>
        <v>40</v>
      </c>
      <c r="U250" s="1468"/>
      <c r="V250" s="1468"/>
      <c r="W250" s="1468"/>
      <c r="X250" s="356" t="s">
        <v>998</v>
      </c>
      <c r="Y250" s="1465">
        <f>ROUNDDOWN(O250/T250,1)</f>
        <v>0</v>
      </c>
      <c r="Z250" s="1465"/>
      <c r="AA250" s="1465"/>
      <c r="AB250" s="1465"/>
      <c r="AC250" s="264"/>
      <c r="AD250" s="264"/>
      <c r="AE250" s="1477">
        <f>IF($AL$228="週",AN245,AL245)</f>
        <v>0</v>
      </c>
      <c r="AF250" s="1477"/>
      <c r="AG250" s="1477"/>
      <c r="AH250" s="1477"/>
      <c r="AI250" s="356" t="s">
        <v>997</v>
      </c>
      <c r="AJ250" s="1468">
        <f>IF($AL$228="週",$BE$6,$BI$6)</f>
        <v>40</v>
      </c>
      <c r="AK250" s="1468"/>
      <c r="AL250" s="1468"/>
      <c r="AM250" s="1468"/>
      <c r="AN250" s="356" t="s">
        <v>998</v>
      </c>
      <c r="AO250" s="1465">
        <f>ROUNDDOWN(AE250/AJ250,1)</f>
        <v>0</v>
      </c>
      <c r="AP250" s="1465"/>
      <c r="AQ250" s="1465"/>
      <c r="AR250" s="1465"/>
      <c r="AS250" s="264"/>
      <c r="AT250" s="264"/>
    </row>
    <row r="251" spans="15:46" ht="20.25" customHeight="1" x14ac:dyDescent="0.15">
      <c r="O251" s="264"/>
      <c r="P251" s="264"/>
      <c r="Q251" s="264"/>
      <c r="R251" s="264"/>
      <c r="S251" s="264"/>
      <c r="T251" s="264"/>
      <c r="U251" s="264"/>
      <c r="V251" s="264"/>
      <c r="W251" s="264"/>
      <c r="X251" s="269"/>
      <c r="Y251" s="264" t="s">
        <v>999</v>
      </c>
      <c r="Z251" s="264"/>
      <c r="AA251" s="264"/>
      <c r="AB251" s="264"/>
      <c r="AC251" s="264"/>
      <c r="AD251" s="264"/>
      <c r="AE251" s="264"/>
      <c r="AF251" s="264"/>
      <c r="AG251" s="264"/>
      <c r="AH251" s="264"/>
      <c r="AI251" s="264"/>
      <c r="AJ251" s="264"/>
      <c r="AK251" s="264"/>
      <c r="AL251" s="264"/>
      <c r="AM251" s="264"/>
      <c r="AN251" s="269"/>
      <c r="AO251" s="264" t="s">
        <v>999</v>
      </c>
      <c r="AP251" s="264"/>
      <c r="AQ251" s="264"/>
      <c r="AR251" s="264"/>
      <c r="AS251" s="264"/>
      <c r="AT251" s="264"/>
    </row>
    <row r="252" spans="15:46" ht="20.25" customHeight="1" x14ac:dyDescent="0.15">
      <c r="O252" s="264" t="s">
        <v>1007</v>
      </c>
      <c r="P252" s="264"/>
      <c r="Q252" s="264"/>
      <c r="R252" s="264"/>
      <c r="S252" s="264"/>
      <c r="T252" s="264"/>
      <c r="U252" s="264"/>
      <c r="V252" s="264"/>
      <c r="W252" s="264"/>
      <c r="X252" s="269"/>
      <c r="Y252" s="264"/>
      <c r="Z252" s="264"/>
      <c r="AA252" s="264"/>
      <c r="AB252" s="264"/>
      <c r="AC252" s="264"/>
      <c r="AD252" s="264"/>
      <c r="AE252" s="264" t="s">
        <v>1008</v>
      </c>
      <c r="AF252" s="264"/>
      <c r="AG252" s="264"/>
      <c r="AH252" s="264"/>
      <c r="AI252" s="264"/>
      <c r="AJ252" s="264"/>
      <c r="AK252" s="264"/>
      <c r="AL252" s="264"/>
      <c r="AM252" s="264"/>
      <c r="AN252" s="269"/>
      <c r="AO252" s="264"/>
      <c r="AP252" s="264"/>
      <c r="AQ252" s="264"/>
      <c r="AR252" s="264"/>
      <c r="AS252" s="264"/>
      <c r="AT252" s="264"/>
    </row>
    <row r="253" spans="15:46" ht="20.25" customHeight="1" x14ac:dyDescent="0.15">
      <c r="O253" s="264" t="s">
        <v>975</v>
      </c>
      <c r="P253" s="264"/>
      <c r="Q253" s="264"/>
      <c r="R253" s="264"/>
      <c r="S253" s="264"/>
      <c r="T253" s="264"/>
      <c r="U253" s="264"/>
      <c r="V253" s="264"/>
      <c r="W253" s="264"/>
      <c r="X253" s="269"/>
      <c r="Y253" s="1466"/>
      <c r="Z253" s="1466"/>
      <c r="AA253" s="1466"/>
      <c r="AB253" s="1466"/>
      <c r="AC253" s="264"/>
      <c r="AD253" s="264"/>
      <c r="AE253" s="264" t="s">
        <v>975</v>
      </c>
      <c r="AF253" s="264"/>
      <c r="AG253" s="264"/>
      <c r="AH253" s="264"/>
      <c r="AI253" s="264"/>
      <c r="AJ253" s="264"/>
      <c r="AK253" s="264"/>
      <c r="AL253" s="264"/>
      <c r="AM253" s="264"/>
      <c r="AN253" s="269"/>
      <c r="AO253" s="1466"/>
      <c r="AP253" s="1466"/>
      <c r="AQ253" s="1466"/>
      <c r="AR253" s="1466"/>
      <c r="AS253" s="264"/>
      <c r="AT253" s="264"/>
    </row>
    <row r="254" spans="15:46" ht="20.25" customHeight="1" x14ac:dyDescent="0.15">
      <c r="O254" s="264" t="s">
        <v>1002</v>
      </c>
      <c r="P254" s="264"/>
      <c r="Q254" s="264"/>
      <c r="R254" s="264"/>
      <c r="S254" s="264"/>
      <c r="T254" s="264" t="s">
        <v>1003</v>
      </c>
      <c r="U254" s="264"/>
      <c r="V254" s="264"/>
      <c r="W254" s="264"/>
      <c r="X254" s="264"/>
      <c r="Y254" s="1467" t="s">
        <v>990</v>
      </c>
      <c r="Z254" s="1467"/>
      <c r="AA254" s="1467"/>
      <c r="AB254" s="1467"/>
      <c r="AC254" s="264"/>
      <c r="AD254" s="264"/>
      <c r="AE254" s="264" t="s">
        <v>1002</v>
      </c>
      <c r="AF254" s="264"/>
      <c r="AG254" s="264"/>
      <c r="AH254" s="264"/>
      <c r="AI254" s="264"/>
      <c r="AJ254" s="264" t="s">
        <v>1003</v>
      </c>
      <c r="AK254" s="264"/>
      <c r="AL254" s="264"/>
      <c r="AM254" s="264"/>
      <c r="AN254" s="264"/>
      <c r="AO254" s="1467" t="s">
        <v>990</v>
      </c>
      <c r="AP254" s="1467"/>
      <c r="AQ254" s="1467"/>
      <c r="AR254" s="1467"/>
      <c r="AS254" s="264"/>
      <c r="AT254" s="264"/>
    </row>
    <row r="255" spans="15:46" ht="20.25" customHeight="1" x14ac:dyDescent="0.15">
      <c r="O255" s="1468">
        <f>AA245</f>
        <v>0</v>
      </c>
      <c r="P255" s="1468"/>
      <c r="Q255" s="1468"/>
      <c r="R255" s="1468"/>
      <c r="S255" s="356" t="s">
        <v>1004</v>
      </c>
      <c r="T255" s="1465">
        <f>Y250</f>
        <v>0</v>
      </c>
      <c r="U255" s="1465"/>
      <c r="V255" s="1465"/>
      <c r="W255" s="1465"/>
      <c r="X255" s="356" t="s">
        <v>998</v>
      </c>
      <c r="Y255" s="1464">
        <f>ROUNDDOWN(O255+T255,1)</f>
        <v>0</v>
      </c>
      <c r="Z255" s="1464"/>
      <c r="AA255" s="1464"/>
      <c r="AB255" s="1464"/>
      <c r="AC255" s="354"/>
      <c r="AD255" s="354"/>
      <c r="AE255" s="1469">
        <f>AQ245</f>
        <v>0</v>
      </c>
      <c r="AF255" s="1469"/>
      <c r="AG255" s="1469"/>
      <c r="AH255" s="1469"/>
      <c r="AI255" s="355" t="s">
        <v>1004</v>
      </c>
      <c r="AJ255" s="1470">
        <f>AO250</f>
        <v>0</v>
      </c>
      <c r="AK255" s="1470"/>
      <c r="AL255" s="1470"/>
      <c r="AM255" s="1470"/>
      <c r="AN255" s="355" t="s">
        <v>998</v>
      </c>
      <c r="AO255" s="1464">
        <f>ROUNDDOWN(AE255+AJ255,1)</f>
        <v>0</v>
      </c>
      <c r="AP255" s="1464"/>
      <c r="AQ255" s="1464"/>
      <c r="AR255" s="1464"/>
      <c r="AS255" s="264"/>
      <c r="AT255" s="264"/>
    </row>
    <row r="256" spans="15:46" ht="20.25" customHeight="1" x14ac:dyDescent="0.15"/>
    <row r="277" spans="7:63" x14ac:dyDescent="0.15">
      <c r="AU277" s="357"/>
      <c r="AV277" s="357"/>
      <c r="AW277" s="357"/>
      <c r="AX277" s="357"/>
      <c r="AY277" s="357"/>
      <c r="AZ277" s="357"/>
      <c r="BA277" s="357"/>
      <c r="BB277" s="357"/>
      <c r="BC277" s="357"/>
      <c r="BD277" s="357"/>
      <c r="BE277" s="357"/>
      <c r="BF277" s="357"/>
      <c r="BG277" s="357"/>
      <c r="BH277" s="357"/>
      <c r="BI277" s="357"/>
    </row>
    <row r="278" spans="7:63" x14ac:dyDescent="0.15">
      <c r="AU278" s="357"/>
      <c r="AV278" s="357"/>
      <c r="AW278" s="357"/>
      <c r="AX278" s="357"/>
      <c r="AY278" s="357"/>
      <c r="AZ278" s="357"/>
      <c r="BA278" s="357"/>
      <c r="BB278" s="357"/>
      <c r="BC278" s="357"/>
      <c r="BD278" s="357"/>
      <c r="BE278" s="357"/>
      <c r="BF278" s="357"/>
      <c r="BG278" s="357"/>
      <c r="BH278" s="357"/>
      <c r="BI278" s="357"/>
    </row>
    <row r="283" spans="7:63" x14ac:dyDescent="0.15">
      <c r="G283" s="272"/>
      <c r="H283" s="272"/>
      <c r="I283" s="272"/>
      <c r="J283" s="272"/>
      <c r="K283" s="272"/>
      <c r="L283" s="272"/>
      <c r="M283" s="272"/>
      <c r="N283" s="272"/>
      <c r="O283" s="357"/>
      <c r="P283" s="357"/>
      <c r="Q283" s="357"/>
      <c r="R283" s="357"/>
      <c r="S283" s="357"/>
      <c r="T283" s="357"/>
      <c r="U283" s="357"/>
      <c r="V283" s="357"/>
      <c r="W283" s="357"/>
      <c r="X283" s="357"/>
      <c r="Y283" s="357"/>
      <c r="Z283" s="357"/>
      <c r="AA283" s="357"/>
      <c r="AB283" s="357"/>
      <c r="AC283" s="357"/>
      <c r="AD283" s="357"/>
      <c r="AE283" s="357"/>
      <c r="AF283" s="357"/>
      <c r="AG283" s="357"/>
      <c r="AH283" s="357"/>
      <c r="AI283" s="357"/>
      <c r="AJ283" s="357"/>
      <c r="AK283" s="357"/>
      <c r="AL283" s="357"/>
      <c r="AM283" s="357"/>
      <c r="AN283" s="357"/>
      <c r="AO283" s="357"/>
      <c r="AP283" s="357"/>
      <c r="AQ283" s="357"/>
      <c r="AR283" s="357"/>
      <c r="AS283" s="357"/>
      <c r="AT283" s="357"/>
      <c r="BJ283" s="357"/>
      <c r="BK283" s="357"/>
    </row>
    <row r="284" spans="7:63" x14ac:dyDescent="0.15">
      <c r="G284" s="272"/>
      <c r="H284" s="272"/>
      <c r="I284" s="272"/>
      <c r="J284" s="272"/>
      <c r="K284" s="272"/>
      <c r="L284" s="272"/>
      <c r="M284" s="272"/>
      <c r="N284" s="272"/>
      <c r="O284" s="357"/>
      <c r="P284" s="357"/>
      <c r="Q284" s="357"/>
      <c r="R284" s="357"/>
      <c r="S284" s="357"/>
      <c r="T284" s="357"/>
      <c r="U284" s="357"/>
      <c r="V284" s="357"/>
      <c r="W284" s="357"/>
      <c r="X284" s="357"/>
      <c r="Y284" s="357"/>
      <c r="Z284" s="357"/>
      <c r="AA284" s="357"/>
      <c r="AB284" s="357"/>
      <c r="AC284" s="357"/>
      <c r="AD284" s="357"/>
      <c r="AE284" s="357"/>
      <c r="AF284" s="357"/>
      <c r="AG284" s="357"/>
      <c r="AH284" s="357"/>
      <c r="AI284" s="357"/>
      <c r="AJ284" s="357"/>
      <c r="AK284" s="357"/>
      <c r="AL284" s="357"/>
      <c r="AM284" s="357"/>
      <c r="AN284" s="357"/>
      <c r="AO284" s="357"/>
      <c r="AP284" s="357"/>
      <c r="AQ284" s="357"/>
      <c r="AR284" s="357"/>
      <c r="AS284" s="357"/>
      <c r="AT284" s="357"/>
      <c r="BJ284" s="357"/>
      <c r="BK284" s="357"/>
    </row>
    <row r="285" spans="7:63" x14ac:dyDescent="0.15">
      <c r="G285" s="358"/>
      <c r="H285" s="358"/>
      <c r="I285" s="358"/>
      <c r="J285" s="358"/>
      <c r="K285" s="358"/>
      <c r="L285" s="358"/>
      <c r="M285" s="358"/>
      <c r="N285" s="358"/>
      <c r="O285" s="272"/>
      <c r="P285" s="272"/>
    </row>
    <row r="286" spans="7:63" x14ac:dyDescent="0.15">
      <c r="G286" s="358"/>
      <c r="H286" s="358"/>
      <c r="I286" s="358"/>
      <c r="J286" s="358"/>
      <c r="K286" s="358"/>
      <c r="L286" s="358"/>
      <c r="M286" s="358"/>
      <c r="N286" s="358"/>
      <c r="O286" s="272"/>
      <c r="P286" s="272"/>
    </row>
    <row r="287" spans="7:63" x14ac:dyDescent="0.15">
      <c r="G287" s="272"/>
      <c r="H287" s="272"/>
      <c r="I287" s="272"/>
      <c r="J287" s="272"/>
      <c r="K287" s="272"/>
      <c r="L287" s="272"/>
      <c r="M287" s="272"/>
      <c r="N287" s="272"/>
    </row>
    <row r="288" spans="7:63" x14ac:dyDescent="0.15">
      <c r="G288" s="272"/>
      <c r="H288" s="272"/>
      <c r="I288" s="272"/>
      <c r="J288" s="272"/>
      <c r="K288" s="272"/>
      <c r="L288" s="272"/>
      <c r="M288" s="272"/>
      <c r="N288" s="272"/>
    </row>
    <row r="289" spans="7:14" x14ac:dyDescent="0.15">
      <c r="G289" s="272"/>
      <c r="H289" s="272"/>
      <c r="I289" s="272"/>
      <c r="J289" s="272"/>
      <c r="K289" s="272"/>
      <c r="L289" s="272"/>
      <c r="M289" s="272"/>
      <c r="N289" s="272"/>
    </row>
    <row r="290" spans="7:14" x14ac:dyDescent="0.15">
      <c r="G290" s="272"/>
      <c r="H290" s="272"/>
      <c r="I290" s="272"/>
      <c r="J290" s="272"/>
      <c r="K290" s="272"/>
      <c r="L290" s="272"/>
      <c r="M290" s="272"/>
      <c r="N290" s="272"/>
    </row>
  </sheetData>
  <sheetProtection insertRows="0" deleteRows="0"/>
  <mergeCells count="1425">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BI4:BL4"/>
    <mergeCell ref="BE6:BF6"/>
    <mergeCell ref="BI6:BJ6"/>
    <mergeCell ref="BI8:BJ8"/>
    <mergeCell ref="BE10:BF10"/>
    <mergeCell ref="BI10:BJ10"/>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9:W80"/>
    <mergeCell ref="BF79:BG79"/>
    <mergeCell ref="BH79:BI79"/>
    <mergeCell ref="BJ79:BN80"/>
    <mergeCell ref="BF80:BG80"/>
    <mergeCell ref="BH80:BI80"/>
    <mergeCell ref="B79:B80"/>
    <mergeCell ref="C79:C80"/>
    <mergeCell ref="D79:F80"/>
    <mergeCell ref="G79:H80"/>
    <mergeCell ref="M79:N80"/>
    <mergeCell ref="O79:R80"/>
    <mergeCell ref="S77:W78"/>
    <mergeCell ref="BF77:BG77"/>
    <mergeCell ref="BH77:BI77"/>
    <mergeCell ref="BJ77:BN78"/>
    <mergeCell ref="BF78:BG78"/>
    <mergeCell ref="BH78:BI78"/>
    <mergeCell ref="B77:B78"/>
    <mergeCell ref="C77:C78"/>
    <mergeCell ref="D77:F78"/>
    <mergeCell ref="G77:H78"/>
    <mergeCell ref="M77:N78"/>
    <mergeCell ref="O77:R78"/>
    <mergeCell ref="S83:W84"/>
    <mergeCell ref="BF83:BG83"/>
    <mergeCell ref="BH83:BI83"/>
    <mergeCell ref="BJ83:BN84"/>
    <mergeCell ref="BF84:BG84"/>
    <mergeCell ref="BH84:BI84"/>
    <mergeCell ref="B83:B84"/>
    <mergeCell ref="C83:C84"/>
    <mergeCell ref="D83:F84"/>
    <mergeCell ref="G83:H84"/>
    <mergeCell ref="M83:N84"/>
    <mergeCell ref="O83:R84"/>
    <mergeCell ref="S81:W82"/>
    <mergeCell ref="BF81:BG81"/>
    <mergeCell ref="BH81:BI81"/>
    <mergeCell ref="BJ81:BN82"/>
    <mergeCell ref="BF82:BG82"/>
    <mergeCell ref="BH82:BI82"/>
    <mergeCell ref="B81:B82"/>
    <mergeCell ref="C81:C82"/>
    <mergeCell ref="D81:F82"/>
    <mergeCell ref="G81:H82"/>
    <mergeCell ref="M81:N82"/>
    <mergeCell ref="O81:R82"/>
    <mergeCell ref="S87:W88"/>
    <mergeCell ref="BF87:BG87"/>
    <mergeCell ref="BH87:BI87"/>
    <mergeCell ref="BJ87:BN88"/>
    <mergeCell ref="BF88:BG88"/>
    <mergeCell ref="BH88:BI88"/>
    <mergeCell ref="B87:B88"/>
    <mergeCell ref="C87:C88"/>
    <mergeCell ref="D87:F88"/>
    <mergeCell ref="G87:H88"/>
    <mergeCell ref="M87:N88"/>
    <mergeCell ref="O87:R88"/>
    <mergeCell ref="S85:W86"/>
    <mergeCell ref="BF85:BG85"/>
    <mergeCell ref="BH85:BI85"/>
    <mergeCell ref="BJ85:BN86"/>
    <mergeCell ref="BF86:BG86"/>
    <mergeCell ref="BH86:BI86"/>
    <mergeCell ref="B85:B86"/>
    <mergeCell ref="C85:C86"/>
    <mergeCell ref="D85:F86"/>
    <mergeCell ref="G85:H86"/>
    <mergeCell ref="M85:N86"/>
    <mergeCell ref="O85:R86"/>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15:W216"/>
    <mergeCell ref="BF215:BG215"/>
    <mergeCell ref="BH215:BI215"/>
    <mergeCell ref="BJ215:BN216"/>
    <mergeCell ref="BF216:BG216"/>
    <mergeCell ref="BH216:BI216"/>
    <mergeCell ref="B215:B216"/>
    <mergeCell ref="C215:C216"/>
    <mergeCell ref="D215:F216"/>
    <mergeCell ref="G215:H216"/>
    <mergeCell ref="M215:N216"/>
    <mergeCell ref="O215:R21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AW221:AZ221"/>
    <mergeCell ref="BJ221:BM221"/>
    <mergeCell ref="O222:P222"/>
    <mergeCell ref="Q222:R222"/>
    <mergeCell ref="S222:T222"/>
    <mergeCell ref="V222:W222"/>
    <mergeCell ref="X222:Y222"/>
    <mergeCell ref="Q221:R221"/>
    <mergeCell ref="S221:T221"/>
    <mergeCell ref="V221:W221"/>
    <mergeCell ref="X221:Y221"/>
    <mergeCell ref="AG221:AH221"/>
    <mergeCell ref="AI221:AJ221"/>
    <mergeCell ref="BJ219:BM219"/>
    <mergeCell ref="O220:P221"/>
    <mergeCell ref="Q220:T220"/>
    <mergeCell ref="V220:Y220"/>
    <mergeCell ref="AE220:AF221"/>
    <mergeCell ref="AG220:AJ220"/>
    <mergeCell ref="AL220:AO220"/>
    <mergeCell ref="AU220:AV220"/>
    <mergeCell ref="AW220:AZ220"/>
    <mergeCell ref="BJ220:BM220"/>
    <mergeCell ref="AQ222:AR222"/>
    <mergeCell ref="AU222:AV222"/>
    <mergeCell ref="AW222:AZ222"/>
    <mergeCell ref="AQ224:AR224"/>
    <mergeCell ref="O223:P223"/>
    <mergeCell ref="Q223:R223"/>
    <mergeCell ref="S223:T223"/>
    <mergeCell ref="V223:W223"/>
    <mergeCell ref="X223:Y223"/>
    <mergeCell ref="AA223:AB223"/>
    <mergeCell ref="AE223:AF223"/>
    <mergeCell ref="AA222:AB222"/>
    <mergeCell ref="AE222:AF222"/>
    <mergeCell ref="AG222:AH222"/>
    <mergeCell ref="AI222:AJ222"/>
    <mergeCell ref="AL222:AM222"/>
    <mergeCell ref="AN222:AO222"/>
    <mergeCell ref="AL221:AM221"/>
    <mergeCell ref="AN221:AO221"/>
    <mergeCell ref="AU221:AV221"/>
    <mergeCell ref="AA225:AB225"/>
    <mergeCell ref="AE225:AF225"/>
    <mergeCell ref="AG225:AH225"/>
    <mergeCell ref="AI225:AJ225"/>
    <mergeCell ref="AL225:AM225"/>
    <mergeCell ref="AN225:AO225"/>
    <mergeCell ref="AL224:AM224"/>
    <mergeCell ref="AN224:AO224"/>
    <mergeCell ref="AU224:AV224"/>
    <mergeCell ref="AW224:AZ224"/>
    <mergeCell ref="O225:P225"/>
    <mergeCell ref="Q225:R225"/>
    <mergeCell ref="S225:T225"/>
    <mergeCell ref="V225:W225"/>
    <mergeCell ref="X225:Y225"/>
    <mergeCell ref="AW223:AZ223"/>
    <mergeCell ref="O224:P224"/>
    <mergeCell ref="Q224:R224"/>
    <mergeCell ref="S224:T224"/>
    <mergeCell ref="V224:W224"/>
    <mergeCell ref="X224:Y224"/>
    <mergeCell ref="AA224:AB224"/>
    <mergeCell ref="AE224:AF224"/>
    <mergeCell ref="AG224:AH224"/>
    <mergeCell ref="AI224:AJ224"/>
    <mergeCell ref="AG223:AH223"/>
    <mergeCell ref="AI223:AJ223"/>
    <mergeCell ref="AL223:AM223"/>
    <mergeCell ref="AN223:AO223"/>
    <mergeCell ref="AQ223:AR223"/>
    <mergeCell ref="AU223:AV223"/>
    <mergeCell ref="AQ225:AR225"/>
    <mergeCell ref="AO231:AR231"/>
    <mergeCell ref="Y234:AB234"/>
    <mergeCell ref="AO234:AR234"/>
    <mergeCell ref="Y235:AB235"/>
    <mergeCell ref="AO235:AR235"/>
    <mergeCell ref="O236:R236"/>
    <mergeCell ref="T236:W236"/>
    <mergeCell ref="Y236:AB236"/>
    <mergeCell ref="AE236:AH236"/>
    <mergeCell ref="AJ236:AM236"/>
    <mergeCell ref="AL226:AM226"/>
    <mergeCell ref="AN226:AO226"/>
    <mergeCell ref="AQ226:AR226"/>
    <mergeCell ref="V228:W228"/>
    <mergeCell ref="AL228:AM228"/>
    <mergeCell ref="O231:R231"/>
    <mergeCell ref="T231:W231"/>
    <mergeCell ref="Y231:AB231"/>
    <mergeCell ref="AE231:AH231"/>
    <mergeCell ref="AJ231:AM231"/>
    <mergeCell ref="O226:P226"/>
    <mergeCell ref="Q226:R226"/>
    <mergeCell ref="S226:T226"/>
    <mergeCell ref="V226:W226"/>
    <mergeCell ref="X226:Y226"/>
    <mergeCell ref="AA226:AB226"/>
    <mergeCell ref="AE226:AF226"/>
    <mergeCell ref="AG226:AH226"/>
    <mergeCell ref="AI226:AJ226"/>
    <mergeCell ref="X240:Y240"/>
    <mergeCell ref="AG240:AH240"/>
    <mergeCell ref="AI240:AJ240"/>
    <mergeCell ref="AL240:AM240"/>
    <mergeCell ref="AN240:AO240"/>
    <mergeCell ref="O241:P241"/>
    <mergeCell ref="Q241:R241"/>
    <mergeCell ref="S241:T241"/>
    <mergeCell ref="V241:W241"/>
    <mergeCell ref="X241:Y241"/>
    <mergeCell ref="AO236:AR236"/>
    <mergeCell ref="O239:P240"/>
    <mergeCell ref="Q239:T239"/>
    <mergeCell ref="V239:Y239"/>
    <mergeCell ref="AE239:AF240"/>
    <mergeCell ref="AG239:AJ239"/>
    <mergeCell ref="AL239:AO239"/>
    <mergeCell ref="Q240:R240"/>
    <mergeCell ref="S240:T240"/>
    <mergeCell ref="V240:W240"/>
    <mergeCell ref="AL242:AM242"/>
    <mergeCell ref="AN242:AO242"/>
    <mergeCell ref="AQ242:AR242"/>
    <mergeCell ref="O243:P243"/>
    <mergeCell ref="Q243:R243"/>
    <mergeCell ref="S243:T243"/>
    <mergeCell ref="V243:W243"/>
    <mergeCell ref="X243:Y243"/>
    <mergeCell ref="AA243:AB243"/>
    <mergeCell ref="AE243:AF243"/>
    <mergeCell ref="AQ241:AR241"/>
    <mergeCell ref="O242:P242"/>
    <mergeCell ref="Q242:R242"/>
    <mergeCell ref="S242:T242"/>
    <mergeCell ref="V242:W242"/>
    <mergeCell ref="X242:Y242"/>
    <mergeCell ref="AA242:AB242"/>
    <mergeCell ref="AE242:AF242"/>
    <mergeCell ref="AG242:AH242"/>
    <mergeCell ref="AI242:AJ242"/>
    <mergeCell ref="AA241:AB241"/>
    <mergeCell ref="AE241:AF241"/>
    <mergeCell ref="AG241:AH241"/>
    <mergeCell ref="AI241:AJ241"/>
    <mergeCell ref="AL241:AM241"/>
    <mergeCell ref="AN241:AO241"/>
    <mergeCell ref="AQ244:AR244"/>
    <mergeCell ref="O245:P245"/>
    <mergeCell ref="Q245:R245"/>
    <mergeCell ref="S245:T245"/>
    <mergeCell ref="V245:W245"/>
    <mergeCell ref="X245:Y245"/>
    <mergeCell ref="AA245:AB245"/>
    <mergeCell ref="AE245:AF245"/>
    <mergeCell ref="AG245:AH245"/>
    <mergeCell ref="AI245:AJ245"/>
    <mergeCell ref="AA244:AB244"/>
    <mergeCell ref="AE244:AF244"/>
    <mergeCell ref="AG244:AH244"/>
    <mergeCell ref="AI244:AJ244"/>
    <mergeCell ref="AL244:AM244"/>
    <mergeCell ref="AN244:AO244"/>
    <mergeCell ref="AG243:AH243"/>
    <mergeCell ref="AI243:AJ243"/>
    <mergeCell ref="AL243:AM243"/>
    <mergeCell ref="AN243:AO243"/>
    <mergeCell ref="AQ243:AR243"/>
    <mergeCell ref="O244:P244"/>
    <mergeCell ref="Q244:R244"/>
    <mergeCell ref="S244:T244"/>
    <mergeCell ref="V244:W244"/>
    <mergeCell ref="X244:Y244"/>
    <mergeCell ref="AO255:AR255"/>
    <mergeCell ref="AO250:AR250"/>
    <mergeCell ref="Y253:AB253"/>
    <mergeCell ref="AO253:AR253"/>
    <mergeCell ref="Y254:AB254"/>
    <mergeCell ref="AO254:AR254"/>
    <mergeCell ref="O255:R255"/>
    <mergeCell ref="T255:W255"/>
    <mergeCell ref="Y255:AB255"/>
    <mergeCell ref="AE255:AH255"/>
    <mergeCell ref="AJ255:AM255"/>
    <mergeCell ref="AL245:AM245"/>
    <mergeCell ref="AN245:AO245"/>
    <mergeCell ref="AQ245:AR245"/>
    <mergeCell ref="V247:W247"/>
    <mergeCell ref="AL247:AM247"/>
    <mergeCell ref="O250:R250"/>
    <mergeCell ref="T250:W250"/>
    <mergeCell ref="Y250:AB250"/>
    <mergeCell ref="AE250:AH250"/>
    <mergeCell ref="AJ250:AM250"/>
  </mergeCells>
  <phoneticPr fontId="2"/>
  <conditionalFormatting sqref="O231:R231">
    <cfRule type="expression" dxfId="147" priority="183">
      <formula>INDIRECT(ADDRESS(ROW(),COLUMN()))=TRUNC(INDIRECT(ADDRESS(ROW(),COLUMN())))</formula>
    </cfRule>
  </conditionalFormatting>
  <conditionalFormatting sqref="O250:R250">
    <cfRule type="expression" dxfId="146" priority="3">
      <formula>INDIRECT(ADDRESS(ROW(),COLUMN()))=TRUNC(INDIRECT(ADDRESS(ROW(),COLUMN())))</formula>
    </cfRule>
  </conditionalFormatting>
  <conditionalFormatting sqref="Q222:AB226">
    <cfRule type="expression" dxfId="145" priority="185">
      <formula>INDIRECT(ADDRESS(ROW(),COLUMN()))=TRUNC(INDIRECT(ADDRESS(ROW(),COLUMN())))</formula>
    </cfRule>
  </conditionalFormatting>
  <conditionalFormatting sqref="Q241:AB245">
    <cfRule type="expression" dxfId="144" priority="5">
      <formula>INDIRECT(ADDRESS(ROW(),COLUMN()))=TRUNC(INDIRECT(ADDRESS(ROW(),COLUMN())))</formula>
    </cfRule>
  </conditionalFormatting>
  <conditionalFormatting sqref="AA220:AB220 AD220 AA229:AD229">
    <cfRule type="expression" dxfId="143" priority="218">
      <formula>OR(#REF!=$B218,#REF!=$B218)</formula>
    </cfRule>
  </conditionalFormatting>
  <conditionalFormatting sqref="AA239:AB239 AD239 AA248:AD248">
    <cfRule type="expression" dxfId="142" priority="9">
      <formula>OR(#REF!=$B237,#REF!=$B237)</formula>
    </cfRule>
  </conditionalFormatting>
  <conditionalFormatting sqref="AA230:AD230">
    <cfRule type="expression" dxfId="141" priority="217">
      <formula>OR(#REF!=$B217,#REF!=$B217)</formula>
    </cfRule>
  </conditionalFormatting>
  <conditionalFormatting sqref="AA249:AD249">
    <cfRule type="expression" dxfId="140" priority="8">
      <formula>OR(#REF!=$B236,#REF!=$B236)</formula>
    </cfRule>
  </conditionalFormatting>
  <conditionalFormatting sqref="AA18:BI18">
    <cfRule type="expression" dxfId="139" priority="179">
      <formula>INDIRECT(ADDRESS(ROW(),COLUMN()))=TRUNC(INDIRECT(ADDRESS(ROW(),COLUMN())))</formula>
    </cfRule>
  </conditionalFormatting>
  <conditionalFormatting sqref="AA20:BI20">
    <cfRule type="expression" dxfId="138" priority="180">
      <formula>INDIRECT(ADDRESS(ROW(),COLUMN()))=TRUNC(INDIRECT(ADDRESS(ROW(),COLUMN())))</formula>
    </cfRule>
  </conditionalFormatting>
  <conditionalFormatting sqref="AA22:BI22">
    <cfRule type="expression" dxfId="137" priority="178">
      <formula>INDIRECT(ADDRESS(ROW(),COLUMN()))=TRUNC(INDIRECT(ADDRESS(ROW(),COLUMN())))</formula>
    </cfRule>
  </conditionalFormatting>
  <conditionalFormatting sqref="AA24:BI24">
    <cfRule type="expression" dxfId="136" priority="177">
      <formula>INDIRECT(ADDRESS(ROW(),COLUMN()))=TRUNC(INDIRECT(ADDRESS(ROW(),COLUMN())))</formula>
    </cfRule>
  </conditionalFormatting>
  <conditionalFormatting sqref="AA26:BI26">
    <cfRule type="expression" dxfId="135" priority="176">
      <formula>INDIRECT(ADDRESS(ROW(),COLUMN()))=TRUNC(INDIRECT(ADDRESS(ROW(),COLUMN())))</formula>
    </cfRule>
  </conditionalFormatting>
  <conditionalFormatting sqref="AA28:BI28">
    <cfRule type="expression" dxfId="134" priority="175">
      <formula>INDIRECT(ADDRESS(ROW(),COLUMN()))=TRUNC(INDIRECT(ADDRESS(ROW(),COLUMN())))</formula>
    </cfRule>
  </conditionalFormatting>
  <conditionalFormatting sqref="AA30:BI30">
    <cfRule type="expression" dxfId="133" priority="174">
      <formula>INDIRECT(ADDRESS(ROW(),COLUMN()))=TRUNC(INDIRECT(ADDRESS(ROW(),COLUMN())))</formula>
    </cfRule>
  </conditionalFormatting>
  <conditionalFormatting sqref="AA32:BI32">
    <cfRule type="expression" dxfId="132" priority="173">
      <formula>INDIRECT(ADDRESS(ROW(),COLUMN()))=TRUNC(INDIRECT(ADDRESS(ROW(),COLUMN())))</formula>
    </cfRule>
  </conditionalFormatting>
  <conditionalFormatting sqref="AA34:BI34">
    <cfRule type="expression" dxfId="131" priority="172">
      <formula>INDIRECT(ADDRESS(ROW(),COLUMN()))=TRUNC(INDIRECT(ADDRESS(ROW(),COLUMN())))</formula>
    </cfRule>
  </conditionalFormatting>
  <conditionalFormatting sqref="AA36:BI36">
    <cfRule type="expression" dxfId="130" priority="171">
      <formula>INDIRECT(ADDRESS(ROW(),COLUMN()))=TRUNC(INDIRECT(ADDRESS(ROW(),COLUMN())))</formula>
    </cfRule>
  </conditionalFormatting>
  <conditionalFormatting sqref="AA38:BI38">
    <cfRule type="expression" dxfId="129" priority="170">
      <formula>INDIRECT(ADDRESS(ROW(),COLUMN()))=TRUNC(INDIRECT(ADDRESS(ROW(),COLUMN())))</formula>
    </cfRule>
  </conditionalFormatting>
  <conditionalFormatting sqref="AA40:BI40">
    <cfRule type="expression" dxfId="128" priority="169">
      <formula>INDIRECT(ADDRESS(ROW(),COLUMN()))=TRUNC(INDIRECT(ADDRESS(ROW(),COLUMN())))</formula>
    </cfRule>
  </conditionalFormatting>
  <conditionalFormatting sqref="AA42:BI42">
    <cfRule type="expression" dxfId="127" priority="168">
      <formula>INDIRECT(ADDRESS(ROW(),COLUMN()))=TRUNC(INDIRECT(ADDRESS(ROW(),COLUMN())))</formula>
    </cfRule>
  </conditionalFormatting>
  <conditionalFormatting sqref="AA44:BI44">
    <cfRule type="expression" dxfId="126" priority="167">
      <formula>INDIRECT(ADDRESS(ROW(),COLUMN()))=TRUNC(INDIRECT(ADDRESS(ROW(),COLUMN())))</formula>
    </cfRule>
  </conditionalFormatting>
  <conditionalFormatting sqref="AA46:BI46">
    <cfRule type="expression" dxfId="125" priority="166">
      <formula>INDIRECT(ADDRESS(ROW(),COLUMN()))=TRUNC(INDIRECT(ADDRESS(ROW(),COLUMN())))</formula>
    </cfRule>
  </conditionalFormatting>
  <conditionalFormatting sqref="AA48:BI48">
    <cfRule type="expression" dxfId="124" priority="165">
      <formula>INDIRECT(ADDRESS(ROW(),COLUMN()))=TRUNC(INDIRECT(ADDRESS(ROW(),COLUMN())))</formula>
    </cfRule>
  </conditionalFormatting>
  <conditionalFormatting sqref="AA50:BI50">
    <cfRule type="expression" dxfId="123" priority="164">
      <formula>INDIRECT(ADDRESS(ROW(),COLUMN()))=TRUNC(INDIRECT(ADDRESS(ROW(),COLUMN())))</formula>
    </cfRule>
  </conditionalFormatting>
  <conditionalFormatting sqref="AA52:BI52">
    <cfRule type="expression" dxfId="122" priority="163">
      <formula>INDIRECT(ADDRESS(ROW(),COLUMN()))=TRUNC(INDIRECT(ADDRESS(ROW(),COLUMN())))</formula>
    </cfRule>
  </conditionalFormatting>
  <conditionalFormatting sqref="AA54:BI54">
    <cfRule type="expression" dxfId="121" priority="162">
      <formula>INDIRECT(ADDRESS(ROW(),COLUMN()))=TRUNC(INDIRECT(ADDRESS(ROW(),COLUMN())))</formula>
    </cfRule>
  </conditionalFormatting>
  <conditionalFormatting sqref="AA56:BI56">
    <cfRule type="expression" dxfId="120" priority="161">
      <formula>INDIRECT(ADDRESS(ROW(),COLUMN()))=TRUNC(INDIRECT(ADDRESS(ROW(),COLUMN())))</formula>
    </cfRule>
  </conditionalFormatting>
  <conditionalFormatting sqref="AA58:BI58">
    <cfRule type="expression" dxfId="119" priority="160">
      <formula>INDIRECT(ADDRESS(ROW(),COLUMN()))=TRUNC(INDIRECT(ADDRESS(ROW(),COLUMN())))</formula>
    </cfRule>
  </conditionalFormatting>
  <conditionalFormatting sqref="AA60:BI60">
    <cfRule type="expression" dxfId="118" priority="159">
      <formula>INDIRECT(ADDRESS(ROW(),COLUMN()))=TRUNC(INDIRECT(ADDRESS(ROW(),COLUMN())))</formula>
    </cfRule>
  </conditionalFormatting>
  <conditionalFormatting sqref="AA62:BI62">
    <cfRule type="expression" dxfId="117" priority="158">
      <formula>INDIRECT(ADDRESS(ROW(),COLUMN()))=TRUNC(INDIRECT(ADDRESS(ROW(),COLUMN())))</formula>
    </cfRule>
  </conditionalFormatting>
  <conditionalFormatting sqref="AA64:BI64">
    <cfRule type="expression" dxfId="116" priority="157">
      <formula>INDIRECT(ADDRESS(ROW(),COLUMN()))=TRUNC(INDIRECT(ADDRESS(ROW(),COLUMN())))</formula>
    </cfRule>
  </conditionalFormatting>
  <conditionalFormatting sqref="AA66:BI66">
    <cfRule type="expression" dxfId="115" priority="156">
      <formula>INDIRECT(ADDRESS(ROW(),COLUMN()))=TRUNC(INDIRECT(ADDRESS(ROW(),COLUMN())))</formula>
    </cfRule>
  </conditionalFormatting>
  <conditionalFormatting sqref="AA68:BI68">
    <cfRule type="expression" dxfId="114" priority="155">
      <formula>INDIRECT(ADDRESS(ROW(),COLUMN()))=TRUNC(INDIRECT(ADDRESS(ROW(),COLUMN())))</formula>
    </cfRule>
  </conditionalFormatting>
  <conditionalFormatting sqref="AA70:BI70">
    <cfRule type="expression" dxfId="113" priority="154">
      <formula>INDIRECT(ADDRESS(ROW(),COLUMN()))=TRUNC(INDIRECT(ADDRESS(ROW(),COLUMN())))</formula>
    </cfRule>
  </conditionalFormatting>
  <conditionalFormatting sqref="AA72:BI72">
    <cfRule type="expression" dxfId="112" priority="153">
      <formula>INDIRECT(ADDRESS(ROW(),COLUMN()))=TRUNC(INDIRECT(ADDRESS(ROW(),COLUMN())))</formula>
    </cfRule>
  </conditionalFormatting>
  <conditionalFormatting sqref="AA74:BI74">
    <cfRule type="expression" dxfId="111" priority="152">
      <formula>INDIRECT(ADDRESS(ROW(),COLUMN()))=TRUNC(INDIRECT(ADDRESS(ROW(),COLUMN())))</formula>
    </cfRule>
  </conditionalFormatting>
  <conditionalFormatting sqref="AA76:BI76">
    <cfRule type="expression" dxfId="110" priority="150">
      <formula>INDIRECT(ADDRESS(ROW(),COLUMN()))=TRUNC(INDIRECT(ADDRESS(ROW(),COLUMN())))</formula>
    </cfRule>
  </conditionalFormatting>
  <conditionalFormatting sqref="AA78:BI78">
    <cfRule type="expression" dxfId="109" priority="148">
      <formula>INDIRECT(ADDRESS(ROW(),COLUMN()))=TRUNC(INDIRECT(ADDRESS(ROW(),COLUMN())))</formula>
    </cfRule>
  </conditionalFormatting>
  <conditionalFormatting sqref="AA80:BI80">
    <cfRule type="expression" dxfId="108" priority="146">
      <formula>INDIRECT(ADDRESS(ROW(),COLUMN()))=TRUNC(INDIRECT(ADDRESS(ROW(),COLUMN())))</formula>
    </cfRule>
  </conditionalFormatting>
  <conditionalFormatting sqref="AA82:BI82">
    <cfRule type="expression" dxfId="107" priority="144">
      <formula>INDIRECT(ADDRESS(ROW(),COLUMN()))=TRUNC(INDIRECT(ADDRESS(ROW(),COLUMN())))</formula>
    </cfRule>
  </conditionalFormatting>
  <conditionalFormatting sqref="AA84:BI84">
    <cfRule type="expression" dxfId="106" priority="142">
      <formula>INDIRECT(ADDRESS(ROW(),COLUMN()))=TRUNC(INDIRECT(ADDRESS(ROW(),COLUMN())))</formula>
    </cfRule>
  </conditionalFormatting>
  <conditionalFormatting sqref="AA86:BI86">
    <cfRule type="expression" dxfId="105" priority="140">
      <formula>INDIRECT(ADDRESS(ROW(),COLUMN()))=TRUNC(INDIRECT(ADDRESS(ROW(),COLUMN())))</formula>
    </cfRule>
  </conditionalFormatting>
  <conditionalFormatting sqref="AA88:BI88">
    <cfRule type="expression" dxfId="104" priority="138">
      <formula>INDIRECT(ADDRESS(ROW(),COLUMN()))=TRUNC(INDIRECT(ADDRESS(ROW(),COLUMN())))</formula>
    </cfRule>
  </conditionalFormatting>
  <conditionalFormatting sqref="AA90:BI90">
    <cfRule type="expression" dxfId="103" priority="136">
      <formula>INDIRECT(ADDRESS(ROW(),COLUMN()))=TRUNC(INDIRECT(ADDRESS(ROW(),COLUMN())))</formula>
    </cfRule>
  </conditionalFormatting>
  <conditionalFormatting sqref="AA92:BI92">
    <cfRule type="expression" dxfId="102" priority="134">
      <formula>INDIRECT(ADDRESS(ROW(),COLUMN()))=TRUNC(INDIRECT(ADDRESS(ROW(),COLUMN())))</formula>
    </cfRule>
  </conditionalFormatting>
  <conditionalFormatting sqref="AA94:BI94">
    <cfRule type="expression" dxfId="101" priority="132">
      <formula>INDIRECT(ADDRESS(ROW(),COLUMN()))=TRUNC(INDIRECT(ADDRESS(ROW(),COLUMN())))</formula>
    </cfRule>
  </conditionalFormatting>
  <conditionalFormatting sqref="AA96:BI96">
    <cfRule type="expression" dxfId="100" priority="130">
      <formula>INDIRECT(ADDRESS(ROW(),COLUMN()))=TRUNC(INDIRECT(ADDRESS(ROW(),COLUMN())))</formula>
    </cfRule>
  </conditionalFormatting>
  <conditionalFormatting sqref="AA98:BI98">
    <cfRule type="expression" dxfId="99" priority="128">
      <formula>INDIRECT(ADDRESS(ROW(),COLUMN()))=TRUNC(INDIRECT(ADDRESS(ROW(),COLUMN())))</formula>
    </cfRule>
  </conditionalFormatting>
  <conditionalFormatting sqref="AA100:BI100">
    <cfRule type="expression" dxfId="98" priority="126">
      <formula>INDIRECT(ADDRESS(ROW(),COLUMN()))=TRUNC(INDIRECT(ADDRESS(ROW(),COLUMN())))</formula>
    </cfRule>
  </conditionalFormatting>
  <conditionalFormatting sqref="AA102:BI102">
    <cfRule type="expression" dxfId="97" priority="124">
      <formula>INDIRECT(ADDRESS(ROW(),COLUMN()))=TRUNC(INDIRECT(ADDRESS(ROW(),COLUMN())))</formula>
    </cfRule>
  </conditionalFormatting>
  <conditionalFormatting sqref="AA104:BI104">
    <cfRule type="expression" dxfId="96" priority="122">
      <formula>INDIRECT(ADDRESS(ROW(),COLUMN()))=TRUNC(INDIRECT(ADDRESS(ROW(),COLUMN())))</formula>
    </cfRule>
  </conditionalFormatting>
  <conditionalFormatting sqref="AA106:BI106">
    <cfRule type="expression" dxfId="95" priority="120">
      <formula>INDIRECT(ADDRESS(ROW(),COLUMN()))=TRUNC(INDIRECT(ADDRESS(ROW(),COLUMN())))</formula>
    </cfRule>
  </conditionalFormatting>
  <conditionalFormatting sqref="AA108:BI108">
    <cfRule type="expression" dxfId="94" priority="118">
      <formula>INDIRECT(ADDRESS(ROW(),COLUMN()))=TRUNC(INDIRECT(ADDRESS(ROW(),COLUMN())))</formula>
    </cfRule>
  </conditionalFormatting>
  <conditionalFormatting sqref="AA110:BI110">
    <cfRule type="expression" dxfId="93" priority="116">
      <formula>INDIRECT(ADDRESS(ROW(),COLUMN()))=TRUNC(INDIRECT(ADDRESS(ROW(),COLUMN())))</formula>
    </cfRule>
  </conditionalFormatting>
  <conditionalFormatting sqref="AA112:BI112">
    <cfRule type="expression" dxfId="92" priority="114">
      <formula>INDIRECT(ADDRESS(ROW(),COLUMN()))=TRUNC(INDIRECT(ADDRESS(ROW(),COLUMN())))</formula>
    </cfRule>
  </conditionalFormatting>
  <conditionalFormatting sqref="AA114:BI114">
    <cfRule type="expression" dxfId="91" priority="112">
      <formula>INDIRECT(ADDRESS(ROW(),COLUMN()))=TRUNC(INDIRECT(ADDRESS(ROW(),COLUMN())))</formula>
    </cfRule>
  </conditionalFormatting>
  <conditionalFormatting sqref="AA116:BI116">
    <cfRule type="expression" dxfId="90" priority="110">
      <formula>INDIRECT(ADDRESS(ROW(),COLUMN()))=TRUNC(INDIRECT(ADDRESS(ROW(),COLUMN())))</formula>
    </cfRule>
  </conditionalFormatting>
  <conditionalFormatting sqref="AA118:BI118">
    <cfRule type="expression" dxfId="89" priority="108">
      <formula>INDIRECT(ADDRESS(ROW(),COLUMN()))=TRUNC(INDIRECT(ADDRESS(ROW(),COLUMN())))</formula>
    </cfRule>
  </conditionalFormatting>
  <conditionalFormatting sqref="AA120:BI120">
    <cfRule type="expression" dxfId="88" priority="106">
      <formula>INDIRECT(ADDRESS(ROW(),COLUMN()))=TRUNC(INDIRECT(ADDRESS(ROW(),COLUMN())))</formula>
    </cfRule>
  </conditionalFormatting>
  <conditionalFormatting sqref="AA122:BI122">
    <cfRule type="expression" dxfId="87" priority="104">
      <formula>INDIRECT(ADDRESS(ROW(),COLUMN()))=TRUNC(INDIRECT(ADDRESS(ROW(),COLUMN())))</formula>
    </cfRule>
  </conditionalFormatting>
  <conditionalFormatting sqref="AA124:BI124">
    <cfRule type="expression" dxfId="86" priority="102">
      <formula>INDIRECT(ADDRESS(ROW(),COLUMN()))=TRUNC(INDIRECT(ADDRESS(ROW(),COLUMN())))</formula>
    </cfRule>
  </conditionalFormatting>
  <conditionalFormatting sqref="AA126:BI126">
    <cfRule type="expression" dxfId="85" priority="100">
      <formula>INDIRECT(ADDRESS(ROW(),COLUMN()))=TRUNC(INDIRECT(ADDRESS(ROW(),COLUMN())))</formula>
    </cfRule>
  </conditionalFormatting>
  <conditionalFormatting sqref="AA128:BI128">
    <cfRule type="expression" dxfId="84" priority="98">
      <formula>INDIRECT(ADDRESS(ROW(),COLUMN()))=TRUNC(INDIRECT(ADDRESS(ROW(),COLUMN())))</formula>
    </cfRule>
  </conditionalFormatting>
  <conditionalFormatting sqref="AA130:BI130">
    <cfRule type="expression" dxfId="83" priority="96">
      <formula>INDIRECT(ADDRESS(ROW(),COLUMN()))=TRUNC(INDIRECT(ADDRESS(ROW(),COLUMN())))</formula>
    </cfRule>
  </conditionalFormatting>
  <conditionalFormatting sqref="AA132:BI132">
    <cfRule type="expression" dxfId="82" priority="94">
      <formula>INDIRECT(ADDRESS(ROW(),COLUMN()))=TRUNC(INDIRECT(ADDRESS(ROW(),COLUMN())))</formula>
    </cfRule>
  </conditionalFormatting>
  <conditionalFormatting sqref="AA134:BI134">
    <cfRule type="expression" dxfId="81" priority="92">
      <formula>INDIRECT(ADDRESS(ROW(),COLUMN()))=TRUNC(INDIRECT(ADDRESS(ROW(),COLUMN())))</formula>
    </cfRule>
  </conditionalFormatting>
  <conditionalFormatting sqref="AA136:BI136">
    <cfRule type="expression" dxfId="80" priority="90">
      <formula>INDIRECT(ADDRESS(ROW(),COLUMN()))=TRUNC(INDIRECT(ADDRESS(ROW(),COLUMN())))</formula>
    </cfRule>
  </conditionalFormatting>
  <conditionalFormatting sqref="AA138:BI138">
    <cfRule type="expression" dxfId="79" priority="88">
      <formula>INDIRECT(ADDRESS(ROW(),COLUMN()))=TRUNC(INDIRECT(ADDRESS(ROW(),COLUMN())))</formula>
    </cfRule>
  </conditionalFormatting>
  <conditionalFormatting sqref="AA140:BI140">
    <cfRule type="expression" dxfId="78" priority="86">
      <formula>INDIRECT(ADDRESS(ROW(),COLUMN()))=TRUNC(INDIRECT(ADDRESS(ROW(),COLUMN())))</formula>
    </cfRule>
  </conditionalFormatting>
  <conditionalFormatting sqref="AA142:BI142">
    <cfRule type="expression" dxfId="77" priority="84">
      <formula>INDIRECT(ADDRESS(ROW(),COLUMN()))=TRUNC(INDIRECT(ADDRESS(ROW(),COLUMN())))</formula>
    </cfRule>
  </conditionalFormatting>
  <conditionalFormatting sqref="AA144:BI144">
    <cfRule type="expression" dxfId="76" priority="82">
      <formula>INDIRECT(ADDRESS(ROW(),COLUMN()))=TRUNC(INDIRECT(ADDRESS(ROW(),COLUMN())))</formula>
    </cfRule>
  </conditionalFormatting>
  <conditionalFormatting sqref="AA146:BI146">
    <cfRule type="expression" dxfId="75" priority="80">
      <formula>INDIRECT(ADDRESS(ROW(),COLUMN()))=TRUNC(INDIRECT(ADDRESS(ROW(),COLUMN())))</formula>
    </cfRule>
  </conditionalFormatting>
  <conditionalFormatting sqref="AA148:BI148">
    <cfRule type="expression" dxfId="74" priority="78">
      <formula>INDIRECT(ADDRESS(ROW(),COLUMN()))=TRUNC(INDIRECT(ADDRESS(ROW(),COLUMN())))</formula>
    </cfRule>
  </conditionalFormatting>
  <conditionalFormatting sqref="AA150:BI150">
    <cfRule type="expression" dxfId="73" priority="76">
      <formula>INDIRECT(ADDRESS(ROW(),COLUMN()))=TRUNC(INDIRECT(ADDRESS(ROW(),COLUMN())))</formula>
    </cfRule>
  </conditionalFormatting>
  <conditionalFormatting sqref="AA152:BI152">
    <cfRule type="expression" dxfId="72" priority="74">
      <formula>INDIRECT(ADDRESS(ROW(),COLUMN()))=TRUNC(INDIRECT(ADDRESS(ROW(),COLUMN())))</formula>
    </cfRule>
  </conditionalFormatting>
  <conditionalFormatting sqref="AA154:BI154">
    <cfRule type="expression" dxfId="71" priority="72">
      <formula>INDIRECT(ADDRESS(ROW(),COLUMN()))=TRUNC(INDIRECT(ADDRESS(ROW(),COLUMN())))</formula>
    </cfRule>
  </conditionalFormatting>
  <conditionalFormatting sqref="AA156:BI156">
    <cfRule type="expression" dxfId="70" priority="70">
      <formula>INDIRECT(ADDRESS(ROW(),COLUMN()))=TRUNC(INDIRECT(ADDRESS(ROW(),COLUMN())))</formula>
    </cfRule>
  </conditionalFormatting>
  <conditionalFormatting sqref="AA158:BI158">
    <cfRule type="expression" dxfId="69" priority="68">
      <formula>INDIRECT(ADDRESS(ROW(),COLUMN()))=TRUNC(INDIRECT(ADDRESS(ROW(),COLUMN())))</formula>
    </cfRule>
  </conditionalFormatting>
  <conditionalFormatting sqref="AA160:BI160">
    <cfRule type="expression" dxfId="68" priority="66">
      <formula>INDIRECT(ADDRESS(ROW(),COLUMN()))=TRUNC(INDIRECT(ADDRESS(ROW(),COLUMN())))</formula>
    </cfRule>
  </conditionalFormatting>
  <conditionalFormatting sqref="AA162:BI162">
    <cfRule type="expression" dxfId="67" priority="64">
      <formula>INDIRECT(ADDRESS(ROW(),COLUMN()))=TRUNC(INDIRECT(ADDRESS(ROW(),COLUMN())))</formula>
    </cfRule>
  </conditionalFormatting>
  <conditionalFormatting sqref="AA164:BI164">
    <cfRule type="expression" dxfId="66" priority="62">
      <formula>INDIRECT(ADDRESS(ROW(),COLUMN()))=TRUNC(INDIRECT(ADDRESS(ROW(),COLUMN())))</formula>
    </cfRule>
  </conditionalFormatting>
  <conditionalFormatting sqref="AA166:BI166">
    <cfRule type="expression" dxfId="65" priority="60">
      <formula>INDIRECT(ADDRESS(ROW(),COLUMN()))=TRUNC(INDIRECT(ADDRESS(ROW(),COLUMN())))</formula>
    </cfRule>
  </conditionalFormatting>
  <conditionalFormatting sqref="AA168:BI168">
    <cfRule type="expression" dxfId="64" priority="58">
      <formula>INDIRECT(ADDRESS(ROW(),COLUMN()))=TRUNC(INDIRECT(ADDRESS(ROW(),COLUMN())))</formula>
    </cfRule>
  </conditionalFormatting>
  <conditionalFormatting sqref="AA170:BI170">
    <cfRule type="expression" dxfId="63" priority="56">
      <formula>INDIRECT(ADDRESS(ROW(),COLUMN()))=TRUNC(INDIRECT(ADDRESS(ROW(),COLUMN())))</formula>
    </cfRule>
  </conditionalFormatting>
  <conditionalFormatting sqref="AA172:BI172">
    <cfRule type="expression" dxfId="62" priority="54">
      <formula>INDIRECT(ADDRESS(ROW(),COLUMN()))=TRUNC(INDIRECT(ADDRESS(ROW(),COLUMN())))</formula>
    </cfRule>
  </conditionalFormatting>
  <conditionalFormatting sqref="AA174:BI174">
    <cfRule type="expression" dxfId="61" priority="52">
      <formula>INDIRECT(ADDRESS(ROW(),COLUMN()))=TRUNC(INDIRECT(ADDRESS(ROW(),COLUMN())))</formula>
    </cfRule>
  </conditionalFormatting>
  <conditionalFormatting sqref="AA176:BI176">
    <cfRule type="expression" dxfId="60" priority="50">
      <formula>INDIRECT(ADDRESS(ROW(),COLUMN()))=TRUNC(INDIRECT(ADDRESS(ROW(),COLUMN())))</formula>
    </cfRule>
  </conditionalFormatting>
  <conditionalFormatting sqref="AA178:BI178">
    <cfRule type="expression" dxfId="59" priority="48">
      <formula>INDIRECT(ADDRESS(ROW(),COLUMN()))=TRUNC(INDIRECT(ADDRESS(ROW(),COLUMN())))</formula>
    </cfRule>
  </conditionalFormatting>
  <conditionalFormatting sqref="AA180:BI180">
    <cfRule type="expression" dxfId="58" priority="46">
      <formula>INDIRECT(ADDRESS(ROW(),COLUMN()))=TRUNC(INDIRECT(ADDRESS(ROW(),COLUMN())))</formula>
    </cfRule>
  </conditionalFormatting>
  <conditionalFormatting sqref="AA182:BI182">
    <cfRule type="expression" dxfId="57" priority="44">
      <formula>INDIRECT(ADDRESS(ROW(),COLUMN()))=TRUNC(INDIRECT(ADDRESS(ROW(),COLUMN())))</formula>
    </cfRule>
  </conditionalFormatting>
  <conditionalFormatting sqref="AA184:BI184">
    <cfRule type="expression" dxfId="56" priority="42">
      <formula>INDIRECT(ADDRESS(ROW(),COLUMN()))=TRUNC(INDIRECT(ADDRESS(ROW(),COLUMN())))</formula>
    </cfRule>
  </conditionalFormatting>
  <conditionalFormatting sqref="AA186:BI186">
    <cfRule type="expression" dxfId="55" priority="40">
      <formula>INDIRECT(ADDRESS(ROW(),COLUMN()))=TRUNC(INDIRECT(ADDRESS(ROW(),COLUMN())))</formula>
    </cfRule>
  </conditionalFormatting>
  <conditionalFormatting sqref="AA188:BI188">
    <cfRule type="expression" dxfId="54" priority="38">
      <formula>INDIRECT(ADDRESS(ROW(),COLUMN()))=TRUNC(INDIRECT(ADDRESS(ROW(),COLUMN())))</formula>
    </cfRule>
  </conditionalFormatting>
  <conditionalFormatting sqref="AA190:BI190">
    <cfRule type="expression" dxfId="53" priority="36">
      <formula>INDIRECT(ADDRESS(ROW(),COLUMN()))=TRUNC(INDIRECT(ADDRESS(ROW(),COLUMN())))</formula>
    </cfRule>
  </conditionalFormatting>
  <conditionalFormatting sqref="AA192:BI192">
    <cfRule type="expression" dxfId="52" priority="34">
      <formula>INDIRECT(ADDRESS(ROW(),COLUMN()))=TRUNC(INDIRECT(ADDRESS(ROW(),COLUMN())))</formula>
    </cfRule>
  </conditionalFormatting>
  <conditionalFormatting sqref="AA194:BI194">
    <cfRule type="expression" dxfId="51" priority="32">
      <formula>INDIRECT(ADDRESS(ROW(),COLUMN()))=TRUNC(INDIRECT(ADDRESS(ROW(),COLUMN())))</formula>
    </cfRule>
  </conditionalFormatting>
  <conditionalFormatting sqref="AA196:BI196">
    <cfRule type="expression" dxfId="50" priority="30">
      <formula>INDIRECT(ADDRESS(ROW(),COLUMN()))=TRUNC(INDIRECT(ADDRESS(ROW(),COLUMN())))</formula>
    </cfRule>
  </conditionalFormatting>
  <conditionalFormatting sqref="AA198:BI198">
    <cfRule type="expression" dxfId="49" priority="28">
      <formula>INDIRECT(ADDRESS(ROW(),COLUMN()))=TRUNC(INDIRECT(ADDRESS(ROW(),COLUMN())))</formula>
    </cfRule>
  </conditionalFormatting>
  <conditionalFormatting sqref="AA200:BI200">
    <cfRule type="expression" dxfId="48" priority="26">
      <formula>INDIRECT(ADDRESS(ROW(),COLUMN()))=TRUNC(INDIRECT(ADDRESS(ROW(),COLUMN())))</formula>
    </cfRule>
  </conditionalFormatting>
  <conditionalFormatting sqref="AA202:BI202">
    <cfRule type="expression" dxfId="47" priority="24">
      <formula>INDIRECT(ADDRESS(ROW(),COLUMN()))=TRUNC(INDIRECT(ADDRESS(ROW(),COLUMN())))</formula>
    </cfRule>
  </conditionalFormatting>
  <conditionalFormatting sqref="AA204:BI204">
    <cfRule type="expression" dxfId="46" priority="22">
      <formula>INDIRECT(ADDRESS(ROW(),COLUMN()))=TRUNC(INDIRECT(ADDRESS(ROW(),COLUMN())))</formula>
    </cfRule>
  </conditionalFormatting>
  <conditionalFormatting sqref="AA206:BI206">
    <cfRule type="expression" dxfId="45" priority="20">
      <formula>INDIRECT(ADDRESS(ROW(),COLUMN()))=TRUNC(INDIRECT(ADDRESS(ROW(),COLUMN())))</formula>
    </cfRule>
  </conditionalFormatting>
  <conditionalFormatting sqref="AA208:BI208">
    <cfRule type="expression" dxfId="44" priority="18">
      <formula>INDIRECT(ADDRESS(ROW(),COLUMN()))=TRUNC(INDIRECT(ADDRESS(ROW(),COLUMN())))</formula>
    </cfRule>
  </conditionalFormatting>
  <conditionalFormatting sqref="AA210:BI210">
    <cfRule type="expression" dxfId="43" priority="16">
      <formula>INDIRECT(ADDRESS(ROW(),COLUMN()))=TRUNC(INDIRECT(ADDRESS(ROW(),COLUMN())))</formula>
    </cfRule>
  </conditionalFormatting>
  <conditionalFormatting sqref="AA212:BI212">
    <cfRule type="expression" dxfId="42" priority="14">
      <formula>INDIRECT(ADDRESS(ROW(),COLUMN()))=TRUNC(INDIRECT(ADDRESS(ROW(),COLUMN())))</formula>
    </cfRule>
  </conditionalFormatting>
  <conditionalFormatting sqref="AA214:BI214">
    <cfRule type="expression" dxfId="41" priority="12">
      <formula>INDIRECT(ADDRESS(ROW(),COLUMN()))=TRUNC(INDIRECT(ADDRESS(ROW(),COLUMN())))</formula>
    </cfRule>
  </conditionalFormatting>
  <conditionalFormatting sqref="AA216:BI216">
    <cfRule type="expression" dxfId="40" priority="10">
      <formula>INDIRECT(ADDRESS(ROW(),COLUMN()))=TRUNC(INDIRECT(ADDRESS(ROW(),COLUMN())))</formula>
    </cfRule>
  </conditionalFormatting>
  <conditionalFormatting sqref="AE231:AH231">
    <cfRule type="expression" dxfId="39" priority="182">
      <formula>INDIRECT(ADDRESS(ROW(),COLUMN()))=TRUNC(INDIRECT(ADDRESS(ROW(),COLUMN())))</formula>
    </cfRule>
  </conditionalFormatting>
  <conditionalFormatting sqref="AE250:AH250">
    <cfRule type="expression" dxfId="38" priority="2">
      <formula>INDIRECT(ADDRESS(ROW(),COLUMN()))=TRUNC(INDIRECT(ADDRESS(ROW(),COLUMN())))</formula>
    </cfRule>
  </conditionalFormatting>
  <conditionalFormatting sqref="AG222:AR226">
    <cfRule type="expression" dxfId="37" priority="181">
      <formula>INDIRECT(ADDRESS(ROW(),COLUMN()))=TRUNC(INDIRECT(ADDRESS(ROW(),COLUMN())))</formula>
    </cfRule>
  </conditionalFormatting>
  <conditionalFormatting sqref="AG241:AR245">
    <cfRule type="expression" dxfId="36" priority="1">
      <formula>INDIRECT(ADDRESS(ROW(),COLUMN()))=TRUNC(INDIRECT(ADDRESS(ROW(),COLUMN())))</formula>
    </cfRule>
  </conditionalFormatting>
  <conditionalFormatting sqref="AQ220:AT220 AQ229:AT229">
    <cfRule type="expression" dxfId="35" priority="216">
      <formula>OR(#REF!=$B218,#REF!=$B218)</formula>
    </cfRule>
  </conditionalFormatting>
  <conditionalFormatting sqref="AQ230:AT230">
    <cfRule type="expression" dxfId="34" priority="215">
      <formula>OR(#REF!=$B217,#REF!=$B217)</formula>
    </cfRule>
  </conditionalFormatting>
  <conditionalFormatting sqref="AQ239:AT239 AQ248:AT248">
    <cfRule type="expression" dxfId="33" priority="7">
      <formula>OR(#REF!=$B237,#REF!=$B237)</formula>
    </cfRule>
  </conditionalFormatting>
  <conditionalFormatting sqref="AQ249:AT249">
    <cfRule type="expression" dxfId="32" priority="6">
      <formula>OR(#REF!=$B236,#REF!=$B236)</formula>
    </cfRule>
  </conditionalFormatting>
  <conditionalFormatting sqref="AU223:BE223">
    <cfRule type="expression" dxfId="31" priority="220">
      <formula>OR(#REF!=$B227,#REF!=$B227)</formula>
    </cfRule>
  </conditionalFormatting>
  <conditionalFormatting sqref="AU224:BE224">
    <cfRule type="expression" dxfId="30" priority="219">
      <formula>OR(#REF!=$B217,#REF!=$B217)</formula>
    </cfRule>
  </conditionalFormatting>
  <dataValidations count="11">
    <dataValidation allowBlank="1" showInputMessage="1" showErrorMessage="1" error="入力可能範囲　32～40" sqref="BI10 BE10" xr:uid="{00000000-0002-0000-0600-000000000000}"/>
    <dataValidation type="list" allowBlank="1" showInputMessage="1" sqref="M17:N216" xr:uid="{00000000-0002-0000-0600-000001000000}">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600-000002000000}">
      <formula1>医療院シフト記号表</formula1>
    </dataValidation>
    <dataValidation type="list" errorStyle="warning" allowBlank="1" showInputMessage="1" error="リストにない場合のみ、入力してください。" sqref="O17:R216" xr:uid="{00000000-0002-0000-0600-000003000000}">
      <formula1>INDIRECT(G17)</formula1>
    </dataValidation>
    <dataValidation type="list" allowBlank="1" showInputMessage="1" sqref="G17:H216" xr:uid="{00000000-0002-0000-0600-000004000000}">
      <formula1>職種</formula1>
    </dataValidation>
    <dataValidation type="list" allowBlank="1" showInputMessage="1" showErrorMessage="1" sqref="BI4:BL4" xr:uid="{00000000-0002-0000-0600-000005000000}">
      <formula1>"予定,実績,予定・実績"</formula1>
    </dataValidation>
    <dataValidation type="decimal" allowBlank="1" showInputMessage="1" showErrorMessage="1" error="入力可能範囲　32～40" sqref="BE6:BF6" xr:uid="{00000000-0002-0000-0600-000006000000}">
      <formula1>32</formula1>
      <formula2>40</formula2>
    </dataValidation>
    <dataValidation type="list" allowBlank="1" showInputMessage="1" showErrorMessage="1" sqref="AJ3:AJ4" xr:uid="{00000000-0002-0000-0600-000007000000}">
      <formula1>#REF!</formula1>
    </dataValidation>
    <dataValidation type="list" allowBlank="1" showInputMessage="1" showErrorMessage="1" sqref="BI3:BL3" xr:uid="{00000000-0002-0000-0600-000008000000}">
      <formula1>"４週,暦月"</formula1>
    </dataValidation>
    <dataValidation type="list" allowBlank="1" showInputMessage="1" showErrorMessage="1" sqref="V228:W228" xr:uid="{00000000-0002-0000-0600-000009000000}">
      <formula1>"週,暦月"</formula1>
    </dataValidation>
    <dataValidation type="list" allowBlank="1" showInputMessage="1" sqref="C17:C230" xr:uid="{00000000-0002-0000-0600-00000A000000}">
      <formula1>"◎,○"</formula1>
    </dataValidation>
  </dataValidations>
  <printOptions horizontalCentered="1"/>
  <pageMargins left="0.15748031496062992" right="0.15748031496062992" top="0.59055118110236227" bottom="0.27559055118110237" header="0.15748031496062992" footer="0.15748031496062992"/>
  <pageSetup paperSize="9" scale="15" orientation="portrait"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600-00000B000000}">
          <x14:formula1>
            <xm:f>'別紙１-1・３　プルダウン・リスト'!$C$4:$C$17</xm:f>
          </x14:formula1>
          <xm:sqref>AX1:BM1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pageSetUpPr fitToPage="1"/>
  </sheetPr>
  <dimension ref="B1:N52"/>
  <sheetViews>
    <sheetView zoomScale="75" zoomScaleNormal="75" workbookViewId="0">
      <selection activeCell="S26" sqref="S26"/>
    </sheetView>
  </sheetViews>
  <sheetFormatPr defaultColWidth="9" defaultRowHeight="18.75" x14ac:dyDescent="0.15"/>
  <cols>
    <col min="1" max="1" width="1.625" style="361" customWidth="1"/>
    <col min="2" max="2" width="5.625" style="360" customWidth="1"/>
    <col min="3" max="3" width="10.625" style="360" customWidth="1"/>
    <col min="4" max="4" width="10.625" style="360" hidden="1" customWidth="1"/>
    <col min="5" max="5" width="3.375" style="360" bestFit="1" customWidth="1"/>
    <col min="6" max="6" width="15.625" style="361" customWidth="1"/>
    <col min="7" max="7" width="3.375" style="361" bestFit="1" customWidth="1"/>
    <col min="8" max="8" width="15.625" style="361" customWidth="1"/>
    <col min="9" max="9" width="3.375" style="361" bestFit="1" customWidth="1"/>
    <col min="10" max="10" width="15.625" style="360" customWidth="1"/>
    <col min="11" max="11" width="3.375" style="361" bestFit="1" customWidth="1"/>
    <col min="12" max="12" width="15.625" style="361" customWidth="1"/>
    <col min="13" max="13" width="3.375" style="361" customWidth="1"/>
    <col min="14" max="14" width="50.625" style="361" customWidth="1"/>
    <col min="15" max="16384" width="9" style="361"/>
  </cols>
  <sheetData>
    <row r="1" spans="2:14" x14ac:dyDescent="0.15">
      <c r="B1" s="359" t="s">
        <v>1009</v>
      </c>
    </row>
    <row r="2" spans="2:14" x14ac:dyDescent="0.15">
      <c r="B2" s="362" t="s">
        <v>1010</v>
      </c>
      <c r="F2" s="363"/>
      <c r="J2" s="364"/>
    </row>
    <row r="3" spans="2:14" x14ac:dyDescent="0.15">
      <c r="B3" s="363" t="s">
        <v>1011</v>
      </c>
      <c r="F3" s="364" t="s">
        <v>1012</v>
      </c>
      <c r="J3" s="364"/>
    </row>
    <row r="4" spans="2:14" x14ac:dyDescent="0.15">
      <c r="B4" s="362"/>
      <c r="F4" s="1610" t="s">
        <v>1013</v>
      </c>
      <c r="G4" s="1610"/>
      <c r="H4" s="1610"/>
      <c r="I4" s="1610"/>
      <c r="J4" s="1610"/>
      <c r="K4" s="1610"/>
      <c r="L4" s="1610"/>
      <c r="N4" s="1610" t="s">
        <v>1014</v>
      </c>
    </row>
    <row r="5" spans="2:14" x14ac:dyDescent="0.15">
      <c r="B5" s="360" t="s">
        <v>904</v>
      </c>
      <c r="C5" s="360" t="s">
        <v>976</v>
      </c>
      <c r="F5" s="360" t="s">
        <v>1015</v>
      </c>
      <c r="G5" s="360"/>
      <c r="H5" s="360" t="s">
        <v>1016</v>
      </c>
      <c r="J5" s="360" t="s">
        <v>1017</v>
      </c>
      <c r="L5" s="360" t="s">
        <v>1013</v>
      </c>
      <c r="N5" s="1610"/>
    </row>
    <row r="6" spans="2:14" x14ac:dyDescent="0.15">
      <c r="B6" s="365">
        <v>1</v>
      </c>
      <c r="C6" s="366" t="s">
        <v>943</v>
      </c>
      <c r="D6" s="367" t="str">
        <f>C6</f>
        <v>a</v>
      </c>
      <c r="E6" s="365" t="s">
        <v>1018</v>
      </c>
      <c r="F6" s="368">
        <v>0.29166666666666669</v>
      </c>
      <c r="G6" s="365" t="s">
        <v>1019</v>
      </c>
      <c r="H6" s="368">
        <v>0.66666666666666663</v>
      </c>
      <c r="I6" s="369" t="s">
        <v>1020</v>
      </c>
      <c r="J6" s="368">
        <v>4.1666666666666664E-2</v>
      </c>
      <c r="K6" s="370" t="s">
        <v>882</v>
      </c>
      <c r="L6" s="371">
        <f>IF(OR(F6="",H6=""),"",(H6+IF(F6&gt;H6,1,0)-F6-J6)*24)</f>
        <v>7.9999999999999982</v>
      </c>
      <c r="N6" s="372"/>
    </row>
    <row r="7" spans="2:14" x14ac:dyDescent="0.15">
      <c r="B7" s="365">
        <v>2</v>
      </c>
      <c r="C7" s="366" t="s">
        <v>922</v>
      </c>
      <c r="D7" s="367" t="str">
        <f t="shared" ref="D7:D38" si="0">C7</f>
        <v>b</v>
      </c>
      <c r="E7" s="365" t="s">
        <v>1018</v>
      </c>
      <c r="F7" s="368">
        <v>0.375</v>
      </c>
      <c r="G7" s="365" t="s">
        <v>1019</v>
      </c>
      <c r="H7" s="368">
        <v>0.75</v>
      </c>
      <c r="I7" s="369" t="s">
        <v>1020</v>
      </c>
      <c r="J7" s="368">
        <v>4.1666666666666664E-2</v>
      </c>
      <c r="K7" s="370" t="s">
        <v>882</v>
      </c>
      <c r="L7" s="371">
        <f>IF(OR(F7="",H7=""),"",(H7+IF(F7&gt;H7,1,0)-F7-J7)*24)</f>
        <v>8</v>
      </c>
      <c r="N7" s="372"/>
    </row>
    <row r="8" spans="2:14" x14ac:dyDescent="0.15">
      <c r="B8" s="365">
        <v>3</v>
      </c>
      <c r="C8" s="366" t="s">
        <v>1021</v>
      </c>
      <c r="D8" s="367" t="str">
        <f t="shared" si="0"/>
        <v>c</v>
      </c>
      <c r="E8" s="365" t="s">
        <v>1018</v>
      </c>
      <c r="F8" s="368">
        <v>0.41666666666666669</v>
      </c>
      <c r="G8" s="365" t="s">
        <v>1019</v>
      </c>
      <c r="H8" s="368">
        <v>0.79166666666666663</v>
      </c>
      <c r="I8" s="369" t="s">
        <v>1020</v>
      </c>
      <c r="J8" s="368">
        <v>4.1666666666666664E-2</v>
      </c>
      <c r="K8" s="370" t="s">
        <v>882</v>
      </c>
      <c r="L8" s="371">
        <f>IF(OR(F8="",H8=""),"",(H8+IF(F8&gt;H8,1,0)-F8-J8)*24)</f>
        <v>7.9999999999999982</v>
      </c>
      <c r="N8" s="372"/>
    </row>
    <row r="9" spans="2:14" x14ac:dyDescent="0.15">
      <c r="B9" s="365">
        <v>4</v>
      </c>
      <c r="C9" s="366" t="s">
        <v>944</v>
      </c>
      <c r="D9" s="367" t="str">
        <f t="shared" si="0"/>
        <v>d</v>
      </c>
      <c r="E9" s="365" t="s">
        <v>1018</v>
      </c>
      <c r="F9" s="368">
        <v>0.5</v>
      </c>
      <c r="G9" s="365" t="s">
        <v>1019</v>
      </c>
      <c r="H9" s="368">
        <v>0.875</v>
      </c>
      <c r="I9" s="369" t="s">
        <v>1020</v>
      </c>
      <c r="J9" s="368">
        <v>4.1666666666666664E-2</v>
      </c>
      <c r="K9" s="370" t="s">
        <v>882</v>
      </c>
      <c r="L9" s="371">
        <f>IF(OR(F9="",H9=""),"",(H9+IF(F9&gt;H9,1,0)-F9-J9)*24)</f>
        <v>8</v>
      </c>
      <c r="N9" s="372"/>
    </row>
    <row r="10" spans="2:14" x14ac:dyDescent="0.15">
      <c r="B10" s="365">
        <v>5</v>
      </c>
      <c r="C10" s="366" t="s">
        <v>1022</v>
      </c>
      <c r="D10" s="367" t="str">
        <f t="shared" si="0"/>
        <v>e</v>
      </c>
      <c r="E10" s="365" t="s">
        <v>1018</v>
      </c>
      <c r="F10" s="368">
        <v>0.375</v>
      </c>
      <c r="G10" s="365" t="s">
        <v>1019</v>
      </c>
      <c r="H10" s="368">
        <v>0.54166666666666663</v>
      </c>
      <c r="I10" s="369" t="s">
        <v>1020</v>
      </c>
      <c r="J10" s="368">
        <v>0</v>
      </c>
      <c r="K10" s="370" t="s">
        <v>882</v>
      </c>
      <c r="L10" s="371">
        <f t="shared" ref="L10:L22" si="1">IF(OR(F10="",H10=""),"",(H10+IF(F10&gt;H10,1,0)-F10-J10)*24)</f>
        <v>3.9999999999999991</v>
      </c>
      <c r="N10" s="372"/>
    </row>
    <row r="11" spans="2:14" x14ac:dyDescent="0.15">
      <c r="B11" s="365">
        <v>6</v>
      </c>
      <c r="C11" s="366" t="s">
        <v>1023</v>
      </c>
      <c r="D11" s="367" t="str">
        <f t="shared" si="0"/>
        <v>f</v>
      </c>
      <c r="E11" s="365" t="s">
        <v>1018</v>
      </c>
      <c r="F11" s="368">
        <v>0.54166666666666663</v>
      </c>
      <c r="G11" s="365" t="s">
        <v>1019</v>
      </c>
      <c r="H11" s="368">
        <v>0.77083333333333337</v>
      </c>
      <c r="I11" s="369" t="s">
        <v>1020</v>
      </c>
      <c r="J11" s="368">
        <v>0</v>
      </c>
      <c r="K11" s="370" t="s">
        <v>882</v>
      </c>
      <c r="L11" s="371">
        <f>IF(OR(F11="",H11=""),"",(H11+IF(F11&gt;H11,1,0)-F11-J11)*24)</f>
        <v>5.5000000000000018</v>
      </c>
      <c r="N11" s="372"/>
    </row>
    <row r="12" spans="2:14" x14ac:dyDescent="0.15">
      <c r="B12" s="365">
        <v>7</v>
      </c>
      <c r="C12" s="366" t="s">
        <v>1024</v>
      </c>
      <c r="D12" s="367" t="str">
        <f t="shared" si="0"/>
        <v>g</v>
      </c>
      <c r="E12" s="365" t="s">
        <v>1018</v>
      </c>
      <c r="F12" s="368">
        <v>0.58333333333333337</v>
      </c>
      <c r="G12" s="365" t="s">
        <v>1019</v>
      </c>
      <c r="H12" s="368">
        <v>0.83333333333333337</v>
      </c>
      <c r="I12" s="369" t="s">
        <v>1020</v>
      </c>
      <c r="J12" s="368">
        <v>0</v>
      </c>
      <c r="K12" s="370" t="s">
        <v>882</v>
      </c>
      <c r="L12" s="371">
        <f t="shared" si="1"/>
        <v>6</v>
      </c>
      <c r="N12" s="372"/>
    </row>
    <row r="13" spans="2:14" x14ac:dyDescent="0.15">
      <c r="B13" s="365">
        <v>8</v>
      </c>
      <c r="C13" s="366" t="s">
        <v>941</v>
      </c>
      <c r="D13" s="367" t="str">
        <f t="shared" si="0"/>
        <v>h</v>
      </c>
      <c r="E13" s="365" t="s">
        <v>1018</v>
      </c>
      <c r="F13" s="368">
        <v>0.66666666666666663</v>
      </c>
      <c r="G13" s="365" t="s">
        <v>1019</v>
      </c>
      <c r="H13" s="368">
        <v>0</v>
      </c>
      <c r="I13" s="369" t="s">
        <v>1020</v>
      </c>
      <c r="J13" s="368">
        <v>2.0833333333333332E-2</v>
      </c>
      <c r="K13" s="370" t="s">
        <v>882</v>
      </c>
      <c r="L13" s="371">
        <f t="shared" si="1"/>
        <v>7.5000000000000018</v>
      </c>
      <c r="N13" s="372" t="s">
        <v>1025</v>
      </c>
    </row>
    <row r="14" spans="2:14" x14ac:dyDescent="0.15">
      <c r="B14" s="365">
        <v>9</v>
      </c>
      <c r="C14" s="366" t="s">
        <v>942</v>
      </c>
      <c r="D14" s="367" t="str">
        <f t="shared" si="0"/>
        <v>i</v>
      </c>
      <c r="E14" s="365" t="s">
        <v>1018</v>
      </c>
      <c r="F14" s="368">
        <v>0</v>
      </c>
      <c r="G14" s="365" t="s">
        <v>1019</v>
      </c>
      <c r="H14" s="368">
        <v>0.375</v>
      </c>
      <c r="I14" s="369" t="s">
        <v>1020</v>
      </c>
      <c r="J14" s="368">
        <v>2.0833333333333332E-2</v>
      </c>
      <c r="K14" s="370" t="s">
        <v>882</v>
      </c>
      <c r="L14" s="371">
        <f t="shared" si="1"/>
        <v>8.5</v>
      </c>
      <c r="N14" s="372" t="s">
        <v>1026</v>
      </c>
    </row>
    <row r="15" spans="2:14" x14ac:dyDescent="0.15">
      <c r="B15" s="365">
        <v>10</v>
      </c>
      <c r="C15" s="366" t="s">
        <v>1027</v>
      </c>
      <c r="D15" s="367" t="str">
        <f t="shared" si="0"/>
        <v>j</v>
      </c>
      <c r="E15" s="365" t="s">
        <v>1018</v>
      </c>
      <c r="F15" s="368"/>
      <c r="G15" s="365" t="s">
        <v>1019</v>
      </c>
      <c r="H15" s="368"/>
      <c r="I15" s="369" t="s">
        <v>1020</v>
      </c>
      <c r="J15" s="368">
        <v>0</v>
      </c>
      <c r="K15" s="370" t="s">
        <v>882</v>
      </c>
      <c r="L15" s="371" t="str">
        <f t="shared" si="1"/>
        <v/>
      </c>
      <c r="N15" s="372"/>
    </row>
    <row r="16" spans="2:14" x14ac:dyDescent="0.15">
      <c r="B16" s="365">
        <v>11</v>
      </c>
      <c r="C16" s="366" t="s">
        <v>1028</v>
      </c>
      <c r="D16" s="367" t="str">
        <f t="shared" si="0"/>
        <v>k</v>
      </c>
      <c r="E16" s="365" t="s">
        <v>1018</v>
      </c>
      <c r="F16" s="368"/>
      <c r="G16" s="365" t="s">
        <v>1019</v>
      </c>
      <c r="H16" s="368"/>
      <c r="I16" s="369" t="s">
        <v>1020</v>
      </c>
      <c r="J16" s="368">
        <v>0</v>
      </c>
      <c r="K16" s="370" t="s">
        <v>882</v>
      </c>
      <c r="L16" s="371" t="str">
        <f t="shared" si="1"/>
        <v/>
      </c>
      <c r="N16" s="372"/>
    </row>
    <row r="17" spans="2:14" x14ac:dyDescent="0.15">
      <c r="B17" s="365">
        <v>12</v>
      </c>
      <c r="C17" s="366" t="s">
        <v>1029</v>
      </c>
      <c r="D17" s="367" t="str">
        <f t="shared" si="0"/>
        <v>l</v>
      </c>
      <c r="E17" s="365" t="s">
        <v>1018</v>
      </c>
      <c r="F17" s="368"/>
      <c r="G17" s="365" t="s">
        <v>1019</v>
      </c>
      <c r="H17" s="368"/>
      <c r="I17" s="369" t="s">
        <v>1020</v>
      </c>
      <c r="J17" s="368">
        <v>0</v>
      </c>
      <c r="K17" s="370" t="s">
        <v>882</v>
      </c>
      <c r="L17" s="371" t="str">
        <f t="shared" si="1"/>
        <v/>
      </c>
      <c r="N17" s="372"/>
    </row>
    <row r="18" spans="2:14" x14ac:dyDescent="0.15">
      <c r="B18" s="365">
        <v>13</v>
      </c>
      <c r="C18" s="366" t="s">
        <v>1030</v>
      </c>
      <c r="D18" s="367" t="str">
        <f t="shared" si="0"/>
        <v>m</v>
      </c>
      <c r="E18" s="365" t="s">
        <v>1018</v>
      </c>
      <c r="F18" s="368"/>
      <c r="G18" s="365" t="s">
        <v>1019</v>
      </c>
      <c r="H18" s="368"/>
      <c r="I18" s="369" t="s">
        <v>1020</v>
      </c>
      <c r="J18" s="368">
        <v>0</v>
      </c>
      <c r="K18" s="370" t="s">
        <v>882</v>
      </c>
      <c r="L18" s="371" t="str">
        <f t="shared" si="1"/>
        <v/>
      </c>
      <c r="N18" s="372"/>
    </row>
    <row r="19" spans="2:14" x14ac:dyDescent="0.15">
      <c r="B19" s="365">
        <v>14</v>
      </c>
      <c r="C19" s="366" t="s">
        <v>1031</v>
      </c>
      <c r="D19" s="367" t="str">
        <f t="shared" si="0"/>
        <v>n</v>
      </c>
      <c r="E19" s="365" t="s">
        <v>1018</v>
      </c>
      <c r="F19" s="368"/>
      <c r="G19" s="365" t="s">
        <v>1019</v>
      </c>
      <c r="H19" s="368"/>
      <c r="I19" s="369" t="s">
        <v>1020</v>
      </c>
      <c r="J19" s="368">
        <v>0</v>
      </c>
      <c r="K19" s="370" t="s">
        <v>882</v>
      </c>
      <c r="L19" s="371" t="str">
        <f t="shared" si="1"/>
        <v/>
      </c>
      <c r="N19" s="372"/>
    </row>
    <row r="20" spans="2:14" x14ac:dyDescent="0.15">
      <c r="B20" s="365">
        <v>15</v>
      </c>
      <c r="C20" s="366" t="s">
        <v>1032</v>
      </c>
      <c r="D20" s="367" t="str">
        <f t="shared" si="0"/>
        <v>o</v>
      </c>
      <c r="E20" s="365" t="s">
        <v>1018</v>
      </c>
      <c r="F20" s="368"/>
      <c r="G20" s="365" t="s">
        <v>1019</v>
      </c>
      <c r="H20" s="368"/>
      <c r="I20" s="369" t="s">
        <v>1020</v>
      </c>
      <c r="J20" s="368">
        <v>0</v>
      </c>
      <c r="K20" s="370" t="s">
        <v>882</v>
      </c>
      <c r="L20" s="371" t="str">
        <f t="shared" si="1"/>
        <v/>
      </c>
      <c r="N20" s="372"/>
    </row>
    <row r="21" spans="2:14" x14ac:dyDescent="0.15">
      <c r="B21" s="365">
        <v>16</v>
      </c>
      <c r="C21" s="366" t="s">
        <v>1033</v>
      </c>
      <c r="D21" s="367" t="str">
        <f t="shared" si="0"/>
        <v>p</v>
      </c>
      <c r="E21" s="365" t="s">
        <v>1018</v>
      </c>
      <c r="F21" s="368"/>
      <c r="G21" s="365" t="s">
        <v>1019</v>
      </c>
      <c r="H21" s="368"/>
      <c r="I21" s="369" t="s">
        <v>1020</v>
      </c>
      <c r="J21" s="368">
        <v>0</v>
      </c>
      <c r="K21" s="370" t="s">
        <v>882</v>
      </c>
      <c r="L21" s="371" t="str">
        <f t="shared" si="1"/>
        <v/>
      </c>
      <c r="N21" s="372"/>
    </row>
    <row r="22" spans="2:14" x14ac:dyDescent="0.15">
      <c r="B22" s="365">
        <v>17</v>
      </c>
      <c r="C22" s="366" t="s">
        <v>1034</v>
      </c>
      <c r="D22" s="367" t="str">
        <f t="shared" si="0"/>
        <v>q</v>
      </c>
      <c r="E22" s="365" t="s">
        <v>1018</v>
      </c>
      <c r="F22" s="368"/>
      <c r="G22" s="365" t="s">
        <v>1019</v>
      </c>
      <c r="H22" s="368"/>
      <c r="I22" s="369" t="s">
        <v>1020</v>
      </c>
      <c r="J22" s="368">
        <v>0</v>
      </c>
      <c r="K22" s="370" t="s">
        <v>882</v>
      </c>
      <c r="L22" s="371" t="str">
        <f t="shared" si="1"/>
        <v/>
      </c>
      <c r="N22" s="372"/>
    </row>
    <row r="23" spans="2:14" x14ac:dyDescent="0.15">
      <c r="B23" s="365">
        <v>18</v>
      </c>
      <c r="C23" s="366" t="s">
        <v>1035</v>
      </c>
      <c r="D23" s="367" t="str">
        <f t="shared" si="0"/>
        <v>r</v>
      </c>
      <c r="E23" s="365" t="s">
        <v>1018</v>
      </c>
      <c r="F23" s="373"/>
      <c r="G23" s="365" t="s">
        <v>1019</v>
      </c>
      <c r="H23" s="373"/>
      <c r="I23" s="369" t="s">
        <v>1020</v>
      </c>
      <c r="J23" s="373"/>
      <c r="K23" s="370" t="s">
        <v>882</v>
      </c>
      <c r="L23" s="366">
        <v>1</v>
      </c>
      <c r="N23" s="372"/>
    </row>
    <row r="24" spans="2:14" x14ac:dyDescent="0.15">
      <c r="B24" s="365">
        <v>19</v>
      </c>
      <c r="C24" s="366" t="s">
        <v>1036</v>
      </c>
      <c r="D24" s="367" t="str">
        <f t="shared" si="0"/>
        <v>s</v>
      </c>
      <c r="E24" s="365" t="s">
        <v>1018</v>
      </c>
      <c r="F24" s="373"/>
      <c r="G24" s="365" t="s">
        <v>1019</v>
      </c>
      <c r="H24" s="373"/>
      <c r="I24" s="369" t="s">
        <v>1020</v>
      </c>
      <c r="J24" s="373"/>
      <c r="K24" s="370" t="s">
        <v>882</v>
      </c>
      <c r="L24" s="366">
        <v>2</v>
      </c>
      <c r="N24" s="372"/>
    </row>
    <row r="25" spans="2:14" x14ac:dyDescent="0.15">
      <c r="B25" s="365">
        <v>20</v>
      </c>
      <c r="C25" s="366" t="s">
        <v>1037</v>
      </c>
      <c r="D25" s="367" t="str">
        <f t="shared" si="0"/>
        <v>t</v>
      </c>
      <c r="E25" s="365" t="s">
        <v>1018</v>
      </c>
      <c r="F25" s="373"/>
      <c r="G25" s="365" t="s">
        <v>1019</v>
      </c>
      <c r="H25" s="373"/>
      <c r="I25" s="369" t="s">
        <v>1020</v>
      </c>
      <c r="J25" s="373"/>
      <c r="K25" s="370" t="s">
        <v>882</v>
      </c>
      <c r="L25" s="366">
        <v>3</v>
      </c>
      <c r="N25" s="372"/>
    </row>
    <row r="26" spans="2:14" x14ac:dyDescent="0.15">
      <c r="B26" s="365">
        <v>21</v>
      </c>
      <c r="C26" s="366" t="s">
        <v>1038</v>
      </c>
      <c r="D26" s="367" t="str">
        <f t="shared" si="0"/>
        <v>u</v>
      </c>
      <c r="E26" s="365" t="s">
        <v>1018</v>
      </c>
      <c r="F26" s="373"/>
      <c r="G26" s="365" t="s">
        <v>1019</v>
      </c>
      <c r="H26" s="373"/>
      <c r="I26" s="369" t="s">
        <v>1020</v>
      </c>
      <c r="J26" s="373"/>
      <c r="K26" s="370" t="s">
        <v>882</v>
      </c>
      <c r="L26" s="366">
        <v>4</v>
      </c>
      <c r="N26" s="372"/>
    </row>
    <row r="27" spans="2:14" x14ac:dyDescent="0.15">
      <c r="B27" s="365">
        <v>22</v>
      </c>
      <c r="C27" s="366" t="s">
        <v>1039</v>
      </c>
      <c r="D27" s="367" t="str">
        <f t="shared" si="0"/>
        <v>v</v>
      </c>
      <c r="E27" s="365" t="s">
        <v>1018</v>
      </c>
      <c r="F27" s="373"/>
      <c r="G27" s="365" t="s">
        <v>1019</v>
      </c>
      <c r="H27" s="373"/>
      <c r="I27" s="369" t="s">
        <v>1020</v>
      </c>
      <c r="J27" s="373"/>
      <c r="K27" s="370" t="s">
        <v>882</v>
      </c>
      <c r="L27" s="366">
        <v>5</v>
      </c>
      <c r="N27" s="372"/>
    </row>
    <row r="28" spans="2:14" x14ac:dyDescent="0.15">
      <c r="B28" s="365">
        <v>23</v>
      </c>
      <c r="C28" s="366" t="s">
        <v>1040</v>
      </c>
      <c r="D28" s="367" t="str">
        <f t="shared" si="0"/>
        <v>w</v>
      </c>
      <c r="E28" s="365" t="s">
        <v>1018</v>
      </c>
      <c r="F28" s="373"/>
      <c r="G28" s="365" t="s">
        <v>1019</v>
      </c>
      <c r="H28" s="373"/>
      <c r="I28" s="369" t="s">
        <v>1020</v>
      </c>
      <c r="J28" s="373"/>
      <c r="K28" s="370" t="s">
        <v>882</v>
      </c>
      <c r="L28" s="366">
        <v>6</v>
      </c>
      <c r="N28" s="372"/>
    </row>
    <row r="29" spans="2:14" x14ac:dyDescent="0.15">
      <c r="B29" s="365">
        <v>24</v>
      </c>
      <c r="C29" s="366" t="s">
        <v>1041</v>
      </c>
      <c r="D29" s="367" t="str">
        <f t="shared" si="0"/>
        <v>x</v>
      </c>
      <c r="E29" s="365" t="s">
        <v>1018</v>
      </c>
      <c r="F29" s="373"/>
      <c r="G29" s="365" t="s">
        <v>1019</v>
      </c>
      <c r="H29" s="373"/>
      <c r="I29" s="369" t="s">
        <v>1020</v>
      </c>
      <c r="J29" s="373"/>
      <c r="K29" s="370" t="s">
        <v>882</v>
      </c>
      <c r="L29" s="366">
        <v>7</v>
      </c>
      <c r="N29" s="372"/>
    </row>
    <row r="30" spans="2:14" x14ac:dyDescent="0.15">
      <c r="B30" s="365">
        <v>25</v>
      </c>
      <c r="C30" s="366" t="s">
        <v>1042</v>
      </c>
      <c r="D30" s="367" t="str">
        <f t="shared" si="0"/>
        <v>y</v>
      </c>
      <c r="E30" s="365" t="s">
        <v>1018</v>
      </c>
      <c r="F30" s="373"/>
      <c r="G30" s="365" t="s">
        <v>1019</v>
      </c>
      <c r="H30" s="373"/>
      <c r="I30" s="369" t="s">
        <v>1020</v>
      </c>
      <c r="J30" s="373"/>
      <c r="K30" s="370" t="s">
        <v>882</v>
      </c>
      <c r="L30" s="366">
        <v>8</v>
      </c>
      <c r="N30" s="372"/>
    </row>
    <row r="31" spans="2:14" x14ac:dyDescent="0.15">
      <c r="B31" s="365">
        <v>26</v>
      </c>
      <c r="C31" s="366" t="s">
        <v>1043</v>
      </c>
      <c r="D31" s="367" t="str">
        <f t="shared" si="0"/>
        <v>z</v>
      </c>
      <c r="E31" s="365" t="s">
        <v>1018</v>
      </c>
      <c r="F31" s="373"/>
      <c r="G31" s="365" t="s">
        <v>1019</v>
      </c>
      <c r="H31" s="373"/>
      <c r="I31" s="369" t="s">
        <v>1020</v>
      </c>
      <c r="J31" s="373"/>
      <c r="K31" s="370" t="s">
        <v>882</v>
      </c>
      <c r="L31" s="366">
        <v>1</v>
      </c>
      <c r="N31" s="372"/>
    </row>
    <row r="32" spans="2:14" x14ac:dyDescent="0.15">
      <c r="B32" s="365">
        <v>27</v>
      </c>
      <c r="C32" s="366" t="s">
        <v>1041</v>
      </c>
      <c r="D32" s="367" t="str">
        <f t="shared" si="0"/>
        <v>x</v>
      </c>
      <c r="E32" s="365" t="s">
        <v>1018</v>
      </c>
      <c r="F32" s="373"/>
      <c r="G32" s="365" t="s">
        <v>1019</v>
      </c>
      <c r="H32" s="373"/>
      <c r="I32" s="369" t="s">
        <v>1020</v>
      </c>
      <c r="J32" s="373"/>
      <c r="K32" s="370" t="s">
        <v>882</v>
      </c>
      <c r="L32" s="366">
        <v>2</v>
      </c>
      <c r="N32" s="372"/>
    </row>
    <row r="33" spans="2:14" x14ac:dyDescent="0.15">
      <c r="B33" s="365">
        <v>28</v>
      </c>
      <c r="C33" s="366" t="s">
        <v>1044</v>
      </c>
      <c r="D33" s="367" t="str">
        <f t="shared" si="0"/>
        <v>aa</v>
      </c>
      <c r="E33" s="365" t="s">
        <v>1018</v>
      </c>
      <c r="F33" s="373"/>
      <c r="G33" s="365" t="s">
        <v>1019</v>
      </c>
      <c r="H33" s="373"/>
      <c r="I33" s="369" t="s">
        <v>1020</v>
      </c>
      <c r="J33" s="373"/>
      <c r="K33" s="370" t="s">
        <v>882</v>
      </c>
      <c r="L33" s="366">
        <v>3</v>
      </c>
      <c r="N33" s="372"/>
    </row>
    <row r="34" spans="2:14" x14ac:dyDescent="0.15">
      <c r="B34" s="365">
        <v>29</v>
      </c>
      <c r="C34" s="366" t="s">
        <v>1045</v>
      </c>
      <c r="D34" s="367" t="str">
        <f t="shared" si="0"/>
        <v>ab</v>
      </c>
      <c r="E34" s="365" t="s">
        <v>1018</v>
      </c>
      <c r="F34" s="373"/>
      <c r="G34" s="365" t="s">
        <v>1019</v>
      </c>
      <c r="H34" s="373"/>
      <c r="I34" s="369" t="s">
        <v>1020</v>
      </c>
      <c r="J34" s="373"/>
      <c r="K34" s="370" t="s">
        <v>882</v>
      </c>
      <c r="L34" s="366">
        <v>4</v>
      </c>
      <c r="N34" s="372"/>
    </row>
    <row r="35" spans="2:14" x14ac:dyDescent="0.15">
      <c r="B35" s="365">
        <v>30</v>
      </c>
      <c r="C35" s="366" t="s">
        <v>1046</v>
      </c>
      <c r="D35" s="367" t="str">
        <f t="shared" si="0"/>
        <v>ac</v>
      </c>
      <c r="E35" s="365" t="s">
        <v>1018</v>
      </c>
      <c r="F35" s="373"/>
      <c r="G35" s="365" t="s">
        <v>1019</v>
      </c>
      <c r="H35" s="373"/>
      <c r="I35" s="369" t="s">
        <v>1020</v>
      </c>
      <c r="J35" s="373"/>
      <c r="K35" s="370" t="s">
        <v>882</v>
      </c>
      <c r="L35" s="366">
        <v>5</v>
      </c>
      <c r="N35" s="372"/>
    </row>
    <row r="36" spans="2:14" x14ac:dyDescent="0.15">
      <c r="B36" s="365">
        <v>31</v>
      </c>
      <c r="C36" s="366" t="s">
        <v>1047</v>
      </c>
      <c r="D36" s="367" t="str">
        <f t="shared" si="0"/>
        <v>ad</v>
      </c>
      <c r="E36" s="365" t="s">
        <v>1018</v>
      </c>
      <c r="F36" s="373"/>
      <c r="G36" s="365" t="s">
        <v>1019</v>
      </c>
      <c r="H36" s="373"/>
      <c r="I36" s="369" t="s">
        <v>1020</v>
      </c>
      <c r="J36" s="373"/>
      <c r="K36" s="370" t="s">
        <v>882</v>
      </c>
      <c r="L36" s="366">
        <v>6</v>
      </c>
      <c r="N36" s="372"/>
    </row>
    <row r="37" spans="2:14" x14ac:dyDescent="0.15">
      <c r="B37" s="365">
        <v>32</v>
      </c>
      <c r="C37" s="366" t="s">
        <v>1048</v>
      </c>
      <c r="D37" s="367" t="str">
        <f t="shared" si="0"/>
        <v>ae</v>
      </c>
      <c r="E37" s="365" t="s">
        <v>1018</v>
      </c>
      <c r="F37" s="373"/>
      <c r="G37" s="365" t="s">
        <v>1019</v>
      </c>
      <c r="H37" s="373"/>
      <c r="I37" s="369" t="s">
        <v>1020</v>
      </c>
      <c r="J37" s="373"/>
      <c r="K37" s="370" t="s">
        <v>882</v>
      </c>
      <c r="L37" s="366">
        <v>7</v>
      </c>
      <c r="N37" s="372"/>
    </row>
    <row r="38" spans="2:14" x14ac:dyDescent="0.15">
      <c r="B38" s="365">
        <v>33</v>
      </c>
      <c r="C38" s="366" t="s">
        <v>1049</v>
      </c>
      <c r="D38" s="367" t="str">
        <f t="shared" si="0"/>
        <v>af</v>
      </c>
      <c r="E38" s="365" t="s">
        <v>1018</v>
      </c>
      <c r="F38" s="373"/>
      <c r="G38" s="365" t="s">
        <v>1019</v>
      </c>
      <c r="H38" s="373"/>
      <c r="I38" s="369" t="s">
        <v>1020</v>
      </c>
      <c r="J38" s="373"/>
      <c r="K38" s="370" t="s">
        <v>882</v>
      </c>
      <c r="L38" s="366">
        <v>8</v>
      </c>
      <c r="N38" s="372"/>
    </row>
    <row r="39" spans="2:14" x14ac:dyDescent="0.15">
      <c r="B39" s="365">
        <v>34</v>
      </c>
      <c r="C39" s="374" t="s">
        <v>1050</v>
      </c>
      <c r="D39" s="367"/>
      <c r="E39" s="365" t="s">
        <v>1018</v>
      </c>
      <c r="F39" s="368">
        <v>0.29166666666666669</v>
      </c>
      <c r="G39" s="365" t="s">
        <v>1019</v>
      </c>
      <c r="H39" s="368">
        <v>0.39583333333333331</v>
      </c>
      <c r="I39" s="369" t="s">
        <v>1020</v>
      </c>
      <c r="J39" s="368">
        <v>0</v>
      </c>
      <c r="K39" s="370" t="s">
        <v>882</v>
      </c>
      <c r="L39" s="371">
        <f t="shared" ref="L39:L40" si="2">IF(OR(F39="",H39=""),"",(H39+IF(F39&gt;H39,1,0)-F39-J39)*24)</f>
        <v>2.4999999999999991</v>
      </c>
      <c r="N39" s="372"/>
    </row>
    <row r="40" spans="2:14" x14ac:dyDescent="0.15">
      <c r="B40" s="365"/>
      <c r="C40" s="375" t="s">
        <v>987</v>
      </c>
      <c r="D40" s="367"/>
      <c r="E40" s="365" t="s">
        <v>1018</v>
      </c>
      <c r="F40" s="368">
        <v>0.6875</v>
      </c>
      <c r="G40" s="365" t="s">
        <v>1019</v>
      </c>
      <c r="H40" s="368">
        <v>0.83333333333333337</v>
      </c>
      <c r="I40" s="369" t="s">
        <v>1020</v>
      </c>
      <c r="J40" s="368">
        <v>0</v>
      </c>
      <c r="K40" s="370" t="s">
        <v>882</v>
      </c>
      <c r="L40" s="371">
        <f t="shared" si="2"/>
        <v>3.5000000000000009</v>
      </c>
      <c r="N40" s="372"/>
    </row>
    <row r="41" spans="2:14" x14ac:dyDescent="0.15">
      <c r="B41" s="365"/>
      <c r="C41" s="376" t="s">
        <v>987</v>
      </c>
      <c r="D41" s="367" t="str">
        <f>C39</f>
        <v>ag</v>
      </c>
      <c r="E41" s="365" t="s">
        <v>1018</v>
      </c>
      <c r="F41" s="368" t="s">
        <v>987</v>
      </c>
      <c r="G41" s="365" t="s">
        <v>1019</v>
      </c>
      <c r="H41" s="368" t="s">
        <v>987</v>
      </c>
      <c r="I41" s="369" t="s">
        <v>1020</v>
      </c>
      <c r="J41" s="368" t="s">
        <v>987</v>
      </c>
      <c r="K41" s="370" t="s">
        <v>882</v>
      </c>
      <c r="L41" s="371">
        <f>IF(OR(L39="",L40=""),"",L39+L40)</f>
        <v>6</v>
      </c>
      <c r="N41" s="372" t="s">
        <v>1051</v>
      </c>
    </row>
    <row r="42" spans="2:14" x14ac:dyDescent="0.15">
      <c r="B42" s="365"/>
      <c r="C42" s="374" t="s">
        <v>1052</v>
      </c>
      <c r="D42" s="367"/>
      <c r="E42" s="365" t="s">
        <v>1018</v>
      </c>
      <c r="F42" s="368"/>
      <c r="G42" s="365" t="s">
        <v>1019</v>
      </c>
      <c r="H42" s="368"/>
      <c r="I42" s="369" t="s">
        <v>1020</v>
      </c>
      <c r="J42" s="368">
        <v>0</v>
      </c>
      <c r="K42" s="370" t="s">
        <v>882</v>
      </c>
      <c r="L42" s="371" t="str">
        <f t="shared" ref="L42:L43" si="3">IF(OR(F42="",H42=""),"",(H42+IF(F42&gt;H42,1,0)-F42-J42)*24)</f>
        <v/>
      </c>
      <c r="N42" s="372"/>
    </row>
    <row r="43" spans="2:14" x14ac:dyDescent="0.15">
      <c r="B43" s="365">
        <v>35</v>
      </c>
      <c r="C43" s="375" t="s">
        <v>987</v>
      </c>
      <c r="D43" s="367"/>
      <c r="E43" s="365" t="s">
        <v>1018</v>
      </c>
      <c r="F43" s="368"/>
      <c r="G43" s="365" t="s">
        <v>1019</v>
      </c>
      <c r="H43" s="368"/>
      <c r="I43" s="369" t="s">
        <v>1020</v>
      </c>
      <c r="J43" s="368">
        <v>0</v>
      </c>
      <c r="K43" s="370" t="s">
        <v>882</v>
      </c>
      <c r="L43" s="371" t="str">
        <f t="shared" si="3"/>
        <v/>
      </c>
      <c r="N43" s="372"/>
    </row>
    <row r="44" spans="2:14" x14ac:dyDescent="0.15">
      <c r="B44" s="365"/>
      <c r="C44" s="376" t="s">
        <v>987</v>
      </c>
      <c r="D44" s="367" t="str">
        <f>C42</f>
        <v>ah</v>
      </c>
      <c r="E44" s="365" t="s">
        <v>1018</v>
      </c>
      <c r="F44" s="368" t="s">
        <v>987</v>
      </c>
      <c r="G44" s="365" t="s">
        <v>1019</v>
      </c>
      <c r="H44" s="368" t="s">
        <v>987</v>
      </c>
      <c r="I44" s="369" t="s">
        <v>1020</v>
      </c>
      <c r="J44" s="368" t="s">
        <v>987</v>
      </c>
      <c r="K44" s="370" t="s">
        <v>882</v>
      </c>
      <c r="L44" s="371" t="str">
        <f>IF(OR(L42="",L43=""),"",L42+L43)</f>
        <v/>
      </c>
      <c r="N44" s="372" t="s">
        <v>1053</v>
      </c>
    </row>
    <row r="45" spans="2:14" x14ac:dyDescent="0.15">
      <c r="B45" s="365"/>
      <c r="C45" s="374" t="s">
        <v>1054</v>
      </c>
      <c r="D45" s="367"/>
      <c r="E45" s="365" t="s">
        <v>1018</v>
      </c>
      <c r="F45" s="368"/>
      <c r="G45" s="365" t="s">
        <v>1019</v>
      </c>
      <c r="H45" s="368"/>
      <c r="I45" s="369" t="s">
        <v>1020</v>
      </c>
      <c r="J45" s="368">
        <v>0</v>
      </c>
      <c r="K45" s="370" t="s">
        <v>882</v>
      </c>
      <c r="L45" s="371" t="str">
        <f t="shared" ref="L45:L46" si="4">IF(OR(F45="",H45=""),"",(H45+IF(F45&gt;H45,1,0)-F45-J45)*24)</f>
        <v/>
      </c>
      <c r="N45" s="372"/>
    </row>
    <row r="46" spans="2:14" x14ac:dyDescent="0.15">
      <c r="B46" s="365">
        <v>36</v>
      </c>
      <c r="C46" s="375" t="s">
        <v>987</v>
      </c>
      <c r="D46" s="367"/>
      <c r="E46" s="365" t="s">
        <v>1018</v>
      </c>
      <c r="F46" s="368"/>
      <c r="G46" s="365" t="s">
        <v>1019</v>
      </c>
      <c r="H46" s="368"/>
      <c r="I46" s="369" t="s">
        <v>1020</v>
      </c>
      <c r="J46" s="368">
        <v>0</v>
      </c>
      <c r="K46" s="370" t="s">
        <v>882</v>
      </c>
      <c r="L46" s="371" t="str">
        <f t="shared" si="4"/>
        <v/>
      </c>
      <c r="N46" s="372"/>
    </row>
    <row r="47" spans="2:14" x14ac:dyDescent="0.15">
      <c r="B47" s="365"/>
      <c r="C47" s="376" t="s">
        <v>987</v>
      </c>
      <c r="D47" s="367" t="str">
        <f>C45</f>
        <v>ai</v>
      </c>
      <c r="E47" s="365" t="s">
        <v>1018</v>
      </c>
      <c r="F47" s="368" t="s">
        <v>987</v>
      </c>
      <c r="G47" s="365" t="s">
        <v>1019</v>
      </c>
      <c r="H47" s="368" t="s">
        <v>987</v>
      </c>
      <c r="I47" s="369" t="s">
        <v>1020</v>
      </c>
      <c r="J47" s="368" t="s">
        <v>987</v>
      </c>
      <c r="K47" s="370" t="s">
        <v>882</v>
      </c>
      <c r="L47" s="371" t="str">
        <f>IF(OR(L45="",L46=""),"",L45+L46)</f>
        <v/>
      </c>
      <c r="N47" s="372" t="s">
        <v>1053</v>
      </c>
    </row>
    <row r="49" spans="3:4" x14ac:dyDescent="0.15">
      <c r="C49" s="362" t="s">
        <v>1055</v>
      </c>
      <c r="D49" s="362"/>
    </row>
    <row r="50" spans="3:4" x14ac:dyDescent="0.15">
      <c r="C50" s="362" t="s">
        <v>1056</v>
      </c>
      <c r="D50" s="362"/>
    </row>
    <row r="51" spans="3:4" x14ac:dyDescent="0.15">
      <c r="C51" s="362" t="s">
        <v>1057</v>
      </c>
      <c r="D51" s="362"/>
    </row>
    <row r="52" spans="3:4" x14ac:dyDescent="0.15">
      <c r="C52" s="362" t="s">
        <v>1058</v>
      </c>
      <c r="D52" s="362"/>
    </row>
  </sheetData>
  <sheetProtection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6"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133"/>
  <sheetViews>
    <sheetView view="pageBreakPreview" zoomScale="96" zoomScaleNormal="80" workbookViewId="0">
      <selection activeCell="E7" sqref="E7"/>
    </sheetView>
  </sheetViews>
  <sheetFormatPr defaultColWidth="9" defaultRowHeight="13.5" x14ac:dyDescent="0.15"/>
  <cols>
    <col min="1" max="1" width="12.625" style="151" customWidth="1"/>
    <col min="2" max="2" width="3.625" style="151" customWidth="1"/>
    <col min="3" max="3" width="14.875" style="151" customWidth="1"/>
    <col min="4" max="4" width="12.625" style="151" customWidth="1"/>
    <col min="5" max="5" width="4.625" style="151" customWidth="1"/>
    <col min="6" max="36" width="3.625" style="151" customWidth="1"/>
    <col min="37" max="37" width="10.375" style="151" customWidth="1"/>
    <col min="38" max="16384" width="9" style="151"/>
  </cols>
  <sheetData>
    <row r="1" spans="1:37" ht="19.5" customHeight="1" x14ac:dyDescent="0.15">
      <c r="A1" s="150" t="s">
        <v>1227</v>
      </c>
      <c r="AI1" s="1637" t="s">
        <v>877</v>
      </c>
      <c r="AJ1" s="1637"/>
      <c r="AK1" s="1637"/>
    </row>
    <row r="2" spans="1:37" ht="18.75" customHeight="1" x14ac:dyDescent="0.15">
      <c r="M2" s="152" t="s">
        <v>629</v>
      </c>
      <c r="O2" s="153" t="s">
        <v>630</v>
      </c>
      <c r="R2" s="154" t="s">
        <v>631</v>
      </c>
      <c r="W2" s="154" t="s">
        <v>632</v>
      </c>
      <c r="X2" s="154" t="s">
        <v>629</v>
      </c>
      <c r="Y2" s="1639" t="s">
        <v>633</v>
      </c>
      <c r="Z2" s="1639"/>
      <c r="AA2" s="1639"/>
      <c r="AB2" s="1639"/>
      <c r="AC2" s="1639"/>
      <c r="AD2" s="1639"/>
      <c r="AE2" s="1639"/>
      <c r="AF2" s="1639"/>
      <c r="AG2" s="1639"/>
      <c r="AH2" s="1639"/>
      <c r="AI2" s="1639"/>
      <c r="AJ2" s="152" t="s">
        <v>634</v>
      </c>
    </row>
    <row r="3" spans="1:37" ht="18.75" customHeight="1" x14ac:dyDescent="0.15">
      <c r="H3" s="154" t="s">
        <v>635</v>
      </c>
      <c r="I3" s="151" t="s">
        <v>636</v>
      </c>
      <c r="J3" s="155">
        <v>1</v>
      </c>
      <c r="K3" s="155">
        <v>4</v>
      </c>
      <c r="L3" s="155"/>
      <c r="M3" s="155"/>
      <c r="N3" s="155"/>
      <c r="O3" s="155"/>
      <c r="P3" s="155"/>
      <c r="Q3" s="155"/>
      <c r="R3" s="155"/>
      <c r="S3" s="155"/>
      <c r="T3" s="151" t="s">
        <v>637</v>
      </c>
      <c r="V3" s="154"/>
      <c r="W3" s="154" t="s">
        <v>638</v>
      </c>
      <c r="X3" s="154" t="s">
        <v>629</v>
      </c>
      <c r="Y3" s="1638"/>
      <c r="Z3" s="1638"/>
      <c r="AA3" s="1638"/>
      <c r="AB3" s="1638"/>
      <c r="AC3" s="1638"/>
      <c r="AD3" s="1638"/>
      <c r="AE3" s="1638"/>
      <c r="AF3" s="1638"/>
      <c r="AG3" s="1638"/>
      <c r="AH3" s="1638"/>
      <c r="AI3" s="1638"/>
      <c r="AJ3" s="152" t="s">
        <v>639</v>
      </c>
    </row>
    <row r="4" spans="1:37" ht="18.75" customHeight="1" thickBot="1" x14ac:dyDescent="0.2">
      <c r="Q4" s="153"/>
      <c r="R4" s="153"/>
      <c r="S4" s="153"/>
      <c r="V4" s="154"/>
      <c r="W4" s="154" t="s">
        <v>640</v>
      </c>
      <c r="X4" s="154" t="s">
        <v>641</v>
      </c>
      <c r="AE4" s="151" t="s">
        <v>642</v>
      </c>
      <c r="AI4" s="151" t="s">
        <v>643</v>
      </c>
      <c r="AJ4" s="152" t="s">
        <v>639</v>
      </c>
    </row>
    <row r="5" spans="1:37" ht="33" customHeight="1" thickBot="1" x14ac:dyDescent="0.2">
      <c r="C5" s="156"/>
      <c r="F5" s="157"/>
      <c r="G5" s="157"/>
      <c r="H5" s="157"/>
      <c r="I5" s="157"/>
      <c r="J5" s="157"/>
      <c r="K5" s="153"/>
      <c r="L5" s="157"/>
      <c r="M5" s="157"/>
      <c r="N5" s="157"/>
      <c r="O5" s="157"/>
      <c r="P5" s="157"/>
      <c r="Q5" s="153"/>
      <c r="R5" s="156" t="s">
        <v>644</v>
      </c>
      <c r="S5" s="153"/>
      <c r="V5" s="154"/>
      <c r="W5" s="154"/>
      <c r="X5" s="154"/>
      <c r="Y5" s="153"/>
      <c r="Z5" s="1640"/>
      <c r="AA5" s="1641"/>
      <c r="AB5" s="158" t="s">
        <v>645</v>
      </c>
      <c r="AC5" s="1641"/>
      <c r="AD5" s="1642"/>
      <c r="AE5" s="153" t="s">
        <v>646</v>
      </c>
      <c r="AF5" s="1640"/>
      <c r="AG5" s="1641"/>
      <c r="AH5" s="158" t="s">
        <v>647</v>
      </c>
      <c r="AI5" s="1641"/>
      <c r="AJ5" s="1642"/>
      <c r="AK5" s="159" t="s">
        <v>648</v>
      </c>
    </row>
    <row r="6" spans="1:37" ht="14.25" thickBot="1" x14ac:dyDescent="0.2"/>
    <row r="7" spans="1:37" s="159" customFormat="1" ht="15.75" customHeight="1" x14ac:dyDescent="0.15">
      <c r="A7" s="1643" t="s">
        <v>649</v>
      </c>
      <c r="B7" s="1645"/>
      <c r="C7" s="1645" t="s">
        <v>650</v>
      </c>
      <c r="D7" s="1647" t="s">
        <v>651</v>
      </c>
      <c r="E7" s="160" t="s">
        <v>652</v>
      </c>
      <c r="F7" s="161">
        <v>1</v>
      </c>
      <c r="G7" s="161">
        <v>2</v>
      </c>
      <c r="H7" s="161">
        <v>3</v>
      </c>
      <c r="I7" s="161">
        <v>4</v>
      </c>
      <c r="J7" s="161">
        <v>5</v>
      </c>
      <c r="K7" s="161">
        <v>6</v>
      </c>
      <c r="L7" s="161">
        <v>7</v>
      </c>
      <c r="M7" s="161">
        <v>8</v>
      </c>
      <c r="N7" s="161">
        <v>9</v>
      </c>
      <c r="O7" s="161">
        <v>10</v>
      </c>
      <c r="P7" s="161">
        <v>11</v>
      </c>
      <c r="Q7" s="161">
        <v>12</v>
      </c>
      <c r="R7" s="161">
        <v>13</v>
      </c>
      <c r="S7" s="161">
        <v>14</v>
      </c>
      <c r="T7" s="161">
        <v>15</v>
      </c>
      <c r="U7" s="161">
        <v>16</v>
      </c>
      <c r="V7" s="161">
        <v>17</v>
      </c>
      <c r="W7" s="161">
        <v>18</v>
      </c>
      <c r="X7" s="161">
        <v>19</v>
      </c>
      <c r="Y7" s="161">
        <v>20</v>
      </c>
      <c r="Z7" s="161">
        <v>21</v>
      </c>
      <c r="AA7" s="161">
        <v>22</v>
      </c>
      <c r="AB7" s="161">
        <v>23</v>
      </c>
      <c r="AC7" s="161">
        <v>24</v>
      </c>
      <c r="AD7" s="161">
        <v>25</v>
      </c>
      <c r="AE7" s="161">
        <v>26</v>
      </c>
      <c r="AF7" s="161">
        <v>27</v>
      </c>
      <c r="AG7" s="161">
        <v>28</v>
      </c>
      <c r="AH7" s="161">
        <v>29</v>
      </c>
      <c r="AI7" s="161">
        <v>30</v>
      </c>
      <c r="AJ7" s="162">
        <v>31</v>
      </c>
      <c r="AK7" s="163" t="s">
        <v>653</v>
      </c>
    </row>
    <row r="8" spans="1:37" s="159" customFormat="1" ht="15.75" customHeight="1" thickBot="1" x14ac:dyDescent="0.2">
      <c r="A8" s="1644"/>
      <c r="B8" s="1646"/>
      <c r="C8" s="1646"/>
      <c r="D8" s="1648"/>
      <c r="E8" s="164" t="s">
        <v>654</v>
      </c>
      <c r="F8" s="165"/>
      <c r="G8" s="165"/>
      <c r="H8" s="165"/>
      <c r="I8" s="165"/>
      <c r="J8" s="165"/>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6"/>
      <c r="AK8" s="167" t="s">
        <v>655</v>
      </c>
    </row>
    <row r="9" spans="1:37" s="159" customFormat="1" ht="26.25" customHeight="1" x14ac:dyDescent="0.15">
      <c r="A9" s="168"/>
      <c r="B9" s="169" t="s">
        <v>656</v>
      </c>
      <c r="C9" s="169"/>
      <c r="D9" s="170"/>
      <c r="E9" s="171"/>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3"/>
      <c r="AK9" s="174"/>
    </row>
    <row r="10" spans="1:37" s="159" customFormat="1" ht="26.25" customHeight="1" x14ac:dyDescent="0.15">
      <c r="A10" s="175"/>
      <c r="B10" s="176" t="s">
        <v>657</v>
      </c>
      <c r="C10" s="176"/>
      <c r="D10" s="177"/>
      <c r="E10" s="178"/>
      <c r="F10" s="17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80"/>
      <c r="AK10" s="181"/>
    </row>
    <row r="11" spans="1:37" s="159" customFormat="1" ht="26.25" customHeight="1" x14ac:dyDescent="0.15">
      <c r="A11" s="175"/>
      <c r="B11" s="176" t="s">
        <v>658</v>
      </c>
      <c r="C11" s="176"/>
      <c r="D11" s="177"/>
      <c r="E11" s="178"/>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80"/>
      <c r="AK11" s="181"/>
    </row>
    <row r="12" spans="1:37" s="159" customFormat="1" ht="26.25" customHeight="1" x14ac:dyDescent="0.15">
      <c r="A12" s="175"/>
      <c r="B12" s="176" t="s">
        <v>658</v>
      </c>
      <c r="C12" s="176"/>
      <c r="D12" s="177"/>
      <c r="E12" s="178"/>
      <c r="F12" s="179"/>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80"/>
      <c r="AK12" s="181"/>
    </row>
    <row r="13" spans="1:37" s="159" customFormat="1" ht="26.25" customHeight="1" x14ac:dyDescent="0.15">
      <c r="A13" s="175"/>
      <c r="B13" s="176" t="s">
        <v>657</v>
      </c>
      <c r="C13" s="176"/>
      <c r="D13" s="177"/>
      <c r="E13" s="178"/>
      <c r="F13" s="179"/>
      <c r="G13" s="179"/>
      <c r="H13" s="179"/>
      <c r="I13" s="179"/>
      <c r="J13" s="179"/>
      <c r="K13" s="179"/>
      <c r="L13" s="179"/>
      <c r="M13" s="179"/>
      <c r="N13" s="179"/>
      <c r="O13" s="179"/>
      <c r="P13" s="179"/>
      <c r="Q13" s="179"/>
      <c r="R13" s="179"/>
      <c r="S13" s="179"/>
      <c r="T13" s="179"/>
      <c r="U13" s="179"/>
      <c r="V13" s="179"/>
      <c r="W13" s="179"/>
      <c r="X13" s="179"/>
      <c r="Y13" s="179"/>
      <c r="Z13" s="179"/>
      <c r="AA13" s="179"/>
      <c r="AB13" s="179"/>
      <c r="AC13" s="179"/>
      <c r="AD13" s="179"/>
      <c r="AE13" s="179"/>
      <c r="AF13" s="179"/>
      <c r="AG13" s="179"/>
      <c r="AH13" s="179"/>
      <c r="AI13" s="179"/>
      <c r="AJ13" s="180"/>
      <c r="AK13" s="181"/>
    </row>
    <row r="14" spans="1:37" s="159" customFormat="1" ht="26.25" customHeight="1" x14ac:dyDescent="0.15">
      <c r="A14" s="175"/>
      <c r="B14" s="176" t="s">
        <v>659</v>
      </c>
      <c r="C14" s="176"/>
      <c r="D14" s="177"/>
      <c r="E14" s="178"/>
      <c r="F14" s="179"/>
      <c r="G14" s="179"/>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80"/>
      <c r="AK14" s="181"/>
    </row>
    <row r="15" spans="1:37" s="159" customFormat="1" ht="26.25" customHeight="1" x14ac:dyDescent="0.15">
      <c r="A15" s="175"/>
      <c r="B15" s="176" t="s">
        <v>658</v>
      </c>
      <c r="C15" s="176"/>
      <c r="D15" s="177"/>
      <c r="E15" s="178"/>
      <c r="F15" s="179"/>
      <c r="G15" s="179"/>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c r="AJ15" s="180"/>
      <c r="AK15" s="181"/>
    </row>
    <row r="16" spans="1:37" s="159" customFormat="1" ht="26.25" customHeight="1" x14ac:dyDescent="0.15">
      <c r="A16" s="175"/>
      <c r="B16" s="176" t="s">
        <v>658</v>
      </c>
      <c r="C16" s="176"/>
      <c r="D16" s="177"/>
      <c r="E16" s="178"/>
      <c r="F16" s="179"/>
      <c r="G16" s="179"/>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80"/>
      <c r="AK16" s="181"/>
    </row>
    <row r="17" spans="1:37" s="159" customFormat="1" ht="26.25" customHeight="1" x14ac:dyDescent="0.15">
      <c r="A17" s="175"/>
      <c r="B17" s="176" t="s">
        <v>658</v>
      </c>
      <c r="C17" s="176"/>
      <c r="D17" s="177"/>
      <c r="E17" s="178"/>
      <c r="F17" s="179"/>
      <c r="G17" s="179"/>
      <c r="H17" s="179"/>
      <c r="I17" s="179"/>
      <c r="J17" s="179"/>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80"/>
      <c r="AK17" s="181"/>
    </row>
    <row r="18" spans="1:37" s="159" customFormat="1" ht="26.25" customHeight="1" x14ac:dyDescent="0.15">
      <c r="A18" s="175"/>
      <c r="B18" s="176" t="s">
        <v>658</v>
      </c>
      <c r="C18" s="176"/>
      <c r="D18" s="177"/>
      <c r="E18" s="178"/>
      <c r="F18" s="179"/>
      <c r="G18" s="179"/>
      <c r="H18" s="179"/>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9"/>
      <c r="AF18" s="179"/>
      <c r="AG18" s="179"/>
      <c r="AH18" s="179"/>
      <c r="AI18" s="179"/>
      <c r="AJ18" s="180"/>
      <c r="AK18" s="181"/>
    </row>
    <row r="19" spans="1:37" s="159" customFormat="1" ht="26.25" customHeight="1" x14ac:dyDescent="0.15">
      <c r="A19" s="175"/>
      <c r="B19" s="176" t="s">
        <v>657</v>
      </c>
      <c r="C19" s="176"/>
      <c r="D19" s="177"/>
      <c r="E19" s="178"/>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80"/>
      <c r="AK19" s="181"/>
    </row>
    <row r="20" spans="1:37" s="159" customFormat="1" ht="26.25" customHeight="1" x14ac:dyDescent="0.15">
      <c r="A20" s="175"/>
      <c r="B20" s="176" t="s">
        <v>658</v>
      </c>
      <c r="C20" s="176"/>
      <c r="D20" s="177"/>
      <c r="E20" s="178"/>
      <c r="F20" s="179"/>
      <c r="G20" s="179"/>
      <c r="H20" s="179"/>
      <c r="I20" s="179"/>
      <c r="J20" s="179"/>
      <c r="K20" s="179"/>
      <c r="L20" s="179"/>
      <c r="M20" s="179"/>
      <c r="N20" s="179"/>
      <c r="O20" s="179"/>
      <c r="P20" s="179"/>
      <c r="Q20" s="179"/>
      <c r="R20" s="179"/>
      <c r="S20" s="179"/>
      <c r="T20" s="179"/>
      <c r="U20" s="179"/>
      <c r="V20" s="179"/>
      <c r="W20" s="179"/>
      <c r="X20" s="179"/>
      <c r="Y20" s="179"/>
      <c r="Z20" s="179"/>
      <c r="AA20" s="179"/>
      <c r="AB20" s="179"/>
      <c r="AC20" s="179"/>
      <c r="AD20" s="179"/>
      <c r="AE20" s="179"/>
      <c r="AF20" s="179"/>
      <c r="AG20" s="179"/>
      <c r="AH20" s="179"/>
      <c r="AI20" s="179"/>
      <c r="AJ20" s="180"/>
      <c r="AK20" s="181"/>
    </row>
    <row r="21" spans="1:37" ht="26.25" customHeight="1" thickBot="1" x14ac:dyDescent="0.2">
      <c r="A21" s="182"/>
      <c r="B21" s="183" t="s">
        <v>658</v>
      </c>
      <c r="C21" s="183"/>
      <c r="D21" s="184"/>
      <c r="E21" s="185"/>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7"/>
      <c r="AK21" s="188"/>
    </row>
    <row r="22" spans="1:37" ht="21" customHeight="1" thickTop="1" thickBot="1" x14ac:dyDescent="0.2">
      <c r="A22" s="189"/>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0"/>
      <c r="AF22" s="190"/>
      <c r="AG22" s="190"/>
      <c r="AH22" s="190"/>
      <c r="AI22" s="190"/>
      <c r="AJ22" s="191" t="s">
        <v>660</v>
      </c>
      <c r="AK22" s="192"/>
    </row>
    <row r="23" spans="1:37" ht="21" customHeight="1" x14ac:dyDescent="0.15">
      <c r="A23" s="156" t="s">
        <v>661</v>
      </c>
      <c r="B23" s="156"/>
    </row>
    <row r="24" spans="1:37" ht="19.5" customHeight="1" x14ac:dyDescent="0.15">
      <c r="A24" s="156">
        <v>1</v>
      </c>
      <c r="B24" s="156" t="s">
        <v>662</v>
      </c>
    </row>
    <row r="25" spans="1:37" ht="19.5" customHeight="1" x14ac:dyDescent="0.15">
      <c r="A25" s="156">
        <v>2</v>
      </c>
      <c r="B25" s="156" t="s">
        <v>663</v>
      </c>
    </row>
    <row r="26" spans="1:37" ht="19.5" customHeight="1" x14ac:dyDescent="0.15">
      <c r="A26" s="156">
        <v>3</v>
      </c>
      <c r="B26" s="156" t="s">
        <v>664</v>
      </c>
    </row>
    <row r="27" spans="1:37" ht="19.5" customHeight="1" x14ac:dyDescent="0.15">
      <c r="A27" s="156">
        <v>4</v>
      </c>
      <c r="B27" s="156" t="s">
        <v>665</v>
      </c>
    </row>
    <row r="28" spans="1:37" ht="19.5" customHeight="1" x14ac:dyDescent="0.15">
      <c r="A28" s="156">
        <v>5</v>
      </c>
      <c r="B28" s="156" t="s">
        <v>666</v>
      </c>
    </row>
    <row r="29" spans="1:37" ht="19.5" customHeight="1" x14ac:dyDescent="0.15">
      <c r="A29" s="156">
        <v>6</v>
      </c>
      <c r="B29" s="156" t="s">
        <v>667</v>
      </c>
    </row>
    <row r="30" spans="1:37" ht="19.5" customHeight="1" x14ac:dyDescent="0.15">
      <c r="A30" s="156"/>
      <c r="B30" s="156" t="s">
        <v>668</v>
      </c>
    </row>
    <row r="31" spans="1:37" ht="19.5" customHeight="1" x14ac:dyDescent="0.15">
      <c r="A31" s="156"/>
      <c r="B31" s="156" t="s">
        <v>669</v>
      </c>
    </row>
    <row r="32" spans="1:37" ht="19.5" customHeight="1" x14ac:dyDescent="0.15">
      <c r="A32" s="150" t="s">
        <v>670</v>
      </c>
      <c r="AI32" s="1637" t="s">
        <v>877</v>
      </c>
      <c r="AJ32" s="1637"/>
      <c r="AK32" s="1637"/>
    </row>
    <row r="33" spans="1:37" ht="18.75" customHeight="1" x14ac:dyDescent="0.15">
      <c r="M33" s="152" t="s">
        <v>641</v>
      </c>
      <c r="O33" s="153" t="s">
        <v>630</v>
      </c>
      <c r="R33" s="154" t="s">
        <v>631</v>
      </c>
      <c r="W33" s="154" t="s">
        <v>632</v>
      </c>
      <c r="X33" s="154" t="s">
        <v>641</v>
      </c>
      <c r="Y33" s="1639" t="s">
        <v>633</v>
      </c>
      <c r="Z33" s="1639"/>
      <c r="AA33" s="1639"/>
      <c r="AB33" s="1639"/>
      <c r="AC33" s="1639"/>
      <c r="AD33" s="1639"/>
      <c r="AE33" s="1639"/>
      <c r="AF33" s="1639"/>
      <c r="AG33" s="1639"/>
      <c r="AH33" s="1639"/>
      <c r="AI33" s="1639"/>
      <c r="AJ33" s="152" t="s">
        <v>639</v>
      </c>
    </row>
    <row r="34" spans="1:37" ht="18.75" customHeight="1" x14ac:dyDescent="0.15">
      <c r="H34" s="154" t="s">
        <v>635</v>
      </c>
      <c r="I34" s="151" t="s">
        <v>636</v>
      </c>
      <c r="J34" s="155">
        <v>1</v>
      </c>
      <c r="K34" s="155">
        <v>4</v>
      </c>
      <c r="L34" s="155"/>
      <c r="M34" s="155"/>
      <c r="N34" s="155"/>
      <c r="O34" s="155"/>
      <c r="P34" s="155"/>
      <c r="Q34" s="155"/>
      <c r="R34" s="155"/>
      <c r="S34" s="155"/>
      <c r="T34" s="151" t="s">
        <v>671</v>
      </c>
      <c r="V34" s="154"/>
      <c r="W34" s="154" t="s">
        <v>638</v>
      </c>
      <c r="X34" s="154" t="s">
        <v>636</v>
      </c>
      <c r="Y34" s="1638"/>
      <c r="Z34" s="1638"/>
      <c r="AA34" s="1638"/>
      <c r="AB34" s="1638"/>
      <c r="AC34" s="1638"/>
      <c r="AD34" s="1638"/>
      <c r="AE34" s="1638"/>
      <c r="AF34" s="1638"/>
      <c r="AG34" s="1638"/>
      <c r="AH34" s="1638"/>
      <c r="AI34" s="1638"/>
      <c r="AJ34" s="152" t="s">
        <v>634</v>
      </c>
    </row>
    <row r="35" spans="1:37" ht="18.75" customHeight="1" thickBot="1" x14ac:dyDescent="0.2">
      <c r="Q35" s="153"/>
      <c r="R35" s="153"/>
      <c r="S35" s="153"/>
      <c r="V35" s="154"/>
      <c r="W35" s="154" t="s">
        <v>640</v>
      </c>
      <c r="X35" s="154" t="s">
        <v>636</v>
      </c>
      <c r="AE35" s="151" t="s">
        <v>672</v>
      </c>
      <c r="AI35" s="151" t="s">
        <v>643</v>
      </c>
      <c r="AJ35" s="152" t="s">
        <v>639</v>
      </c>
    </row>
    <row r="36" spans="1:37" ht="33" customHeight="1" thickBot="1" x14ac:dyDescent="0.2">
      <c r="C36" s="156"/>
      <c r="F36" s="157"/>
      <c r="G36" s="157"/>
      <c r="H36" s="157"/>
      <c r="I36" s="157"/>
      <c r="J36" s="157"/>
      <c r="K36" s="153"/>
      <c r="L36" s="157"/>
      <c r="M36" s="157"/>
      <c r="N36" s="157"/>
      <c r="O36" s="157"/>
      <c r="P36" s="157"/>
      <c r="Q36" s="153"/>
      <c r="R36" s="156" t="s">
        <v>644</v>
      </c>
      <c r="S36" s="153"/>
      <c r="V36" s="154"/>
      <c r="W36" s="154"/>
      <c r="X36" s="154"/>
      <c r="Y36" s="153"/>
      <c r="Z36" s="1649"/>
      <c r="AA36" s="1650"/>
      <c r="AB36" s="193" t="s">
        <v>647</v>
      </c>
      <c r="AC36" s="1650"/>
      <c r="AD36" s="1651"/>
      <c r="AE36" s="153" t="s">
        <v>673</v>
      </c>
      <c r="AF36" s="1649"/>
      <c r="AG36" s="1650"/>
      <c r="AH36" s="193" t="s">
        <v>674</v>
      </c>
      <c r="AI36" s="1650"/>
      <c r="AJ36" s="1651"/>
      <c r="AK36" s="159" t="s">
        <v>648</v>
      </c>
    </row>
    <row r="37" spans="1:37" ht="14.25" thickBot="1" x14ac:dyDescent="0.2"/>
    <row r="38" spans="1:37" s="159" customFormat="1" ht="15.75" customHeight="1" x14ac:dyDescent="0.15">
      <c r="A38" s="1643" t="s">
        <v>649</v>
      </c>
      <c r="B38" s="1645"/>
      <c r="C38" s="1645" t="s">
        <v>650</v>
      </c>
      <c r="D38" s="1647" t="s">
        <v>651</v>
      </c>
      <c r="E38" s="160" t="s">
        <v>652</v>
      </c>
      <c r="F38" s="161">
        <v>1</v>
      </c>
      <c r="G38" s="161">
        <v>2</v>
      </c>
      <c r="H38" s="161">
        <v>3</v>
      </c>
      <c r="I38" s="161">
        <v>4</v>
      </c>
      <c r="J38" s="161">
        <v>5</v>
      </c>
      <c r="K38" s="161">
        <v>6</v>
      </c>
      <c r="L38" s="161">
        <v>7</v>
      </c>
      <c r="M38" s="161">
        <v>8</v>
      </c>
      <c r="N38" s="161">
        <v>9</v>
      </c>
      <c r="O38" s="161">
        <v>10</v>
      </c>
      <c r="P38" s="161">
        <v>11</v>
      </c>
      <c r="Q38" s="161">
        <v>12</v>
      </c>
      <c r="R38" s="161">
        <v>13</v>
      </c>
      <c r="S38" s="161">
        <v>14</v>
      </c>
      <c r="T38" s="161">
        <v>15</v>
      </c>
      <c r="U38" s="161">
        <v>16</v>
      </c>
      <c r="V38" s="161">
        <v>17</v>
      </c>
      <c r="W38" s="161">
        <v>18</v>
      </c>
      <c r="X38" s="161">
        <v>19</v>
      </c>
      <c r="Y38" s="161">
        <v>20</v>
      </c>
      <c r="Z38" s="161">
        <v>21</v>
      </c>
      <c r="AA38" s="161">
        <v>22</v>
      </c>
      <c r="AB38" s="161">
        <v>23</v>
      </c>
      <c r="AC38" s="161">
        <v>24</v>
      </c>
      <c r="AD38" s="161">
        <v>25</v>
      </c>
      <c r="AE38" s="161">
        <v>26</v>
      </c>
      <c r="AF38" s="161">
        <v>27</v>
      </c>
      <c r="AG38" s="161">
        <v>28</v>
      </c>
      <c r="AH38" s="161">
        <v>29</v>
      </c>
      <c r="AI38" s="161">
        <v>30</v>
      </c>
      <c r="AJ38" s="162">
        <v>31</v>
      </c>
      <c r="AK38" s="163" t="s">
        <v>653</v>
      </c>
    </row>
    <row r="39" spans="1:37" s="159" customFormat="1" ht="15.75" customHeight="1" thickBot="1" x14ac:dyDescent="0.2">
      <c r="A39" s="1644"/>
      <c r="B39" s="1646"/>
      <c r="C39" s="1646"/>
      <c r="D39" s="1648"/>
      <c r="E39" s="164" t="s">
        <v>654</v>
      </c>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6"/>
      <c r="AK39" s="167" t="s">
        <v>675</v>
      </c>
    </row>
    <row r="40" spans="1:37" s="159" customFormat="1" ht="26.25" customHeight="1" x14ac:dyDescent="0.15">
      <c r="A40" s="168"/>
      <c r="B40" s="169" t="s">
        <v>676</v>
      </c>
      <c r="C40" s="169"/>
      <c r="D40" s="170"/>
      <c r="E40" s="171"/>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3"/>
      <c r="AK40" s="174"/>
    </row>
    <row r="41" spans="1:37" s="159" customFormat="1" ht="26.25" customHeight="1" x14ac:dyDescent="0.15">
      <c r="A41" s="175"/>
      <c r="B41" s="176" t="s">
        <v>658</v>
      </c>
      <c r="C41" s="176"/>
      <c r="D41" s="177"/>
      <c r="E41" s="178"/>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80"/>
      <c r="AK41" s="181"/>
    </row>
    <row r="42" spans="1:37" s="159" customFormat="1" ht="26.25" customHeight="1" x14ac:dyDescent="0.15">
      <c r="A42" s="175"/>
      <c r="B42" s="176" t="s">
        <v>658</v>
      </c>
      <c r="C42" s="176"/>
      <c r="D42" s="177"/>
      <c r="E42" s="178"/>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80"/>
      <c r="AK42" s="181"/>
    </row>
    <row r="43" spans="1:37" s="159" customFormat="1" ht="26.25" customHeight="1" x14ac:dyDescent="0.15">
      <c r="A43" s="175"/>
      <c r="B43" s="176" t="s">
        <v>658</v>
      </c>
      <c r="C43" s="176"/>
      <c r="D43" s="177"/>
      <c r="E43" s="178"/>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80"/>
      <c r="AK43" s="181"/>
    </row>
    <row r="44" spans="1:37" s="159" customFormat="1" ht="26.25" customHeight="1" x14ac:dyDescent="0.15">
      <c r="A44" s="175"/>
      <c r="B44" s="176" t="s">
        <v>676</v>
      </c>
      <c r="C44" s="176"/>
      <c r="D44" s="177"/>
      <c r="E44" s="178"/>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80"/>
      <c r="AK44" s="181"/>
    </row>
    <row r="45" spans="1:37" s="159" customFormat="1" ht="26.25" customHeight="1" x14ac:dyDescent="0.15">
      <c r="A45" s="175"/>
      <c r="B45" s="176" t="s">
        <v>657</v>
      </c>
      <c r="C45" s="176"/>
      <c r="D45" s="177"/>
      <c r="E45" s="178"/>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80"/>
      <c r="AK45" s="181"/>
    </row>
    <row r="46" spans="1:37" s="159" customFormat="1" ht="26.25" customHeight="1" x14ac:dyDescent="0.15">
      <c r="A46" s="175"/>
      <c r="B46" s="176" t="s">
        <v>677</v>
      </c>
      <c r="C46" s="176"/>
      <c r="D46" s="177"/>
      <c r="E46" s="178"/>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80"/>
      <c r="AK46" s="181"/>
    </row>
    <row r="47" spans="1:37" s="159" customFormat="1" ht="26.25" customHeight="1" x14ac:dyDescent="0.15">
      <c r="A47" s="175"/>
      <c r="B47" s="176" t="s">
        <v>678</v>
      </c>
      <c r="C47" s="176"/>
      <c r="D47" s="177"/>
      <c r="E47" s="178"/>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80"/>
      <c r="AK47" s="181"/>
    </row>
    <row r="48" spans="1:37" s="159" customFormat="1" ht="26.25" customHeight="1" x14ac:dyDescent="0.15">
      <c r="A48" s="175"/>
      <c r="B48" s="176" t="s">
        <v>659</v>
      </c>
      <c r="C48" s="176"/>
      <c r="D48" s="177"/>
      <c r="E48" s="178"/>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80"/>
      <c r="AK48" s="181"/>
    </row>
    <row r="49" spans="1:37" s="159" customFormat="1" ht="26.25" customHeight="1" x14ac:dyDescent="0.15">
      <c r="A49" s="175"/>
      <c r="B49" s="176" t="s">
        <v>657</v>
      </c>
      <c r="C49" s="176"/>
      <c r="D49" s="177"/>
      <c r="E49" s="178"/>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80"/>
      <c r="AK49" s="181"/>
    </row>
    <row r="50" spans="1:37" s="159" customFormat="1" ht="26.25" customHeight="1" x14ac:dyDescent="0.15">
      <c r="A50" s="175"/>
      <c r="B50" s="176" t="s">
        <v>658</v>
      </c>
      <c r="C50" s="176"/>
      <c r="D50" s="177"/>
      <c r="E50" s="178"/>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80"/>
      <c r="AK50" s="181"/>
    </row>
    <row r="51" spans="1:37" s="159" customFormat="1" ht="26.25" customHeight="1" x14ac:dyDescent="0.15">
      <c r="A51" s="175"/>
      <c r="B51" s="176" t="s">
        <v>677</v>
      </c>
      <c r="C51" s="176"/>
      <c r="D51" s="177"/>
      <c r="E51" s="178"/>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80"/>
      <c r="AK51" s="181"/>
    </row>
    <row r="52" spans="1:37" s="159" customFormat="1" ht="26.25" customHeight="1" x14ac:dyDescent="0.15">
      <c r="A52" s="175"/>
      <c r="B52" s="176" t="s">
        <v>657</v>
      </c>
      <c r="C52" s="176"/>
      <c r="D52" s="177"/>
      <c r="E52" s="178"/>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80"/>
      <c r="AK52" s="181"/>
    </row>
    <row r="53" spans="1:37" s="159" customFormat="1" ht="26.25" customHeight="1" x14ac:dyDescent="0.15">
      <c r="A53" s="194"/>
      <c r="B53" s="176" t="s">
        <v>678</v>
      </c>
      <c r="C53" s="176"/>
      <c r="D53" s="195"/>
      <c r="E53" s="196"/>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8"/>
      <c r="AK53" s="199"/>
    </row>
    <row r="54" spans="1:37" s="159" customFormat="1" ht="26.25" customHeight="1" x14ac:dyDescent="0.15">
      <c r="A54" s="194"/>
      <c r="B54" s="176" t="s">
        <v>677</v>
      </c>
      <c r="C54" s="176"/>
      <c r="D54" s="195"/>
      <c r="E54" s="196"/>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7"/>
      <c r="AH54" s="197"/>
      <c r="AI54" s="197"/>
      <c r="AJ54" s="198"/>
      <c r="AK54" s="199"/>
    </row>
    <row r="55" spans="1:37" s="159" customFormat="1" ht="26.25" customHeight="1" x14ac:dyDescent="0.15">
      <c r="A55" s="194"/>
      <c r="B55" s="176" t="s">
        <v>658</v>
      </c>
      <c r="C55" s="176"/>
      <c r="D55" s="195"/>
      <c r="E55" s="196"/>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97"/>
      <c r="AG55" s="197"/>
      <c r="AH55" s="197"/>
      <c r="AI55" s="197"/>
      <c r="AJ55" s="198"/>
      <c r="AK55" s="199"/>
    </row>
    <row r="56" spans="1:37" s="159" customFormat="1" ht="26.25" customHeight="1" x14ac:dyDescent="0.15">
      <c r="A56" s="194"/>
      <c r="B56" s="176" t="s">
        <v>677</v>
      </c>
      <c r="C56" s="176"/>
      <c r="D56" s="195"/>
      <c r="E56" s="196"/>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c r="AG56" s="197"/>
      <c r="AH56" s="197"/>
      <c r="AI56" s="197"/>
      <c r="AJ56" s="198"/>
      <c r="AK56" s="199"/>
    </row>
    <row r="57" spans="1:37" s="159" customFormat="1" ht="26.25" customHeight="1" x14ac:dyDescent="0.15">
      <c r="A57" s="194"/>
      <c r="B57" s="176" t="s">
        <v>658</v>
      </c>
      <c r="C57" s="176"/>
      <c r="D57" s="195"/>
      <c r="E57" s="196"/>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8"/>
      <c r="AK57" s="199"/>
    </row>
    <row r="58" spans="1:37" ht="26.25" customHeight="1" thickBot="1" x14ac:dyDescent="0.2">
      <c r="A58" s="182"/>
      <c r="B58" s="183" t="s">
        <v>657</v>
      </c>
      <c r="C58" s="183"/>
      <c r="D58" s="184"/>
      <c r="E58" s="185"/>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7"/>
      <c r="AK58" s="188"/>
    </row>
    <row r="59" spans="1:37" ht="21" customHeight="1" thickTop="1" thickBot="1" x14ac:dyDescent="0.2">
      <c r="A59" s="189"/>
      <c r="B59" s="190"/>
      <c r="C59" s="190"/>
      <c r="D59" s="190"/>
      <c r="E59" s="190"/>
      <c r="F59" s="190"/>
      <c r="G59" s="190"/>
      <c r="H59" s="190"/>
      <c r="I59" s="190"/>
      <c r="J59" s="190"/>
      <c r="K59" s="190"/>
      <c r="L59" s="190"/>
      <c r="M59" s="190"/>
      <c r="N59" s="190"/>
      <c r="O59" s="190"/>
      <c r="P59" s="190"/>
      <c r="Q59" s="190"/>
      <c r="R59" s="190"/>
      <c r="S59" s="190"/>
      <c r="T59" s="190"/>
      <c r="U59" s="190"/>
      <c r="V59" s="190"/>
      <c r="W59" s="190"/>
      <c r="X59" s="190"/>
      <c r="Y59" s="190"/>
      <c r="Z59" s="190"/>
      <c r="AA59" s="190"/>
      <c r="AB59" s="190"/>
      <c r="AC59" s="190"/>
      <c r="AD59" s="190"/>
      <c r="AE59" s="190"/>
      <c r="AF59" s="190"/>
      <c r="AG59" s="190"/>
      <c r="AH59" s="190"/>
      <c r="AI59" s="190"/>
      <c r="AJ59" s="191" t="s">
        <v>660</v>
      </c>
      <c r="AK59" s="192"/>
    </row>
    <row r="60" spans="1:37" ht="21" customHeight="1" x14ac:dyDescent="0.15">
      <c r="A60" s="156"/>
      <c r="B60" s="156"/>
    </row>
    <row r="61" spans="1:37" ht="19.5" customHeight="1" x14ac:dyDescent="0.15">
      <c r="A61" s="156"/>
      <c r="B61" s="156"/>
    </row>
    <row r="62" spans="1:37" ht="19.5" customHeight="1" x14ac:dyDescent="0.15">
      <c r="A62" s="150" t="s">
        <v>679</v>
      </c>
    </row>
    <row r="63" spans="1:37" ht="18.75" customHeight="1" x14ac:dyDescent="0.15">
      <c r="M63" s="152" t="s">
        <v>636</v>
      </c>
      <c r="N63" s="200" t="s">
        <v>873</v>
      </c>
      <c r="O63" s="153" t="s">
        <v>630</v>
      </c>
      <c r="P63" s="200">
        <v>12</v>
      </c>
      <c r="R63" s="154" t="s">
        <v>631</v>
      </c>
      <c r="W63" s="154" t="s">
        <v>632</v>
      </c>
      <c r="X63" s="154" t="s">
        <v>680</v>
      </c>
      <c r="Y63" s="1639" t="s">
        <v>681</v>
      </c>
      <c r="Z63" s="1639"/>
      <c r="AA63" s="1639"/>
      <c r="AB63" s="1639"/>
      <c r="AC63" s="1639"/>
      <c r="AD63" s="1639"/>
      <c r="AE63" s="1639"/>
      <c r="AF63" s="1639"/>
      <c r="AG63" s="1639"/>
      <c r="AH63" s="1639"/>
      <c r="AI63" s="1639"/>
      <c r="AJ63" s="152" t="s">
        <v>637</v>
      </c>
    </row>
    <row r="64" spans="1:37" ht="18.75" customHeight="1" x14ac:dyDescent="0.15">
      <c r="H64" s="154" t="s">
        <v>635</v>
      </c>
      <c r="I64" s="151" t="s">
        <v>682</v>
      </c>
      <c r="J64" s="155">
        <v>1</v>
      </c>
      <c r="K64" s="155">
        <v>4</v>
      </c>
      <c r="L64" s="201">
        <v>0</v>
      </c>
      <c r="M64" s="201">
        <v>0</v>
      </c>
      <c r="N64" s="201">
        <v>0</v>
      </c>
      <c r="O64" s="201">
        <v>0</v>
      </c>
      <c r="P64" s="201">
        <v>0</v>
      </c>
      <c r="Q64" s="201">
        <v>0</v>
      </c>
      <c r="R64" s="201">
        <v>0</v>
      </c>
      <c r="S64" s="201">
        <v>0</v>
      </c>
      <c r="T64" s="151" t="s">
        <v>639</v>
      </c>
      <c r="V64" s="154"/>
      <c r="W64" s="154" t="s">
        <v>638</v>
      </c>
      <c r="X64" s="154" t="s">
        <v>683</v>
      </c>
      <c r="Y64" s="1652" t="s">
        <v>684</v>
      </c>
      <c r="Z64" s="1652"/>
      <c r="AA64" s="1652"/>
      <c r="AB64" s="1652"/>
      <c r="AC64" s="1652"/>
      <c r="AD64" s="1652"/>
      <c r="AE64" s="1652"/>
      <c r="AF64" s="1652"/>
      <c r="AG64" s="1652"/>
      <c r="AH64" s="1652"/>
      <c r="AI64" s="1652"/>
      <c r="AJ64" s="152" t="s">
        <v>637</v>
      </c>
    </row>
    <row r="65" spans="1:37" ht="18.75" customHeight="1" thickBot="1" x14ac:dyDescent="0.2">
      <c r="Q65" s="153"/>
      <c r="R65" s="153"/>
      <c r="S65" s="153"/>
      <c r="V65" s="154"/>
      <c r="W65" s="154" t="s">
        <v>640</v>
      </c>
      <c r="X65" s="154" t="s">
        <v>683</v>
      </c>
      <c r="Y65" s="1652" t="s">
        <v>685</v>
      </c>
      <c r="Z65" s="1652"/>
      <c r="AA65" s="1652"/>
      <c r="AB65" s="1652"/>
      <c r="AC65" s="1652"/>
      <c r="AD65" s="1652"/>
      <c r="AE65" s="151" t="s">
        <v>672</v>
      </c>
      <c r="AF65" s="200"/>
      <c r="AG65" s="200">
        <v>40</v>
      </c>
      <c r="AH65" s="200"/>
      <c r="AI65" s="151" t="s">
        <v>643</v>
      </c>
      <c r="AJ65" s="152" t="s">
        <v>637</v>
      </c>
    </row>
    <row r="66" spans="1:37" ht="33" customHeight="1" thickBot="1" x14ac:dyDescent="0.2">
      <c r="C66" s="156"/>
      <c r="F66" s="157"/>
      <c r="G66" s="157"/>
      <c r="H66" s="157"/>
      <c r="I66" s="157"/>
      <c r="J66" s="157"/>
      <c r="K66" s="153"/>
      <c r="L66" s="157"/>
      <c r="M66" s="157"/>
      <c r="N66" s="157"/>
      <c r="O66" s="157"/>
      <c r="P66" s="157"/>
      <c r="Q66" s="153"/>
      <c r="R66" s="156" t="s">
        <v>644</v>
      </c>
      <c r="S66" s="153"/>
      <c r="V66" s="154"/>
      <c r="W66" s="154"/>
      <c r="X66" s="154"/>
      <c r="Y66" s="153"/>
      <c r="Z66" s="1653">
        <v>17</v>
      </c>
      <c r="AA66" s="1654"/>
      <c r="AB66" s="193" t="s">
        <v>686</v>
      </c>
      <c r="AC66" s="1655">
        <v>0</v>
      </c>
      <c r="AD66" s="1656"/>
      <c r="AE66" s="153" t="s">
        <v>687</v>
      </c>
      <c r="AF66" s="1653">
        <v>9</v>
      </c>
      <c r="AG66" s="1654"/>
      <c r="AH66" s="193" t="s">
        <v>645</v>
      </c>
      <c r="AI66" s="1655">
        <v>0</v>
      </c>
      <c r="AJ66" s="1656"/>
      <c r="AK66" s="159" t="s">
        <v>648</v>
      </c>
    </row>
    <row r="67" spans="1:37" ht="14.25" thickBot="1" x14ac:dyDescent="0.2"/>
    <row r="68" spans="1:37" s="159" customFormat="1" ht="15.75" customHeight="1" x14ac:dyDescent="0.15">
      <c r="A68" s="1643" t="s">
        <v>649</v>
      </c>
      <c r="B68" s="1645"/>
      <c r="C68" s="1645" t="s">
        <v>650</v>
      </c>
      <c r="D68" s="1647" t="s">
        <v>651</v>
      </c>
      <c r="E68" s="160" t="s">
        <v>652</v>
      </c>
      <c r="F68" s="161">
        <v>1</v>
      </c>
      <c r="G68" s="161">
        <v>2</v>
      </c>
      <c r="H68" s="161">
        <v>3</v>
      </c>
      <c r="I68" s="161">
        <v>4</v>
      </c>
      <c r="J68" s="161">
        <v>5</v>
      </c>
      <c r="K68" s="161">
        <v>6</v>
      </c>
      <c r="L68" s="161">
        <v>7</v>
      </c>
      <c r="M68" s="161">
        <v>8</v>
      </c>
      <c r="N68" s="161">
        <v>9</v>
      </c>
      <c r="O68" s="161">
        <v>10</v>
      </c>
      <c r="P68" s="161">
        <v>11</v>
      </c>
      <c r="Q68" s="161">
        <v>12</v>
      </c>
      <c r="R68" s="161">
        <v>13</v>
      </c>
      <c r="S68" s="161">
        <v>14</v>
      </c>
      <c r="T68" s="161">
        <v>15</v>
      </c>
      <c r="U68" s="161">
        <v>16</v>
      </c>
      <c r="V68" s="161">
        <v>17</v>
      </c>
      <c r="W68" s="161">
        <v>18</v>
      </c>
      <c r="X68" s="161">
        <v>19</v>
      </c>
      <c r="Y68" s="161">
        <v>20</v>
      </c>
      <c r="Z68" s="161">
        <v>21</v>
      </c>
      <c r="AA68" s="161">
        <v>22</v>
      </c>
      <c r="AB68" s="161">
        <v>23</v>
      </c>
      <c r="AC68" s="161">
        <v>24</v>
      </c>
      <c r="AD68" s="161">
        <v>25</v>
      </c>
      <c r="AE68" s="161">
        <v>26</v>
      </c>
      <c r="AF68" s="161">
        <v>27</v>
      </c>
      <c r="AG68" s="161">
        <v>28</v>
      </c>
      <c r="AH68" s="161">
        <v>29</v>
      </c>
      <c r="AI68" s="161">
        <v>30</v>
      </c>
      <c r="AJ68" s="162">
        <v>31</v>
      </c>
      <c r="AK68" s="163" t="s">
        <v>653</v>
      </c>
    </row>
    <row r="69" spans="1:37" s="159" customFormat="1" ht="15.75" customHeight="1" thickBot="1" x14ac:dyDescent="0.2">
      <c r="A69" s="1644"/>
      <c r="B69" s="1646"/>
      <c r="C69" s="1646"/>
      <c r="D69" s="1648"/>
      <c r="E69" s="164" t="s">
        <v>654</v>
      </c>
      <c r="F69" s="202" t="s">
        <v>688</v>
      </c>
      <c r="G69" s="202" t="s">
        <v>689</v>
      </c>
      <c r="H69" s="202" t="s">
        <v>690</v>
      </c>
      <c r="I69" s="202" t="s">
        <v>691</v>
      </c>
      <c r="J69" s="202" t="s">
        <v>692</v>
      </c>
      <c r="K69" s="202" t="s">
        <v>693</v>
      </c>
      <c r="L69" s="202" t="s">
        <v>694</v>
      </c>
      <c r="M69" s="202" t="s">
        <v>695</v>
      </c>
      <c r="N69" s="202" t="s">
        <v>689</v>
      </c>
      <c r="O69" s="202" t="s">
        <v>690</v>
      </c>
      <c r="P69" s="202" t="s">
        <v>691</v>
      </c>
      <c r="Q69" s="202" t="s">
        <v>692</v>
      </c>
      <c r="R69" s="202" t="s">
        <v>693</v>
      </c>
      <c r="S69" s="202" t="s">
        <v>694</v>
      </c>
      <c r="T69" s="202" t="s">
        <v>695</v>
      </c>
      <c r="U69" s="202" t="s">
        <v>689</v>
      </c>
      <c r="V69" s="202" t="s">
        <v>690</v>
      </c>
      <c r="W69" s="202" t="s">
        <v>691</v>
      </c>
      <c r="X69" s="202" t="s">
        <v>692</v>
      </c>
      <c r="Y69" s="202" t="s">
        <v>693</v>
      </c>
      <c r="Z69" s="202" t="s">
        <v>694</v>
      </c>
      <c r="AA69" s="202" t="s">
        <v>695</v>
      </c>
      <c r="AB69" s="202" t="s">
        <v>689</v>
      </c>
      <c r="AC69" s="202" t="s">
        <v>690</v>
      </c>
      <c r="AD69" s="202" t="s">
        <v>691</v>
      </c>
      <c r="AE69" s="202" t="s">
        <v>692</v>
      </c>
      <c r="AF69" s="202" t="s">
        <v>693</v>
      </c>
      <c r="AG69" s="202" t="s">
        <v>694</v>
      </c>
      <c r="AH69" s="202" t="s">
        <v>695</v>
      </c>
      <c r="AI69" s="202" t="s">
        <v>689</v>
      </c>
      <c r="AJ69" s="203" t="s">
        <v>696</v>
      </c>
      <c r="AK69" s="167" t="s">
        <v>697</v>
      </c>
    </row>
    <row r="70" spans="1:37" s="159" customFormat="1" ht="26.25" customHeight="1" x14ac:dyDescent="0.15">
      <c r="A70" s="204" t="s">
        <v>698</v>
      </c>
      <c r="B70" s="169" t="s">
        <v>658</v>
      </c>
      <c r="C70" s="205" t="s">
        <v>699</v>
      </c>
      <c r="D70" s="206"/>
      <c r="E70" s="171"/>
      <c r="F70" s="207">
        <v>7</v>
      </c>
      <c r="G70" s="207">
        <v>9</v>
      </c>
      <c r="H70" s="207"/>
      <c r="I70" s="207"/>
      <c r="J70" s="207">
        <v>1</v>
      </c>
      <c r="K70" s="207">
        <v>2</v>
      </c>
      <c r="L70" s="207">
        <v>2</v>
      </c>
      <c r="M70" s="207">
        <v>7</v>
      </c>
      <c r="N70" s="207">
        <v>9</v>
      </c>
      <c r="O70" s="207"/>
      <c r="P70" s="207"/>
      <c r="Q70" s="207">
        <v>1</v>
      </c>
      <c r="R70" s="207">
        <v>2</v>
      </c>
      <c r="S70" s="207">
        <v>2</v>
      </c>
      <c r="T70" s="207">
        <v>7</v>
      </c>
      <c r="U70" s="207">
        <v>9</v>
      </c>
      <c r="V70" s="207"/>
      <c r="W70" s="207"/>
      <c r="X70" s="207">
        <v>1</v>
      </c>
      <c r="Y70" s="207">
        <v>2</v>
      </c>
      <c r="Z70" s="207">
        <v>2</v>
      </c>
      <c r="AA70" s="207">
        <v>7</v>
      </c>
      <c r="AB70" s="207">
        <v>9</v>
      </c>
      <c r="AC70" s="207"/>
      <c r="AD70" s="207"/>
      <c r="AE70" s="207">
        <v>1</v>
      </c>
      <c r="AF70" s="207">
        <v>2</v>
      </c>
      <c r="AG70" s="207">
        <v>2</v>
      </c>
      <c r="AH70" s="207">
        <v>7</v>
      </c>
      <c r="AI70" s="207">
        <v>9</v>
      </c>
      <c r="AJ70" s="208"/>
      <c r="AK70" s="209">
        <f>SUM(F70:AJ70)</f>
        <v>100</v>
      </c>
    </row>
    <row r="71" spans="1:37" s="159" customFormat="1" ht="26.25" customHeight="1" x14ac:dyDescent="0.15">
      <c r="A71" s="210" t="s">
        <v>698</v>
      </c>
      <c r="B71" s="176" t="s">
        <v>700</v>
      </c>
      <c r="C71" s="211" t="s">
        <v>701</v>
      </c>
      <c r="D71" s="212"/>
      <c r="E71" s="178"/>
      <c r="F71" s="213">
        <v>2</v>
      </c>
      <c r="G71" s="207">
        <v>7</v>
      </c>
      <c r="H71" s="207">
        <v>9</v>
      </c>
      <c r="I71" s="207"/>
      <c r="J71" s="207"/>
      <c r="K71" s="207">
        <v>1</v>
      </c>
      <c r="L71" s="207">
        <v>2</v>
      </c>
      <c r="M71" s="207">
        <v>2</v>
      </c>
      <c r="N71" s="207">
        <v>7</v>
      </c>
      <c r="O71" s="207">
        <v>9</v>
      </c>
      <c r="P71" s="207"/>
      <c r="Q71" s="207"/>
      <c r="R71" s="207">
        <v>1</v>
      </c>
      <c r="S71" s="207">
        <v>2</v>
      </c>
      <c r="T71" s="207">
        <v>2</v>
      </c>
      <c r="U71" s="207">
        <v>7</v>
      </c>
      <c r="V71" s="207">
        <v>9</v>
      </c>
      <c r="W71" s="207"/>
      <c r="X71" s="207"/>
      <c r="Y71" s="207">
        <v>1</v>
      </c>
      <c r="Z71" s="207">
        <v>2</v>
      </c>
      <c r="AA71" s="207">
        <v>2</v>
      </c>
      <c r="AB71" s="207">
        <v>7</v>
      </c>
      <c r="AC71" s="207">
        <v>9</v>
      </c>
      <c r="AD71" s="207"/>
      <c r="AE71" s="207"/>
      <c r="AF71" s="207">
        <v>1</v>
      </c>
      <c r="AG71" s="207">
        <v>2</v>
      </c>
      <c r="AH71" s="207">
        <v>2</v>
      </c>
      <c r="AI71" s="207">
        <v>7</v>
      </c>
      <c r="AJ71" s="207">
        <v>9</v>
      </c>
      <c r="AK71" s="209">
        <f t="shared" ref="AK71:AK87" si="0">SUM(F71:AJ71)</f>
        <v>102</v>
      </c>
    </row>
    <row r="72" spans="1:37" s="159" customFormat="1" ht="26.25" customHeight="1" x14ac:dyDescent="0.15">
      <c r="A72" s="210" t="s">
        <v>698</v>
      </c>
      <c r="B72" s="176" t="s">
        <v>656</v>
      </c>
      <c r="C72" s="211" t="s">
        <v>702</v>
      </c>
      <c r="D72" s="212"/>
      <c r="E72" s="178"/>
      <c r="F72" s="213">
        <v>2</v>
      </c>
      <c r="G72" s="213">
        <v>2</v>
      </c>
      <c r="H72" s="207">
        <v>2</v>
      </c>
      <c r="I72" s="207">
        <v>2</v>
      </c>
      <c r="J72" s="207"/>
      <c r="K72" s="207"/>
      <c r="L72" s="207">
        <v>1</v>
      </c>
      <c r="M72" s="207">
        <v>2</v>
      </c>
      <c r="N72" s="207">
        <v>2</v>
      </c>
      <c r="O72" s="207">
        <v>2</v>
      </c>
      <c r="P72" s="207">
        <v>2</v>
      </c>
      <c r="Q72" s="207"/>
      <c r="R72" s="207"/>
      <c r="S72" s="207">
        <v>1</v>
      </c>
      <c r="T72" s="207">
        <v>2</v>
      </c>
      <c r="U72" s="207">
        <v>2</v>
      </c>
      <c r="V72" s="207">
        <v>2</v>
      </c>
      <c r="W72" s="207">
        <v>2</v>
      </c>
      <c r="X72" s="207"/>
      <c r="Y72" s="207"/>
      <c r="Z72" s="207">
        <v>1</v>
      </c>
      <c r="AA72" s="207">
        <v>2</v>
      </c>
      <c r="AB72" s="207">
        <v>2</v>
      </c>
      <c r="AC72" s="207">
        <v>2</v>
      </c>
      <c r="AD72" s="207">
        <v>2</v>
      </c>
      <c r="AE72" s="213"/>
      <c r="AF72" s="213"/>
      <c r="AG72" s="207">
        <v>1</v>
      </c>
      <c r="AH72" s="207">
        <v>2</v>
      </c>
      <c r="AI72" s="207">
        <v>2</v>
      </c>
      <c r="AJ72" s="214">
        <v>2</v>
      </c>
      <c r="AK72" s="209">
        <f t="shared" si="0"/>
        <v>42</v>
      </c>
    </row>
    <row r="73" spans="1:37" s="159" customFormat="1" ht="26.25" customHeight="1" x14ac:dyDescent="0.15">
      <c r="A73" s="210" t="s">
        <v>698</v>
      </c>
      <c r="B73" s="176" t="s">
        <v>703</v>
      </c>
      <c r="C73" s="211" t="s">
        <v>704</v>
      </c>
      <c r="D73" s="212"/>
      <c r="E73" s="178"/>
      <c r="F73" s="207">
        <v>1</v>
      </c>
      <c r="G73" s="207">
        <v>1</v>
      </c>
      <c r="H73" s="207">
        <v>1</v>
      </c>
      <c r="I73" s="207">
        <v>7</v>
      </c>
      <c r="J73" s="207">
        <v>9</v>
      </c>
      <c r="K73" s="207"/>
      <c r="L73" s="207"/>
      <c r="M73" s="207">
        <v>1</v>
      </c>
      <c r="N73" s="207">
        <v>1</v>
      </c>
      <c r="O73" s="207">
        <v>1</v>
      </c>
      <c r="P73" s="207">
        <v>7</v>
      </c>
      <c r="Q73" s="207">
        <v>9</v>
      </c>
      <c r="R73" s="207"/>
      <c r="S73" s="207"/>
      <c r="T73" s="207">
        <v>1</v>
      </c>
      <c r="U73" s="207">
        <v>1</v>
      </c>
      <c r="V73" s="207">
        <v>1</v>
      </c>
      <c r="W73" s="207">
        <v>7</v>
      </c>
      <c r="X73" s="207">
        <v>9</v>
      </c>
      <c r="Y73" s="207"/>
      <c r="Z73" s="207"/>
      <c r="AA73" s="207">
        <v>1</v>
      </c>
      <c r="AB73" s="207">
        <v>1</v>
      </c>
      <c r="AC73" s="207">
        <v>1</v>
      </c>
      <c r="AD73" s="207">
        <v>7</v>
      </c>
      <c r="AE73" s="207">
        <v>9</v>
      </c>
      <c r="AF73" s="213"/>
      <c r="AG73" s="213"/>
      <c r="AH73" s="213">
        <v>1</v>
      </c>
      <c r="AI73" s="213">
        <v>1</v>
      </c>
      <c r="AJ73" s="214">
        <v>1</v>
      </c>
      <c r="AK73" s="209">
        <f t="shared" si="0"/>
        <v>79</v>
      </c>
    </row>
    <row r="74" spans="1:37" s="159" customFormat="1" ht="26.25" customHeight="1" x14ac:dyDescent="0.15">
      <c r="A74" s="210" t="s">
        <v>698</v>
      </c>
      <c r="B74" s="176" t="s">
        <v>676</v>
      </c>
      <c r="C74" s="211" t="s">
        <v>705</v>
      </c>
      <c r="D74" s="212"/>
      <c r="E74" s="178"/>
      <c r="F74" s="213"/>
      <c r="G74" s="207">
        <v>1</v>
      </c>
      <c r="H74" s="207">
        <v>2</v>
      </c>
      <c r="I74" s="207">
        <v>2</v>
      </c>
      <c r="J74" s="207">
        <v>7</v>
      </c>
      <c r="K74" s="207">
        <v>9</v>
      </c>
      <c r="L74" s="207"/>
      <c r="M74" s="207"/>
      <c r="N74" s="207">
        <v>1</v>
      </c>
      <c r="O74" s="207">
        <v>2</v>
      </c>
      <c r="P74" s="207">
        <v>2</v>
      </c>
      <c r="Q74" s="207">
        <v>7</v>
      </c>
      <c r="R74" s="207">
        <v>9</v>
      </c>
      <c r="S74" s="207"/>
      <c r="T74" s="207"/>
      <c r="U74" s="207">
        <v>1</v>
      </c>
      <c r="V74" s="207">
        <v>2</v>
      </c>
      <c r="W74" s="207">
        <v>2</v>
      </c>
      <c r="X74" s="207">
        <v>7</v>
      </c>
      <c r="Y74" s="207">
        <v>9</v>
      </c>
      <c r="Z74" s="207"/>
      <c r="AA74" s="207"/>
      <c r="AB74" s="207">
        <v>1</v>
      </c>
      <c r="AC74" s="207">
        <v>2</v>
      </c>
      <c r="AD74" s="207">
        <v>2</v>
      </c>
      <c r="AE74" s="207">
        <v>7</v>
      </c>
      <c r="AF74" s="207">
        <v>9</v>
      </c>
      <c r="AG74" s="213"/>
      <c r="AH74" s="213"/>
      <c r="AI74" s="213">
        <v>1</v>
      </c>
      <c r="AJ74" s="214">
        <v>2</v>
      </c>
      <c r="AK74" s="209">
        <f t="shared" si="0"/>
        <v>87</v>
      </c>
    </row>
    <row r="75" spans="1:37" s="159" customFormat="1" ht="26.25" customHeight="1" x14ac:dyDescent="0.15">
      <c r="A75" s="210" t="s">
        <v>698</v>
      </c>
      <c r="B75" s="176" t="s">
        <v>656</v>
      </c>
      <c r="C75" s="211" t="s">
        <v>706</v>
      </c>
      <c r="D75" s="212"/>
      <c r="E75" s="178"/>
      <c r="F75" s="213">
        <v>1</v>
      </c>
      <c r="G75" s="213">
        <v>1</v>
      </c>
      <c r="H75" s="213"/>
      <c r="I75" s="213"/>
      <c r="J75" s="213">
        <v>1</v>
      </c>
      <c r="K75" s="213">
        <v>1</v>
      </c>
      <c r="L75" s="213">
        <v>1</v>
      </c>
      <c r="M75" s="213">
        <v>1</v>
      </c>
      <c r="N75" s="213">
        <v>1</v>
      </c>
      <c r="O75" s="213"/>
      <c r="P75" s="213"/>
      <c r="Q75" s="213">
        <v>1</v>
      </c>
      <c r="R75" s="213">
        <v>1</v>
      </c>
      <c r="S75" s="213">
        <v>1</v>
      </c>
      <c r="T75" s="213">
        <v>1</v>
      </c>
      <c r="U75" s="213">
        <v>1</v>
      </c>
      <c r="V75" s="213"/>
      <c r="W75" s="213"/>
      <c r="X75" s="213">
        <v>1</v>
      </c>
      <c r="Y75" s="213">
        <v>1</v>
      </c>
      <c r="Z75" s="213">
        <v>1</v>
      </c>
      <c r="AA75" s="213">
        <v>1</v>
      </c>
      <c r="AB75" s="213">
        <v>1</v>
      </c>
      <c r="AC75" s="213"/>
      <c r="AD75" s="213"/>
      <c r="AE75" s="213">
        <v>1</v>
      </c>
      <c r="AF75" s="213">
        <v>1</v>
      </c>
      <c r="AG75" s="213">
        <v>1</v>
      </c>
      <c r="AH75" s="213">
        <v>1</v>
      </c>
      <c r="AI75" s="213">
        <v>1</v>
      </c>
      <c r="AJ75" s="214"/>
      <c r="AK75" s="209">
        <f t="shared" si="0"/>
        <v>22</v>
      </c>
    </row>
    <row r="76" spans="1:37" s="159" customFormat="1" ht="26.25" customHeight="1" x14ac:dyDescent="0.15">
      <c r="A76" s="210" t="s">
        <v>698</v>
      </c>
      <c r="B76" s="176" t="s">
        <v>703</v>
      </c>
      <c r="C76" s="211" t="s">
        <v>706</v>
      </c>
      <c r="D76" s="212" t="s">
        <v>707</v>
      </c>
      <c r="E76" s="178"/>
      <c r="F76" s="213"/>
      <c r="G76" s="213"/>
      <c r="H76" s="207">
        <v>7</v>
      </c>
      <c r="I76" s="207">
        <v>9</v>
      </c>
      <c r="J76" s="207"/>
      <c r="K76" s="207">
        <v>7</v>
      </c>
      <c r="L76" s="207">
        <v>9</v>
      </c>
      <c r="M76" s="207"/>
      <c r="N76" s="207"/>
      <c r="O76" s="207">
        <v>7</v>
      </c>
      <c r="P76" s="207">
        <v>9</v>
      </c>
      <c r="Q76" s="207"/>
      <c r="R76" s="207">
        <v>7</v>
      </c>
      <c r="S76" s="207">
        <v>9</v>
      </c>
      <c r="T76" s="207"/>
      <c r="U76" s="207"/>
      <c r="V76" s="207">
        <v>7</v>
      </c>
      <c r="W76" s="207">
        <v>9</v>
      </c>
      <c r="X76" s="207"/>
      <c r="Y76" s="207">
        <v>7</v>
      </c>
      <c r="Z76" s="207">
        <v>9</v>
      </c>
      <c r="AA76" s="207"/>
      <c r="AB76" s="207"/>
      <c r="AC76" s="207">
        <v>7</v>
      </c>
      <c r="AD76" s="207">
        <v>9</v>
      </c>
      <c r="AE76" s="207"/>
      <c r="AF76" s="207">
        <v>7</v>
      </c>
      <c r="AG76" s="207">
        <v>9</v>
      </c>
      <c r="AH76" s="213"/>
      <c r="AI76" s="213"/>
      <c r="AJ76" s="214">
        <v>7</v>
      </c>
      <c r="AK76" s="209">
        <f t="shared" si="0"/>
        <v>135</v>
      </c>
    </row>
    <row r="77" spans="1:37" s="159" customFormat="1" ht="26.25" customHeight="1" x14ac:dyDescent="0.15">
      <c r="A77" s="210" t="s">
        <v>698</v>
      </c>
      <c r="B77" s="176" t="s">
        <v>703</v>
      </c>
      <c r="C77" s="211" t="s">
        <v>704</v>
      </c>
      <c r="D77" s="212" t="s">
        <v>708</v>
      </c>
      <c r="E77" s="178"/>
      <c r="F77" s="213">
        <v>9</v>
      </c>
      <c r="G77" s="213"/>
      <c r="H77" s="213"/>
      <c r="I77" s="207"/>
      <c r="J77" s="207"/>
      <c r="K77" s="207"/>
      <c r="L77" s="207">
        <v>7</v>
      </c>
      <c r="M77" s="207">
        <v>9</v>
      </c>
      <c r="N77" s="207"/>
      <c r="O77" s="207"/>
      <c r="P77" s="207"/>
      <c r="Q77" s="207"/>
      <c r="R77" s="207"/>
      <c r="S77" s="207">
        <v>7</v>
      </c>
      <c r="T77" s="207">
        <v>9</v>
      </c>
      <c r="U77" s="207"/>
      <c r="V77" s="207"/>
      <c r="W77" s="207"/>
      <c r="X77" s="207"/>
      <c r="Y77" s="207"/>
      <c r="Z77" s="207">
        <v>7</v>
      </c>
      <c r="AA77" s="207">
        <v>9</v>
      </c>
      <c r="AB77" s="207"/>
      <c r="AC77" s="207"/>
      <c r="AD77" s="207"/>
      <c r="AE77" s="207"/>
      <c r="AF77" s="207"/>
      <c r="AG77" s="207">
        <v>7</v>
      </c>
      <c r="AH77" s="207">
        <v>9</v>
      </c>
      <c r="AI77" s="213"/>
      <c r="AJ77" s="214"/>
      <c r="AK77" s="209">
        <f t="shared" si="0"/>
        <v>73</v>
      </c>
    </row>
    <row r="78" spans="1:37" s="159" customFormat="1" ht="26.25" customHeight="1" x14ac:dyDescent="0.15">
      <c r="A78" s="210" t="s">
        <v>709</v>
      </c>
      <c r="B78" s="176" t="s">
        <v>656</v>
      </c>
      <c r="C78" s="211" t="s">
        <v>710</v>
      </c>
      <c r="D78" s="212"/>
      <c r="E78" s="178"/>
      <c r="F78" s="213">
        <v>7</v>
      </c>
      <c r="G78" s="213">
        <v>9</v>
      </c>
      <c r="H78" s="213"/>
      <c r="I78" s="213"/>
      <c r="J78" s="213">
        <v>1</v>
      </c>
      <c r="K78" s="213">
        <v>1</v>
      </c>
      <c r="L78" s="213">
        <v>1</v>
      </c>
      <c r="M78" s="213">
        <v>7</v>
      </c>
      <c r="N78" s="213">
        <v>9</v>
      </c>
      <c r="O78" s="213"/>
      <c r="P78" s="213"/>
      <c r="Q78" s="213">
        <v>1</v>
      </c>
      <c r="R78" s="213">
        <v>1</v>
      </c>
      <c r="S78" s="213">
        <v>1</v>
      </c>
      <c r="T78" s="213">
        <v>7</v>
      </c>
      <c r="U78" s="213">
        <v>9</v>
      </c>
      <c r="V78" s="213"/>
      <c r="W78" s="213"/>
      <c r="X78" s="213">
        <v>1</v>
      </c>
      <c r="Y78" s="213">
        <v>1</v>
      </c>
      <c r="Z78" s="213">
        <v>1</v>
      </c>
      <c r="AA78" s="213">
        <v>7</v>
      </c>
      <c r="AB78" s="213">
        <v>9</v>
      </c>
      <c r="AC78" s="213"/>
      <c r="AD78" s="213"/>
      <c r="AE78" s="213">
        <v>1</v>
      </c>
      <c r="AF78" s="213">
        <v>1</v>
      </c>
      <c r="AG78" s="213">
        <v>1</v>
      </c>
      <c r="AH78" s="213">
        <v>7</v>
      </c>
      <c r="AI78" s="213">
        <v>9</v>
      </c>
      <c r="AJ78" s="214"/>
      <c r="AK78" s="209">
        <f t="shared" si="0"/>
        <v>92</v>
      </c>
    </row>
    <row r="79" spans="1:37" s="159" customFormat="1" ht="26.25" customHeight="1" x14ac:dyDescent="0.15">
      <c r="A79" s="210" t="s">
        <v>709</v>
      </c>
      <c r="B79" s="176" t="s">
        <v>658</v>
      </c>
      <c r="C79" s="211" t="s">
        <v>710</v>
      </c>
      <c r="D79" s="212"/>
      <c r="E79" s="178"/>
      <c r="F79" s="213"/>
      <c r="G79" s="213">
        <v>7</v>
      </c>
      <c r="H79" s="213">
        <v>9</v>
      </c>
      <c r="I79" s="213"/>
      <c r="J79" s="213">
        <v>7</v>
      </c>
      <c r="K79" s="213">
        <v>9</v>
      </c>
      <c r="L79" s="213"/>
      <c r="M79" s="213">
        <v>1</v>
      </c>
      <c r="N79" s="213">
        <v>1</v>
      </c>
      <c r="O79" s="213"/>
      <c r="P79" s="213"/>
      <c r="Q79" s="213">
        <v>7</v>
      </c>
      <c r="R79" s="213">
        <v>9</v>
      </c>
      <c r="S79" s="213"/>
      <c r="T79" s="213"/>
      <c r="U79" s="213">
        <v>7</v>
      </c>
      <c r="V79" s="213">
        <v>9</v>
      </c>
      <c r="W79" s="213"/>
      <c r="X79" s="213">
        <v>2</v>
      </c>
      <c r="Y79" s="213">
        <v>1</v>
      </c>
      <c r="Z79" s="213"/>
      <c r="AA79" s="213"/>
      <c r="AB79" s="213">
        <v>7</v>
      </c>
      <c r="AC79" s="213">
        <v>9</v>
      </c>
      <c r="AD79" s="213"/>
      <c r="AE79" s="213">
        <v>7</v>
      </c>
      <c r="AF79" s="213">
        <v>9</v>
      </c>
      <c r="AG79" s="213"/>
      <c r="AH79" s="213"/>
      <c r="AI79" s="213">
        <v>2</v>
      </c>
      <c r="AJ79" s="214">
        <v>2</v>
      </c>
      <c r="AK79" s="209">
        <f>SUM(F79:AJ79)</f>
        <v>105</v>
      </c>
    </row>
    <row r="80" spans="1:37" s="159" customFormat="1" ht="26.25" customHeight="1" x14ac:dyDescent="0.15">
      <c r="A80" s="210" t="s">
        <v>709</v>
      </c>
      <c r="B80" s="176" t="s">
        <v>703</v>
      </c>
      <c r="C80" s="211" t="s">
        <v>702</v>
      </c>
      <c r="D80" s="212"/>
      <c r="E80" s="178"/>
      <c r="F80" s="213">
        <v>1</v>
      </c>
      <c r="G80" s="213">
        <v>2</v>
      </c>
      <c r="H80" s="213">
        <v>7</v>
      </c>
      <c r="I80" s="213">
        <v>9</v>
      </c>
      <c r="J80" s="213"/>
      <c r="K80" s="213"/>
      <c r="L80" s="213">
        <v>2</v>
      </c>
      <c r="M80" s="213">
        <v>1</v>
      </c>
      <c r="N80" s="213">
        <v>2</v>
      </c>
      <c r="O80" s="213">
        <v>7</v>
      </c>
      <c r="P80" s="213">
        <v>9</v>
      </c>
      <c r="Q80" s="213"/>
      <c r="R80" s="213"/>
      <c r="S80" s="213">
        <v>2</v>
      </c>
      <c r="T80" s="213">
        <v>1</v>
      </c>
      <c r="U80" s="213">
        <v>2</v>
      </c>
      <c r="V80" s="213">
        <v>7</v>
      </c>
      <c r="W80" s="213">
        <v>9</v>
      </c>
      <c r="X80" s="213"/>
      <c r="Y80" s="213"/>
      <c r="Z80" s="213">
        <v>2</v>
      </c>
      <c r="AA80" s="213">
        <v>2</v>
      </c>
      <c r="AB80" s="213">
        <v>2</v>
      </c>
      <c r="AC80" s="213">
        <v>7</v>
      </c>
      <c r="AD80" s="213">
        <v>9</v>
      </c>
      <c r="AE80" s="213"/>
      <c r="AF80" s="213"/>
      <c r="AG80" s="213">
        <v>2</v>
      </c>
      <c r="AH80" s="213">
        <v>1</v>
      </c>
      <c r="AI80" s="213">
        <v>2</v>
      </c>
      <c r="AJ80" s="214">
        <v>7</v>
      </c>
      <c r="AK80" s="209">
        <f t="shared" si="0"/>
        <v>95</v>
      </c>
    </row>
    <row r="81" spans="1:37" s="159" customFormat="1" ht="26.25" customHeight="1" x14ac:dyDescent="0.15">
      <c r="A81" s="210" t="s">
        <v>709</v>
      </c>
      <c r="B81" s="176" t="s">
        <v>700</v>
      </c>
      <c r="C81" s="211" t="s">
        <v>710</v>
      </c>
      <c r="D81" s="212"/>
      <c r="E81" s="178"/>
      <c r="F81" s="213"/>
      <c r="G81" s="213">
        <v>1</v>
      </c>
      <c r="H81" s="213">
        <v>1</v>
      </c>
      <c r="I81" s="213">
        <v>1</v>
      </c>
      <c r="J81" s="213">
        <v>1</v>
      </c>
      <c r="K81" s="213">
        <v>7</v>
      </c>
      <c r="L81" s="213">
        <v>9</v>
      </c>
      <c r="M81" s="213"/>
      <c r="N81" s="213">
        <v>1</v>
      </c>
      <c r="O81" s="213">
        <v>1</v>
      </c>
      <c r="P81" s="213">
        <v>1</v>
      </c>
      <c r="Q81" s="213"/>
      <c r="R81" s="213">
        <v>1</v>
      </c>
      <c r="S81" s="213">
        <v>1</v>
      </c>
      <c r="T81" s="213">
        <v>1</v>
      </c>
      <c r="U81" s="213"/>
      <c r="V81" s="213">
        <v>1</v>
      </c>
      <c r="W81" s="213">
        <v>1</v>
      </c>
      <c r="X81" s="213"/>
      <c r="Y81" s="213">
        <v>1</v>
      </c>
      <c r="Z81" s="213">
        <v>1</v>
      </c>
      <c r="AA81" s="213">
        <v>1</v>
      </c>
      <c r="AB81" s="213">
        <v>1</v>
      </c>
      <c r="AC81" s="213">
        <v>1</v>
      </c>
      <c r="AD81" s="213">
        <v>1</v>
      </c>
      <c r="AE81" s="213"/>
      <c r="AF81" s="213">
        <v>1</v>
      </c>
      <c r="AG81" s="213">
        <v>1</v>
      </c>
      <c r="AH81" s="213">
        <v>1</v>
      </c>
      <c r="AI81" s="213">
        <v>7</v>
      </c>
      <c r="AJ81" s="214">
        <v>9</v>
      </c>
      <c r="AK81" s="209">
        <f t="shared" si="0"/>
        <v>53</v>
      </c>
    </row>
    <row r="82" spans="1:37" s="159" customFormat="1" ht="26.25" customHeight="1" x14ac:dyDescent="0.15">
      <c r="A82" s="210" t="s">
        <v>709</v>
      </c>
      <c r="B82" s="176" t="s">
        <v>700</v>
      </c>
      <c r="C82" s="211" t="s">
        <v>710</v>
      </c>
      <c r="D82" s="212"/>
      <c r="E82" s="178"/>
      <c r="F82" s="213">
        <v>9</v>
      </c>
      <c r="G82" s="213"/>
      <c r="H82" s="213">
        <v>1</v>
      </c>
      <c r="I82" s="213">
        <v>1</v>
      </c>
      <c r="J82" s="213">
        <v>1</v>
      </c>
      <c r="K82" s="213"/>
      <c r="L82" s="213">
        <v>7</v>
      </c>
      <c r="M82" s="213">
        <v>9</v>
      </c>
      <c r="N82" s="213"/>
      <c r="O82" s="213">
        <v>1</v>
      </c>
      <c r="P82" s="213">
        <v>7</v>
      </c>
      <c r="Q82" s="213">
        <v>9</v>
      </c>
      <c r="R82" s="213"/>
      <c r="S82" s="213">
        <v>1</v>
      </c>
      <c r="T82" s="213">
        <v>1</v>
      </c>
      <c r="U82" s="213">
        <v>1</v>
      </c>
      <c r="V82" s="213"/>
      <c r="W82" s="213">
        <v>1</v>
      </c>
      <c r="X82" s="213">
        <v>7</v>
      </c>
      <c r="Y82" s="213">
        <v>9</v>
      </c>
      <c r="Z82" s="213"/>
      <c r="AA82" s="213">
        <v>1</v>
      </c>
      <c r="AB82" s="213">
        <v>1</v>
      </c>
      <c r="AC82" s="213">
        <v>1</v>
      </c>
      <c r="AD82" s="213">
        <v>7</v>
      </c>
      <c r="AE82" s="213">
        <v>9</v>
      </c>
      <c r="AF82" s="213"/>
      <c r="AG82" s="213">
        <v>1</v>
      </c>
      <c r="AH82" s="213"/>
      <c r="AI82" s="213">
        <v>1</v>
      </c>
      <c r="AJ82" s="214">
        <v>1</v>
      </c>
      <c r="AK82" s="209">
        <f t="shared" si="0"/>
        <v>87</v>
      </c>
    </row>
    <row r="83" spans="1:37" s="159" customFormat="1" ht="26.25" customHeight="1" x14ac:dyDescent="0.15">
      <c r="A83" s="210" t="s">
        <v>709</v>
      </c>
      <c r="B83" s="176" t="s">
        <v>703</v>
      </c>
      <c r="C83" s="211" t="s">
        <v>699</v>
      </c>
      <c r="D83" s="215"/>
      <c r="E83" s="196"/>
      <c r="F83" s="216">
        <v>2</v>
      </c>
      <c r="G83" s="216"/>
      <c r="H83" s="216"/>
      <c r="I83" s="216">
        <v>1</v>
      </c>
      <c r="J83" s="216">
        <v>1</v>
      </c>
      <c r="K83" s="216">
        <v>2</v>
      </c>
      <c r="L83" s="216">
        <v>2</v>
      </c>
      <c r="M83" s="216">
        <v>1</v>
      </c>
      <c r="N83" s="216"/>
      <c r="O83" s="216"/>
      <c r="P83" s="216">
        <v>2</v>
      </c>
      <c r="Q83" s="216">
        <v>1</v>
      </c>
      <c r="R83" s="216">
        <v>1</v>
      </c>
      <c r="S83" s="216">
        <v>7</v>
      </c>
      <c r="T83" s="216">
        <v>9</v>
      </c>
      <c r="U83" s="216"/>
      <c r="V83" s="216">
        <v>1</v>
      </c>
      <c r="W83" s="216">
        <v>2</v>
      </c>
      <c r="X83" s="216">
        <v>1</v>
      </c>
      <c r="Y83" s="216">
        <v>7</v>
      </c>
      <c r="Z83" s="216">
        <v>9</v>
      </c>
      <c r="AA83" s="216"/>
      <c r="AB83" s="216">
        <v>1</v>
      </c>
      <c r="AC83" s="216">
        <v>1</v>
      </c>
      <c r="AD83" s="216"/>
      <c r="AE83" s="216"/>
      <c r="AF83" s="216">
        <v>1</v>
      </c>
      <c r="AG83" s="216">
        <v>7</v>
      </c>
      <c r="AH83" s="216">
        <v>9</v>
      </c>
      <c r="AI83" s="216"/>
      <c r="AJ83" s="217"/>
      <c r="AK83" s="209">
        <f t="shared" si="0"/>
        <v>68</v>
      </c>
    </row>
    <row r="84" spans="1:37" s="159" customFormat="1" ht="26.25" customHeight="1" x14ac:dyDescent="0.15">
      <c r="A84" s="210" t="s">
        <v>709</v>
      </c>
      <c r="B84" s="176" t="s">
        <v>703</v>
      </c>
      <c r="C84" s="211" t="s">
        <v>705</v>
      </c>
      <c r="D84" s="215"/>
      <c r="E84" s="196"/>
      <c r="F84" s="216">
        <v>2</v>
      </c>
      <c r="G84" s="216">
        <v>1</v>
      </c>
      <c r="H84" s="216">
        <v>1</v>
      </c>
      <c r="I84" s="216">
        <v>1</v>
      </c>
      <c r="J84" s="216">
        <v>1</v>
      </c>
      <c r="K84" s="216"/>
      <c r="L84" s="216"/>
      <c r="M84" s="216">
        <v>2</v>
      </c>
      <c r="N84" s="216">
        <v>1</v>
      </c>
      <c r="O84" s="216">
        <v>1</v>
      </c>
      <c r="P84" s="216"/>
      <c r="Q84" s="216">
        <v>1</v>
      </c>
      <c r="R84" s="216">
        <v>1</v>
      </c>
      <c r="S84" s="216"/>
      <c r="T84" s="216">
        <v>2</v>
      </c>
      <c r="U84" s="216">
        <v>1</v>
      </c>
      <c r="V84" s="216">
        <v>1</v>
      </c>
      <c r="W84" s="216">
        <v>1</v>
      </c>
      <c r="X84" s="216">
        <v>1</v>
      </c>
      <c r="Y84" s="216"/>
      <c r="Z84" s="216">
        <v>7</v>
      </c>
      <c r="AA84" s="216">
        <v>9</v>
      </c>
      <c r="AB84" s="216"/>
      <c r="AC84" s="216">
        <v>1</v>
      </c>
      <c r="AD84" s="216">
        <v>2</v>
      </c>
      <c r="AE84" s="216"/>
      <c r="AF84" s="216">
        <v>1</v>
      </c>
      <c r="AG84" s="216">
        <v>1</v>
      </c>
      <c r="AH84" s="216"/>
      <c r="AI84" s="216"/>
      <c r="AJ84" s="217"/>
      <c r="AK84" s="209">
        <f t="shared" si="0"/>
        <v>39</v>
      </c>
    </row>
    <row r="85" spans="1:37" s="159" customFormat="1" ht="26.25" customHeight="1" x14ac:dyDescent="0.15">
      <c r="A85" s="210" t="s">
        <v>709</v>
      </c>
      <c r="B85" s="176" t="s">
        <v>678</v>
      </c>
      <c r="C85" s="211" t="s">
        <v>710</v>
      </c>
      <c r="D85" s="215"/>
      <c r="E85" s="196"/>
      <c r="F85" s="216"/>
      <c r="G85" s="216"/>
      <c r="H85" s="216">
        <v>1</v>
      </c>
      <c r="I85" s="216">
        <v>1</v>
      </c>
      <c r="J85" s="216">
        <v>1</v>
      </c>
      <c r="K85" s="216">
        <v>1</v>
      </c>
      <c r="L85" s="216">
        <v>1</v>
      </c>
      <c r="M85" s="216"/>
      <c r="N85" s="216"/>
      <c r="O85" s="216">
        <v>1</v>
      </c>
      <c r="P85" s="216">
        <v>1</v>
      </c>
      <c r="Q85" s="216">
        <v>1</v>
      </c>
      <c r="R85" s="216">
        <v>1</v>
      </c>
      <c r="S85" s="216">
        <v>1</v>
      </c>
      <c r="T85" s="216"/>
      <c r="U85" s="216"/>
      <c r="V85" s="216">
        <v>1</v>
      </c>
      <c r="W85" s="216">
        <v>1</v>
      </c>
      <c r="X85" s="216">
        <v>1</v>
      </c>
      <c r="Y85" s="216">
        <v>1</v>
      </c>
      <c r="Z85" s="216">
        <v>1</v>
      </c>
      <c r="AA85" s="216"/>
      <c r="AB85" s="216"/>
      <c r="AC85" s="216">
        <v>1</v>
      </c>
      <c r="AD85" s="216">
        <v>1</v>
      </c>
      <c r="AE85" s="216">
        <v>1</v>
      </c>
      <c r="AF85" s="216">
        <v>1</v>
      </c>
      <c r="AG85" s="216">
        <v>1</v>
      </c>
      <c r="AH85" s="216"/>
      <c r="AI85" s="216"/>
      <c r="AJ85" s="217">
        <v>1</v>
      </c>
      <c r="AK85" s="209">
        <f t="shared" si="0"/>
        <v>21</v>
      </c>
    </row>
    <row r="86" spans="1:37" s="159" customFormat="1" ht="26.25" customHeight="1" x14ac:dyDescent="0.15">
      <c r="A86" s="210" t="s">
        <v>709</v>
      </c>
      <c r="B86" s="176" t="s">
        <v>703</v>
      </c>
      <c r="C86" s="211" t="s">
        <v>699</v>
      </c>
      <c r="D86" s="215"/>
      <c r="E86" s="196"/>
      <c r="F86" s="216">
        <v>1</v>
      </c>
      <c r="G86" s="216">
        <v>1</v>
      </c>
      <c r="H86" s="216">
        <v>1</v>
      </c>
      <c r="I86" s="216"/>
      <c r="J86" s="216">
        <v>1</v>
      </c>
      <c r="K86" s="216">
        <v>1</v>
      </c>
      <c r="L86" s="216"/>
      <c r="M86" s="216">
        <v>1</v>
      </c>
      <c r="N86" s="216">
        <v>1</v>
      </c>
      <c r="O86" s="216">
        <v>1</v>
      </c>
      <c r="P86" s="216"/>
      <c r="Q86" s="216">
        <v>1</v>
      </c>
      <c r="R86" s="216">
        <v>1</v>
      </c>
      <c r="S86" s="216"/>
      <c r="T86" s="216">
        <v>1</v>
      </c>
      <c r="U86" s="216">
        <v>1</v>
      </c>
      <c r="V86" s="216">
        <v>1</v>
      </c>
      <c r="W86" s="216"/>
      <c r="X86" s="216">
        <v>1</v>
      </c>
      <c r="Y86" s="216">
        <v>1</v>
      </c>
      <c r="Z86" s="216"/>
      <c r="AA86" s="216">
        <v>1</v>
      </c>
      <c r="AB86" s="216">
        <v>1</v>
      </c>
      <c r="AC86" s="216">
        <v>1</v>
      </c>
      <c r="AD86" s="216"/>
      <c r="AE86" s="216">
        <v>1</v>
      </c>
      <c r="AF86" s="216">
        <v>1</v>
      </c>
      <c r="AG86" s="216"/>
      <c r="AH86" s="216">
        <v>1</v>
      </c>
      <c r="AI86" s="216">
        <v>1</v>
      </c>
      <c r="AJ86" s="217">
        <v>1</v>
      </c>
      <c r="AK86" s="209">
        <f t="shared" si="0"/>
        <v>23</v>
      </c>
    </row>
    <row r="87" spans="1:37" s="159" customFormat="1" ht="26.25" customHeight="1" x14ac:dyDescent="0.15">
      <c r="A87" s="210" t="s">
        <v>709</v>
      </c>
      <c r="B87" s="176" t="s">
        <v>676</v>
      </c>
      <c r="C87" s="211" t="s">
        <v>710</v>
      </c>
      <c r="D87" s="215" t="s">
        <v>711</v>
      </c>
      <c r="E87" s="196"/>
      <c r="F87" s="216"/>
      <c r="G87" s="216"/>
      <c r="H87" s="216"/>
      <c r="I87" s="216">
        <v>7</v>
      </c>
      <c r="J87" s="216">
        <v>9</v>
      </c>
      <c r="K87" s="216"/>
      <c r="L87" s="216"/>
      <c r="M87" s="216"/>
      <c r="N87" s="216">
        <v>7</v>
      </c>
      <c r="O87" s="216">
        <v>9</v>
      </c>
      <c r="P87" s="216"/>
      <c r="Q87" s="216"/>
      <c r="R87" s="216">
        <v>7</v>
      </c>
      <c r="S87" s="216">
        <v>9</v>
      </c>
      <c r="T87" s="216"/>
      <c r="U87" s="216"/>
      <c r="V87" s="216"/>
      <c r="W87" s="216">
        <v>7</v>
      </c>
      <c r="X87" s="216">
        <v>9</v>
      </c>
      <c r="Y87" s="216"/>
      <c r="Z87" s="216"/>
      <c r="AA87" s="216"/>
      <c r="AB87" s="216"/>
      <c r="AC87" s="216"/>
      <c r="AD87" s="216"/>
      <c r="AE87" s="216"/>
      <c r="AF87" s="216">
        <v>7</v>
      </c>
      <c r="AG87" s="216">
        <v>9</v>
      </c>
      <c r="AH87" s="216"/>
      <c r="AI87" s="216"/>
      <c r="AJ87" s="217"/>
      <c r="AK87" s="209">
        <f t="shared" si="0"/>
        <v>80</v>
      </c>
    </row>
    <row r="88" spans="1:37" ht="26.25" customHeight="1" thickBot="1" x14ac:dyDescent="0.2">
      <c r="A88" s="182"/>
      <c r="B88" s="183" t="s">
        <v>712</v>
      </c>
      <c r="C88" s="183"/>
      <c r="D88" s="218"/>
      <c r="E88" s="185"/>
      <c r="F88" s="186"/>
      <c r="G88" s="186"/>
      <c r="H88" s="186"/>
      <c r="I88" s="186"/>
      <c r="J88" s="186"/>
      <c r="K88" s="186"/>
      <c r="L88" s="186"/>
      <c r="M88" s="186"/>
      <c r="N88" s="186"/>
      <c r="O88" s="186"/>
      <c r="P88" s="186"/>
      <c r="Q88" s="186"/>
      <c r="R88" s="186"/>
      <c r="S88" s="186"/>
      <c r="T88" s="186"/>
      <c r="U88" s="186"/>
      <c r="V88" s="186"/>
      <c r="W88" s="186"/>
      <c r="X88" s="186"/>
      <c r="Y88" s="186"/>
      <c r="Z88" s="186"/>
      <c r="AA88" s="186"/>
      <c r="AB88" s="186"/>
      <c r="AC88" s="186"/>
      <c r="AD88" s="186"/>
      <c r="AE88" s="186"/>
      <c r="AF88" s="186"/>
      <c r="AG88" s="186"/>
      <c r="AH88" s="186"/>
      <c r="AI88" s="186"/>
      <c r="AJ88" s="187"/>
      <c r="AK88" s="188"/>
    </row>
    <row r="89" spans="1:37" ht="21" customHeight="1" thickTop="1" thickBot="1" x14ac:dyDescent="0.2">
      <c r="A89" s="189"/>
      <c r="B89" s="190"/>
      <c r="C89" s="190"/>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1" t="s">
        <v>660</v>
      </c>
      <c r="AK89" s="219">
        <f>SUM(AK70:AK88)</f>
        <v>1303</v>
      </c>
    </row>
    <row r="90" spans="1:37" ht="21" customHeight="1" x14ac:dyDescent="0.15">
      <c r="A90" s="156"/>
      <c r="B90" s="156"/>
    </row>
    <row r="91" spans="1:37" ht="19.5" customHeight="1" x14ac:dyDescent="0.15">
      <c r="A91" s="156"/>
      <c r="B91" s="156"/>
    </row>
    <row r="92" spans="1:37" ht="19.5" customHeight="1" x14ac:dyDescent="0.15">
      <c r="A92" s="150" t="s">
        <v>679</v>
      </c>
    </row>
    <row r="93" spans="1:37" ht="18.75" customHeight="1" x14ac:dyDescent="0.15">
      <c r="M93" s="152" t="s">
        <v>636</v>
      </c>
      <c r="O93" s="153" t="s">
        <v>630</v>
      </c>
      <c r="R93" s="154" t="s">
        <v>631</v>
      </c>
      <c r="W93" s="154" t="s">
        <v>632</v>
      </c>
      <c r="X93" s="154" t="s">
        <v>713</v>
      </c>
      <c r="Y93" s="1639" t="s">
        <v>633</v>
      </c>
      <c r="Z93" s="1639"/>
      <c r="AA93" s="1639"/>
      <c r="AB93" s="1639"/>
      <c r="AC93" s="1639"/>
      <c r="AD93" s="1639"/>
      <c r="AE93" s="1639"/>
      <c r="AF93" s="1639"/>
      <c r="AG93" s="1639"/>
      <c r="AH93" s="1639"/>
      <c r="AI93" s="1639"/>
      <c r="AJ93" s="152" t="s">
        <v>714</v>
      </c>
    </row>
    <row r="94" spans="1:37" ht="18.75" customHeight="1" x14ac:dyDescent="0.15">
      <c r="H94" s="154" t="s">
        <v>635</v>
      </c>
      <c r="I94" s="151" t="s">
        <v>683</v>
      </c>
      <c r="J94" s="155">
        <v>1</v>
      </c>
      <c r="K94" s="155">
        <v>4</v>
      </c>
      <c r="L94" s="155"/>
      <c r="M94" s="155"/>
      <c r="N94" s="155"/>
      <c r="O94" s="155"/>
      <c r="P94" s="155"/>
      <c r="Q94" s="155"/>
      <c r="R94" s="155"/>
      <c r="S94" s="155"/>
      <c r="T94" s="151" t="s">
        <v>637</v>
      </c>
      <c r="V94" s="154"/>
      <c r="W94" s="154" t="s">
        <v>638</v>
      </c>
      <c r="X94" s="154" t="s">
        <v>713</v>
      </c>
      <c r="Y94" s="1652" t="s">
        <v>684</v>
      </c>
      <c r="Z94" s="1652"/>
      <c r="AA94" s="1652"/>
      <c r="AB94" s="1652"/>
      <c r="AC94" s="1652"/>
      <c r="AD94" s="1652"/>
      <c r="AE94" s="1652"/>
      <c r="AF94" s="1652"/>
      <c r="AG94" s="1652"/>
      <c r="AH94" s="1652"/>
      <c r="AI94" s="1652"/>
      <c r="AJ94" s="152" t="s">
        <v>714</v>
      </c>
    </row>
    <row r="95" spans="1:37" ht="18.75" customHeight="1" thickBot="1" x14ac:dyDescent="0.2">
      <c r="Q95" s="153"/>
      <c r="R95" s="153"/>
      <c r="S95" s="153"/>
      <c r="V95" s="154"/>
      <c r="W95" s="154" t="s">
        <v>640</v>
      </c>
      <c r="X95" s="154" t="s">
        <v>680</v>
      </c>
      <c r="Y95" s="1652" t="s">
        <v>685</v>
      </c>
      <c r="Z95" s="1652"/>
      <c r="AA95" s="1652"/>
      <c r="AB95" s="1652"/>
      <c r="AC95" s="1652"/>
      <c r="AD95" s="1652"/>
      <c r="AE95" s="153" t="s">
        <v>672</v>
      </c>
      <c r="AF95" s="153"/>
      <c r="AG95" s="220" t="s">
        <v>715</v>
      </c>
      <c r="AH95" s="153"/>
      <c r="AI95" s="153" t="s">
        <v>643</v>
      </c>
      <c r="AJ95" s="152" t="s">
        <v>634</v>
      </c>
    </row>
    <row r="96" spans="1:37" ht="33" customHeight="1" thickBot="1" x14ac:dyDescent="0.2">
      <c r="C96" s="156"/>
      <c r="F96" s="157"/>
      <c r="G96" s="157"/>
      <c r="H96" s="157"/>
      <c r="I96" s="157"/>
      <c r="J96" s="157"/>
      <c r="K96" s="153"/>
      <c r="L96" s="157"/>
      <c r="M96" s="157"/>
      <c r="N96" s="157"/>
      <c r="O96" s="157"/>
      <c r="P96" s="157"/>
      <c r="Q96" s="153"/>
      <c r="R96" s="156" t="s">
        <v>644</v>
      </c>
      <c r="S96" s="153"/>
      <c r="V96" s="154"/>
      <c r="W96" s="154"/>
      <c r="X96" s="154"/>
      <c r="Y96" s="153"/>
      <c r="Z96" s="1653">
        <v>17</v>
      </c>
      <c r="AA96" s="1654"/>
      <c r="AB96" s="193" t="s">
        <v>716</v>
      </c>
      <c r="AC96" s="1655">
        <v>0</v>
      </c>
      <c r="AD96" s="1656"/>
      <c r="AE96" s="153" t="s">
        <v>646</v>
      </c>
      <c r="AF96" s="1653">
        <v>9</v>
      </c>
      <c r="AG96" s="1654"/>
      <c r="AH96" s="193" t="s">
        <v>645</v>
      </c>
      <c r="AI96" s="1655">
        <v>0</v>
      </c>
      <c r="AJ96" s="1656"/>
      <c r="AK96" s="159" t="s">
        <v>648</v>
      </c>
    </row>
    <row r="97" spans="1:37" ht="14.25" thickBot="1" x14ac:dyDescent="0.2"/>
    <row r="98" spans="1:37" s="159" customFormat="1" ht="15.75" customHeight="1" x14ac:dyDescent="0.15">
      <c r="A98" s="1643" t="s">
        <v>649</v>
      </c>
      <c r="B98" s="1645"/>
      <c r="C98" s="1645" t="s">
        <v>650</v>
      </c>
      <c r="D98" s="1647" t="s">
        <v>651</v>
      </c>
      <c r="E98" s="160" t="s">
        <v>652</v>
      </c>
      <c r="F98" s="161">
        <v>1</v>
      </c>
      <c r="G98" s="161">
        <v>2</v>
      </c>
      <c r="H98" s="161">
        <v>3</v>
      </c>
      <c r="I98" s="161">
        <v>4</v>
      </c>
      <c r="J98" s="161">
        <v>5</v>
      </c>
      <c r="K98" s="161">
        <v>6</v>
      </c>
      <c r="L98" s="161">
        <v>7</v>
      </c>
      <c r="M98" s="161">
        <v>8</v>
      </c>
      <c r="N98" s="161">
        <v>9</v>
      </c>
      <c r="O98" s="161">
        <v>10</v>
      </c>
      <c r="P98" s="161">
        <v>11</v>
      </c>
      <c r="Q98" s="161">
        <v>12</v>
      </c>
      <c r="R98" s="161">
        <v>13</v>
      </c>
      <c r="S98" s="161">
        <v>14</v>
      </c>
      <c r="T98" s="161">
        <v>15</v>
      </c>
      <c r="U98" s="161">
        <v>16</v>
      </c>
      <c r="V98" s="161">
        <v>17</v>
      </c>
      <c r="W98" s="161">
        <v>18</v>
      </c>
      <c r="X98" s="161">
        <v>19</v>
      </c>
      <c r="Y98" s="161">
        <v>20</v>
      </c>
      <c r="Z98" s="161">
        <v>21</v>
      </c>
      <c r="AA98" s="161">
        <v>22</v>
      </c>
      <c r="AB98" s="161">
        <v>23</v>
      </c>
      <c r="AC98" s="161">
        <v>24</v>
      </c>
      <c r="AD98" s="161">
        <v>25</v>
      </c>
      <c r="AE98" s="161">
        <v>26</v>
      </c>
      <c r="AF98" s="161">
        <v>27</v>
      </c>
      <c r="AG98" s="161">
        <v>28</v>
      </c>
      <c r="AH98" s="161">
        <v>29</v>
      </c>
      <c r="AI98" s="161">
        <v>30</v>
      </c>
      <c r="AJ98" s="162">
        <v>31</v>
      </c>
      <c r="AK98" s="163" t="s">
        <v>653</v>
      </c>
    </row>
    <row r="99" spans="1:37" s="159" customFormat="1" ht="15.75" customHeight="1" thickBot="1" x14ac:dyDescent="0.2">
      <c r="A99" s="1644"/>
      <c r="B99" s="1646"/>
      <c r="C99" s="1646"/>
      <c r="D99" s="1648"/>
      <c r="E99" s="164" t="s">
        <v>654</v>
      </c>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6"/>
      <c r="AK99" s="167" t="s">
        <v>675</v>
      </c>
    </row>
    <row r="100" spans="1:37" s="159" customFormat="1" ht="26.25" customHeight="1" x14ac:dyDescent="0.15">
      <c r="A100" s="168"/>
      <c r="B100" s="169" t="s">
        <v>676</v>
      </c>
      <c r="C100" s="169"/>
      <c r="D100" s="221"/>
      <c r="E100" s="171"/>
      <c r="F100" s="172"/>
      <c r="G100" s="172"/>
      <c r="H100" s="172"/>
      <c r="I100" s="172"/>
      <c r="J100" s="172"/>
      <c r="K100" s="172"/>
      <c r="L100" s="172"/>
      <c r="M100" s="172"/>
      <c r="N100" s="172"/>
      <c r="O100" s="172"/>
      <c r="P100" s="172"/>
      <c r="Q100" s="172"/>
      <c r="R100" s="172"/>
      <c r="S100" s="172"/>
      <c r="T100" s="172"/>
      <c r="U100" s="172"/>
      <c r="V100" s="172"/>
      <c r="W100" s="172"/>
      <c r="X100" s="172"/>
      <c r="Y100" s="172"/>
      <c r="Z100" s="172"/>
      <c r="AA100" s="172"/>
      <c r="AB100" s="172"/>
      <c r="AC100" s="172"/>
      <c r="AD100" s="172"/>
      <c r="AE100" s="172"/>
      <c r="AF100" s="172"/>
      <c r="AG100" s="172"/>
      <c r="AH100" s="172"/>
      <c r="AI100" s="172"/>
      <c r="AJ100" s="173"/>
      <c r="AK100" s="174"/>
    </row>
    <row r="101" spans="1:37" s="159" customFormat="1" ht="26.25" customHeight="1" x14ac:dyDescent="0.15">
      <c r="A101" s="194"/>
      <c r="B101" s="176" t="s">
        <v>656</v>
      </c>
      <c r="C101" s="176"/>
      <c r="D101" s="222"/>
      <c r="E101" s="196"/>
      <c r="F101" s="197"/>
      <c r="G101" s="197"/>
      <c r="H101" s="197"/>
      <c r="I101" s="197"/>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c r="AG101" s="197"/>
      <c r="AH101" s="197"/>
      <c r="AI101" s="197"/>
      <c r="AJ101" s="198"/>
      <c r="AK101" s="199"/>
    </row>
    <row r="102" spans="1:37" s="159" customFormat="1" ht="26.25" customHeight="1" x14ac:dyDescent="0.15">
      <c r="A102" s="194"/>
      <c r="B102" s="176" t="s">
        <v>656</v>
      </c>
      <c r="C102" s="176"/>
      <c r="D102" s="222"/>
      <c r="E102" s="196"/>
      <c r="F102" s="197"/>
      <c r="G102" s="197"/>
      <c r="H102" s="197"/>
      <c r="I102" s="197"/>
      <c r="J102" s="197"/>
      <c r="K102" s="197"/>
      <c r="L102" s="197"/>
      <c r="M102" s="197"/>
      <c r="N102" s="197"/>
      <c r="O102" s="197"/>
      <c r="P102" s="197"/>
      <c r="Q102" s="197"/>
      <c r="R102" s="197"/>
      <c r="S102" s="197"/>
      <c r="T102" s="197"/>
      <c r="U102" s="197"/>
      <c r="V102" s="197"/>
      <c r="W102" s="197"/>
      <c r="X102" s="197"/>
      <c r="Y102" s="197"/>
      <c r="Z102" s="197"/>
      <c r="AA102" s="197"/>
      <c r="AB102" s="197"/>
      <c r="AC102" s="197"/>
      <c r="AD102" s="197"/>
      <c r="AE102" s="197"/>
      <c r="AF102" s="197"/>
      <c r="AG102" s="197"/>
      <c r="AH102" s="197"/>
      <c r="AI102" s="197"/>
      <c r="AJ102" s="198"/>
      <c r="AK102" s="199"/>
    </row>
    <row r="103" spans="1:37" s="159" customFormat="1" ht="26.25" customHeight="1" x14ac:dyDescent="0.15">
      <c r="A103" s="194"/>
      <c r="B103" s="176" t="s">
        <v>678</v>
      </c>
      <c r="C103" s="176"/>
      <c r="D103" s="222"/>
      <c r="E103" s="196"/>
      <c r="F103" s="197"/>
      <c r="G103" s="197"/>
      <c r="H103" s="197"/>
      <c r="I103" s="197"/>
      <c r="J103" s="197"/>
      <c r="K103" s="197"/>
      <c r="L103" s="197"/>
      <c r="M103" s="197"/>
      <c r="N103" s="197"/>
      <c r="O103" s="197"/>
      <c r="P103" s="197"/>
      <c r="Q103" s="197"/>
      <c r="R103" s="197"/>
      <c r="S103" s="197"/>
      <c r="T103" s="197"/>
      <c r="U103" s="197"/>
      <c r="V103" s="197"/>
      <c r="W103" s="197"/>
      <c r="X103" s="197"/>
      <c r="Y103" s="197"/>
      <c r="Z103" s="197"/>
      <c r="AA103" s="197"/>
      <c r="AB103" s="197"/>
      <c r="AC103" s="197"/>
      <c r="AD103" s="197"/>
      <c r="AE103" s="197"/>
      <c r="AF103" s="197"/>
      <c r="AG103" s="197"/>
      <c r="AH103" s="197"/>
      <c r="AI103" s="197"/>
      <c r="AJ103" s="198"/>
      <c r="AK103" s="199"/>
    </row>
    <row r="104" spans="1:37" s="159" customFormat="1" ht="26.25" customHeight="1" x14ac:dyDescent="0.15">
      <c r="A104" s="194"/>
      <c r="B104" s="176" t="s">
        <v>656</v>
      </c>
      <c r="C104" s="176"/>
      <c r="D104" s="222"/>
      <c r="E104" s="196"/>
      <c r="F104" s="197"/>
      <c r="G104" s="197"/>
      <c r="H104" s="197"/>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c r="AG104" s="197"/>
      <c r="AH104" s="197"/>
      <c r="AI104" s="197"/>
      <c r="AJ104" s="198"/>
      <c r="AK104" s="199"/>
    </row>
    <row r="105" spans="1:37" s="159" customFormat="1" ht="26.25" customHeight="1" x14ac:dyDescent="0.15">
      <c r="A105" s="194"/>
      <c r="B105" s="176" t="s">
        <v>657</v>
      </c>
      <c r="C105" s="176"/>
      <c r="D105" s="222"/>
      <c r="E105" s="196"/>
      <c r="F105" s="197"/>
      <c r="G105" s="197"/>
      <c r="H105" s="197"/>
      <c r="I105" s="223"/>
      <c r="J105" s="223"/>
      <c r="K105" s="224"/>
      <c r="L105" s="224"/>
      <c r="M105" s="197"/>
      <c r="N105" s="197"/>
      <c r="O105" s="197"/>
      <c r="P105" s="197"/>
      <c r="Q105" s="197"/>
      <c r="R105" s="197"/>
      <c r="S105" s="197"/>
      <c r="T105" s="197"/>
      <c r="U105" s="197"/>
      <c r="V105" s="197"/>
      <c r="W105" s="225" t="s">
        <v>717</v>
      </c>
      <c r="X105" s="226" t="s">
        <v>718</v>
      </c>
      <c r="Y105" s="227">
        <v>1</v>
      </c>
      <c r="Z105" s="197"/>
      <c r="AA105" s="197"/>
      <c r="AB105" s="197"/>
      <c r="AC105" s="197"/>
      <c r="AD105" s="197"/>
      <c r="AE105" s="197"/>
      <c r="AF105" s="197"/>
      <c r="AG105" s="197"/>
      <c r="AH105" s="197"/>
      <c r="AI105" s="197"/>
      <c r="AJ105" s="198"/>
      <c r="AK105" s="199"/>
    </row>
    <row r="106" spans="1:37" s="159" customFormat="1" ht="26.25" customHeight="1" x14ac:dyDescent="0.15">
      <c r="A106" s="194"/>
      <c r="B106" s="176" t="s">
        <v>676</v>
      </c>
      <c r="C106" s="176"/>
      <c r="D106" s="222"/>
      <c r="E106" s="196"/>
      <c r="F106" s="197"/>
      <c r="G106" s="197"/>
      <c r="H106" s="197"/>
      <c r="I106" s="225" t="s">
        <v>719</v>
      </c>
      <c r="J106" s="228" t="s">
        <v>720</v>
      </c>
      <c r="K106" s="229">
        <v>7</v>
      </c>
      <c r="L106" s="197"/>
      <c r="M106" s="197"/>
      <c r="N106" s="197"/>
      <c r="O106" s="197"/>
      <c r="P106" s="197"/>
      <c r="Q106" s="197"/>
      <c r="R106" s="197"/>
      <c r="S106" s="197"/>
      <c r="T106" s="197"/>
      <c r="U106" s="197"/>
      <c r="V106" s="197"/>
      <c r="W106" s="225" t="s">
        <v>721</v>
      </c>
      <c r="X106" s="228" t="s">
        <v>722</v>
      </c>
      <c r="Y106" s="227">
        <v>2</v>
      </c>
      <c r="Z106" s="197"/>
      <c r="AA106" s="197"/>
      <c r="AB106" s="197"/>
      <c r="AC106" s="197"/>
      <c r="AD106" s="197"/>
      <c r="AE106" s="197"/>
      <c r="AF106" s="197"/>
      <c r="AG106" s="197"/>
      <c r="AH106" s="197"/>
      <c r="AI106" s="197"/>
      <c r="AJ106" s="198"/>
      <c r="AK106" s="199"/>
    </row>
    <row r="107" spans="1:37" s="159" customFormat="1" ht="26.25" customHeight="1" x14ac:dyDescent="0.15">
      <c r="A107" s="194"/>
      <c r="B107" s="176" t="s">
        <v>712</v>
      </c>
      <c r="C107" s="176"/>
      <c r="D107" s="222"/>
      <c r="E107" s="196"/>
      <c r="F107" s="197"/>
      <c r="G107" s="197"/>
      <c r="H107" s="197"/>
      <c r="I107" s="225" t="s">
        <v>723</v>
      </c>
      <c r="J107" s="228" t="s">
        <v>724</v>
      </c>
      <c r="K107" s="230">
        <v>9</v>
      </c>
      <c r="L107" s="197"/>
      <c r="M107" s="197"/>
      <c r="N107" s="197"/>
      <c r="O107" s="197"/>
      <c r="P107" s="197"/>
      <c r="Q107" s="197"/>
      <c r="R107" s="197"/>
      <c r="S107" s="197"/>
      <c r="T107" s="197"/>
      <c r="U107" s="197"/>
      <c r="V107" s="197"/>
      <c r="W107" s="225" t="s">
        <v>725</v>
      </c>
      <c r="X107" s="228" t="s">
        <v>726</v>
      </c>
      <c r="Y107" s="227">
        <v>3</v>
      </c>
      <c r="Z107" s="197"/>
      <c r="AA107" s="197"/>
      <c r="AB107" s="197"/>
      <c r="AC107" s="197"/>
      <c r="AD107" s="197"/>
      <c r="AE107" s="197"/>
      <c r="AF107" s="197"/>
      <c r="AG107" s="197"/>
      <c r="AH107" s="197"/>
      <c r="AI107" s="197"/>
      <c r="AJ107" s="198"/>
      <c r="AK107" s="199"/>
    </row>
    <row r="108" spans="1:37" ht="26.25" customHeight="1" thickBot="1" x14ac:dyDescent="0.2">
      <c r="A108" s="182"/>
      <c r="B108" s="183" t="s">
        <v>656</v>
      </c>
      <c r="C108" s="183"/>
      <c r="D108" s="218"/>
      <c r="E108" s="185"/>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86"/>
      <c r="AI108" s="186"/>
      <c r="AJ108" s="187"/>
      <c r="AK108" s="188"/>
    </row>
    <row r="109" spans="1:37" ht="21" customHeight="1" thickTop="1" thickBot="1" x14ac:dyDescent="0.2">
      <c r="A109" s="189"/>
      <c r="B109" s="190"/>
      <c r="C109" s="190"/>
      <c r="D109" s="190"/>
      <c r="E109" s="190"/>
      <c r="F109" s="190"/>
      <c r="G109" s="190"/>
      <c r="H109" s="190"/>
      <c r="I109" s="190"/>
      <c r="J109" s="190"/>
      <c r="K109" s="190"/>
      <c r="L109" s="190"/>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1" t="s">
        <v>660</v>
      </c>
      <c r="AK109" s="192"/>
    </row>
    <row r="110" spans="1:37" s="233" customFormat="1" ht="15" customHeight="1" thickBot="1" x14ac:dyDescent="0.2">
      <c r="A110" s="231"/>
      <c r="B110" s="231"/>
      <c r="C110" s="232"/>
      <c r="D110" s="232"/>
      <c r="E110" s="232"/>
      <c r="F110" s="232"/>
      <c r="G110" s="232"/>
      <c r="H110" s="232"/>
      <c r="I110" s="232"/>
      <c r="J110" s="232"/>
      <c r="K110" s="232"/>
      <c r="L110" s="232"/>
      <c r="M110" s="232"/>
      <c r="N110" s="232"/>
      <c r="O110" s="232"/>
      <c r="P110" s="232"/>
      <c r="Q110" s="232"/>
      <c r="R110" s="232"/>
      <c r="S110" s="232"/>
      <c r="T110" s="232"/>
      <c r="U110" s="232"/>
      <c r="V110" s="232"/>
      <c r="W110" s="232"/>
      <c r="X110" s="232"/>
      <c r="Y110" s="232"/>
      <c r="Z110" s="232"/>
      <c r="AA110" s="232"/>
      <c r="AB110" s="232"/>
      <c r="AC110" s="232"/>
      <c r="AD110" s="232"/>
      <c r="AE110" s="232"/>
      <c r="AF110" s="232"/>
      <c r="AG110" s="232"/>
      <c r="AH110" s="232"/>
      <c r="AI110" s="232"/>
      <c r="AJ110" s="232"/>
      <c r="AK110" s="232"/>
    </row>
    <row r="111" spans="1:37" s="235" customFormat="1" ht="15" customHeight="1" x14ac:dyDescent="0.15">
      <c r="A111" s="234"/>
      <c r="B111" s="234"/>
    </row>
    <row r="112" spans="1:37" ht="19.5" customHeight="1" x14ac:dyDescent="0.15">
      <c r="A112" s="150" t="s">
        <v>679</v>
      </c>
    </row>
    <row r="113" spans="1:37" ht="18.75" customHeight="1" x14ac:dyDescent="0.15">
      <c r="M113" s="152" t="s">
        <v>727</v>
      </c>
      <c r="O113" s="153" t="s">
        <v>630</v>
      </c>
      <c r="R113" s="154" t="s">
        <v>631</v>
      </c>
      <c r="W113" s="154" t="s">
        <v>632</v>
      </c>
      <c r="X113" s="154" t="s">
        <v>727</v>
      </c>
      <c r="Y113" s="1639" t="s">
        <v>633</v>
      </c>
      <c r="Z113" s="1639"/>
      <c r="AA113" s="1639"/>
      <c r="AB113" s="1639"/>
      <c r="AC113" s="1639"/>
      <c r="AD113" s="1639"/>
      <c r="AE113" s="1639"/>
      <c r="AF113" s="1639"/>
      <c r="AG113" s="1639"/>
      <c r="AH113" s="1639"/>
      <c r="AI113" s="1639"/>
      <c r="AJ113" s="152" t="s">
        <v>671</v>
      </c>
    </row>
    <row r="114" spans="1:37" ht="18.75" customHeight="1" x14ac:dyDescent="0.15">
      <c r="H114" s="154" t="s">
        <v>635</v>
      </c>
      <c r="I114" s="151" t="s">
        <v>682</v>
      </c>
      <c r="J114" s="155">
        <v>1</v>
      </c>
      <c r="K114" s="155">
        <v>4</v>
      </c>
      <c r="L114" s="155"/>
      <c r="M114" s="155"/>
      <c r="N114" s="155"/>
      <c r="O114" s="155"/>
      <c r="P114" s="155"/>
      <c r="Q114" s="155"/>
      <c r="R114" s="155"/>
      <c r="S114" s="155"/>
      <c r="T114" s="151" t="s">
        <v>728</v>
      </c>
      <c r="V114" s="154"/>
      <c r="W114" s="154" t="s">
        <v>638</v>
      </c>
      <c r="X114" s="154" t="s">
        <v>682</v>
      </c>
      <c r="Y114" s="1652" t="s">
        <v>684</v>
      </c>
      <c r="Z114" s="1652"/>
      <c r="AA114" s="1652"/>
      <c r="AB114" s="1652"/>
      <c r="AC114" s="1652"/>
      <c r="AD114" s="1652"/>
      <c r="AE114" s="1652"/>
      <c r="AF114" s="1652"/>
      <c r="AG114" s="1652"/>
      <c r="AH114" s="1652"/>
      <c r="AI114" s="1652"/>
      <c r="AJ114" s="152" t="s">
        <v>729</v>
      </c>
    </row>
    <row r="115" spans="1:37" ht="18.75" customHeight="1" thickBot="1" x14ac:dyDescent="0.2">
      <c r="Q115" s="153"/>
      <c r="R115" s="153"/>
      <c r="S115" s="153"/>
      <c r="V115" s="154"/>
      <c r="W115" s="154" t="s">
        <v>640</v>
      </c>
      <c r="X115" s="154" t="s">
        <v>727</v>
      </c>
      <c r="Y115" s="1652" t="s">
        <v>685</v>
      </c>
      <c r="Z115" s="1652"/>
      <c r="AA115" s="1652"/>
      <c r="AB115" s="1652"/>
      <c r="AC115" s="1652"/>
      <c r="AD115" s="1652"/>
      <c r="AE115" s="153" t="s">
        <v>730</v>
      </c>
      <c r="AF115" s="153"/>
      <c r="AG115" s="220" t="s">
        <v>708</v>
      </c>
      <c r="AH115" s="153"/>
      <c r="AI115" s="153" t="s">
        <v>643</v>
      </c>
      <c r="AJ115" s="152" t="s">
        <v>731</v>
      </c>
    </row>
    <row r="116" spans="1:37" ht="33" customHeight="1" thickBot="1" x14ac:dyDescent="0.2">
      <c r="C116" s="156"/>
      <c r="F116" s="157"/>
      <c r="G116" s="157"/>
      <c r="H116" s="157"/>
      <c r="I116" s="157"/>
      <c r="J116" s="157"/>
      <c r="K116" s="153"/>
      <c r="L116" s="157"/>
      <c r="M116" s="157"/>
      <c r="N116" s="157"/>
      <c r="O116" s="157"/>
      <c r="P116" s="157"/>
      <c r="Q116" s="153"/>
      <c r="R116" s="156" t="s">
        <v>644</v>
      </c>
      <c r="S116" s="153"/>
      <c r="V116" s="154"/>
      <c r="W116" s="154"/>
      <c r="X116" s="154"/>
      <c r="Y116" s="153"/>
      <c r="Z116" s="1657">
        <v>16</v>
      </c>
      <c r="AA116" s="1658"/>
      <c r="AB116" s="193" t="s">
        <v>686</v>
      </c>
      <c r="AC116" s="1659">
        <v>0</v>
      </c>
      <c r="AD116" s="1660"/>
      <c r="AE116" s="153" t="s">
        <v>732</v>
      </c>
      <c r="AF116" s="1657">
        <v>9</v>
      </c>
      <c r="AG116" s="1658"/>
      <c r="AH116" s="193" t="s">
        <v>645</v>
      </c>
      <c r="AI116" s="1659">
        <v>30</v>
      </c>
      <c r="AJ116" s="1660"/>
      <c r="AK116" s="159" t="s">
        <v>648</v>
      </c>
    </row>
    <row r="117" spans="1:37" ht="14.25" thickBot="1" x14ac:dyDescent="0.2"/>
    <row r="118" spans="1:37" s="159" customFormat="1" ht="15.75" customHeight="1" x14ac:dyDescent="0.15">
      <c r="A118" s="1643" t="s">
        <v>649</v>
      </c>
      <c r="B118" s="1645"/>
      <c r="C118" s="1645" t="s">
        <v>650</v>
      </c>
      <c r="D118" s="1647" t="s">
        <v>651</v>
      </c>
      <c r="E118" s="160" t="s">
        <v>652</v>
      </c>
      <c r="F118" s="161">
        <v>1</v>
      </c>
      <c r="G118" s="161">
        <v>2</v>
      </c>
      <c r="H118" s="161">
        <v>3</v>
      </c>
      <c r="I118" s="161">
        <v>4</v>
      </c>
      <c r="J118" s="161">
        <v>5</v>
      </c>
      <c r="K118" s="161">
        <v>6</v>
      </c>
      <c r="L118" s="161">
        <v>7</v>
      </c>
      <c r="M118" s="161">
        <v>8</v>
      </c>
      <c r="N118" s="161">
        <v>9</v>
      </c>
      <c r="O118" s="161">
        <v>10</v>
      </c>
      <c r="P118" s="161">
        <v>11</v>
      </c>
      <c r="Q118" s="161">
        <v>12</v>
      </c>
      <c r="R118" s="161">
        <v>13</v>
      </c>
      <c r="S118" s="161">
        <v>14</v>
      </c>
      <c r="T118" s="161">
        <v>15</v>
      </c>
      <c r="U118" s="161">
        <v>16</v>
      </c>
      <c r="V118" s="161">
        <v>17</v>
      </c>
      <c r="W118" s="161">
        <v>18</v>
      </c>
      <c r="X118" s="161">
        <v>19</v>
      </c>
      <c r="Y118" s="161">
        <v>20</v>
      </c>
      <c r="Z118" s="161">
        <v>21</v>
      </c>
      <c r="AA118" s="161">
        <v>22</v>
      </c>
      <c r="AB118" s="161">
        <v>23</v>
      </c>
      <c r="AC118" s="161">
        <v>24</v>
      </c>
      <c r="AD118" s="161">
        <v>25</v>
      </c>
      <c r="AE118" s="161">
        <v>26</v>
      </c>
      <c r="AF118" s="161">
        <v>27</v>
      </c>
      <c r="AG118" s="161">
        <v>28</v>
      </c>
      <c r="AH118" s="161">
        <v>29</v>
      </c>
      <c r="AI118" s="161">
        <v>30</v>
      </c>
      <c r="AJ118" s="162">
        <v>31</v>
      </c>
      <c r="AK118" s="163" t="s">
        <v>653</v>
      </c>
    </row>
    <row r="119" spans="1:37" s="159" customFormat="1" ht="15.75" customHeight="1" thickBot="1" x14ac:dyDescent="0.2">
      <c r="A119" s="1644"/>
      <c r="B119" s="1646"/>
      <c r="C119" s="1646"/>
      <c r="D119" s="1648"/>
      <c r="E119" s="164" t="s">
        <v>654</v>
      </c>
      <c r="F119" s="165"/>
      <c r="G119" s="165"/>
      <c r="H119" s="165"/>
      <c r="I119" s="165"/>
      <c r="J119" s="165"/>
      <c r="K119" s="165"/>
      <c r="L119" s="165"/>
      <c r="M119" s="165"/>
      <c r="N119" s="165"/>
      <c r="O119" s="165"/>
      <c r="P119" s="165"/>
      <c r="Q119" s="165"/>
      <c r="R119" s="165"/>
      <c r="S119" s="165"/>
      <c r="T119" s="165"/>
      <c r="U119" s="165"/>
      <c r="V119" s="165"/>
      <c r="W119" s="165"/>
      <c r="X119" s="165"/>
      <c r="Y119" s="165"/>
      <c r="Z119" s="165"/>
      <c r="AA119" s="165"/>
      <c r="AB119" s="165"/>
      <c r="AC119" s="165"/>
      <c r="AD119" s="165"/>
      <c r="AE119" s="165"/>
      <c r="AF119" s="165"/>
      <c r="AG119" s="165"/>
      <c r="AH119" s="165"/>
      <c r="AI119" s="165"/>
      <c r="AJ119" s="166"/>
      <c r="AK119" s="167" t="s">
        <v>733</v>
      </c>
    </row>
    <row r="120" spans="1:37" s="159" customFormat="1" ht="26.25" customHeight="1" x14ac:dyDescent="0.15">
      <c r="A120" s="168"/>
      <c r="B120" s="169" t="s">
        <v>678</v>
      </c>
      <c r="C120" s="169"/>
      <c r="D120" s="221"/>
      <c r="E120" s="171"/>
      <c r="F120" s="172"/>
      <c r="G120" s="172"/>
      <c r="H120" s="172"/>
      <c r="I120" s="172"/>
      <c r="J120" s="172"/>
      <c r="K120" s="172"/>
      <c r="L120" s="172"/>
      <c r="M120" s="172"/>
      <c r="N120" s="172"/>
      <c r="O120" s="172"/>
      <c r="P120" s="172"/>
      <c r="Q120" s="172"/>
      <c r="R120" s="172"/>
      <c r="S120" s="172"/>
      <c r="T120" s="172"/>
      <c r="U120" s="172"/>
      <c r="V120" s="172"/>
      <c r="W120" s="172"/>
      <c r="X120" s="172"/>
      <c r="Y120" s="172"/>
      <c r="Z120" s="172"/>
      <c r="AA120" s="172"/>
      <c r="AB120" s="172"/>
      <c r="AC120" s="172"/>
      <c r="AD120" s="172"/>
      <c r="AE120" s="172"/>
      <c r="AF120" s="172"/>
      <c r="AG120" s="172"/>
      <c r="AH120" s="172"/>
      <c r="AI120" s="172"/>
      <c r="AJ120" s="173"/>
      <c r="AK120" s="174"/>
    </row>
    <row r="121" spans="1:37" s="159" customFormat="1" ht="26.25" customHeight="1" x14ac:dyDescent="0.15">
      <c r="A121" s="194"/>
      <c r="B121" s="176" t="s">
        <v>676</v>
      </c>
      <c r="C121" s="176"/>
      <c r="D121" s="222"/>
      <c r="E121" s="196"/>
      <c r="F121" s="197"/>
      <c r="G121" s="197"/>
      <c r="H121" s="197"/>
      <c r="I121" s="197"/>
      <c r="J121" s="197"/>
      <c r="K121" s="197"/>
      <c r="L121" s="197"/>
      <c r="M121" s="197"/>
      <c r="N121" s="197"/>
      <c r="O121" s="197"/>
      <c r="P121" s="197"/>
      <c r="Q121" s="197"/>
      <c r="R121" s="197"/>
      <c r="S121" s="197"/>
      <c r="T121" s="197"/>
      <c r="U121" s="197"/>
      <c r="V121" s="197"/>
      <c r="W121" s="197"/>
      <c r="X121" s="197"/>
      <c r="Y121" s="197"/>
      <c r="Z121" s="197"/>
      <c r="AA121" s="197"/>
      <c r="AB121" s="197"/>
      <c r="AC121" s="197"/>
      <c r="AD121" s="197"/>
      <c r="AE121" s="197"/>
      <c r="AF121" s="197"/>
      <c r="AG121" s="197"/>
      <c r="AH121" s="197"/>
      <c r="AI121" s="197"/>
      <c r="AJ121" s="198"/>
      <c r="AK121" s="199"/>
    </row>
    <row r="122" spans="1:37" ht="26.25" customHeight="1" thickBot="1" x14ac:dyDescent="0.2">
      <c r="A122" s="182"/>
      <c r="B122" s="183" t="s">
        <v>658</v>
      </c>
      <c r="C122" s="183"/>
      <c r="D122" s="218"/>
      <c r="E122" s="185"/>
      <c r="F122" s="186"/>
      <c r="G122" s="186"/>
      <c r="H122" s="186"/>
      <c r="I122" s="186"/>
      <c r="J122" s="186"/>
      <c r="K122" s="186"/>
      <c r="L122" s="186"/>
      <c r="M122" s="186"/>
      <c r="N122" s="186"/>
      <c r="O122" s="186"/>
      <c r="P122" s="186"/>
      <c r="Q122" s="186"/>
      <c r="R122" s="186"/>
      <c r="S122" s="186"/>
      <c r="T122" s="186"/>
      <c r="U122" s="186"/>
      <c r="V122" s="186"/>
      <c r="W122" s="186"/>
      <c r="X122" s="186"/>
      <c r="Y122" s="186"/>
      <c r="Z122" s="186"/>
      <c r="AA122" s="186"/>
      <c r="AB122" s="186"/>
      <c r="AC122" s="186"/>
      <c r="AD122" s="186"/>
      <c r="AE122" s="186"/>
      <c r="AF122" s="186"/>
      <c r="AG122" s="186"/>
      <c r="AH122" s="186"/>
      <c r="AI122" s="186"/>
      <c r="AJ122" s="187"/>
      <c r="AK122" s="188"/>
    </row>
    <row r="123" spans="1:37" ht="21" customHeight="1" thickTop="1" thickBot="1" x14ac:dyDescent="0.2">
      <c r="A123" s="189"/>
      <c r="B123" s="190"/>
      <c r="C123" s="190"/>
      <c r="D123" s="190"/>
      <c r="E123" s="190"/>
      <c r="F123" s="190"/>
      <c r="G123" s="190"/>
      <c r="H123" s="190"/>
      <c r="I123" s="190"/>
      <c r="J123" s="190"/>
      <c r="K123" s="190"/>
      <c r="L123" s="190"/>
      <c r="M123" s="190"/>
      <c r="N123" s="190"/>
      <c r="O123" s="190"/>
      <c r="P123" s="190"/>
      <c r="Q123" s="190"/>
      <c r="R123" s="190"/>
      <c r="S123" s="190"/>
      <c r="T123" s="190"/>
      <c r="U123" s="190"/>
      <c r="V123" s="190"/>
      <c r="W123" s="190"/>
      <c r="X123" s="190"/>
      <c r="Y123" s="190"/>
      <c r="Z123" s="190"/>
      <c r="AA123" s="190"/>
      <c r="AB123" s="190"/>
      <c r="AC123" s="190"/>
      <c r="AD123" s="190"/>
      <c r="AE123" s="190"/>
      <c r="AF123" s="190"/>
      <c r="AG123" s="190"/>
      <c r="AH123" s="190"/>
      <c r="AI123" s="190"/>
      <c r="AJ123" s="191" t="s">
        <v>660</v>
      </c>
      <c r="AK123" s="192"/>
    </row>
    <row r="124" spans="1:37" ht="21" customHeight="1" x14ac:dyDescent="0.15">
      <c r="A124" s="156"/>
      <c r="B124" s="156"/>
    </row>
    <row r="125" spans="1:37" ht="19.5" customHeight="1" x14ac:dyDescent="0.15">
      <c r="A125" s="156"/>
      <c r="B125" s="156"/>
    </row>
    <row r="126" spans="1:37" ht="19.5" customHeight="1" x14ac:dyDescent="0.15">
      <c r="A126" s="156"/>
      <c r="B126" s="156"/>
    </row>
    <row r="127" spans="1:37" ht="19.5" customHeight="1" x14ac:dyDescent="0.15">
      <c r="A127" s="156"/>
      <c r="B127" s="156"/>
    </row>
    <row r="128" spans="1:37" ht="19.5" customHeight="1" x14ac:dyDescent="0.15">
      <c r="A128" s="156"/>
      <c r="B128" s="156"/>
    </row>
    <row r="129" spans="1:2" ht="19.5" customHeight="1" x14ac:dyDescent="0.15">
      <c r="A129" s="156"/>
      <c r="B129" s="156"/>
    </row>
    <row r="130" spans="1:2" ht="19.5" customHeight="1" x14ac:dyDescent="0.15">
      <c r="A130" s="156"/>
      <c r="B130" s="156"/>
    </row>
    <row r="131" spans="1:2" ht="19.5" customHeight="1" x14ac:dyDescent="0.15">
      <c r="A131" s="156"/>
      <c r="B131" s="156"/>
    </row>
    <row r="132" spans="1:2" ht="19.5" customHeight="1" x14ac:dyDescent="0.15">
      <c r="A132" s="156"/>
      <c r="B132" s="156"/>
    </row>
    <row r="133" spans="1:2" ht="19.5" customHeight="1" x14ac:dyDescent="0.15">
      <c r="A133" s="156"/>
      <c r="B133" s="156"/>
    </row>
  </sheetData>
  <mergeCells count="55">
    <mergeCell ref="A118:A119"/>
    <mergeCell ref="B118:B119"/>
    <mergeCell ref="C118:C119"/>
    <mergeCell ref="D118:D119"/>
    <mergeCell ref="Y113:AI113"/>
    <mergeCell ref="Y114:AI114"/>
    <mergeCell ref="Y115:AD115"/>
    <mergeCell ref="Z116:AA116"/>
    <mergeCell ref="AC116:AD116"/>
    <mergeCell ref="AF116:AG116"/>
    <mergeCell ref="AI116:AJ116"/>
    <mergeCell ref="Y95:AD95"/>
    <mergeCell ref="Z96:AA96"/>
    <mergeCell ref="AC96:AD96"/>
    <mergeCell ref="AF96:AG96"/>
    <mergeCell ref="AI96:AJ96"/>
    <mergeCell ref="A98:A99"/>
    <mergeCell ref="B98:B99"/>
    <mergeCell ref="C98:C99"/>
    <mergeCell ref="D98:D99"/>
    <mergeCell ref="A68:A69"/>
    <mergeCell ref="B68:B69"/>
    <mergeCell ref="C68:C69"/>
    <mergeCell ref="D68:D69"/>
    <mergeCell ref="Y93:AI93"/>
    <mergeCell ref="Y94:AI94"/>
    <mergeCell ref="Y63:AI63"/>
    <mergeCell ref="Y64:AI64"/>
    <mergeCell ref="Y65:AD65"/>
    <mergeCell ref="Z66:AA66"/>
    <mergeCell ref="AC66:AD66"/>
    <mergeCell ref="AF66:AG66"/>
    <mergeCell ref="AI66:AJ66"/>
    <mergeCell ref="Z36:AA36"/>
    <mergeCell ref="AC36:AD36"/>
    <mergeCell ref="AF36:AG36"/>
    <mergeCell ref="AI36:AJ36"/>
    <mergeCell ref="A38:A39"/>
    <mergeCell ref="B38:B39"/>
    <mergeCell ref="C38:C39"/>
    <mergeCell ref="D38:D39"/>
    <mergeCell ref="A7:A8"/>
    <mergeCell ref="B7:B8"/>
    <mergeCell ref="C7:C8"/>
    <mergeCell ref="D7:D8"/>
    <mergeCell ref="Y33:AI33"/>
    <mergeCell ref="AI1:AK1"/>
    <mergeCell ref="Y34:AI34"/>
    <mergeCell ref="Y2:AI2"/>
    <mergeCell ref="Y3:AI3"/>
    <mergeCell ref="Z5:AA5"/>
    <mergeCell ref="AC5:AD5"/>
    <mergeCell ref="AF5:AG5"/>
    <mergeCell ref="AI5:AJ5"/>
    <mergeCell ref="AI32:AK32"/>
  </mergeCells>
  <phoneticPr fontId="2"/>
  <pageMargins left="0.39370078740157483" right="0.39370078740157483" top="0.98425196850393704" bottom="0.39370078740157483" header="0.51181102362204722" footer="0.51181102362204722"/>
  <pageSetup paperSize="9" scale="74" orientation="landscape" r:id="rId1"/>
  <headerFooter alignWithMargins="0"/>
  <rowBreaks count="3" manualBreakCount="3">
    <brk id="31" max="36" man="1"/>
    <brk id="61" max="36" man="1"/>
    <brk id="91" max="3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49</vt:i4>
      </vt:variant>
    </vt:vector>
  </HeadingPairs>
  <TitlesOfParts>
    <vt:vector size="67" baseType="lpstr">
      <vt:lpstr>点検書</vt:lpstr>
      <vt:lpstr>別紙１-１（従来型）記入方法</vt:lpstr>
      <vt:lpstr>別紙１-１（ユニット型）記入方法</vt:lpstr>
      <vt:lpstr>別紙１-１【記載例】（従来型）</vt:lpstr>
      <vt:lpstr>別紙１-１【記載例】シフト記号表（勤務時間帯）</vt:lpstr>
      <vt:lpstr>別紙１-１（従来型）</vt:lpstr>
      <vt:lpstr>別紙１-１（ユニット型）</vt:lpstr>
      <vt:lpstr>別紙１-１　シフト記号表（従来型・ユニット型共通）</vt:lpstr>
      <vt:lpstr>別紙１-２　『夜勤職員配置』用</vt:lpstr>
      <vt:lpstr>別紙１-3　記入方法</vt:lpstr>
      <vt:lpstr>別紙１-3【記載例】通所リハ</vt:lpstr>
      <vt:lpstr>別紙１-3【記載例】シフト記号表（勤務時間帯）</vt:lpstr>
      <vt:lpstr>別紙１-3　通所リハ（1枚版）</vt:lpstr>
      <vt:lpstr>別紙１-3　シフト記号表（勤務時間帯）</vt:lpstr>
      <vt:lpstr>別紙１-1・３　プルダウン・リスト</vt:lpstr>
      <vt:lpstr>別紙２　入所（利用）者数一覧表</vt:lpstr>
      <vt:lpstr>別紙３-１　Ⅰ型チェック</vt:lpstr>
      <vt:lpstr>別紙３-１　Ⅱ型チェック表</vt:lpstr>
      <vt:lpstr>'別紙１-3【記載例】通所リハ'!【記載例】シフト記号</vt:lpstr>
      <vt:lpstr>'別紙１-１【記載例】（従来型）'!【記載例】シフト記号表</vt:lpstr>
      <vt:lpstr>点検書!Print_Area</vt:lpstr>
      <vt:lpstr>'別紙１-１　シフト記号表（従来型・ユニット型共通）'!Print_Area</vt:lpstr>
      <vt:lpstr>'別紙１-１（ユニット型）'!Print_Area</vt:lpstr>
      <vt:lpstr>'別紙１-１（ユニット型）記入方法'!Print_Area</vt:lpstr>
      <vt:lpstr>'別紙１-１（従来型）'!Print_Area</vt:lpstr>
      <vt:lpstr>'別紙１-１（従来型）記入方法'!Print_Area</vt:lpstr>
      <vt:lpstr>'別紙１-１【記載例】（従来型）'!Print_Area</vt:lpstr>
      <vt:lpstr>'別紙１-１【記載例】シフト記号表（勤務時間帯）'!Print_Area</vt:lpstr>
      <vt:lpstr>'別紙１-２　『夜勤職員配置』用'!Print_Area</vt:lpstr>
      <vt:lpstr>'別紙１-3　記入方法'!Print_Area</vt:lpstr>
      <vt:lpstr>'別紙１-3　通所リハ（1枚版）'!Print_Area</vt:lpstr>
      <vt:lpstr>'別紙１-3【記載例】通所リハ'!Print_Area</vt:lpstr>
      <vt:lpstr>'別紙２　入所（利用）者数一覧表'!Print_Area</vt:lpstr>
      <vt:lpstr>'別紙３-１　Ⅰ型チェック'!Print_Area</vt:lpstr>
      <vt:lpstr>'別紙３-１　Ⅱ型チェック表'!Print_Area</vt:lpstr>
      <vt:lpstr>'別紙１-１（ユニット型）'!Print_Titles</vt:lpstr>
      <vt:lpstr>'別紙１-１（従来型）'!Print_Titles</vt:lpstr>
      <vt:lpstr>'別紙１-１【記載例】（従来型）'!Print_Titles</vt:lpstr>
      <vt:lpstr>'別紙１-3　通所リハ（1枚版）'!Print_Titles</vt:lpstr>
      <vt:lpstr>その他の従業者</vt:lpstr>
      <vt:lpstr>点検書!テキスト11</vt:lpstr>
      <vt:lpstr>点検書!テキスト14</vt:lpstr>
      <vt:lpstr>点検書!テキスト15</vt:lpstr>
      <vt:lpstr>点検書!テキスト3</vt:lpstr>
      <vt:lpstr>点検書!テキスト4</vt:lpstr>
      <vt:lpstr>点検書!テキスト5</vt:lpstr>
      <vt:lpstr>点検書!テキスト8</vt:lpstr>
      <vt:lpstr>点検書!テキスト9</vt:lpstr>
      <vt:lpstr>医師</vt:lpstr>
      <vt:lpstr>医療院シフト記号表</vt:lpstr>
      <vt:lpstr>栄養士</vt:lpstr>
      <vt:lpstr>介護支援専門員</vt:lpstr>
      <vt:lpstr>介護職員</vt:lpstr>
      <vt:lpstr>看護職員</vt:lpstr>
      <vt:lpstr>管理者</vt:lpstr>
      <vt:lpstr>経験を有する看護師</vt:lpstr>
      <vt:lpstr>言語聴覚士</vt:lpstr>
      <vt:lpstr>作業療法士</vt:lpstr>
      <vt:lpstr>事務員</vt:lpstr>
      <vt:lpstr>職種</vt:lpstr>
      <vt:lpstr>診療放射線技師</vt:lpstr>
      <vt:lpstr>他のリハビリテーション提供者</vt:lpstr>
      <vt:lpstr>調理員</vt:lpstr>
      <vt:lpstr>'別紙１-3　通所リハ（1枚版）'!通リハシフト記号表</vt:lpstr>
      <vt:lpstr>薬剤師</vt:lpstr>
      <vt:lpstr>理学療法士</vt:lpstr>
      <vt:lpstr>ー</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2025-06-04T00:15:55Z</dcterms:created>
  <dcterms:modified xsi:type="dcterms:W3CDTF">2025-09-26T03:46:35Z</dcterms:modified>
</cp:coreProperties>
</file>